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D9A" lockStructure="1"/>
  <bookViews>
    <workbookView xWindow="180" yWindow="300" windowWidth="20040" windowHeight="1710"/>
  </bookViews>
  <sheets>
    <sheet name="Pilot calculator.v2" sheetId="1" r:id="rId1"/>
    <sheet name="KI 2017-18" sheetId="4" state="hidden" r:id="rId2"/>
    <sheet name="KI 2013-14" sheetId="5" state="hidden" r:id="rId3"/>
    <sheet name="RPI" sheetId="2" state="hidden" r:id="rId4"/>
    <sheet name="LA data" sheetId="6" state="hidden" r:id="rId5"/>
    <sheet name="Counties" sheetId="7" state="hidden" r:id="rId6"/>
    <sheet name="UnitariesMets" sheetId="10" state="hidden" r:id="rId7"/>
    <sheet name="Counties list" sheetId="9" state="hidden" r:id="rId8"/>
    <sheet name="UnitariesMets list" sheetId="11" state="hidden" r:id="rId9"/>
    <sheet name="KI 2018-19" sheetId="12" state="hidden" r:id="rId10"/>
    <sheet name="RSDG from LA Data" sheetId="1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ADS2010">[1]ADS2010_Map!$G$7:$G$388</definedName>
    <definedName name="_xlnm._FilterDatabase" localSheetId="5" hidden="1">Counties!$A$2:$DG$325</definedName>
    <definedName name="_xlnm._FilterDatabase" localSheetId="2" hidden="1">'KI 2013-14'!$A$11:$AZ$414</definedName>
    <definedName name="_xlnm._FilterDatabase" localSheetId="1" hidden="1">'KI 2017-18'!$B$7:$AG$389</definedName>
    <definedName name="_xlnm._FilterDatabase" localSheetId="9" hidden="1">'KI 2018-19'!$A$6:$AA$391</definedName>
    <definedName name="_xlnm._FilterDatabase" localSheetId="6" hidden="1">UnitariesMets!$A$2:$H$2</definedName>
    <definedName name="_xlnm._FilterDatabase" hidden="1">#REF!</definedName>
    <definedName name="Adur">[2]DATA!#REF!</definedName>
    <definedName name="AuthorityList">'[3]LA Dropdown'!$J$4:$J$409</definedName>
    <definedName name="BRprint1" localSheetId="1">#REF!</definedName>
    <definedName name="BRprint1">#REF!</definedName>
    <definedName name="BRprint2" localSheetId="1">#REF!</definedName>
    <definedName name="BRprint2">#REF!</definedName>
    <definedName name="CERDATA">'[4]Section A'!#REF!</definedName>
    <definedName name="CONTACT" localSheetId="1">#REF!</definedName>
    <definedName name="CONTACT">#REF!</definedName>
    <definedName name="Data_col1" localSheetId="1">#REF!</definedName>
    <definedName name="Data_col1">#REF!</definedName>
    <definedName name="Data_col2" localSheetId="1">#REF!</definedName>
    <definedName name="Data_col2">#REF!</definedName>
    <definedName name="Data_col3" localSheetId="1">#REF!</definedName>
    <definedName name="Data_col3">#REF!</definedName>
    <definedName name="datar" localSheetId="1">#REF!</definedName>
    <definedName name="datar">#REF!</definedName>
    <definedName name="detruse" localSheetId="1">#REF!</definedName>
    <definedName name="detruse">#REF!</definedName>
    <definedName name="dtlruse" localSheetId="1">#REF!</definedName>
    <definedName name="dtlruse">#REF!</definedName>
    <definedName name="fn">[5]Intro!$B$1</definedName>
    <definedName name="LA" localSheetId="1">#REF!</definedName>
    <definedName name="LA">#REF!</definedName>
    <definedName name="LA_List">'[6]Drop-down'!$J$4:$J$410</definedName>
    <definedName name="LAcodes" localSheetId="1">#REF!</definedName>
    <definedName name="LAcodes">#REF!</definedName>
    <definedName name="LAlist" localSheetId="1">#REF!</definedName>
    <definedName name="LAlist">#REF!</definedName>
    <definedName name="NEG_A">[7]Parameters!$K$4</definedName>
    <definedName name="NEG_B">[7]Parameters!$K$7</definedName>
    <definedName name="NEG_C">[7]Parameters!$K$10</definedName>
    <definedName name="NEG_D">[7]Parameters!$K$13</definedName>
    <definedName name="NNDR1" localSheetId="1">#REF!</definedName>
    <definedName name="NNDR1">#REF!</definedName>
    <definedName name="NNDR1S" localSheetId="1">#REF!</definedName>
    <definedName name="NNDR1S">#REF!</definedName>
    <definedName name="numberhered" localSheetId="1">#REF!</definedName>
    <definedName name="numberhered">#REF!</definedName>
    <definedName name="Part1">[8]Datasheet1!$A$8:$CA$334</definedName>
    <definedName name="Part2" localSheetId="1">#REF!</definedName>
    <definedName name="Part2">#REF!</definedName>
    <definedName name="Part3">[8]Datasheet3!$A$8:$AD$334</definedName>
    <definedName name="Part4" localSheetId="1">#REF!</definedName>
    <definedName name="Part4">#REF!</definedName>
    <definedName name="pools" localSheetId="1">#REF!</definedName>
    <definedName name="pools">#REF!</definedName>
    <definedName name="_xlnm.Print_Area" localSheetId="2">'KI 2013-14'!$B$1:$AV$530</definedName>
    <definedName name="_xlnm.Print_Area">'[4]Section A'!#REF!</definedName>
    <definedName name="_xlnm.Print_Titles" localSheetId="2">'KI 2013-14'!$B:$C,'KI 2013-14'!$4:$7</definedName>
    <definedName name="T5_1_notes">'[9]Table5.1 LRL North East'!#REF!</definedName>
    <definedName name="Table" localSheetId="1">#REF!</definedName>
    <definedName name="Table">#REF!</definedName>
    <definedName name="table1" localSheetId="1">#REF!</definedName>
    <definedName name="table1">#REF!</definedName>
    <definedName name="tiersplit" localSheetId="1">#REF!</definedName>
    <definedName name="tiersplit">#REF!</definedName>
    <definedName name="Validation" localSheetId="1">#REF!</definedName>
    <definedName name="Validation">#REF!</definedName>
    <definedName name="zzz" localSheetId="1">#REF!</definedName>
    <definedName name="zzz">#REF!</definedName>
  </definedNames>
  <calcPr calcId="145621"/>
</workbook>
</file>

<file path=xl/calcChain.xml><?xml version="1.0" encoding="utf-8"?>
<calcChain xmlns="http://schemas.openxmlformats.org/spreadsheetml/2006/main">
  <c r="K39" i="1" l="1"/>
  <c r="K40" i="1"/>
  <c r="K41" i="1"/>
  <c r="K42" i="1"/>
  <c r="K43" i="1"/>
  <c r="K44" i="1"/>
  <c r="K45" i="1"/>
  <c r="K46" i="1"/>
  <c r="K47" i="1"/>
  <c r="K48" i="1"/>
  <c r="K21" i="1"/>
  <c r="N389" i="13"/>
  <c r="M389" i="13"/>
  <c r="L389" i="13"/>
  <c r="K389" i="13"/>
  <c r="J389" i="13"/>
  <c r="I389" i="13"/>
  <c r="H389" i="13"/>
  <c r="G389" i="13"/>
  <c r="F389" i="13"/>
  <c r="E389" i="13"/>
  <c r="N388" i="13"/>
  <c r="M388" i="13"/>
  <c r="L388" i="13"/>
  <c r="K388" i="13"/>
  <c r="J388" i="13"/>
  <c r="I388" i="13"/>
  <c r="H388" i="13"/>
  <c r="G388" i="13"/>
  <c r="F388" i="13"/>
  <c r="E388" i="13"/>
  <c r="N387" i="13"/>
  <c r="M387" i="13"/>
  <c r="L387" i="13"/>
  <c r="K387" i="13"/>
  <c r="J387" i="13"/>
  <c r="I387" i="13"/>
  <c r="H387" i="13"/>
  <c r="G387" i="13"/>
  <c r="F387" i="13"/>
  <c r="E387" i="13"/>
  <c r="N386" i="13"/>
  <c r="M386" i="13"/>
  <c r="L386" i="13"/>
  <c r="K386" i="13"/>
  <c r="J386" i="13"/>
  <c r="I386" i="13"/>
  <c r="H386" i="13"/>
  <c r="G386" i="13"/>
  <c r="F386" i="13"/>
  <c r="E386" i="13"/>
  <c r="N385" i="13"/>
  <c r="M385" i="13"/>
  <c r="L385" i="13"/>
  <c r="K385" i="13"/>
  <c r="J385" i="13"/>
  <c r="I385" i="13"/>
  <c r="H385" i="13"/>
  <c r="G385" i="13"/>
  <c r="F385" i="13"/>
  <c r="E385" i="13"/>
  <c r="N384" i="13"/>
  <c r="M384" i="13"/>
  <c r="L384" i="13"/>
  <c r="K384" i="13"/>
  <c r="J384" i="13"/>
  <c r="I384" i="13"/>
  <c r="H384" i="13"/>
  <c r="G384" i="13"/>
  <c r="F384" i="13"/>
  <c r="E384" i="13"/>
  <c r="N383" i="13"/>
  <c r="M383" i="13"/>
  <c r="L383" i="13"/>
  <c r="K383" i="13"/>
  <c r="J383" i="13"/>
  <c r="I383" i="13"/>
  <c r="H383" i="13"/>
  <c r="G383" i="13"/>
  <c r="F383" i="13"/>
  <c r="E383" i="13"/>
  <c r="N382" i="13"/>
  <c r="M382" i="13"/>
  <c r="L382" i="13"/>
  <c r="K382" i="13"/>
  <c r="J382" i="13"/>
  <c r="I382" i="13"/>
  <c r="H382" i="13"/>
  <c r="G382" i="13"/>
  <c r="F382" i="13"/>
  <c r="E382" i="13"/>
  <c r="N381" i="13"/>
  <c r="M381" i="13"/>
  <c r="L381" i="13"/>
  <c r="K381" i="13"/>
  <c r="J381" i="13"/>
  <c r="I381" i="13"/>
  <c r="H381" i="13"/>
  <c r="G381" i="13"/>
  <c r="F381" i="13"/>
  <c r="E381" i="13"/>
  <c r="N380" i="13"/>
  <c r="M380" i="13"/>
  <c r="L380" i="13"/>
  <c r="K380" i="13"/>
  <c r="J380" i="13"/>
  <c r="I380" i="13"/>
  <c r="H380" i="13"/>
  <c r="G380" i="13"/>
  <c r="F380" i="13"/>
  <c r="E380" i="13"/>
  <c r="N379" i="13"/>
  <c r="M379" i="13"/>
  <c r="L379" i="13"/>
  <c r="K379" i="13"/>
  <c r="J379" i="13"/>
  <c r="I379" i="13"/>
  <c r="H379" i="13"/>
  <c r="G379" i="13"/>
  <c r="F379" i="13"/>
  <c r="E379" i="13"/>
  <c r="N378" i="13"/>
  <c r="M378" i="13"/>
  <c r="L378" i="13"/>
  <c r="K378" i="13"/>
  <c r="J378" i="13"/>
  <c r="I378" i="13"/>
  <c r="H378" i="13"/>
  <c r="G378" i="13"/>
  <c r="F378" i="13"/>
  <c r="E378" i="13"/>
  <c r="N377" i="13"/>
  <c r="M377" i="13"/>
  <c r="L377" i="13"/>
  <c r="K377" i="13"/>
  <c r="J377" i="13"/>
  <c r="I377" i="13"/>
  <c r="H377" i="13"/>
  <c r="G377" i="13"/>
  <c r="F377" i="13"/>
  <c r="E377" i="13"/>
  <c r="N376" i="13"/>
  <c r="M376" i="13"/>
  <c r="L376" i="13"/>
  <c r="K376" i="13"/>
  <c r="J376" i="13"/>
  <c r="I376" i="13"/>
  <c r="H376" i="13"/>
  <c r="G376" i="13"/>
  <c r="F376" i="13"/>
  <c r="E376" i="13"/>
  <c r="N375" i="13"/>
  <c r="M375" i="13"/>
  <c r="L375" i="13"/>
  <c r="K375" i="13"/>
  <c r="J375" i="13"/>
  <c r="I375" i="13"/>
  <c r="H375" i="13"/>
  <c r="G375" i="13"/>
  <c r="F375" i="13"/>
  <c r="E375" i="13"/>
  <c r="N374" i="13"/>
  <c r="M374" i="13"/>
  <c r="L374" i="13"/>
  <c r="K374" i="13"/>
  <c r="J374" i="13"/>
  <c r="I374" i="13"/>
  <c r="H374" i="13"/>
  <c r="G374" i="13"/>
  <c r="F374" i="13"/>
  <c r="E374" i="13"/>
  <c r="N373" i="13"/>
  <c r="M373" i="13"/>
  <c r="L373" i="13"/>
  <c r="K373" i="13"/>
  <c r="J373" i="13"/>
  <c r="I373" i="13"/>
  <c r="H373" i="13"/>
  <c r="G373" i="13"/>
  <c r="F373" i="13"/>
  <c r="E373" i="13"/>
  <c r="N372" i="13"/>
  <c r="M372" i="13"/>
  <c r="L372" i="13"/>
  <c r="K372" i="13"/>
  <c r="J372" i="13"/>
  <c r="I372" i="13"/>
  <c r="H372" i="13"/>
  <c r="G372" i="13"/>
  <c r="F372" i="13"/>
  <c r="E372" i="13"/>
  <c r="N371" i="13"/>
  <c r="M371" i="13"/>
  <c r="L371" i="13"/>
  <c r="K371" i="13"/>
  <c r="J371" i="13"/>
  <c r="I371" i="13"/>
  <c r="H371" i="13"/>
  <c r="G371" i="13"/>
  <c r="F371" i="13"/>
  <c r="E371" i="13"/>
  <c r="N370" i="13"/>
  <c r="M370" i="13"/>
  <c r="L370" i="13"/>
  <c r="K370" i="13"/>
  <c r="J370" i="13"/>
  <c r="I370" i="13"/>
  <c r="H370" i="13"/>
  <c r="G370" i="13"/>
  <c r="F370" i="13"/>
  <c r="E370" i="13"/>
  <c r="N369" i="13"/>
  <c r="M369" i="13"/>
  <c r="L369" i="13"/>
  <c r="K369" i="13"/>
  <c r="J369" i="13"/>
  <c r="I369" i="13"/>
  <c r="H369" i="13"/>
  <c r="G369" i="13"/>
  <c r="F369" i="13"/>
  <c r="E369" i="13"/>
  <c r="N368" i="13"/>
  <c r="M368" i="13"/>
  <c r="L368" i="13"/>
  <c r="K368" i="13"/>
  <c r="J368" i="13"/>
  <c r="I368" i="13"/>
  <c r="H368" i="13"/>
  <c r="G368" i="13"/>
  <c r="F368" i="13"/>
  <c r="E368" i="13"/>
  <c r="N367" i="13"/>
  <c r="M367" i="13"/>
  <c r="L367" i="13"/>
  <c r="K367" i="13"/>
  <c r="J367" i="13"/>
  <c r="I367" i="13"/>
  <c r="H367" i="13"/>
  <c r="G367" i="13"/>
  <c r="F367" i="13"/>
  <c r="E367" i="13"/>
  <c r="N366" i="13"/>
  <c r="M366" i="13"/>
  <c r="L366" i="13"/>
  <c r="K366" i="13"/>
  <c r="J366" i="13"/>
  <c r="I366" i="13"/>
  <c r="H366" i="13"/>
  <c r="G366" i="13"/>
  <c r="F366" i="13"/>
  <c r="E366" i="13"/>
  <c r="N365" i="13"/>
  <c r="M365" i="13"/>
  <c r="L365" i="13"/>
  <c r="K365" i="13"/>
  <c r="J365" i="13"/>
  <c r="I365" i="13"/>
  <c r="H365" i="13"/>
  <c r="G365" i="13"/>
  <c r="F365" i="13"/>
  <c r="E365" i="13"/>
  <c r="N364" i="13"/>
  <c r="M364" i="13"/>
  <c r="L364" i="13"/>
  <c r="K364" i="13"/>
  <c r="J364" i="13"/>
  <c r="I364" i="13"/>
  <c r="H364" i="13"/>
  <c r="G364" i="13"/>
  <c r="F364" i="13"/>
  <c r="E364" i="13"/>
  <c r="N363" i="13"/>
  <c r="M363" i="13"/>
  <c r="L363" i="13"/>
  <c r="K363" i="13"/>
  <c r="J363" i="13"/>
  <c r="I363" i="13"/>
  <c r="H363" i="13"/>
  <c r="G363" i="13"/>
  <c r="F363" i="13"/>
  <c r="E363" i="13"/>
  <c r="N362" i="13"/>
  <c r="M362" i="13"/>
  <c r="L362" i="13"/>
  <c r="K362" i="13"/>
  <c r="J362" i="13"/>
  <c r="I362" i="13"/>
  <c r="H362" i="13"/>
  <c r="G362" i="13"/>
  <c r="F362" i="13"/>
  <c r="E362" i="13"/>
  <c r="N361" i="13"/>
  <c r="M361" i="13"/>
  <c r="L361" i="13"/>
  <c r="K361" i="13"/>
  <c r="J361" i="13"/>
  <c r="I361" i="13"/>
  <c r="H361" i="13"/>
  <c r="G361" i="13"/>
  <c r="F361" i="13"/>
  <c r="E361" i="13"/>
  <c r="N360" i="13"/>
  <c r="M360" i="13"/>
  <c r="L360" i="13"/>
  <c r="K360" i="13"/>
  <c r="J360" i="13"/>
  <c r="I360" i="13"/>
  <c r="H360" i="13"/>
  <c r="G360" i="13"/>
  <c r="F360" i="13"/>
  <c r="E360" i="13"/>
  <c r="N359" i="13"/>
  <c r="M359" i="13"/>
  <c r="L359" i="13"/>
  <c r="K359" i="13"/>
  <c r="J359" i="13"/>
  <c r="I359" i="13"/>
  <c r="H359" i="13"/>
  <c r="G359" i="13"/>
  <c r="F359" i="13"/>
  <c r="E359" i="13"/>
  <c r="N358" i="13"/>
  <c r="M358" i="13"/>
  <c r="L358" i="13"/>
  <c r="K358" i="13"/>
  <c r="J358" i="13"/>
  <c r="I358" i="13"/>
  <c r="H358" i="13"/>
  <c r="G358" i="13"/>
  <c r="F358" i="13"/>
  <c r="E358" i="13"/>
  <c r="N357" i="13"/>
  <c r="M357" i="13"/>
  <c r="L357" i="13"/>
  <c r="K357" i="13"/>
  <c r="J357" i="13"/>
  <c r="I357" i="13"/>
  <c r="H357" i="13"/>
  <c r="G357" i="13"/>
  <c r="F357" i="13"/>
  <c r="E357" i="13"/>
  <c r="N356" i="13"/>
  <c r="M356" i="13"/>
  <c r="L356" i="13"/>
  <c r="K356" i="13"/>
  <c r="J356" i="13"/>
  <c r="I356" i="13"/>
  <c r="H356" i="13"/>
  <c r="G356" i="13"/>
  <c r="F356" i="13"/>
  <c r="E356" i="13"/>
  <c r="N355" i="13"/>
  <c r="M355" i="13"/>
  <c r="L355" i="13"/>
  <c r="K355" i="13"/>
  <c r="J355" i="13"/>
  <c r="I355" i="13"/>
  <c r="H355" i="13"/>
  <c r="G355" i="13"/>
  <c r="F355" i="13"/>
  <c r="E355" i="13"/>
  <c r="N354" i="13"/>
  <c r="M354" i="13"/>
  <c r="L354" i="13"/>
  <c r="K354" i="13"/>
  <c r="J354" i="13"/>
  <c r="I354" i="13"/>
  <c r="H354" i="13"/>
  <c r="G354" i="13"/>
  <c r="F354" i="13"/>
  <c r="E354" i="13"/>
  <c r="N353" i="13"/>
  <c r="M353" i="13"/>
  <c r="L353" i="13"/>
  <c r="K353" i="13"/>
  <c r="J353" i="13"/>
  <c r="I353" i="13"/>
  <c r="H353" i="13"/>
  <c r="G353" i="13"/>
  <c r="F353" i="13"/>
  <c r="E353" i="13"/>
  <c r="N352" i="13"/>
  <c r="M352" i="13"/>
  <c r="L352" i="13"/>
  <c r="K352" i="13"/>
  <c r="J352" i="13"/>
  <c r="I352" i="13"/>
  <c r="H352" i="13"/>
  <c r="G352" i="13"/>
  <c r="F352" i="13"/>
  <c r="E352" i="13"/>
  <c r="N351" i="13"/>
  <c r="M351" i="13"/>
  <c r="L351" i="13"/>
  <c r="K351" i="13"/>
  <c r="J351" i="13"/>
  <c r="I351" i="13"/>
  <c r="H351" i="13"/>
  <c r="G351" i="13"/>
  <c r="F351" i="13"/>
  <c r="E351" i="13"/>
  <c r="N350" i="13"/>
  <c r="M350" i="13"/>
  <c r="L350" i="13"/>
  <c r="K350" i="13"/>
  <c r="J350" i="13"/>
  <c r="I350" i="13"/>
  <c r="H350" i="13"/>
  <c r="G350" i="13"/>
  <c r="F350" i="13"/>
  <c r="E350" i="13"/>
  <c r="N349" i="13"/>
  <c r="M349" i="13"/>
  <c r="L349" i="13"/>
  <c r="K349" i="13"/>
  <c r="J349" i="13"/>
  <c r="I349" i="13"/>
  <c r="H349" i="13"/>
  <c r="G349" i="13"/>
  <c r="F349" i="13"/>
  <c r="E349" i="13"/>
  <c r="N348" i="13"/>
  <c r="M348" i="13"/>
  <c r="L348" i="13"/>
  <c r="K348" i="13"/>
  <c r="J348" i="13"/>
  <c r="I348" i="13"/>
  <c r="H348" i="13"/>
  <c r="G348" i="13"/>
  <c r="F348" i="13"/>
  <c r="E348" i="13"/>
  <c r="N347" i="13"/>
  <c r="M347" i="13"/>
  <c r="L347" i="13"/>
  <c r="K347" i="13"/>
  <c r="J347" i="13"/>
  <c r="I347" i="13"/>
  <c r="H347" i="13"/>
  <c r="G347" i="13"/>
  <c r="F347" i="13"/>
  <c r="E347" i="13"/>
  <c r="N346" i="13"/>
  <c r="M346" i="13"/>
  <c r="L346" i="13"/>
  <c r="K346" i="13"/>
  <c r="J346" i="13"/>
  <c r="I346" i="13"/>
  <c r="H346" i="13"/>
  <c r="G346" i="13"/>
  <c r="F346" i="13"/>
  <c r="E346" i="13"/>
  <c r="N345" i="13"/>
  <c r="M345" i="13"/>
  <c r="L345" i="13"/>
  <c r="K345" i="13"/>
  <c r="J345" i="13"/>
  <c r="I345" i="13"/>
  <c r="H345" i="13"/>
  <c r="G345" i="13"/>
  <c r="F345" i="13"/>
  <c r="E345" i="13"/>
  <c r="N344" i="13"/>
  <c r="M344" i="13"/>
  <c r="L344" i="13"/>
  <c r="K344" i="13"/>
  <c r="J344" i="13"/>
  <c r="I344" i="13"/>
  <c r="H344" i="13"/>
  <c r="G344" i="13"/>
  <c r="F344" i="13"/>
  <c r="E344" i="13"/>
  <c r="N343" i="13"/>
  <c r="M343" i="13"/>
  <c r="L343" i="13"/>
  <c r="K343" i="13"/>
  <c r="J343" i="13"/>
  <c r="I343" i="13"/>
  <c r="H343" i="13"/>
  <c r="G343" i="13"/>
  <c r="F343" i="13"/>
  <c r="E343" i="13"/>
  <c r="N342" i="13"/>
  <c r="M342" i="13"/>
  <c r="L342" i="13"/>
  <c r="K342" i="13"/>
  <c r="J342" i="13"/>
  <c r="I342" i="13"/>
  <c r="H342" i="13"/>
  <c r="G342" i="13"/>
  <c r="F342" i="13"/>
  <c r="E342" i="13"/>
  <c r="N341" i="13"/>
  <c r="M341" i="13"/>
  <c r="L341" i="13"/>
  <c r="K341" i="13"/>
  <c r="J341" i="13"/>
  <c r="I341" i="13"/>
  <c r="H341" i="13"/>
  <c r="G341" i="13"/>
  <c r="F341" i="13"/>
  <c r="E341" i="13"/>
  <c r="N340" i="13"/>
  <c r="M340" i="13"/>
  <c r="L340" i="13"/>
  <c r="K340" i="13"/>
  <c r="J340" i="13"/>
  <c r="I340" i="13"/>
  <c r="H340" i="13"/>
  <c r="G340" i="13"/>
  <c r="F340" i="13"/>
  <c r="E340" i="13"/>
  <c r="N339" i="13"/>
  <c r="M339" i="13"/>
  <c r="L339" i="13"/>
  <c r="K339" i="13"/>
  <c r="J339" i="13"/>
  <c r="I339" i="13"/>
  <c r="H339" i="13"/>
  <c r="G339" i="13"/>
  <c r="F339" i="13"/>
  <c r="E339" i="13"/>
  <c r="N338" i="13"/>
  <c r="M338" i="13"/>
  <c r="L338" i="13"/>
  <c r="K338" i="13"/>
  <c r="J338" i="13"/>
  <c r="I338" i="13"/>
  <c r="H338" i="13"/>
  <c r="G338" i="13"/>
  <c r="F338" i="13"/>
  <c r="E338" i="13"/>
  <c r="N337" i="13"/>
  <c r="M337" i="13"/>
  <c r="L337" i="13"/>
  <c r="K337" i="13"/>
  <c r="J337" i="13"/>
  <c r="I337" i="13"/>
  <c r="H337" i="13"/>
  <c r="G337" i="13"/>
  <c r="F337" i="13"/>
  <c r="E337" i="13"/>
  <c r="N336" i="13"/>
  <c r="M336" i="13"/>
  <c r="L336" i="13"/>
  <c r="K336" i="13"/>
  <c r="J336" i="13"/>
  <c r="I336" i="13"/>
  <c r="H336" i="13"/>
  <c r="G336" i="13"/>
  <c r="F336" i="13"/>
  <c r="E336" i="13"/>
  <c r="N335" i="13"/>
  <c r="M335" i="13"/>
  <c r="L335" i="13"/>
  <c r="K335" i="13"/>
  <c r="J335" i="13"/>
  <c r="I335" i="13"/>
  <c r="H335" i="13"/>
  <c r="G335" i="13"/>
  <c r="F335" i="13"/>
  <c r="E335" i="13"/>
  <c r="N334" i="13"/>
  <c r="M334" i="13"/>
  <c r="L334" i="13"/>
  <c r="K334" i="13"/>
  <c r="J334" i="13"/>
  <c r="I334" i="13"/>
  <c r="H334" i="13"/>
  <c r="G334" i="13"/>
  <c r="F334" i="13"/>
  <c r="E334" i="13"/>
  <c r="N333" i="13"/>
  <c r="M333" i="13"/>
  <c r="L333" i="13"/>
  <c r="K333" i="13"/>
  <c r="J333" i="13"/>
  <c r="I333" i="13"/>
  <c r="H333" i="13"/>
  <c r="G333" i="13"/>
  <c r="F333" i="13"/>
  <c r="E333" i="13"/>
  <c r="N332" i="13"/>
  <c r="M332" i="13"/>
  <c r="L332" i="13"/>
  <c r="K332" i="13"/>
  <c r="J332" i="13"/>
  <c r="I332" i="13"/>
  <c r="H332" i="13"/>
  <c r="G332" i="13"/>
  <c r="F332" i="13"/>
  <c r="E332" i="13"/>
  <c r="N331" i="13"/>
  <c r="M331" i="13"/>
  <c r="L331" i="13"/>
  <c r="K331" i="13"/>
  <c r="J331" i="13"/>
  <c r="I331" i="13"/>
  <c r="H331" i="13"/>
  <c r="G331" i="13"/>
  <c r="F331" i="13"/>
  <c r="E331" i="13"/>
  <c r="N330" i="13"/>
  <c r="M330" i="13"/>
  <c r="L330" i="13"/>
  <c r="K330" i="13"/>
  <c r="J330" i="13"/>
  <c r="I330" i="13"/>
  <c r="H330" i="13"/>
  <c r="G330" i="13"/>
  <c r="F330" i="13"/>
  <c r="E330" i="13"/>
  <c r="N329" i="13"/>
  <c r="M329" i="13"/>
  <c r="L329" i="13"/>
  <c r="K329" i="13"/>
  <c r="J329" i="13"/>
  <c r="I329" i="13"/>
  <c r="H329" i="13"/>
  <c r="G329" i="13"/>
  <c r="F329" i="13"/>
  <c r="E329" i="13"/>
  <c r="N328" i="13"/>
  <c r="M328" i="13"/>
  <c r="L328" i="13"/>
  <c r="K328" i="13"/>
  <c r="J328" i="13"/>
  <c r="I328" i="13"/>
  <c r="H328" i="13"/>
  <c r="G328" i="13"/>
  <c r="F328" i="13"/>
  <c r="E328" i="13"/>
  <c r="N327" i="13"/>
  <c r="M327" i="13"/>
  <c r="L327" i="13"/>
  <c r="K327" i="13"/>
  <c r="J327" i="13"/>
  <c r="I327" i="13"/>
  <c r="H327" i="13"/>
  <c r="G327" i="13"/>
  <c r="F327" i="13"/>
  <c r="E327" i="13"/>
  <c r="N326" i="13"/>
  <c r="M326" i="13"/>
  <c r="L326" i="13"/>
  <c r="K326" i="13"/>
  <c r="J326" i="13"/>
  <c r="I326" i="13"/>
  <c r="H326" i="13"/>
  <c r="G326" i="13"/>
  <c r="F326" i="13"/>
  <c r="E326" i="13"/>
  <c r="N325" i="13"/>
  <c r="M325" i="13"/>
  <c r="L325" i="13"/>
  <c r="K325" i="13"/>
  <c r="J325" i="13"/>
  <c r="I325" i="13"/>
  <c r="H325" i="13"/>
  <c r="G325" i="13"/>
  <c r="F325" i="13"/>
  <c r="E325" i="13"/>
  <c r="N324" i="13"/>
  <c r="M324" i="13"/>
  <c r="L324" i="13"/>
  <c r="K324" i="13"/>
  <c r="J324" i="13"/>
  <c r="I324" i="13"/>
  <c r="H324" i="13"/>
  <c r="G324" i="13"/>
  <c r="F324" i="13"/>
  <c r="E324" i="13"/>
  <c r="N323" i="13"/>
  <c r="M323" i="13"/>
  <c r="L323" i="13"/>
  <c r="K323" i="13"/>
  <c r="J323" i="13"/>
  <c r="I323" i="13"/>
  <c r="H323" i="13"/>
  <c r="G323" i="13"/>
  <c r="F323" i="13"/>
  <c r="E323" i="13"/>
  <c r="N322" i="13"/>
  <c r="M322" i="13"/>
  <c r="L322" i="13"/>
  <c r="K322" i="13"/>
  <c r="J322" i="13"/>
  <c r="I322" i="13"/>
  <c r="H322" i="13"/>
  <c r="G322" i="13"/>
  <c r="F322" i="13"/>
  <c r="E322" i="13"/>
  <c r="N321" i="13"/>
  <c r="M321" i="13"/>
  <c r="L321" i="13"/>
  <c r="K321" i="13"/>
  <c r="J321" i="13"/>
  <c r="I321" i="13"/>
  <c r="H321" i="13"/>
  <c r="G321" i="13"/>
  <c r="F321" i="13"/>
  <c r="E321" i="13"/>
  <c r="N320" i="13"/>
  <c r="M320" i="13"/>
  <c r="L320" i="13"/>
  <c r="K320" i="13"/>
  <c r="J320" i="13"/>
  <c r="I320" i="13"/>
  <c r="H320" i="13"/>
  <c r="G320" i="13"/>
  <c r="F320" i="13"/>
  <c r="E320" i="13"/>
  <c r="N319" i="13"/>
  <c r="M319" i="13"/>
  <c r="L319" i="13"/>
  <c r="K319" i="13"/>
  <c r="J319" i="13"/>
  <c r="I319" i="13"/>
  <c r="H319" i="13"/>
  <c r="G319" i="13"/>
  <c r="F319" i="13"/>
  <c r="E319" i="13"/>
  <c r="N318" i="13"/>
  <c r="M318" i="13"/>
  <c r="L318" i="13"/>
  <c r="K318" i="13"/>
  <c r="J318" i="13"/>
  <c r="I318" i="13"/>
  <c r="H318" i="13"/>
  <c r="G318" i="13"/>
  <c r="F318" i="13"/>
  <c r="E318" i="13"/>
  <c r="N317" i="13"/>
  <c r="M317" i="13"/>
  <c r="L317" i="13"/>
  <c r="K317" i="13"/>
  <c r="J317" i="13"/>
  <c r="I317" i="13"/>
  <c r="H317" i="13"/>
  <c r="G317" i="13"/>
  <c r="F317" i="13"/>
  <c r="E317" i="13"/>
  <c r="N316" i="13"/>
  <c r="M316" i="13"/>
  <c r="L316" i="13"/>
  <c r="K316" i="13"/>
  <c r="J316" i="13"/>
  <c r="I316" i="13"/>
  <c r="H316" i="13"/>
  <c r="G316" i="13"/>
  <c r="F316" i="13"/>
  <c r="E316" i="13"/>
  <c r="N315" i="13"/>
  <c r="M315" i="13"/>
  <c r="L315" i="13"/>
  <c r="K315" i="13"/>
  <c r="J315" i="13"/>
  <c r="I315" i="13"/>
  <c r="H315" i="13"/>
  <c r="G315" i="13"/>
  <c r="F315" i="13"/>
  <c r="E315" i="13"/>
  <c r="N314" i="13"/>
  <c r="M314" i="13"/>
  <c r="L314" i="13"/>
  <c r="K314" i="13"/>
  <c r="J314" i="13"/>
  <c r="I314" i="13"/>
  <c r="H314" i="13"/>
  <c r="G314" i="13"/>
  <c r="F314" i="13"/>
  <c r="E314" i="13"/>
  <c r="N313" i="13"/>
  <c r="M313" i="13"/>
  <c r="L313" i="13"/>
  <c r="K313" i="13"/>
  <c r="J313" i="13"/>
  <c r="I313" i="13"/>
  <c r="H313" i="13"/>
  <c r="G313" i="13"/>
  <c r="F313" i="13"/>
  <c r="E313" i="13"/>
  <c r="N312" i="13"/>
  <c r="M312" i="13"/>
  <c r="L312" i="13"/>
  <c r="K312" i="13"/>
  <c r="J312" i="13"/>
  <c r="I312" i="13"/>
  <c r="H312" i="13"/>
  <c r="G312" i="13"/>
  <c r="F312" i="13"/>
  <c r="E312" i="13"/>
  <c r="N311" i="13"/>
  <c r="M311" i="13"/>
  <c r="L311" i="13"/>
  <c r="K311" i="13"/>
  <c r="J311" i="13"/>
  <c r="I311" i="13"/>
  <c r="H311" i="13"/>
  <c r="G311" i="13"/>
  <c r="F311" i="13"/>
  <c r="E311" i="13"/>
  <c r="N310" i="13"/>
  <c r="M310" i="13"/>
  <c r="L310" i="13"/>
  <c r="K310" i="13"/>
  <c r="J310" i="13"/>
  <c r="I310" i="13"/>
  <c r="H310" i="13"/>
  <c r="G310" i="13"/>
  <c r="F310" i="13"/>
  <c r="E310" i="13"/>
  <c r="N309" i="13"/>
  <c r="M309" i="13"/>
  <c r="L309" i="13"/>
  <c r="K309" i="13"/>
  <c r="J309" i="13"/>
  <c r="I309" i="13"/>
  <c r="H309" i="13"/>
  <c r="G309" i="13"/>
  <c r="F309" i="13"/>
  <c r="E309" i="13"/>
  <c r="N308" i="13"/>
  <c r="M308" i="13"/>
  <c r="L308" i="13"/>
  <c r="K308" i="13"/>
  <c r="J308" i="13"/>
  <c r="I308" i="13"/>
  <c r="H308" i="13"/>
  <c r="G308" i="13"/>
  <c r="F308" i="13"/>
  <c r="E308" i="13"/>
  <c r="N307" i="13"/>
  <c r="M307" i="13"/>
  <c r="L307" i="13"/>
  <c r="K307" i="13"/>
  <c r="J307" i="13"/>
  <c r="I307" i="13"/>
  <c r="H307" i="13"/>
  <c r="G307" i="13"/>
  <c r="F307" i="13"/>
  <c r="E307" i="13"/>
  <c r="N306" i="13"/>
  <c r="M306" i="13"/>
  <c r="L306" i="13"/>
  <c r="K306" i="13"/>
  <c r="J306" i="13"/>
  <c r="I306" i="13"/>
  <c r="H306" i="13"/>
  <c r="G306" i="13"/>
  <c r="F306" i="13"/>
  <c r="E306" i="13"/>
  <c r="N305" i="13"/>
  <c r="M305" i="13"/>
  <c r="L305" i="13"/>
  <c r="K305" i="13"/>
  <c r="J305" i="13"/>
  <c r="I305" i="13"/>
  <c r="H305" i="13"/>
  <c r="G305" i="13"/>
  <c r="F305" i="13"/>
  <c r="E305" i="13"/>
  <c r="N304" i="13"/>
  <c r="M304" i="13"/>
  <c r="L304" i="13"/>
  <c r="K304" i="13"/>
  <c r="J304" i="13"/>
  <c r="I304" i="13"/>
  <c r="H304" i="13"/>
  <c r="G304" i="13"/>
  <c r="F304" i="13"/>
  <c r="E304" i="13"/>
  <c r="N303" i="13"/>
  <c r="M303" i="13"/>
  <c r="L303" i="13"/>
  <c r="K303" i="13"/>
  <c r="J303" i="13"/>
  <c r="I303" i="13"/>
  <c r="H303" i="13"/>
  <c r="G303" i="13"/>
  <c r="F303" i="13"/>
  <c r="E303" i="13"/>
  <c r="N302" i="13"/>
  <c r="M302" i="13"/>
  <c r="L302" i="13"/>
  <c r="K302" i="13"/>
  <c r="J302" i="13"/>
  <c r="I302" i="13"/>
  <c r="H302" i="13"/>
  <c r="G302" i="13"/>
  <c r="F302" i="13"/>
  <c r="E302" i="13"/>
  <c r="N301" i="13"/>
  <c r="M301" i="13"/>
  <c r="L301" i="13"/>
  <c r="K301" i="13"/>
  <c r="J301" i="13"/>
  <c r="I301" i="13"/>
  <c r="H301" i="13"/>
  <c r="G301" i="13"/>
  <c r="F301" i="13"/>
  <c r="E301" i="13"/>
  <c r="N300" i="13"/>
  <c r="M300" i="13"/>
  <c r="L300" i="13"/>
  <c r="K300" i="13"/>
  <c r="J300" i="13"/>
  <c r="I300" i="13"/>
  <c r="H300" i="13"/>
  <c r="G300" i="13"/>
  <c r="F300" i="13"/>
  <c r="E300" i="13"/>
  <c r="N299" i="13"/>
  <c r="M299" i="13"/>
  <c r="L299" i="13"/>
  <c r="K299" i="13"/>
  <c r="J299" i="13"/>
  <c r="I299" i="13"/>
  <c r="H299" i="13"/>
  <c r="G299" i="13"/>
  <c r="F299" i="13"/>
  <c r="E299" i="13"/>
  <c r="N298" i="13"/>
  <c r="M298" i="13"/>
  <c r="L298" i="13"/>
  <c r="K298" i="13"/>
  <c r="J298" i="13"/>
  <c r="I298" i="13"/>
  <c r="H298" i="13"/>
  <c r="G298" i="13"/>
  <c r="F298" i="13"/>
  <c r="E298" i="13"/>
  <c r="N297" i="13"/>
  <c r="M297" i="13"/>
  <c r="L297" i="13"/>
  <c r="K297" i="13"/>
  <c r="J297" i="13"/>
  <c r="I297" i="13"/>
  <c r="H297" i="13"/>
  <c r="G297" i="13"/>
  <c r="F297" i="13"/>
  <c r="E297" i="13"/>
  <c r="N296" i="13"/>
  <c r="M296" i="13"/>
  <c r="L296" i="13"/>
  <c r="K296" i="13"/>
  <c r="J296" i="13"/>
  <c r="I296" i="13"/>
  <c r="H296" i="13"/>
  <c r="G296" i="13"/>
  <c r="F296" i="13"/>
  <c r="E296" i="13"/>
  <c r="N295" i="13"/>
  <c r="M295" i="13"/>
  <c r="L295" i="13"/>
  <c r="K295" i="13"/>
  <c r="J295" i="13"/>
  <c r="I295" i="13"/>
  <c r="H295" i="13"/>
  <c r="G295" i="13"/>
  <c r="F295" i="13"/>
  <c r="E295" i="13"/>
  <c r="N294" i="13"/>
  <c r="M294" i="13"/>
  <c r="L294" i="13"/>
  <c r="K294" i="13"/>
  <c r="J294" i="13"/>
  <c r="I294" i="13"/>
  <c r="H294" i="13"/>
  <c r="G294" i="13"/>
  <c r="F294" i="13"/>
  <c r="E294" i="13"/>
  <c r="N293" i="13"/>
  <c r="M293" i="13"/>
  <c r="L293" i="13"/>
  <c r="K293" i="13"/>
  <c r="J293" i="13"/>
  <c r="I293" i="13"/>
  <c r="H293" i="13"/>
  <c r="G293" i="13"/>
  <c r="F293" i="13"/>
  <c r="E293" i="13"/>
  <c r="N292" i="13"/>
  <c r="M292" i="13"/>
  <c r="L292" i="13"/>
  <c r="K292" i="13"/>
  <c r="J292" i="13"/>
  <c r="I292" i="13"/>
  <c r="H292" i="13"/>
  <c r="G292" i="13"/>
  <c r="F292" i="13"/>
  <c r="E292" i="13"/>
  <c r="N291" i="13"/>
  <c r="M291" i="13"/>
  <c r="L291" i="13"/>
  <c r="K291" i="13"/>
  <c r="J291" i="13"/>
  <c r="I291" i="13"/>
  <c r="H291" i="13"/>
  <c r="G291" i="13"/>
  <c r="F291" i="13"/>
  <c r="E291" i="13"/>
  <c r="N290" i="13"/>
  <c r="M290" i="13"/>
  <c r="L290" i="13"/>
  <c r="K290" i="13"/>
  <c r="J290" i="13"/>
  <c r="I290" i="13"/>
  <c r="H290" i="13"/>
  <c r="G290" i="13"/>
  <c r="F290" i="13"/>
  <c r="E290" i="13"/>
  <c r="N289" i="13"/>
  <c r="M289" i="13"/>
  <c r="L289" i="13"/>
  <c r="K289" i="13"/>
  <c r="J289" i="13"/>
  <c r="I289" i="13"/>
  <c r="H289" i="13"/>
  <c r="G289" i="13"/>
  <c r="F289" i="13"/>
  <c r="E289" i="13"/>
  <c r="N288" i="13"/>
  <c r="M288" i="13"/>
  <c r="L288" i="13"/>
  <c r="K288" i="13"/>
  <c r="J288" i="13"/>
  <c r="I288" i="13"/>
  <c r="H288" i="13"/>
  <c r="G288" i="13"/>
  <c r="F288" i="13"/>
  <c r="E288" i="13"/>
  <c r="N287" i="13"/>
  <c r="M287" i="13"/>
  <c r="L287" i="13"/>
  <c r="K287" i="13"/>
  <c r="J287" i="13"/>
  <c r="I287" i="13"/>
  <c r="H287" i="13"/>
  <c r="G287" i="13"/>
  <c r="F287" i="13"/>
  <c r="E287" i="13"/>
  <c r="N286" i="13"/>
  <c r="M286" i="13"/>
  <c r="L286" i="13"/>
  <c r="K286" i="13"/>
  <c r="J286" i="13"/>
  <c r="I286" i="13"/>
  <c r="H286" i="13"/>
  <c r="G286" i="13"/>
  <c r="F286" i="13"/>
  <c r="E286" i="13"/>
  <c r="N285" i="13"/>
  <c r="M285" i="13"/>
  <c r="L285" i="13"/>
  <c r="K285" i="13"/>
  <c r="J285" i="13"/>
  <c r="I285" i="13"/>
  <c r="H285" i="13"/>
  <c r="G285" i="13"/>
  <c r="F285" i="13"/>
  <c r="E285" i="13"/>
  <c r="N284" i="13"/>
  <c r="M284" i="13"/>
  <c r="L284" i="13"/>
  <c r="K284" i="13"/>
  <c r="J284" i="13"/>
  <c r="I284" i="13"/>
  <c r="H284" i="13"/>
  <c r="G284" i="13"/>
  <c r="F284" i="13"/>
  <c r="E284" i="13"/>
  <c r="N283" i="13"/>
  <c r="M283" i="13"/>
  <c r="L283" i="13"/>
  <c r="K283" i="13"/>
  <c r="J283" i="13"/>
  <c r="I283" i="13"/>
  <c r="H283" i="13"/>
  <c r="G283" i="13"/>
  <c r="F283" i="13"/>
  <c r="E283" i="13"/>
  <c r="N282" i="13"/>
  <c r="M282" i="13"/>
  <c r="L282" i="13"/>
  <c r="K282" i="13"/>
  <c r="J282" i="13"/>
  <c r="I282" i="13"/>
  <c r="H282" i="13"/>
  <c r="G282" i="13"/>
  <c r="F282" i="13"/>
  <c r="E282" i="13"/>
  <c r="N281" i="13"/>
  <c r="M281" i="13"/>
  <c r="L281" i="13"/>
  <c r="K281" i="13"/>
  <c r="J281" i="13"/>
  <c r="I281" i="13"/>
  <c r="H281" i="13"/>
  <c r="G281" i="13"/>
  <c r="F281" i="13"/>
  <c r="E281" i="13"/>
  <c r="N280" i="13"/>
  <c r="M280" i="13"/>
  <c r="L280" i="13"/>
  <c r="K280" i="13"/>
  <c r="J280" i="13"/>
  <c r="I280" i="13"/>
  <c r="H280" i="13"/>
  <c r="G280" i="13"/>
  <c r="F280" i="13"/>
  <c r="E280" i="13"/>
  <c r="N279" i="13"/>
  <c r="M279" i="13"/>
  <c r="L279" i="13"/>
  <c r="K279" i="13"/>
  <c r="J279" i="13"/>
  <c r="I279" i="13"/>
  <c r="H279" i="13"/>
  <c r="G279" i="13"/>
  <c r="F279" i="13"/>
  <c r="E279" i="13"/>
  <c r="N278" i="13"/>
  <c r="M278" i="13"/>
  <c r="L278" i="13"/>
  <c r="K278" i="13"/>
  <c r="J278" i="13"/>
  <c r="I278" i="13"/>
  <c r="H278" i="13"/>
  <c r="G278" i="13"/>
  <c r="F278" i="13"/>
  <c r="E278" i="13"/>
  <c r="N277" i="13"/>
  <c r="M277" i="13"/>
  <c r="L277" i="13"/>
  <c r="K277" i="13"/>
  <c r="J277" i="13"/>
  <c r="I277" i="13"/>
  <c r="H277" i="13"/>
  <c r="G277" i="13"/>
  <c r="F277" i="13"/>
  <c r="E277" i="13"/>
  <c r="N276" i="13"/>
  <c r="M276" i="13"/>
  <c r="L276" i="13"/>
  <c r="K276" i="13"/>
  <c r="J276" i="13"/>
  <c r="I276" i="13"/>
  <c r="H276" i="13"/>
  <c r="G276" i="13"/>
  <c r="F276" i="13"/>
  <c r="E276" i="13"/>
  <c r="N275" i="13"/>
  <c r="M275" i="13"/>
  <c r="L275" i="13"/>
  <c r="K275" i="13"/>
  <c r="J275" i="13"/>
  <c r="I275" i="13"/>
  <c r="H275" i="13"/>
  <c r="G275" i="13"/>
  <c r="F275" i="13"/>
  <c r="E275" i="13"/>
  <c r="N274" i="13"/>
  <c r="M274" i="13"/>
  <c r="L274" i="13"/>
  <c r="K274" i="13"/>
  <c r="J274" i="13"/>
  <c r="I274" i="13"/>
  <c r="H274" i="13"/>
  <c r="G274" i="13"/>
  <c r="F274" i="13"/>
  <c r="E274" i="13"/>
  <c r="N273" i="13"/>
  <c r="M273" i="13"/>
  <c r="L273" i="13"/>
  <c r="K273" i="13"/>
  <c r="J273" i="13"/>
  <c r="I273" i="13"/>
  <c r="H273" i="13"/>
  <c r="G273" i="13"/>
  <c r="F273" i="13"/>
  <c r="E273" i="13"/>
  <c r="N272" i="13"/>
  <c r="M272" i="13"/>
  <c r="L272" i="13"/>
  <c r="K272" i="13"/>
  <c r="J272" i="13"/>
  <c r="I272" i="13"/>
  <c r="H272" i="13"/>
  <c r="G272" i="13"/>
  <c r="F272" i="13"/>
  <c r="E272" i="13"/>
  <c r="N271" i="13"/>
  <c r="M271" i="13"/>
  <c r="L271" i="13"/>
  <c r="K271" i="13"/>
  <c r="J271" i="13"/>
  <c r="I271" i="13"/>
  <c r="H271" i="13"/>
  <c r="G271" i="13"/>
  <c r="F271" i="13"/>
  <c r="E271" i="13"/>
  <c r="N270" i="13"/>
  <c r="M270" i="13"/>
  <c r="L270" i="13"/>
  <c r="K270" i="13"/>
  <c r="J270" i="13"/>
  <c r="I270" i="13"/>
  <c r="H270" i="13"/>
  <c r="G270" i="13"/>
  <c r="F270" i="13"/>
  <c r="E270" i="13"/>
  <c r="N269" i="13"/>
  <c r="M269" i="13"/>
  <c r="L269" i="13"/>
  <c r="K269" i="13"/>
  <c r="J269" i="13"/>
  <c r="I269" i="13"/>
  <c r="H269" i="13"/>
  <c r="G269" i="13"/>
  <c r="F269" i="13"/>
  <c r="E269" i="13"/>
  <c r="N268" i="13"/>
  <c r="M268" i="13"/>
  <c r="L268" i="13"/>
  <c r="K268" i="13"/>
  <c r="J268" i="13"/>
  <c r="I268" i="13"/>
  <c r="H268" i="13"/>
  <c r="G268" i="13"/>
  <c r="F268" i="13"/>
  <c r="E268" i="13"/>
  <c r="N267" i="13"/>
  <c r="M267" i="13"/>
  <c r="L267" i="13"/>
  <c r="K267" i="13"/>
  <c r="J267" i="13"/>
  <c r="I267" i="13"/>
  <c r="H267" i="13"/>
  <c r="G267" i="13"/>
  <c r="F267" i="13"/>
  <c r="E267" i="13"/>
  <c r="N266" i="13"/>
  <c r="M266" i="13"/>
  <c r="L266" i="13"/>
  <c r="K266" i="13"/>
  <c r="J266" i="13"/>
  <c r="I266" i="13"/>
  <c r="H266" i="13"/>
  <c r="G266" i="13"/>
  <c r="F266" i="13"/>
  <c r="E266" i="13"/>
  <c r="N265" i="13"/>
  <c r="M265" i="13"/>
  <c r="L265" i="13"/>
  <c r="K265" i="13"/>
  <c r="J265" i="13"/>
  <c r="I265" i="13"/>
  <c r="H265" i="13"/>
  <c r="G265" i="13"/>
  <c r="F265" i="13"/>
  <c r="E265" i="13"/>
  <c r="N264" i="13"/>
  <c r="M264" i="13"/>
  <c r="L264" i="13"/>
  <c r="K264" i="13"/>
  <c r="J264" i="13"/>
  <c r="I264" i="13"/>
  <c r="H264" i="13"/>
  <c r="G264" i="13"/>
  <c r="F264" i="13"/>
  <c r="E264" i="13"/>
  <c r="N263" i="13"/>
  <c r="M263" i="13"/>
  <c r="L263" i="13"/>
  <c r="K263" i="13"/>
  <c r="J263" i="13"/>
  <c r="I263" i="13"/>
  <c r="H263" i="13"/>
  <c r="G263" i="13"/>
  <c r="F263" i="13"/>
  <c r="E263" i="13"/>
  <c r="N262" i="13"/>
  <c r="M262" i="13"/>
  <c r="L262" i="13"/>
  <c r="K262" i="13"/>
  <c r="J262" i="13"/>
  <c r="I262" i="13"/>
  <c r="H262" i="13"/>
  <c r="G262" i="13"/>
  <c r="F262" i="13"/>
  <c r="E262" i="13"/>
  <c r="N261" i="13"/>
  <c r="M261" i="13"/>
  <c r="L261" i="13"/>
  <c r="K261" i="13"/>
  <c r="J261" i="13"/>
  <c r="I261" i="13"/>
  <c r="H261" i="13"/>
  <c r="G261" i="13"/>
  <c r="F261" i="13"/>
  <c r="E261" i="13"/>
  <c r="N260" i="13"/>
  <c r="M260" i="13"/>
  <c r="L260" i="13"/>
  <c r="K260" i="13"/>
  <c r="J260" i="13"/>
  <c r="I260" i="13"/>
  <c r="H260" i="13"/>
  <c r="G260" i="13"/>
  <c r="F260" i="13"/>
  <c r="E260" i="13"/>
  <c r="N259" i="13"/>
  <c r="M259" i="13"/>
  <c r="L259" i="13"/>
  <c r="K259" i="13"/>
  <c r="J259" i="13"/>
  <c r="I259" i="13"/>
  <c r="H259" i="13"/>
  <c r="G259" i="13"/>
  <c r="F259" i="13"/>
  <c r="E259" i="13"/>
  <c r="N258" i="13"/>
  <c r="M258" i="13"/>
  <c r="L258" i="13"/>
  <c r="K258" i="13"/>
  <c r="J258" i="13"/>
  <c r="I258" i="13"/>
  <c r="H258" i="13"/>
  <c r="G258" i="13"/>
  <c r="F258" i="13"/>
  <c r="E258" i="13"/>
  <c r="N257" i="13"/>
  <c r="M257" i="13"/>
  <c r="L257" i="13"/>
  <c r="K257" i="13"/>
  <c r="J257" i="13"/>
  <c r="I257" i="13"/>
  <c r="H257" i="13"/>
  <c r="G257" i="13"/>
  <c r="F257" i="13"/>
  <c r="E257" i="13"/>
  <c r="N256" i="13"/>
  <c r="M256" i="13"/>
  <c r="L256" i="13"/>
  <c r="K256" i="13"/>
  <c r="J256" i="13"/>
  <c r="I256" i="13"/>
  <c r="H256" i="13"/>
  <c r="G256" i="13"/>
  <c r="F256" i="13"/>
  <c r="E256" i="13"/>
  <c r="N255" i="13"/>
  <c r="M255" i="13"/>
  <c r="L255" i="13"/>
  <c r="K255" i="13"/>
  <c r="J255" i="13"/>
  <c r="I255" i="13"/>
  <c r="H255" i="13"/>
  <c r="G255" i="13"/>
  <c r="F255" i="13"/>
  <c r="E255" i="13"/>
  <c r="N254" i="13"/>
  <c r="M254" i="13"/>
  <c r="L254" i="13"/>
  <c r="K254" i="13"/>
  <c r="J254" i="13"/>
  <c r="I254" i="13"/>
  <c r="H254" i="13"/>
  <c r="G254" i="13"/>
  <c r="F254" i="13"/>
  <c r="E254" i="13"/>
  <c r="N253" i="13"/>
  <c r="M253" i="13"/>
  <c r="L253" i="13"/>
  <c r="K253" i="13"/>
  <c r="J253" i="13"/>
  <c r="I253" i="13"/>
  <c r="H253" i="13"/>
  <c r="G253" i="13"/>
  <c r="F253" i="13"/>
  <c r="E253" i="13"/>
  <c r="N252" i="13"/>
  <c r="M252" i="13"/>
  <c r="L252" i="13"/>
  <c r="K252" i="13"/>
  <c r="J252" i="13"/>
  <c r="I252" i="13"/>
  <c r="H252" i="13"/>
  <c r="G252" i="13"/>
  <c r="F252" i="13"/>
  <c r="E252" i="13"/>
  <c r="N251" i="13"/>
  <c r="M251" i="13"/>
  <c r="L251" i="13"/>
  <c r="K251" i="13"/>
  <c r="J251" i="13"/>
  <c r="I251" i="13"/>
  <c r="H251" i="13"/>
  <c r="G251" i="13"/>
  <c r="F251" i="13"/>
  <c r="E251" i="13"/>
  <c r="N250" i="13"/>
  <c r="M250" i="13"/>
  <c r="L250" i="13"/>
  <c r="K250" i="13"/>
  <c r="J250" i="13"/>
  <c r="I250" i="13"/>
  <c r="H250" i="13"/>
  <c r="G250" i="13"/>
  <c r="F250" i="13"/>
  <c r="E250" i="13"/>
  <c r="N249" i="13"/>
  <c r="M249" i="13"/>
  <c r="L249" i="13"/>
  <c r="K249" i="13"/>
  <c r="J249" i="13"/>
  <c r="I249" i="13"/>
  <c r="H249" i="13"/>
  <c r="G249" i="13"/>
  <c r="F249" i="13"/>
  <c r="E249" i="13"/>
  <c r="N248" i="13"/>
  <c r="M248" i="13"/>
  <c r="L248" i="13"/>
  <c r="K248" i="13"/>
  <c r="J248" i="13"/>
  <c r="I248" i="13"/>
  <c r="H248" i="13"/>
  <c r="G248" i="13"/>
  <c r="F248" i="13"/>
  <c r="E248" i="13"/>
  <c r="N247" i="13"/>
  <c r="M247" i="13"/>
  <c r="L247" i="13"/>
  <c r="K247" i="13"/>
  <c r="J247" i="13"/>
  <c r="I247" i="13"/>
  <c r="H247" i="13"/>
  <c r="G247" i="13"/>
  <c r="F247" i="13"/>
  <c r="E247" i="13"/>
  <c r="N246" i="13"/>
  <c r="M246" i="13"/>
  <c r="L246" i="13"/>
  <c r="K246" i="13"/>
  <c r="J246" i="13"/>
  <c r="I246" i="13"/>
  <c r="H246" i="13"/>
  <c r="G246" i="13"/>
  <c r="F246" i="13"/>
  <c r="E246" i="13"/>
  <c r="N245" i="13"/>
  <c r="M245" i="13"/>
  <c r="L245" i="13"/>
  <c r="K245" i="13"/>
  <c r="J245" i="13"/>
  <c r="I245" i="13"/>
  <c r="H245" i="13"/>
  <c r="G245" i="13"/>
  <c r="F245" i="13"/>
  <c r="E245" i="13"/>
  <c r="N244" i="13"/>
  <c r="M244" i="13"/>
  <c r="L244" i="13"/>
  <c r="K244" i="13"/>
  <c r="J244" i="13"/>
  <c r="I244" i="13"/>
  <c r="H244" i="13"/>
  <c r="G244" i="13"/>
  <c r="F244" i="13"/>
  <c r="E244" i="13"/>
  <c r="N243" i="13"/>
  <c r="M243" i="13"/>
  <c r="L243" i="13"/>
  <c r="K243" i="13"/>
  <c r="J243" i="13"/>
  <c r="I243" i="13"/>
  <c r="H243" i="13"/>
  <c r="G243" i="13"/>
  <c r="F243" i="13"/>
  <c r="E243" i="13"/>
  <c r="N242" i="13"/>
  <c r="M242" i="13"/>
  <c r="L242" i="13"/>
  <c r="K242" i="13"/>
  <c r="J242" i="13"/>
  <c r="I242" i="13"/>
  <c r="H242" i="13"/>
  <c r="G242" i="13"/>
  <c r="F242" i="13"/>
  <c r="E242" i="13"/>
  <c r="N241" i="13"/>
  <c r="M241" i="13"/>
  <c r="L241" i="13"/>
  <c r="K241" i="13"/>
  <c r="J241" i="13"/>
  <c r="I241" i="13"/>
  <c r="H241" i="13"/>
  <c r="G241" i="13"/>
  <c r="F241" i="13"/>
  <c r="E241" i="13"/>
  <c r="N240" i="13"/>
  <c r="M240" i="13"/>
  <c r="L240" i="13"/>
  <c r="K240" i="13"/>
  <c r="J240" i="13"/>
  <c r="I240" i="13"/>
  <c r="H240" i="13"/>
  <c r="G240" i="13"/>
  <c r="F240" i="13"/>
  <c r="E240" i="13"/>
  <c r="N239" i="13"/>
  <c r="M239" i="13"/>
  <c r="L239" i="13"/>
  <c r="K239" i="13"/>
  <c r="J239" i="13"/>
  <c r="I239" i="13"/>
  <c r="H239" i="13"/>
  <c r="G239" i="13"/>
  <c r="F239" i="13"/>
  <c r="E239" i="13"/>
  <c r="N238" i="13"/>
  <c r="M238" i="13"/>
  <c r="L238" i="13"/>
  <c r="K238" i="13"/>
  <c r="J238" i="13"/>
  <c r="I238" i="13"/>
  <c r="H238" i="13"/>
  <c r="G238" i="13"/>
  <c r="F238" i="13"/>
  <c r="E238" i="13"/>
  <c r="N237" i="13"/>
  <c r="M237" i="13"/>
  <c r="L237" i="13"/>
  <c r="K237" i="13"/>
  <c r="J237" i="13"/>
  <c r="I237" i="13"/>
  <c r="H237" i="13"/>
  <c r="G237" i="13"/>
  <c r="F237" i="13"/>
  <c r="E237" i="13"/>
  <c r="N236" i="13"/>
  <c r="M236" i="13"/>
  <c r="L236" i="13"/>
  <c r="K236" i="13"/>
  <c r="J236" i="13"/>
  <c r="I236" i="13"/>
  <c r="H236" i="13"/>
  <c r="G236" i="13"/>
  <c r="F236" i="13"/>
  <c r="E236" i="13"/>
  <c r="N235" i="13"/>
  <c r="M235" i="13"/>
  <c r="L235" i="13"/>
  <c r="K235" i="13"/>
  <c r="J235" i="13"/>
  <c r="I235" i="13"/>
  <c r="H235" i="13"/>
  <c r="G235" i="13"/>
  <c r="F235" i="13"/>
  <c r="E235" i="13"/>
  <c r="N234" i="13"/>
  <c r="M234" i="13"/>
  <c r="L234" i="13"/>
  <c r="K234" i="13"/>
  <c r="J234" i="13"/>
  <c r="I234" i="13"/>
  <c r="H234" i="13"/>
  <c r="G234" i="13"/>
  <c r="F234" i="13"/>
  <c r="E234" i="13"/>
  <c r="N233" i="13"/>
  <c r="M233" i="13"/>
  <c r="L233" i="13"/>
  <c r="K233" i="13"/>
  <c r="J233" i="13"/>
  <c r="I233" i="13"/>
  <c r="H233" i="13"/>
  <c r="G233" i="13"/>
  <c r="F233" i="13"/>
  <c r="E233" i="13"/>
  <c r="N232" i="13"/>
  <c r="M232" i="13"/>
  <c r="L232" i="13"/>
  <c r="K232" i="13"/>
  <c r="J232" i="13"/>
  <c r="I232" i="13"/>
  <c r="H232" i="13"/>
  <c r="G232" i="13"/>
  <c r="F232" i="13"/>
  <c r="E232" i="13"/>
  <c r="N231" i="13"/>
  <c r="M231" i="13"/>
  <c r="L231" i="13"/>
  <c r="K231" i="13"/>
  <c r="J231" i="13"/>
  <c r="I231" i="13"/>
  <c r="H231" i="13"/>
  <c r="G231" i="13"/>
  <c r="F231" i="13"/>
  <c r="E231" i="13"/>
  <c r="N230" i="13"/>
  <c r="M230" i="13"/>
  <c r="L230" i="13"/>
  <c r="K230" i="13"/>
  <c r="J230" i="13"/>
  <c r="I230" i="13"/>
  <c r="H230" i="13"/>
  <c r="G230" i="13"/>
  <c r="F230" i="13"/>
  <c r="E230" i="13"/>
  <c r="N229" i="13"/>
  <c r="M229" i="13"/>
  <c r="L229" i="13"/>
  <c r="K229" i="13"/>
  <c r="J229" i="13"/>
  <c r="I229" i="13"/>
  <c r="H229" i="13"/>
  <c r="G229" i="13"/>
  <c r="F229" i="13"/>
  <c r="E229" i="13"/>
  <c r="N228" i="13"/>
  <c r="M228" i="13"/>
  <c r="L228" i="13"/>
  <c r="K228" i="13"/>
  <c r="J228" i="13"/>
  <c r="I228" i="13"/>
  <c r="H228" i="13"/>
  <c r="G228" i="13"/>
  <c r="F228" i="13"/>
  <c r="E228" i="13"/>
  <c r="N227" i="13"/>
  <c r="M227" i="13"/>
  <c r="L227" i="13"/>
  <c r="K227" i="13"/>
  <c r="J227" i="13"/>
  <c r="I227" i="13"/>
  <c r="H227" i="13"/>
  <c r="G227" i="13"/>
  <c r="F227" i="13"/>
  <c r="E227" i="13"/>
  <c r="N226" i="13"/>
  <c r="M226" i="13"/>
  <c r="L226" i="13"/>
  <c r="K226" i="13"/>
  <c r="J226" i="13"/>
  <c r="I226" i="13"/>
  <c r="H226" i="13"/>
  <c r="G226" i="13"/>
  <c r="F226" i="13"/>
  <c r="E226" i="13"/>
  <c r="N225" i="13"/>
  <c r="M225" i="13"/>
  <c r="L225" i="13"/>
  <c r="K225" i="13"/>
  <c r="J225" i="13"/>
  <c r="I225" i="13"/>
  <c r="H225" i="13"/>
  <c r="G225" i="13"/>
  <c r="F225" i="13"/>
  <c r="E225" i="13"/>
  <c r="N224" i="13"/>
  <c r="M224" i="13"/>
  <c r="L224" i="13"/>
  <c r="K224" i="13"/>
  <c r="J224" i="13"/>
  <c r="I224" i="13"/>
  <c r="H224" i="13"/>
  <c r="G224" i="13"/>
  <c r="F224" i="13"/>
  <c r="E224" i="13"/>
  <c r="N223" i="13"/>
  <c r="M223" i="13"/>
  <c r="L223" i="13"/>
  <c r="K223" i="13"/>
  <c r="J223" i="13"/>
  <c r="I223" i="13"/>
  <c r="H223" i="13"/>
  <c r="G223" i="13"/>
  <c r="F223" i="13"/>
  <c r="E223" i="13"/>
  <c r="N222" i="13"/>
  <c r="M222" i="13"/>
  <c r="L222" i="13"/>
  <c r="K222" i="13"/>
  <c r="J222" i="13"/>
  <c r="I222" i="13"/>
  <c r="H222" i="13"/>
  <c r="G222" i="13"/>
  <c r="F222" i="13"/>
  <c r="E222" i="13"/>
  <c r="N221" i="13"/>
  <c r="M221" i="13"/>
  <c r="L221" i="13"/>
  <c r="K221" i="13"/>
  <c r="J221" i="13"/>
  <c r="I221" i="13"/>
  <c r="H221" i="13"/>
  <c r="G221" i="13"/>
  <c r="F221" i="13"/>
  <c r="E221" i="13"/>
  <c r="N220" i="13"/>
  <c r="M220" i="13"/>
  <c r="L220" i="13"/>
  <c r="K220" i="13"/>
  <c r="J220" i="13"/>
  <c r="I220" i="13"/>
  <c r="H220" i="13"/>
  <c r="G220" i="13"/>
  <c r="F220" i="13"/>
  <c r="E220" i="13"/>
  <c r="N219" i="13"/>
  <c r="M219" i="13"/>
  <c r="L219" i="13"/>
  <c r="K219" i="13"/>
  <c r="J219" i="13"/>
  <c r="I219" i="13"/>
  <c r="H219" i="13"/>
  <c r="G219" i="13"/>
  <c r="F219" i="13"/>
  <c r="E219" i="13"/>
  <c r="N218" i="13"/>
  <c r="M218" i="13"/>
  <c r="L218" i="13"/>
  <c r="K218" i="13"/>
  <c r="J218" i="13"/>
  <c r="I218" i="13"/>
  <c r="H218" i="13"/>
  <c r="G218" i="13"/>
  <c r="F218" i="13"/>
  <c r="E218" i="13"/>
  <c r="N217" i="13"/>
  <c r="M217" i="13"/>
  <c r="L217" i="13"/>
  <c r="K217" i="13"/>
  <c r="J217" i="13"/>
  <c r="I217" i="13"/>
  <c r="H217" i="13"/>
  <c r="G217" i="13"/>
  <c r="F217" i="13"/>
  <c r="E217" i="13"/>
  <c r="N216" i="13"/>
  <c r="M216" i="13"/>
  <c r="L216" i="13"/>
  <c r="K216" i="13"/>
  <c r="J216" i="13"/>
  <c r="I216" i="13"/>
  <c r="H216" i="13"/>
  <c r="G216" i="13"/>
  <c r="F216" i="13"/>
  <c r="E216" i="13"/>
  <c r="N215" i="13"/>
  <c r="M215" i="13"/>
  <c r="L215" i="13"/>
  <c r="K215" i="13"/>
  <c r="J215" i="13"/>
  <c r="I215" i="13"/>
  <c r="H215" i="13"/>
  <c r="G215" i="13"/>
  <c r="F215" i="13"/>
  <c r="E215" i="13"/>
  <c r="N214" i="13"/>
  <c r="M214" i="13"/>
  <c r="L214" i="13"/>
  <c r="K214" i="13"/>
  <c r="J214" i="13"/>
  <c r="I214" i="13"/>
  <c r="H214" i="13"/>
  <c r="G214" i="13"/>
  <c r="F214" i="13"/>
  <c r="E214" i="13"/>
  <c r="N213" i="13"/>
  <c r="M213" i="13"/>
  <c r="L213" i="13"/>
  <c r="K213" i="13"/>
  <c r="J213" i="13"/>
  <c r="I213" i="13"/>
  <c r="H213" i="13"/>
  <c r="G213" i="13"/>
  <c r="F213" i="13"/>
  <c r="E213" i="13"/>
  <c r="N212" i="13"/>
  <c r="M212" i="13"/>
  <c r="L212" i="13"/>
  <c r="K212" i="13"/>
  <c r="J212" i="13"/>
  <c r="I212" i="13"/>
  <c r="H212" i="13"/>
  <c r="G212" i="13"/>
  <c r="F212" i="13"/>
  <c r="E212" i="13"/>
  <c r="N211" i="13"/>
  <c r="M211" i="13"/>
  <c r="L211" i="13"/>
  <c r="K211" i="13"/>
  <c r="J211" i="13"/>
  <c r="I211" i="13"/>
  <c r="H211" i="13"/>
  <c r="G211" i="13"/>
  <c r="F211" i="13"/>
  <c r="E211" i="13"/>
  <c r="N210" i="13"/>
  <c r="M210" i="13"/>
  <c r="L210" i="13"/>
  <c r="K210" i="13"/>
  <c r="J210" i="13"/>
  <c r="I210" i="13"/>
  <c r="H210" i="13"/>
  <c r="G210" i="13"/>
  <c r="F210" i="13"/>
  <c r="E210" i="13"/>
  <c r="N209" i="13"/>
  <c r="M209" i="13"/>
  <c r="L209" i="13"/>
  <c r="K209" i="13"/>
  <c r="J209" i="13"/>
  <c r="I209" i="13"/>
  <c r="H209" i="13"/>
  <c r="G209" i="13"/>
  <c r="F209" i="13"/>
  <c r="E209" i="13"/>
  <c r="N208" i="13"/>
  <c r="M208" i="13"/>
  <c r="L208" i="13"/>
  <c r="K208" i="13"/>
  <c r="J208" i="13"/>
  <c r="I208" i="13"/>
  <c r="H208" i="13"/>
  <c r="G208" i="13"/>
  <c r="F208" i="13"/>
  <c r="E208" i="13"/>
  <c r="N207" i="13"/>
  <c r="M207" i="13"/>
  <c r="L207" i="13"/>
  <c r="K207" i="13"/>
  <c r="J207" i="13"/>
  <c r="I207" i="13"/>
  <c r="H207" i="13"/>
  <c r="G207" i="13"/>
  <c r="F207" i="13"/>
  <c r="E207" i="13"/>
  <c r="N206" i="13"/>
  <c r="M206" i="13"/>
  <c r="L206" i="13"/>
  <c r="K206" i="13"/>
  <c r="J206" i="13"/>
  <c r="I206" i="13"/>
  <c r="H206" i="13"/>
  <c r="G206" i="13"/>
  <c r="F206" i="13"/>
  <c r="E206" i="13"/>
  <c r="N205" i="13"/>
  <c r="M205" i="13"/>
  <c r="L205" i="13"/>
  <c r="K205" i="13"/>
  <c r="J205" i="13"/>
  <c r="I205" i="13"/>
  <c r="H205" i="13"/>
  <c r="G205" i="13"/>
  <c r="F205" i="13"/>
  <c r="E205" i="13"/>
  <c r="N204" i="13"/>
  <c r="M204" i="13"/>
  <c r="L204" i="13"/>
  <c r="K204" i="13"/>
  <c r="J204" i="13"/>
  <c r="I204" i="13"/>
  <c r="H204" i="13"/>
  <c r="G204" i="13"/>
  <c r="F204" i="13"/>
  <c r="E204" i="13"/>
  <c r="N203" i="13"/>
  <c r="M203" i="13"/>
  <c r="L203" i="13"/>
  <c r="K203" i="13"/>
  <c r="J203" i="13"/>
  <c r="I203" i="13"/>
  <c r="H203" i="13"/>
  <c r="G203" i="13"/>
  <c r="F203" i="13"/>
  <c r="E203" i="13"/>
  <c r="N202" i="13"/>
  <c r="M202" i="13"/>
  <c r="L202" i="13"/>
  <c r="K202" i="13"/>
  <c r="J202" i="13"/>
  <c r="I202" i="13"/>
  <c r="H202" i="13"/>
  <c r="G202" i="13"/>
  <c r="F202" i="13"/>
  <c r="E202" i="13"/>
  <c r="N201" i="13"/>
  <c r="M201" i="13"/>
  <c r="L201" i="13"/>
  <c r="K201" i="13"/>
  <c r="J201" i="13"/>
  <c r="I201" i="13"/>
  <c r="H201" i="13"/>
  <c r="G201" i="13"/>
  <c r="F201" i="13"/>
  <c r="E201" i="13"/>
  <c r="N200" i="13"/>
  <c r="M200" i="13"/>
  <c r="L200" i="13"/>
  <c r="K200" i="13"/>
  <c r="J200" i="13"/>
  <c r="I200" i="13"/>
  <c r="H200" i="13"/>
  <c r="G200" i="13"/>
  <c r="F200" i="13"/>
  <c r="E200" i="13"/>
  <c r="N199" i="13"/>
  <c r="M199" i="13"/>
  <c r="L199" i="13"/>
  <c r="K199" i="13"/>
  <c r="J199" i="13"/>
  <c r="I199" i="13"/>
  <c r="H199" i="13"/>
  <c r="G199" i="13"/>
  <c r="F199" i="13"/>
  <c r="E199" i="13"/>
  <c r="N198" i="13"/>
  <c r="M198" i="13"/>
  <c r="L198" i="13"/>
  <c r="K198" i="13"/>
  <c r="J198" i="13"/>
  <c r="I198" i="13"/>
  <c r="H198" i="13"/>
  <c r="G198" i="13"/>
  <c r="F198" i="13"/>
  <c r="E198" i="13"/>
  <c r="N197" i="13"/>
  <c r="M197" i="13"/>
  <c r="L197" i="13"/>
  <c r="K197" i="13"/>
  <c r="J197" i="13"/>
  <c r="I197" i="13"/>
  <c r="H197" i="13"/>
  <c r="G197" i="13"/>
  <c r="F197" i="13"/>
  <c r="E197" i="13"/>
  <c r="N196" i="13"/>
  <c r="M196" i="13"/>
  <c r="L196" i="13"/>
  <c r="K196" i="13"/>
  <c r="J196" i="13"/>
  <c r="I196" i="13"/>
  <c r="H196" i="13"/>
  <c r="G196" i="13"/>
  <c r="F196" i="13"/>
  <c r="E196" i="13"/>
  <c r="N195" i="13"/>
  <c r="M195" i="13"/>
  <c r="L195" i="13"/>
  <c r="K195" i="13"/>
  <c r="J195" i="13"/>
  <c r="I195" i="13"/>
  <c r="H195" i="13"/>
  <c r="G195" i="13"/>
  <c r="F195" i="13"/>
  <c r="E195" i="13"/>
  <c r="N194" i="13"/>
  <c r="M194" i="13"/>
  <c r="L194" i="13"/>
  <c r="K194" i="13"/>
  <c r="J194" i="13"/>
  <c r="I194" i="13"/>
  <c r="H194" i="13"/>
  <c r="G194" i="13"/>
  <c r="F194" i="13"/>
  <c r="E194" i="13"/>
  <c r="N193" i="13"/>
  <c r="M193" i="13"/>
  <c r="L193" i="13"/>
  <c r="K193" i="13"/>
  <c r="J193" i="13"/>
  <c r="I193" i="13"/>
  <c r="H193" i="13"/>
  <c r="G193" i="13"/>
  <c r="F193" i="13"/>
  <c r="E193" i="13"/>
  <c r="N192" i="13"/>
  <c r="M192" i="13"/>
  <c r="L192" i="13"/>
  <c r="K192" i="13"/>
  <c r="J192" i="13"/>
  <c r="I192" i="13"/>
  <c r="H192" i="13"/>
  <c r="G192" i="13"/>
  <c r="F192" i="13"/>
  <c r="E192" i="13"/>
  <c r="N191" i="13"/>
  <c r="M191" i="13"/>
  <c r="L191" i="13"/>
  <c r="K191" i="13"/>
  <c r="J191" i="13"/>
  <c r="I191" i="13"/>
  <c r="H191" i="13"/>
  <c r="G191" i="13"/>
  <c r="F191" i="13"/>
  <c r="E191" i="13"/>
  <c r="N190" i="13"/>
  <c r="M190" i="13"/>
  <c r="L190" i="13"/>
  <c r="K190" i="13"/>
  <c r="J190" i="13"/>
  <c r="I190" i="13"/>
  <c r="H190" i="13"/>
  <c r="G190" i="13"/>
  <c r="F190" i="13"/>
  <c r="E190" i="13"/>
  <c r="N189" i="13"/>
  <c r="M189" i="13"/>
  <c r="L189" i="13"/>
  <c r="K189" i="13"/>
  <c r="J189" i="13"/>
  <c r="I189" i="13"/>
  <c r="H189" i="13"/>
  <c r="G189" i="13"/>
  <c r="F189" i="13"/>
  <c r="E189" i="13"/>
  <c r="N188" i="13"/>
  <c r="M188" i="13"/>
  <c r="L188" i="13"/>
  <c r="K188" i="13"/>
  <c r="J188" i="13"/>
  <c r="I188" i="13"/>
  <c r="H188" i="13"/>
  <c r="G188" i="13"/>
  <c r="F188" i="13"/>
  <c r="E188" i="13"/>
  <c r="N187" i="13"/>
  <c r="M187" i="13"/>
  <c r="L187" i="13"/>
  <c r="K187" i="13"/>
  <c r="J187" i="13"/>
  <c r="I187" i="13"/>
  <c r="H187" i="13"/>
  <c r="G187" i="13"/>
  <c r="F187" i="13"/>
  <c r="E187" i="13"/>
  <c r="N186" i="13"/>
  <c r="M186" i="13"/>
  <c r="L186" i="13"/>
  <c r="K186" i="13"/>
  <c r="J186" i="13"/>
  <c r="I186" i="13"/>
  <c r="H186" i="13"/>
  <c r="G186" i="13"/>
  <c r="F186" i="13"/>
  <c r="E186" i="13"/>
  <c r="N185" i="13"/>
  <c r="M185" i="13"/>
  <c r="L185" i="13"/>
  <c r="K185" i="13"/>
  <c r="J185" i="13"/>
  <c r="I185" i="13"/>
  <c r="H185" i="13"/>
  <c r="G185" i="13"/>
  <c r="F185" i="13"/>
  <c r="E185" i="13"/>
  <c r="N184" i="13"/>
  <c r="M184" i="13"/>
  <c r="L184" i="13"/>
  <c r="K184" i="13"/>
  <c r="J184" i="13"/>
  <c r="I184" i="13"/>
  <c r="H184" i="13"/>
  <c r="G184" i="13"/>
  <c r="F184" i="13"/>
  <c r="E184" i="13"/>
  <c r="N183" i="13"/>
  <c r="M183" i="13"/>
  <c r="L183" i="13"/>
  <c r="K183" i="13"/>
  <c r="J183" i="13"/>
  <c r="I183" i="13"/>
  <c r="H183" i="13"/>
  <c r="G183" i="13"/>
  <c r="F183" i="13"/>
  <c r="E183" i="13"/>
  <c r="N182" i="13"/>
  <c r="M182" i="13"/>
  <c r="L182" i="13"/>
  <c r="K182" i="13"/>
  <c r="J182" i="13"/>
  <c r="I182" i="13"/>
  <c r="H182" i="13"/>
  <c r="G182" i="13"/>
  <c r="F182" i="13"/>
  <c r="E182" i="13"/>
  <c r="N181" i="13"/>
  <c r="M181" i="13"/>
  <c r="L181" i="13"/>
  <c r="K181" i="13"/>
  <c r="J181" i="13"/>
  <c r="I181" i="13"/>
  <c r="H181" i="13"/>
  <c r="G181" i="13"/>
  <c r="F181" i="13"/>
  <c r="E181" i="13"/>
  <c r="N180" i="13"/>
  <c r="M180" i="13"/>
  <c r="L180" i="13"/>
  <c r="K180" i="13"/>
  <c r="J180" i="13"/>
  <c r="I180" i="13"/>
  <c r="H180" i="13"/>
  <c r="G180" i="13"/>
  <c r="F180" i="13"/>
  <c r="E180" i="13"/>
  <c r="N179" i="13"/>
  <c r="M179" i="13"/>
  <c r="L179" i="13"/>
  <c r="K179" i="13"/>
  <c r="J179" i="13"/>
  <c r="I179" i="13"/>
  <c r="H179" i="13"/>
  <c r="G179" i="13"/>
  <c r="F179" i="13"/>
  <c r="E179" i="13"/>
  <c r="N178" i="13"/>
  <c r="M178" i="13"/>
  <c r="L178" i="13"/>
  <c r="K178" i="13"/>
  <c r="J178" i="13"/>
  <c r="I178" i="13"/>
  <c r="H178" i="13"/>
  <c r="G178" i="13"/>
  <c r="F178" i="13"/>
  <c r="E178" i="13"/>
  <c r="N177" i="13"/>
  <c r="M177" i="13"/>
  <c r="L177" i="13"/>
  <c r="K177" i="13"/>
  <c r="J177" i="13"/>
  <c r="I177" i="13"/>
  <c r="H177" i="13"/>
  <c r="G177" i="13"/>
  <c r="F177" i="13"/>
  <c r="E177" i="13"/>
  <c r="N176" i="13"/>
  <c r="M176" i="13"/>
  <c r="L176" i="13"/>
  <c r="K176" i="13"/>
  <c r="J176" i="13"/>
  <c r="I176" i="13"/>
  <c r="H176" i="13"/>
  <c r="G176" i="13"/>
  <c r="F176" i="13"/>
  <c r="E176" i="13"/>
  <c r="N175" i="13"/>
  <c r="M175" i="13"/>
  <c r="L175" i="13"/>
  <c r="K175" i="13"/>
  <c r="J175" i="13"/>
  <c r="I175" i="13"/>
  <c r="H175" i="13"/>
  <c r="G175" i="13"/>
  <c r="F175" i="13"/>
  <c r="E175" i="13"/>
  <c r="N174" i="13"/>
  <c r="M174" i="13"/>
  <c r="L174" i="13"/>
  <c r="K174" i="13"/>
  <c r="J174" i="13"/>
  <c r="I174" i="13"/>
  <c r="H174" i="13"/>
  <c r="G174" i="13"/>
  <c r="F174" i="13"/>
  <c r="E174" i="13"/>
  <c r="N173" i="13"/>
  <c r="M173" i="13"/>
  <c r="L173" i="13"/>
  <c r="K173" i="13"/>
  <c r="J173" i="13"/>
  <c r="I173" i="13"/>
  <c r="H173" i="13"/>
  <c r="G173" i="13"/>
  <c r="F173" i="13"/>
  <c r="E173" i="13"/>
  <c r="N172" i="13"/>
  <c r="M172" i="13"/>
  <c r="L172" i="13"/>
  <c r="K172" i="13"/>
  <c r="J172" i="13"/>
  <c r="I172" i="13"/>
  <c r="H172" i="13"/>
  <c r="G172" i="13"/>
  <c r="F172" i="13"/>
  <c r="E172" i="13"/>
  <c r="N171" i="13"/>
  <c r="M171" i="13"/>
  <c r="L171" i="13"/>
  <c r="K171" i="13"/>
  <c r="J171" i="13"/>
  <c r="I171" i="13"/>
  <c r="H171" i="13"/>
  <c r="G171" i="13"/>
  <c r="F171" i="13"/>
  <c r="E171" i="13"/>
  <c r="N170" i="13"/>
  <c r="M170" i="13"/>
  <c r="L170" i="13"/>
  <c r="K170" i="13"/>
  <c r="J170" i="13"/>
  <c r="I170" i="13"/>
  <c r="H170" i="13"/>
  <c r="G170" i="13"/>
  <c r="F170" i="13"/>
  <c r="E170" i="13"/>
  <c r="N169" i="13"/>
  <c r="M169" i="13"/>
  <c r="L169" i="13"/>
  <c r="K169" i="13"/>
  <c r="J169" i="13"/>
  <c r="I169" i="13"/>
  <c r="H169" i="13"/>
  <c r="G169" i="13"/>
  <c r="F169" i="13"/>
  <c r="E169" i="13"/>
  <c r="N168" i="13"/>
  <c r="M168" i="13"/>
  <c r="L168" i="13"/>
  <c r="K168" i="13"/>
  <c r="J168" i="13"/>
  <c r="I168" i="13"/>
  <c r="H168" i="13"/>
  <c r="G168" i="13"/>
  <c r="F168" i="13"/>
  <c r="E168" i="13"/>
  <c r="N167" i="13"/>
  <c r="M167" i="13"/>
  <c r="L167" i="13"/>
  <c r="K167" i="13"/>
  <c r="J167" i="13"/>
  <c r="I167" i="13"/>
  <c r="H167" i="13"/>
  <c r="G167" i="13"/>
  <c r="F167" i="13"/>
  <c r="E167" i="13"/>
  <c r="N166" i="13"/>
  <c r="M166" i="13"/>
  <c r="L166" i="13"/>
  <c r="K166" i="13"/>
  <c r="J166" i="13"/>
  <c r="I166" i="13"/>
  <c r="H166" i="13"/>
  <c r="G166" i="13"/>
  <c r="F166" i="13"/>
  <c r="E166" i="13"/>
  <c r="N165" i="13"/>
  <c r="M165" i="13"/>
  <c r="L165" i="13"/>
  <c r="K165" i="13"/>
  <c r="J165" i="13"/>
  <c r="I165" i="13"/>
  <c r="H165" i="13"/>
  <c r="G165" i="13"/>
  <c r="F165" i="13"/>
  <c r="E165" i="13"/>
  <c r="N164" i="13"/>
  <c r="M164" i="13"/>
  <c r="L164" i="13"/>
  <c r="K164" i="13"/>
  <c r="J164" i="13"/>
  <c r="I164" i="13"/>
  <c r="H164" i="13"/>
  <c r="G164" i="13"/>
  <c r="F164" i="13"/>
  <c r="E164" i="13"/>
  <c r="N163" i="13"/>
  <c r="M163" i="13"/>
  <c r="L163" i="13"/>
  <c r="K163" i="13"/>
  <c r="J163" i="13"/>
  <c r="I163" i="13"/>
  <c r="H163" i="13"/>
  <c r="G163" i="13"/>
  <c r="F163" i="13"/>
  <c r="E163" i="13"/>
  <c r="N162" i="13"/>
  <c r="M162" i="13"/>
  <c r="L162" i="13"/>
  <c r="K162" i="13"/>
  <c r="J162" i="13"/>
  <c r="I162" i="13"/>
  <c r="H162" i="13"/>
  <c r="G162" i="13"/>
  <c r="F162" i="13"/>
  <c r="E162" i="13"/>
  <c r="N161" i="13"/>
  <c r="M161" i="13"/>
  <c r="L161" i="13"/>
  <c r="K161" i="13"/>
  <c r="J161" i="13"/>
  <c r="I161" i="13"/>
  <c r="H161" i="13"/>
  <c r="G161" i="13"/>
  <c r="F161" i="13"/>
  <c r="E161" i="13"/>
  <c r="N160" i="13"/>
  <c r="M160" i="13"/>
  <c r="L160" i="13"/>
  <c r="K160" i="13"/>
  <c r="J160" i="13"/>
  <c r="I160" i="13"/>
  <c r="H160" i="13"/>
  <c r="G160" i="13"/>
  <c r="F160" i="13"/>
  <c r="E160" i="13"/>
  <c r="N159" i="13"/>
  <c r="M159" i="13"/>
  <c r="L159" i="13"/>
  <c r="K159" i="13"/>
  <c r="J159" i="13"/>
  <c r="I159" i="13"/>
  <c r="H159" i="13"/>
  <c r="G159" i="13"/>
  <c r="F159" i="13"/>
  <c r="E159" i="13"/>
  <c r="N158" i="13"/>
  <c r="M158" i="13"/>
  <c r="L158" i="13"/>
  <c r="K158" i="13"/>
  <c r="J158" i="13"/>
  <c r="I158" i="13"/>
  <c r="H158" i="13"/>
  <c r="G158" i="13"/>
  <c r="F158" i="13"/>
  <c r="E158" i="13"/>
  <c r="N157" i="13"/>
  <c r="M157" i="13"/>
  <c r="L157" i="13"/>
  <c r="K157" i="13"/>
  <c r="J157" i="13"/>
  <c r="I157" i="13"/>
  <c r="H157" i="13"/>
  <c r="G157" i="13"/>
  <c r="F157" i="13"/>
  <c r="E157" i="13"/>
  <c r="N156" i="13"/>
  <c r="M156" i="13"/>
  <c r="L156" i="13"/>
  <c r="K156" i="13"/>
  <c r="J156" i="13"/>
  <c r="I156" i="13"/>
  <c r="H156" i="13"/>
  <c r="G156" i="13"/>
  <c r="F156" i="13"/>
  <c r="E156" i="13"/>
  <c r="N155" i="13"/>
  <c r="M155" i="13"/>
  <c r="L155" i="13"/>
  <c r="K155" i="13"/>
  <c r="J155" i="13"/>
  <c r="I155" i="13"/>
  <c r="H155" i="13"/>
  <c r="G155" i="13"/>
  <c r="F155" i="13"/>
  <c r="E155" i="13"/>
  <c r="N154" i="13"/>
  <c r="M154" i="13"/>
  <c r="L154" i="13"/>
  <c r="K154" i="13"/>
  <c r="J154" i="13"/>
  <c r="I154" i="13"/>
  <c r="H154" i="13"/>
  <c r="G154" i="13"/>
  <c r="F154" i="13"/>
  <c r="E154" i="13"/>
  <c r="N153" i="13"/>
  <c r="M153" i="13"/>
  <c r="L153" i="13"/>
  <c r="K153" i="13"/>
  <c r="J153" i="13"/>
  <c r="I153" i="13"/>
  <c r="H153" i="13"/>
  <c r="G153" i="13"/>
  <c r="F153" i="13"/>
  <c r="E153" i="13"/>
  <c r="N152" i="13"/>
  <c r="M152" i="13"/>
  <c r="L152" i="13"/>
  <c r="K152" i="13"/>
  <c r="J152" i="13"/>
  <c r="I152" i="13"/>
  <c r="H152" i="13"/>
  <c r="G152" i="13"/>
  <c r="F152" i="13"/>
  <c r="E152" i="13"/>
  <c r="N151" i="13"/>
  <c r="M151" i="13"/>
  <c r="L151" i="13"/>
  <c r="K151" i="13"/>
  <c r="J151" i="13"/>
  <c r="I151" i="13"/>
  <c r="H151" i="13"/>
  <c r="G151" i="13"/>
  <c r="F151" i="13"/>
  <c r="E151" i="13"/>
  <c r="N150" i="13"/>
  <c r="M150" i="13"/>
  <c r="L150" i="13"/>
  <c r="K150" i="13"/>
  <c r="J150" i="13"/>
  <c r="I150" i="13"/>
  <c r="H150" i="13"/>
  <c r="G150" i="13"/>
  <c r="F150" i="13"/>
  <c r="E150" i="13"/>
  <c r="N149" i="13"/>
  <c r="M149" i="13"/>
  <c r="L149" i="13"/>
  <c r="K149" i="13"/>
  <c r="J149" i="13"/>
  <c r="I149" i="13"/>
  <c r="H149" i="13"/>
  <c r="G149" i="13"/>
  <c r="F149" i="13"/>
  <c r="E149" i="13"/>
  <c r="N148" i="13"/>
  <c r="M148" i="13"/>
  <c r="L148" i="13"/>
  <c r="K148" i="13"/>
  <c r="J148" i="13"/>
  <c r="I148" i="13"/>
  <c r="H148" i="13"/>
  <c r="G148" i="13"/>
  <c r="F148" i="13"/>
  <c r="E148" i="13"/>
  <c r="N147" i="13"/>
  <c r="M147" i="13"/>
  <c r="L147" i="13"/>
  <c r="K147" i="13"/>
  <c r="J147" i="13"/>
  <c r="I147" i="13"/>
  <c r="H147" i="13"/>
  <c r="G147" i="13"/>
  <c r="F147" i="13"/>
  <c r="E147" i="13"/>
  <c r="N146" i="13"/>
  <c r="M146" i="13"/>
  <c r="L146" i="13"/>
  <c r="K146" i="13"/>
  <c r="J146" i="13"/>
  <c r="I146" i="13"/>
  <c r="H146" i="13"/>
  <c r="G146" i="13"/>
  <c r="F146" i="13"/>
  <c r="E146" i="13"/>
  <c r="N145" i="13"/>
  <c r="M145" i="13"/>
  <c r="L145" i="13"/>
  <c r="K145" i="13"/>
  <c r="J145" i="13"/>
  <c r="I145" i="13"/>
  <c r="H145" i="13"/>
  <c r="G145" i="13"/>
  <c r="F145" i="13"/>
  <c r="E145" i="13"/>
  <c r="N144" i="13"/>
  <c r="M144" i="13"/>
  <c r="L144" i="13"/>
  <c r="K144" i="13"/>
  <c r="J144" i="13"/>
  <c r="I144" i="13"/>
  <c r="H144" i="13"/>
  <c r="G144" i="13"/>
  <c r="F144" i="13"/>
  <c r="E144" i="13"/>
  <c r="N143" i="13"/>
  <c r="M143" i="13"/>
  <c r="L143" i="13"/>
  <c r="K143" i="13"/>
  <c r="J143" i="13"/>
  <c r="I143" i="13"/>
  <c r="H143" i="13"/>
  <c r="G143" i="13"/>
  <c r="F143" i="13"/>
  <c r="E143" i="13"/>
  <c r="N142" i="13"/>
  <c r="M142" i="13"/>
  <c r="L142" i="13"/>
  <c r="K142" i="13"/>
  <c r="J142" i="13"/>
  <c r="I142" i="13"/>
  <c r="H142" i="13"/>
  <c r="G142" i="13"/>
  <c r="F142" i="13"/>
  <c r="E142" i="13"/>
  <c r="N141" i="13"/>
  <c r="M141" i="13"/>
  <c r="L141" i="13"/>
  <c r="K141" i="13"/>
  <c r="J141" i="13"/>
  <c r="I141" i="13"/>
  <c r="H141" i="13"/>
  <c r="G141" i="13"/>
  <c r="F141" i="13"/>
  <c r="E141" i="13"/>
  <c r="N140" i="13"/>
  <c r="M140" i="13"/>
  <c r="L140" i="13"/>
  <c r="K140" i="13"/>
  <c r="J140" i="13"/>
  <c r="I140" i="13"/>
  <c r="H140" i="13"/>
  <c r="G140" i="13"/>
  <c r="F140" i="13"/>
  <c r="E140" i="13"/>
  <c r="N139" i="13"/>
  <c r="M139" i="13"/>
  <c r="L139" i="13"/>
  <c r="K139" i="13"/>
  <c r="J139" i="13"/>
  <c r="I139" i="13"/>
  <c r="H139" i="13"/>
  <c r="G139" i="13"/>
  <c r="F139" i="13"/>
  <c r="E139" i="13"/>
  <c r="N138" i="13"/>
  <c r="M138" i="13"/>
  <c r="L138" i="13"/>
  <c r="K138" i="13"/>
  <c r="J138" i="13"/>
  <c r="I138" i="13"/>
  <c r="H138" i="13"/>
  <c r="G138" i="13"/>
  <c r="F138" i="13"/>
  <c r="E138" i="13"/>
  <c r="N137" i="13"/>
  <c r="M137" i="13"/>
  <c r="L137" i="13"/>
  <c r="K137" i="13"/>
  <c r="J137" i="13"/>
  <c r="I137" i="13"/>
  <c r="H137" i="13"/>
  <c r="G137" i="13"/>
  <c r="F137" i="13"/>
  <c r="E137" i="13"/>
  <c r="N136" i="13"/>
  <c r="M136" i="13"/>
  <c r="L136" i="13"/>
  <c r="K136" i="13"/>
  <c r="J136" i="13"/>
  <c r="I136" i="13"/>
  <c r="H136" i="13"/>
  <c r="G136" i="13"/>
  <c r="F136" i="13"/>
  <c r="E136" i="13"/>
  <c r="N135" i="13"/>
  <c r="M135" i="13"/>
  <c r="L135" i="13"/>
  <c r="K135" i="13"/>
  <c r="J135" i="13"/>
  <c r="I135" i="13"/>
  <c r="H135" i="13"/>
  <c r="G135" i="13"/>
  <c r="F135" i="13"/>
  <c r="E135" i="13"/>
  <c r="N134" i="13"/>
  <c r="M134" i="13"/>
  <c r="L134" i="13"/>
  <c r="K134" i="13"/>
  <c r="J134" i="13"/>
  <c r="I134" i="13"/>
  <c r="H134" i="13"/>
  <c r="G134" i="13"/>
  <c r="F134" i="13"/>
  <c r="E134" i="13"/>
  <c r="N133" i="13"/>
  <c r="M133" i="13"/>
  <c r="L133" i="13"/>
  <c r="K133" i="13"/>
  <c r="J133" i="13"/>
  <c r="I133" i="13"/>
  <c r="H133" i="13"/>
  <c r="G133" i="13"/>
  <c r="F133" i="13"/>
  <c r="E133" i="13"/>
  <c r="N132" i="13"/>
  <c r="M132" i="13"/>
  <c r="L132" i="13"/>
  <c r="K132" i="13"/>
  <c r="J132" i="13"/>
  <c r="I132" i="13"/>
  <c r="H132" i="13"/>
  <c r="G132" i="13"/>
  <c r="F132" i="13"/>
  <c r="E132" i="13"/>
  <c r="N131" i="13"/>
  <c r="M131" i="13"/>
  <c r="L131" i="13"/>
  <c r="K131" i="13"/>
  <c r="J131" i="13"/>
  <c r="I131" i="13"/>
  <c r="H131" i="13"/>
  <c r="G131" i="13"/>
  <c r="F131" i="13"/>
  <c r="E131" i="13"/>
  <c r="N130" i="13"/>
  <c r="M130" i="13"/>
  <c r="L130" i="13"/>
  <c r="K130" i="13"/>
  <c r="J130" i="13"/>
  <c r="I130" i="13"/>
  <c r="H130" i="13"/>
  <c r="G130" i="13"/>
  <c r="F130" i="13"/>
  <c r="E130" i="13"/>
  <c r="N129" i="13"/>
  <c r="M129" i="13"/>
  <c r="L129" i="13"/>
  <c r="K129" i="13"/>
  <c r="J129" i="13"/>
  <c r="I129" i="13"/>
  <c r="H129" i="13"/>
  <c r="G129" i="13"/>
  <c r="F129" i="13"/>
  <c r="E129" i="13"/>
  <c r="N128" i="13"/>
  <c r="M128" i="13"/>
  <c r="L128" i="13"/>
  <c r="K128" i="13"/>
  <c r="J128" i="13"/>
  <c r="I128" i="13"/>
  <c r="H128" i="13"/>
  <c r="G128" i="13"/>
  <c r="F128" i="13"/>
  <c r="E128" i="13"/>
  <c r="N127" i="13"/>
  <c r="M127" i="13"/>
  <c r="L127" i="13"/>
  <c r="K127" i="13"/>
  <c r="J127" i="13"/>
  <c r="I127" i="13"/>
  <c r="H127" i="13"/>
  <c r="G127" i="13"/>
  <c r="F127" i="13"/>
  <c r="E127" i="13"/>
  <c r="N126" i="13"/>
  <c r="M126" i="13"/>
  <c r="L126" i="13"/>
  <c r="K126" i="13"/>
  <c r="J126" i="13"/>
  <c r="I126" i="13"/>
  <c r="H126" i="13"/>
  <c r="G126" i="13"/>
  <c r="F126" i="13"/>
  <c r="E126" i="13"/>
  <c r="N125" i="13"/>
  <c r="M125" i="13"/>
  <c r="L125" i="13"/>
  <c r="K125" i="13"/>
  <c r="J125" i="13"/>
  <c r="I125" i="13"/>
  <c r="H125" i="13"/>
  <c r="G125" i="13"/>
  <c r="F125" i="13"/>
  <c r="E125" i="13"/>
  <c r="N124" i="13"/>
  <c r="M124" i="13"/>
  <c r="L124" i="13"/>
  <c r="K124" i="13"/>
  <c r="J124" i="13"/>
  <c r="I124" i="13"/>
  <c r="H124" i="13"/>
  <c r="G124" i="13"/>
  <c r="F124" i="13"/>
  <c r="E124" i="13"/>
  <c r="N123" i="13"/>
  <c r="M123" i="13"/>
  <c r="L123" i="13"/>
  <c r="K123" i="13"/>
  <c r="J123" i="13"/>
  <c r="I123" i="13"/>
  <c r="H123" i="13"/>
  <c r="G123" i="13"/>
  <c r="F123" i="13"/>
  <c r="E123" i="13"/>
  <c r="N122" i="13"/>
  <c r="M122" i="13"/>
  <c r="L122" i="13"/>
  <c r="K122" i="13"/>
  <c r="J122" i="13"/>
  <c r="I122" i="13"/>
  <c r="H122" i="13"/>
  <c r="G122" i="13"/>
  <c r="F122" i="13"/>
  <c r="E122" i="13"/>
  <c r="N121" i="13"/>
  <c r="M121" i="13"/>
  <c r="L121" i="13"/>
  <c r="K121" i="13"/>
  <c r="J121" i="13"/>
  <c r="I121" i="13"/>
  <c r="H121" i="13"/>
  <c r="G121" i="13"/>
  <c r="F121" i="13"/>
  <c r="E121" i="13"/>
  <c r="N120" i="13"/>
  <c r="M120" i="13"/>
  <c r="L120" i="13"/>
  <c r="K120" i="13"/>
  <c r="J120" i="13"/>
  <c r="I120" i="13"/>
  <c r="H120" i="13"/>
  <c r="G120" i="13"/>
  <c r="F120" i="13"/>
  <c r="E120" i="13"/>
  <c r="N119" i="13"/>
  <c r="M119" i="13"/>
  <c r="L119" i="13"/>
  <c r="K119" i="13"/>
  <c r="J119" i="13"/>
  <c r="I119" i="13"/>
  <c r="H119" i="13"/>
  <c r="G119" i="13"/>
  <c r="F119" i="13"/>
  <c r="E119" i="13"/>
  <c r="N118" i="13"/>
  <c r="M118" i="13"/>
  <c r="L118" i="13"/>
  <c r="K118" i="13"/>
  <c r="J118" i="13"/>
  <c r="I118" i="13"/>
  <c r="H118" i="13"/>
  <c r="G118" i="13"/>
  <c r="F118" i="13"/>
  <c r="E118" i="13"/>
  <c r="N117" i="13"/>
  <c r="M117" i="13"/>
  <c r="L117" i="13"/>
  <c r="K117" i="13"/>
  <c r="J117" i="13"/>
  <c r="I117" i="13"/>
  <c r="H117" i="13"/>
  <c r="G117" i="13"/>
  <c r="F117" i="13"/>
  <c r="E117" i="13"/>
  <c r="N116" i="13"/>
  <c r="M116" i="13"/>
  <c r="L116" i="13"/>
  <c r="K116" i="13"/>
  <c r="J116" i="13"/>
  <c r="I116" i="13"/>
  <c r="H116" i="13"/>
  <c r="G116" i="13"/>
  <c r="F116" i="13"/>
  <c r="E116" i="13"/>
  <c r="N115" i="13"/>
  <c r="M115" i="13"/>
  <c r="L115" i="13"/>
  <c r="K115" i="13"/>
  <c r="J115" i="13"/>
  <c r="I115" i="13"/>
  <c r="H115" i="13"/>
  <c r="G115" i="13"/>
  <c r="F115" i="13"/>
  <c r="E115" i="13"/>
  <c r="N114" i="13"/>
  <c r="M114" i="13"/>
  <c r="L114" i="13"/>
  <c r="K114" i="13"/>
  <c r="J114" i="13"/>
  <c r="I114" i="13"/>
  <c r="H114" i="13"/>
  <c r="G114" i="13"/>
  <c r="F114" i="13"/>
  <c r="E114" i="13"/>
  <c r="N113" i="13"/>
  <c r="M113" i="13"/>
  <c r="L113" i="13"/>
  <c r="K113" i="13"/>
  <c r="J113" i="13"/>
  <c r="I113" i="13"/>
  <c r="H113" i="13"/>
  <c r="G113" i="13"/>
  <c r="F113" i="13"/>
  <c r="E113" i="13"/>
  <c r="N112" i="13"/>
  <c r="M112" i="13"/>
  <c r="L112" i="13"/>
  <c r="K112" i="13"/>
  <c r="J112" i="13"/>
  <c r="I112" i="13"/>
  <c r="H112" i="13"/>
  <c r="G112" i="13"/>
  <c r="F112" i="13"/>
  <c r="E112" i="13"/>
  <c r="N111" i="13"/>
  <c r="M111" i="13"/>
  <c r="L111" i="13"/>
  <c r="K111" i="13"/>
  <c r="J111" i="13"/>
  <c r="I111" i="13"/>
  <c r="H111" i="13"/>
  <c r="G111" i="13"/>
  <c r="F111" i="13"/>
  <c r="E111" i="13"/>
  <c r="N110" i="13"/>
  <c r="M110" i="13"/>
  <c r="L110" i="13"/>
  <c r="K110" i="13"/>
  <c r="J110" i="13"/>
  <c r="I110" i="13"/>
  <c r="H110" i="13"/>
  <c r="G110" i="13"/>
  <c r="F110" i="13"/>
  <c r="E110" i="13"/>
  <c r="N109" i="13"/>
  <c r="M109" i="13"/>
  <c r="L109" i="13"/>
  <c r="K109" i="13"/>
  <c r="J109" i="13"/>
  <c r="I109" i="13"/>
  <c r="H109" i="13"/>
  <c r="G109" i="13"/>
  <c r="F109" i="13"/>
  <c r="E109" i="13"/>
  <c r="N108" i="13"/>
  <c r="M108" i="13"/>
  <c r="L108" i="13"/>
  <c r="K108" i="13"/>
  <c r="J108" i="13"/>
  <c r="I108" i="13"/>
  <c r="H108" i="13"/>
  <c r="G108" i="13"/>
  <c r="F108" i="13"/>
  <c r="E108" i="13"/>
  <c r="N107" i="13"/>
  <c r="M107" i="13"/>
  <c r="L107" i="13"/>
  <c r="K107" i="13"/>
  <c r="J107" i="13"/>
  <c r="I107" i="13"/>
  <c r="H107" i="13"/>
  <c r="G107" i="13"/>
  <c r="F107" i="13"/>
  <c r="E107" i="13"/>
  <c r="N106" i="13"/>
  <c r="M106" i="13"/>
  <c r="L106" i="13"/>
  <c r="K106" i="13"/>
  <c r="J106" i="13"/>
  <c r="I106" i="13"/>
  <c r="H106" i="13"/>
  <c r="G106" i="13"/>
  <c r="F106" i="13"/>
  <c r="E106" i="13"/>
  <c r="N105" i="13"/>
  <c r="M105" i="13"/>
  <c r="L105" i="13"/>
  <c r="K105" i="13"/>
  <c r="J105" i="13"/>
  <c r="I105" i="13"/>
  <c r="H105" i="13"/>
  <c r="G105" i="13"/>
  <c r="F105" i="13"/>
  <c r="E105" i="13"/>
  <c r="N104" i="13"/>
  <c r="M104" i="13"/>
  <c r="L104" i="13"/>
  <c r="K104" i="13"/>
  <c r="J104" i="13"/>
  <c r="I104" i="13"/>
  <c r="H104" i="13"/>
  <c r="G104" i="13"/>
  <c r="F104" i="13"/>
  <c r="E104" i="13"/>
  <c r="N103" i="13"/>
  <c r="M103" i="13"/>
  <c r="L103" i="13"/>
  <c r="K103" i="13"/>
  <c r="J103" i="13"/>
  <c r="I103" i="13"/>
  <c r="H103" i="13"/>
  <c r="G103" i="13"/>
  <c r="F103" i="13"/>
  <c r="E103" i="13"/>
  <c r="N102" i="13"/>
  <c r="M102" i="13"/>
  <c r="L102" i="13"/>
  <c r="K102" i="13"/>
  <c r="J102" i="13"/>
  <c r="I102" i="13"/>
  <c r="H102" i="13"/>
  <c r="G102" i="13"/>
  <c r="F102" i="13"/>
  <c r="E102" i="13"/>
  <c r="N101" i="13"/>
  <c r="M101" i="13"/>
  <c r="L101" i="13"/>
  <c r="K101" i="13"/>
  <c r="J101" i="13"/>
  <c r="I101" i="13"/>
  <c r="H101" i="13"/>
  <c r="G101" i="13"/>
  <c r="F101" i="13"/>
  <c r="E101" i="13"/>
  <c r="N100" i="13"/>
  <c r="M100" i="13"/>
  <c r="L100" i="13"/>
  <c r="K100" i="13"/>
  <c r="J100" i="13"/>
  <c r="I100" i="13"/>
  <c r="H100" i="13"/>
  <c r="G100" i="13"/>
  <c r="F100" i="13"/>
  <c r="E100" i="13"/>
  <c r="N99" i="13"/>
  <c r="M99" i="13"/>
  <c r="L99" i="13"/>
  <c r="K99" i="13"/>
  <c r="J99" i="13"/>
  <c r="I99" i="13"/>
  <c r="H99" i="13"/>
  <c r="G99" i="13"/>
  <c r="F99" i="13"/>
  <c r="E99" i="13"/>
  <c r="N98" i="13"/>
  <c r="M98" i="13"/>
  <c r="L98" i="13"/>
  <c r="K98" i="13"/>
  <c r="J98" i="13"/>
  <c r="I98" i="13"/>
  <c r="H98" i="13"/>
  <c r="G98" i="13"/>
  <c r="F98" i="13"/>
  <c r="E98" i="13"/>
  <c r="N97" i="13"/>
  <c r="M97" i="13"/>
  <c r="L97" i="13"/>
  <c r="K97" i="13"/>
  <c r="J97" i="13"/>
  <c r="I97" i="13"/>
  <c r="H97" i="13"/>
  <c r="G97" i="13"/>
  <c r="F97" i="13"/>
  <c r="E97" i="13"/>
  <c r="N96" i="13"/>
  <c r="M96" i="13"/>
  <c r="L96" i="13"/>
  <c r="K96" i="13"/>
  <c r="J96" i="13"/>
  <c r="I96" i="13"/>
  <c r="H96" i="13"/>
  <c r="G96" i="13"/>
  <c r="F96" i="13"/>
  <c r="E96" i="13"/>
  <c r="N95" i="13"/>
  <c r="M95" i="13"/>
  <c r="L95" i="13"/>
  <c r="K95" i="13"/>
  <c r="J95" i="13"/>
  <c r="I95" i="13"/>
  <c r="H95" i="13"/>
  <c r="G95" i="13"/>
  <c r="F95" i="13"/>
  <c r="E95" i="13"/>
  <c r="N94" i="13"/>
  <c r="M94" i="13"/>
  <c r="L94" i="13"/>
  <c r="K94" i="13"/>
  <c r="J94" i="13"/>
  <c r="I94" i="13"/>
  <c r="H94" i="13"/>
  <c r="G94" i="13"/>
  <c r="F94" i="13"/>
  <c r="E94" i="13"/>
  <c r="N93" i="13"/>
  <c r="M93" i="13"/>
  <c r="L93" i="13"/>
  <c r="K93" i="13"/>
  <c r="J93" i="13"/>
  <c r="I93" i="13"/>
  <c r="H93" i="13"/>
  <c r="G93" i="13"/>
  <c r="F93" i="13"/>
  <c r="E93" i="13"/>
  <c r="N92" i="13"/>
  <c r="M92" i="13"/>
  <c r="L92" i="13"/>
  <c r="K92" i="13"/>
  <c r="J92" i="13"/>
  <c r="I92" i="13"/>
  <c r="H92" i="13"/>
  <c r="G92" i="13"/>
  <c r="F92" i="13"/>
  <c r="E92" i="13"/>
  <c r="N91" i="13"/>
  <c r="M91" i="13"/>
  <c r="L91" i="13"/>
  <c r="K91" i="13"/>
  <c r="J91" i="13"/>
  <c r="I91" i="13"/>
  <c r="H91" i="13"/>
  <c r="G91" i="13"/>
  <c r="F91" i="13"/>
  <c r="E91" i="13"/>
  <c r="N90" i="13"/>
  <c r="M90" i="13"/>
  <c r="L90" i="13"/>
  <c r="K90" i="13"/>
  <c r="J90" i="13"/>
  <c r="I90" i="13"/>
  <c r="H90" i="13"/>
  <c r="G90" i="13"/>
  <c r="F90" i="13"/>
  <c r="E90" i="13"/>
  <c r="N89" i="13"/>
  <c r="M89" i="13"/>
  <c r="L89" i="13"/>
  <c r="K89" i="13"/>
  <c r="J89" i="13"/>
  <c r="I89" i="13"/>
  <c r="H89" i="13"/>
  <c r="G89" i="13"/>
  <c r="F89" i="13"/>
  <c r="E89" i="13"/>
  <c r="N88" i="13"/>
  <c r="M88" i="13"/>
  <c r="L88" i="13"/>
  <c r="K88" i="13"/>
  <c r="J88" i="13"/>
  <c r="I88" i="13"/>
  <c r="H88" i="13"/>
  <c r="G88" i="13"/>
  <c r="F88" i="13"/>
  <c r="E88" i="13"/>
  <c r="N87" i="13"/>
  <c r="M87" i="13"/>
  <c r="L87" i="13"/>
  <c r="K87" i="13"/>
  <c r="J87" i="13"/>
  <c r="I87" i="13"/>
  <c r="H87" i="13"/>
  <c r="G87" i="13"/>
  <c r="F87" i="13"/>
  <c r="E87" i="13"/>
  <c r="N86" i="13"/>
  <c r="M86" i="13"/>
  <c r="L86" i="13"/>
  <c r="K86" i="13"/>
  <c r="J86" i="13"/>
  <c r="I86" i="13"/>
  <c r="H86" i="13"/>
  <c r="G86" i="13"/>
  <c r="F86" i="13"/>
  <c r="E86" i="13"/>
  <c r="N85" i="13"/>
  <c r="M85" i="13"/>
  <c r="L85" i="13"/>
  <c r="K85" i="13"/>
  <c r="J85" i="13"/>
  <c r="I85" i="13"/>
  <c r="H85" i="13"/>
  <c r="G85" i="13"/>
  <c r="F85" i="13"/>
  <c r="E85" i="13"/>
  <c r="N84" i="13"/>
  <c r="M84" i="13"/>
  <c r="L84" i="13"/>
  <c r="K84" i="13"/>
  <c r="J84" i="13"/>
  <c r="I84" i="13"/>
  <c r="H84" i="13"/>
  <c r="G84" i="13"/>
  <c r="F84" i="13"/>
  <c r="E84" i="13"/>
  <c r="N83" i="13"/>
  <c r="M83" i="13"/>
  <c r="L83" i="13"/>
  <c r="K83" i="13"/>
  <c r="J83" i="13"/>
  <c r="I83" i="13"/>
  <c r="H83" i="13"/>
  <c r="G83" i="13"/>
  <c r="F83" i="13"/>
  <c r="E83" i="13"/>
  <c r="N82" i="13"/>
  <c r="M82" i="13"/>
  <c r="L82" i="13"/>
  <c r="K82" i="13"/>
  <c r="J82" i="13"/>
  <c r="I82" i="13"/>
  <c r="H82" i="13"/>
  <c r="G82" i="13"/>
  <c r="F82" i="13"/>
  <c r="E82" i="13"/>
  <c r="N81" i="13"/>
  <c r="M81" i="13"/>
  <c r="L81" i="13"/>
  <c r="K81" i="13"/>
  <c r="J81" i="13"/>
  <c r="I81" i="13"/>
  <c r="H81" i="13"/>
  <c r="G81" i="13"/>
  <c r="F81" i="13"/>
  <c r="E81" i="13"/>
  <c r="N80" i="13"/>
  <c r="M80" i="13"/>
  <c r="L80" i="13"/>
  <c r="K80" i="13"/>
  <c r="J80" i="13"/>
  <c r="I80" i="13"/>
  <c r="H80" i="13"/>
  <c r="G80" i="13"/>
  <c r="F80" i="13"/>
  <c r="E80" i="13"/>
  <c r="N79" i="13"/>
  <c r="M79" i="13"/>
  <c r="L79" i="13"/>
  <c r="K79" i="13"/>
  <c r="J79" i="13"/>
  <c r="I79" i="13"/>
  <c r="H79" i="13"/>
  <c r="G79" i="13"/>
  <c r="F79" i="13"/>
  <c r="E79" i="13"/>
  <c r="N78" i="13"/>
  <c r="M78" i="13"/>
  <c r="L78" i="13"/>
  <c r="K78" i="13"/>
  <c r="J78" i="13"/>
  <c r="I78" i="13"/>
  <c r="H78" i="13"/>
  <c r="G78" i="13"/>
  <c r="F78" i="13"/>
  <c r="E78" i="13"/>
  <c r="N77" i="13"/>
  <c r="M77" i="13"/>
  <c r="L77" i="13"/>
  <c r="K77" i="13"/>
  <c r="J77" i="13"/>
  <c r="I77" i="13"/>
  <c r="H77" i="13"/>
  <c r="G77" i="13"/>
  <c r="F77" i="13"/>
  <c r="E77" i="13"/>
  <c r="N76" i="13"/>
  <c r="M76" i="13"/>
  <c r="L76" i="13"/>
  <c r="K76" i="13"/>
  <c r="J76" i="13"/>
  <c r="I76" i="13"/>
  <c r="H76" i="13"/>
  <c r="G76" i="13"/>
  <c r="F76" i="13"/>
  <c r="E76" i="13"/>
  <c r="N75" i="13"/>
  <c r="M75" i="13"/>
  <c r="L75" i="13"/>
  <c r="K75" i="13"/>
  <c r="J75" i="13"/>
  <c r="I75" i="13"/>
  <c r="H75" i="13"/>
  <c r="G75" i="13"/>
  <c r="F75" i="13"/>
  <c r="E75" i="13"/>
  <c r="N74" i="13"/>
  <c r="M74" i="13"/>
  <c r="L74" i="13"/>
  <c r="K74" i="13"/>
  <c r="J74" i="13"/>
  <c r="I74" i="13"/>
  <c r="H74" i="13"/>
  <c r="G74" i="13"/>
  <c r="F74" i="13"/>
  <c r="E74" i="13"/>
  <c r="N73" i="13"/>
  <c r="M73" i="13"/>
  <c r="L73" i="13"/>
  <c r="K73" i="13"/>
  <c r="J73" i="13"/>
  <c r="I73" i="13"/>
  <c r="H73" i="13"/>
  <c r="G73" i="13"/>
  <c r="F73" i="13"/>
  <c r="E73" i="13"/>
  <c r="N72" i="13"/>
  <c r="M72" i="13"/>
  <c r="L72" i="13"/>
  <c r="K72" i="13"/>
  <c r="J72" i="13"/>
  <c r="I72" i="13"/>
  <c r="H72" i="13"/>
  <c r="G72" i="13"/>
  <c r="F72" i="13"/>
  <c r="E72" i="13"/>
  <c r="N71" i="13"/>
  <c r="M71" i="13"/>
  <c r="L71" i="13"/>
  <c r="K71" i="13"/>
  <c r="J71" i="13"/>
  <c r="I71" i="13"/>
  <c r="H71" i="13"/>
  <c r="G71" i="13"/>
  <c r="F71" i="13"/>
  <c r="E71" i="13"/>
  <c r="N70" i="13"/>
  <c r="M70" i="13"/>
  <c r="L70" i="13"/>
  <c r="K70" i="13"/>
  <c r="J70" i="13"/>
  <c r="I70" i="13"/>
  <c r="H70" i="13"/>
  <c r="G70" i="13"/>
  <c r="F70" i="13"/>
  <c r="E70" i="13"/>
  <c r="N69" i="13"/>
  <c r="M69" i="13"/>
  <c r="L69" i="13"/>
  <c r="K69" i="13"/>
  <c r="J69" i="13"/>
  <c r="I69" i="13"/>
  <c r="H69" i="13"/>
  <c r="G69" i="13"/>
  <c r="F69" i="13"/>
  <c r="E69" i="13"/>
  <c r="N68" i="13"/>
  <c r="M68" i="13"/>
  <c r="L68" i="13"/>
  <c r="K68" i="13"/>
  <c r="J68" i="13"/>
  <c r="I68" i="13"/>
  <c r="H68" i="13"/>
  <c r="G68" i="13"/>
  <c r="F68" i="13"/>
  <c r="E68" i="13"/>
  <c r="N67" i="13"/>
  <c r="M67" i="13"/>
  <c r="L67" i="13"/>
  <c r="K67" i="13"/>
  <c r="J67" i="13"/>
  <c r="I67" i="13"/>
  <c r="H67" i="13"/>
  <c r="G67" i="13"/>
  <c r="F67" i="13"/>
  <c r="E67" i="13"/>
  <c r="N66" i="13"/>
  <c r="M66" i="13"/>
  <c r="L66" i="13"/>
  <c r="K66" i="13"/>
  <c r="J66" i="13"/>
  <c r="I66" i="13"/>
  <c r="H66" i="13"/>
  <c r="G66" i="13"/>
  <c r="F66" i="13"/>
  <c r="E66" i="13"/>
  <c r="N65" i="13"/>
  <c r="M65" i="13"/>
  <c r="L65" i="13"/>
  <c r="K65" i="13"/>
  <c r="J65" i="13"/>
  <c r="I65" i="13"/>
  <c r="H65" i="13"/>
  <c r="G65" i="13"/>
  <c r="F65" i="13"/>
  <c r="E65" i="13"/>
  <c r="N64" i="13"/>
  <c r="M64" i="13"/>
  <c r="L64" i="13"/>
  <c r="K64" i="13"/>
  <c r="J64" i="13"/>
  <c r="I64" i="13"/>
  <c r="H64" i="13"/>
  <c r="G64" i="13"/>
  <c r="F64" i="13"/>
  <c r="E64" i="13"/>
  <c r="N63" i="13"/>
  <c r="M63" i="13"/>
  <c r="L63" i="13"/>
  <c r="K63" i="13"/>
  <c r="J63" i="13"/>
  <c r="I63" i="13"/>
  <c r="H63" i="13"/>
  <c r="G63" i="13"/>
  <c r="F63" i="13"/>
  <c r="E63" i="13"/>
  <c r="N62" i="13"/>
  <c r="M62" i="13"/>
  <c r="L62" i="13"/>
  <c r="K62" i="13"/>
  <c r="J62" i="13"/>
  <c r="I62" i="13"/>
  <c r="H62" i="13"/>
  <c r="G62" i="13"/>
  <c r="F62" i="13"/>
  <c r="E62" i="13"/>
  <c r="N61" i="13"/>
  <c r="M61" i="13"/>
  <c r="L61" i="13"/>
  <c r="K61" i="13"/>
  <c r="J61" i="13"/>
  <c r="I61" i="13"/>
  <c r="H61" i="13"/>
  <c r="G61" i="13"/>
  <c r="F61" i="13"/>
  <c r="E61" i="13"/>
  <c r="N60" i="13"/>
  <c r="M60" i="13"/>
  <c r="L60" i="13"/>
  <c r="K60" i="13"/>
  <c r="J60" i="13"/>
  <c r="I60" i="13"/>
  <c r="H60" i="13"/>
  <c r="G60" i="13"/>
  <c r="F60" i="13"/>
  <c r="E60" i="13"/>
  <c r="N59" i="13"/>
  <c r="M59" i="13"/>
  <c r="L59" i="13"/>
  <c r="K59" i="13"/>
  <c r="J59" i="13"/>
  <c r="I59" i="13"/>
  <c r="H59" i="13"/>
  <c r="G59" i="13"/>
  <c r="F59" i="13"/>
  <c r="E59" i="13"/>
  <c r="N58" i="13"/>
  <c r="M58" i="13"/>
  <c r="L58" i="13"/>
  <c r="K58" i="13"/>
  <c r="J58" i="13"/>
  <c r="I58" i="13"/>
  <c r="H58" i="13"/>
  <c r="G58" i="13"/>
  <c r="F58" i="13"/>
  <c r="E58" i="13"/>
  <c r="N57" i="13"/>
  <c r="M57" i="13"/>
  <c r="L57" i="13"/>
  <c r="K57" i="13"/>
  <c r="J57" i="13"/>
  <c r="I57" i="13"/>
  <c r="H57" i="13"/>
  <c r="G57" i="13"/>
  <c r="F57" i="13"/>
  <c r="E57" i="13"/>
  <c r="N56" i="13"/>
  <c r="M56" i="13"/>
  <c r="L56" i="13"/>
  <c r="K56" i="13"/>
  <c r="J56" i="13"/>
  <c r="I56" i="13"/>
  <c r="H56" i="13"/>
  <c r="G56" i="13"/>
  <c r="F56" i="13"/>
  <c r="E56" i="13"/>
  <c r="N55" i="13"/>
  <c r="M55" i="13"/>
  <c r="L55" i="13"/>
  <c r="K55" i="13"/>
  <c r="J55" i="13"/>
  <c r="I55" i="13"/>
  <c r="H55" i="13"/>
  <c r="G55" i="13"/>
  <c r="F55" i="13"/>
  <c r="E55" i="13"/>
  <c r="N54" i="13"/>
  <c r="M54" i="13"/>
  <c r="L54" i="13"/>
  <c r="K54" i="13"/>
  <c r="J54" i="13"/>
  <c r="I54" i="13"/>
  <c r="H54" i="13"/>
  <c r="G54" i="13"/>
  <c r="F54" i="13"/>
  <c r="E54" i="13"/>
  <c r="N53" i="13"/>
  <c r="M53" i="13"/>
  <c r="L53" i="13"/>
  <c r="K53" i="13"/>
  <c r="J53" i="13"/>
  <c r="I53" i="13"/>
  <c r="H53" i="13"/>
  <c r="G53" i="13"/>
  <c r="F53" i="13"/>
  <c r="E53" i="13"/>
  <c r="N52" i="13"/>
  <c r="M52" i="13"/>
  <c r="L52" i="13"/>
  <c r="K52" i="13"/>
  <c r="J52" i="13"/>
  <c r="I52" i="13"/>
  <c r="H52" i="13"/>
  <c r="G52" i="13"/>
  <c r="F52" i="13"/>
  <c r="E52" i="13"/>
  <c r="N51" i="13"/>
  <c r="M51" i="13"/>
  <c r="L51" i="13"/>
  <c r="K51" i="13"/>
  <c r="J51" i="13"/>
  <c r="I51" i="13"/>
  <c r="H51" i="13"/>
  <c r="G51" i="13"/>
  <c r="F51" i="13"/>
  <c r="E51" i="13"/>
  <c r="N50" i="13"/>
  <c r="M50" i="13"/>
  <c r="L50" i="13"/>
  <c r="K50" i="13"/>
  <c r="J50" i="13"/>
  <c r="I50" i="13"/>
  <c r="H50" i="13"/>
  <c r="G50" i="13"/>
  <c r="F50" i="13"/>
  <c r="E50" i="13"/>
  <c r="N49" i="13"/>
  <c r="M49" i="13"/>
  <c r="L49" i="13"/>
  <c r="K49" i="13"/>
  <c r="J49" i="13"/>
  <c r="I49" i="13"/>
  <c r="H49" i="13"/>
  <c r="G49" i="13"/>
  <c r="F49" i="13"/>
  <c r="E49" i="13"/>
  <c r="N48" i="13"/>
  <c r="M48" i="13"/>
  <c r="L48" i="13"/>
  <c r="K48" i="13"/>
  <c r="J48" i="13"/>
  <c r="I48" i="13"/>
  <c r="H48" i="13"/>
  <c r="G48" i="13"/>
  <c r="F48" i="13"/>
  <c r="E48" i="13"/>
  <c r="N47" i="13"/>
  <c r="M47" i="13"/>
  <c r="L47" i="13"/>
  <c r="K47" i="13"/>
  <c r="J47" i="13"/>
  <c r="I47" i="13"/>
  <c r="H47" i="13"/>
  <c r="G47" i="13"/>
  <c r="F47" i="13"/>
  <c r="E47" i="13"/>
  <c r="N46" i="13"/>
  <c r="M46" i="13"/>
  <c r="L46" i="13"/>
  <c r="K46" i="13"/>
  <c r="J46" i="13"/>
  <c r="I46" i="13"/>
  <c r="H46" i="13"/>
  <c r="G46" i="13"/>
  <c r="F46" i="13"/>
  <c r="E46" i="13"/>
  <c r="N45" i="13"/>
  <c r="M45" i="13"/>
  <c r="L45" i="13"/>
  <c r="K45" i="13"/>
  <c r="J45" i="13"/>
  <c r="I45" i="13"/>
  <c r="H45" i="13"/>
  <c r="G45" i="13"/>
  <c r="F45" i="13"/>
  <c r="E45" i="13"/>
  <c r="N44" i="13"/>
  <c r="M44" i="13"/>
  <c r="L44" i="13"/>
  <c r="K44" i="13"/>
  <c r="J44" i="13"/>
  <c r="I44" i="13"/>
  <c r="H44" i="13"/>
  <c r="G44" i="13"/>
  <c r="F44" i="13"/>
  <c r="E44" i="13"/>
  <c r="N43" i="13"/>
  <c r="M43" i="13"/>
  <c r="L43" i="13"/>
  <c r="K43" i="13"/>
  <c r="J43" i="13"/>
  <c r="I43" i="13"/>
  <c r="H43" i="13"/>
  <c r="G43" i="13"/>
  <c r="F43" i="13"/>
  <c r="E43" i="13"/>
  <c r="N42" i="13"/>
  <c r="M42" i="13"/>
  <c r="L42" i="13"/>
  <c r="K42" i="13"/>
  <c r="J42" i="13"/>
  <c r="I42" i="13"/>
  <c r="H42" i="13"/>
  <c r="G42" i="13"/>
  <c r="F42" i="13"/>
  <c r="E42" i="13"/>
  <c r="N41" i="13"/>
  <c r="M41" i="13"/>
  <c r="L41" i="13"/>
  <c r="K41" i="13"/>
  <c r="J41" i="13"/>
  <c r="I41" i="13"/>
  <c r="H41" i="13"/>
  <c r="G41" i="13"/>
  <c r="F41" i="13"/>
  <c r="E41" i="13"/>
  <c r="N40" i="13"/>
  <c r="M40" i="13"/>
  <c r="L40" i="13"/>
  <c r="K40" i="13"/>
  <c r="J40" i="13"/>
  <c r="I40" i="13"/>
  <c r="H40" i="13"/>
  <c r="G40" i="13"/>
  <c r="F40" i="13"/>
  <c r="E40" i="13"/>
  <c r="N39" i="13"/>
  <c r="M39" i="13"/>
  <c r="L39" i="13"/>
  <c r="K39" i="13"/>
  <c r="J39" i="13"/>
  <c r="I39" i="13"/>
  <c r="H39" i="13"/>
  <c r="G39" i="13"/>
  <c r="F39" i="13"/>
  <c r="E39" i="13"/>
  <c r="N38" i="13"/>
  <c r="M38" i="13"/>
  <c r="L38" i="13"/>
  <c r="K38" i="13"/>
  <c r="J38" i="13"/>
  <c r="I38" i="13"/>
  <c r="H38" i="13"/>
  <c r="G38" i="13"/>
  <c r="F38" i="13"/>
  <c r="E38" i="13"/>
  <c r="N37" i="13"/>
  <c r="M37" i="13"/>
  <c r="L37" i="13"/>
  <c r="K37" i="13"/>
  <c r="J37" i="13"/>
  <c r="I37" i="13"/>
  <c r="H37" i="13"/>
  <c r="G37" i="13"/>
  <c r="F37" i="13"/>
  <c r="E37" i="13"/>
  <c r="N36" i="13"/>
  <c r="M36" i="13"/>
  <c r="L36" i="13"/>
  <c r="K36" i="13"/>
  <c r="J36" i="13"/>
  <c r="I36" i="13"/>
  <c r="H36" i="13"/>
  <c r="G36" i="13"/>
  <c r="F36" i="13"/>
  <c r="E36" i="13"/>
  <c r="N35" i="13"/>
  <c r="M35" i="13"/>
  <c r="L35" i="13"/>
  <c r="K35" i="13"/>
  <c r="J35" i="13"/>
  <c r="I35" i="13"/>
  <c r="H35" i="13"/>
  <c r="G35" i="13"/>
  <c r="F35" i="13"/>
  <c r="E35" i="13"/>
  <c r="N34" i="13"/>
  <c r="M34" i="13"/>
  <c r="L34" i="13"/>
  <c r="K34" i="13"/>
  <c r="J34" i="13"/>
  <c r="I34" i="13"/>
  <c r="H34" i="13"/>
  <c r="G34" i="13"/>
  <c r="F34" i="13"/>
  <c r="E34" i="13"/>
  <c r="N33" i="13"/>
  <c r="M33" i="13"/>
  <c r="L33" i="13"/>
  <c r="K33" i="13"/>
  <c r="J33" i="13"/>
  <c r="I33" i="13"/>
  <c r="H33" i="13"/>
  <c r="G33" i="13"/>
  <c r="F33" i="13"/>
  <c r="E33" i="13"/>
  <c r="N32" i="13"/>
  <c r="M32" i="13"/>
  <c r="L32" i="13"/>
  <c r="K32" i="13"/>
  <c r="J32" i="13"/>
  <c r="I32" i="13"/>
  <c r="H32" i="13"/>
  <c r="G32" i="13"/>
  <c r="F32" i="13"/>
  <c r="E32" i="13"/>
  <c r="N31" i="13"/>
  <c r="M31" i="13"/>
  <c r="L31" i="13"/>
  <c r="K31" i="13"/>
  <c r="J31" i="13"/>
  <c r="I31" i="13"/>
  <c r="H31" i="13"/>
  <c r="G31" i="13"/>
  <c r="F31" i="13"/>
  <c r="E31" i="13"/>
  <c r="N30" i="13"/>
  <c r="M30" i="13"/>
  <c r="L30" i="13"/>
  <c r="K30" i="13"/>
  <c r="J30" i="13"/>
  <c r="I30" i="13"/>
  <c r="H30" i="13"/>
  <c r="G30" i="13"/>
  <c r="F30" i="13"/>
  <c r="E30" i="13"/>
  <c r="N29" i="13"/>
  <c r="M29" i="13"/>
  <c r="L29" i="13"/>
  <c r="K29" i="13"/>
  <c r="J29" i="13"/>
  <c r="I29" i="13"/>
  <c r="H29" i="13"/>
  <c r="G29" i="13"/>
  <c r="F29" i="13"/>
  <c r="E29" i="13"/>
  <c r="N28" i="13"/>
  <c r="M28" i="13"/>
  <c r="L28" i="13"/>
  <c r="K28" i="13"/>
  <c r="J28" i="13"/>
  <c r="I28" i="13"/>
  <c r="H28" i="13"/>
  <c r="G28" i="13"/>
  <c r="F28" i="13"/>
  <c r="E28" i="13"/>
  <c r="N27" i="13"/>
  <c r="M27" i="13"/>
  <c r="L27" i="13"/>
  <c r="K27" i="13"/>
  <c r="J27" i="13"/>
  <c r="I27" i="13"/>
  <c r="H27" i="13"/>
  <c r="G27" i="13"/>
  <c r="F27" i="13"/>
  <c r="E27" i="13"/>
  <c r="N26" i="13"/>
  <c r="M26" i="13"/>
  <c r="L26" i="13"/>
  <c r="K26" i="13"/>
  <c r="J26" i="13"/>
  <c r="I26" i="13"/>
  <c r="H26" i="13"/>
  <c r="G26" i="13"/>
  <c r="F26" i="13"/>
  <c r="E26" i="13"/>
  <c r="N25" i="13"/>
  <c r="M25" i="13"/>
  <c r="L25" i="13"/>
  <c r="K25" i="13"/>
  <c r="J25" i="13"/>
  <c r="I25" i="13"/>
  <c r="H25" i="13"/>
  <c r="G25" i="13"/>
  <c r="F25" i="13"/>
  <c r="E25" i="13"/>
  <c r="N24" i="13"/>
  <c r="M24" i="13"/>
  <c r="L24" i="13"/>
  <c r="K24" i="13"/>
  <c r="J24" i="13"/>
  <c r="I24" i="13"/>
  <c r="H24" i="13"/>
  <c r="G24" i="13"/>
  <c r="F24" i="13"/>
  <c r="E24" i="13"/>
  <c r="N23" i="13"/>
  <c r="M23" i="13"/>
  <c r="L23" i="13"/>
  <c r="K23" i="13"/>
  <c r="J23" i="13"/>
  <c r="I23" i="13"/>
  <c r="H23" i="13"/>
  <c r="G23" i="13"/>
  <c r="F23" i="13"/>
  <c r="E23" i="13"/>
  <c r="N22" i="13"/>
  <c r="M22" i="13"/>
  <c r="L22" i="13"/>
  <c r="K22" i="13"/>
  <c r="J22" i="13"/>
  <c r="I22" i="13"/>
  <c r="H22" i="13"/>
  <c r="G22" i="13"/>
  <c r="F22" i="13"/>
  <c r="E22" i="13"/>
  <c r="N21" i="13"/>
  <c r="M21" i="13"/>
  <c r="L21" i="13"/>
  <c r="K21" i="13"/>
  <c r="J21" i="13"/>
  <c r="I21" i="13"/>
  <c r="H21" i="13"/>
  <c r="G21" i="13"/>
  <c r="F21" i="13"/>
  <c r="E21" i="13"/>
  <c r="N20" i="13"/>
  <c r="M20" i="13"/>
  <c r="L20" i="13"/>
  <c r="K20" i="13"/>
  <c r="J20" i="13"/>
  <c r="I20" i="13"/>
  <c r="H20" i="13"/>
  <c r="G20" i="13"/>
  <c r="F20" i="13"/>
  <c r="E20" i="13"/>
  <c r="N19" i="13"/>
  <c r="M19" i="13"/>
  <c r="L19" i="13"/>
  <c r="K19" i="13"/>
  <c r="J19" i="13"/>
  <c r="I19" i="13"/>
  <c r="H19" i="13"/>
  <c r="G19" i="13"/>
  <c r="F19" i="13"/>
  <c r="E19" i="13"/>
  <c r="N18" i="13"/>
  <c r="M18" i="13"/>
  <c r="L18" i="13"/>
  <c r="K18" i="13"/>
  <c r="J18" i="13"/>
  <c r="I18" i="13"/>
  <c r="H18" i="13"/>
  <c r="G18" i="13"/>
  <c r="F18" i="13"/>
  <c r="E18" i="13"/>
  <c r="N17" i="13"/>
  <c r="M17" i="13"/>
  <c r="L17" i="13"/>
  <c r="K17" i="13"/>
  <c r="J17" i="13"/>
  <c r="I17" i="13"/>
  <c r="H17" i="13"/>
  <c r="G17" i="13"/>
  <c r="F17" i="13"/>
  <c r="E17" i="13"/>
  <c r="N16" i="13"/>
  <c r="M16" i="13"/>
  <c r="L16" i="13"/>
  <c r="K16" i="13"/>
  <c r="J16" i="13"/>
  <c r="I16" i="13"/>
  <c r="H16" i="13"/>
  <c r="G16" i="13"/>
  <c r="F16" i="13"/>
  <c r="E16" i="13"/>
  <c r="N15" i="13"/>
  <c r="M15" i="13"/>
  <c r="L15" i="13"/>
  <c r="K15" i="13"/>
  <c r="J15" i="13"/>
  <c r="I15" i="13"/>
  <c r="H15" i="13"/>
  <c r="G15" i="13"/>
  <c r="F15" i="13"/>
  <c r="E15" i="13"/>
  <c r="N14" i="13"/>
  <c r="M14" i="13"/>
  <c r="L14" i="13"/>
  <c r="K14" i="13"/>
  <c r="J14" i="13"/>
  <c r="I14" i="13"/>
  <c r="H14" i="13"/>
  <c r="G14" i="13"/>
  <c r="F14" i="13"/>
  <c r="E14" i="13"/>
  <c r="N13" i="13"/>
  <c r="M13" i="13"/>
  <c r="L13" i="13"/>
  <c r="K13" i="13"/>
  <c r="J13" i="13"/>
  <c r="I13" i="13"/>
  <c r="H13" i="13"/>
  <c r="G13" i="13"/>
  <c r="F13" i="13"/>
  <c r="E13" i="13"/>
  <c r="N12" i="13"/>
  <c r="M12" i="13"/>
  <c r="L12" i="13"/>
  <c r="K12" i="13"/>
  <c r="J12" i="13"/>
  <c r="I12" i="13"/>
  <c r="H12" i="13"/>
  <c r="G12" i="13"/>
  <c r="F12" i="13"/>
  <c r="E12" i="13"/>
  <c r="N11" i="13"/>
  <c r="M11" i="13"/>
  <c r="L11" i="13"/>
  <c r="K11" i="13"/>
  <c r="J11" i="13"/>
  <c r="I11" i="13"/>
  <c r="H11" i="13"/>
  <c r="G11" i="13"/>
  <c r="F11" i="13"/>
  <c r="E11" i="13"/>
  <c r="N10" i="13"/>
  <c r="M10" i="13"/>
  <c r="L10" i="13"/>
  <c r="K10" i="13"/>
  <c r="J10" i="13"/>
  <c r="I10" i="13"/>
  <c r="H10" i="13"/>
  <c r="G10" i="13"/>
  <c r="F10" i="13"/>
  <c r="E10" i="13"/>
  <c r="N9" i="13"/>
  <c r="M9" i="13"/>
  <c r="L9" i="13"/>
  <c r="K9" i="13"/>
  <c r="J9" i="13"/>
  <c r="I9" i="13"/>
  <c r="H9" i="13"/>
  <c r="G9" i="13"/>
  <c r="F9" i="13"/>
  <c r="E9" i="13"/>
  <c r="N8" i="13"/>
  <c r="M8" i="13"/>
  <c r="L8" i="13"/>
  <c r="K8" i="13"/>
  <c r="J8" i="13"/>
  <c r="I8" i="13"/>
  <c r="H8" i="13"/>
  <c r="G8" i="13"/>
  <c r="F8" i="13"/>
  <c r="E8" i="13"/>
  <c r="N7" i="13"/>
  <c r="M7" i="13"/>
  <c r="L7" i="13"/>
  <c r="K7" i="13"/>
  <c r="J7" i="13"/>
  <c r="I7" i="13"/>
  <c r="H7" i="13"/>
  <c r="G7" i="13"/>
  <c r="F7" i="13"/>
  <c r="E7" i="13"/>
  <c r="N3" i="13"/>
  <c r="M3" i="13"/>
  <c r="L3" i="13"/>
  <c r="K3" i="13"/>
  <c r="J3" i="13"/>
  <c r="I3" i="13"/>
  <c r="H3" i="13"/>
  <c r="G3" i="13"/>
  <c r="F3" i="13"/>
  <c r="E3" i="13"/>
  <c r="D3" i="13"/>
  <c r="C3" i="13"/>
  <c r="B3" i="13"/>
  <c r="A3" i="13"/>
  <c r="N2" i="13"/>
  <c r="M2" i="13"/>
  <c r="L2" i="13"/>
  <c r="K2" i="13"/>
  <c r="J2" i="13"/>
  <c r="I2" i="13"/>
  <c r="H2" i="13"/>
  <c r="G2" i="13"/>
  <c r="F2" i="13"/>
  <c r="E2" i="13"/>
  <c r="D2" i="13"/>
  <c r="C2" i="13"/>
  <c r="B2" i="13"/>
  <c r="A2" i="13"/>
  <c r="N7" i="12"/>
  <c r="J39" i="1"/>
  <c r="J40" i="1"/>
  <c r="J41" i="1"/>
  <c r="J42" i="1"/>
  <c r="J43" i="1"/>
  <c r="J44" i="1"/>
  <c r="J45" i="1"/>
  <c r="J46" i="1"/>
  <c r="J47" i="1"/>
  <c r="J48" i="1"/>
  <c r="AA389" i="12"/>
  <c r="AA388" i="12"/>
  <c r="AA387" i="12"/>
  <c r="AA386" i="12"/>
  <c r="AA385" i="12"/>
  <c r="AA384" i="12"/>
  <c r="AA383" i="12"/>
  <c r="AA382" i="12"/>
  <c r="AA381" i="12"/>
  <c r="AA380" i="12"/>
  <c r="AA379" i="12"/>
  <c r="AA378" i="12"/>
  <c r="AA377" i="12"/>
  <c r="AA376" i="12"/>
  <c r="AA375" i="12"/>
  <c r="AA374" i="12"/>
  <c r="AA373" i="12"/>
  <c r="AA372" i="12"/>
  <c r="AA371" i="12"/>
  <c r="AA370" i="12"/>
  <c r="AA369" i="12"/>
  <c r="AA368" i="12"/>
  <c r="AA367" i="12"/>
  <c r="AA366" i="12"/>
  <c r="AA365" i="12"/>
  <c r="AA364" i="12"/>
  <c r="AA363" i="12"/>
  <c r="AA362" i="12"/>
  <c r="AA361" i="12"/>
  <c r="AA360" i="12"/>
  <c r="AA359" i="12"/>
  <c r="AA358" i="12"/>
  <c r="AA357" i="12"/>
  <c r="AA356" i="12"/>
  <c r="AA355" i="12"/>
  <c r="AA354" i="12"/>
  <c r="AA353" i="12"/>
  <c r="AA352" i="12"/>
  <c r="AA351" i="12"/>
  <c r="AA350" i="12"/>
  <c r="AA349" i="12"/>
  <c r="AA348" i="12"/>
  <c r="AA347" i="12"/>
  <c r="AA346" i="12"/>
  <c r="AA345" i="12"/>
  <c r="AA344" i="12"/>
  <c r="AA343" i="12"/>
  <c r="AA342" i="12"/>
  <c r="AA341" i="12"/>
  <c r="AA340" i="12"/>
  <c r="AA339" i="12"/>
  <c r="AA338" i="12"/>
  <c r="AA337" i="12"/>
  <c r="AA336" i="12"/>
  <c r="AA335" i="12"/>
  <c r="AA334" i="12"/>
  <c r="AA333" i="12"/>
  <c r="AA332" i="12"/>
  <c r="AA331" i="12"/>
  <c r="AA330" i="12"/>
  <c r="AA329" i="12"/>
  <c r="AA328" i="12"/>
  <c r="AA327" i="12"/>
  <c r="AA326" i="12"/>
  <c r="AA325" i="12"/>
  <c r="AA324" i="12"/>
  <c r="AA323" i="12"/>
  <c r="AA322" i="12"/>
  <c r="AA321" i="12"/>
  <c r="AA320" i="12"/>
  <c r="AA319" i="12"/>
  <c r="AA318" i="12"/>
  <c r="AA317" i="12"/>
  <c r="AA316" i="12"/>
  <c r="AA315" i="12"/>
  <c r="AA314" i="12"/>
  <c r="AA313" i="12"/>
  <c r="AA312" i="12"/>
  <c r="AA311" i="12"/>
  <c r="AA310" i="12"/>
  <c r="AA309" i="12"/>
  <c r="AA308" i="12"/>
  <c r="AA307" i="12"/>
  <c r="AA306" i="12"/>
  <c r="AA305" i="12"/>
  <c r="AA304" i="12"/>
  <c r="AA303" i="12"/>
  <c r="AA302" i="12"/>
  <c r="AA301" i="12"/>
  <c r="AA300" i="12"/>
  <c r="AA299" i="12"/>
  <c r="AA298" i="12"/>
  <c r="AA297" i="12"/>
  <c r="AA296" i="12"/>
  <c r="AA295" i="12"/>
  <c r="I295" i="12"/>
  <c r="AA294" i="12"/>
  <c r="AA293" i="12"/>
  <c r="AA292" i="12"/>
  <c r="AA291" i="12"/>
  <c r="AA290" i="12"/>
  <c r="AA289" i="12"/>
  <c r="AA288" i="12"/>
  <c r="AA287" i="12"/>
  <c r="AA286" i="12"/>
  <c r="AA285" i="12"/>
  <c r="AA284" i="12"/>
  <c r="J284" i="12"/>
  <c r="AA283" i="12"/>
  <c r="AA282" i="12"/>
  <c r="AA281" i="12"/>
  <c r="AA280" i="12"/>
  <c r="AA279" i="12"/>
  <c r="AA278" i="12"/>
  <c r="AA277" i="12"/>
  <c r="AA276" i="12"/>
  <c r="AA275" i="12"/>
  <c r="AA274" i="12"/>
  <c r="AA273" i="12"/>
  <c r="AA272" i="12"/>
  <c r="AA271" i="12"/>
  <c r="AA270" i="12"/>
  <c r="AA269" i="12"/>
  <c r="AA268" i="12"/>
  <c r="AA267" i="12"/>
  <c r="AA266" i="12"/>
  <c r="AA265" i="12"/>
  <c r="AA264" i="12"/>
  <c r="AA263" i="12"/>
  <c r="AA262" i="12"/>
  <c r="AA261" i="12"/>
  <c r="AA260" i="12"/>
  <c r="AA259" i="12"/>
  <c r="AA258" i="12"/>
  <c r="AA257" i="12"/>
  <c r="AA256" i="12"/>
  <c r="AA255" i="12"/>
  <c r="AA254" i="12"/>
  <c r="AA253" i="12"/>
  <c r="AA252" i="12"/>
  <c r="AA251" i="12"/>
  <c r="AA250" i="12"/>
  <c r="AA249" i="12"/>
  <c r="AA248" i="12"/>
  <c r="AA247" i="12"/>
  <c r="AA246" i="12"/>
  <c r="AA245" i="12"/>
  <c r="AA244" i="12"/>
  <c r="AA243" i="12"/>
  <c r="AA242" i="12"/>
  <c r="AA241" i="12"/>
  <c r="AA240" i="12"/>
  <c r="AA239" i="12"/>
  <c r="AA238" i="12"/>
  <c r="AA237" i="12"/>
  <c r="AA236" i="12"/>
  <c r="AA235" i="12"/>
  <c r="AA234" i="12"/>
  <c r="AA233" i="12"/>
  <c r="AA232" i="12"/>
  <c r="AA231" i="12"/>
  <c r="AA230" i="12"/>
  <c r="AA229" i="12"/>
  <c r="AA228" i="12"/>
  <c r="AA227" i="12"/>
  <c r="AA226" i="12"/>
  <c r="AA225" i="12"/>
  <c r="AA224" i="12"/>
  <c r="AA223" i="12"/>
  <c r="AA222" i="12"/>
  <c r="AA221" i="12"/>
  <c r="AA220" i="12"/>
  <c r="AA219" i="12"/>
  <c r="AA218" i="12"/>
  <c r="AA217" i="12"/>
  <c r="AA216" i="12"/>
  <c r="AA215" i="12"/>
  <c r="AA214" i="12"/>
  <c r="AA213" i="12"/>
  <c r="AA212" i="12"/>
  <c r="AA211" i="12"/>
  <c r="AA210" i="12"/>
  <c r="AA209" i="12"/>
  <c r="AA208" i="12"/>
  <c r="AA207" i="12"/>
  <c r="AA206" i="12"/>
  <c r="AA205" i="12"/>
  <c r="AA204" i="12"/>
  <c r="AA203" i="12"/>
  <c r="AA202" i="12"/>
  <c r="AA201" i="12"/>
  <c r="AA200" i="12"/>
  <c r="AA199" i="12"/>
  <c r="AA198" i="12"/>
  <c r="AA197" i="12"/>
  <c r="AA196" i="12"/>
  <c r="AA195" i="12"/>
  <c r="AA194" i="12"/>
  <c r="AA193" i="12"/>
  <c r="AA192" i="12"/>
  <c r="AA191" i="12"/>
  <c r="AA190" i="12"/>
  <c r="AA189" i="12"/>
  <c r="AA188" i="12"/>
  <c r="AA187" i="12"/>
  <c r="AA186" i="12"/>
  <c r="AA185" i="12"/>
  <c r="AA184" i="12"/>
  <c r="AA183" i="12"/>
  <c r="I183" i="12"/>
  <c r="AA182" i="12"/>
  <c r="AA181" i="12"/>
  <c r="I181" i="12"/>
  <c r="AA180" i="12"/>
  <c r="AA179" i="12"/>
  <c r="AA178" i="12"/>
  <c r="AA177" i="12"/>
  <c r="AA176" i="12"/>
  <c r="AA175" i="12"/>
  <c r="I175" i="12"/>
  <c r="AA174" i="12"/>
  <c r="AA173" i="12"/>
  <c r="AA172" i="12"/>
  <c r="AA171" i="12"/>
  <c r="I171" i="12"/>
  <c r="AA170" i="12"/>
  <c r="AA169" i="12"/>
  <c r="AA168" i="12"/>
  <c r="AA167" i="12"/>
  <c r="I167" i="12"/>
  <c r="AA166" i="12"/>
  <c r="AA165" i="12"/>
  <c r="AA164" i="12"/>
  <c r="AA163" i="12"/>
  <c r="I163" i="12"/>
  <c r="AA162" i="12"/>
  <c r="AA161" i="12"/>
  <c r="AA160" i="12"/>
  <c r="AA159" i="12"/>
  <c r="I159" i="12"/>
  <c r="AA158" i="12"/>
  <c r="AA157" i="12"/>
  <c r="AA156" i="12"/>
  <c r="AA155" i="12"/>
  <c r="I155" i="12"/>
  <c r="AA154" i="12"/>
  <c r="AA153" i="12"/>
  <c r="AA152" i="12"/>
  <c r="AA151" i="12"/>
  <c r="I151" i="12"/>
  <c r="AA150" i="12"/>
  <c r="AA149" i="12"/>
  <c r="AA148" i="12"/>
  <c r="AA147" i="12"/>
  <c r="I147" i="12"/>
  <c r="AA146" i="12"/>
  <c r="AA145" i="12"/>
  <c r="AA144" i="12"/>
  <c r="AA143" i="12"/>
  <c r="I143" i="12"/>
  <c r="AA142" i="12"/>
  <c r="AA141" i="12"/>
  <c r="AA140" i="12"/>
  <c r="AA139" i="12"/>
  <c r="I139" i="12"/>
  <c r="AA138" i="12"/>
  <c r="AA137" i="12"/>
  <c r="AA136" i="12"/>
  <c r="AA135" i="12"/>
  <c r="I135" i="12"/>
  <c r="AA134" i="12"/>
  <c r="AA133" i="12"/>
  <c r="AA132" i="12"/>
  <c r="V132" i="12"/>
  <c r="U132" i="12"/>
  <c r="Q132" i="12"/>
  <c r="P132" i="12"/>
  <c r="L132" i="12"/>
  <c r="K132" i="12"/>
  <c r="AA131" i="12"/>
  <c r="F131" i="12"/>
  <c r="AA130" i="12"/>
  <c r="AA129" i="12"/>
  <c r="AA128" i="12"/>
  <c r="AA127" i="12"/>
  <c r="J127" i="12"/>
  <c r="AA126" i="12"/>
  <c r="AA125" i="12"/>
  <c r="I125" i="12"/>
  <c r="AA124" i="12"/>
  <c r="H124" i="12"/>
  <c r="AA123" i="12"/>
  <c r="F123" i="12"/>
  <c r="AA122" i="12"/>
  <c r="AA121" i="12"/>
  <c r="AA120" i="12"/>
  <c r="AA119" i="12"/>
  <c r="J119" i="12"/>
  <c r="AA118" i="12"/>
  <c r="AA117" i="12"/>
  <c r="I117" i="12"/>
  <c r="AA116" i="12"/>
  <c r="H116" i="12"/>
  <c r="AA115" i="12"/>
  <c r="F115" i="12"/>
  <c r="AA114" i="12"/>
  <c r="G114" i="12"/>
  <c r="AA113" i="12"/>
  <c r="AA112" i="12"/>
  <c r="AA111" i="12"/>
  <c r="J111" i="12"/>
  <c r="AA110" i="12"/>
  <c r="AA109" i="12"/>
  <c r="AA108" i="12"/>
  <c r="AA107" i="12"/>
  <c r="N107" i="12"/>
  <c r="AA106" i="12"/>
  <c r="AA105" i="12"/>
  <c r="AA104" i="12"/>
  <c r="AA103" i="12"/>
  <c r="J103" i="12"/>
  <c r="AA102" i="12"/>
  <c r="AA101" i="12"/>
  <c r="I101" i="12"/>
  <c r="AA100" i="12"/>
  <c r="AA99" i="12"/>
  <c r="F99" i="12"/>
  <c r="AA98" i="12"/>
  <c r="AA97" i="12"/>
  <c r="AA96" i="12"/>
  <c r="AA95" i="12"/>
  <c r="J95" i="12"/>
  <c r="AA94" i="12"/>
  <c r="AA93" i="12"/>
  <c r="J93" i="12"/>
  <c r="AA92" i="12"/>
  <c r="F92" i="12"/>
  <c r="K92" i="12" s="1"/>
  <c r="AA91" i="12"/>
  <c r="F91" i="12"/>
  <c r="AA90" i="12"/>
  <c r="AA89" i="12"/>
  <c r="H89" i="12"/>
  <c r="AA88" i="12"/>
  <c r="AA87" i="12"/>
  <c r="I87" i="12"/>
  <c r="AA86" i="12"/>
  <c r="J86" i="12"/>
  <c r="AA85" i="12"/>
  <c r="J85" i="12"/>
  <c r="AA84" i="12"/>
  <c r="F84" i="12"/>
  <c r="AA83" i="12"/>
  <c r="L83" i="12"/>
  <c r="F83" i="12"/>
  <c r="AA82" i="12"/>
  <c r="AA81" i="12"/>
  <c r="H81" i="12"/>
  <c r="AA80" i="12"/>
  <c r="H80" i="12"/>
  <c r="AA79" i="12"/>
  <c r="AA78" i="12"/>
  <c r="J78" i="12"/>
  <c r="AA77" i="12"/>
  <c r="J77" i="12"/>
  <c r="AA76" i="12"/>
  <c r="F76" i="12"/>
  <c r="AA75" i="12"/>
  <c r="X75" i="12"/>
  <c r="W75" i="12"/>
  <c r="I75" i="12"/>
  <c r="AA74" i="12"/>
  <c r="J74" i="12"/>
  <c r="AA73" i="12"/>
  <c r="J73" i="12"/>
  <c r="AA72" i="12"/>
  <c r="AA71" i="12"/>
  <c r="L71" i="12"/>
  <c r="AA70" i="12"/>
  <c r="G70" i="12"/>
  <c r="AA69" i="12"/>
  <c r="AA68" i="12"/>
  <c r="AA67" i="12"/>
  <c r="I67" i="12"/>
  <c r="AA66" i="12"/>
  <c r="J66" i="12"/>
  <c r="AA65" i="12"/>
  <c r="J65" i="12"/>
  <c r="AA64" i="12"/>
  <c r="K64" i="12"/>
  <c r="AA63" i="12"/>
  <c r="F63" i="12"/>
  <c r="AA62" i="12"/>
  <c r="AA61" i="12"/>
  <c r="H61" i="12"/>
  <c r="AA60" i="12"/>
  <c r="AA59" i="12"/>
  <c r="I59" i="12"/>
  <c r="AA58" i="12"/>
  <c r="J58" i="12"/>
  <c r="AA57" i="12"/>
  <c r="J57" i="12"/>
  <c r="AA56" i="12"/>
  <c r="F56" i="12"/>
  <c r="AA55" i="12"/>
  <c r="AA54" i="12"/>
  <c r="J54" i="12"/>
  <c r="F54" i="12"/>
  <c r="AA53" i="12"/>
  <c r="AA52" i="12"/>
  <c r="J52" i="12"/>
  <c r="F52" i="12"/>
  <c r="AA51" i="12"/>
  <c r="F51" i="12"/>
  <c r="AA50" i="12"/>
  <c r="J50" i="12"/>
  <c r="F50" i="12"/>
  <c r="AA49" i="12"/>
  <c r="J49" i="12"/>
  <c r="H49" i="12"/>
  <c r="M49" i="12"/>
  <c r="AA48" i="12"/>
  <c r="J48" i="12"/>
  <c r="F48" i="12"/>
  <c r="AA47" i="12"/>
  <c r="J47" i="12"/>
  <c r="F47" i="12"/>
  <c r="L47" i="12" s="1"/>
  <c r="AA46" i="12"/>
  <c r="J46" i="12"/>
  <c r="H46" i="12"/>
  <c r="L46" i="12"/>
  <c r="AA45" i="12"/>
  <c r="J45" i="12"/>
  <c r="H45" i="12"/>
  <c r="F45" i="12"/>
  <c r="AA44" i="12"/>
  <c r="J44" i="12"/>
  <c r="F44" i="12"/>
  <c r="L44" i="12" s="1"/>
  <c r="AA43" i="12"/>
  <c r="J43" i="12"/>
  <c r="F43" i="12"/>
  <c r="L43" i="12" s="1"/>
  <c r="AA42" i="12"/>
  <c r="J42" i="12"/>
  <c r="H42" i="12"/>
  <c r="F42" i="12"/>
  <c r="AA41" i="12"/>
  <c r="J41" i="12"/>
  <c r="H41" i="12"/>
  <c r="AA40" i="12"/>
  <c r="J40" i="12"/>
  <c r="F40" i="12"/>
  <c r="L40" i="12" s="1"/>
  <c r="AA39" i="12"/>
  <c r="J39" i="12"/>
  <c r="F39" i="12"/>
  <c r="L39" i="12" s="1"/>
  <c r="AA38" i="12"/>
  <c r="J38" i="12"/>
  <c r="H38" i="12"/>
  <c r="F38" i="12"/>
  <c r="AA37" i="12"/>
  <c r="J37" i="12"/>
  <c r="H37" i="12"/>
  <c r="F37" i="12"/>
  <c r="AA36" i="12"/>
  <c r="J36" i="12"/>
  <c r="F36" i="12"/>
  <c r="L36" i="12" s="1"/>
  <c r="AA35" i="12"/>
  <c r="J35" i="12"/>
  <c r="F35" i="12"/>
  <c r="L35" i="12" s="1"/>
  <c r="AA34" i="12"/>
  <c r="J34" i="12"/>
  <c r="H34" i="12"/>
  <c r="F34" i="12"/>
  <c r="AA33" i="12"/>
  <c r="J33" i="12"/>
  <c r="H33" i="12"/>
  <c r="F33" i="12"/>
  <c r="AA32" i="12"/>
  <c r="J32" i="12"/>
  <c r="F32" i="12"/>
  <c r="L32" i="12" s="1"/>
  <c r="AA31" i="12"/>
  <c r="J31" i="12"/>
  <c r="F31" i="12"/>
  <c r="L31" i="12" s="1"/>
  <c r="AA30" i="12"/>
  <c r="J30" i="12"/>
  <c r="H30" i="12"/>
  <c r="F30" i="12"/>
  <c r="AA29" i="12"/>
  <c r="J29" i="12"/>
  <c r="H29" i="12"/>
  <c r="F29" i="12"/>
  <c r="AA28" i="12"/>
  <c r="J28" i="12"/>
  <c r="F28" i="12"/>
  <c r="L28" i="12" s="1"/>
  <c r="AA27" i="12"/>
  <c r="J27" i="12"/>
  <c r="F27" i="12"/>
  <c r="L27" i="12" s="1"/>
  <c r="AA26" i="12"/>
  <c r="J26" i="12"/>
  <c r="H26" i="12"/>
  <c r="F26" i="12"/>
  <c r="AA25" i="12"/>
  <c r="J25" i="12"/>
  <c r="H25" i="12"/>
  <c r="F25" i="12"/>
  <c r="AA24" i="12"/>
  <c r="J24" i="12"/>
  <c r="F24" i="12"/>
  <c r="L24" i="12" s="1"/>
  <c r="AA23" i="12"/>
  <c r="J23" i="12"/>
  <c r="F23" i="12"/>
  <c r="L23" i="12" s="1"/>
  <c r="AA22" i="12"/>
  <c r="J22" i="12"/>
  <c r="H22" i="12"/>
  <c r="F22" i="12"/>
  <c r="AA21" i="12"/>
  <c r="J21" i="12"/>
  <c r="H21" i="12"/>
  <c r="F21" i="12"/>
  <c r="AA20" i="12"/>
  <c r="J20" i="12"/>
  <c r="F20" i="12"/>
  <c r="L20" i="12" s="1"/>
  <c r="AA19" i="12"/>
  <c r="J19" i="12"/>
  <c r="F19" i="12"/>
  <c r="L19" i="12" s="1"/>
  <c r="AA18" i="12"/>
  <c r="J18" i="12"/>
  <c r="H18" i="12"/>
  <c r="F18" i="12"/>
  <c r="AA17" i="12"/>
  <c r="J17" i="12"/>
  <c r="H17" i="12"/>
  <c r="F17" i="12"/>
  <c r="AA16" i="12"/>
  <c r="J16" i="12"/>
  <c r="F16" i="12"/>
  <c r="L16" i="12" s="1"/>
  <c r="AA15" i="12"/>
  <c r="J15" i="12"/>
  <c r="F15" i="12"/>
  <c r="L15" i="12" s="1"/>
  <c r="AA14" i="12"/>
  <c r="L14" i="12"/>
  <c r="J14" i="12"/>
  <c r="H14" i="12"/>
  <c r="AA13" i="12"/>
  <c r="J13" i="12"/>
  <c r="H13" i="12"/>
  <c r="F13" i="12"/>
  <c r="AA12" i="12"/>
  <c r="J12" i="12"/>
  <c r="F12" i="12"/>
  <c r="L12" i="12" s="1"/>
  <c r="AA11" i="12"/>
  <c r="J11" i="12"/>
  <c r="F11" i="12"/>
  <c r="AA10" i="12"/>
  <c r="J10" i="12"/>
  <c r="F10" i="12"/>
  <c r="AA9" i="12"/>
  <c r="J9" i="12"/>
  <c r="I9" i="12"/>
  <c r="H9" i="12"/>
  <c r="F9" i="12"/>
  <c r="AA8" i="12"/>
  <c r="J8" i="12"/>
  <c r="H8" i="12"/>
  <c r="G8" i="12"/>
  <c r="F8" i="12"/>
  <c r="L8" i="12" s="1"/>
  <c r="AA7" i="12"/>
  <c r="J7" i="12"/>
  <c r="I7" i="12"/>
  <c r="H7" i="12"/>
  <c r="U2" i="12"/>
  <c r="V2" i="12" s="1"/>
  <c r="W2" i="12" s="1"/>
  <c r="X2" i="12" s="1"/>
  <c r="Y2" i="12" s="1"/>
  <c r="O2" i="12"/>
  <c r="M2" i="12"/>
  <c r="L2" i="12"/>
  <c r="K2" i="12"/>
  <c r="J2" i="12"/>
  <c r="I2" i="12"/>
  <c r="H2" i="12"/>
  <c r="G2" i="12"/>
  <c r="F2" i="12"/>
  <c r="E2" i="12"/>
  <c r="G1" i="12"/>
  <c r="F1" i="12"/>
  <c r="M7" i="12" l="1"/>
  <c r="O8" i="12"/>
  <c r="L51" i="12"/>
  <c r="L49" i="12"/>
  <c r="O9" i="12"/>
  <c r="K9" i="12"/>
  <c r="M9" i="12"/>
  <c r="L9" i="12"/>
  <c r="M10" i="12"/>
  <c r="O10" i="12"/>
  <c r="L10" i="12"/>
  <c r="M17" i="12"/>
  <c r="O17" i="12"/>
  <c r="K17" i="12"/>
  <c r="L17" i="12"/>
  <c r="M25" i="12"/>
  <c r="O25" i="12"/>
  <c r="K25" i="12"/>
  <c r="L25" i="12"/>
  <c r="M33" i="12"/>
  <c r="O33" i="12"/>
  <c r="K33" i="12"/>
  <c r="L33" i="12"/>
  <c r="M41" i="12"/>
  <c r="O41" i="12"/>
  <c r="K41" i="12"/>
  <c r="L41" i="12"/>
  <c r="L52" i="12"/>
  <c r="O52" i="12"/>
  <c r="K52" i="12"/>
  <c r="M52" i="12"/>
  <c r="M56" i="12"/>
  <c r="L56" i="12"/>
  <c r="O56" i="12"/>
  <c r="K56" i="12"/>
  <c r="M84" i="12"/>
  <c r="L84" i="12"/>
  <c r="O84" i="12"/>
  <c r="K84" i="12"/>
  <c r="L115" i="12"/>
  <c r="O115" i="12"/>
  <c r="K115" i="12"/>
  <c r="M115" i="12"/>
  <c r="M13" i="12"/>
  <c r="O13" i="12"/>
  <c r="K13" i="12"/>
  <c r="L13" i="12"/>
  <c r="M21" i="12"/>
  <c r="O21" i="12"/>
  <c r="K21" i="12"/>
  <c r="L21" i="12"/>
  <c r="M29" i="12"/>
  <c r="O29" i="12"/>
  <c r="K29" i="12"/>
  <c r="L29" i="12"/>
  <c r="M37" i="12"/>
  <c r="O37" i="12"/>
  <c r="K37" i="12"/>
  <c r="L37" i="12"/>
  <c r="M45" i="12"/>
  <c r="O45" i="12"/>
  <c r="K45" i="12"/>
  <c r="L45" i="12"/>
  <c r="L54" i="12"/>
  <c r="O54" i="12"/>
  <c r="K54" i="12"/>
  <c r="M54" i="12"/>
  <c r="K10" i="12"/>
  <c r="N41" i="12"/>
  <c r="G389" i="12"/>
  <c r="G387" i="12"/>
  <c r="G385" i="12"/>
  <c r="G383" i="12"/>
  <c r="G381" i="12"/>
  <c r="G379" i="12"/>
  <c r="G377" i="12"/>
  <c r="G390" i="12"/>
  <c r="G388" i="12"/>
  <c r="G386" i="12"/>
  <c r="G384" i="12"/>
  <c r="G382" i="12"/>
  <c r="G380" i="12"/>
  <c r="G378" i="12"/>
  <c r="G391" i="12"/>
  <c r="G375" i="12"/>
  <c r="G373" i="12"/>
  <c r="G371" i="12"/>
  <c r="G369" i="12"/>
  <c r="G367" i="12"/>
  <c r="G370" i="12"/>
  <c r="G376" i="12"/>
  <c r="G368" i="12"/>
  <c r="G372" i="12"/>
  <c r="G374" i="12"/>
  <c r="G365" i="12"/>
  <c r="G364" i="12"/>
  <c r="G366" i="12"/>
  <c r="G363" i="12"/>
  <c r="G362" i="12"/>
  <c r="G359" i="12"/>
  <c r="G357" i="12"/>
  <c r="G355" i="12"/>
  <c r="G353" i="12"/>
  <c r="G351" i="12"/>
  <c r="G349" i="12"/>
  <c r="G347" i="12"/>
  <c r="G345" i="12"/>
  <c r="G343" i="12"/>
  <c r="G341" i="12"/>
  <c r="G339" i="12"/>
  <c r="G337" i="12"/>
  <c r="G335" i="12"/>
  <c r="G358" i="12"/>
  <c r="G356" i="12"/>
  <c r="G348" i="12"/>
  <c r="G340" i="12"/>
  <c r="G333" i="12"/>
  <c r="G331" i="12"/>
  <c r="G329" i="12"/>
  <c r="G327" i="12"/>
  <c r="G325" i="12"/>
  <c r="G323" i="12"/>
  <c r="G354" i="12"/>
  <c r="G346" i="12"/>
  <c r="G338" i="12"/>
  <c r="G361" i="12"/>
  <c r="G350" i="12"/>
  <c r="G332" i="12"/>
  <c r="G330" i="12"/>
  <c r="G321" i="12"/>
  <c r="G319" i="12"/>
  <c r="G317" i="12"/>
  <c r="G315" i="12"/>
  <c r="G313" i="12"/>
  <c r="G311" i="12"/>
  <c r="G309" i="12"/>
  <c r="G307" i="12"/>
  <c r="G305" i="12"/>
  <c r="G303" i="12"/>
  <c r="G301" i="12"/>
  <c r="G299" i="12"/>
  <c r="G297" i="12"/>
  <c r="G295" i="12"/>
  <c r="G293" i="12"/>
  <c r="G291" i="12"/>
  <c r="G289" i="12"/>
  <c r="G287" i="12"/>
  <c r="G285" i="12"/>
  <c r="G283" i="12"/>
  <c r="G281" i="12"/>
  <c r="G279" i="12"/>
  <c r="G344" i="12"/>
  <c r="G324" i="12"/>
  <c r="G322" i="12"/>
  <c r="G314" i="12"/>
  <c r="G306" i="12"/>
  <c r="G298" i="12"/>
  <c r="G292" i="12"/>
  <c r="G284" i="12"/>
  <c r="G360" i="12"/>
  <c r="G352" i="12"/>
  <c r="G320" i="12"/>
  <c r="G312" i="12"/>
  <c r="G304" i="12"/>
  <c r="G294" i="12"/>
  <c r="G286" i="12"/>
  <c r="G278" i="12"/>
  <c r="G277" i="12"/>
  <c r="G275" i="12"/>
  <c r="G273" i="12"/>
  <c r="G271" i="12"/>
  <c r="G269" i="12"/>
  <c r="G267" i="12"/>
  <c r="G265" i="12"/>
  <c r="G263" i="12"/>
  <c r="G261" i="12"/>
  <c r="G259" i="12"/>
  <c r="G257" i="12"/>
  <c r="G255" i="12"/>
  <c r="G253" i="12"/>
  <c r="G251" i="12"/>
  <c r="G342" i="12"/>
  <c r="G336" i="12"/>
  <c r="G334" i="12"/>
  <c r="G326" i="12"/>
  <c r="G310" i="12"/>
  <c r="G282" i="12"/>
  <c r="G274" i="12"/>
  <c r="G266" i="12"/>
  <c r="G258" i="12"/>
  <c r="G250" i="12"/>
  <c r="G247" i="12"/>
  <c r="G246" i="12"/>
  <c r="G243" i="12"/>
  <c r="G242" i="12"/>
  <c r="G239" i="12"/>
  <c r="G238" i="12"/>
  <c r="G235" i="12"/>
  <c r="G234" i="12"/>
  <c r="G231" i="12"/>
  <c r="G230" i="12"/>
  <c r="G308" i="12"/>
  <c r="G288" i="12"/>
  <c r="G276" i="12"/>
  <c r="G268" i="12"/>
  <c r="G260" i="12"/>
  <c r="G252" i="12"/>
  <c r="G328" i="12"/>
  <c r="G318" i="12"/>
  <c r="G262" i="12"/>
  <c r="G227" i="12"/>
  <c r="G226" i="12"/>
  <c r="G223" i="12"/>
  <c r="G222" i="12"/>
  <c r="G219" i="12"/>
  <c r="G218" i="12"/>
  <c r="G215" i="12"/>
  <c r="G214" i="12"/>
  <c r="G211" i="12"/>
  <c r="G210" i="12"/>
  <c r="G207" i="12"/>
  <c r="G205" i="12"/>
  <c r="G203" i="12"/>
  <c r="G201" i="12"/>
  <c r="G199" i="12"/>
  <c r="G197" i="12"/>
  <c r="G195" i="12"/>
  <c r="G193" i="12"/>
  <c r="G191" i="12"/>
  <c r="G189" i="12"/>
  <c r="G187" i="12"/>
  <c r="G185" i="12"/>
  <c r="G183" i="12"/>
  <c r="G181" i="12"/>
  <c r="G179" i="12"/>
  <c r="G316" i="12"/>
  <c r="G296" i="12"/>
  <c r="G290" i="12"/>
  <c r="G272" i="12"/>
  <c r="G256" i="12"/>
  <c r="G302" i="12"/>
  <c r="G280" i="12"/>
  <c r="G264" i="12"/>
  <c r="G248" i="12"/>
  <c r="G244" i="12"/>
  <c r="G240" i="12"/>
  <c r="G236" i="12"/>
  <c r="G232" i="12"/>
  <c r="R132" i="12"/>
  <c r="G249" i="12"/>
  <c r="G245" i="12"/>
  <c r="G241" i="12"/>
  <c r="G237" i="12"/>
  <c r="G233" i="12"/>
  <c r="G204" i="12"/>
  <c r="G196" i="12"/>
  <c r="G188" i="12"/>
  <c r="G182" i="12"/>
  <c r="G176" i="12"/>
  <c r="G175" i="12"/>
  <c r="G172" i="12"/>
  <c r="G171" i="12"/>
  <c r="G168" i="12"/>
  <c r="G167" i="12"/>
  <c r="G164" i="12"/>
  <c r="G163" i="12"/>
  <c r="G160" i="12"/>
  <c r="G159" i="12"/>
  <c r="G156" i="12"/>
  <c r="G155" i="12"/>
  <c r="G152" i="12"/>
  <c r="G151" i="12"/>
  <c r="G148" i="12"/>
  <c r="G147" i="12"/>
  <c r="G144" i="12"/>
  <c r="G143" i="12"/>
  <c r="G140" i="12"/>
  <c r="G139" i="12"/>
  <c r="G136" i="12"/>
  <c r="G135" i="12"/>
  <c r="S132" i="12"/>
  <c r="G270" i="12"/>
  <c r="G229" i="12"/>
  <c r="G225" i="12"/>
  <c r="G221" i="12"/>
  <c r="G217" i="12"/>
  <c r="G213" i="12"/>
  <c r="G209" i="12"/>
  <c r="G202" i="12"/>
  <c r="G194" i="12"/>
  <c r="G186" i="12"/>
  <c r="G184" i="12"/>
  <c r="G132" i="12"/>
  <c r="G131" i="12"/>
  <c r="E131" i="12" s="1"/>
  <c r="G129" i="12"/>
  <c r="G127" i="12"/>
  <c r="G125" i="12"/>
  <c r="G123" i="12"/>
  <c r="E123" i="12" s="1"/>
  <c r="G121" i="12"/>
  <c r="G119" i="12"/>
  <c r="G117" i="12"/>
  <c r="G115" i="12"/>
  <c r="E115" i="12" s="1"/>
  <c r="G113" i="12"/>
  <c r="G111" i="12"/>
  <c r="G109" i="12"/>
  <c r="G107" i="12"/>
  <c r="G105" i="12"/>
  <c r="G103" i="12"/>
  <c r="G101" i="12"/>
  <c r="G99" i="12"/>
  <c r="G97" i="12"/>
  <c r="G95" i="12"/>
  <c r="G93" i="12"/>
  <c r="G91" i="12"/>
  <c r="E91" i="12" s="1"/>
  <c r="G89" i="12"/>
  <c r="G87" i="12"/>
  <c r="G85" i="12"/>
  <c r="G83" i="12"/>
  <c r="G81" i="12"/>
  <c r="G79" i="12"/>
  <c r="G77" i="12"/>
  <c r="Q75" i="12"/>
  <c r="G75" i="12"/>
  <c r="G73" i="12"/>
  <c r="G71" i="12"/>
  <c r="G69" i="12"/>
  <c r="G67" i="12"/>
  <c r="G65" i="12"/>
  <c r="G63" i="12"/>
  <c r="G61" i="12"/>
  <c r="G59" i="12"/>
  <c r="G57" i="12"/>
  <c r="G206" i="12"/>
  <c r="G190" i="12"/>
  <c r="G177" i="12"/>
  <c r="G173" i="12"/>
  <c r="G169" i="12"/>
  <c r="G165" i="12"/>
  <c r="G161" i="12"/>
  <c r="G157" i="12"/>
  <c r="G153" i="12"/>
  <c r="G149" i="12"/>
  <c r="G145" i="12"/>
  <c r="G141" i="12"/>
  <c r="G137" i="12"/>
  <c r="G133" i="12"/>
  <c r="G126" i="12"/>
  <c r="G118" i="12"/>
  <c r="G110" i="12"/>
  <c r="G102" i="12"/>
  <c r="G94" i="12"/>
  <c r="G86" i="12"/>
  <c r="G78" i="12"/>
  <c r="G74" i="12"/>
  <c r="G66" i="12"/>
  <c r="G58" i="12"/>
  <c r="G254" i="12"/>
  <c r="G228" i="12"/>
  <c r="G224" i="12"/>
  <c r="G220" i="12"/>
  <c r="G216" i="12"/>
  <c r="G212" i="12"/>
  <c r="G208" i="12"/>
  <c r="G192" i="12"/>
  <c r="G128" i="12"/>
  <c r="G120" i="12"/>
  <c r="G112" i="12"/>
  <c r="G104" i="12"/>
  <c r="G96" i="12"/>
  <c r="G92" i="12"/>
  <c r="G84" i="12"/>
  <c r="E84" i="12" s="1"/>
  <c r="G76" i="12"/>
  <c r="E76" i="12" s="1"/>
  <c r="T75" i="12"/>
  <c r="G72" i="12"/>
  <c r="E72" i="12" s="1"/>
  <c r="G64" i="12"/>
  <c r="E64" i="12" s="1"/>
  <c r="G56" i="12"/>
  <c r="E56" i="12" s="1"/>
  <c r="G54" i="12"/>
  <c r="E54" i="12" s="1"/>
  <c r="G52" i="12"/>
  <c r="E52" i="12" s="1"/>
  <c r="G50" i="12"/>
  <c r="E50" i="12" s="1"/>
  <c r="G48" i="12"/>
  <c r="E48" i="12" s="1"/>
  <c r="G46" i="12"/>
  <c r="G44" i="12"/>
  <c r="E44" i="12" s="1"/>
  <c r="G42" i="12"/>
  <c r="E42" i="12" s="1"/>
  <c r="G40" i="12"/>
  <c r="E40" i="12" s="1"/>
  <c r="G38" i="12"/>
  <c r="G36" i="12"/>
  <c r="G34" i="12"/>
  <c r="E34" i="12" s="1"/>
  <c r="G32" i="12"/>
  <c r="E32" i="12" s="1"/>
  <c r="G30" i="12"/>
  <c r="G28" i="12"/>
  <c r="G26" i="12"/>
  <c r="E26" i="12" s="1"/>
  <c r="G24" i="12"/>
  <c r="E24" i="12" s="1"/>
  <c r="G22" i="12"/>
  <c r="G20" i="12"/>
  <c r="G18" i="12"/>
  <c r="E18" i="12" s="1"/>
  <c r="G16" i="12"/>
  <c r="E16" i="12" s="1"/>
  <c r="G14" i="12"/>
  <c r="G12" i="12"/>
  <c r="G300" i="12"/>
  <c r="G200" i="12"/>
  <c r="G178" i="12"/>
  <c r="G174" i="12"/>
  <c r="G170" i="12"/>
  <c r="G166" i="12"/>
  <c r="G162" i="12"/>
  <c r="G158" i="12"/>
  <c r="G154" i="12"/>
  <c r="G150" i="12"/>
  <c r="G146" i="12"/>
  <c r="G142" i="12"/>
  <c r="G138" i="12"/>
  <c r="G134" i="12"/>
  <c r="T132" i="12"/>
  <c r="G124" i="12"/>
  <c r="G116" i="12"/>
  <c r="G108" i="12"/>
  <c r="G100" i="12"/>
  <c r="G88" i="12"/>
  <c r="G80" i="12"/>
  <c r="G68" i="12"/>
  <c r="G60" i="12"/>
  <c r="G55" i="12"/>
  <c r="G53" i="12"/>
  <c r="G51" i="12"/>
  <c r="E51" i="12" s="1"/>
  <c r="G49" i="12"/>
  <c r="G47" i="12"/>
  <c r="E47" i="12" s="1"/>
  <c r="G45" i="12"/>
  <c r="E45" i="12" s="1"/>
  <c r="G43" i="12"/>
  <c r="E43" i="12" s="1"/>
  <c r="G41" i="12"/>
  <c r="E41" i="12" s="1"/>
  <c r="G39" i="12"/>
  <c r="E39" i="12" s="1"/>
  <c r="G37" i="12"/>
  <c r="E37" i="12" s="1"/>
  <c r="G35" i="12"/>
  <c r="E35" i="12" s="1"/>
  <c r="G33" i="12"/>
  <c r="E33" i="12" s="1"/>
  <c r="G31" i="12"/>
  <c r="G29" i="12"/>
  <c r="E29" i="12" s="1"/>
  <c r="G27" i="12"/>
  <c r="E27" i="12" s="1"/>
  <c r="G25" i="12"/>
  <c r="E25" i="12" s="1"/>
  <c r="G23" i="12"/>
  <c r="E23" i="12" s="1"/>
  <c r="G21" i="12"/>
  <c r="E21" i="12" s="1"/>
  <c r="G19" i="12"/>
  <c r="G17" i="12"/>
  <c r="E17" i="12" s="1"/>
  <c r="G15" i="12"/>
  <c r="G13" i="12"/>
  <c r="E13" i="12" s="1"/>
  <c r="G11" i="12"/>
  <c r="E11" i="12" s="1"/>
  <c r="G9" i="12"/>
  <c r="E9" i="12" s="1"/>
  <c r="G7" i="12"/>
  <c r="G10" i="12"/>
  <c r="E10" i="12" s="1"/>
  <c r="O16" i="12"/>
  <c r="K16" i="12"/>
  <c r="M16" i="12"/>
  <c r="L123" i="12"/>
  <c r="O123" i="12"/>
  <c r="K123" i="12"/>
  <c r="M123" i="12"/>
  <c r="G180" i="12"/>
  <c r="P2" i="12"/>
  <c r="O11" i="12"/>
  <c r="K11" i="12"/>
  <c r="L11" i="12"/>
  <c r="O24" i="12"/>
  <c r="K24" i="12"/>
  <c r="M24" i="12"/>
  <c r="O32" i="12"/>
  <c r="K32" i="12"/>
  <c r="M32" i="12"/>
  <c r="G62" i="12"/>
  <c r="M76" i="12"/>
  <c r="L76" i="12"/>
  <c r="O76" i="12"/>
  <c r="H389" i="12"/>
  <c r="H387" i="12"/>
  <c r="H385" i="12"/>
  <c r="H383" i="12"/>
  <c r="H381" i="12"/>
  <c r="H391" i="12"/>
  <c r="H379" i="12"/>
  <c r="H390" i="12"/>
  <c r="H388" i="12"/>
  <c r="H386" i="12"/>
  <c r="H384" i="12"/>
  <c r="H382" i="12"/>
  <c r="H380" i="12"/>
  <c r="H376" i="12"/>
  <c r="H369" i="12"/>
  <c r="H368" i="12"/>
  <c r="H375" i="12"/>
  <c r="H374" i="12"/>
  <c r="H367" i="12"/>
  <c r="H366" i="12"/>
  <c r="H365" i="12"/>
  <c r="H377" i="12"/>
  <c r="H371" i="12"/>
  <c r="H370" i="12"/>
  <c r="H364" i="12"/>
  <c r="H362" i="12"/>
  <c r="H360" i="12"/>
  <c r="H361" i="12"/>
  <c r="H358" i="12"/>
  <c r="H373" i="12"/>
  <c r="H357" i="12"/>
  <c r="H355" i="12"/>
  <c r="H354" i="12"/>
  <c r="H347" i="12"/>
  <c r="H346" i="12"/>
  <c r="H339" i="12"/>
  <c r="H338" i="12"/>
  <c r="H372" i="12"/>
  <c r="H363" i="12"/>
  <c r="H359" i="12"/>
  <c r="H353" i="12"/>
  <c r="H352" i="12"/>
  <c r="H345" i="12"/>
  <c r="H344" i="12"/>
  <c r="H337" i="12"/>
  <c r="H336" i="12"/>
  <c r="H334" i="12"/>
  <c r="H332" i="12"/>
  <c r="H343" i="12"/>
  <c r="H331" i="12"/>
  <c r="H329" i="12"/>
  <c r="H328" i="12"/>
  <c r="H356" i="12"/>
  <c r="H350" i="12"/>
  <c r="H341" i="12"/>
  <c r="H340" i="12"/>
  <c r="H330" i="12"/>
  <c r="H323" i="12"/>
  <c r="H321" i="12"/>
  <c r="H319" i="12"/>
  <c r="H317" i="12"/>
  <c r="H315" i="12"/>
  <c r="H313" i="12"/>
  <c r="H311" i="12"/>
  <c r="H309" i="12"/>
  <c r="H307" i="12"/>
  <c r="H305" i="12"/>
  <c r="H303" i="12"/>
  <c r="H301" i="12"/>
  <c r="H299" i="12"/>
  <c r="H342" i="12"/>
  <c r="H333" i="12"/>
  <c r="H326" i="12"/>
  <c r="H316" i="12"/>
  <c r="H308" i="12"/>
  <c r="H300" i="12"/>
  <c r="H291" i="12"/>
  <c r="H290" i="12"/>
  <c r="H283" i="12"/>
  <c r="H282" i="12"/>
  <c r="H276" i="12"/>
  <c r="H274" i="12"/>
  <c r="H272" i="12"/>
  <c r="H270" i="12"/>
  <c r="H268" i="12"/>
  <c r="H266" i="12"/>
  <c r="H264" i="12"/>
  <c r="H262" i="12"/>
  <c r="H260" i="12"/>
  <c r="H258" i="12"/>
  <c r="H256" i="12"/>
  <c r="H254" i="12"/>
  <c r="H252" i="12"/>
  <c r="H250" i="12"/>
  <c r="H248" i="12"/>
  <c r="H246" i="12"/>
  <c r="H244" i="12"/>
  <c r="H242" i="12"/>
  <c r="H240" i="12"/>
  <c r="H238" i="12"/>
  <c r="H236" i="12"/>
  <c r="H234" i="12"/>
  <c r="H232" i="12"/>
  <c r="H230" i="12"/>
  <c r="H228" i="12"/>
  <c r="H226" i="12"/>
  <c r="H224" i="12"/>
  <c r="H222" i="12"/>
  <c r="H220" i="12"/>
  <c r="H218" i="12"/>
  <c r="H216" i="12"/>
  <c r="H214" i="12"/>
  <c r="H212" i="12"/>
  <c r="H210" i="12"/>
  <c r="H208" i="12"/>
  <c r="H349" i="12"/>
  <c r="H348" i="12"/>
  <c r="H335" i="12"/>
  <c r="H327" i="12"/>
  <c r="H322" i="12"/>
  <c r="H314" i="12"/>
  <c r="H306" i="12"/>
  <c r="H298" i="12"/>
  <c r="H293" i="12"/>
  <c r="H292" i="12"/>
  <c r="H285" i="12"/>
  <c r="H284" i="12"/>
  <c r="H320" i="12"/>
  <c r="H304" i="12"/>
  <c r="H295" i="12"/>
  <c r="H294" i="12"/>
  <c r="H288" i="12"/>
  <c r="H279" i="12"/>
  <c r="H278" i="12"/>
  <c r="H273" i="12"/>
  <c r="H265" i="12"/>
  <c r="H257" i="12"/>
  <c r="H351" i="12"/>
  <c r="H325" i="12"/>
  <c r="H318" i="12"/>
  <c r="H302" i="12"/>
  <c r="H297" i="12"/>
  <c r="H281" i="12"/>
  <c r="H275" i="12"/>
  <c r="H267" i="12"/>
  <c r="H259" i="12"/>
  <c r="H251" i="12"/>
  <c r="H378" i="12"/>
  <c r="H324" i="12"/>
  <c r="H312" i="12"/>
  <c r="H296" i="12"/>
  <c r="H271" i="12"/>
  <c r="H255" i="12"/>
  <c r="H247" i="12"/>
  <c r="H243" i="12"/>
  <c r="H239" i="12"/>
  <c r="H235" i="12"/>
  <c r="H231" i="12"/>
  <c r="H287" i="12"/>
  <c r="H286" i="12"/>
  <c r="H269" i="12"/>
  <c r="H253" i="12"/>
  <c r="H249" i="12"/>
  <c r="H245" i="12"/>
  <c r="H241" i="12"/>
  <c r="H237" i="12"/>
  <c r="H233" i="12"/>
  <c r="H229" i="12"/>
  <c r="H225" i="12"/>
  <c r="H221" i="12"/>
  <c r="H217" i="12"/>
  <c r="H213" i="12"/>
  <c r="H209" i="12"/>
  <c r="H206" i="12"/>
  <c r="H204" i="12"/>
  <c r="H202" i="12"/>
  <c r="H200" i="12"/>
  <c r="H198" i="12"/>
  <c r="H196" i="12"/>
  <c r="H194" i="12"/>
  <c r="H192" i="12"/>
  <c r="H190" i="12"/>
  <c r="H188" i="12"/>
  <c r="H186" i="12"/>
  <c r="H289" i="12"/>
  <c r="H277" i="12"/>
  <c r="H261" i="12"/>
  <c r="H227" i="12"/>
  <c r="H223" i="12"/>
  <c r="H219" i="12"/>
  <c r="H215" i="12"/>
  <c r="H211" i="12"/>
  <c r="H207" i="12"/>
  <c r="H205" i="12"/>
  <c r="H203" i="12"/>
  <c r="H201" i="12"/>
  <c r="H199" i="12"/>
  <c r="H197" i="12"/>
  <c r="H195" i="12"/>
  <c r="H193" i="12"/>
  <c r="H191" i="12"/>
  <c r="H189" i="12"/>
  <c r="H187" i="12"/>
  <c r="H185" i="12"/>
  <c r="H183" i="12"/>
  <c r="H181" i="12"/>
  <c r="H179" i="12"/>
  <c r="H177" i="12"/>
  <c r="H175" i="12"/>
  <c r="H173" i="12"/>
  <c r="H171" i="12"/>
  <c r="H169" i="12"/>
  <c r="H167" i="12"/>
  <c r="H165" i="12"/>
  <c r="H163" i="12"/>
  <c r="H161" i="12"/>
  <c r="H159" i="12"/>
  <c r="H157" i="12"/>
  <c r="H155" i="12"/>
  <c r="H153" i="12"/>
  <c r="H151" i="12"/>
  <c r="H149" i="12"/>
  <c r="H147" i="12"/>
  <c r="H145" i="12"/>
  <c r="H143" i="12"/>
  <c r="H141" i="12"/>
  <c r="H139" i="12"/>
  <c r="H137" i="12"/>
  <c r="H135" i="12"/>
  <c r="H133" i="12"/>
  <c r="H131" i="12"/>
  <c r="H184" i="12"/>
  <c r="H132" i="12"/>
  <c r="H129" i="12"/>
  <c r="H127" i="12"/>
  <c r="H125" i="12"/>
  <c r="H123" i="12"/>
  <c r="H121" i="12"/>
  <c r="H119" i="12"/>
  <c r="H117" i="12"/>
  <c r="H115" i="12"/>
  <c r="H113" i="12"/>
  <c r="H111" i="12"/>
  <c r="H109" i="12"/>
  <c r="H107" i="12"/>
  <c r="H105" i="12"/>
  <c r="H103" i="12"/>
  <c r="H101" i="12"/>
  <c r="H99" i="12"/>
  <c r="H97" i="12"/>
  <c r="H95" i="12"/>
  <c r="H178" i="12"/>
  <c r="H174" i="12"/>
  <c r="H170" i="12"/>
  <c r="H166" i="12"/>
  <c r="H162" i="12"/>
  <c r="H158" i="12"/>
  <c r="H154" i="12"/>
  <c r="H150" i="12"/>
  <c r="H146" i="12"/>
  <c r="H142" i="12"/>
  <c r="H138" i="12"/>
  <c r="H134" i="12"/>
  <c r="H280" i="12"/>
  <c r="H182" i="12"/>
  <c r="H128" i="12"/>
  <c r="H120" i="12"/>
  <c r="H112" i="12"/>
  <c r="H104" i="12"/>
  <c r="H96" i="12"/>
  <c r="H93" i="12"/>
  <c r="H92" i="12"/>
  <c r="H85" i="12"/>
  <c r="H84" i="12"/>
  <c r="H77" i="12"/>
  <c r="H76" i="12"/>
  <c r="H73" i="12"/>
  <c r="H72" i="12"/>
  <c r="H65" i="12"/>
  <c r="H64" i="12"/>
  <c r="H57" i="12"/>
  <c r="H56" i="12"/>
  <c r="H54" i="12"/>
  <c r="H52" i="12"/>
  <c r="H180" i="12"/>
  <c r="H130" i="12"/>
  <c r="H122" i="12"/>
  <c r="H114" i="12"/>
  <c r="H106" i="12"/>
  <c r="H98" i="12"/>
  <c r="H91" i="12"/>
  <c r="H90" i="12"/>
  <c r="H83" i="12"/>
  <c r="H82" i="12"/>
  <c r="H71" i="12"/>
  <c r="H70" i="12"/>
  <c r="H63" i="12"/>
  <c r="H62" i="12"/>
  <c r="H263" i="12"/>
  <c r="H126" i="12"/>
  <c r="H118" i="12"/>
  <c r="H110" i="12"/>
  <c r="H102" i="12"/>
  <c r="H94" i="12"/>
  <c r="H87" i="12"/>
  <c r="H86" i="12"/>
  <c r="H79" i="12"/>
  <c r="H78" i="12"/>
  <c r="H75" i="12"/>
  <c r="H74" i="12"/>
  <c r="H67" i="12"/>
  <c r="H66" i="12"/>
  <c r="H59" i="12"/>
  <c r="H58" i="12"/>
  <c r="H50" i="12"/>
  <c r="H48" i="12"/>
  <c r="M15" i="12"/>
  <c r="E15" i="12"/>
  <c r="O15" i="12"/>
  <c r="K15" i="12"/>
  <c r="H16" i="12"/>
  <c r="L18" i="12"/>
  <c r="L22" i="12"/>
  <c r="H55" i="12"/>
  <c r="H68" i="12"/>
  <c r="O91" i="12"/>
  <c r="K91" i="12"/>
  <c r="M91" i="12"/>
  <c r="L99" i="12"/>
  <c r="O99" i="12"/>
  <c r="K99" i="12"/>
  <c r="M99" i="12"/>
  <c r="E99" i="12"/>
  <c r="L131" i="12"/>
  <c r="M131" i="12"/>
  <c r="K131" i="12"/>
  <c r="O131" i="12"/>
  <c r="H310" i="12"/>
  <c r="O12" i="12"/>
  <c r="K12" i="12"/>
  <c r="M12" i="12"/>
  <c r="E12" i="12"/>
  <c r="O20" i="12"/>
  <c r="K20" i="12"/>
  <c r="M20" i="12"/>
  <c r="E20" i="12"/>
  <c r="O28" i="12"/>
  <c r="K28" i="12"/>
  <c r="M28" i="12"/>
  <c r="E28" i="12"/>
  <c r="O36" i="12"/>
  <c r="K36" i="12"/>
  <c r="M36" i="12"/>
  <c r="E36" i="12"/>
  <c r="O40" i="12"/>
  <c r="K40" i="12"/>
  <c r="M40" i="12"/>
  <c r="O44" i="12"/>
  <c r="K44" i="12"/>
  <c r="M44" i="12"/>
  <c r="O48" i="12"/>
  <c r="K48" i="12"/>
  <c r="M48" i="12"/>
  <c r="L48" i="12"/>
  <c r="O71" i="12"/>
  <c r="K71" i="12"/>
  <c r="N71" i="12"/>
  <c r="M71" i="12"/>
  <c r="E71" i="12"/>
  <c r="P75" i="12"/>
  <c r="G90" i="12"/>
  <c r="G122" i="12"/>
  <c r="H10" i="12"/>
  <c r="H11" i="12"/>
  <c r="M11" i="12"/>
  <c r="H12" i="12"/>
  <c r="M19" i="12"/>
  <c r="E19" i="12"/>
  <c r="O19" i="12"/>
  <c r="K19" i="12"/>
  <c r="H20" i="12"/>
  <c r="M23" i="12"/>
  <c r="O23" i="12"/>
  <c r="K23" i="12"/>
  <c r="H24" i="12"/>
  <c r="L26" i="12"/>
  <c r="M27" i="12"/>
  <c r="O27" i="12"/>
  <c r="K27" i="12"/>
  <c r="H28" i="12"/>
  <c r="L30" i="12"/>
  <c r="M31" i="12"/>
  <c r="E31" i="12"/>
  <c r="O31" i="12"/>
  <c r="K31" i="12"/>
  <c r="H32" i="12"/>
  <c r="L34" i="12"/>
  <c r="M35" i="12"/>
  <c r="O35" i="12"/>
  <c r="K35" i="12"/>
  <c r="H36" i="12"/>
  <c r="L38" i="12"/>
  <c r="M39" i="12"/>
  <c r="O39" i="12"/>
  <c r="K39" i="12"/>
  <c r="H40" i="12"/>
  <c r="L42" i="12"/>
  <c r="M43" i="12"/>
  <c r="O43" i="12"/>
  <c r="K43" i="12"/>
  <c r="H44" i="12"/>
  <c r="M47" i="12"/>
  <c r="O47" i="12"/>
  <c r="K47" i="12"/>
  <c r="H51" i="12"/>
  <c r="H53" i="12"/>
  <c r="O63" i="12"/>
  <c r="K63" i="12"/>
  <c r="M63" i="12"/>
  <c r="E63" i="12"/>
  <c r="M72" i="12"/>
  <c r="N72" i="12"/>
  <c r="L72" i="12"/>
  <c r="O72" i="12"/>
  <c r="K76" i="12"/>
  <c r="G82" i="12"/>
  <c r="G98" i="12"/>
  <c r="H100" i="12"/>
  <c r="G130" i="12"/>
  <c r="I391" i="12"/>
  <c r="I390" i="12"/>
  <c r="I388" i="12"/>
  <c r="I386" i="12"/>
  <c r="I384" i="12"/>
  <c r="I382" i="12"/>
  <c r="I380" i="12"/>
  <c r="I378" i="12"/>
  <c r="I389" i="12"/>
  <c r="I387" i="12"/>
  <c r="I385" i="12"/>
  <c r="I383" i="12"/>
  <c r="I381" i="12"/>
  <c r="I379" i="12"/>
  <c r="I376" i="12"/>
  <c r="I374" i="12"/>
  <c r="I372" i="12"/>
  <c r="I370" i="12"/>
  <c r="I368" i="12"/>
  <c r="I366" i="12"/>
  <c r="I375" i="12"/>
  <c r="I367" i="12"/>
  <c r="I365" i="12"/>
  <c r="I373" i="12"/>
  <c r="I369" i="12"/>
  <c r="I364" i="12"/>
  <c r="I360" i="12"/>
  <c r="I377" i="12"/>
  <c r="I363" i="12"/>
  <c r="I371" i="12"/>
  <c r="I361" i="12"/>
  <c r="I358" i="12"/>
  <c r="I356" i="12"/>
  <c r="I354" i="12"/>
  <c r="I352" i="12"/>
  <c r="I350" i="12"/>
  <c r="I348" i="12"/>
  <c r="I346" i="12"/>
  <c r="I344" i="12"/>
  <c r="I342" i="12"/>
  <c r="I340" i="12"/>
  <c r="I338" i="12"/>
  <c r="I336" i="12"/>
  <c r="I359" i="12"/>
  <c r="I353" i="12"/>
  <c r="I345" i="12"/>
  <c r="I337" i="12"/>
  <c r="I334" i="12"/>
  <c r="I332" i="12"/>
  <c r="I330" i="12"/>
  <c r="I328" i="12"/>
  <c r="I326" i="12"/>
  <c r="I324" i="12"/>
  <c r="I362" i="12"/>
  <c r="I351" i="12"/>
  <c r="I343" i="12"/>
  <c r="I335" i="12"/>
  <c r="I349" i="12"/>
  <c r="I333" i="12"/>
  <c r="I327" i="12"/>
  <c r="I322" i="12"/>
  <c r="I320" i="12"/>
  <c r="I318" i="12"/>
  <c r="I316" i="12"/>
  <c r="I314" i="12"/>
  <c r="I312" i="12"/>
  <c r="I310" i="12"/>
  <c r="I308" i="12"/>
  <c r="I306" i="12"/>
  <c r="I304" i="12"/>
  <c r="I302" i="12"/>
  <c r="I300" i="12"/>
  <c r="I298" i="12"/>
  <c r="I296" i="12"/>
  <c r="I294" i="12"/>
  <c r="I292" i="12"/>
  <c r="I290" i="12"/>
  <c r="I288" i="12"/>
  <c r="I286" i="12"/>
  <c r="I284" i="12"/>
  <c r="I282" i="12"/>
  <c r="I280" i="12"/>
  <c r="I278" i="12"/>
  <c r="I357" i="12"/>
  <c r="I355" i="12"/>
  <c r="I339" i="12"/>
  <c r="I331" i="12"/>
  <c r="I329" i="12"/>
  <c r="I317" i="12"/>
  <c r="I309" i="12"/>
  <c r="I301" i="12"/>
  <c r="I297" i="12"/>
  <c r="I289" i="12"/>
  <c r="I281" i="12"/>
  <c r="I347" i="12"/>
  <c r="I315" i="12"/>
  <c r="I307" i="12"/>
  <c r="I299" i="12"/>
  <c r="I291" i="12"/>
  <c r="I283" i="12"/>
  <c r="I276" i="12"/>
  <c r="I274" i="12"/>
  <c r="I272" i="12"/>
  <c r="I270" i="12"/>
  <c r="I268" i="12"/>
  <c r="I266" i="12"/>
  <c r="I264" i="12"/>
  <c r="I262" i="12"/>
  <c r="I260" i="12"/>
  <c r="I258" i="12"/>
  <c r="I256" i="12"/>
  <c r="I254" i="12"/>
  <c r="I252" i="12"/>
  <c r="I250" i="12"/>
  <c r="I325" i="12"/>
  <c r="I313" i="12"/>
  <c r="I311" i="12"/>
  <c r="I293" i="12"/>
  <c r="I275" i="12"/>
  <c r="I267" i="12"/>
  <c r="I259" i="12"/>
  <c r="I251" i="12"/>
  <c r="I249" i="12"/>
  <c r="I245" i="12"/>
  <c r="I241" i="12"/>
  <c r="I237" i="12"/>
  <c r="I233" i="12"/>
  <c r="I287" i="12"/>
  <c r="I277" i="12"/>
  <c r="I269" i="12"/>
  <c r="I261" i="12"/>
  <c r="I253" i="12"/>
  <c r="I321" i="12"/>
  <c r="I319" i="12"/>
  <c r="I305" i="12"/>
  <c r="I303" i="12"/>
  <c r="I279" i="12"/>
  <c r="I246" i="12"/>
  <c r="I242" i="12"/>
  <c r="I238" i="12"/>
  <c r="I234" i="12"/>
  <c r="I230" i="12"/>
  <c r="I229" i="12"/>
  <c r="I225" i="12"/>
  <c r="I221" i="12"/>
  <c r="I217" i="12"/>
  <c r="I213" i="12"/>
  <c r="I209" i="12"/>
  <c r="I206" i="12"/>
  <c r="I204" i="12"/>
  <c r="I202" i="12"/>
  <c r="I200" i="12"/>
  <c r="I198" i="12"/>
  <c r="I196" i="12"/>
  <c r="I194" i="12"/>
  <c r="I192" i="12"/>
  <c r="I190" i="12"/>
  <c r="I188" i="12"/>
  <c r="I186" i="12"/>
  <c r="I184" i="12"/>
  <c r="I182" i="12"/>
  <c r="I180" i="12"/>
  <c r="I178" i="12"/>
  <c r="I341" i="12"/>
  <c r="I323" i="12"/>
  <c r="I285" i="12"/>
  <c r="I265" i="12"/>
  <c r="I263" i="12"/>
  <c r="I228" i="12"/>
  <c r="I224" i="12"/>
  <c r="I220" i="12"/>
  <c r="I216" i="12"/>
  <c r="I212" i="12"/>
  <c r="I208" i="12"/>
  <c r="I273" i="12"/>
  <c r="I271" i="12"/>
  <c r="I257" i="12"/>
  <c r="I255" i="12"/>
  <c r="I247" i="12"/>
  <c r="I243" i="12"/>
  <c r="I239" i="12"/>
  <c r="I235" i="12"/>
  <c r="I231" i="12"/>
  <c r="I226" i="12"/>
  <c r="I222" i="12"/>
  <c r="I218" i="12"/>
  <c r="I214" i="12"/>
  <c r="I210" i="12"/>
  <c r="I248" i="12"/>
  <c r="I244" i="12"/>
  <c r="I240" i="12"/>
  <c r="I236" i="12"/>
  <c r="I232" i="12"/>
  <c r="I207" i="12"/>
  <c r="I199" i="12"/>
  <c r="I191" i="12"/>
  <c r="I174" i="12"/>
  <c r="I170" i="12"/>
  <c r="I166" i="12"/>
  <c r="I162" i="12"/>
  <c r="I158" i="12"/>
  <c r="I154" i="12"/>
  <c r="I150" i="12"/>
  <c r="I146" i="12"/>
  <c r="I142" i="12"/>
  <c r="I138" i="12"/>
  <c r="I134" i="12"/>
  <c r="I131" i="12"/>
  <c r="I205" i="12"/>
  <c r="I197" i="12"/>
  <c r="I189" i="12"/>
  <c r="I179" i="12"/>
  <c r="I177" i="12"/>
  <c r="I173" i="12"/>
  <c r="I169" i="12"/>
  <c r="I165" i="12"/>
  <c r="I161" i="12"/>
  <c r="I157" i="12"/>
  <c r="I153" i="12"/>
  <c r="I149" i="12"/>
  <c r="I145" i="12"/>
  <c r="I141" i="12"/>
  <c r="I137" i="12"/>
  <c r="I133" i="12"/>
  <c r="I130" i="12"/>
  <c r="I128" i="12"/>
  <c r="I126" i="12"/>
  <c r="I124" i="12"/>
  <c r="I122" i="12"/>
  <c r="I120" i="12"/>
  <c r="I118" i="12"/>
  <c r="I116" i="12"/>
  <c r="I114" i="12"/>
  <c r="I112" i="12"/>
  <c r="I110" i="12"/>
  <c r="I108" i="12"/>
  <c r="I106" i="12"/>
  <c r="I104" i="12"/>
  <c r="I102" i="12"/>
  <c r="I100" i="12"/>
  <c r="I98" i="12"/>
  <c r="I96" i="12"/>
  <c r="I94" i="12"/>
  <c r="I92" i="12"/>
  <c r="I90" i="12"/>
  <c r="I88" i="12"/>
  <c r="I86" i="12"/>
  <c r="I84" i="12"/>
  <c r="I82" i="12"/>
  <c r="I80" i="12"/>
  <c r="I78" i="12"/>
  <c r="I76" i="12"/>
  <c r="I74" i="12"/>
  <c r="I72" i="12"/>
  <c r="I70" i="12"/>
  <c r="I68" i="12"/>
  <c r="I66" i="12"/>
  <c r="I64" i="12"/>
  <c r="I62" i="12"/>
  <c r="I60" i="12"/>
  <c r="I58" i="12"/>
  <c r="I56" i="12"/>
  <c r="I227" i="12"/>
  <c r="I223" i="12"/>
  <c r="I219" i="12"/>
  <c r="I215" i="12"/>
  <c r="I211" i="12"/>
  <c r="I129" i="12"/>
  <c r="I121" i="12"/>
  <c r="I113" i="12"/>
  <c r="I105" i="12"/>
  <c r="I97" i="12"/>
  <c r="I91" i="12"/>
  <c r="I83" i="12"/>
  <c r="I71" i="12"/>
  <c r="I63" i="12"/>
  <c r="I195" i="12"/>
  <c r="I193" i="12"/>
  <c r="I176" i="12"/>
  <c r="I172" i="12"/>
  <c r="I168" i="12"/>
  <c r="I164" i="12"/>
  <c r="I160" i="12"/>
  <c r="I156" i="12"/>
  <c r="I152" i="12"/>
  <c r="I148" i="12"/>
  <c r="I144" i="12"/>
  <c r="I140" i="12"/>
  <c r="I136" i="12"/>
  <c r="I132" i="12"/>
  <c r="I123" i="12"/>
  <c r="I115" i="12"/>
  <c r="I107" i="12"/>
  <c r="I99" i="12"/>
  <c r="I89" i="12"/>
  <c r="I81" i="12"/>
  <c r="I69" i="12"/>
  <c r="I61" i="12"/>
  <c r="I55" i="12"/>
  <c r="I53" i="12"/>
  <c r="I51" i="12"/>
  <c r="I49" i="12"/>
  <c r="I47" i="12"/>
  <c r="I45" i="12"/>
  <c r="I43" i="12"/>
  <c r="I41" i="12"/>
  <c r="I39" i="12"/>
  <c r="I37" i="12"/>
  <c r="I35" i="12"/>
  <c r="I33" i="12"/>
  <c r="I31" i="12"/>
  <c r="I29" i="12"/>
  <c r="I27" i="12"/>
  <c r="I25" i="12"/>
  <c r="I23" i="12"/>
  <c r="I21" i="12"/>
  <c r="I19" i="12"/>
  <c r="I17" i="12"/>
  <c r="I15" i="12"/>
  <c r="I13" i="12"/>
  <c r="I203" i="12"/>
  <c r="I201" i="12"/>
  <c r="I187" i="12"/>
  <c r="I185" i="12"/>
  <c r="I127" i="12"/>
  <c r="I119" i="12"/>
  <c r="I111" i="12"/>
  <c r="I103" i="12"/>
  <c r="I95" i="12"/>
  <c r="I93" i="12"/>
  <c r="I85" i="12"/>
  <c r="I77" i="12"/>
  <c r="I73" i="12"/>
  <c r="I65" i="12"/>
  <c r="I57" i="12"/>
  <c r="I54" i="12"/>
  <c r="I52" i="12"/>
  <c r="I50" i="12"/>
  <c r="I48" i="12"/>
  <c r="I46" i="12"/>
  <c r="I44" i="12"/>
  <c r="I42" i="12"/>
  <c r="I40" i="12"/>
  <c r="I38" i="12"/>
  <c r="I36" i="12"/>
  <c r="I34" i="12"/>
  <c r="I32" i="12"/>
  <c r="I30" i="12"/>
  <c r="I28" i="12"/>
  <c r="I26" i="12"/>
  <c r="I24" i="12"/>
  <c r="I22" i="12"/>
  <c r="I20" i="12"/>
  <c r="I18" i="12"/>
  <c r="I16" i="12"/>
  <c r="I14" i="12"/>
  <c r="I12" i="12"/>
  <c r="I10" i="12"/>
  <c r="I8" i="12"/>
  <c r="O7" i="12"/>
  <c r="K7" i="12"/>
  <c r="L7" i="12"/>
  <c r="M8" i="12"/>
  <c r="E8" i="12"/>
  <c r="K8" i="12"/>
  <c r="I11" i="12"/>
  <c r="O14" i="12"/>
  <c r="K14" i="12"/>
  <c r="M14" i="12"/>
  <c r="E14" i="12"/>
  <c r="N14" i="12"/>
  <c r="H15" i="12"/>
  <c r="O18" i="12"/>
  <c r="K18" i="12"/>
  <c r="M18" i="12"/>
  <c r="H19" i="12"/>
  <c r="O22" i="12"/>
  <c r="K22" i="12"/>
  <c r="M22" i="12"/>
  <c r="E22" i="12"/>
  <c r="H23" i="12"/>
  <c r="O26" i="12"/>
  <c r="K26" i="12"/>
  <c r="M26" i="12"/>
  <c r="H27" i="12"/>
  <c r="O30" i="12"/>
  <c r="K30" i="12"/>
  <c r="M30" i="12"/>
  <c r="E30" i="12"/>
  <c r="H31" i="12"/>
  <c r="O34" i="12"/>
  <c r="K34" i="12"/>
  <c r="M34" i="12"/>
  <c r="H35" i="12"/>
  <c r="O38" i="12"/>
  <c r="K38" i="12"/>
  <c r="M38" i="12"/>
  <c r="E38" i="12"/>
  <c r="H39" i="12"/>
  <c r="O42" i="12"/>
  <c r="K42" i="12"/>
  <c r="M42" i="12"/>
  <c r="H43" i="12"/>
  <c r="O46" i="12"/>
  <c r="K46" i="12"/>
  <c r="M46" i="12"/>
  <c r="E46" i="12"/>
  <c r="N46" i="12"/>
  <c r="H47" i="12"/>
  <c r="O50" i="12"/>
  <c r="K50" i="12"/>
  <c r="M50" i="12"/>
  <c r="L50" i="12"/>
  <c r="H60" i="12"/>
  <c r="L63" i="12"/>
  <c r="M64" i="12"/>
  <c r="N64" i="12"/>
  <c r="L64" i="12"/>
  <c r="O64" i="12"/>
  <c r="H69" i="12"/>
  <c r="K72" i="12"/>
  <c r="I79" i="12"/>
  <c r="O83" i="12"/>
  <c r="K83" i="12"/>
  <c r="M83" i="12"/>
  <c r="E83" i="12"/>
  <c r="H88" i="12"/>
  <c r="L91" i="12"/>
  <c r="M92" i="12"/>
  <c r="E92" i="12"/>
  <c r="L92" i="12"/>
  <c r="O92" i="12"/>
  <c r="G106" i="12"/>
  <c r="L107" i="12"/>
  <c r="O107" i="12"/>
  <c r="K107" i="12"/>
  <c r="M107" i="12"/>
  <c r="E107" i="12"/>
  <c r="H108" i="12"/>
  <c r="I109" i="12"/>
  <c r="H136" i="12"/>
  <c r="H140" i="12"/>
  <c r="H144" i="12"/>
  <c r="H148" i="12"/>
  <c r="H152" i="12"/>
  <c r="H156" i="12"/>
  <c r="H160" i="12"/>
  <c r="H164" i="12"/>
  <c r="H168" i="12"/>
  <c r="H172" i="12"/>
  <c r="H176" i="12"/>
  <c r="G198" i="12"/>
  <c r="N49" i="12"/>
  <c r="F390" i="12"/>
  <c r="F388" i="12"/>
  <c r="F386" i="12"/>
  <c r="F384" i="12"/>
  <c r="F382" i="12"/>
  <c r="F391" i="12"/>
  <c r="F378" i="12"/>
  <c r="F377" i="12"/>
  <c r="F389" i="12"/>
  <c r="F381" i="12"/>
  <c r="F372" i="12"/>
  <c r="F371" i="12"/>
  <c r="F387" i="12"/>
  <c r="F370" i="12"/>
  <c r="F369" i="12"/>
  <c r="F383" i="12"/>
  <c r="F374" i="12"/>
  <c r="F366" i="12"/>
  <c r="F365" i="12"/>
  <c r="F361" i="12"/>
  <c r="F362" i="12"/>
  <c r="F357" i="12"/>
  <c r="F368" i="12"/>
  <c r="F375" i="12"/>
  <c r="F364" i="12"/>
  <c r="F360" i="12"/>
  <c r="F350" i="12"/>
  <c r="F349" i="12"/>
  <c r="F342" i="12"/>
  <c r="F341" i="12"/>
  <c r="F376" i="12"/>
  <c r="F356" i="12"/>
  <c r="F355" i="12"/>
  <c r="F348" i="12"/>
  <c r="F339" i="12"/>
  <c r="F333" i="12"/>
  <c r="F331" i="12"/>
  <c r="F354" i="12"/>
  <c r="F353" i="12"/>
  <c r="F344" i="12"/>
  <c r="F338" i="12"/>
  <c r="F337" i="12"/>
  <c r="F323" i="12"/>
  <c r="F351" i="12"/>
  <c r="F335" i="12"/>
  <c r="F326" i="12"/>
  <c r="F325" i="12"/>
  <c r="F322" i="12"/>
  <c r="F320" i="12"/>
  <c r="F318" i="12"/>
  <c r="F316" i="12"/>
  <c r="F314" i="12"/>
  <c r="F312" i="12"/>
  <c r="F310" i="12"/>
  <c r="F308" i="12"/>
  <c r="F304" i="12"/>
  <c r="F302" i="12"/>
  <c r="F300" i="12"/>
  <c r="F367" i="12"/>
  <c r="F352" i="12"/>
  <c r="F343" i="12"/>
  <c r="F327" i="12"/>
  <c r="F315" i="12"/>
  <c r="F299" i="12"/>
  <c r="F293" i="12"/>
  <c r="F286" i="12"/>
  <c r="F285" i="12"/>
  <c r="F278" i="12"/>
  <c r="F277" i="12"/>
  <c r="F275" i="12"/>
  <c r="F273" i="12"/>
  <c r="F269" i="12"/>
  <c r="F267" i="12"/>
  <c r="F265" i="12"/>
  <c r="F261" i="12"/>
  <c r="F259" i="12"/>
  <c r="F257" i="12"/>
  <c r="F255" i="12"/>
  <c r="F253" i="12"/>
  <c r="F249" i="12"/>
  <c r="F247" i="12"/>
  <c r="F245" i="12"/>
  <c r="F243" i="12"/>
  <c r="F241" i="12"/>
  <c r="F239" i="12"/>
  <c r="F237" i="12"/>
  <c r="F235" i="12"/>
  <c r="F233" i="12"/>
  <c r="F231" i="12"/>
  <c r="F229" i="12"/>
  <c r="F227" i="12"/>
  <c r="F225" i="12"/>
  <c r="F221" i="12"/>
  <c r="F219" i="12"/>
  <c r="F217" i="12"/>
  <c r="F215" i="12"/>
  <c r="F213" i="12"/>
  <c r="F211" i="12"/>
  <c r="F332" i="12"/>
  <c r="F328" i="12"/>
  <c r="F321" i="12"/>
  <c r="F313" i="12"/>
  <c r="F305" i="12"/>
  <c r="F295" i="12"/>
  <c r="F280" i="12"/>
  <c r="F346" i="12"/>
  <c r="F329" i="12"/>
  <c r="F317" i="12"/>
  <c r="F301" i="12"/>
  <c r="F289" i="12"/>
  <c r="F272" i="12"/>
  <c r="F264" i="12"/>
  <c r="F256" i="12"/>
  <c r="F336" i="12"/>
  <c r="F334" i="12"/>
  <c r="F311" i="12"/>
  <c r="F292" i="12"/>
  <c r="F282" i="12"/>
  <c r="F274" i="12"/>
  <c r="F266" i="12"/>
  <c r="F250" i="12"/>
  <c r="F385" i="12"/>
  <c r="F309" i="12"/>
  <c r="F297" i="12"/>
  <c r="F283" i="12"/>
  <c r="F268" i="12"/>
  <c r="F252" i="12"/>
  <c r="F248" i="12"/>
  <c r="F244" i="12"/>
  <c r="F240" i="12"/>
  <c r="F236" i="12"/>
  <c r="F232" i="12"/>
  <c r="F262" i="12"/>
  <c r="F246" i="12"/>
  <c r="F242" i="12"/>
  <c r="F238" i="12"/>
  <c r="F234" i="12"/>
  <c r="F230" i="12"/>
  <c r="F226" i="12"/>
  <c r="F222" i="12"/>
  <c r="F218" i="12"/>
  <c r="F214" i="12"/>
  <c r="F210" i="12"/>
  <c r="F207" i="12"/>
  <c r="F205" i="12"/>
  <c r="F203" i="12"/>
  <c r="F201" i="12"/>
  <c r="F199" i="12"/>
  <c r="F195" i="12"/>
  <c r="F193" i="12"/>
  <c r="F191" i="12"/>
  <c r="F189" i="12"/>
  <c r="F187" i="12"/>
  <c r="F185" i="12"/>
  <c r="F303" i="12"/>
  <c r="F284" i="12"/>
  <c r="F270" i="12"/>
  <c r="F254" i="12"/>
  <c r="F228" i="12"/>
  <c r="F224" i="12"/>
  <c r="F220" i="12"/>
  <c r="F216" i="12"/>
  <c r="F208" i="12"/>
  <c r="F206" i="12"/>
  <c r="F204" i="12"/>
  <c r="F202" i="12"/>
  <c r="F200" i="12"/>
  <c r="F196" i="12"/>
  <c r="F194" i="12"/>
  <c r="F188" i="12"/>
  <c r="F186" i="12"/>
  <c r="F184" i="12"/>
  <c r="F182" i="12"/>
  <c r="F180" i="12"/>
  <c r="F178" i="12"/>
  <c r="F176" i="12"/>
  <c r="F174" i="12"/>
  <c r="F172" i="12"/>
  <c r="F170" i="12"/>
  <c r="F168" i="12"/>
  <c r="F166" i="12"/>
  <c r="F162" i="12"/>
  <c r="F160" i="12"/>
  <c r="F158" i="12"/>
  <c r="F156" i="12"/>
  <c r="F154" i="12"/>
  <c r="F148" i="12"/>
  <c r="F146" i="12"/>
  <c r="F144" i="12"/>
  <c r="F142" i="12"/>
  <c r="F138" i="12"/>
  <c r="F136" i="12"/>
  <c r="F134" i="12"/>
  <c r="F132" i="12"/>
  <c r="F290" i="12"/>
  <c r="F276" i="12"/>
  <c r="F183" i="12"/>
  <c r="F130" i="12"/>
  <c r="F128" i="12"/>
  <c r="F126" i="12"/>
  <c r="F124" i="12"/>
  <c r="F122" i="12"/>
  <c r="F118" i="12"/>
  <c r="F116" i="12"/>
  <c r="F114" i="12"/>
  <c r="F112" i="12"/>
  <c r="F110" i="12"/>
  <c r="F108" i="12"/>
  <c r="F104" i="12"/>
  <c r="F102" i="12"/>
  <c r="F100" i="12"/>
  <c r="F98" i="12"/>
  <c r="F96" i="12"/>
  <c r="F281" i="12"/>
  <c r="F175" i="12"/>
  <c r="F171" i="12"/>
  <c r="F167" i="12"/>
  <c r="F163" i="12"/>
  <c r="F159" i="12"/>
  <c r="F155" i="12"/>
  <c r="F151" i="12"/>
  <c r="F147" i="12"/>
  <c r="F143" i="12"/>
  <c r="F139" i="12"/>
  <c r="F135" i="12"/>
  <c r="J390" i="12"/>
  <c r="J388" i="12"/>
  <c r="J386" i="12"/>
  <c r="J384" i="12"/>
  <c r="J382" i="12"/>
  <c r="J391" i="12"/>
  <c r="J380" i="12"/>
  <c r="J377" i="12"/>
  <c r="J389" i="12"/>
  <c r="J387" i="12"/>
  <c r="J385" i="12"/>
  <c r="J383" i="12"/>
  <c r="J381" i="12"/>
  <c r="J379" i="12"/>
  <c r="J374" i="12"/>
  <c r="J373" i="12"/>
  <c r="J366" i="12"/>
  <c r="J378" i="12"/>
  <c r="J372" i="12"/>
  <c r="J371" i="12"/>
  <c r="J364" i="12"/>
  <c r="J376" i="12"/>
  <c r="J375" i="12"/>
  <c r="J368" i="12"/>
  <c r="J367" i="12"/>
  <c r="J365" i="12"/>
  <c r="J363" i="12"/>
  <c r="J361" i="12"/>
  <c r="J359" i="12"/>
  <c r="J357" i="12"/>
  <c r="J370" i="12"/>
  <c r="J369" i="12"/>
  <c r="J360" i="12"/>
  <c r="J362" i="12"/>
  <c r="J352" i="12"/>
  <c r="J351" i="12"/>
  <c r="J344" i="12"/>
  <c r="J343" i="12"/>
  <c r="J336" i="12"/>
  <c r="J335" i="12"/>
  <c r="J350" i="12"/>
  <c r="J349" i="12"/>
  <c r="J342" i="12"/>
  <c r="J341" i="12"/>
  <c r="J333" i="12"/>
  <c r="J331" i="12"/>
  <c r="J348" i="12"/>
  <c r="J347" i="12"/>
  <c r="J334" i="12"/>
  <c r="J326" i="12"/>
  <c r="J325" i="12"/>
  <c r="J354" i="12"/>
  <c r="J353" i="12"/>
  <c r="J338" i="12"/>
  <c r="J337" i="12"/>
  <c r="J332" i="12"/>
  <c r="J328" i="12"/>
  <c r="J327" i="12"/>
  <c r="J322" i="12"/>
  <c r="J320" i="12"/>
  <c r="J318" i="12"/>
  <c r="J316" i="12"/>
  <c r="J314" i="12"/>
  <c r="J312" i="12"/>
  <c r="J310" i="12"/>
  <c r="J308" i="12"/>
  <c r="J306" i="12"/>
  <c r="J304" i="12"/>
  <c r="J302" i="12"/>
  <c r="J300" i="12"/>
  <c r="J298" i="12"/>
  <c r="J346" i="12"/>
  <c r="J339" i="12"/>
  <c r="J330" i="12"/>
  <c r="J329" i="12"/>
  <c r="J319" i="12"/>
  <c r="J311" i="12"/>
  <c r="J303" i="12"/>
  <c r="J296" i="12"/>
  <c r="J295" i="12"/>
  <c r="J288" i="12"/>
  <c r="J287" i="12"/>
  <c r="J280" i="12"/>
  <c r="J279" i="12"/>
  <c r="J277" i="12"/>
  <c r="J275" i="12"/>
  <c r="J273" i="12"/>
  <c r="J271" i="12"/>
  <c r="J269" i="12"/>
  <c r="J267" i="12"/>
  <c r="J265" i="12"/>
  <c r="J263" i="12"/>
  <c r="J261" i="12"/>
  <c r="J259" i="12"/>
  <c r="J257" i="12"/>
  <c r="J255" i="12"/>
  <c r="J253" i="12"/>
  <c r="J251" i="12"/>
  <c r="J249" i="12"/>
  <c r="J247" i="12"/>
  <c r="J245" i="12"/>
  <c r="J243" i="12"/>
  <c r="J241" i="12"/>
  <c r="J239" i="12"/>
  <c r="J237" i="12"/>
  <c r="J235" i="12"/>
  <c r="J233" i="12"/>
  <c r="J231" i="12"/>
  <c r="J229" i="12"/>
  <c r="J227" i="12"/>
  <c r="J225" i="12"/>
  <c r="J223" i="12"/>
  <c r="J221" i="12"/>
  <c r="J219" i="12"/>
  <c r="J217" i="12"/>
  <c r="J215" i="12"/>
  <c r="J213" i="12"/>
  <c r="J211" i="12"/>
  <c r="J209" i="12"/>
  <c r="J340" i="12"/>
  <c r="J317" i="12"/>
  <c r="J309" i="12"/>
  <c r="J301" i="12"/>
  <c r="J297" i="12"/>
  <c r="J290" i="12"/>
  <c r="J289" i="12"/>
  <c r="J282" i="12"/>
  <c r="J281" i="12"/>
  <c r="J315" i="12"/>
  <c r="J299" i="12"/>
  <c r="J292" i="12"/>
  <c r="J291" i="12"/>
  <c r="J276" i="12"/>
  <c r="J268" i="12"/>
  <c r="J260" i="12"/>
  <c r="J252" i="12"/>
  <c r="J248" i="12"/>
  <c r="J244" i="12"/>
  <c r="J240" i="12"/>
  <c r="J236" i="12"/>
  <c r="J232" i="12"/>
  <c r="J355" i="12"/>
  <c r="J324" i="12"/>
  <c r="J321" i="12"/>
  <c r="J305" i="12"/>
  <c r="J286" i="12"/>
  <c r="J285" i="12"/>
  <c r="J270" i="12"/>
  <c r="J262" i="12"/>
  <c r="J254" i="12"/>
  <c r="J358" i="12"/>
  <c r="J356" i="12"/>
  <c r="J345" i="12"/>
  <c r="J323" i="12"/>
  <c r="J307" i="12"/>
  <c r="J293" i="12"/>
  <c r="J272" i="12"/>
  <c r="J256" i="12"/>
  <c r="J228" i="12"/>
  <c r="J224" i="12"/>
  <c r="J220" i="12"/>
  <c r="J216" i="12"/>
  <c r="J212" i="12"/>
  <c r="J208" i="12"/>
  <c r="J278" i="12"/>
  <c r="J274" i="12"/>
  <c r="J258" i="12"/>
  <c r="J207" i="12"/>
  <c r="J205" i="12"/>
  <c r="J203" i="12"/>
  <c r="J201" i="12"/>
  <c r="J199" i="12"/>
  <c r="J197" i="12"/>
  <c r="J195" i="12"/>
  <c r="J193" i="12"/>
  <c r="J191" i="12"/>
  <c r="J189" i="12"/>
  <c r="J187" i="12"/>
  <c r="J185" i="12"/>
  <c r="J313" i="12"/>
  <c r="J294" i="12"/>
  <c r="J283" i="12"/>
  <c r="J266" i="12"/>
  <c r="J250" i="12"/>
  <c r="J246" i="12"/>
  <c r="J242" i="12"/>
  <c r="J238" i="12"/>
  <c r="J234" i="12"/>
  <c r="J230" i="12"/>
  <c r="J206" i="12"/>
  <c r="J204" i="12"/>
  <c r="J202" i="12"/>
  <c r="J200" i="12"/>
  <c r="J198" i="12"/>
  <c r="J196" i="12"/>
  <c r="J194" i="12"/>
  <c r="J192" i="12"/>
  <c r="J190" i="12"/>
  <c r="J188" i="12"/>
  <c r="J186" i="12"/>
  <c r="J184" i="12"/>
  <c r="J182" i="12"/>
  <c r="J180" i="12"/>
  <c r="J178" i="12"/>
  <c r="J176" i="12"/>
  <c r="J174" i="12"/>
  <c r="J172" i="12"/>
  <c r="J170" i="12"/>
  <c r="J168" i="12"/>
  <c r="J166" i="12"/>
  <c r="J164" i="12"/>
  <c r="J162" i="12"/>
  <c r="J160" i="12"/>
  <c r="J158" i="12"/>
  <c r="J156" i="12"/>
  <c r="J154" i="12"/>
  <c r="J152" i="12"/>
  <c r="J150" i="12"/>
  <c r="J148" i="12"/>
  <c r="J146" i="12"/>
  <c r="J144" i="12"/>
  <c r="J142" i="12"/>
  <c r="J140" i="12"/>
  <c r="J138" i="12"/>
  <c r="J136" i="12"/>
  <c r="J134" i="12"/>
  <c r="J132" i="12"/>
  <c r="J179" i="12"/>
  <c r="J177" i="12"/>
  <c r="J173" i="12"/>
  <c r="J169" i="12"/>
  <c r="J165" i="12"/>
  <c r="J161" i="12"/>
  <c r="J157" i="12"/>
  <c r="J153" i="12"/>
  <c r="J149" i="12"/>
  <c r="J145" i="12"/>
  <c r="J141" i="12"/>
  <c r="J137" i="12"/>
  <c r="J133" i="12"/>
  <c r="J130" i="12"/>
  <c r="J128" i="12"/>
  <c r="J126" i="12"/>
  <c r="J124" i="12"/>
  <c r="J122" i="12"/>
  <c r="J120" i="12"/>
  <c r="J118" i="12"/>
  <c r="J116" i="12"/>
  <c r="J114" i="12"/>
  <c r="J112" i="12"/>
  <c r="J110" i="12"/>
  <c r="J108" i="12"/>
  <c r="J106" i="12"/>
  <c r="J104" i="12"/>
  <c r="J102" i="12"/>
  <c r="J100" i="12"/>
  <c r="J98" i="12"/>
  <c r="J96" i="12"/>
  <c r="J94" i="12"/>
  <c r="J181" i="12"/>
  <c r="N2" i="12"/>
  <c r="K49" i="12"/>
  <c r="O49" i="12"/>
  <c r="K51" i="12"/>
  <c r="O51" i="12"/>
  <c r="J56" i="12"/>
  <c r="F62" i="12"/>
  <c r="J63" i="12"/>
  <c r="J64" i="12"/>
  <c r="F69" i="12"/>
  <c r="F70" i="12"/>
  <c r="J71" i="12"/>
  <c r="J72" i="12"/>
  <c r="J76" i="12"/>
  <c r="F81" i="12"/>
  <c r="F82" i="12"/>
  <c r="J83" i="12"/>
  <c r="J84" i="12"/>
  <c r="F89" i="12"/>
  <c r="F90" i="12"/>
  <c r="J91" i="12"/>
  <c r="J92" i="12"/>
  <c r="J97" i="12"/>
  <c r="F101" i="12"/>
  <c r="J105" i="12"/>
  <c r="F109" i="12"/>
  <c r="J113" i="12"/>
  <c r="J121" i="12"/>
  <c r="J129" i="12"/>
  <c r="F181" i="12"/>
  <c r="J210" i="12"/>
  <c r="J214" i="12"/>
  <c r="J218" i="12"/>
  <c r="J222" i="12"/>
  <c r="J226" i="12"/>
  <c r="E49" i="12"/>
  <c r="M51" i="12"/>
  <c r="F57" i="12"/>
  <c r="F58" i="12"/>
  <c r="J59" i="12"/>
  <c r="J60" i="12"/>
  <c r="F65" i="12"/>
  <c r="F66" i="12"/>
  <c r="J67" i="12"/>
  <c r="J68" i="12"/>
  <c r="F73" i="12"/>
  <c r="J75" i="12"/>
  <c r="F77" i="12"/>
  <c r="F78" i="12"/>
  <c r="J79" i="12"/>
  <c r="J80" i="12"/>
  <c r="F85" i="12"/>
  <c r="F86" i="12"/>
  <c r="J87" i="12"/>
  <c r="J88" i="12"/>
  <c r="F94" i="12"/>
  <c r="J101" i="12"/>
  <c r="J109" i="12"/>
  <c r="F113" i="12"/>
  <c r="J117" i="12"/>
  <c r="F121" i="12"/>
  <c r="J125" i="12"/>
  <c r="F129" i="12"/>
  <c r="J131" i="12"/>
  <c r="F133" i="12"/>
  <c r="J135" i="12"/>
  <c r="F137" i="12"/>
  <c r="J139" i="12"/>
  <c r="F141" i="12"/>
  <c r="J143" i="12"/>
  <c r="F145" i="12"/>
  <c r="J147" i="12"/>
  <c r="F149" i="12"/>
  <c r="J151" i="12"/>
  <c r="F153" i="12"/>
  <c r="J155" i="12"/>
  <c r="F157" i="12"/>
  <c r="J159" i="12"/>
  <c r="F161" i="12"/>
  <c r="J163" i="12"/>
  <c r="F165" i="12"/>
  <c r="J167" i="12"/>
  <c r="J171" i="12"/>
  <c r="F173" i="12"/>
  <c r="J175" i="12"/>
  <c r="F177" i="12"/>
  <c r="J183" i="12"/>
  <c r="J264" i="12"/>
  <c r="J51" i="12"/>
  <c r="F53" i="12"/>
  <c r="J53" i="12"/>
  <c r="F55" i="12"/>
  <c r="J55" i="12"/>
  <c r="F59" i="12"/>
  <c r="F60" i="12"/>
  <c r="J61" i="12"/>
  <c r="J62" i="12"/>
  <c r="F67" i="12"/>
  <c r="F68" i="12"/>
  <c r="J69" i="12"/>
  <c r="J70" i="12"/>
  <c r="F75" i="12"/>
  <c r="F79" i="12"/>
  <c r="F80" i="12"/>
  <c r="J81" i="12"/>
  <c r="J82" i="12"/>
  <c r="F88" i="12"/>
  <c r="J89" i="12"/>
  <c r="J90" i="12"/>
  <c r="F95" i="12"/>
  <c r="J99" i="12"/>
  <c r="F103" i="12"/>
  <c r="J107" i="12"/>
  <c r="F111" i="12"/>
  <c r="J115" i="12"/>
  <c r="F119" i="12"/>
  <c r="J123" i="12"/>
  <c r="F127" i="12"/>
  <c r="F179" i="12"/>
  <c r="L95" i="12" l="1"/>
  <c r="O95" i="12"/>
  <c r="K95" i="12"/>
  <c r="N95" i="12"/>
  <c r="M95" i="12"/>
  <c r="E95" i="12"/>
  <c r="M68" i="12"/>
  <c r="E68" i="12"/>
  <c r="K68" i="12"/>
  <c r="O68" i="12"/>
  <c r="L68" i="12"/>
  <c r="N68" i="12"/>
  <c r="M90" i="12"/>
  <c r="E90" i="12"/>
  <c r="O90" i="12"/>
  <c r="N90" i="12"/>
  <c r="K90" i="12"/>
  <c r="L90" i="12"/>
  <c r="O179" i="12"/>
  <c r="K179" i="12"/>
  <c r="L179" i="12"/>
  <c r="E179" i="12"/>
  <c r="M179" i="12"/>
  <c r="N179" i="12"/>
  <c r="M88" i="12"/>
  <c r="E88" i="12"/>
  <c r="K88" i="12"/>
  <c r="O88" i="12"/>
  <c r="L88" i="12"/>
  <c r="N88" i="12"/>
  <c r="M80" i="12"/>
  <c r="E80" i="12"/>
  <c r="K80" i="12"/>
  <c r="O80" i="12"/>
  <c r="L80" i="12"/>
  <c r="N80" i="12"/>
  <c r="N55" i="12"/>
  <c r="M55" i="12"/>
  <c r="E55" i="12"/>
  <c r="O55" i="12"/>
  <c r="K55" i="12"/>
  <c r="L55" i="12"/>
  <c r="L173" i="12"/>
  <c r="O173" i="12"/>
  <c r="E173" i="12"/>
  <c r="N173" i="12"/>
  <c r="K173" i="12"/>
  <c r="M173" i="12"/>
  <c r="L165" i="12"/>
  <c r="O165" i="12"/>
  <c r="E165" i="12"/>
  <c r="N165" i="12"/>
  <c r="K165" i="12"/>
  <c r="M165" i="12"/>
  <c r="L157" i="12"/>
  <c r="O157" i="12"/>
  <c r="E157" i="12"/>
  <c r="N157" i="12"/>
  <c r="K157" i="12"/>
  <c r="M157" i="12"/>
  <c r="L149" i="12"/>
  <c r="O149" i="12"/>
  <c r="E149" i="12"/>
  <c r="N149" i="12"/>
  <c r="K149" i="12"/>
  <c r="M149" i="12"/>
  <c r="L141" i="12"/>
  <c r="O141" i="12"/>
  <c r="E141" i="12"/>
  <c r="N141" i="12"/>
  <c r="K141" i="12"/>
  <c r="M141" i="12"/>
  <c r="L133" i="12"/>
  <c r="O133" i="12"/>
  <c r="E133" i="12"/>
  <c r="N133" i="12"/>
  <c r="K133" i="12"/>
  <c r="M133" i="12"/>
  <c r="L121" i="12"/>
  <c r="O121" i="12"/>
  <c r="K121" i="12"/>
  <c r="N121" i="12"/>
  <c r="M121" i="12"/>
  <c r="E121" i="12"/>
  <c r="L105" i="12"/>
  <c r="O105" i="12"/>
  <c r="K105" i="12"/>
  <c r="N105" i="12"/>
  <c r="E105" i="12"/>
  <c r="M105" i="12"/>
  <c r="O93" i="12"/>
  <c r="K93" i="12"/>
  <c r="M93" i="12"/>
  <c r="L93" i="12"/>
  <c r="N93" i="12"/>
  <c r="E93" i="12"/>
  <c r="O85" i="12"/>
  <c r="K85" i="12"/>
  <c r="M85" i="12"/>
  <c r="L85" i="12"/>
  <c r="N85" i="12"/>
  <c r="E85" i="12"/>
  <c r="O77" i="12"/>
  <c r="K77" i="12"/>
  <c r="M77" i="12"/>
  <c r="L77" i="12"/>
  <c r="N77" i="12"/>
  <c r="E77" i="12"/>
  <c r="L127" i="12"/>
  <c r="O127" i="12"/>
  <c r="K127" i="12"/>
  <c r="U127" i="12" s="1"/>
  <c r="N127" i="12"/>
  <c r="M127" i="12"/>
  <c r="E127" i="12"/>
  <c r="O87" i="12"/>
  <c r="K87" i="12"/>
  <c r="L87" i="12"/>
  <c r="E87" i="12"/>
  <c r="M87" i="12"/>
  <c r="N87" i="12"/>
  <c r="M60" i="12"/>
  <c r="E60" i="12"/>
  <c r="K60" i="12"/>
  <c r="O60" i="12"/>
  <c r="L60" i="12"/>
  <c r="N60" i="12"/>
  <c r="O181" i="12"/>
  <c r="K181" i="12"/>
  <c r="L181" i="12"/>
  <c r="M181" i="12"/>
  <c r="E181" i="12"/>
  <c r="N181" i="12"/>
  <c r="L117" i="12"/>
  <c r="O117" i="12"/>
  <c r="K117" i="12"/>
  <c r="M117" i="12"/>
  <c r="E117" i="12"/>
  <c r="N117" i="12"/>
  <c r="M82" i="12"/>
  <c r="E82" i="12"/>
  <c r="O82" i="12"/>
  <c r="N82" i="12"/>
  <c r="K82" i="12"/>
  <c r="U82" i="12" s="1"/>
  <c r="L82" i="12"/>
  <c r="L147" i="12"/>
  <c r="M147" i="12"/>
  <c r="K147" i="12"/>
  <c r="N147" i="12"/>
  <c r="O147" i="12"/>
  <c r="E147" i="12"/>
  <c r="N108" i="12"/>
  <c r="M108" i="12"/>
  <c r="E108" i="12"/>
  <c r="L108" i="12"/>
  <c r="K108" i="12"/>
  <c r="U108" i="12" s="1"/>
  <c r="O108" i="12"/>
  <c r="N116" i="12"/>
  <c r="M116" i="12"/>
  <c r="E116" i="12"/>
  <c r="L116" i="12"/>
  <c r="K116" i="12"/>
  <c r="O116" i="12"/>
  <c r="N124" i="12"/>
  <c r="M124" i="12"/>
  <c r="E124" i="12"/>
  <c r="L124" i="12"/>
  <c r="K124" i="12"/>
  <c r="U124" i="12" s="1"/>
  <c r="O124" i="12"/>
  <c r="O183" i="12"/>
  <c r="K183" i="12"/>
  <c r="L183" i="12"/>
  <c r="N183" i="12"/>
  <c r="M183" i="12"/>
  <c r="E183" i="12"/>
  <c r="N134" i="12"/>
  <c r="O134" i="12"/>
  <c r="M134" i="12"/>
  <c r="E134" i="12"/>
  <c r="L134" i="12"/>
  <c r="K134" i="12"/>
  <c r="N142" i="12"/>
  <c r="O142" i="12"/>
  <c r="M142" i="12"/>
  <c r="E142" i="12"/>
  <c r="L142" i="12"/>
  <c r="K142" i="12"/>
  <c r="N150" i="12"/>
  <c r="O150" i="12"/>
  <c r="M150" i="12"/>
  <c r="E150" i="12"/>
  <c r="L150" i="12"/>
  <c r="K150" i="12"/>
  <c r="N158" i="12"/>
  <c r="O158" i="12"/>
  <c r="M158" i="12"/>
  <c r="E158" i="12"/>
  <c r="L158" i="12"/>
  <c r="K158" i="12"/>
  <c r="N166" i="12"/>
  <c r="O166" i="12"/>
  <c r="M166" i="12"/>
  <c r="E166" i="12"/>
  <c r="L166" i="12"/>
  <c r="K166" i="12"/>
  <c r="N174" i="12"/>
  <c r="O174" i="12"/>
  <c r="M174" i="12"/>
  <c r="E174" i="12"/>
  <c r="L174" i="12"/>
  <c r="K174" i="12"/>
  <c r="M182" i="12"/>
  <c r="E182" i="12"/>
  <c r="N182" i="12"/>
  <c r="O182" i="12"/>
  <c r="L182" i="12"/>
  <c r="K182" i="12"/>
  <c r="M190" i="12"/>
  <c r="E190" i="12"/>
  <c r="L190" i="12"/>
  <c r="N190" i="12"/>
  <c r="O190" i="12"/>
  <c r="K190" i="12"/>
  <c r="M198" i="12"/>
  <c r="E198" i="12"/>
  <c r="L198" i="12"/>
  <c r="N198" i="12"/>
  <c r="O198" i="12"/>
  <c r="K198" i="12"/>
  <c r="M206" i="12"/>
  <c r="E206" i="12"/>
  <c r="L206" i="12"/>
  <c r="N206" i="12"/>
  <c r="O206" i="12"/>
  <c r="K206" i="12"/>
  <c r="L111" i="12"/>
  <c r="O111" i="12"/>
  <c r="K111" i="12"/>
  <c r="N111" i="12"/>
  <c r="M111" i="12"/>
  <c r="E111" i="12"/>
  <c r="O79" i="12"/>
  <c r="K79" i="12"/>
  <c r="L79" i="12"/>
  <c r="E79" i="12"/>
  <c r="M79" i="12"/>
  <c r="N79" i="12"/>
  <c r="L101" i="12"/>
  <c r="O101" i="12"/>
  <c r="K101" i="12"/>
  <c r="M101" i="12"/>
  <c r="E101" i="12"/>
  <c r="N101" i="12"/>
  <c r="N50" i="12"/>
  <c r="N8" i="12"/>
  <c r="N17" i="12"/>
  <c r="N45" i="12"/>
  <c r="N29" i="12"/>
  <c r="N21" i="12"/>
  <c r="N37" i="12"/>
  <c r="N9" i="12"/>
  <c r="N33" i="12"/>
  <c r="N131" i="12"/>
  <c r="N28" i="12"/>
  <c r="N23" i="12"/>
  <c r="N39" i="12"/>
  <c r="N83" i="12"/>
  <c r="N13" i="12"/>
  <c r="N52" i="12"/>
  <c r="N36" i="12"/>
  <c r="N51" i="12"/>
  <c r="N35" i="12"/>
  <c r="N47" i="12"/>
  <c r="N18" i="12"/>
  <c r="N26" i="12"/>
  <c r="N34" i="12"/>
  <c r="N42" i="12"/>
  <c r="N48" i="12"/>
  <c r="N32" i="12"/>
  <c r="N76" i="12"/>
  <c r="N20" i="12"/>
  <c r="N44" i="12"/>
  <c r="N43" i="12"/>
  <c r="N92" i="12"/>
  <c r="N10" i="12"/>
  <c r="N84" i="12"/>
  <c r="N25" i="12"/>
  <c r="N24" i="12"/>
  <c r="N15" i="12"/>
  <c r="N12" i="12"/>
  <c r="N40" i="12"/>
  <c r="N19" i="12"/>
  <c r="N31" i="12"/>
  <c r="N63" i="12"/>
  <c r="N123" i="12"/>
  <c r="N11" i="12"/>
  <c r="N99" i="12"/>
  <c r="N56" i="12"/>
  <c r="N115" i="12"/>
  <c r="N54" i="12"/>
  <c r="N16" i="12"/>
  <c r="N91" i="12"/>
  <c r="N27" i="12"/>
  <c r="N22" i="12"/>
  <c r="N30" i="12"/>
  <c r="N38" i="12"/>
  <c r="L163" i="12"/>
  <c r="M163" i="12"/>
  <c r="K163" i="12"/>
  <c r="N163" i="12"/>
  <c r="O163" i="12"/>
  <c r="E163" i="12"/>
  <c r="L260" i="12"/>
  <c r="M260" i="12"/>
  <c r="E260" i="12"/>
  <c r="O260" i="12"/>
  <c r="N260" i="12"/>
  <c r="K260" i="12"/>
  <c r="N100" i="12"/>
  <c r="M100" i="12"/>
  <c r="E100" i="12"/>
  <c r="L100" i="12"/>
  <c r="K100" i="12"/>
  <c r="O100" i="12"/>
  <c r="L270" i="12"/>
  <c r="M270" i="12"/>
  <c r="E270" i="12"/>
  <c r="K270" i="12"/>
  <c r="O270" i="12"/>
  <c r="N270" i="12"/>
  <c r="O193" i="12"/>
  <c r="K193" i="12"/>
  <c r="N193" i="12"/>
  <c r="L193" i="12"/>
  <c r="E193" i="12"/>
  <c r="M193" i="12"/>
  <c r="L226" i="12"/>
  <c r="M226" i="12"/>
  <c r="K226" i="12"/>
  <c r="N226" i="12"/>
  <c r="E226" i="12"/>
  <c r="O226" i="12"/>
  <c r="L242" i="12"/>
  <c r="M242" i="12"/>
  <c r="O242" i="12"/>
  <c r="N242" i="12"/>
  <c r="E242" i="12"/>
  <c r="K242" i="12"/>
  <c r="L252" i="12"/>
  <c r="M252" i="12"/>
  <c r="E252" i="12"/>
  <c r="O252" i="12"/>
  <c r="K252" i="12"/>
  <c r="N252" i="12"/>
  <c r="M292" i="12"/>
  <c r="E292" i="12"/>
  <c r="L292" i="12"/>
  <c r="N292" i="12"/>
  <c r="K292" i="12"/>
  <c r="O292" i="12"/>
  <c r="M346" i="12"/>
  <c r="E346" i="12"/>
  <c r="N346" i="12"/>
  <c r="L346" i="12"/>
  <c r="K346" i="12"/>
  <c r="O346" i="12"/>
  <c r="M288" i="12"/>
  <c r="E288" i="12"/>
  <c r="O288" i="12"/>
  <c r="K288" i="12"/>
  <c r="L288" i="12"/>
  <c r="N288" i="12"/>
  <c r="N209" i="12"/>
  <c r="O209" i="12"/>
  <c r="M209" i="12"/>
  <c r="K209" i="12"/>
  <c r="E209" i="12"/>
  <c r="L209" i="12"/>
  <c r="N225" i="12"/>
  <c r="O225" i="12"/>
  <c r="M225" i="12"/>
  <c r="K225" i="12"/>
  <c r="E225" i="12"/>
  <c r="L225" i="12"/>
  <c r="N241" i="12"/>
  <c r="O241" i="12"/>
  <c r="K241" i="12"/>
  <c r="L241" i="12"/>
  <c r="E241" i="12"/>
  <c r="M241" i="12"/>
  <c r="N257" i="12"/>
  <c r="O257" i="12"/>
  <c r="K257" i="12"/>
  <c r="M257" i="12"/>
  <c r="E257" i="12"/>
  <c r="L257" i="12"/>
  <c r="N273" i="12"/>
  <c r="O273" i="12"/>
  <c r="K273" i="12"/>
  <c r="M273" i="12"/>
  <c r="E273" i="12"/>
  <c r="L273" i="12"/>
  <c r="O285" i="12"/>
  <c r="K285" i="12"/>
  <c r="L285" i="12"/>
  <c r="M285" i="12"/>
  <c r="N285" i="12"/>
  <c r="E285" i="12"/>
  <c r="M300" i="12"/>
  <c r="E300" i="12"/>
  <c r="N300" i="12"/>
  <c r="K300" i="12"/>
  <c r="O300" i="12"/>
  <c r="L300" i="12"/>
  <c r="M316" i="12"/>
  <c r="E316" i="12"/>
  <c r="N316" i="12"/>
  <c r="K316" i="12"/>
  <c r="O316" i="12"/>
  <c r="L316" i="12"/>
  <c r="O333" i="12"/>
  <c r="K333" i="12"/>
  <c r="N333" i="12"/>
  <c r="L333" i="12"/>
  <c r="M333" i="12"/>
  <c r="E333" i="12"/>
  <c r="M376" i="12"/>
  <c r="E376" i="12"/>
  <c r="N376" i="12"/>
  <c r="L376" i="12"/>
  <c r="O376" i="12"/>
  <c r="K376" i="12"/>
  <c r="M368" i="12"/>
  <c r="E368" i="12"/>
  <c r="N368" i="12"/>
  <c r="L368" i="12"/>
  <c r="O368" i="12"/>
  <c r="K368" i="12"/>
  <c r="O373" i="12"/>
  <c r="K373" i="12"/>
  <c r="E373" i="12"/>
  <c r="N373" i="12"/>
  <c r="L373" i="12"/>
  <c r="M373" i="12"/>
  <c r="L381" i="12"/>
  <c r="O381" i="12"/>
  <c r="K381" i="12"/>
  <c r="M381" i="12"/>
  <c r="E381" i="12"/>
  <c r="N381" i="12"/>
  <c r="O377" i="12"/>
  <c r="K377" i="12"/>
  <c r="L377" i="12"/>
  <c r="N377" i="12"/>
  <c r="E377" i="12"/>
  <c r="M377" i="12"/>
  <c r="K75" i="12"/>
  <c r="U75" i="12" s="1"/>
  <c r="L75" i="12"/>
  <c r="V75" i="12" s="1"/>
  <c r="E75" i="12"/>
  <c r="O75" i="12"/>
  <c r="Y75" i="12" s="1"/>
  <c r="O67" i="12"/>
  <c r="K67" i="12"/>
  <c r="L67" i="12"/>
  <c r="E67" i="12"/>
  <c r="M67" i="12"/>
  <c r="N67" i="12"/>
  <c r="O59" i="12"/>
  <c r="K59" i="12"/>
  <c r="L59" i="12"/>
  <c r="E59" i="12"/>
  <c r="M59" i="12"/>
  <c r="N59" i="12"/>
  <c r="N53" i="12"/>
  <c r="M53" i="12"/>
  <c r="E53" i="12"/>
  <c r="O53" i="12"/>
  <c r="K53" i="12"/>
  <c r="L53" i="12"/>
  <c r="L177" i="12"/>
  <c r="O177" i="12"/>
  <c r="E177" i="12"/>
  <c r="N177" i="12"/>
  <c r="K177" i="12"/>
  <c r="M177" i="12"/>
  <c r="L169" i="12"/>
  <c r="O169" i="12"/>
  <c r="E169" i="12"/>
  <c r="N169" i="12"/>
  <c r="K169" i="12"/>
  <c r="M169" i="12"/>
  <c r="L161" i="12"/>
  <c r="O161" i="12"/>
  <c r="E161" i="12"/>
  <c r="N161" i="12"/>
  <c r="K161" i="12"/>
  <c r="M161" i="12"/>
  <c r="L153" i="12"/>
  <c r="O153" i="12"/>
  <c r="E153" i="12"/>
  <c r="N153" i="12"/>
  <c r="K153" i="12"/>
  <c r="M153" i="12"/>
  <c r="L145" i="12"/>
  <c r="O145" i="12"/>
  <c r="E145" i="12"/>
  <c r="N145" i="12"/>
  <c r="K145" i="12"/>
  <c r="M145" i="12"/>
  <c r="L137" i="12"/>
  <c r="O137" i="12"/>
  <c r="E137" i="12"/>
  <c r="N137" i="12"/>
  <c r="K137" i="12"/>
  <c r="M137" i="12"/>
  <c r="L129" i="12"/>
  <c r="O129" i="12"/>
  <c r="K129" i="12"/>
  <c r="N129" i="12"/>
  <c r="M129" i="12"/>
  <c r="E129" i="12"/>
  <c r="L113" i="12"/>
  <c r="O113" i="12"/>
  <c r="K113" i="12"/>
  <c r="N113" i="12"/>
  <c r="M113" i="12"/>
  <c r="E113" i="12"/>
  <c r="L97" i="12"/>
  <c r="O97" i="12"/>
  <c r="K97" i="12"/>
  <c r="N97" i="12"/>
  <c r="M97" i="12"/>
  <c r="E97" i="12"/>
  <c r="M74" i="12"/>
  <c r="E74" i="12"/>
  <c r="L74" i="12"/>
  <c r="K74" i="12"/>
  <c r="N74" i="12"/>
  <c r="O74" i="12"/>
  <c r="M66" i="12"/>
  <c r="E66" i="12"/>
  <c r="L66" i="12"/>
  <c r="K66" i="12"/>
  <c r="N66" i="12"/>
  <c r="O66" i="12"/>
  <c r="M58" i="12"/>
  <c r="E58" i="12"/>
  <c r="L58" i="12"/>
  <c r="K58" i="12"/>
  <c r="N58" i="12"/>
  <c r="O58" i="12"/>
  <c r="O89" i="12"/>
  <c r="K89" i="12"/>
  <c r="E89" i="12"/>
  <c r="N89" i="12"/>
  <c r="L89" i="12"/>
  <c r="M89" i="12"/>
  <c r="O81" i="12"/>
  <c r="K81" i="12"/>
  <c r="E81" i="12"/>
  <c r="N81" i="12"/>
  <c r="L81" i="12"/>
  <c r="M81" i="12"/>
  <c r="M70" i="12"/>
  <c r="E70" i="12"/>
  <c r="O70" i="12"/>
  <c r="N70" i="12"/>
  <c r="K70" i="12"/>
  <c r="L70" i="12"/>
  <c r="M62" i="12"/>
  <c r="E62" i="12"/>
  <c r="O62" i="12"/>
  <c r="N62" i="12"/>
  <c r="K62" i="12"/>
  <c r="L62" i="12"/>
  <c r="L135" i="12"/>
  <c r="M135" i="12"/>
  <c r="K135" i="12"/>
  <c r="N135" i="12"/>
  <c r="O135" i="12"/>
  <c r="E135" i="12"/>
  <c r="L151" i="12"/>
  <c r="M151" i="12"/>
  <c r="K151" i="12"/>
  <c r="N151" i="12"/>
  <c r="O151" i="12"/>
  <c r="E151" i="12"/>
  <c r="L167" i="12"/>
  <c r="M167" i="12"/>
  <c r="K167" i="12"/>
  <c r="N167" i="12"/>
  <c r="O167" i="12"/>
  <c r="E167" i="12"/>
  <c r="O281" i="12"/>
  <c r="K281" i="12"/>
  <c r="N281" i="12"/>
  <c r="E281" i="12"/>
  <c r="L281" i="12"/>
  <c r="M281" i="12"/>
  <c r="N102" i="12"/>
  <c r="M102" i="12"/>
  <c r="E102" i="12"/>
  <c r="O102" i="12"/>
  <c r="L102" i="12"/>
  <c r="K102" i="12"/>
  <c r="N110" i="12"/>
  <c r="M110" i="12"/>
  <c r="E110" i="12"/>
  <c r="O110" i="12"/>
  <c r="L110" i="12"/>
  <c r="K110" i="12"/>
  <c r="N118" i="12"/>
  <c r="M118" i="12"/>
  <c r="E118" i="12"/>
  <c r="O118" i="12"/>
  <c r="L118" i="12"/>
  <c r="K118" i="12"/>
  <c r="N126" i="12"/>
  <c r="M126" i="12"/>
  <c r="E126" i="12"/>
  <c r="O126" i="12"/>
  <c r="L126" i="12"/>
  <c r="K126" i="12"/>
  <c r="L276" i="12"/>
  <c r="M276" i="12"/>
  <c r="E276" i="12"/>
  <c r="O276" i="12"/>
  <c r="N276" i="12"/>
  <c r="K276" i="12"/>
  <c r="N136" i="12"/>
  <c r="L136" i="12"/>
  <c r="K136" i="12"/>
  <c r="E136" i="12"/>
  <c r="M136" i="12"/>
  <c r="O136" i="12"/>
  <c r="N144" i="12"/>
  <c r="L144" i="12"/>
  <c r="K144" i="12"/>
  <c r="E144" i="12"/>
  <c r="M144" i="12"/>
  <c r="O144" i="12"/>
  <c r="N152" i="12"/>
  <c r="L152" i="12"/>
  <c r="K152" i="12"/>
  <c r="E152" i="12"/>
  <c r="M152" i="12"/>
  <c r="O152" i="12"/>
  <c r="N160" i="12"/>
  <c r="L160" i="12"/>
  <c r="K160" i="12"/>
  <c r="E160" i="12"/>
  <c r="M160" i="12"/>
  <c r="O160" i="12"/>
  <c r="N168" i="12"/>
  <c r="L168" i="12"/>
  <c r="K168" i="12"/>
  <c r="E168" i="12"/>
  <c r="M168" i="12"/>
  <c r="O168" i="12"/>
  <c r="N176" i="12"/>
  <c r="L176" i="12"/>
  <c r="K176" i="12"/>
  <c r="E176" i="12"/>
  <c r="M176" i="12"/>
  <c r="O176" i="12"/>
  <c r="M184" i="12"/>
  <c r="E184" i="12"/>
  <c r="N184" i="12"/>
  <c r="O184" i="12"/>
  <c r="K184" i="12"/>
  <c r="L184" i="12"/>
  <c r="M192" i="12"/>
  <c r="E192" i="12"/>
  <c r="L192" i="12"/>
  <c r="N192" i="12"/>
  <c r="O192" i="12"/>
  <c r="K192" i="12"/>
  <c r="M200" i="12"/>
  <c r="E200" i="12"/>
  <c r="L200" i="12"/>
  <c r="N200" i="12"/>
  <c r="O200" i="12"/>
  <c r="K200" i="12"/>
  <c r="L208" i="12"/>
  <c r="O208" i="12"/>
  <c r="E208" i="12"/>
  <c r="N208" i="12"/>
  <c r="K208" i="12"/>
  <c r="M208" i="12"/>
  <c r="L224" i="12"/>
  <c r="O224" i="12"/>
  <c r="E224" i="12"/>
  <c r="N224" i="12"/>
  <c r="K224" i="12"/>
  <c r="M224" i="12"/>
  <c r="M284" i="12"/>
  <c r="E284" i="12"/>
  <c r="L284" i="12"/>
  <c r="N284" i="12"/>
  <c r="O284" i="12"/>
  <c r="K284" i="12"/>
  <c r="O187" i="12"/>
  <c r="K187" i="12"/>
  <c r="N187" i="12"/>
  <c r="L187" i="12"/>
  <c r="M187" i="12"/>
  <c r="E187" i="12"/>
  <c r="O195" i="12"/>
  <c r="K195" i="12"/>
  <c r="N195" i="12"/>
  <c r="L195" i="12"/>
  <c r="M195" i="12"/>
  <c r="E195" i="12"/>
  <c r="O203" i="12"/>
  <c r="K203" i="12"/>
  <c r="N203" i="12"/>
  <c r="L203" i="12"/>
  <c r="M203" i="12"/>
  <c r="E203" i="12"/>
  <c r="L214" i="12"/>
  <c r="M214" i="12"/>
  <c r="K214" i="12"/>
  <c r="N214" i="12"/>
  <c r="E214" i="12"/>
  <c r="O214" i="12"/>
  <c r="L230" i="12"/>
  <c r="M230" i="12"/>
  <c r="O230" i="12"/>
  <c r="N230" i="12"/>
  <c r="E230" i="12"/>
  <c r="K230" i="12"/>
  <c r="L246" i="12"/>
  <c r="M246" i="12"/>
  <c r="O246" i="12"/>
  <c r="N246" i="12"/>
  <c r="E246" i="12"/>
  <c r="K246" i="12"/>
  <c r="L240" i="12"/>
  <c r="O240" i="12"/>
  <c r="E240" i="12"/>
  <c r="M240" i="12"/>
  <c r="K240" i="12"/>
  <c r="N240" i="12"/>
  <c r="L268" i="12"/>
  <c r="M268" i="12"/>
  <c r="E268" i="12"/>
  <c r="O268" i="12"/>
  <c r="K268" i="12"/>
  <c r="N268" i="12"/>
  <c r="L385" i="12"/>
  <c r="O385" i="12"/>
  <c r="K385" i="12"/>
  <c r="M385" i="12"/>
  <c r="E385" i="12"/>
  <c r="N385" i="12"/>
  <c r="L274" i="12"/>
  <c r="M274" i="12"/>
  <c r="E274" i="12"/>
  <c r="O274" i="12"/>
  <c r="N274" i="12"/>
  <c r="K274" i="12"/>
  <c r="O311" i="12"/>
  <c r="K311" i="12"/>
  <c r="L311" i="12"/>
  <c r="M311" i="12"/>
  <c r="E311" i="12"/>
  <c r="N311" i="12"/>
  <c r="L264" i="12"/>
  <c r="M264" i="12"/>
  <c r="E264" i="12"/>
  <c r="N264" i="12"/>
  <c r="K264" i="12"/>
  <c r="O264" i="12"/>
  <c r="O317" i="12"/>
  <c r="K317" i="12"/>
  <c r="L317" i="12"/>
  <c r="E317" i="12"/>
  <c r="N317" i="12"/>
  <c r="M317" i="12"/>
  <c r="O279" i="12"/>
  <c r="K279" i="12"/>
  <c r="E279" i="12"/>
  <c r="L279" i="12"/>
  <c r="N279" i="12"/>
  <c r="M279" i="12"/>
  <c r="O295" i="12"/>
  <c r="K295" i="12"/>
  <c r="E295" i="12"/>
  <c r="L295" i="12"/>
  <c r="N295" i="12"/>
  <c r="M295" i="12"/>
  <c r="O321" i="12"/>
  <c r="K321" i="12"/>
  <c r="L321" i="12"/>
  <c r="M321" i="12"/>
  <c r="E321" i="12"/>
  <c r="N321" i="12"/>
  <c r="N211" i="12"/>
  <c r="L211" i="12"/>
  <c r="K211" i="12"/>
  <c r="E211" i="12"/>
  <c r="M211" i="12"/>
  <c r="O211" i="12"/>
  <c r="N219" i="12"/>
  <c r="L219" i="12"/>
  <c r="K219" i="12"/>
  <c r="E219" i="12"/>
  <c r="M219" i="12"/>
  <c r="O219" i="12"/>
  <c r="N227" i="12"/>
  <c r="L227" i="12"/>
  <c r="K227" i="12"/>
  <c r="E227" i="12"/>
  <c r="M227" i="12"/>
  <c r="O227" i="12"/>
  <c r="N235" i="12"/>
  <c r="L235" i="12"/>
  <c r="O235" i="12"/>
  <c r="M235" i="12"/>
  <c r="E235" i="12"/>
  <c r="K235" i="12"/>
  <c r="N243" i="12"/>
  <c r="L243" i="12"/>
  <c r="O243" i="12"/>
  <c r="M243" i="12"/>
  <c r="E243" i="12"/>
  <c r="K243" i="12"/>
  <c r="N251" i="12"/>
  <c r="O251" i="12"/>
  <c r="K251" i="12"/>
  <c r="M251" i="12"/>
  <c r="L251" i="12"/>
  <c r="E251" i="12"/>
  <c r="N259" i="12"/>
  <c r="O259" i="12"/>
  <c r="K259" i="12"/>
  <c r="E259" i="12"/>
  <c r="L259" i="12"/>
  <c r="M259" i="12"/>
  <c r="N267" i="12"/>
  <c r="O267" i="12"/>
  <c r="K267" i="12"/>
  <c r="M267" i="12"/>
  <c r="L267" i="12"/>
  <c r="E267" i="12"/>
  <c r="N275" i="12"/>
  <c r="O275" i="12"/>
  <c r="K275" i="12"/>
  <c r="E275" i="12"/>
  <c r="L275" i="12"/>
  <c r="M275" i="12"/>
  <c r="M286" i="12"/>
  <c r="E286" i="12"/>
  <c r="K286" i="12"/>
  <c r="L286" i="12"/>
  <c r="N286" i="12"/>
  <c r="O286" i="12"/>
  <c r="O307" i="12"/>
  <c r="K307" i="12"/>
  <c r="L307" i="12"/>
  <c r="N307" i="12"/>
  <c r="M307" i="12"/>
  <c r="E307" i="12"/>
  <c r="M352" i="12"/>
  <c r="E352" i="12"/>
  <c r="O352" i="12"/>
  <c r="N352" i="12"/>
  <c r="K352" i="12"/>
  <c r="L352" i="12"/>
  <c r="M302" i="12"/>
  <c r="E302" i="12"/>
  <c r="N302" i="12"/>
  <c r="K302" i="12"/>
  <c r="L302" i="12"/>
  <c r="O302" i="12"/>
  <c r="M310" i="12"/>
  <c r="E310" i="12"/>
  <c r="N310" i="12"/>
  <c r="K310" i="12"/>
  <c r="L310" i="12"/>
  <c r="O310" i="12"/>
  <c r="M318" i="12"/>
  <c r="E318" i="12"/>
  <c r="N318" i="12"/>
  <c r="K318" i="12"/>
  <c r="L318" i="12"/>
  <c r="O318" i="12"/>
  <c r="M326" i="12"/>
  <c r="E326" i="12"/>
  <c r="O326" i="12"/>
  <c r="K326" i="12"/>
  <c r="L326" i="12"/>
  <c r="N326" i="12"/>
  <c r="M324" i="12"/>
  <c r="E324" i="12"/>
  <c r="K324" i="12"/>
  <c r="L324" i="12"/>
  <c r="N324" i="12"/>
  <c r="O324" i="12"/>
  <c r="O353" i="12"/>
  <c r="K353" i="12"/>
  <c r="N353" i="12"/>
  <c r="M353" i="12"/>
  <c r="E353" i="12"/>
  <c r="L353" i="12"/>
  <c r="O339" i="12"/>
  <c r="K339" i="12"/>
  <c r="M339" i="12"/>
  <c r="L339" i="12"/>
  <c r="E339" i="12"/>
  <c r="N339" i="12"/>
  <c r="O355" i="12"/>
  <c r="K355" i="12"/>
  <c r="M355" i="12"/>
  <c r="L355" i="12"/>
  <c r="E355" i="12"/>
  <c r="N355" i="12"/>
  <c r="O341" i="12"/>
  <c r="K341" i="12"/>
  <c r="L341" i="12"/>
  <c r="E341" i="12"/>
  <c r="N341" i="12"/>
  <c r="M341" i="12"/>
  <c r="L360" i="12"/>
  <c r="N360" i="12"/>
  <c r="O360" i="12"/>
  <c r="E360" i="12"/>
  <c r="M360" i="12"/>
  <c r="K360" i="12"/>
  <c r="N357" i="12"/>
  <c r="O357" i="12"/>
  <c r="K357" i="12"/>
  <c r="M357" i="12"/>
  <c r="E357" i="12"/>
  <c r="L357" i="12"/>
  <c r="N363" i="12"/>
  <c r="K363" i="12"/>
  <c r="E363" i="12"/>
  <c r="O363" i="12"/>
  <c r="L363" i="12"/>
  <c r="M363" i="12"/>
  <c r="M374" i="12"/>
  <c r="E374" i="12"/>
  <c r="O374" i="12"/>
  <c r="N374" i="12"/>
  <c r="K374" i="12"/>
  <c r="L374" i="12"/>
  <c r="L387" i="12"/>
  <c r="O387" i="12"/>
  <c r="K387" i="12"/>
  <c r="M387" i="12"/>
  <c r="E387" i="12"/>
  <c r="N387" i="12"/>
  <c r="L389" i="12"/>
  <c r="O389" i="12"/>
  <c r="K389" i="12"/>
  <c r="M389" i="12"/>
  <c r="E389" i="12"/>
  <c r="N389" i="12"/>
  <c r="M378" i="12"/>
  <c r="E378" i="12"/>
  <c r="O378" i="12"/>
  <c r="K378" i="12"/>
  <c r="N378" i="12"/>
  <c r="L378" i="12"/>
  <c r="N386" i="12"/>
  <c r="M386" i="12"/>
  <c r="E386" i="12"/>
  <c r="O386" i="12"/>
  <c r="K386" i="12"/>
  <c r="L386" i="12"/>
  <c r="P389" i="12"/>
  <c r="P387" i="12"/>
  <c r="P385" i="12"/>
  <c r="P383" i="12"/>
  <c r="P381" i="12"/>
  <c r="P391" i="12"/>
  <c r="P379" i="12"/>
  <c r="P380" i="12"/>
  <c r="P377" i="12"/>
  <c r="P384" i="12"/>
  <c r="P378" i="12"/>
  <c r="P373" i="12"/>
  <c r="P372" i="12"/>
  <c r="P390" i="12"/>
  <c r="P382" i="12"/>
  <c r="P371" i="12"/>
  <c r="P370" i="12"/>
  <c r="P365" i="12"/>
  <c r="P386" i="12"/>
  <c r="P375" i="12"/>
  <c r="P374" i="12"/>
  <c r="P367" i="12"/>
  <c r="P366" i="12"/>
  <c r="P364" i="12"/>
  <c r="P362" i="12"/>
  <c r="P360" i="12"/>
  <c r="P376" i="12"/>
  <c r="P363" i="12"/>
  <c r="P359" i="12"/>
  <c r="P358" i="12"/>
  <c r="P368" i="12"/>
  <c r="P357" i="12"/>
  <c r="P351" i="12"/>
  <c r="P350" i="12"/>
  <c r="P343" i="12"/>
  <c r="P342" i="12"/>
  <c r="P335" i="12"/>
  <c r="P356" i="12"/>
  <c r="P349" i="12"/>
  <c r="P348" i="12"/>
  <c r="P341" i="12"/>
  <c r="P340" i="12"/>
  <c r="P334" i="12"/>
  <c r="P332" i="12"/>
  <c r="P355" i="12"/>
  <c r="P354" i="12"/>
  <c r="P344" i="12"/>
  <c r="P339" i="12"/>
  <c r="P338" i="12"/>
  <c r="P331" i="12"/>
  <c r="P325" i="12"/>
  <c r="P324" i="12"/>
  <c r="P369" i="12"/>
  <c r="P361" i="12"/>
  <c r="P345" i="12"/>
  <c r="P327" i="12"/>
  <c r="P326" i="12"/>
  <c r="P321" i="12"/>
  <c r="P319" i="12"/>
  <c r="P317" i="12"/>
  <c r="P315" i="12"/>
  <c r="P313" i="12"/>
  <c r="P311" i="12"/>
  <c r="P309" i="12"/>
  <c r="P307" i="12"/>
  <c r="P305" i="12"/>
  <c r="P303" i="12"/>
  <c r="P301" i="12"/>
  <c r="P299" i="12"/>
  <c r="P336" i="12"/>
  <c r="P316" i="12"/>
  <c r="P308" i="12"/>
  <c r="P300" i="12"/>
  <c r="P295" i="12"/>
  <c r="P294" i="12"/>
  <c r="P287" i="12"/>
  <c r="P286" i="12"/>
  <c r="P279" i="12"/>
  <c r="P278" i="12"/>
  <c r="P276" i="12"/>
  <c r="P274" i="12"/>
  <c r="P272" i="12"/>
  <c r="P270" i="12"/>
  <c r="P268" i="12"/>
  <c r="P266" i="12"/>
  <c r="P264" i="12"/>
  <c r="P262" i="12"/>
  <c r="P260" i="12"/>
  <c r="P258" i="12"/>
  <c r="P256" i="12"/>
  <c r="P254" i="12"/>
  <c r="P252" i="12"/>
  <c r="P250" i="12"/>
  <c r="P248" i="12"/>
  <c r="P246" i="12"/>
  <c r="P244" i="12"/>
  <c r="P242" i="12"/>
  <c r="P240" i="12"/>
  <c r="P238" i="12"/>
  <c r="P236" i="12"/>
  <c r="P234" i="12"/>
  <c r="P232" i="12"/>
  <c r="P230" i="12"/>
  <c r="P228" i="12"/>
  <c r="P226" i="12"/>
  <c r="P224" i="12"/>
  <c r="P222" i="12"/>
  <c r="P220" i="12"/>
  <c r="P218" i="12"/>
  <c r="P216" i="12"/>
  <c r="P214" i="12"/>
  <c r="P212" i="12"/>
  <c r="P210" i="12"/>
  <c r="P208" i="12"/>
  <c r="P346" i="12"/>
  <c r="P337" i="12"/>
  <c r="P328" i="12"/>
  <c r="P323" i="12"/>
  <c r="P322" i="12"/>
  <c r="P314" i="12"/>
  <c r="P306" i="12"/>
  <c r="P298" i="12"/>
  <c r="P297" i="12"/>
  <c r="P296" i="12"/>
  <c r="P289" i="12"/>
  <c r="P288" i="12"/>
  <c r="P281" i="12"/>
  <c r="P280" i="12"/>
  <c r="P333" i="12"/>
  <c r="P312" i="12"/>
  <c r="P283" i="12"/>
  <c r="P273" i="12"/>
  <c r="P265" i="12"/>
  <c r="P257" i="12"/>
  <c r="P347" i="12"/>
  <c r="P310" i="12"/>
  <c r="P293" i="12"/>
  <c r="P292" i="12"/>
  <c r="P282" i="12"/>
  <c r="P275" i="12"/>
  <c r="P267" i="12"/>
  <c r="P259" i="12"/>
  <c r="P251" i="12"/>
  <c r="P388" i="12"/>
  <c r="P353" i="12"/>
  <c r="P352" i="12"/>
  <c r="P330" i="12"/>
  <c r="P320" i="12"/>
  <c r="P304" i="12"/>
  <c r="P318" i="12"/>
  <c r="P290" i="12"/>
  <c r="P285" i="12"/>
  <c r="P263" i="12"/>
  <c r="P329" i="12"/>
  <c r="P284" i="12"/>
  <c r="P277" i="12"/>
  <c r="P261" i="12"/>
  <c r="P249" i="12"/>
  <c r="P245" i="12"/>
  <c r="P241" i="12"/>
  <c r="P237" i="12"/>
  <c r="P233" i="12"/>
  <c r="P227" i="12"/>
  <c r="P223" i="12"/>
  <c r="P219" i="12"/>
  <c r="P215" i="12"/>
  <c r="P211" i="12"/>
  <c r="P206" i="12"/>
  <c r="P204" i="12"/>
  <c r="P202" i="12"/>
  <c r="P200" i="12"/>
  <c r="P198" i="12"/>
  <c r="P196" i="12"/>
  <c r="P194" i="12"/>
  <c r="P192" i="12"/>
  <c r="P190" i="12"/>
  <c r="P188" i="12"/>
  <c r="P186" i="12"/>
  <c r="P291" i="12"/>
  <c r="P269" i="12"/>
  <c r="P253" i="12"/>
  <c r="P247" i="12"/>
  <c r="P243" i="12"/>
  <c r="P239" i="12"/>
  <c r="P235" i="12"/>
  <c r="P231" i="12"/>
  <c r="P229" i="12"/>
  <c r="P225" i="12"/>
  <c r="P221" i="12"/>
  <c r="P217" i="12"/>
  <c r="P213" i="12"/>
  <c r="P209" i="12"/>
  <c r="P207" i="12"/>
  <c r="P205" i="12"/>
  <c r="P203" i="12"/>
  <c r="P201" i="12"/>
  <c r="P199" i="12"/>
  <c r="P197" i="12"/>
  <c r="P195" i="12"/>
  <c r="P193" i="12"/>
  <c r="P191" i="12"/>
  <c r="P189" i="12"/>
  <c r="P187" i="12"/>
  <c r="P185" i="12"/>
  <c r="P183" i="12"/>
  <c r="P181" i="12"/>
  <c r="P179" i="12"/>
  <c r="P177" i="12"/>
  <c r="P175" i="12"/>
  <c r="P173" i="12"/>
  <c r="P171" i="12"/>
  <c r="P169" i="12"/>
  <c r="P167" i="12"/>
  <c r="P165" i="12"/>
  <c r="P163" i="12"/>
  <c r="P161" i="12"/>
  <c r="P159" i="12"/>
  <c r="P157" i="12"/>
  <c r="P155" i="12"/>
  <c r="P153" i="12"/>
  <c r="P151" i="12"/>
  <c r="P149" i="12"/>
  <c r="P147" i="12"/>
  <c r="P145" i="12"/>
  <c r="P143" i="12"/>
  <c r="P141" i="12"/>
  <c r="P139" i="12"/>
  <c r="P137" i="12"/>
  <c r="P135" i="12"/>
  <c r="P133" i="12"/>
  <c r="P131" i="12"/>
  <c r="U131" i="12" s="1"/>
  <c r="P184" i="12"/>
  <c r="P129" i="12"/>
  <c r="P127" i="12"/>
  <c r="P125" i="12"/>
  <c r="P123" i="12"/>
  <c r="P121" i="12"/>
  <c r="P119" i="12"/>
  <c r="P117" i="12"/>
  <c r="P115" i="12"/>
  <c r="P113" i="12"/>
  <c r="P111" i="12"/>
  <c r="P109" i="12"/>
  <c r="P107" i="12"/>
  <c r="U107" i="12" s="1"/>
  <c r="P105" i="12"/>
  <c r="P103" i="12"/>
  <c r="P101" i="12"/>
  <c r="P99" i="12"/>
  <c r="P97" i="12"/>
  <c r="P95" i="12"/>
  <c r="P178" i="12"/>
  <c r="P176" i="12"/>
  <c r="P172" i="12"/>
  <c r="P168" i="12"/>
  <c r="P164" i="12"/>
  <c r="P160" i="12"/>
  <c r="P156" i="12"/>
  <c r="P152" i="12"/>
  <c r="P148" i="12"/>
  <c r="P144" i="12"/>
  <c r="P140" i="12"/>
  <c r="P136" i="12"/>
  <c r="P302" i="12"/>
  <c r="P174" i="12"/>
  <c r="P170" i="12"/>
  <c r="P166" i="12"/>
  <c r="P162" i="12"/>
  <c r="P158" i="12"/>
  <c r="P154" i="12"/>
  <c r="P150" i="12"/>
  <c r="P146" i="12"/>
  <c r="P142" i="12"/>
  <c r="P138" i="12"/>
  <c r="P134" i="12"/>
  <c r="P128" i="12"/>
  <c r="P120" i="12"/>
  <c r="P112" i="12"/>
  <c r="P104" i="12"/>
  <c r="P96" i="12"/>
  <c r="P89" i="12"/>
  <c r="P88" i="12"/>
  <c r="P81" i="12"/>
  <c r="P80" i="12"/>
  <c r="P69" i="12"/>
  <c r="P68" i="12"/>
  <c r="P61" i="12"/>
  <c r="P60" i="12"/>
  <c r="P54" i="12"/>
  <c r="P52" i="12"/>
  <c r="U52" i="12" s="1"/>
  <c r="P130" i="12"/>
  <c r="P122" i="12"/>
  <c r="P114" i="12"/>
  <c r="P106" i="12"/>
  <c r="P98" i="12"/>
  <c r="P87" i="12"/>
  <c r="P86" i="12"/>
  <c r="P79" i="12"/>
  <c r="P78" i="12"/>
  <c r="P74" i="12"/>
  <c r="P67" i="12"/>
  <c r="P66" i="12"/>
  <c r="P59" i="12"/>
  <c r="P58" i="12"/>
  <c r="P255" i="12"/>
  <c r="P180" i="12"/>
  <c r="P126" i="12"/>
  <c r="P118" i="12"/>
  <c r="P110" i="12"/>
  <c r="P102" i="12"/>
  <c r="P94" i="12"/>
  <c r="P91" i="12"/>
  <c r="U91" i="12" s="1"/>
  <c r="P90" i="12"/>
  <c r="P83" i="12"/>
  <c r="U83" i="12" s="1"/>
  <c r="P82" i="12"/>
  <c r="P71" i="12"/>
  <c r="U71" i="12" s="1"/>
  <c r="P70" i="12"/>
  <c r="P63" i="12"/>
  <c r="U63" i="12" s="1"/>
  <c r="P62" i="12"/>
  <c r="P50" i="12"/>
  <c r="U50" i="12" s="1"/>
  <c r="P48" i="12"/>
  <c r="U48" i="12" s="1"/>
  <c r="P182" i="12"/>
  <c r="P100" i="12"/>
  <c r="P85" i="12"/>
  <c r="P76" i="12"/>
  <c r="U76" i="12" s="1"/>
  <c r="P57" i="12"/>
  <c r="P49" i="12"/>
  <c r="P47" i="12"/>
  <c r="U47" i="12" s="1"/>
  <c r="P43" i="12"/>
  <c r="U43" i="12" s="1"/>
  <c r="P39" i="12"/>
  <c r="U39" i="12" s="1"/>
  <c r="P35" i="12"/>
  <c r="P31" i="12"/>
  <c r="U31" i="12" s="1"/>
  <c r="P27" i="12"/>
  <c r="U27" i="12" s="1"/>
  <c r="P23" i="12"/>
  <c r="U23" i="12" s="1"/>
  <c r="P19" i="12"/>
  <c r="P15" i="12"/>
  <c r="U15" i="12" s="1"/>
  <c r="P9" i="12"/>
  <c r="P8" i="12"/>
  <c r="U8" i="12" s="1"/>
  <c r="P124" i="12"/>
  <c r="P84" i="12"/>
  <c r="U84" i="12" s="1"/>
  <c r="P65" i="12"/>
  <c r="P44" i="12"/>
  <c r="U44" i="12" s="1"/>
  <c r="P40" i="12"/>
  <c r="U40" i="12" s="1"/>
  <c r="P36" i="12"/>
  <c r="U36" i="12" s="1"/>
  <c r="P32" i="12"/>
  <c r="P28" i="12"/>
  <c r="U28" i="12" s="1"/>
  <c r="P24" i="12"/>
  <c r="P20" i="12"/>
  <c r="U20" i="12" s="1"/>
  <c r="P12" i="12"/>
  <c r="U12" i="12" s="1"/>
  <c r="P7" i="12"/>
  <c r="U7" i="12" s="1"/>
  <c r="P116" i="12"/>
  <c r="P92" i="12"/>
  <c r="U92" i="12" s="1"/>
  <c r="P73" i="12"/>
  <c r="P45" i="12"/>
  <c r="U45" i="12" s="1"/>
  <c r="P93" i="12"/>
  <c r="P56" i="12"/>
  <c r="U56" i="12" s="1"/>
  <c r="P16" i="12"/>
  <c r="U16" i="12" s="1"/>
  <c r="Q2" i="12"/>
  <c r="P64" i="12"/>
  <c r="U64" i="12" s="1"/>
  <c r="P41" i="12"/>
  <c r="U41" i="12" s="1"/>
  <c r="P37" i="12"/>
  <c r="U37" i="12" s="1"/>
  <c r="P33" i="12"/>
  <c r="U33" i="12" s="1"/>
  <c r="P25" i="12"/>
  <c r="U25" i="12" s="1"/>
  <c r="P13" i="12"/>
  <c r="U13" i="12" s="1"/>
  <c r="P271" i="12"/>
  <c r="P29" i="12"/>
  <c r="U29" i="12" s="1"/>
  <c r="P21" i="12"/>
  <c r="P17" i="12"/>
  <c r="U17" i="12" s="1"/>
  <c r="P108" i="12"/>
  <c r="P77" i="12"/>
  <c r="P38" i="12"/>
  <c r="U38" i="12" s="1"/>
  <c r="P30" i="12"/>
  <c r="U30" i="12" s="1"/>
  <c r="P22" i="12"/>
  <c r="P14" i="12"/>
  <c r="U14" i="12" s="1"/>
  <c r="P10" i="12"/>
  <c r="U10" i="12" s="1"/>
  <c r="P42" i="12"/>
  <c r="U42" i="12" s="1"/>
  <c r="P11" i="12"/>
  <c r="U11" i="12" s="1"/>
  <c r="P55" i="12"/>
  <c r="P51" i="12"/>
  <c r="U51" i="12" s="1"/>
  <c r="P72" i="12"/>
  <c r="U72" i="12" s="1"/>
  <c r="P34" i="12"/>
  <c r="U34" i="12" s="1"/>
  <c r="P26" i="12"/>
  <c r="U26" i="12" s="1"/>
  <c r="P18" i="12"/>
  <c r="U18" i="12" s="1"/>
  <c r="P53" i="12"/>
  <c r="P46" i="12"/>
  <c r="U123" i="12"/>
  <c r="U21" i="12"/>
  <c r="L220" i="12"/>
  <c r="O220" i="12"/>
  <c r="E220" i="12"/>
  <c r="N220" i="12"/>
  <c r="K220" i="12"/>
  <c r="U220" i="12" s="1"/>
  <c r="M220" i="12"/>
  <c r="O185" i="12"/>
  <c r="K185" i="12"/>
  <c r="N185" i="12"/>
  <c r="L185" i="12"/>
  <c r="E185" i="12"/>
  <c r="M185" i="12"/>
  <c r="O201" i="12"/>
  <c r="K201" i="12"/>
  <c r="U201" i="12" s="1"/>
  <c r="N201" i="12"/>
  <c r="L201" i="12"/>
  <c r="E201" i="12"/>
  <c r="M201" i="12"/>
  <c r="L210" i="12"/>
  <c r="M210" i="12"/>
  <c r="K210" i="12"/>
  <c r="N210" i="12"/>
  <c r="E210" i="12"/>
  <c r="O210" i="12"/>
  <c r="L236" i="12"/>
  <c r="O236" i="12"/>
  <c r="E236" i="12"/>
  <c r="M236" i="12"/>
  <c r="K236" i="12"/>
  <c r="U236" i="12" s="1"/>
  <c r="N236" i="12"/>
  <c r="O309" i="12"/>
  <c r="K309" i="12"/>
  <c r="L309" i="12"/>
  <c r="N309" i="12"/>
  <c r="M309" i="12"/>
  <c r="E309" i="12"/>
  <c r="L266" i="12"/>
  <c r="M266" i="12"/>
  <c r="E266" i="12"/>
  <c r="O266" i="12"/>
  <c r="N266" i="12"/>
  <c r="K266" i="12"/>
  <c r="L256" i="12"/>
  <c r="M256" i="12"/>
  <c r="E256" i="12"/>
  <c r="N256" i="12"/>
  <c r="K256" i="12"/>
  <c r="O256" i="12"/>
  <c r="O301" i="12"/>
  <c r="K301" i="12"/>
  <c r="U301" i="12" s="1"/>
  <c r="L301" i="12"/>
  <c r="E301" i="12"/>
  <c r="N301" i="12"/>
  <c r="M301" i="12"/>
  <c r="O313" i="12"/>
  <c r="K313" i="12"/>
  <c r="L313" i="12"/>
  <c r="M313" i="12"/>
  <c r="E313" i="12"/>
  <c r="N313" i="12"/>
  <c r="N217" i="12"/>
  <c r="O217" i="12"/>
  <c r="M217" i="12"/>
  <c r="K217" i="12"/>
  <c r="E217" i="12"/>
  <c r="L217" i="12"/>
  <c r="N233" i="12"/>
  <c r="O233" i="12"/>
  <c r="K233" i="12"/>
  <c r="U233" i="12" s="1"/>
  <c r="L233" i="12"/>
  <c r="E233" i="12"/>
  <c r="M233" i="12"/>
  <c r="N249" i="12"/>
  <c r="O249" i="12"/>
  <c r="K249" i="12"/>
  <c r="L249" i="12"/>
  <c r="E249" i="12"/>
  <c r="M249" i="12"/>
  <c r="N265" i="12"/>
  <c r="O265" i="12"/>
  <c r="K265" i="12"/>
  <c r="M265" i="12"/>
  <c r="E265" i="12"/>
  <c r="L265" i="12"/>
  <c r="O299" i="12"/>
  <c r="K299" i="12"/>
  <c r="L299" i="12"/>
  <c r="N299" i="12"/>
  <c r="E299" i="12"/>
  <c r="M299" i="12"/>
  <c r="O343" i="12"/>
  <c r="K343" i="12"/>
  <c r="E343" i="12"/>
  <c r="N343" i="12"/>
  <c r="L343" i="12"/>
  <c r="M343" i="12"/>
  <c r="M308" i="12"/>
  <c r="E308" i="12"/>
  <c r="N308" i="12"/>
  <c r="K308" i="12"/>
  <c r="L308" i="12"/>
  <c r="O308" i="12"/>
  <c r="O325" i="12"/>
  <c r="K325" i="12"/>
  <c r="E325" i="12"/>
  <c r="L325" i="12"/>
  <c r="M325" i="12"/>
  <c r="N325" i="12"/>
  <c r="O323" i="12"/>
  <c r="K323" i="12"/>
  <c r="U323" i="12" s="1"/>
  <c r="L323" i="12"/>
  <c r="M323" i="12"/>
  <c r="N323" i="12"/>
  <c r="E323" i="12"/>
  <c r="M344" i="12"/>
  <c r="E344" i="12"/>
  <c r="O344" i="12"/>
  <c r="N344" i="12"/>
  <c r="K344" i="12"/>
  <c r="L344" i="12"/>
  <c r="M348" i="12"/>
  <c r="E348" i="12"/>
  <c r="L348" i="12"/>
  <c r="K348" i="12"/>
  <c r="N348" i="12"/>
  <c r="O348" i="12"/>
  <c r="M350" i="12"/>
  <c r="E350" i="12"/>
  <c r="K350" i="12"/>
  <c r="U350" i="12" s="1"/>
  <c r="O350" i="12"/>
  <c r="L350" i="12"/>
  <c r="N350" i="12"/>
  <c r="N361" i="12"/>
  <c r="M361" i="12"/>
  <c r="O361" i="12"/>
  <c r="L361" i="12"/>
  <c r="K361" i="12"/>
  <c r="U361" i="12" s="1"/>
  <c r="E361" i="12"/>
  <c r="M370" i="12"/>
  <c r="E370" i="12"/>
  <c r="L370" i="12"/>
  <c r="K370" i="12"/>
  <c r="N370" i="12"/>
  <c r="O370" i="12"/>
  <c r="N384" i="12"/>
  <c r="M384" i="12"/>
  <c r="E384" i="12"/>
  <c r="O384" i="12"/>
  <c r="K384" i="12"/>
  <c r="U384" i="12" s="1"/>
  <c r="L384" i="12"/>
  <c r="U24" i="12"/>
  <c r="L119" i="12"/>
  <c r="O119" i="12"/>
  <c r="K119" i="12"/>
  <c r="N119" i="12"/>
  <c r="M119" i="12"/>
  <c r="E119" i="12"/>
  <c r="L103" i="12"/>
  <c r="O103" i="12"/>
  <c r="K103" i="12"/>
  <c r="U103" i="12" s="1"/>
  <c r="N103" i="12"/>
  <c r="M103" i="12"/>
  <c r="E103" i="12"/>
  <c r="N94" i="12"/>
  <c r="M94" i="12"/>
  <c r="E94" i="12"/>
  <c r="O94" i="12"/>
  <c r="L94" i="12"/>
  <c r="K94" i="12"/>
  <c r="M86" i="12"/>
  <c r="E86" i="12"/>
  <c r="L86" i="12"/>
  <c r="K86" i="12"/>
  <c r="U86" i="12" s="1"/>
  <c r="N86" i="12"/>
  <c r="O86" i="12"/>
  <c r="M78" i="12"/>
  <c r="E78" i="12"/>
  <c r="L78" i="12"/>
  <c r="K78" i="12"/>
  <c r="U78" i="12" s="1"/>
  <c r="N78" i="12"/>
  <c r="O78" i="12"/>
  <c r="O73" i="12"/>
  <c r="K73" i="12"/>
  <c r="M73" i="12"/>
  <c r="L73" i="12"/>
  <c r="N73" i="12"/>
  <c r="E73" i="12"/>
  <c r="O65" i="12"/>
  <c r="K65" i="12"/>
  <c r="U65" i="12" s="1"/>
  <c r="M65" i="12"/>
  <c r="L65" i="12"/>
  <c r="N65" i="12"/>
  <c r="E65" i="12"/>
  <c r="O57" i="12"/>
  <c r="K57" i="12"/>
  <c r="M57" i="12"/>
  <c r="L57" i="12"/>
  <c r="N57" i="12"/>
  <c r="E57" i="12"/>
  <c r="O319" i="12"/>
  <c r="K319" i="12"/>
  <c r="L319" i="12"/>
  <c r="M319" i="12"/>
  <c r="E319" i="12"/>
  <c r="N319" i="12"/>
  <c r="L125" i="12"/>
  <c r="O125" i="12"/>
  <c r="K125" i="12"/>
  <c r="U125" i="12" s="1"/>
  <c r="M125" i="12"/>
  <c r="E125" i="12"/>
  <c r="N125" i="12"/>
  <c r="L109" i="12"/>
  <c r="O109" i="12"/>
  <c r="K109" i="12"/>
  <c r="M109" i="12"/>
  <c r="E109" i="12"/>
  <c r="N109" i="12"/>
  <c r="O69" i="12"/>
  <c r="K69" i="12"/>
  <c r="E69" i="12"/>
  <c r="N69" i="12"/>
  <c r="L69" i="12"/>
  <c r="M69" i="12"/>
  <c r="O61" i="12"/>
  <c r="K61" i="12"/>
  <c r="E61" i="12"/>
  <c r="N61" i="12"/>
  <c r="L61" i="12"/>
  <c r="M61" i="12"/>
  <c r="L139" i="12"/>
  <c r="M139" i="12"/>
  <c r="K139" i="12"/>
  <c r="U139" i="12" s="1"/>
  <c r="N139" i="12"/>
  <c r="O139" i="12"/>
  <c r="E139" i="12"/>
  <c r="L155" i="12"/>
  <c r="M155" i="12"/>
  <c r="K155" i="12"/>
  <c r="N155" i="12"/>
  <c r="O155" i="12"/>
  <c r="E155" i="12"/>
  <c r="L171" i="12"/>
  <c r="M171" i="12"/>
  <c r="K171" i="12"/>
  <c r="U171" i="12" s="1"/>
  <c r="N171" i="12"/>
  <c r="O171" i="12"/>
  <c r="E171" i="12"/>
  <c r="N96" i="12"/>
  <c r="M96" i="12"/>
  <c r="E96" i="12"/>
  <c r="O96" i="12"/>
  <c r="K96" i="12"/>
  <c r="U96" i="12" s="1"/>
  <c r="L96" i="12"/>
  <c r="N104" i="12"/>
  <c r="M104" i="12"/>
  <c r="E104" i="12"/>
  <c r="O104" i="12"/>
  <c r="K104" i="12"/>
  <c r="L104" i="12"/>
  <c r="N112" i="12"/>
  <c r="M112" i="12"/>
  <c r="E112" i="12"/>
  <c r="O112" i="12"/>
  <c r="K112" i="12"/>
  <c r="L112" i="12"/>
  <c r="N120" i="12"/>
  <c r="M120" i="12"/>
  <c r="E120" i="12"/>
  <c r="O120" i="12"/>
  <c r="K120" i="12"/>
  <c r="L120" i="12"/>
  <c r="N128" i="12"/>
  <c r="M128" i="12"/>
  <c r="E128" i="12"/>
  <c r="O128" i="12"/>
  <c r="K128" i="12"/>
  <c r="U128" i="12" s="1"/>
  <c r="L128" i="12"/>
  <c r="M290" i="12"/>
  <c r="E290" i="12"/>
  <c r="N290" i="12"/>
  <c r="O290" i="12"/>
  <c r="L290" i="12"/>
  <c r="K290" i="12"/>
  <c r="N138" i="12"/>
  <c r="O138" i="12"/>
  <c r="M138" i="12"/>
  <c r="E138" i="12"/>
  <c r="L138" i="12"/>
  <c r="K138" i="12"/>
  <c r="N146" i="12"/>
  <c r="O146" i="12"/>
  <c r="M146" i="12"/>
  <c r="E146" i="12"/>
  <c r="L146" i="12"/>
  <c r="K146" i="12"/>
  <c r="N154" i="12"/>
  <c r="O154" i="12"/>
  <c r="M154" i="12"/>
  <c r="E154" i="12"/>
  <c r="L154" i="12"/>
  <c r="K154" i="12"/>
  <c r="N162" i="12"/>
  <c r="O162" i="12"/>
  <c r="M162" i="12"/>
  <c r="E162" i="12"/>
  <c r="L162" i="12"/>
  <c r="K162" i="12"/>
  <c r="N170" i="12"/>
  <c r="O170" i="12"/>
  <c r="M170" i="12"/>
  <c r="E170" i="12"/>
  <c r="L170" i="12"/>
  <c r="K170" i="12"/>
  <c r="M178" i="12"/>
  <c r="N178" i="12"/>
  <c r="K178" i="12"/>
  <c r="U178" i="12" s="1"/>
  <c r="E178" i="12"/>
  <c r="O178" i="12"/>
  <c r="L178" i="12"/>
  <c r="M186" i="12"/>
  <c r="E186" i="12"/>
  <c r="L186" i="12"/>
  <c r="N186" i="12"/>
  <c r="K186" i="12"/>
  <c r="U186" i="12" s="1"/>
  <c r="O186" i="12"/>
  <c r="M194" i="12"/>
  <c r="E194" i="12"/>
  <c r="L194" i="12"/>
  <c r="N194" i="12"/>
  <c r="K194" i="12"/>
  <c r="O194" i="12"/>
  <c r="M202" i="12"/>
  <c r="E202" i="12"/>
  <c r="L202" i="12"/>
  <c r="N202" i="12"/>
  <c r="K202" i="12"/>
  <c r="U202" i="12" s="1"/>
  <c r="O202" i="12"/>
  <c r="L212" i="12"/>
  <c r="O212" i="12"/>
  <c r="E212" i="12"/>
  <c r="N212" i="12"/>
  <c r="K212" i="12"/>
  <c r="M212" i="12"/>
  <c r="L228" i="12"/>
  <c r="O228" i="12"/>
  <c r="E228" i="12"/>
  <c r="N228" i="12"/>
  <c r="K228" i="12"/>
  <c r="U228" i="12" s="1"/>
  <c r="M228" i="12"/>
  <c r="O303" i="12"/>
  <c r="K303" i="12"/>
  <c r="L303" i="12"/>
  <c r="M303" i="12"/>
  <c r="E303" i="12"/>
  <c r="N303" i="12"/>
  <c r="O189" i="12"/>
  <c r="K189" i="12"/>
  <c r="N189" i="12"/>
  <c r="L189" i="12"/>
  <c r="M189" i="12"/>
  <c r="E189" i="12"/>
  <c r="O197" i="12"/>
  <c r="K197" i="12"/>
  <c r="U197" i="12" s="1"/>
  <c r="N197" i="12"/>
  <c r="L197" i="12"/>
  <c r="M197" i="12"/>
  <c r="E197" i="12"/>
  <c r="O205" i="12"/>
  <c r="K205" i="12"/>
  <c r="N205" i="12"/>
  <c r="L205" i="12"/>
  <c r="M205" i="12"/>
  <c r="E205" i="12"/>
  <c r="L218" i="12"/>
  <c r="M218" i="12"/>
  <c r="K218" i="12"/>
  <c r="N218" i="12"/>
  <c r="E218" i="12"/>
  <c r="O218" i="12"/>
  <c r="L234" i="12"/>
  <c r="M234" i="12"/>
  <c r="O234" i="12"/>
  <c r="N234" i="12"/>
  <c r="E234" i="12"/>
  <c r="K234" i="12"/>
  <c r="L262" i="12"/>
  <c r="M262" i="12"/>
  <c r="E262" i="12"/>
  <c r="K262" i="12"/>
  <c r="N262" i="12"/>
  <c r="O262" i="12"/>
  <c r="L244" i="12"/>
  <c r="O244" i="12"/>
  <c r="E244" i="12"/>
  <c r="M244" i="12"/>
  <c r="K244" i="12"/>
  <c r="U244" i="12" s="1"/>
  <c r="N244" i="12"/>
  <c r="O283" i="12"/>
  <c r="K283" i="12"/>
  <c r="M283" i="12"/>
  <c r="N283" i="12"/>
  <c r="E283" i="12"/>
  <c r="L283" i="12"/>
  <c r="L250" i="12"/>
  <c r="M250" i="12"/>
  <c r="O250" i="12"/>
  <c r="N250" i="12"/>
  <c r="E250" i="12"/>
  <c r="K250" i="12"/>
  <c r="M282" i="12"/>
  <c r="E282" i="12"/>
  <c r="N282" i="12"/>
  <c r="O282" i="12"/>
  <c r="L282" i="12"/>
  <c r="K282" i="12"/>
  <c r="M334" i="12"/>
  <c r="E334" i="12"/>
  <c r="L334" i="12"/>
  <c r="K334" i="12"/>
  <c r="N334" i="12"/>
  <c r="O334" i="12"/>
  <c r="L272" i="12"/>
  <c r="M272" i="12"/>
  <c r="E272" i="12"/>
  <c r="N272" i="12"/>
  <c r="K272" i="12"/>
  <c r="U272" i="12" s="1"/>
  <c r="O272" i="12"/>
  <c r="O329" i="12"/>
  <c r="K329" i="12"/>
  <c r="M329" i="12"/>
  <c r="N329" i="12"/>
  <c r="L329" i="12"/>
  <c r="E329" i="12"/>
  <c r="M280" i="12"/>
  <c r="E280" i="12"/>
  <c r="O280" i="12"/>
  <c r="K280" i="12"/>
  <c r="U280" i="12" s="1"/>
  <c r="N280" i="12"/>
  <c r="L280" i="12"/>
  <c r="M296" i="12"/>
  <c r="E296" i="12"/>
  <c r="O296" i="12"/>
  <c r="K296" i="12"/>
  <c r="N296" i="12"/>
  <c r="L296" i="12"/>
  <c r="M328" i="12"/>
  <c r="E328" i="12"/>
  <c r="N328" i="12"/>
  <c r="O328" i="12"/>
  <c r="L328" i="12"/>
  <c r="K328" i="12"/>
  <c r="N213" i="12"/>
  <c r="O213" i="12"/>
  <c r="M213" i="12"/>
  <c r="K213" i="12"/>
  <c r="E213" i="12"/>
  <c r="L213" i="12"/>
  <c r="N221" i="12"/>
  <c r="O221" i="12"/>
  <c r="M221" i="12"/>
  <c r="K221" i="12"/>
  <c r="E221" i="12"/>
  <c r="L221" i="12"/>
  <c r="N229" i="12"/>
  <c r="O229" i="12"/>
  <c r="M229" i="12"/>
  <c r="K229" i="12"/>
  <c r="E229" i="12"/>
  <c r="L229" i="12"/>
  <c r="N237" i="12"/>
  <c r="O237" i="12"/>
  <c r="K237" i="12"/>
  <c r="L237" i="12"/>
  <c r="E237" i="12"/>
  <c r="M237" i="12"/>
  <c r="N245" i="12"/>
  <c r="O245" i="12"/>
  <c r="K245" i="12"/>
  <c r="L245" i="12"/>
  <c r="E245" i="12"/>
  <c r="M245" i="12"/>
  <c r="N253" i="12"/>
  <c r="O253" i="12"/>
  <c r="K253" i="12"/>
  <c r="L253" i="12"/>
  <c r="M253" i="12"/>
  <c r="E253" i="12"/>
  <c r="N261" i="12"/>
  <c r="O261" i="12"/>
  <c r="K261" i="12"/>
  <c r="L261" i="12"/>
  <c r="E261" i="12"/>
  <c r="M261" i="12"/>
  <c r="N269" i="12"/>
  <c r="O269" i="12"/>
  <c r="K269" i="12"/>
  <c r="U269" i="12" s="1"/>
  <c r="L269" i="12"/>
  <c r="M269" i="12"/>
  <c r="E269" i="12"/>
  <c r="N277" i="12"/>
  <c r="O277" i="12"/>
  <c r="K277" i="12"/>
  <c r="L277" i="12"/>
  <c r="E277" i="12"/>
  <c r="M277" i="12"/>
  <c r="O293" i="12"/>
  <c r="K293" i="12"/>
  <c r="L293" i="12"/>
  <c r="M293" i="12"/>
  <c r="E293" i="12"/>
  <c r="N293" i="12"/>
  <c r="O315" i="12"/>
  <c r="K315" i="12"/>
  <c r="L315" i="12"/>
  <c r="N315" i="12"/>
  <c r="E315" i="12"/>
  <c r="M315" i="12"/>
  <c r="O367" i="12"/>
  <c r="K367" i="12"/>
  <c r="U367" i="12" s="1"/>
  <c r="N367" i="12"/>
  <c r="M367" i="12"/>
  <c r="E367" i="12"/>
  <c r="L367" i="12"/>
  <c r="M304" i="12"/>
  <c r="E304" i="12"/>
  <c r="N304" i="12"/>
  <c r="L304" i="12"/>
  <c r="O304" i="12"/>
  <c r="K304" i="12"/>
  <c r="M312" i="12"/>
  <c r="E312" i="12"/>
  <c r="N312" i="12"/>
  <c r="L312" i="12"/>
  <c r="O312" i="12"/>
  <c r="K312" i="12"/>
  <c r="U312" i="12" s="1"/>
  <c r="M320" i="12"/>
  <c r="E320" i="12"/>
  <c r="N320" i="12"/>
  <c r="L320" i="12"/>
  <c r="O320" i="12"/>
  <c r="K320" i="12"/>
  <c r="U320" i="12" s="1"/>
  <c r="O335" i="12"/>
  <c r="K335" i="12"/>
  <c r="E335" i="12"/>
  <c r="N335" i="12"/>
  <c r="M335" i="12"/>
  <c r="L335" i="12"/>
  <c r="O337" i="12"/>
  <c r="K337" i="12"/>
  <c r="U337" i="12" s="1"/>
  <c r="N337" i="12"/>
  <c r="M337" i="12"/>
  <c r="L337" i="12"/>
  <c r="E337" i="12"/>
  <c r="M354" i="12"/>
  <c r="E354" i="12"/>
  <c r="N354" i="12"/>
  <c r="L354" i="12"/>
  <c r="K354" i="12"/>
  <c r="U354" i="12" s="1"/>
  <c r="O354" i="12"/>
  <c r="M340" i="12"/>
  <c r="E340" i="12"/>
  <c r="L340" i="12"/>
  <c r="K340" i="12"/>
  <c r="U340" i="12" s="1"/>
  <c r="O340" i="12"/>
  <c r="N340" i="12"/>
  <c r="M356" i="12"/>
  <c r="E356" i="12"/>
  <c r="L356" i="12"/>
  <c r="K356" i="12"/>
  <c r="O356" i="12"/>
  <c r="N356" i="12"/>
  <c r="M342" i="12"/>
  <c r="E342" i="12"/>
  <c r="K342" i="12"/>
  <c r="O342" i="12"/>
  <c r="L342" i="12"/>
  <c r="N342" i="12"/>
  <c r="N364" i="12"/>
  <c r="L364" i="12"/>
  <c r="O364" i="12"/>
  <c r="K364" i="12"/>
  <c r="U364" i="12" s="1"/>
  <c r="E364" i="12"/>
  <c r="M364" i="12"/>
  <c r="N359" i="12"/>
  <c r="K359" i="12"/>
  <c r="L359" i="12"/>
  <c r="E359" i="12"/>
  <c r="M359" i="12"/>
  <c r="O359" i="12"/>
  <c r="M365" i="12"/>
  <c r="L365" i="12"/>
  <c r="N365" i="12"/>
  <c r="K365" i="12"/>
  <c r="O365" i="12"/>
  <c r="E365" i="12"/>
  <c r="L383" i="12"/>
  <c r="O383" i="12"/>
  <c r="K383" i="12"/>
  <c r="M383" i="12"/>
  <c r="E383" i="12"/>
  <c r="N383" i="12"/>
  <c r="O371" i="12"/>
  <c r="K371" i="12"/>
  <c r="L371" i="12"/>
  <c r="E371" i="12"/>
  <c r="M371" i="12"/>
  <c r="N371" i="12"/>
  <c r="M380" i="12"/>
  <c r="E380" i="12"/>
  <c r="O380" i="12"/>
  <c r="K380" i="12"/>
  <c r="N380" i="12"/>
  <c r="L380" i="12"/>
  <c r="M391" i="12"/>
  <c r="E391" i="12"/>
  <c r="L391" i="12"/>
  <c r="N391" i="12"/>
  <c r="O391" i="12"/>
  <c r="K391" i="12"/>
  <c r="U391" i="12" s="1"/>
  <c r="N388" i="12"/>
  <c r="M388" i="12"/>
  <c r="E388" i="12"/>
  <c r="O388" i="12"/>
  <c r="K388" i="12"/>
  <c r="U388" i="12" s="1"/>
  <c r="L388" i="12"/>
  <c r="U19" i="12"/>
  <c r="E7" i="12"/>
  <c r="G6" i="12"/>
  <c r="F6" i="12"/>
  <c r="U9" i="12"/>
  <c r="U49" i="12"/>
  <c r="L143" i="12"/>
  <c r="M143" i="12"/>
  <c r="K143" i="12"/>
  <c r="N143" i="12"/>
  <c r="O143" i="12"/>
  <c r="E143" i="12"/>
  <c r="L159" i="12"/>
  <c r="M159" i="12"/>
  <c r="K159" i="12"/>
  <c r="N159" i="12"/>
  <c r="O159" i="12"/>
  <c r="E159" i="12"/>
  <c r="L175" i="12"/>
  <c r="M175" i="12"/>
  <c r="K175" i="12"/>
  <c r="N175" i="12"/>
  <c r="O175" i="12"/>
  <c r="E175" i="12"/>
  <c r="N98" i="12"/>
  <c r="M98" i="12"/>
  <c r="E98" i="12"/>
  <c r="K98" i="12"/>
  <c r="L98" i="12"/>
  <c r="O98" i="12"/>
  <c r="N106" i="12"/>
  <c r="M106" i="12"/>
  <c r="E106" i="12"/>
  <c r="K106" i="12"/>
  <c r="U106" i="12" s="1"/>
  <c r="L106" i="12"/>
  <c r="O106" i="12"/>
  <c r="N114" i="12"/>
  <c r="M114" i="12"/>
  <c r="E114" i="12"/>
  <c r="K114" i="12"/>
  <c r="L114" i="12"/>
  <c r="O114" i="12"/>
  <c r="N122" i="12"/>
  <c r="M122" i="12"/>
  <c r="E122" i="12"/>
  <c r="K122" i="12"/>
  <c r="L122" i="12"/>
  <c r="O122" i="12"/>
  <c r="N130" i="12"/>
  <c r="M130" i="12"/>
  <c r="E130" i="12"/>
  <c r="K130" i="12"/>
  <c r="L130" i="12"/>
  <c r="O130" i="12"/>
  <c r="N132" i="12"/>
  <c r="X132" i="12" s="1"/>
  <c r="M132" i="12"/>
  <c r="W132" i="12" s="1"/>
  <c r="E132" i="12"/>
  <c r="O132" i="12"/>
  <c r="Y132" i="12" s="1"/>
  <c r="N140" i="12"/>
  <c r="L140" i="12"/>
  <c r="K140" i="12"/>
  <c r="E140" i="12"/>
  <c r="M140" i="12"/>
  <c r="O140" i="12"/>
  <c r="N148" i="12"/>
  <c r="L148" i="12"/>
  <c r="K148" i="12"/>
  <c r="E148" i="12"/>
  <c r="M148" i="12"/>
  <c r="O148" i="12"/>
  <c r="N156" i="12"/>
  <c r="L156" i="12"/>
  <c r="K156" i="12"/>
  <c r="E156" i="12"/>
  <c r="M156" i="12"/>
  <c r="O156" i="12"/>
  <c r="N164" i="12"/>
  <c r="L164" i="12"/>
  <c r="K164" i="12"/>
  <c r="E164" i="12"/>
  <c r="M164" i="12"/>
  <c r="O164" i="12"/>
  <c r="N172" i="12"/>
  <c r="L172" i="12"/>
  <c r="K172" i="12"/>
  <c r="E172" i="12"/>
  <c r="M172" i="12"/>
  <c r="O172" i="12"/>
  <c r="M180" i="12"/>
  <c r="E180" i="12"/>
  <c r="N180" i="12"/>
  <c r="L180" i="12"/>
  <c r="K180" i="12"/>
  <c r="O180" i="12"/>
  <c r="M188" i="12"/>
  <c r="E188" i="12"/>
  <c r="L188" i="12"/>
  <c r="N188" i="12"/>
  <c r="K188" i="12"/>
  <c r="O188" i="12"/>
  <c r="M196" i="12"/>
  <c r="E196" i="12"/>
  <c r="L196" i="12"/>
  <c r="N196" i="12"/>
  <c r="O196" i="12"/>
  <c r="K196" i="12"/>
  <c r="U196" i="12" s="1"/>
  <c r="M204" i="12"/>
  <c r="E204" i="12"/>
  <c r="L204" i="12"/>
  <c r="N204" i="12"/>
  <c r="K204" i="12"/>
  <c r="O204" i="12"/>
  <c r="L216" i="12"/>
  <c r="O216" i="12"/>
  <c r="E216" i="12"/>
  <c r="N216" i="12"/>
  <c r="K216" i="12"/>
  <c r="U216" i="12" s="1"/>
  <c r="M216" i="12"/>
  <c r="L254" i="12"/>
  <c r="M254" i="12"/>
  <c r="E254" i="12"/>
  <c r="K254" i="12"/>
  <c r="O254" i="12"/>
  <c r="N254" i="12"/>
  <c r="O345" i="12"/>
  <c r="K345" i="12"/>
  <c r="N345" i="12"/>
  <c r="M345" i="12"/>
  <c r="L345" i="12"/>
  <c r="E345" i="12"/>
  <c r="O191" i="12"/>
  <c r="K191" i="12"/>
  <c r="N191" i="12"/>
  <c r="L191" i="12"/>
  <c r="E191" i="12"/>
  <c r="M191" i="12"/>
  <c r="O199" i="12"/>
  <c r="K199" i="12"/>
  <c r="U199" i="12" s="1"/>
  <c r="N199" i="12"/>
  <c r="L199" i="12"/>
  <c r="E199" i="12"/>
  <c r="M199" i="12"/>
  <c r="O207" i="12"/>
  <c r="K207" i="12"/>
  <c r="N207" i="12"/>
  <c r="L207" i="12"/>
  <c r="E207" i="12"/>
  <c r="M207" i="12"/>
  <c r="L222" i="12"/>
  <c r="M222" i="12"/>
  <c r="K222" i="12"/>
  <c r="N222" i="12"/>
  <c r="E222" i="12"/>
  <c r="O222" i="12"/>
  <c r="L238" i="12"/>
  <c r="M238" i="12"/>
  <c r="O238" i="12"/>
  <c r="N238" i="12"/>
  <c r="E238" i="12"/>
  <c r="K238" i="12"/>
  <c r="L232" i="12"/>
  <c r="O232" i="12"/>
  <c r="E232" i="12"/>
  <c r="M232" i="12"/>
  <c r="K232" i="12"/>
  <c r="U232" i="12" s="1"/>
  <c r="N232" i="12"/>
  <c r="L248" i="12"/>
  <c r="O248" i="12"/>
  <c r="E248" i="12"/>
  <c r="M248" i="12"/>
  <c r="K248" i="12"/>
  <c r="U248" i="12" s="1"/>
  <c r="N248" i="12"/>
  <c r="O297" i="12"/>
  <c r="K297" i="12"/>
  <c r="N297" i="12"/>
  <c r="E297" i="12"/>
  <c r="L297" i="12"/>
  <c r="M297" i="12"/>
  <c r="L258" i="12"/>
  <c r="M258" i="12"/>
  <c r="E258" i="12"/>
  <c r="O258" i="12"/>
  <c r="N258" i="12"/>
  <c r="K258" i="12"/>
  <c r="O291" i="12"/>
  <c r="K291" i="12"/>
  <c r="M291" i="12"/>
  <c r="N291" i="12"/>
  <c r="L291" i="12"/>
  <c r="E291" i="12"/>
  <c r="M336" i="12"/>
  <c r="E336" i="12"/>
  <c r="O336" i="12"/>
  <c r="N336" i="12"/>
  <c r="K336" i="12"/>
  <c r="U336" i="12" s="1"/>
  <c r="L336" i="12"/>
  <c r="O289" i="12"/>
  <c r="K289" i="12"/>
  <c r="U289" i="12" s="1"/>
  <c r="N289" i="12"/>
  <c r="E289" i="12"/>
  <c r="M289" i="12"/>
  <c r="L289" i="12"/>
  <c r="M330" i="12"/>
  <c r="E330" i="12"/>
  <c r="L330" i="12"/>
  <c r="N330" i="12"/>
  <c r="K330" i="12"/>
  <c r="O330" i="12"/>
  <c r="O287" i="12"/>
  <c r="K287" i="12"/>
  <c r="U287" i="12" s="1"/>
  <c r="E287" i="12"/>
  <c r="L287" i="12"/>
  <c r="M287" i="12"/>
  <c r="N287" i="12"/>
  <c r="O305" i="12"/>
  <c r="K305" i="12"/>
  <c r="L305" i="12"/>
  <c r="M305" i="12"/>
  <c r="E305" i="12"/>
  <c r="N305" i="12"/>
  <c r="M332" i="12"/>
  <c r="E332" i="12"/>
  <c r="L332" i="12"/>
  <c r="O332" i="12"/>
  <c r="K332" i="12"/>
  <c r="U332" i="12" s="1"/>
  <c r="N332" i="12"/>
  <c r="N215" i="12"/>
  <c r="L215" i="12"/>
  <c r="K215" i="12"/>
  <c r="U215" i="12" s="1"/>
  <c r="E215" i="12"/>
  <c r="M215" i="12"/>
  <c r="O215" i="12"/>
  <c r="N223" i="12"/>
  <c r="L223" i="12"/>
  <c r="K223" i="12"/>
  <c r="E223" i="12"/>
  <c r="M223" i="12"/>
  <c r="O223" i="12"/>
  <c r="N231" i="12"/>
  <c r="L231" i="12"/>
  <c r="O231" i="12"/>
  <c r="M231" i="12"/>
  <c r="E231" i="12"/>
  <c r="K231" i="12"/>
  <c r="N239" i="12"/>
  <c r="L239" i="12"/>
  <c r="O239" i="12"/>
  <c r="M239" i="12"/>
  <c r="E239" i="12"/>
  <c r="K239" i="12"/>
  <c r="U239" i="12" s="1"/>
  <c r="N247" i="12"/>
  <c r="L247" i="12"/>
  <c r="O247" i="12"/>
  <c r="M247" i="12"/>
  <c r="E247" i="12"/>
  <c r="K247" i="12"/>
  <c r="N255" i="12"/>
  <c r="O255" i="12"/>
  <c r="K255" i="12"/>
  <c r="M255" i="12"/>
  <c r="E255" i="12"/>
  <c r="L255" i="12"/>
  <c r="N263" i="12"/>
  <c r="O263" i="12"/>
  <c r="K263" i="12"/>
  <c r="M263" i="12"/>
  <c r="E263" i="12"/>
  <c r="L263" i="12"/>
  <c r="N271" i="12"/>
  <c r="O271" i="12"/>
  <c r="K271" i="12"/>
  <c r="M271" i="12"/>
  <c r="E271" i="12"/>
  <c r="L271" i="12"/>
  <c r="M278" i="12"/>
  <c r="E278" i="12"/>
  <c r="K278" i="12"/>
  <c r="L278" i="12"/>
  <c r="O278" i="12"/>
  <c r="N278" i="12"/>
  <c r="M294" i="12"/>
  <c r="E294" i="12"/>
  <c r="K294" i="12"/>
  <c r="L294" i="12"/>
  <c r="O294" i="12"/>
  <c r="N294" i="12"/>
  <c r="O327" i="12"/>
  <c r="K327" i="12"/>
  <c r="N327" i="12"/>
  <c r="E327" i="12"/>
  <c r="M327" i="12"/>
  <c r="L327" i="12"/>
  <c r="M298" i="12"/>
  <c r="E298" i="12"/>
  <c r="N298" i="12"/>
  <c r="O298" i="12"/>
  <c r="L298" i="12"/>
  <c r="K298" i="12"/>
  <c r="U298" i="12" s="1"/>
  <c r="M306" i="12"/>
  <c r="E306" i="12"/>
  <c r="N306" i="12"/>
  <c r="O306" i="12"/>
  <c r="K306" i="12"/>
  <c r="L306" i="12"/>
  <c r="M314" i="12"/>
  <c r="E314" i="12"/>
  <c r="N314" i="12"/>
  <c r="O314" i="12"/>
  <c r="L314" i="12"/>
  <c r="K314" i="12"/>
  <c r="U314" i="12" s="1"/>
  <c r="M322" i="12"/>
  <c r="E322" i="12"/>
  <c r="N322" i="12"/>
  <c r="O322" i="12"/>
  <c r="K322" i="12"/>
  <c r="L322" i="12"/>
  <c r="O351" i="12"/>
  <c r="K351" i="12"/>
  <c r="U351" i="12" s="1"/>
  <c r="E351" i="12"/>
  <c r="N351" i="12"/>
  <c r="M351" i="12"/>
  <c r="L351" i="12"/>
  <c r="M338" i="12"/>
  <c r="E338" i="12"/>
  <c r="N338" i="12"/>
  <c r="L338" i="12"/>
  <c r="K338" i="12"/>
  <c r="O338" i="12"/>
  <c r="O331" i="12"/>
  <c r="K331" i="12"/>
  <c r="U331" i="12" s="1"/>
  <c r="N331" i="12"/>
  <c r="L331" i="12"/>
  <c r="M331" i="12"/>
  <c r="E331" i="12"/>
  <c r="O347" i="12"/>
  <c r="K347" i="12"/>
  <c r="M347" i="12"/>
  <c r="L347" i="12"/>
  <c r="N347" i="12"/>
  <c r="E347" i="12"/>
  <c r="L358" i="12"/>
  <c r="M358" i="12"/>
  <c r="E358" i="12"/>
  <c r="O358" i="12"/>
  <c r="N358" i="12"/>
  <c r="K358" i="12"/>
  <c r="U358" i="12" s="1"/>
  <c r="O349" i="12"/>
  <c r="K349" i="12"/>
  <c r="L349" i="12"/>
  <c r="E349" i="12"/>
  <c r="M349" i="12"/>
  <c r="N349" i="12"/>
  <c r="O375" i="12"/>
  <c r="K375" i="12"/>
  <c r="U375" i="12" s="1"/>
  <c r="N375" i="12"/>
  <c r="M375" i="12"/>
  <c r="E375" i="12"/>
  <c r="L375" i="12"/>
  <c r="L362" i="12"/>
  <c r="K362" i="12"/>
  <c r="M362" i="12"/>
  <c r="E362" i="12"/>
  <c r="N362" i="12"/>
  <c r="O362" i="12"/>
  <c r="M366" i="12"/>
  <c r="E366" i="12"/>
  <c r="O366" i="12"/>
  <c r="N366" i="12"/>
  <c r="K366" i="12"/>
  <c r="L366" i="12"/>
  <c r="O369" i="12"/>
  <c r="K369" i="12"/>
  <c r="M369" i="12"/>
  <c r="L369" i="12"/>
  <c r="N369" i="12"/>
  <c r="E369" i="12"/>
  <c r="M372" i="12"/>
  <c r="E372" i="12"/>
  <c r="K372" i="12"/>
  <c r="O372" i="12"/>
  <c r="L372" i="12"/>
  <c r="N372" i="12"/>
  <c r="O379" i="12"/>
  <c r="K379" i="12"/>
  <c r="M379" i="12"/>
  <c r="E379" i="12"/>
  <c r="N379" i="12"/>
  <c r="L379" i="12"/>
  <c r="N382" i="12"/>
  <c r="M382" i="12"/>
  <c r="E382" i="12"/>
  <c r="O382" i="12"/>
  <c r="K382" i="12"/>
  <c r="L382" i="12"/>
  <c r="N390" i="12"/>
  <c r="M390" i="12"/>
  <c r="E390" i="12"/>
  <c r="O390" i="12"/>
  <c r="K390" i="12"/>
  <c r="U390" i="12" s="1"/>
  <c r="L390" i="12"/>
  <c r="U46" i="12"/>
  <c r="U22" i="12"/>
  <c r="U35" i="12"/>
  <c r="U99" i="12"/>
  <c r="U32" i="12"/>
  <c r="U54" i="12"/>
  <c r="U115" i="12"/>
  <c r="U273" i="12" l="1"/>
  <c r="U241" i="12"/>
  <c r="U327" i="12"/>
  <c r="U114" i="12"/>
  <c r="U371" i="12"/>
  <c r="U296" i="12"/>
  <c r="U69" i="12"/>
  <c r="U73" i="12"/>
  <c r="U308" i="12"/>
  <c r="U309" i="12"/>
  <c r="U185" i="12"/>
  <c r="U322" i="12"/>
  <c r="U294" i="12"/>
  <c r="U271" i="12"/>
  <c r="U255" i="12"/>
  <c r="U223" i="12"/>
  <c r="U330" i="12"/>
  <c r="U222" i="12"/>
  <c r="U164" i="12"/>
  <c r="U148" i="12"/>
  <c r="U383" i="12"/>
  <c r="U342" i="12"/>
  <c r="U277" i="12"/>
  <c r="U212" i="12"/>
  <c r="U120" i="12"/>
  <c r="U184" i="12"/>
  <c r="U176" i="12"/>
  <c r="U160" i="12"/>
  <c r="U357" i="12"/>
  <c r="U380" i="12"/>
  <c r="U348" i="12"/>
  <c r="U67" i="12"/>
  <c r="U147" i="12"/>
  <c r="U117" i="12"/>
  <c r="U291" i="12"/>
  <c r="U345" i="12"/>
  <c r="U254" i="12"/>
  <c r="U122" i="12"/>
  <c r="U213" i="12"/>
  <c r="U334" i="12"/>
  <c r="U162" i="12"/>
  <c r="U382" i="12"/>
  <c r="U366" i="12"/>
  <c r="U278" i="12"/>
  <c r="U245" i="12"/>
  <c r="U194" i="12"/>
  <c r="U104" i="12"/>
  <c r="U155" i="12"/>
  <c r="U109" i="12"/>
  <c r="U119" i="12"/>
  <c r="U325" i="12"/>
  <c r="U343" i="12"/>
  <c r="U217" i="12"/>
  <c r="U313" i="12"/>
  <c r="U386" i="12"/>
  <c r="U387" i="12"/>
  <c r="U251" i="12"/>
  <c r="U240" i="12"/>
  <c r="U379" i="12"/>
  <c r="U349" i="12"/>
  <c r="U347" i="12"/>
  <c r="U247" i="12"/>
  <c r="U231" i="12"/>
  <c r="U305" i="12"/>
  <c r="U238" i="12"/>
  <c r="U130" i="12"/>
  <c r="U98" i="12"/>
  <c r="U365" i="12"/>
  <c r="U356" i="12"/>
  <c r="U329" i="12"/>
  <c r="U262" i="12"/>
  <c r="U205" i="12"/>
  <c r="U189" i="12"/>
  <c r="U61" i="12"/>
  <c r="U319" i="12"/>
  <c r="U94" i="12"/>
  <c r="U344" i="12"/>
  <c r="U249" i="12"/>
  <c r="U256" i="12"/>
  <c r="U93" i="12"/>
  <c r="U179" i="12"/>
  <c r="U60" i="12"/>
  <c r="U297" i="12"/>
  <c r="U229" i="12"/>
  <c r="U282" i="12"/>
  <c r="U283" i="12"/>
  <c r="U303" i="12"/>
  <c r="U146" i="12"/>
  <c r="U290" i="12"/>
  <c r="U81" i="12"/>
  <c r="U292" i="12"/>
  <c r="U100" i="12"/>
  <c r="U214" i="12"/>
  <c r="U224" i="12"/>
  <c r="U144" i="12"/>
  <c r="P6" i="12"/>
  <c r="U66" i="12"/>
  <c r="L6" i="12"/>
  <c r="M6" i="12"/>
  <c r="U77" i="12"/>
  <c r="K6" i="12"/>
  <c r="U6" i="12" s="1"/>
  <c r="U263" i="12"/>
  <c r="U180" i="12"/>
  <c r="U172" i="12"/>
  <c r="U156" i="12"/>
  <c r="U140" i="12"/>
  <c r="U175" i="12"/>
  <c r="U143" i="12"/>
  <c r="U359" i="12"/>
  <c r="V354" i="12"/>
  <c r="U304" i="12"/>
  <c r="U315" i="12"/>
  <c r="U374" i="12"/>
  <c r="V318" i="12"/>
  <c r="U286" i="12"/>
  <c r="U267" i="12"/>
  <c r="U219" i="12"/>
  <c r="V240" i="12"/>
  <c r="U167" i="12"/>
  <c r="U135" i="12"/>
  <c r="Q391" i="12"/>
  <c r="V391" i="12" s="1"/>
  <c r="Q390" i="12"/>
  <c r="Q388" i="12"/>
  <c r="V388" i="12" s="1"/>
  <c r="Q386" i="12"/>
  <c r="V386" i="12" s="1"/>
  <c r="Q384" i="12"/>
  <c r="V384" i="12" s="1"/>
  <c r="Q382" i="12"/>
  <c r="V382" i="12" s="1"/>
  <c r="Q380" i="12"/>
  <c r="V380" i="12" s="1"/>
  <c r="Q378" i="12"/>
  <c r="V378" i="12" s="1"/>
  <c r="Q376" i="12"/>
  <c r="V376" i="12" s="1"/>
  <c r="Q389" i="12"/>
  <c r="V389" i="12" s="1"/>
  <c r="Q387" i="12"/>
  <c r="Q385" i="12"/>
  <c r="V385" i="12" s="1"/>
  <c r="Q383" i="12"/>
  <c r="V383" i="12" s="1"/>
  <c r="Q381" i="12"/>
  <c r="Q379" i="12"/>
  <c r="Q377" i="12"/>
  <c r="V377" i="12" s="1"/>
  <c r="Q374" i="12"/>
  <c r="V374" i="12" s="1"/>
  <c r="Q372" i="12"/>
  <c r="V372" i="12" s="1"/>
  <c r="Q370" i="12"/>
  <c r="Q368" i="12"/>
  <c r="V368" i="12" s="1"/>
  <c r="Q366" i="12"/>
  <c r="V366" i="12" s="1"/>
  <c r="Q371" i="12"/>
  <c r="Q365" i="12"/>
  <c r="Q369" i="12"/>
  <c r="V369" i="12" s="1"/>
  <c r="Q373" i="12"/>
  <c r="V373" i="12" s="1"/>
  <c r="Q367" i="12"/>
  <c r="Q364" i="12"/>
  <c r="Q362" i="12"/>
  <c r="Q375" i="12"/>
  <c r="V375" i="12" s="1"/>
  <c r="Q363" i="12"/>
  <c r="Q359" i="12"/>
  <c r="Q358" i="12"/>
  <c r="V358" i="12" s="1"/>
  <c r="Q356" i="12"/>
  <c r="V356" i="12" s="1"/>
  <c r="Q354" i="12"/>
  <c r="Q352" i="12"/>
  <c r="Q350" i="12"/>
  <c r="V350" i="12" s="1"/>
  <c r="Q348" i="12"/>
  <c r="V348" i="12" s="1"/>
  <c r="Q346" i="12"/>
  <c r="Q344" i="12"/>
  <c r="Q342" i="12"/>
  <c r="V342" i="12" s="1"/>
  <c r="Q340" i="12"/>
  <c r="V340" i="12" s="1"/>
  <c r="Q338" i="12"/>
  <c r="V338" i="12" s="1"/>
  <c r="Q336" i="12"/>
  <c r="Q360" i="12"/>
  <c r="V360" i="12" s="1"/>
  <c r="Q349" i="12"/>
  <c r="V349" i="12" s="1"/>
  <c r="Q341" i="12"/>
  <c r="Q334" i="12"/>
  <c r="Q332" i="12"/>
  <c r="V332" i="12" s="1"/>
  <c r="Q330" i="12"/>
  <c r="V330" i="12" s="1"/>
  <c r="Q328" i="12"/>
  <c r="Q326" i="12"/>
  <c r="Q324" i="12"/>
  <c r="V324" i="12" s="1"/>
  <c r="Q322" i="12"/>
  <c r="V322" i="12" s="1"/>
  <c r="Q355" i="12"/>
  <c r="Q347" i="12"/>
  <c r="V347" i="12" s="1"/>
  <c r="Q339" i="12"/>
  <c r="V339" i="12" s="1"/>
  <c r="Q353" i="12"/>
  <c r="V353" i="12" s="1"/>
  <c r="Q337" i="12"/>
  <c r="Q333" i="12"/>
  <c r="Q323" i="12"/>
  <c r="V323" i="12" s="1"/>
  <c r="Q320" i="12"/>
  <c r="V320" i="12" s="1"/>
  <c r="Q318" i="12"/>
  <c r="Q316" i="12"/>
  <c r="Q314" i="12"/>
  <c r="V314" i="12" s="1"/>
  <c r="Q312" i="12"/>
  <c r="V312" i="12" s="1"/>
  <c r="Q310" i="12"/>
  <c r="Q308" i="12"/>
  <c r="Q306" i="12"/>
  <c r="V306" i="12" s="1"/>
  <c r="Q304" i="12"/>
  <c r="V304" i="12" s="1"/>
  <c r="Q302" i="12"/>
  <c r="V302" i="12" s="1"/>
  <c r="Q300" i="12"/>
  <c r="Q298" i="12"/>
  <c r="V298" i="12" s="1"/>
  <c r="Q296" i="12"/>
  <c r="V296" i="12" s="1"/>
  <c r="Q294" i="12"/>
  <c r="Q292" i="12"/>
  <c r="Q290" i="12"/>
  <c r="V290" i="12" s="1"/>
  <c r="Q288" i="12"/>
  <c r="V288" i="12" s="1"/>
  <c r="Q286" i="12"/>
  <c r="Q284" i="12"/>
  <c r="V284" i="12" s="1"/>
  <c r="Q282" i="12"/>
  <c r="V282" i="12" s="1"/>
  <c r="Q280" i="12"/>
  <c r="V280" i="12" s="1"/>
  <c r="Q278" i="12"/>
  <c r="V278" i="12" s="1"/>
  <c r="Q351" i="12"/>
  <c r="V351" i="12" s="1"/>
  <c r="Q335" i="12"/>
  <c r="V335" i="12" s="1"/>
  <c r="Q331" i="12"/>
  <c r="V331" i="12" s="1"/>
  <c r="Q325" i="12"/>
  <c r="Q345" i="12"/>
  <c r="V345" i="12" s="1"/>
  <c r="Q327" i="12"/>
  <c r="V327" i="12" s="1"/>
  <c r="Q317" i="12"/>
  <c r="V317" i="12" s="1"/>
  <c r="Q309" i="12"/>
  <c r="Q301" i="12"/>
  <c r="Q293" i="12"/>
  <c r="V293" i="12" s="1"/>
  <c r="Q285" i="12"/>
  <c r="V285" i="12" s="1"/>
  <c r="Q361" i="12"/>
  <c r="Q357" i="12"/>
  <c r="Q315" i="12"/>
  <c r="V315" i="12" s="1"/>
  <c r="Q307" i="12"/>
  <c r="V307" i="12" s="1"/>
  <c r="Q299" i="12"/>
  <c r="Q295" i="12"/>
  <c r="Q287" i="12"/>
  <c r="Q279" i="12"/>
  <c r="V279" i="12" s="1"/>
  <c r="Q276" i="12"/>
  <c r="Q274" i="12"/>
  <c r="Q272" i="12"/>
  <c r="V272" i="12" s="1"/>
  <c r="Q270" i="12"/>
  <c r="V270" i="12" s="1"/>
  <c r="Q268" i="12"/>
  <c r="Q266" i="12"/>
  <c r="Q264" i="12"/>
  <c r="V264" i="12" s="1"/>
  <c r="Q262" i="12"/>
  <c r="V262" i="12" s="1"/>
  <c r="Q260" i="12"/>
  <c r="Q258" i="12"/>
  <c r="Q256" i="12"/>
  <c r="V256" i="12" s="1"/>
  <c r="Q254" i="12"/>
  <c r="V254" i="12" s="1"/>
  <c r="Q252" i="12"/>
  <c r="Q250" i="12"/>
  <c r="Q321" i="12"/>
  <c r="V321" i="12" s="1"/>
  <c r="Q319" i="12"/>
  <c r="V319" i="12" s="1"/>
  <c r="Q305" i="12"/>
  <c r="V305" i="12" s="1"/>
  <c r="Q303" i="12"/>
  <c r="Q289" i="12"/>
  <c r="V289" i="12" s="1"/>
  <c r="Q275" i="12"/>
  <c r="V275" i="12" s="1"/>
  <c r="Q267" i="12"/>
  <c r="Q259" i="12"/>
  <c r="V259" i="12" s="1"/>
  <c r="Q251" i="12"/>
  <c r="V251" i="12" s="1"/>
  <c r="Q247" i="12"/>
  <c r="V247" i="12" s="1"/>
  <c r="Q243" i="12"/>
  <c r="Q239" i="12"/>
  <c r="V239" i="12" s="1"/>
  <c r="Q235" i="12"/>
  <c r="Q231" i="12"/>
  <c r="V231" i="12" s="1"/>
  <c r="Q343" i="12"/>
  <c r="Q291" i="12"/>
  <c r="V291" i="12" s="1"/>
  <c r="Q277" i="12"/>
  <c r="V277" i="12" s="1"/>
  <c r="Q269" i="12"/>
  <c r="V269" i="12" s="1"/>
  <c r="Q261" i="12"/>
  <c r="Q253" i="12"/>
  <c r="Q329" i="12"/>
  <c r="Q313" i="12"/>
  <c r="V313" i="12" s="1"/>
  <c r="Q311" i="12"/>
  <c r="Q281" i="12"/>
  <c r="V281" i="12" s="1"/>
  <c r="Q249" i="12"/>
  <c r="V249" i="12" s="1"/>
  <c r="Q245" i="12"/>
  <c r="V245" i="12" s="1"/>
  <c r="Q241" i="12"/>
  <c r="Q237" i="12"/>
  <c r="Q233" i="12"/>
  <c r="V233" i="12" s="1"/>
  <c r="Q227" i="12"/>
  <c r="V227" i="12" s="1"/>
  <c r="Q223" i="12"/>
  <c r="V223" i="12" s="1"/>
  <c r="Q219" i="12"/>
  <c r="Q215" i="12"/>
  <c r="V215" i="12" s="1"/>
  <c r="Q211" i="12"/>
  <c r="V211" i="12" s="1"/>
  <c r="Q206" i="12"/>
  <c r="V206" i="12" s="1"/>
  <c r="Q204" i="12"/>
  <c r="V204" i="12" s="1"/>
  <c r="Q202" i="12"/>
  <c r="Q200" i="12"/>
  <c r="V200" i="12" s="1"/>
  <c r="Q198" i="12"/>
  <c r="Q196" i="12"/>
  <c r="Q194" i="12"/>
  <c r="V194" i="12" s="1"/>
  <c r="Q192" i="12"/>
  <c r="V192" i="12" s="1"/>
  <c r="Q190" i="12"/>
  <c r="V190" i="12" s="1"/>
  <c r="Q188" i="12"/>
  <c r="V188" i="12" s="1"/>
  <c r="Q186" i="12"/>
  <c r="V186" i="12" s="1"/>
  <c r="Q184" i="12"/>
  <c r="V184" i="12" s="1"/>
  <c r="Q182" i="12"/>
  <c r="V182" i="12" s="1"/>
  <c r="Q180" i="12"/>
  <c r="Q178" i="12"/>
  <c r="V178" i="12" s="1"/>
  <c r="Q273" i="12"/>
  <c r="V273" i="12" s="1"/>
  <c r="Q271" i="12"/>
  <c r="V271" i="12" s="1"/>
  <c r="Q257" i="12"/>
  <c r="Q255" i="12"/>
  <c r="V255" i="12" s="1"/>
  <c r="Q226" i="12"/>
  <c r="V226" i="12" s="1"/>
  <c r="Q222" i="12"/>
  <c r="V222" i="12" s="1"/>
  <c r="Q218" i="12"/>
  <c r="Q214" i="12"/>
  <c r="V214" i="12" s="1"/>
  <c r="Q210" i="12"/>
  <c r="V210" i="12" s="1"/>
  <c r="Q265" i="12"/>
  <c r="Q263" i="12"/>
  <c r="V263" i="12" s="1"/>
  <c r="Q246" i="12"/>
  <c r="V246" i="12" s="1"/>
  <c r="Q242" i="12"/>
  <c r="V242" i="12" s="1"/>
  <c r="Q238" i="12"/>
  <c r="Q234" i="12"/>
  <c r="Q230" i="12"/>
  <c r="V230" i="12" s="1"/>
  <c r="Q228" i="12"/>
  <c r="V228" i="12" s="1"/>
  <c r="Q224" i="12"/>
  <c r="V224" i="12" s="1"/>
  <c r="Q220" i="12"/>
  <c r="Q216" i="12"/>
  <c r="V216" i="12" s="1"/>
  <c r="Q212" i="12"/>
  <c r="V212" i="12" s="1"/>
  <c r="Q208" i="12"/>
  <c r="Q203" i="12"/>
  <c r="Q195" i="12"/>
  <c r="V195" i="12" s="1"/>
  <c r="Q187" i="12"/>
  <c r="V187" i="12" s="1"/>
  <c r="Q176" i="12"/>
  <c r="Q172" i="12"/>
  <c r="Q168" i="12"/>
  <c r="V168" i="12" s="1"/>
  <c r="Q164" i="12"/>
  <c r="V164" i="12" s="1"/>
  <c r="Q160" i="12"/>
  <c r="Q156" i="12"/>
  <c r="V156" i="12" s="1"/>
  <c r="Q152" i="12"/>
  <c r="V152" i="12" s="1"/>
  <c r="Q148" i="12"/>
  <c r="V148" i="12" s="1"/>
  <c r="Q144" i="12"/>
  <c r="Q140" i="12"/>
  <c r="V140" i="12" s="1"/>
  <c r="Q136" i="12"/>
  <c r="V136" i="12" s="1"/>
  <c r="Q283" i="12"/>
  <c r="V283" i="12" s="1"/>
  <c r="Q201" i="12"/>
  <c r="Q193" i="12"/>
  <c r="Q185" i="12"/>
  <c r="Q179" i="12"/>
  <c r="V179" i="12" s="1"/>
  <c r="Q175" i="12"/>
  <c r="Q171" i="12"/>
  <c r="Q167" i="12"/>
  <c r="V167" i="12" s="1"/>
  <c r="Q163" i="12"/>
  <c r="V163" i="12" s="1"/>
  <c r="Q159" i="12"/>
  <c r="V159" i="12" s="1"/>
  <c r="Q155" i="12"/>
  <c r="V155" i="12" s="1"/>
  <c r="Q151" i="12"/>
  <c r="V151" i="12" s="1"/>
  <c r="Q147" i="12"/>
  <c r="V147" i="12" s="1"/>
  <c r="Q143" i="12"/>
  <c r="Q139" i="12"/>
  <c r="Q135" i="12"/>
  <c r="V135" i="12" s="1"/>
  <c r="Q130" i="12"/>
  <c r="V130" i="12" s="1"/>
  <c r="Q128" i="12"/>
  <c r="Q126" i="12"/>
  <c r="V126" i="12" s="1"/>
  <c r="Q124" i="12"/>
  <c r="V124" i="12" s="1"/>
  <c r="Q122" i="12"/>
  <c r="V122" i="12" s="1"/>
  <c r="Q120" i="12"/>
  <c r="Q118" i="12"/>
  <c r="V118" i="12" s="1"/>
  <c r="Q116" i="12"/>
  <c r="V116" i="12" s="1"/>
  <c r="Q114" i="12"/>
  <c r="V114" i="12" s="1"/>
  <c r="Q112" i="12"/>
  <c r="Q110" i="12"/>
  <c r="V110" i="12" s="1"/>
  <c r="Q108" i="12"/>
  <c r="V108" i="12" s="1"/>
  <c r="Q106" i="12"/>
  <c r="V106" i="12" s="1"/>
  <c r="Q104" i="12"/>
  <c r="Q102" i="12"/>
  <c r="V102" i="12" s="1"/>
  <c r="Q100" i="12"/>
  <c r="Q98" i="12"/>
  <c r="V98" i="12" s="1"/>
  <c r="Q96" i="12"/>
  <c r="Q94" i="12"/>
  <c r="Q92" i="12"/>
  <c r="V92" i="12" s="1"/>
  <c r="Q90" i="12"/>
  <c r="V90" i="12" s="1"/>
  <c r="Q88" i="12"/>
  <c r="Q86" i="12"/>
  <c r="Q84" i="12"/>
  <c r="V84" i="12" s="1"/>
  <c r="Q82" i="12"/>
  <c r="V82" i="12" s="1"/>
  <c r="Q80" i="12"/>
  <c r="Q78" i="12"/>
  <c r="Q76" i="12"/>
  <c r="V76" i="12" s="1"/>
  <c r="Q74" i="12"/>
  <c r="V74" i="12" s="1"/>
  <c r="Q72" i="12"/>
  <c r="V72" i="12" s="1"/>
  <c r="Q70" i="12"/>
  <c r="Q68" i="12"/>
  <c r="V68" i="12" s="1"/>
  <c r="Q66" i="12"/>
  <c r="V66" i="12" s="1"/>
  <c r="Q64" i="12"/>
  <c r="V64" i="12" s="1"/>
  <c r="Q62" i="12"/>
  <c r="V62" i="12" s="1"/>
  <c r="Q60" i="12"/>
  <c r="V60" i="12" s="1"/>
  <c r="Q58" i="12"/>
  <c r="V58" i="12" s="1"/>
  <c r="Q56" i="12"/>
  <c r="V56" i="12" s="1"/>
  <c r="Q183" i="12"/>
  <c r="V183" i="12" s="1"/>
  <c r="Q181" i="12"/>
  <c r="V181" i="12" s="1"/>
  <c r="Q129" i="12"/>
  <c r="V129" i="12" s="1"/>
  <c r="Q121" i="12"/>
  <c r="Q113" i="12"/>
  <c r="Q105" i="12"/>
  <c r="Q97" i="12"/>
  <c r="V97" i="12" s="1"/>
  <c r="Q87" i="12"/>
  <c r="Q79" i="12"/>
  <c r="V79" i="12" s="1"/>
  <c r="Q67" i="12"/>
  <c r="Q59" i="12"/>
  <c r="V59" i="12" s="1"/>
  <c r="Q248" i="12"/>
  <c r="Q244" i="12"/>
  <c r="Q240" i="12"/>
  <c r="Q236" i="12"/>
  <c r="V236" i="12" s="1"/>
  <c r="Q232" i="12"/>
  <c r="V232" i="12" s="1"/>
  <c r="Q199" i="12"/>
  <c r="V199" i="12" s="1"/>
  <c r="Q197" i="12"/>
  <c r="V197" i="12" s="1"/>
  <c r="Q177" i="12"/>
  <c r="V177" i="12" s="1"/>
  <c r="Q173" i="12"/>
  <c r="Q169" i="12"/>
  <c r="Q165" i="12"/>
  <c r="V165" i="12" s="1"/>
  <c r="Q161" i="12"/>
  <c r="V161" i="12" s="1"/>
  <c r="Q157" i="12"/>
  <c r="Q153" i="12"/>
  <c r="Q149" i="12"/>
  <c r="V149" i="12" s="1"/>
  <c r="Q145" i="12"/>
  <c r="V145" i="12" s="1"/>
  <c r="Q141" i="12"/>
  <c r="Q137" i="12"/>
  <c r="Q133" i="12"/>
  <c r="V133" i="12" s="1"/>
  <c r="Q123" i="12"/>
  <c r="V123" i="12" s="1"/>
  <c r="Q115" i="12"/>
  <c r="V115" i="12" s="1"/>
  <c r="Q107" i="12"/>
  <c r="V107" i="12" s="1"/>
  <c r="Q99" i="12"/>
  <c r="V99" i="12" s="1"/>
  <c r="Q93" i="12"/>
  <c r="V93" i="12" s="1"/>
  <c r="Q85" i="12"/>
  <c r="V85" i="12" s="1"/>
  <c r="Q77" i="12"/>
  <c r="Q73" i="12"/>
  <c r="V73" i="12" s="1"/>
  <c r="Q65" i="12"/>
  <c r="V65" i="12" s="1"/>
  <c r="Q57" i="12"/>
  <c r="Q55" i="12"/>
  <c r="V55" i="12" s="1"/>
  <c r="Q53" i="12"/>
  <c r="V53" i="12" s="1"/>
  <c r="Q51" i="12"/>
  <c r="V51" i="12" s="1"/>
  <c r="Q49" i="12"/>
  <c r="V49" i="12" s="1"/>
  <c r="Q47" i="12"/>
  <c r="V47" i="12" s="1"/>
  <c r="Q45" i="12"/>
  <c r="V45" i="12" s="1"/>
  <c r="Q43" i="12"/>
  <c r="V43" i="12" s="1"/>
  <c r="Q41" i="12"/>
  <c r="V41" i="12" s="1"/>
  <c r="Q39" i="12"/>
  <c r="V39" i="12" s="1"/>
  <c r="Q37" i="12"/>
  <c r="V37" i="12" s="1"/>
  <c r="Q35" i="12"/>
  <c r="V35" i="12" s="1"/>
  <c r="Q33" i="12"/>
  <c r="V33" i="12" s="1"/>
  <c r="Q31" i="12"/>
  <c r="V31" i="12" s="1"/>
  <c r="Q29" i="12"/>
  <c r="V29" i="12" s="1"/>
  <c r="Q27" i="12"/>
  <c r="V27" i="12" s="1"/>
  <c r="Q25" i="12"/>
  <c r="V25" i="12" s="1"/>
  <c r="Q23" i="12"/>
  <c r="V23" i="12" s="1"/>
  <c r="Q21" i="12"/>
  <c r="V21" i="12" s="1"/>
  <c r="Q19" i="12"/>
  <c r="V19" i="12" s="1"/>
  <c r="Q17" i="12"/>
  <c r="V17" i="12" s="1"/>
  <c r="Q15" i="12"/>
  <c r="V15" i="12" s="1"/>
  <c r="Q13" i="12"/>
  <c r="V13" i="12" s="1"/>
  <c r="Q297" i="12"/>
  <c r="V297" i="12" s="1"/>
  <c r="Q207" i="12"/>
  <c r="V207" i="12" s="1"/>
  <c r="Q205" i="12"/>
  <c r="V205" i="12" s="1"/>
  <c r="Q191" i="12"/>
  <c r="V191" i="12" s="1"/>
  <c r="Q189" i="12"/>
  <c r="V189" i="12" s="1"/>
  <c r="Q174" i="12"/>
  <c r="Q170" i="12"/>
  <c r="Q166" i="12"/>
  <c r="V166" i="12" s="1"/>
  <c r="Q162" i="12"/>
  <c r="V162" i="12" s="1"/>
  <c r="Q158" i="12"/>
  <c r="Q154" i="12"/>
  <c r="Q150" i="12"/>
  <c r="V150" i="12" s="1"/>
  <c r="Q146" i="12"/>
  <c r="V146" i="12" s="1"/>
  <c r="Q142" i="12"/>
  <c r="Q138" i="12"/>
  <c r="V138" i="12" s="1"/>
  <c r="Q134" i="12"/>
  <c r="V134" i="12" s="1"/>
  <c r="Q127" i="12"/>
  <c r="V127" i="12" s="1"/>
  <c r="Q119" i="12"/>
  <c r="Q111" i="12"/>
  <c r="V111" i="12" s="1"/>
  <c r="Q103" i="12"/>
  <c r="V103" i="12" s="1"/>
  <c r="Q95" i="12"/>
  <c r="V95" i="12" s="1"/>
  <c r="Q89" i="12"/>
  <c r="Q81" i="12"/>
  <c r="V81" i="12" s="1"/>
  <c r="Q69" i="12"/>
  <c r="V69" i="12" s="1"/>
  <c r="Q61" i="12"/>
  <c r="V61" i="12" s="1"/>
  <c r="Q54" i="12"/>
  <c r="V54" i="12" s="1"/>
  <c r="Q52" i="12"/>
  <c r="V52" i="12" s="1"/>
  <c r="Q50" i="12"/>
  <c r="V50" i="12" s="1"/>
  <c r="Q48" i="12"/>
  <c r="V48" i="12" s="1"/>
  <c r="Q46" i="12"/>
  <c r="V46" i="12" s="1"/>
  <c r="Q44" i="12"/>
  <c r="V44" i="12" s="1"/>
  <c r="Q42" i="12"/>
  <c r="V42" i="12" s="1"/>
  <c r="Q40" i="12"/>
  <c r="V40" i="12" s="1"/>
  <c r="Q38" i="12"/>
  <c r="V38" i="12" s="1"/>
  <c r="Q36" i="12"/>
  <c r="V36" i="12" s="1"/>
  <c r="Q34" i="12"/>
  <c r="V34" i="12" s="1"/>
  <c r="Q32" i="12"/>
  <c r="V32" i="12" s="1"/>
  <c r="Q30" i="12"/>
  <c r="V30" i="12" s="1"/>
  <c r="Q28" i="12"/>
  <c r="V28" i="12" s="1"/>
  <c r="Q26" i="12"/>
  <c r="V26" i="12" s="1"/>
  <c r="Q24" i="12"/>
  <c r="V24" i="12" s="1"/>
  <c r="Q22" i="12"/>
  <c r="V22" i="12" s="1"/>
  <c r="Q20" i="12"/>
  <c r="V20" i="12" s="1"/>
  <c r="Q18" i="12"/>
  <c r="V18" i="12" s="1"/>
  <c r="Q16" i="12"/>
  <c r="V16" i="12" s="1"/>
  <c r="Q14" i="12"/>
  <c r="V14" i="12" s="1"/>
  <c r="Q12" i="12"/>
  <c r="V12" i="12" s="1"/>
  <c r="Q10" i="12"/>
  <c r="V10" i="12" s="1"/>
  <c r="Q8" i="12"/>
  <c r="V8" i="12" s="1"/>
  <c r="R2" i="12"/>
  <c r="Q225" i="12"/>
  <c r="Q217" i="12"/>
  <c r="V217" i="12" s="1"/>
  <c r="Q209" i="12"/>
  <c r="V209" i="12" s="1"/>
  <c r="Q131" i="12"/>
  <c r="V131" i="12" s="1"/>
  <c r="Q101" i="12"/>
  <c r="V101" i="12" s="1"/>
  <c r="Q71" i="12"/>
  <c r="V71" i="12" s="1"/>
  <c r="Q7" i="12"/>
  <c r="Q125" i="12"/>
  <c r="Q117" i="12"/>
  <c r="V117" i="12" s="1"/>
  <c r="Q11" i="12"/>
  <c r="V11" i="12" s="1"/>
  <c r="Q229" i="12"/>
  <c r="V229" i="12" s="1"/>
  <c r="Q221" i="12"/>
  <c r="Q213" i="12"/>
  <c r="V213" i="12" s="1"/>
  <c r="Q83" i="12"/>
  <c r="V83" i="12" s="1"/>
  <c r="Q9" i="12"/>
  <c r="V9" i="12" s="1"/>
  <c r="Q91" i="12"/>
  <c r="V91" i="12" s="1"/>
  <c r="Q63" i="12"/>
  <c r="V63" i="12" s="1"/>
  <c r="Q109" i="12"/>
  <c r="V109" i="12" s="1"/>
  <c r="U362" i="12"/>
  <c r="V287" i="12"/>
  <c r="U258" i="12"/>
  <c r="V172" i="12"/>
  <c r="E6" i="12"/>
  <c r="V371" i="12"/>
  <c r="V337" i="12"/>
  <c r="V86" i="12"/>
  <c r="V94" i="12"/>
  <c r="V119" i="12"/>
  <c r="V370" i="12"/>
  <c r="V308" i="12"/>
  <c r="U265" i="12"/>
  <c r="V266" i="12"/>
  <c r="V309" i="12"/>
  <c r="U210" i="12"/>
  <c r="V220" i="12"/>
  <c r="O6" i="12"/>
  <c r="U381" i="12"/>
  <c r="U226" i="12"/>
  <c r="N6" i="12"/>
  <c r="V390" i="12"/>
  <c r="V379" i="12"/>
  <c r="U369" i="12"/>
  <c r="V294" i="12"/>
  <c r="V336" i="12"/>
  <c r="U207" i="12"/>
  <c r="U191" i="12"/>
  <c r="V180" i="12"/>
  <c r="U372" i="12"/>
  <c r="V362" i="12"/>
  <c r="U338" i="12"/>
  <c r="U306" i="12"/>
  <c r="V258" i="12"/>
  <c r="V248" i="12"/>
  <c r="V238" i="12"/>
  <c r="U204" i="12"/>
  <c r="V196" i="12"/>
  <c r="U188" i="12"/>
  <c r="V175" i="12"/>
  <c r="U159" i="12"/>
  <c r="V143" i="12"/>
  <c r="V365" i="12"/>
  <c r="V364" i="12"/>
  <c r="U335" i="12"/>
  <c r="V367" i="12"/>
  <c r="U293" i="12"/>
  <c r="V261" i="12"/>
  <c r="V221" i="12"/>
  <c r="U328" i="12"/>
  <c r="V120" i="12"/>
  <c r="V104" i="12"/>
  <c r="V359" i="12"/>
  <c r="U261" i="12"/>
  <c r="V328" i="12"/>
  <c r="V334" i="12"/>
  <c r="V218" i="12"/>
  <c r="V202" i="12"/>
  <c r="V171" i="12"/>
  <c r="V139" i="12"/>
  <c r="U57" i="12"/>
  <c r="V361" i="12"/>
  <c r="V344" i="12"/>
  <c r="V265" i="12"/>
  <c r="V201" i="12"/>
  <c r="U363" i="12"/>
  <c r="U360" i="12"/>
  <c r="U355" i="12"/>
  <c r="U353" i="12"/>
  <c r="U318" i="12"/>
  <c r="U302" i="12"/>
  <c r="V352" i="12"/>
  <c r="U235" i="12"/>
  <c r="V235" i="12"/>
  <c r="V219" i="12"/>
  <c r="U321" i="12"/>
  <c r="V295" i="12"/>
  <c r="U279" i="12"/>
  <c r="U274" i="12"/>
  <c r="U246" i="12"/>
  <c r="V203" i="12"/>
  <c r="U195" i="12"/>
  <c r="U284" i="12"/>
  <c r="U192" i="12"/>
  <c r="V176" i="12"/>
  <c r="V160" i="12"/>
  <c r="V144" i="12"/>
  <c r="U276" i="12"/>
  <c r="U118" i="12"/>
  <c r="U102" i="12"/>
  <c r="U62" i="12"/>
  <c r="U97" i="12"/>
  <c r="V113" i="12"/>
  <c r="U129" i="12"/>
  <c r="U137" i="12"/>
  <c r="V137" i="12"/>
  <c r="U153" i="12"/>
  <c r="V153" i="12"/>
  <c r="U169" i="12"/>
  <c r="V169" i="12"/>
  <c r="U53" i="12"/>
  <c r="U368" i="12"/>
  <c r="U333" i="12"/>
  <c r="U316" i="12"/>
  <c r="V300" i="12"/>
  <c r="U225" i="12"/>
  <c r="U288" i="12"/>
  <c r="V193" i="12"/>
  <c r="V100" i="12"/>
  <c r="U260" i="12"/>
  <c r="U79" i="12"/>
  <c r="U206" i="12"/>
  <c r="U190" i="12"/>
  <c r="U174" i="12"/>
  <c r="U158" i="12"/>
  <c r="U142" i="12"/>
  <c r="U183" i="12"/>
  <c r="U105" i="12"/>
  <c r="V121" i="12"/>
  <c r="U141" i="12"/>
  <c r="V141" i="12"/>
  <c r="U157" i="12"/>
  <c r="V157" i="12"/>
  <c r="U173" i="12"/>
  <c r="V173" i="12"/>
  <c r="V80" i="12"/>
  <c r="U88" i="12"/>
  <c r="U95" i="12"/>
  <c r="V253" i="12"/>
  <c r="V237" i="12"/>
  <c r="U221" i="12"/>
  <c r="U250" i="12"/>
  <c r="U234" i="12"/>
  <c r="U170" i="12"/>
  <c r="U154" i="12"/>
  <c r="U138" i="12"/>
  <c r="V128" i="12"/>
  <c r="V112" i="12"/>
  <c r="V96" i="12"/>
  <c r="V125" i="12"/>
  <c r="V78" i="12"/>
  <c r="V343" i="12"/>
  <c r="V299" i="12"/>
  <c r="V301" i="12"/>
  <c r="U389" i="12"/>
  <c r="V387" i="12"/>
  <c r="V363" i="12"/>
  <c r="V341" i="12"/>
  <c r="U324" i="12"/>
  <c r="V326" i="12"/>
  <c r="V310" i="12"/>
  <c r="U352" i="12"/>
  <c r="U275" i="12"/>
  <c r="V267" i="12"/>
  <c r="U259" i="12"/>
  <c r="U227" i="12"/>
  <c r="U211" i="12"/>
  <c r="U264" i="12"/>
  <c r="V311" i="12"/>
  <c r="V274" i="12"/>
  <c r="U385" i="12"/>
  <c r="U268" i="12"/>
  <c r="V268" i="12"/>
  <c r="U208" i="12"/>
  <c r="V208" i="12"/>
  <c r="U168" i="12"/>
  <c r="U152" i="12"/>
  <c r="U136" i="12"/>
  <c r="V276" i="12"/>
  <c r="U151" i="12"/>
  <c r="V70" i="12"/>
  <c r="U89" i="12"/>
  <c r="U58" i="12"/>
  <c r="U74" i="12"/>
  <c r="U59" i="12"/>
  <c r="V381" i="12"/>
  <c r="U257" i="12"/>
  <c r="U346" i="12"/>
  <c r="V292" i="12"/>
  <c r="U252" i="12"/>
  <c r="V252" i="12"/>
  <c r="V260" i="12"/>
  <c r="U163" i="12"/>
  <c r="U101" i="12"/>
  <c r="U111" i="12"/>
  <c r="V198" i="12"/>
  <c r="V174" i="12"/>
  <c r="V158" i="12"/>
  <c r="V142" i="12"/>
  <c r="U116" i="12"/>
  <c r="V87" i="12"/>
  <c r="V77" i="12"/>
  <c r="U85" i="12"/>
  <c r="U253" i="12"/>
  <c r="U237" i="12"/>
  <c r="V329" i="12"/>
  <c r="V250" i="12"/>
  <c r="V244" i="12"/>
  <c r="V234" i="12"/>
  <c r="U218" i="12"/>
  <c r="V303" i="12"/>
  <c r="V170" i="12"/>
  <c r="V154" i="12"/>
  <c r="U112" i="12"/>
  <c r="V57" i="12"/>
  <c r="U370" i="12"/>
  <c r="V325" i="12"/>
  <c r="U299" i="12"/>
  <c r="U266" i="12"/>
  <c r="V185" i="12"/>
  <c r="U378" i="12"/>
  <c r="V357" i="12"/>
  <c r="U341" i="12"/>
  <c r="V355" i="12"/>
  <c r="U339" i="12"/>
  <c r="U326" i="12"/>
  <c r="U310" i="12"/>
  <c r="U307" i="12"/>
  <c r="V286" i="12"/>
  <c r="U243" i="12"/>
  <c r="V243" i="12"/>
  <c r="U295" i="12"/>
  <c r="U317" i="12"/>
  <c r="U311" i="12"/>
  <c r="U230" i="12"/>
  <c r="U203" i="12"/>
  <c r="U187" i="12"/>
  <c r="U200" i="12"/>
  <c r="U126" i="12"/>
  <c r="U110" i="12"/>
  <c r="U281" i="12"/>
  <c r="U70" i="12"/>
  <c r="V89" i="12"/>
  <c r="U113" i="12"/>
  <c r="U145" i="12"/>
  <c r="U161" i="12"/>
  <c r="U177" i="12"/>
  <c r="V67" i="12"/>
  <c r="U377" i="12"/>
  <c r="U373" i="12"/>
  <c r="U376" i="12"/>
  <c r="V333" i="12"/>
  <c r="V316" i="12"/>
  <c r="U300" i="12"/>
  <c r="U285" i="12"/>
  <c r="V257" i="12"/>
  <c r="V241" i="12"/>
  <c r="V225" i="12"/>
  <c r="U209" i="12"/>
  <c r="V346" i="12"/>
  <c r="U242" i="12"/>
  <c r="U193" i="12"/>
  <c r="U270" i="12"/>
  <c r="U198" i="12"/>
  <c r="U182" i="12"/>
  <c r="U166" i="12"/>
  <c r="U150" i="12"/>
  <c r="U134" i="12"/>
  <c r="U181" i="12"/>
  <c r="U87" i="12"/>
  <c r="V105" i="12"/>
  <c r="U121" i="12"/>
  <c r="U133" i="12"/>
  <c r="U149" i="12"/>
  <c r="U165" i="12"/>
  <c r="U55" i="12"/>
  <c r="U80" i="12"/>
  <c r="V88" i="12"/>
  <c r="U90" i="12"/>
  <c r="U68" i="12"/>
  <c r="Q6" i="12" l="1"/>
  <c r="V6" i="12" s="1"/>
  <c r="V7" i="12"/>
  <c r="R390" i="12"/>
  <c r="W390" i="12" s="1"/>
  <c r="R388" i="12"/>
  <c r="W388" i="12" s="1"/>
  <c r="R386" i="12"/>
  <c r="W386" i="12" s="1"/>
  <c r="R384" i="12"/>
  <c r="W384" i="12" s="1"/>
  <c r="R382" i="12"/>
  <c r="W382" i="12" s="1"/>
  <c r="R391" i="12"/>
  <c r="W391" i="12" s="1"/>
  <c r="R389" i="12"/>
  <c r="W389" i="12" s="1"/>
  <c r="R387" i="12"/>
  <c r="W387" i="12" s="1"/>
  <c r="R385" i="12"/>
  <c r="W385" i="12" s="1"/>
  <c r="R383" i="12"/>
  <c r="W383" i="12" s="1"/>
  <c r="R381" i="12"/>
  <c r="W381" i="12" s="1"/>
  <c r="R380" i="12"/>
  <c r="W380" i="12" s="1"/>
  <c r="R376" i="12"/>
  <c r="W376" i="12" s="1"/>
  <c r="R370" i="12"/>
  <c r="W370" i="12" s="1"/>
  <c r="R369" i="12"/>
  <c r="W369" i="12" s="1"/>
  <c r="R375" i="12"/>
  <c r="W375" i="12" s="1"/>
  <c r="R368" i="12"/>
  <c r="W368" i="12" s="1"/>
  <c r="R367" i="12"/>
  <c r="W367" i="12" s="1"/>
  <c r="R364" i="12"/>
  <c r="W364" i="12" s="1"/>
  <c r="R378" i="12"/>
  <c r="W378" i="12" s="1"/>
  <c r="R377" i="12"/>
  <c r="W377" i="12" s="1"/>
  <c r="R372" i="12"/>
  <c r="W372" i="12" s="1"/>
  <c r="R371" i="12"/>
  <c r="W371" i="12" s="1"/>
  <c r="R365" i="12"/>
  <c r="W365" i="12" s="1"/>
  <c r="R363" i="12"/>
  <c r="W363" i="12" s="1"/>
  <c r="R361" i="12"/>
  <c r="W361" i="12" s="1"/>
  <c r="R359" i="12"/>
  <c r="W359" i="12" s="1"/>
  <c r="R357" i="12"/>
  <c r="W357" i="12" s="1"/>
  <c r="R366" i="12"/>
  <c r="W366" i="12" s="1"/>
  <c r="R379" i="12"/>
  <c r="W379" i="12" s="1"/>
  <c r="R373" i="12"/>
  <c r="W373" i="12" s="1"/>
  <c r="R362" i="12"/>
  <c r="W362" i="12" s="1"/>
  <c r="R356" i="12"/>
  <c r="W356" i="12" s="1"/>
  <c r="R355" i="12"/>
  <c r="W355" i="12" s="1"/>
  <c r="R348" i="12"/>
  <c r="W348" i="12" s="1"/>
  <c r="R347" i="12"/>
  <c r="W347" i="12" s="1"/>
  <c r="R340" i="12"/>
  <c r="W340" i="12" s="1"/>
  <c r="R339" i="12"/>
  <c r="W339" i="12" s="1"/>
  <c r="R374" i="12"/>
  <c r="W374" i="12" s="1"/>
  <c r="R354" i="12"/>
  <c r="W354" i="12" s="1"/>
  <c r="R353" i="12"/>
  <c r="W353" i="12" s="1"/>
  <c r="R346" i="12"/>
  <c r="W346" i="12" s="1"/>
  <c r="R345" i="12"/>
  <c r="W345" i="12" s="1"/>
  <c r="R338" i="12"/>
  <c r="W338" i="12" s="1"/>
  <c r="R337" i="12"/>
  <c r="W337" i="12" s="1"/>
  <c r="R333" i="12"/>
  <c r="W333" i="12" s="1"/>
  <c r="R331" i="12"/>
  <c r="W331" i="12" s="1"/>
  <c r="R360" i="12"/>
  <c r="W360" i="12" s="1"/>
  <c r="R350" i="12"/>
  <c r="W350" i="12" s="1"/>
  <c r="R343" i="12"/>
  <c r="W343" i="12" s="1"/>
  <c r="R334" i="12"/>
  <c r="W334" i="12" s="1"/>
  <c r="R330" i="12"/>
  <c r="W330" i="12" s="1"/>
  <c r="R329" i="12"/>
  <c r="W329" i="12" s="1"/>
  <c r="R322" i="12"/>
  <c r="W322" i="12" s="1"/>
  <c r="R358" i="12"/>
  <c r="W358" i="12" s="1"/>
  <c r="R344" i="12"/>
  <c r="W344" i="12" s="1"/>
  <c r="R341" i="12"/>
  <c r="W341" i="12" s="1"/>
  <c r="R332" i="12"/>
  <c r="W332" i="12" s="1"/>
  <c r="R324" i="12"/>
  <c r="W324" i="12" s="1"/>
  <c r="R323" i="12"/>
  <c r="W323" i="12" s="1"/>
  <c r="R320" i="12"/>
  <c r="W320" i="12" s="1"/>
  <c r="R318" i="12"/>
  <c r="W318" i="12" s="1"/>
  <c r="R316" i="12"/>
  <c r="W316" i="12" s="1"/>
  <c r="R314" i="12"/>
  <c r="W314" i="12" s="1"/>
  <c r="R312" i="12"/>
  <c r="W312" i="12" s="1"/>
  <c r="R310" i="12"/>
  <c r="W310" i="12" s="1"/>
  <c r="R308" i="12"/>
  <c r="W308" i="12" s="1"/>
  <c r="R306" i="12"/>
  <c r="W306" i="12" s="1"/>
  <c r="R304" i="12"/>
  <c r="W304" i="12" s="1"/>
  <c r="R302" i="12"/>
  <c r="W302" i="12" s="1"/>
  <c r="R300" i="12"/>
  <c r="W300" i="12" s="1"/>
  <c r="R298" i="12"/>
  <c r="W298" i="12" s="1"/>
  <c r="R319" i="12"/>
  <c r="W319" i="12" s="1"/>
  <c r="R311" i="12"/>
  <c r="W311" i="12" s="1"/>
  <c r="R303" i="12"/>
  <c r="W303" i="12" s="1"/>
  <c r="R292" i="12"/>
  <c r="W292" i="12" s="1"/>
  <c r="R291" i="12"/>
  <c r="W291" i="12" s="1"/>
  <c r="R284" i="12"/>
  <c r="W284" i="12" s="1"/>
  <c r="R283" i="12"/>
  <c r="W283" i="12" s="1"/>
  <c r="R277" i="12"/>
  <c r="W277" i="12" s="1"/>
  <c r="R275" i="12"/>
  <c r="W275" i="12" s="1"/>
  <c r="R273" i="12"/>
  <c r="W273" i="12" s="1"/>
  <c r="R271" i="12"/>
  <c r="W271" i="12" s="1"/>
  <c r="R269" i="12"/>
  <c r="W269" i="12" s="1"/>
  <c r="R267" i="12"/>
  <c r="W267" i="12" s="1"/>
  <c r="R265" i="12"/>
  <c r="W265" i="12" s="1"/>
  <c r="R263" i="12"/>
  <c r="W263" i="12" s="1"/>
  <c r="R261" i="12"/>
  <c r="W261" i="12" s="1"/>
  <c r="R259" i="12"/>
  <c r="W259" i="12" s="1"/>
  <c r="R257" i="12"/>
  <c r="W257" i="12" s="1"/>
  <c r="R255" i="12"/>
  <c r="W255" i="12" s="1"/>
  <c r="R253" i="12"/>
  <c r="W253" i="12" s="1"/>
  <c r="R251" i="12"/>
  <c r="W251" i="12" s="1"/>
  <c r="R249" i="12"/>
  <c r="W249" i="12" s="1"/>
  <c r="R247" i="12"/>
  <c r="W247" i="12" s="1"/>
  <c r="R245" i="12"/>
  <c r="W245" i="12" s="1"/>
  <c r="R243" i="12"/>
  <c r="W243" i="12" s="1"/>
  <c r="R241" i="12"/>
  <c r="W241" i="12" s="1"/>
  <c r="R239" i="12"/>
  <c r="W239" i="12" s="1"/>
  <c r="R237" i="12"/>
  <c r="W237" i="12" s="1"/>
  <c r="R235" i="12"/>
  <c r="W235" i="12" s="1"/>
  <c r="R233" i="12"/>
  <c r="W233" i="12" s="1"/>
  <c r="R231" i="12"/>
  <c r="W231" i="12" s="1"/>
  <c r="R229" i="12"/>
  <c r="W229" i="12" s="1"/>
  <c r="R227" i="12"/>
  <c r="W227" i="12" s="1"/>
  <c r="R225" i="12"/>
  <c r="W225" i="12" s="1"/>
  <c r="R223" i="12"/>
  <c r="W223" i="12" s="1"/>
  <c r="R221" i="12"/>
  <c r="W221" i="12" s="1"/>
  <c r="R219" i="12"/>
  <c r="W219" i="12" s="1"/>
  <c r="R217" i="12"/>
  <c r="W217" i="12" s="1"/>
  <c r="R215" i="12"/>
  <c r="W215" i="12" s="1"/>
  <c r="R213" i="12"/>
  <c r="W213" i="12" s="1"/>
  <c r="R211" i="12"/>
  <c r="W211" i="12" s="1"/>
  <c r="R209" i="12"/>
  <c r="W209" i="12" s="1"/>
  <c r="R351" i="12"/>
  <c r="W351" i="12" s="1"/>
  <c r="R342" i="12"/>
  <c r="W342" i="12" s="1"/>
  <c r="R336" i="12"/>
  <c r="W336" i="12" s="1"/>
  <c r="R327" i="12"/>
  <c r="W327" i="12" s="1"/>
  <c r="R317" i="12"/>
  <c r="W317" i="12" s="1"/>
  <c r="R309" i="12"/>
  <c r="W309" i="12" s="1"/>
  <c r="R301" i="12"/>
  <c r="W301" i="12" s="1"/>
  <c r="R294" i="12"/>
  <c r="W294" i="12" s="1"/>
  <c r="R293" i="12"/>
  <c r="W293" i="12" s="1"/>
  <c r="R286" i="12"/>
  <c r="W286" i="12" s="1"/>
  <c r="R285" i="12"/>
  <c r="W285" i="12" s="1"/>
  <c r="R278" i="12"/>
  <c r="W278" i="12" s="1"/>
  <c r="R328" i="12"/>
  <c r="W328" i="12" s="1"/>
  <c r="R307" i="12"/>
  <c r="W307" i="12" s="1"/>
  <c r="R295" i="12"/>
  <c r="W295" i="12" s="1"/>
  <c r="R282" i="12"/>
  <c r="W282" i="12" s="1"/>
  <c r="R279" i="12"/>
  <c r="W279" i="12" s="1"/>
  <c r="R276" i="12"/>
  <c r="W276" i="12" s="1"/>
  <c r="R268" i="12"/>
  <c r="W268" i="12" s="1"/>
  <c r="R260" i="12"/>
  <c r="W260" i="12" s="1"/>
  <c r="R252" i="12"/>
  <c r="W252" i="12" s="1"/>
  <c r="R246" i="12"/>
  <c r="W246" i="12" s="1"/>
  <c r="R242" i="12"/>
  <c r="W242" i="12" s="1"/>
  <c r="R238" i="12"/>
  <c r="W238" i="12" s="1"/>
  <c r="R234" i="12"/>
  <c r="W234" i="12" s="1"/>
  <c r="R230" i="12"/>
  <c r="W230" i="12" s="1"/>
  <c r="R352" i="12"/>
  <c r="W352" i="12" s="1"/>
  <c r="R313" i="12"/>
  <c r="W313" i="12" s="1"/>
  <c r="R297" i="12"/>
  <c r="W297" i="12" s="1"/>
  <c r="R288" i="12"/>
  <c r="W288" i="12" s="1"/>
  <c r="R281" i="12"/>
  <c r="W281" i="12" s="1"/>
  <c r="R270" i="12"/>
  <c r="W270" i="12" s="1"/>
  <c r="R262" i="12"/>
  <c r="W262" i="12" s="1"/>
  <c r="R254" i="12"/>
  <c r="W254" i="12" s="1"/>
  <c r="R349" i="12"/>
  <c r="W349" i="12" s="1"/>
  <c r="R326" i="12"/>
  <c r="W326" i="12" s="1"/>
  <c r="R315" i="12"/>
  <c r="W315" i="12" s="1"/>
  <c r="R299" i="12"/>
  <c r="W299" i="12" s="1"/>
  <c r="R264" i="12"/>
  <c r="W264" i="12" s="1"/>
  <c r="R226" i="12"/>
  <c r="W226" i="12" s="1"/>
  <c r="R222" i="12"/>
  <c r="W222" i="12" s="1"/>
  <c r="R218" i="12"/>
  <c r="W218" i="12" s="1"/>
  <c r="R214" i="12"/>
  <c r="W214" i="12" s="1"/>
  <c r="R210" i="12"/>
  <c r="W210" i="12" s="1"/>
  <c r="R335" i="12"/>
  <c r="W335" i="12" s="1"/>
  <c r="R325" i="12"/>
  <c r="W325" i="12" s="1"/>
  <c r="R321" i="12"/>
  <c r="W321" i="12" s="1"/>
  <c r="R289" i="12"/>
  <c r="W289" i="12" s="1"/>
  <c r="R280" i="12"/>
  <c r="W280" i="12" s="1"/>
  <c r="R266" i="12"/>
  <c r="W266" i="12" s="1"/>
  <c r="R250" i="12"/>
  <c r="W250" i="12" s="1"/>
  <c r="R248" i="12"/>
  <c r="W248" i="12" s="1"/>
  <c r="R244" i="12"/>
  <c r="W244" i="12" s="1"/>
  <c r="R240" i="12"/>
  <c r="W240" i="12" s="1"/>
  <c r="R236" i="12"/>
  <c r="W236" i="12" s="1"/>
  <c r="R232" i="12"/>
  <c r="W232" i="12" s="1"/>
  <c r="R207" i="12"/>
  <c r="W207" i="12" s="1"/>
  <c r="R205" i="12"/>
  <c r="W205" i="12" s="1"/>
  <c r="R203" i="12"/>
  <c r="W203" i="12" s="1"/>
  <c r="R201" i="12"/>
  <c r="W201" i="12" s="1"/>
  <c r="R199" i="12"/>
  <c r="W199" i="12" s="1"/>
  <c r="R197" i="12"/>
  <c r="W197" i="12" s="1"/>
  <c r="R195" i="12"/>
  <c r="W195" i="12" s="1"/>
  <c r="R193" i="12"/>
  <c r="W193" i="12" s="1"/>
  <c r="R191" i="12"/>
  <c r="W191" i="12" s="1"/>
  <c r="R189" i="12"/>
  <c r="W189" i="12" s="1"/>
  <c r="R187" i="12"/>
  <c r="W187" i="12" s="1"/>
  <c r="R185" i="12"/>
  <c r="W185" i="12" s="1"/>
  <c r="R296" i="12"/>
  <c r="W296" i="12" s="1"/>
  <c r="R290" i="12"/>
  <c r="W290" i="12" s="1"/>
  <c r="R287" i="12"/>
  <c r="W287" i="12" s="1"/>
  <c r="R274" i="12"/>
  <c r="W274" i="12" s="1"/>
  <c r="R258" i="12"/>
  <c r="W258" i="12" s="1"/>
  <c r="R206" i="12"/>
  <c r="W206" i="12" s="1"/>
  <c r="R204" i="12"/>
  <c r="W204" i="12" s="1"/>
  <c r="R202" i="12"/>
  <c r="W202" i="12" s="1"/>
  <c r="R200" i="12"/>
  <c r="W200" i="12" s="1"/>
  <c r="R198" i="12"/>
  <c r="W198" i="12" s="1"/>
  <c r="R196" i="12"/>
  <c r="W196" i="12" s="1"/>
  <c r="R194" i="12"/>
  <c r="W194" i="12" s="1"/>
  <c r="R192" i="12"/>
  <c r="W192" i="12" s="1"/>
  <c r="R190" i="12"/>
  <c r="W190" i="12" s="1"/>
  <c r="R188" i="12"/>
  <c r="W188" i="12" s="1"/>
  <c r="R186" i="12"/>
  <c r="W186" i="12" s="1"/>
  <c r="R184" i="12"/>
  <c r="W184" i="12" s="1"/>
  <c r="R182" i="12"/>
  <c r="W182" i="12" s="1"/>
  <c r="R180" i="12"/>
  <c r="W180" i="12" s="1"/>
  <c r="R178" i="12"/>
  <c r="W178" i="12" s="1"/>
  <c r="R176" i="12"/>
  <c r="W176" i="12" s="1"/>
  <c r="R174" i="12"/>
  <c r="W174" i="12" s="1"/>
  <c r="R172" i="12"/>
  <c r="W172" i="12" s="1"/>
  <c r="R170" i="12"/>
  <c r="W170" i="12" s="1"/>
  <c r="R168" i="12"/>
  <c r="W168" i="12" s="1"/>
  <c r="R166" i="12"/>
  <c r="W166" i="12" s="1"/>
  <c r="R164" i="12"/>
  <c r="W164" i="12" s="1"/>
  <c r="R162" i="12"/>
  <c r="W162" i="12" s="1"/>
  <c r="R160" i="12"/>
  <c r="W160" i="12" s="1"/>
  <c r="R158" i="12"/>
  <c r="W158" i="12" s="1"/>
  <c r="R156" i="12"/>
  <c r="W156" i="12" s="1"/>
  <c r="R154" i="12"/>
  <c r="W154" i="12" s="1"/>
  <c r="R152" i="12"/>
  <c r="W152" i="12" s="1"/>
  <c r="R150" i="12"/>
  <c r="W150" i="12" s="1"/>
  <c r="R148" i="12"/>
  <c r="W148" i="12" s="1"/>
  <c r="R146" i="12"/>
  <c r="W146" i="12" s="1"/>
  <c r="R144" i="12"/>
  <c r="W144" i="12" s="1"/>
  <c r="R142" i="12"/>
  <c r="W142" i="12" s="1"/>
  <c r="R140" i="12"/>
  <c r="W140" i="12" s="1"/>
  <c r="R138" i="12"/>
  <c r="W138" i="12" s="1"/>
  <c r="R136" i="12"/>
  <c r="W136" i="12" s="1"/>
  <c r="R134" i="12"/>
  <c r="W134" i="12" s="1"/>
  <c r="R272" i="12"/>
  <c r="W272" i="12" s="1"/>
  <c r="R228" i="12"/>
  <c r="W228" i="12" s="1"/>
  <c r="R224" i="12"/>
  <c r="W224" i="12" s="1"/>
  <c r="R220" i="12"/>
  <c r="W220" i="12" s="1"/>
  <c r="R216" i="12"/>
  <c r="W216" i="12" s="1"/>
  <c r="R212" i="12"/>
  <c r="W212" i="12" s="1"/>
  <c r="R208" i="12"/>
  <c r="W208" i="12" s="1"/>
  <c r="R179" i="12"/>
  <c r="W179" i="12" s="1"/>
  <c r="R175" i="12"/>
  <c r="W175" i="12" s="1"/>
  <c r="R171" i="12"/>
  <c r="W171" i="12" s="1"/>
  <c r="R167" i="12"/>
  <c r="W167" i="12" s="1"/>
  <c r="R163" i="12"/>
  <c r="W163" i="12" s="1"/>
  <c r="R159" i="12"/>
  <c r="W159" i="12" s="1"/>
  <c r="R155" i="12"/>
  <c r="W155" i="12" s="1"/>
  <c r="R151" i="12"/>
  <c r="W151" i="12" s="1"/>
  <c r="R147" i="12"/>
  <c r="W147" i="12" s="1"/>
  <c r="R143" i="12"/>
  <c r="W143" i="12" s="1"/>
  <c r="R139" i="12"/>
  <c r="W139" i="12" s="1"/>
  <c r="R135" i="12"/>
  <c r="W135" i="12" s="1"/>
  <c r="R130" i="12"/>
  <c r="W130" i="12" s="1"/>
  <c r="R128" i="12"/>
  <c r="W128" i="12" s="1"/>
  <c r="R126" i="12"/>
  <c r="W126" i="12" s="1"/>
  <c r="R124" i="12"/>
  <c r="W124" i="12" s="1"/>
  <c r="R122" i="12"/>
  <c r="W122" i="12" s="1"/>
  <c r="R120" i="12"/>
  <c r="W120" i="12" s="1"/>
  <c r="R118" i="12"/>
  <c r="W118" i="12" s="1"/>
  <c r="R116" i="12"/>
  <c r="W116" i="12" s="1"/>
  <c r="R114" i="12"/>
  <c r="W114" i="12" s="1"/>
  <c r="R112" i="12"/>
  <c r="W112" i="12" s="1"/>
  <c r="R110" i="12"/>
  <c r="W110" i="12" s="1"/>
  <c r="R108" i="12"/>
  <c r="W108" i="12" s="1"/>
  <c r="R106" i="12"/>
  <c r="W106" i="12" s="1"/>
  <c r="R104" i="12"/>
  <c r="W104" i="12" s="1"/>
  <c r="R102" i="12"/>
  <c r="W102" i="12" s="1"/>
  <c r="R100" i="12"/>
  <c r="W100" i="12" s="1"/>
  <c r="R98" i="12"/>
  <c r="W98" i="12" s="1"/>
  <c r="R96" i="12"/>
  <c r="W96" i="12" s="1"/>
  <c r="R94" i="12"/>
  <c r="W94" i="12" s="1"/>
  <c r="R305" i="12"/>
  <c r="W305" i="12" s="1"/>
  <c r="R256" i="12"/>
  <c r="W256" i="12" s="1"/>
  <c r="R181" i="12"/>
  <c r="W181" i="12" s="1"/>
  <c r="R131" i="12"/>
  <c r="W131" i="12" s="1"/>
  <c r="R177" i="12"/>
  <c r="W177" i="12" s="1"/>
  <c r="R173" i="12"/>
  <c r="W173" i="12" s="1"/>
  <c r="R169" i="12"/>
  <c r="W169" i="12" s="1"/>
  <c r="R165" i="12"/>
  <c r="W165" i="12" s="1"/>
  <c r="R161" i="12"/>
  <c r="W161" i="12" s="1"/>
  <c r="R157" i="12"/>
  <c r="W157" i="12" s="1"/>
  <c r="R153" i="12"/>
  <c r="W153" i="12" s="1"/>
  <c r="R149" i="12"/>
  <c r="W149" i="12" s="1"/>
  <c r="R145" i="12"/>
  <c r="W145" i="12" s="1"/>
  <c r="R141" i="12"/>
  <c r="W141" i="12" s="1"/>
  <c r="R137" i="12"/>
  <c r="W137" i="12" s="1"/>
  <c r="R133" i="12"/>
  <c r="W133" i="12" s="1"/>
  <c r="R123" i="12"/>
  <c r="W123" i="12" s="1"/>
  <c r="R115" i="12"/>
  <c r="W115" i="12" s="1"/>
  <c r="R107" i="12"/>
  <c r="W107" i="12" s="1"/>
  <c r="R99" i="12"/>
  <c r="W99" i="12" s="1"/>
  <c r="R93" i="12"/>
  <c r="W93" i="12" s="1"/>
  <c r="R86" i="12"/>
  <c r="W86" i="12" s="1"/>
  <c r="R85" i="12"/>
  <c r="W85" i="12" s="1"/>
  <c r="R78" i="12"/>
  <c r="W78" i="12" s="1"/>
  <c r="R77" i="12"/>
  <c r="W77" i="12" s="1"/>
  <c r="R74" i="12"/>
  <c r="W74" i="12" s="1"/>
  <c r="R73" i="12"/>
  <c r="W73" i="12" s="1"/>
  <c r="R66" i="12"/>
  <c r="W66" i="12" s="1"/>
  <c r="R65" i="12"/>
  <c r="W65" i="12" s="1"/>
  <c r="R58" i="12"/>
  <c r="W58" i="12" s="1"/>
  <c r="R57" i="12"/>
  <c r="W57" i="12" s="1"/>
  <c r="R55" i="12"/>
  <c r="W55" i="12" s="1"/>
  <c r="R53" i="12"/>
  <c r="W53" i="12" s="1"/>
  <c r="R51" i="12"/>
  <c r="W51" i="12" s="1"/>
  <c r="R125" i="12"/>
  <c r="W125" i="12" s="1"/>
  <c r="R117" i="12"/>
  <c r="W117" i="12" s="1"/>
  <c r="R109" i="12"/>
  <c r="W109" i="12" s="1"/>
  <c r="R101" i="12"/>
  <c r="W101" i="12" s="1"/>
  <c r="R92" i="12"/>
  <c r="W92" i="12" s="1"/>
  <c r="R91" i="12"/>
  <c r="W91" i="12" s="1"/>
  <c r="R84" i="12"/>
  <c r="W84" i="12" s="1"/>
  <c r="R83" i="12"/>
  <c r="W83" i="12" s="1"/>
  <c r="R76" i="12"/>
  <c r="W76" i="12" s="1"/>
  <c r="R72" i="12"/>
  <c r="W72" i="12" s="1"/>
  <c r="R71" i="12"/>
  <c r="W71" i="12" s="1"/>
  <c r="R64" i="12"/>
  <c r="W64" i="12" s="1"/>
  <c r="R63" i="12"/>
  <c r="W63" i="12" s="1"/>
  <c r="R56" i="12"/>
  <c r="W56" i="12" s="1"/>
  <c r="R183" i="12"/>
  <c r="W183" i="12" s="1"/>
  <c r="R129" i="12"/>
  <c r="W129" i="12" s="1"/>
  <c r="R121" i="12"/>
  <c r="W121" i="12" s="1"/>
  <c r="R113" i="12"/>
  <c r="W113" i="12" s="1"/>
  <c r="R105" i="12"/>
  <c r="W105" i="12" s="1"/>
  <c r="R97" i="12"/>
  <c r="W97" i="12" s="1"/>
  <c r="R88" i="12"/>
  <c r="W88" i="12" s="1"/>
  <c r="R87" i="12"/>
  <c r="W87" i="12" s="1"/>
  <c r="R80" i="12"/>
  <c r="W80" i="12" s="1"/>
  <c r="R79" i="12"/>
  <c r="W79" i="12" s="1"/>
  <c r="R68" i="12"/>
  <c r="W68" i="12" s="1"/>
  <c r="R67" i="12"/>
  <c r="W67" i="12" s="1"/>
  <c r="R60" i="12"/>
  <c r="W60" i="12" s="1"/>
  <c r="R59" i="12"/>
  <c r="W59" i="12" s="1"/>
  <c r="R49" i="12"/>
  <c r="W49" i="12" s="1"/>
  <c r="R111" i="12"/>
  <c r="W111" i="12" s="1"/>
  <c r="R90" i="12"/>
  <c r="W90" i="12" s="1"/>
  <c r="R81" i="12"/>
  <c r="W81" i="12" s="1"/>
  <c r="R62" i="12"/>
  <c r="W62" i="12" s="1"/>
  <c r="R54" i="12"/>
  <c r="W54" i="12" s="1"/>
  <c r="R52" i="12"/>
  <c r="W52" i="12" s="1"/>
  <c r="R44" i="12"/>
  <c r="W44" i="12" s="1"/>
  <c r="R40" i="12"/>
  <c r="W40" i="12" s="1"/>
  <c r="R36" i="12"/>
  <c r="W36" i="12" s="1"/>
  <c r="R32" i="12"/>
  <c r="W32" i="12" s="1"/>
  <c r="R28" i="12"/>
  <c r="W28" i="12" s="1"/>
  <c r="R24" i="12"/>
  <c r="W24" i="12" s="1"/>
  <c r="R20" i="12"/>
  <c r="W20" i="12" s="1"/>
  <c r="R16" i="12"/>
  <c r="W16" i="12" s="1"/>
  <c r="R12" i="12"/>
  <c r="W12" i="12" s="1"/>
  <c r="S2" i="12"/>
  <c r="R103" i="12"/>
  <c r="W103" i="12" s="1"/>
  <c r="R89" i="12"/>
  <c r="W89" i="12" s="1"/>
  <c r="R45" i="12"/>
  <c r="W45" i="12" s="1"/>
  <c r="R41" i="12"/>
  <c r="W41" i="12" s="1"/>
  <c r="R37" i="12"/>
  <c r="W37" i="12" s="1"/>
  <c r="R33" i="12"/>
  <c r="W33" i="12" s="1"/>
  <c r="R29" i="12"/>
  <c r="W29" i="12" s="1"/>
  <c r="R25" i="12"/>
  <c r="W25" i="12" s="1"/>
  <c r="R13" i="12"/>
  <c r="W13" i="12" s="1"/>
  <c r="R11" i="12"/>
  <c r="W11" i="12" s="1"/>
  <c r="R30" i="12"/>
  <c r="W30" i="12" s="1"/>
  <c r="R22" i="12"/>
  <c r="W22" i="12" s="1"/>
  <c r="R9" i="12"/>
  <c r="W9" i="12" s="1"/>
  <c r="R70" i="12"/>
  <c r="W70" i="12" s="1"/>
  <c r="R61" i="12"/>
  <c r="W61" i="12" s="1"/>
  <c r="R50" i="12"/>
  <c r="W50" i="12" s="1"/>
  <c r="R21" i="12"/>
  <c r="W21" i="12" s="1"/>
  <c r="R17" i="12"/>
  <c r="W17" i="12" s="1"/>
  <c r="R95" i="12"/>
  <c r="W95" i="12" s="1"/>
  <c r="R127" i="12"/>
  <c r="W127" i="12" s="1"/>
  <c r="R69" i="12"/>
  <c r="W69" i="12" s="1"/>
  <c r="R46" i="12"/>
  <c r="W46" i="12" s="1"/>
  <c r="R42" i="12"/>
  <c r="W42" i="12" s="1"/>
  <c r="R38" i="12"/>
  <c r="W38" i="12" s="1"/>
  <c r="R34" i="12"/>
  <c r="W34" i="12" s="1"/>
  <c r="R26" i="12"/>
  <c r="W26" i="12" s="1"/>
  <c r="R18" i="12"/>
  <c r="W18" i="12" s="1"/>
  <c r="R14" i="12"/>
  <c r="W14" i="12" s="1"/>
  <c r="R10" i="12"/>
  <c r="W10" i="12" s="1"/>
  <c r="R82" i="12"/>
  <c r="W82" i="12" s="1"/>
  <c r="R43" i="12"/>
  <c r="W43" i="12" s="1"/>
  <c r="R35" i="12"/>
  <c r="W35" i="12" s="1"/>
  <c r="R27" i="12"/>
  <c r="W27" i="12" s="1"/>
  <c r="R19" i="12"/>
  <c r="W19" i="12" s="1"/>
  <c r="R39" i="12"/>
  <c r="W39" i="12" s="1"/>
  <c r="R31" i="12"/>
  <c r="W31" i="12" s="1"/>
  <c r="R8" i="12"/>
  <c r="W8" i="12" s="1"/>
  <c r="R48" i="12"/>
  <c r="W48" i="12" s="1"/>
  <c r="R47" i="12"/>
  <c r="W47" i="12" s="1"/>
  <c r="R119" i="12"/>
  <c r="W119" i="12" s="1"/>
  <c r="R15" i="12"/>
  <c r="W15" i="12" s="1"/>
  <c r="R23" i="12"/>
  <c r="W23" i="12" s="1"/>
  <c r="R7" i="12"/>
  <c r="S389" i="12" l="1"/>
  <c r="X389" i="12" s="1"/>
  <c r="S387" i="12"/>
  <c r="X387" i="12" s="1"/>
  <c r="S385" i="12"/>
  <c r="X385" i="12" s="1"/>
  <c r="S383" i="12"/>
  <c r="X383" i="12" s="1"/>
  <c r="S381" i="12"/>
  <c r="X381" i="12" s="1"/>
  <c r="S379" i="12"/>
  <c r="X379" i="12" s="1"/>
  <c r="S377" i="12"/>
  <c r="X377" i="12" s="1"/>
  <c r="S390" i="12"/>
  <c r="X390" i="12" s="1"/>
  <c r="S388" i="12"/>
  <c r="X388" i="12" s="1"/>
  <c r="S386" i="12"/>
  <c r="X386" i="12" s="1"/>
  <c r="S384" i="12"/>
  <c r="X384" i="12" s="1"/>
  <c r="S382" i="12"/>
  <c r="X382" i="12" s="1"/>
  <c r="S380" i="12"/>
  <c r="X380" i="12" s="1"/>
  <c r="S378" i="12"/>
  <c r="X378" i="12" s="1"/>
  <c r="S375" i="12"/>
  <c r="X375" i="12" s="1"/>
  <c r="S373" i="12"/>
  <c r="X373" i="12" s="1"/>
  <c r="S371" i="12"/>
  <c r="X371" i="12" s="1"/>
  <c r="S369" i="12"/>
  <c r="X369" i="12" s="1"/>
  <c r="S367" i="12"/>
  <c r="X367" i="12" s="1"/>
  <c r="S391" i="12"/>
  <c r="X391" i="12" s="1"/>
  <c r="S368" i="12"/>
  <c r="X368" i="12" s="1"/>
  <c r="S376" i="12"/>
  <c r="X376" i="12" s="1"/>
  <c r="S374" i="12"/>
  <c r="X374" i="12" s="1"/>
  <c r="S366" i="12"/>
  <c r="X366" i="12" s="1"/>
  <c r="S370" i="12"/>
  <c r="X370" i="12" s="1"/>
  <c r="S372" i="12"/>
  <c r="X372" i="12" s="1"/>
  <c r="S361" i="12"/>
  <c r="X361" i="12" s="1"/>
  <c r="S360" i="12"/>
  <c r="X360" i="12" s="1"/>
  <c r="S364" i="12"/>
  <c r="X364" i="12" s="1"/>
  <c r="S357" i="12"/>
  <c r="X357" i="12" s="1"/>
  <c r="S355" i="12"/>
  <c r="X355" i="12" s="1"/>
  <c r="S353" i="12"/>
  <c r="X353" i="12" s="1"/>
  <c r="S351" i="12"/>
  <c r="X351" i="12" s="1"/>
  <c r="S349" i="12"/>
  <c r="X349" i="12" s="1"/>
  <c r="S347" i="12"/>
  <c r="X347" i="12" s="1"/>
  <c r="S345" i="12"/>
  <c r="X345" i="12" s="1"/>
  <c r="S343" i="12"/>
  <c r="X343" i="12" s="1"/>
  <c r="S341" i="12"/>
  <c r="X341" i="12" s="1"/>
  <c r="S339" i="12"/>
  <c r="X339" i="12" s="1"/>
  <c r="S337" i="12"/>
  <c r="X337" i="12" s="1"/>
  <c r="S335" i="12"/>
  <c r="X335" i="12" s="1"/>
  <c r="S354" i="12"/>
  <c r="X354" i="12" s="1"/>
  <c r="S346" i="12"/>
  <c r="X346" i="12" s="1"/>
  <c r="S338" i="12"/>
  <c r="X338" i="12" s="1"/>
  <c r="S333" i="12"/>
  <c r="X333" i="12" s="1"/>
  <c r="S331" i="12"/>
  <c r="X331" i="12" s="1"/>
  <c r="S329" i="12"/>
  <c r="X329" i="12" s="1"/>
  <c r="S327" i="12"/>
  <c r="X327" i="12" s="1"/>
  <c r="S325" i="12"/>
  <c r="X325" i="12" s="1"/>
  <c r="S323" i="12"/>
  <c r="X323" i="12" s="1"/>
  <c r="S362" i="12"/>
  <c r="X362" i="12" s="1"/>
  <c r="S359" i="12"/>
  <c r="X359" i="12" s="1"/>
  <c r="S352" i="12"/>
  <c r="X352" i="12" s="1"/>
  <c r="S344" i="12"/>
  <c r="X344" i="12" s="1"/>
  <c r="S336" i="12"/>
  <c r="X336" i="12" s="1"/>
  <c r="S328" i="12"/>
  <c r="X328" i="12" s="1"/>
  <c r="S321" i="12"/>
  <c r="X321" i="12" s="1"/>
  <c r="S319" i="12"/>
  <c r="X319" i="12" s="1"/>
  <c r="S317" i="12"/>
  <c r="X317" i="12" s="1"/>
  <c r="S315" i="12"/>
  <c r="X315" i="12" s="1"/>
  <c r="S313" i="12"/>
  <c r="X313" i="12" s="1"/>
  <c r="S311" i="12"/>
  <c r="X311" i="12" s="1"/>
  <c r="S309" i="12"/>
  <c r="X309" i="12" s="1"/>
  <c r="S307" i="12"/>
  <c r="X307" i="12" s="1"/>
  <c r="S305" i="12"/>
  <c r="X305" i="12" s="1"/>
  <c r="S303" i="12"/>
  <c r="X303" i="12" s="1"/>
  <c r="S301" i="12"/>
  <c r="X301" i="12" s="1"/>
  <c r="S299" i="12"/>
  <c r="X299" i="12" s="1"/>
  <c r="S297" i="12"/>
  <c r="X297" i="12" s="1"/>
  <c r="S295" i="12"/>
  <c r="X295" i="12" s="1"/>
  <c r="S293" i="12"/>
  <c r="X293" i="12" s="1"/>
  <c r="S291" i="12"/>
  <c r="X291" i="12" s="1"/>
  <c r="S289" i="12"/>
  <c r="X289" i="12" s="1"/>
  <c r="S287" i="12"/>
  <c r="X287" i="12" s="1"/>
  <c r="S285" i="12"/>
  <c r="X285" i="12" s="1"/>
  <c r="S283" i="12"/>
  <c r="X283" i="12" s="1"/>
  <c r="S281" i="12"/>
  <c r="X281" i="12" s="1"/>
  <c r="S279" i="12"/>
  <c r="X279" i="12" s="1"/>
  <c r="S363" i="12"/>
  <c r="X363" i="12" s="1"/>
  <c r="S356" i="12"/>
  <c r="X356" i="12" s="1"/>
  <c r="S350" i="12"/>
  <c r="X350" i="12" s="1"/>
  <c r="S340" i="12"/>
  <c r="X340" i="12" s="1"/>
  <c r="S334" i="12"/>
  <c r="X334" i="12" s="1"/>
  <c r="S330" i="12"/>
  <c r="X330" i="12" s="1"/>
  <c r="S322" i="12"/>
  <c r="X322" i="12" s="1"/>
  <c r="S358" i="12"/>
  <c r="X358" i="12" s="1"/>
  <c r="S332" i="12"/>
  <c r="X332" i="12" s="1"/>
  <c r="S326" i="12"/>
  <c r="X326" i="12" s="1"/>
  <c r="S318" i="12"/>
  <c r="X318" i="12" s="1"/>
  <c r="S310" i="12"/>
  <c r="X310" i="12" s="1"/>
  <c r="S302" i="12"/>
  <c r="X302" i="12" s="1"/>
  <c r="S290" i="12"/>
  <c r="X290" i="12" s="1"/>
  <c r="S282" i="12"/>
  <c r="X282" i="12" s="1"/>
  <c r="S365" i="12"/>
  <c r="X365" i="12" s="1"/>
  <c r="S316" i="12"/>
  <c r="X316" i="12" s="1"/>
  <c r="S308" i="12"/>
  <c r="X308" i="12" s="1"/>
  <c r="S300" i="12"/>
  <c r="X300" i="12" s="1"/>
  <c r="S292" i="12"/>
  <c r="X292" i="12" s="1"/>
  <c r="S284" i="12"/>
  <c r="X284" i="12" s="1"/>
  <c r="S277" i="12"/>
  <c r="X277" i="12" s="1"/>
  <c r="S275" i="12"/>
  <c r="X275" i="12" s="1"/>
  <c r="S273" i="12"/>
  <c r="X273" i="12" s="1"/>
  <c r="S271" i="12"/>
  <c r="X271" i="12" s="1"/>
  <c r="S269" i="12"/>
  <c r="X269" i="12" s="1"/>
  <c r="S267" i="12"/>
  <c r="X267" i="12" s="1"/>
  <c r="S265" i="12"/>
  <c r="X265" i="12" s="1"/>
  <c r="S263" i="12"/>
  <c r="X263" i="12" s="1"/>
  <c r="S261" i="12"/>
  <c r="X261" i="12" s="1"/>
  <c r="S259" i="12"/>
  <c r="X259" i="12" s="1"/>
  <c r="S257" i="12"/>
  <c r="X257" i="12" s="1"/>
  <c r="S255" i="12"/>
  <c r="X255" i="12" s="1"/>
  <c r="S253" i="12"/>
  <c r="X253" i="12" s="1"/>
  <c r="S251" i="12"/>
  <c r="X251" i="12" s="1"/>
  <c r="S324" i="12"/>
  <c r="X324" i="12" s="1"/>
  <c r="S314" i="12"/>
  <c r="X314" i="12" s="1"/>
  <c r="S298" i="12"/>
  <c r="X298" i="12" s="1"/>
  <c r="S294" i="12"/>
  <c r="X294" i="12" s="1"/>
  <c r="S288" i="12"/>
  <c r="X288" i="12" s="1"/>
  <c r="S278" i="12"/>
  <c r="X278" i="12" s="1"/>
  <c r="S270" i="12"/>
  <c r="X270" i="12" s="1"/>
  <c r="S262" i="12"/>
  <c r="X262" i="12" s="1"/>
  <c r="S254" i="12"/>
  <c r="X254" i="12" s="1"/>
  <c r="S348" i="12"/>
  <c r="X348" i="12" s="1"/>
  <c r="S320" i="12"/>
  <c r="X320" i="12" s="1"/>
  <c r="S304" i="12"/>
  <c r="X304" i="12" s="1"/>
  <c r="S272" i="12"/>
  <c r="X272" i="12" s="1"/>
  <c r="S264" i="12"/>
  <c r="X264" i="12" s="1"/>
  <c r="S256" i="12"/>
  <c r="X256" i="12" s="1"/>
  <c r="S249" i="12"/>
  <c r="X249" i="12" s="1"/>
  <c r="S306" i="12"/>
  <c r="X306" i="12" s="1"/>
  <c r="S280" i="12"/>
  <c r="X280" i="12" s="1"/>
  <c r="S266" i="12"/>
  <c r="X266" i="12" s="1"/>
  <c r="S250" i="12"/>
  <c r="X250" i="12" s="1"/>
  <c r="S248" i="12"/>
  <c r="X248" i="12" s="1"/>
  <c r="S244" i="12"/>
  <c r="X244" i="12" s="1"/>
  <c r="S240" i="12"/>
  <c r="X240" i="12" s="1"/>
  <c r="S236" i="12"/>
  <c r="X236" i="12" s="1"/>
  <c r="S232" i="12"/>
  <c r="X232" i="12" s="1"/>
  <c r="S207" i="12"/>
  <c r="X207" i="12" s="1"/>
  <c r="S205" i="12"/>
  <c r="X205" i="12" s="1"/>
  <c r="S203" i="12"/>
  <c r="X203" i="12" s="1"/>
  <c r="S201" i="12"/>
  <c r="X201" i="12" s="1"/>
  <c r="S199" i="12"/>
  <c r="X199" i="12" s="1"/>
  <c r="S197" i="12"/>
  <c r="X197" i="12" s="1"/>
  <c r="S195" i="12"/>
  <c r="X195" i="12" s="1"/>
  <c r="S193" i="12"/>
  <c r="X193" i="12" s="1"/>
  <c r="S191" i="12"/>
  <c r="X191" i="12" s="1"/>
  <c r="S189" i="12"/>
  <c r="X189" i="12" s="1"/>
  <c r="S187" i="12"/>
  <c r="X187" i="12" s="1"/>
  <c r="S185" i="12"/>
  <c r="X185" i="12" s="1"/>
  <c r="S183" i="12"/>
  <c r="X183" i="12" s="1"/>
  <c r="S181" i="12"/>
  <c r="X181" i="12" s="1"/>
  <c r="S179" i="12"/>
  <c r="X179" i="12" s="1"/>
  <c r="S312" i="12"/>
  <c r="X312" i="12" s="1"/>
  <c r="S268" i="12"/>
  <c r="X268" i="12" s="1"/>
  <c r="S252" i="12"/>
  <c r="X252" i="12" s="1"/>
  <c r="S229" i="12"/>
  <c r="X229" i="12" s="1"/>
  <c r="S228" i="12"/>
  <c r="X228" i="12" s="1"/>
  <c r="S225" i="12"/>
  <c r="X225" i="12" s="1"/>
  <c r="S224" i="12"/>
  <c r="X224" i="12" s="1"/>
  <c r="S221" i="12"/>
  <c r="X221" i="12" s="1"/>
  <c r="S220" i="12"/>
  <c r="X220" i="12" s="1"/>
  <c r="S217" i="12"/>
  <c r="X217" i="12" s="1"/>
  <c r="S216" i="12"/>
  <c r="X216" i="12" s="1"/>
  <c r="S213" i="12"/>
  <c r="X213" i="12" s="1"/>
  <c r="S212" i="12"/>
  <c r="X212" i="12" s="1"/>
  <c r="S209" i="12"/>
  <c r="X209" i="12" s="1"/>
  <c r="S208" i="12"/>
  <c r="X208" i="12" s="1"/>
  <c r="S342" i="12"/>
  <c r="X342" i="12" s="1"/>
  <c r="S286" i="12"/>
  <c r="X286" i="12" s="1"/>
  <c r="S276" i="12"/>
  <c r="X276" i="12" s="1"/>
  <c r="S260" i="12"/>
  <c r="X260" i="12" s="1"/>
  <c r="S245" i="12"/>
  <c r="X245" i="12" s="1"/>
  <c r="S241" i="12"/>
  <c r="X241" i="12" s="1"/>
  <c r="S237" i="12"/>
  <c r="X237" i="12" s="1"/>
  <c r="S233" i="12"/>
  <c r="X233" i="12" s="1"/>
  <c r="S227" i="12"/>
  <c r="X227" i="12" s="1"/>
  <c r="S226" i="12"/>
  <c r="X226" i="12" s="1"/>
  <c r="S223" i="12"/>
  <c r="X223" i="12" s="1"/>
  <c r="S222" i="12"/>
  <c r="X222" i="12" s="1"/>
  <c r="S219" i="12"/>
  <c r="X219" i="12" s="1"/>
  <c r="S218" i="12"/>
  <c r="X218" i="12" s="1"/>
  <c r="S215" i="12"/>
  <c r="X215" i="12" s="1"/>
  <c r="S214" i="12"/>
  <c r="X214" i="12" s="1"/>
  <c r="S211" i="12"/>
  <c r="X211" i="12" s="1"/>
  <c r="S210" i="12"/>
  <c r="X210" i="12" s="1"/>
  <c r="S296" i="12"/>
  <c r="X296" i="12" s="1"/>
  <c r="S274" i="12"/>
  <c r="X274" i="12" s="1"/>
  <c r="S206" i="12"/>
  <c r="X206" i="12" s="1"/>
  <c r="S198" i="12"/>
  <c r="X198" i="12" s="1"/>
  <c r="S190" i="12"/>
  <c r="X190" i="12" s="1"/>
  <c r="S178" i="12"/>
  <c r="X178" i="12" s="1"/>
  <c r="S131" i="12"/>
  <c r="X131" i="12" s="1"/>
  <c r="S258" i="12"/>
  <c r="X258" i="12" s="1"/>
  <c r="S204" i="12"/>
  <c r="X204" i="12" s="1"/>
  <c r="S196" i="12"/>
  <c r="X196" i="12" s="1"/>
  <c r="S188" i="12"/>
  <c r="X188" i="12" s="1"/>
  <c r="S180" i="12"/>
  <c r="X180" i="12" s="1"/>
  <c r="S177" i="12"/>
  <c r="X177" i="12" s="1"/>
  <c r="S174" i="12"/>
  <c r="X174" i="12" s="1"/>
  <c r="S173" i="12"/>
  <c r="X173" i="12" s="1"/>
  <c r="S170" i="12"/>
  <c r="X170" i="12" s="1"/>
  <c r="S169" i="12"/>
  <c r="X169" i="12" s="1"/>
  <c r="S166" i="12"/>
  <c r="X166" i="12" s="1"/>
  <c r="S165" i="12"/>
  <c r="X165" i="12" s="1"/>
  <c r="S162" i="12"/>
  <c r="X162" i="12" s="1"/>
  <c r="S161" i="12"/>
  <c r="X161" i="12" s="1"/>
  <c r="S158" i="12"/>
  <c r="X158" i="12" s="1"/>
  <c r="S157" i="12"/>
  <c r="X157" i="12" s="1"/>
  <c r="S154" i="12"/>
  <c r="X154" i="12" s="1"/>
  <c r="S153" i="12"/>
  <c r="X153" i="12" s="1"/>
  <c r="S150" i="12"/>
  <c r="X150" i="12" s="1"/>
  <c r="S149" i="12"/>
  <c r="X149" i="12" s="1"/>
  <c r="S146" i="12"/>
  <c r="X146" i="12" s="1"/>
  <c r="S145" i="12"/>
  <c r="X145" i="12" s="1"/>
  <c r="S142" i="12"/>
  <c r="X142" i="12" s="1"/>
  <c r="S141" i="12"/>
  <c r="X141" i="12" s="1"/>
  <c r="S138" i="12"/>
  <c r="X138" i="12" s="1"/>
  <c r="S137" i="12"/>
  <c r="X137" i="12" s="1"/>
  <c r="S134" i="12"/>
  <c r="X134" i="12" s="1"/>
  <c r="S133" i="12"/>
  <c r="X133" i="12" s="1"/>
  <c r="S129" i="12"/>
  <c r="X129" i="12" s="1"/>
  <c r="S127" i="12"/>
  <c r="X127" i="12" s="1"/>
  <c r="S125" i="12"/>
  <c r="X125" i="12" s="1"/>
  <c r="S123" i="12"/>
  <c r="X123" i="12" s="1"/>
  <c r="S121" i="12"/>
  <c r="X121" i="12" s="1"/>
  <c r="S119" i="12"/>
  <c r="X119" i="12" s="1"/>
  <c r="S117" i="12"/>
  <c r="X117" i="12" s="1"/>
  <c r="S115" i="12"/>
  <c r="X115" i="12" s="1"/>
  <c r="S113" i="12"/>
  <c r="X113" i="12" s="1"/>
  <c r="S111" i="12"/>
  <c r="X111" i="12" s="1"/>
  <c r="S109" i="12"/>
  <c r="X109" i="12" s="1"/>
  <c r="S107" i="12"/>
  <c r="X107" i="12" s="1"/>
  <c r="S105" i="12"/>
  <c r="X105" i="12" s="1"/>
  <c r="S103" i="12"/>
  <c r="X103" i="12" s="1"/>
  <c r="S101" i="12"/>
  <c r="X101" i="12" s="1"/>
  <c r="S99" i="12"/>
  <c r="X99" i="12" s="1"/>
  <c r="S97" i="12"/>
  <c r="X97" i="12" s="1"/>
  <c r="S95" i="12"/>
  <c r="X95" i="12" s="1"/>
  <c r="S93" i="12"/>
  <c r="X93" i="12" s="1"/>
  <c r="S91" i="12"/>
  <c r="X91" i="12" s="1"/>
  <c r="S89" i="12"/>
  <c r="X89" i="12" s="1"/>
  <c r="S87" i="12"/>
  <c r="X87" i="12" s="1"/>
  <c r="S85" i="12"/>
  <c r="X85" i="12" s="1"/>
  <c r="S83" i="12"/>
  <c r="X83" i="12" s="1"/>
  <c r="S81" i="12"/>
  <c r="X81" i="12" s="1"/>
  <c r="S79" i="12"/>
  <c r="X79" i="12" s="1"/>
  <c r="S77" i="12"/>
  <c r="X77" i="12" s="1"/>
  <c r="S73" i="12"/>
  <c r="X73" i="12" s="1"/>
  <c r="S71" i="12"/>
  <c r="X71" i="12" s="1"/>
  <c r="S69" i="12"/>
  <c r="X69" i="12" s="1"/>
  <c r="S67" i="12"/>
  <c r="X67" i="12" s="1"/>
  <c r="S65" i="12"/>
  <c r="X65" i="12" s="1"/>
  <c r="S63" i="12"/>
  <c r="X63" i="12" s="1"/>
  <c r="S61" i="12"/>
  <c r="X61" i="12" s="1"/>
  <c r="S59" i="12"/>
  <c r="X59" i="12" s="1"/>
  <c r="S57" i="12"/>
  <c r="X57" i="12" s="1"/>
  <c r="S247" i="12"/>
  <c r="X247" i="12" s="1"/>
  <c r="S243" i="12"/>
  <c r="X243" i="12" s="1"/>
  <c r="S239" i="12"/>
  <c r="X239" i="12" s="1"/>
  <c r="S235" i="12"/>
  <c r="X235" i="12" s="1"/>
  <c r="S231" i="12"/>
  <c r="X231" i="12" s="1"/>
  <c r="S194" i="12"/>
  <c r="X194" i="12" s="1"/>
  <c r="S192" i="12"/>
  <c r="X192" i="12" s="1"/>
  <c r="S130" i="12"/>
  <c r="X130" i="12" s="1"/>
  <c r="S122" i="12"/>
  <c r="X122" i="12" s="1"/>
  <c r="S114" i="12"/>
  <c r="X114" i="12" s="1"/>
  <c r="S106" i="12"/>
  <c r="X106" i="12" s="1"/>
  <c r="S98" i="12"/>
  <c r="X98" i="12" s="1"/>
  <c r="S92" i="12"/>
  <c r="X92" i="12" s="1"/>
  <c r="S84" i="12"/>
  <c r="X84" i="12" s="1"/>
  <c r="S76" i="12"/>
  <c r="X76" i="12" s="1"/>
  <c r="S72" i="12"/>
  <c r="X72" i="12" s="1"/>
  <c r="S64" i="12"/>
  <c r="X64" i="12" s="1"/>
  <c r="S56" i="12"/>
  <c r="X56" i="12" s="1"/>
  <c r="S182" i="12"/>
  <c r="X182" i="12" s="1"/>
  <c r="S124" i="12"/>
  <c r="X124" i="12" s="1"/>
  <c r="S116" i="12"/>
  <c r="X116" i="12" s="1"/>
  <c r="S108" i="12"/>
  <c r="X108" i="12" s="1"/>
  <c r="S100" i="12"/>
  <c r="X100" i="12" s="1"/>
  <c r="S90" i="12"/>
  <c r="X90" i="12" s="1"/>
  <c r="S82" i="12"/>
  <c r="X82" i="12" s="1"/>
  <c r="S70" i="12"/>
  <c r="X70" i="12" s="1"/>
  <c r="S62" i="12"/>
  <c r="X62" i="12" s="1"/>
  <c r="S54" i="12"/>
  <c r="X54" i="12" s="1"/>
  <c r="S52" i="12"/>
  <c r="X52" i="12" s="1"/>
  <c r="S50" i="12"/>
  <c r="X50" i="12" s="1"/>
  <c r="S48" i="12"/>
  <c r="X48" i="12" s="1"/>
  <c r="S46" i="12"/>
  <c r="X46" i="12" s="1"/>
  <c r="S44" i="12"/>
  <c r="X44" i="12" s="1"/>
  <c r="S42" i="12"/>
  <c r="X42" i="12" s="1"/>
  <c r="S40" i="12"/>
  <c r="X40" i="12" s="1"/>
  <c r="S38" i="12"/>
  <c r="X38" i="12" s="1"/>
  <c r="S36" i="12"/>
  <c r="X36" i="12" s="1"/>
  <c r="S34" i="12"/>
  <c r="X34" i="12" s="1"/>
  <c r="S32" i="12"/>
  <c r="X32" i="12" s="1"/>
  <c r="S30" i="12"/>
  <c r="X30" i="12" s="1"/>
  <c r="S28" i="12"/>
  <c r="X28" i="12" s="1"/>
  <c r="S26" i="12"/>
  <c r="X26" i="12" s="1"/>
  <c r="S24" i="12"/>
  <c r="X24" i="12" s="1"/>
  <c r="S22" i="12"/>
  <c r="X22" i="12" s="1"/>
  <c r="S20" i="12"/>
  <c r="X20" i="12" s="1"/>
  <c r="S18" i="12"/>
  <c r="X18" i="12" s="1"/>
  <c r="S16" i="12"/>
  <c r="X16" i="12" s="1"/>
  <c r="S14" i="12"/>
  <c r="X14" i="12" s="1"/>
  <c r="S12" i="12"/>
  <c r="X12" i="12" s="1"/>
  <c r="S128" i="12"/>
  <c r="X128" i="12" s="1"/>
  <c r="S120" i="12"/>
  <c r="X120" i="12" s="1"/>
  <c r="S112" i="12"/>
  <c r="X112" i="12" s="1"/>
  <c r="S104" i="12"/>
  <c r="X104" i="12" s="1"/>
  <c r="S96" i="12"/>
  <c r="X96" i="12" s="1"/>
  <c r="S86" i="12"/>
  <c r="X86" i="12" s="1"/>
  <c r="S78" i="12"/>
  <c r="X78" i="12" s="1"/>
  <c r="S74" i="12"/>
  <c r="X74" i="12" s="1"/>
  <c r="S66" i="12"/>
  <c r="X66" i="12" s="1"/>
  <c r="S58" i="12"/>
  <c r="X58" i="12" s="1"/>
  <c r="S55" i="12"/>
  <c r="X55" i="12" s="1"/>
  <c r="S53" i="12"/>
  <c r="X53" i="12" s="1"/>
  <c r="S51" i="12"/>
  <c r="X51" i="12" s="1"/>
  <c r="S49" i="12"/>
  <c r="X49" i="12" s="1"/>
  <c r="S47" i="12"/>
  <c r="X47" i="12" s="1"/>
  <c r="S45" i="12"/>
  <c r="X45" i="12" s="1"/>
  <c r="S43" i="12"/>
  <c r="X43" i="12" s="1"/>
  <c r="S41" i="12"/>
  <c r="X41" i="12" s="1"/>
  <c r="S39" i="12"/>
  <c r="X39" i="12" s="1"/>
  <c r="S37" i="12"/>
  <c r="X37" i="12" s="1"/>
  <c r="S35" i="12"/>
  <c r="X35" i="12" s="1"/>
  <c r="S33" i="12"/>
  <c r="X33" i="12" s="1"/>
  <c r="S31" i="12"/>
  <c r="X31" i="12" s="1"/>
  <c r="S29" i="12"/>
  <c r="X29" i="12" s="1"/>
  <c r="S27" i="12"/>
  <c r="X27" i="12" s="1"/>
  <c r="S25" i="12"/>
  <c r="X25" i="12" s="1"/>
  <c r="S23" i="12"/>
  <c r="X23" i="12" s="1"/>
  <c r="S21" i="12"/>
  <c r="X21" i="12" s="1"/>
  <c r="S19" i="12"/>
  <c r="X19" i="12" s="1"/>
  <c r="S17" i="12"/>
  <c r="X17" i="12" s="1"/>
  <c r="S15" i="12"/>
  <c r="X15" i="12" s="1"/>
  <c r="S13" i="12"/>
  <c r="X13" i="12" s="1"/>
  <c r="S11" i="12"/>
  <c r="X11" i="12" s="1"/>
  <c r="S9" i="12"/>
  <c r="X9" i="12" s="1"/>
  <c r="S7" i="12"/>
  <c r="S246" i="12"/>
  <c r="X246" i="12" s="1"/>
  <c r="S238" i="12"/>
  <c r="X238" i="12" s="1"/>
  <c r="S230" i="12"/>
  <c r="X230" i="12" s="1"/>
  <c r="S202" i="12"/>
  <c r="X202" i="12" s="1"/>
  <c r="S200" i="12"/>
  <c r="X200" i="12" s="1"/>
  <c r="S102" i="12"/>
  <c r="X102" i="12" s="1"/>
  <c r="S126" i="12"/>
  <c r="X126" i="12" s="1"/>
  <c r="S80" i="12"/>
  <c r="X80" i="12" s="1"/>
  <c r="S10" i="12"/>
  <c r="X10" i="12" s="1"/>
  <c r="S118" i="12"/>
  <c r="X118" i="12" s="1"/>
  <c r="S60" i="12"/>
  <c r="X60" i="12" s="1"/>
  <c r="S186" i="12"/>
  <c r="X186" i="12" s="1"/>
  <c r="S172" i="12"/>
  <c r="X172" i="12" s="1"/>
  <c r="S168" i="12"/>
  <c r="X168" i="12" s="1"/>
  <c r="S156" i="12"/>
  <c r="X156" i="12" s="1"/>
  <c r="S144" i="12"/>
  <c r="X144" i="12" s="1"/>
  <c r="S94" i="12"/>
  <c r="X94" i="12" s="1"/>
  <c r="S184" i="12"/>
  <c r="X184" i="12" s="1"/>
  <c r="S176" i="12"/>
  <c r="X176" i="12" s="1"/>
  <c r="S160" i="12"/>
  <c r="X160" i="12" s="1"/>
  <c r="S152" i="12"/>
  <c r="X152" i="12" s="1"/>
  <c r="S148" i="12"/>
  <c r="X148" i="12" s="1"/>
  <c r="S242" i="12"/>
  <c r="X242" i="12" s="1"/>
  <c r="S234" i="12"/>
  <c r="X234" i="12" s="1"/>
  <c r="S175" i="12"/>
  <c r="X175" i="12" s="1"/>
  <c r="S171" i="12"/>
  <c r="X171" i="12" s="1"/>
  <c r="S167" i="12"/>
  <c r="X167" i="12" s="1"/>
  <c r="S163" i="12"/>
  <c r="X163" i="12" s="1"/>
  <c r="S159" i="12"/>
  <c r="X159" i="12" s="1"/>
  <c r="S155" i="12"/>
  <c r="X155" i="12" s="1"/>
  <c r="S151" i="12"/>
  <c r="X151" i="12" s="1"/>
  <c r="S147" i="12"/>
  <c r="X147" i="12" s="1"/>
  <c r="S143" i="12"/>
  <c r="X143" i="12" s="1"/>
  <c r="S139" i="12"/>
  <c r="X139" i="12" s="1"/>
  <c r="S135" i="12"/>
  <c r="X135" i="12" s="1"/>
  <c r="S88" i="12"/>
  <c r="X88" i="12" s="1"/>
  <c r="S8" i="12"/>
  <c r="X8" i="12" s="1"/>
  <c r="S164" i="12"/>
  <c r="X164" i="12" s="1"/>
  <c r="S140" i="12"/>
  <c r="X140" i="12" s="1"/>
  <c r="S136" i="12"/>
  <c r="X136" i="12" s="1"/>
  <c r="S110" i="12"/>
  <c r="X110" i="12" s="1"/>
  <c r="S68" i="12"/>
  <c r="X68" i="12" s="1"/>
  <c r="T2" i="12"/>
  <c r="R6" i="12"/>
  <c r="W6" i="12" s="1"/>
  <c r="W7" i="12"/>
  <c r="T389" i="12" l="1"/>
  <c r="Y389" i="12" s="1"/>
  <c r="T387" i="12"/>
  <c r="Y387" i="12" s="1"/>
  <c r="T385" i="12"/>
  <c r="Y385" i="12" s="1"/>
  <c r="T383" i="12"/>
  <c r="Y383" i="12" s="1"/>
  <c r="T381" i="12"/>
  <c r="Y381" i="12" s="1"/>
  <c r="T391" i="12"/>
  <c r="Y391" i="12" s="1"/>
  <c r="T378" i="12"/>
  <c r="Y378" i="12" s="1"/>
  <c r="T390" i="12"/>
  <c r="Y390" i="12" s="1"/>
  <c r="T388" i="12"/>
  <c r="Y388" i="12" s="1"/>
  <c r="T386" i="12"/>
  <c r="Y386" i="12" s="1"/>
  <c r="T384" i="12"/>
  <c r="Y384" i="12" s="1"/>
  <c r="T382" i="12"/>
  <c r="Y382" i="12" s="1"/>
  <c r="T376" i="12"/>
  <c r="Y376" i="12" s="1"/>
  <c r="T375" i="12"/>
  <c r="Y375" i="12" s="1"/>
  <c r="T374" i="12"/>
  <c r="Y374" i="12" s="1"/>
  <c r="T367" i="12"/>
  <c r="Y367" i="12" s="1"/>
  <c r="T366" i="12"/>
  <c r="Y366" i="12" s="1"/>
  <c r="T379" i="12"/>
  <c r="Y379" i="12" s="1"/>
  <c r="T373" i="12"/>
  <c r="Y373" i="12" s="1"/>
  <c r="T372" i="12"/>
  <c r="Y372" i="12" s="1"/>
  <c r="T365" i="12"/>
  <c r="Y365" i="12" s="1"/>
  <c r="T369" i="12"/>
  <c r="Y369" i="12" s="1"/>
  <c r="T368" i="12"/>
  <c r="Y368" i="12" s="1"/>
  <c r="T364" i="12"/>
  <c r="Y364" i="12" s="1"/>
  <c r="T362" i="12"/>
  <c r="Y362" i="12" s="1"/>
  <c r="T360" i="12"/>
  <c r="Y360" i="12" s="1"/>
  <c r="T377" i="12"/>
  <c r="Y377" i="12" s="1"/>
  <c r="T358" i="12"/>
  <c r="Y358" i="12" s="1"/>
  <c r="T380" i="12"/>
  <c r="Y380" i="12" s="1"/>
  <c r="T371" i="12"/>
  <c r="Y371" i="12" s="1"/>
  <c r="T370" i="12"/>
  <c r="Y370" i="12" s="1"/>
  <c r="T363" i="12"/>
  <c r="Y363" i="12" s="1"/>
  <c r="T361" i="12"/>
  <c r="Y361" i="12" s="1"/>
  <c r="T359" i="12"/>
  <c r="Y359" i="12" s="1"/>
  <c r="T353" i="12"/>
  <c r="Y353" i="12" s="1"/>
  <c r="T352" i="12"/>
  <c r="Y352" i="12" s="1"/>
  <c r="T345" i="12"/>
  <c r="Y345" i="12" s="1"/>
  <c r="T344" i="12"/>
  <c r="Y344" i="12" s="1"/>
  <c r="T337" i="12"/>
  <c r="Y337" i="12" s="1"/>
  <c r="T336" i="12"/>
  <c r="Y336" i="12" s="1"/>
  <c r="T351" i="12"/>
  <c r="Y351" i="12" s="1"/>
  <c r="T350" i="12"/>
  <c r="Y350" i="12" s="1"/>
  <c r="T343" i="12"/>
  <c r="Y343" i="12" s="1"/>
  <c r="T342" i="12"/>
  <c r="Y342" i="12" s="1"/>
  <c r="T335" i="12"/>
  <c r="Y335" i="12" s="1"/>
  <c r="T334" i="12"/>
  <c r="Y334" i="12" s="1"/>
  <c r="T332" i="12"/>
  <c r="Y332" i="12" s="1"/>
  <c r="T357" i="12"/>
  <c r="Y357" i="12" s="1"/>
  <c r="T349" i="12"/>
  <c r="Y349" i="12" s="1"/>
  <c r="T348" i="12"/>
  <c r="Y348" i="12" s="1"/>
  <c r="T327" i="12"/>
  <c r="Y327" i="12" s="1"/>
  <c r="T326" i="12"/>
  <c r="Y326" i="12" s="1"/>
  <c r="T355" i="12"/>
  <c r="Y355" i="12" s="1"/>
  <c r="T354" i="12"/>
  <c r="Y354" i="12" s="1"/>
  <c r="T339" i="12"/>
  <c r="Y339" i="12" s="1"/>
  <c r="T338" i="12"/>
  <c r="Y338" i="12" s="1"/>
  <c r="T333" i="12"/>
  <c r="Y333" i="12" s="1"/>
  <c r="T329" i="12"/>
  <c r="Y329" i="12" s="1"/>
  <c r="T328" i="12"/>
  <c r="Y328" i="12" s="1"/>
  <c r="T321" i="12"/>
  <c r="Y321" i="12" s="1"/>
  <c r="T319" i="12"/>
  <c r="Y319" i="12" s="1"/>
  <c r="T317" i="12"/>
  <c r="Y317" i="12" s="1"/>
  <c r="T315" i="12"/>
  <c r="Y315" i="12" s="1"/>
  <c r="T313" i="12"/>
  <c r="Y313" i="12" s="1"/>
  <c r="T311" i="12"/>
  <c r="Y311" i="12" s="1"/>
  <c r="T309" i="12"/>
  <c r="Y309" i="12" s="1"/>
  <c r="T307" i="12"/>
  <c r="Y307" i="12" s="1"/>
  <c r="T305" i="12"/>
  <c r="Y305" i="12" s="1"/>
  <c r="T303" i="12"/>
  <c r="Y303" i="12" s="1"/>
  <c r="T301" i="12"/>
  <c r="Y301" i="12" s="1"/>
  <c r="T299" i="12"/>
  <c r="Y299" i="12" s="1"/>
  <c r="T297" i="12"/>
  <c r="Y297" i="12" s="1"/>
  <c r="T341" i="12"/>
  <c r="Y341" i="12" s="1"/>
  <c r="T330" i="12"/>
  <c r="Y330" i="12" s="1"/>
  <c r="T320" i="12"/>
  <c r="Y320" i="12" s="1"/>
  <c r="T312" i="12"/>
  <c r="Y312" i="12" s="1"/>
  <c r="T304" i="12"/>
  <c r="Y304" i="12" s="1"/>
  <c r="T296" i="12"/>
  <c r="Y296" i="12" s="1"/>
  <c r="T289" i="12"/>
  <c r="Y289" i="12" s="1"/>
  <c r="T288" i="12"/>
  <c r="Y288" i="12" s="1"/>
  <c r="T281" i="12"/>
  <c r="Y281" i="12" s="1"/>
  <c r="T280" i="12"/>
  <c r="Y280" i="12" s="1"/>
  <c r="T276" i="12"/>
  <c r="Y276" i="12" s="1"/>
  <c r="T274" i="12"/>
  <c r="Y274" i="12" s="1"/>
  <c r="T272" i="12"/>
  <c r="Y272" i="12" s="1"/>
  <c r="T270" i="12"/>
  <c r="Y270" i="12" s="1"/>
  <c r="T268" i="12"/>
  <c r="Y268" i="12" s="1"/>
  <c r="T266" i="12"/>
  <c r="Y266" i="12" s="1"/>
  <c r="T264" i="12"/>
  <c r="Y264" i="12" s="1"/>
  <c r="T262" i="12"/>
  <c r="Y262" i="12" s="1"/>
  <c r="T260" i="12"/>
  <c r="Y260" i="12" s="1"/>
  <c r="T258" i="12"/>
  <c r="Y258" i="12" s="1"/>
  <c r="T256" i="12"/>
  <c r="Y256" i="12" s="1"/>
  <c r="T254" i="12"/>
  <c r="Y254" i="12" s="1"/>
  <c r="T252" i="12"/>
  <c r="Y252" i="12" s="1"/>
  <c r="T250" i="12"/>
  <c r="Y250" i="12" s="1"/>
  <c r="T248" i="12"/>
  <c r="Y248" i="12" s="1"/>
  <c r="T246" i="12"/>
  <c r="Y246" i="12" s="1"/>
  <c r="T244" i="12"/>
  <c r="Y244" i="12" s="1"/>
  <c r="T242" i="12"/>
  <c r="Y242" i="12" s="1"/>
  <c r="T240" i="12"/>
  <c r="Y240" i="12" s="1"/>
  <c r="T238" i="12"/>
  <c r="Y238" i="12" s="1"/>
  <c r="T236" i="12"/>
  <c r="Y236" i="12" s="1"/>
  <c r="T234" i="12"/>
  <c r="Y234" i="12" s="1"/>
  <c r="T232" i="12"/>
  <c r="Y232" i="12" s="1"/>
  <c r="T230" i="12"/>
  <c r="Y230" i="12" s="1"/>
  <c r="T228" i="12"/>
  <c r="Y228" i="12" s="1"/>
  <c r="T226" i="12"/>
  <c r="Y226" i="12" s="1"/>
  <c r="T224" i="12"/>
  <c r="Y224" i="12" s="1"/>
  <c r="T222" i="12"/>
  <c r="Y222" i="12" s="1"/>
  <c r="T220" i="12"/>
  <c r="Y220" i="12" s="1"/>
  <c r="T218" i="12"/>
  <c r="Y218" i="12" s="1"/>
  <c r="T216" i="12"/>
  <c r="Y216" i="12" s="1"/>
  <c r="T214" i="12"/>
  <c r="Y214" i="12" s="1"/>
  <c r="T212" i="12"/>
  <c r="Y212" i="12" s="1"/>
  <c r="T210" i="12"/>
  <c r="Y210" i="12" s="1"/>
  <c r="T208" i="12"/>
  <c r="Y208" i="12" s="1"/>
  <c r="T356" i="12"/>
  <c r="Y356" i="12" s="1"/>
  <c r="T318" i="12"/>
  <c r="Y318" i="12" s="1"/>
  <c r="T310" i="12"/>
  <c r="Y310" i="12" s="1"/>
  <c r="T302" i="12"/>
  <c r="Y302" i="12" s="1"/>
  <c r="T291" i="12"/>
  <c r="Y291" i="12" s="1"/>
  <c r="T290" i="12"/>
  <c r="Y290" i="12" s="1"/>
  <c r="T283" i="12"/>
  <c r="Y283" i="12" s="1"/>
  <c r="T282" i="12"/>
  <c r="Y282" i="12" s="1"/>
  <c r="T347" i="12"/>
  <c r="Y347" i="12" s="1"/>
  <c r="T316" i="12"/>
  <c r="Y316" i="12" s="1"/>
  <c r="T300" i="12"/>
  <c r="Y300" i="12" s="1"/>
  <c r="T293" i="12"/>
  <c r="Y293" i="12" s="1"/>
  <c r="T292" i="12"/>
  <c r="Y292" i="12" s="1"/>
  <c r="T277" i="12"/>
  <c r="Y277" i="12" s="1"/>
  <c r="T269" i="12"/>
  <c r="Y269" i="12" s="1"/>
  <c r="T261" i="12"/>
  <c r="Y261" i="12" s="1"/>
  <c r="T253" i="12"/>
  <c r="Y253" i="12" s="1"/>
  <c r="T249" i="12"/>
  <c r="Y249" i="12" s="1"/>
  <c r="T245" i="12"/>
  <c r="Y245" i="12" s="1"/>
  <c r="T241" i="12"/>
  <c r="Y241" i="12" s="1"/>
  <c r="T237" i="12"/>
  <c r="Y237" i="12" s="1"/>
  <c r="T233" i="12"/>
  <c r="Y233" i="12" s="1"/>
  <c r="T340" i="12"/>
  <c r="Y340" i="12" s="1"/>
  <c r="T323" i="12"/>
  <c r="Y323" i="12" s="1"/>
  <c r="T306" i="12"/>
  <c r="Y306" i="12" s="1"/>
  <c r="T287" i="12"/>
  <c r="Y287" i="12" s="1"/>
  <c r="T286" i="12"/>
  <c r="Y286" i="12" s="1"/>
  <c r="T271" i="12"/>
  <c r="Y271" i="12" s="1"/>
  <c r="T263" i="12"/>
  <c r="Y263" i="12" s="1"/>
  <c r="T255" i="12"/>
  <c r="Y255" i="12" s="1"/>
  <c r="T325" i="12"/>
  <c r="Y325" i="12" s="1"/>
  <c r="T322" i="12"/>
  <c r="Y322" i="12" s="1"/>
  <c r="T308" i="12"/>
  <c r="Y308" i="12" s="1"/>
  <c r="T295" i="12"/>
  <c r="Y295" i="12" s="1"/>
  <c r="T284" i="12"/>
  <c r="Y284" i="12" s="1"/>
  <c r="T273" i="12"/>
  <c r="Y273" i="12" s="1"/>
  <c r="T257" i="12"/>
  <c r="Y257" i="12" s="1"/>
  <c r="T229" i="12"/>
  <c r="Y229" i="12" s="1"/>
  <c r="T225" i="12"/>
  <c r="Y225" i="12" s="1"/>
  <c r="T221" i="12"/>
  <c r="Y221" i="12" s="1"/>
  <c r="T217" i="12"/>
  <c r="Y217" i="12" s="1"/>
  <c r="T213" i="12"/>
  <c r="Y213" i="12" s="1"/>
  <c r="T209" i="12"/>
  <c r="Y209" i="12" s="1"/>
  <c r="T346" i="12"/>
  <c r="Y346" i="12" s="1"/>
  <c r="T331" i="12"/>
  <c r="Y331" i="12" s="1"/>
  <c r="T314" i="12"/>
  <c r="Y314" i="12" s="1"/>
  <c r="T294" i="12"/>
  <c r="Y294" i="12" s="1"/>
  <c r="T275" i="12"/>
  <c r="Y275" i="12" s="1"/>
  <c r="T259" i="12"/>
  <c r="Y259" i="12" s="1"/>
  <c r="T247" i="12"/>
  <c r="Y247" i="12" s="1"/>
  <c r="T243" i="12"/>
  <c r="Y243" i="12" s="1"/>
  <c r="T239" i="12"/>
  <c r="Y239" i="12" s="1"/>
  <c r="T235" i="12"/>
  <c r="Y235" i="12" s="1"/>
  <c r="T231" i="12"/>
  <c r="Y231" i="12" s="1"/>
  <c r="T206" i="12"/>
  <c r="Y206" i="12" s="1"/>
  <c r="T204" i="12"/>
  <c r="Y204" i="12" s="1"/>
  <c r="T202" i="12"/>
  <c r="Y202" i="12" s="1"/>
  <c r="T200" i="12"/>
  <c r="Y200" i="12" s="1"/>
  <c r="T198" i="12"/>
  <c r="Y198" i="12" s="1"/>
  <c r="T196" i="12"/>
  <c r="Y196" i="12" s="1"/>
  <c r="T194" i="12"/>
  <c r="Y194" i="12" s="1"/>
  <c r="T192" i="12"/>
  <c r="Y192" i="12" s="1"/>
  <c r="T190" i="12"/>
  <c r="Y190" i="12" s="1"/>
  <c r="T188" i="12"/>
  <c r="Y188" i="12" s="1"/>
  <c r="T186" i="12"/>
  <c r="Y186" i="12" s="1"/>
  <c r="T184" i="12"/>
  <c r="Y184" i="12" s="1"/>
  <c r="T324" i="12"/>
  <c r="Y324" i="12" s="1"/>
  <c r="T298" i="12"/>
  <c r="Y298" i="12" s="1"/>
  <c r="T285" i="12"/>
  <c r="Y285" i="12" s="1"/>
  <c r="T278" i="12"/>
  <c r="Y278" i="12" s="1"/>
  <c r="T267" i="12"/>
  <c r="Y267" i="12" s="1"/>
  <c r="T251" i="12"/>
  <c r="Y251" i="12" s="1"/>
  <c r="T207" i="12"/>
  <c r="Y207" i="12" s="1"/>
  <c r="T205" i="12"/>
  <c r="Y205" i="12" s="1"/>
  <c r="T203" i="12"/>
  <c r="Y203" i="12" s="1"/>
  <c r="T201" i="12"/>
  <c r="Y201" i="12" s="1"/>
  <c r="T199" i="12"/>
  <c r="Y199" i="12" s="1"/>
  <c r="T197" i="12"/>
  <c r="Y197" i="12" s="1"/>
  <c r="T195" i="12"/>
  <c r="Y195" i="12" s="1"/>
  <c r="T193" i="12"/>
  <c r="Y193" i="12" s="1"/>
  <c r="T191" i="12"/>
  <c r="Y191" i="12" s="1"/>
  <c r="T189" i="12"/>
  <c r="Y189" i="12" s="1"/>
  <c r="T187" i="12"/>
  <c r="Y187" i="12" s="1"/>
  <c r="T185" i="12"/>
  <c r="Y185" i="12" s="1"/>
  <c r="T183" i="12"/>
  <c r="Y183" i="12" s="1"/>
  <c r="T181" i="12"/>
  <c r="Y181" i="12" s="1"/>
  <c r="T179" i="12"/>
  <c r="Y179" i="12" s="1"/>
  <c r="T177" i="12"/>
  <c r="Y177" i="12" s="1"/>
  <c r="T175" i="12"/>
  <c r="Y175" i="12" s="1"/>
  <c r="T173" i="12"/>
  <c r="Y173" i="12" s="1"/>
  <c r="T171" i="12"/>
  <c r="Y171" i="12" s="1"/>
  <c r="T169" i="12"/>
  <c r="Y169" i="12" s="1"/>
  <c r="T167" i="12"/>
  <c r="Y167" i="12" s="1"/>
  <c r="T165" i="12"/>
  <c r="Y165" i="12" s="1"/>
  <c r="T163" i="12"/>
  <c r="Y163" i="12" s="1"/>
  <c r="T161" i="12"/>
  <c r="Y161" i="12" s="1"/>
  <c r="T159" i="12"/>
  <c r="Y159" i="12" s="1"/>
  <c r="T157" i="12"/>
  <c r="Y157" i="12" s="1"/>
  <c r="T155" i="12"/>
  <c r="Y155" i="12" s="1"/>
  <c r="T153" i="12"/>
  <c r="Y153" i="12" s="1"/>
  <c r="T151" i="12"/>
  <c r="Y151" i="12" s="1"/>
  <c r="T149" i="12"/>
  <c r="Y149" i="12" s="1"/>
  <c r="T147" i="12"/>
  <c r="Y147" i="12" s="1"/>
  <c r="T145" i="12"/>
  <c r="Y145" i="12" s="1"/>
  <c r="T143" i="12"/>
  <c r="Y143" i="12" s="1"/>
  <c r="T141" i="12"/>
  <c r="Y141" i="12" s="1"/>
  <c r="T139" i="12"/>
  <c r="Y139" i="12" s="1"/>
  <c r="T137" i="12"/>
  <c r="Y137" i="12" s="1"/>
  <c r="T135" i="12"/>
  <c r="Y135" i="12" s="1"/>
  <c r="T133" i="12"/>
  <c r="Y133" i="12" s="1"/>
  <c r="T131" i="12"/>
  <c r="Y131" i="12" s="1"/>
  <c r="T180" i="12"/>
  <c r="Y180" i="12" s="1"/>
  <c r="T174" i="12"/>
  <c r="Y174" i="12" s="1"/>
  <c r="T170" i="12"/>
  <c r="Y170" i="12" s="1"/>
  <c r="T166" i="12"/>
  <c r="Y166" i="12" s="1"/>
  <c r="T162" i="12"/>
  <c r="Y162" i="12" s="1"/>
  <c r="T158" i="12"/>
  <c r="Y158" i="12" s="1"/>
  <c r="T154" i="12"/>
  <c r="Y154" i="12" s="1"/>
  <c r="T150" i="12"/>
  <c r="Y150" i="12" s="1"/>
  <c r="T146" i="12"/>
  <c r="Y146" i="12" s="1"/>
  <c r="T142" i="12"/>
  <c r="Y142" i="12" s="1"/>
  <c r="T138" i="12"/>
  <c r="Y138" i="12" s="1"/>
  <c r="T134" i="12"/>
  <c r="Y134" i="12" s="1"/>
  <c r="T129" i="12"/>
  <c r="Y129" i="12" s="1"/>
  <c r="T127" i="12"/>
  <c r="Y127" i="12" s="1"/>
  <c r="T125" i="12"/>
  <c r="Y125" i="12" s="1"/>
  <c r="T123" i="12"/>
  <c r="Y123" i="12" s="1"/>
  <c r="T121" i="12"/>
  <c r="Y121" i="12" s="1"/>
  <c r="T119" i="12"/>
  <c r="Y119" i="12" s="1"/>
  <c r="T117" i="12"/>
  <c r="Y117" i="12" s="1"/>
  <c r="T115" i="12"/>
  <c r="Y115" i="12" s="1"/>
  <c r="T113" i="12"/>
  <c r="Y113" i="12" s="1"/>
  <c r="T111" i="12"/>
  <c r="Y111" i="12" s="1"/>
  <c r="T109" i="12"/>
  <c r="Y109" i="12" s="1"/>
  <c r="T107" i="12"/>
  <c r="Y107" i="12" s="1"/>
  <c r="T105" i="12"/>
  <c r="Y105" i="12" s="1"/>
  <c r="T103" i="12"/>
  <c r="Y103" i="12" s="1"/>
  <c r="T101" i="12"/>
  <c r="Y101" i="12" s="1"/>
  <c r="T99" i="12"/>
  <c r="Y99" i="12" s="1"/>
  <c r="T97" i="12"/>
  <c r="Y97" i="12" s="1"/>
  <c r="T95" i="12"/>
  <c r="Y95" i="12" s="1"/>
  <c r="T279" i="12"/>
  <c r="Y279" i="12" s="1"/>
  <c r="T265" i="12"/>
  <c r="Y265" i="12" s="1"/>
  <c r="T227" i="12"/>
  <c r="Y227" i="12" s="1"/>
  <c r="T223" i="12"/>
  <c r="Y223" i="12" s="1"/>
  <c r="T219" i="12"/>
  <c r="Y219" i="12" s="1"/>
  <c r="T215" i="12"/>
  <c r="Y215" i="12" s="1"/>
  <c r="T211" i="12"/>
  <c r="Y211" i="12" s="1"/>
  <c r="T182" i="12"/>
  <c r="Y182" i="12" s="1"/>
  <c r="T178" i="12"/>
  <c r="Y178" i="12" s="1"/>
  <c r="T124" i="12"/>
  <c r="Y124" i="12" s="1"/>
  <c r="T116" i="12"/>
  <c r="Y116" i="12" s="1"/>
  <c r="T108" i="12"/>
  <c r="Y108" i="12" s="1"/>
  <c r="T100" i="12"/>
  <c r="Y100" i="12" s="1"/>
  <c r="T91" i="12"/>
  <c r="Y91" i="12" s="1"/>
  <c r="T90" i="12"/>
  <c r="Y90" i="12" s="1"/>
  <c r="T83" i="12"/>
  <c r="Y83" i="12" s="1"/>
  <c r="T82" i="12"/>
  <c r="Y82" i="12" s="1"/>
  <c r="T71" i="12"/>
  <c r="Y71" i="12" s="1"/>
  <c r="T70" i="12"/>
  <c r="Y70" i="12" s="1"/>
  <c r="T63" i="12"/>
  <c r="Y63" i="12" s="1"/>
  <c r="T62" i="12"/>
  <c r="Y62" i="12" s="1"/>
  <c r="T54" i="12"/>
  <c r="Y54" i="12" s="1"/>
  <c r="T52" i="12"/>
  <c r="Y52" i="12" s="1"/>
  <c r="T176" i="12"/>
  <c r="Y176" i="12" s="1"/>
  <c r="T172" i="12"/>
  <c r="Y172" i="12" s="1"/>
  <c r="T168" i="12"/>
  <c r="Y168" i="12" s="1"/>
  <c r="T164" i="12"/>
  <c r="Y164" i="12" s="1"/>
  <c r="T160" i="12"/>
  <c r="Y160" i="12" s="1"/>
  <c r="T156" i="12"/>
  <c r="Y156" i="12" s="1"/>
  <c r="T152" i="12"/>
  <c r="Y152" i="12" s="1"/>
  <c r="T148" i="12"/>
  <c r="Y148" i="12" s="1"/>
  <c r="T144" i="12"/>
  <c r="Y144" i="12" s="1"/>
  <c r="T140" i="12"/>
  <c r="Y140" i="12" s="1"/>
  <c r="T136" i="12"/>
  <c r="Y136" i="12" s="1"/>
  <c r="T126" i="12"/>
  <c r="Y126" i="12" s="1"/>
  <c r="T118" i="12"/>
  <c r="Y118" i="12" s="1"/>
  <c r="T110" i="12"/>
  <c r="Y110" i="12" s="1"/>
  <c r="T102" i="12"/>
  <c r="Y102" i="12" s="1"/>
  <c r="T94" i="12"/>
  <c r="Y94" i="12" s="1"/>
  <c r="T89" i="12"/>
  <c r="Y89" i="12" s="1"/>
  <c r="T88" i="12"/>
  <c r="Y88" i="12" s="1"/>
  <c r="T81" i="12"/>
  <c r="Y81" i="12" s="1"/>
  <c r="T80" i="12"/>
  <c r="Y80" i="12" s="1"/>
  <c r="T69" i="12"/>
  <c r="Y69" i="12" s="1"/>
  <c r="T68" i="12"/>
  <c r="Y68" i="12" s="1"/>
  <c r="T61" i="12"/>
  <c r="Y61" i="12" s="1"/>
  <c r="T60" i="12"/>
  <c r="Y60" i="12" s="1"/>
  <c r="T130" i="12"/>
  <c r="Y130" i="12" s="1"/>
  <c r="T122" i="12"/>
  <c r="Y122" i="12" s="1"/>
  <c r="T114" i="12"/>
  <c r="Y114" i="12" s="1"/>
  <c r="T106" i="12"/>
  <c r="Y106" i="12" s="1"/>
  <c r="T98" i="12"/>
  <c r="Y98" i="12" s="1"/>
  <c r="T93" i="12"/>
  <c r="Y93" i="12" s="1"/>
  <c r="T92" i="12"/>
  <c r="Y92" i="12" s="1"/>
  <c r="T85" i="12"/>
  <c r="Y85" i="12" s="1"/>
  <c r="T84" i="12"/>
  <c r="Y84" i="12" s="1"/>
  <c r="T77" i="12"/>
  <c r="Y77" i="12" s="1"/>
  <c r="T76" i="12"/>
  <c r="Y76" i="12" s="1"/>
  <c r="T73" i="12"/>
  <c r="Y73" i="12" s="1"/>
  <c r="T72" i="12"/>
  <c r="Y72" i="12" s="1"/>
  <c r="T65" i="12"/>
  <c r="Y65" i="12" s="1"/>
  <c r="T64" i="12"/>
  <c r="Y64" i="12" s="1"/>
  <c r="T57" i="12"/>
  <c r="Y57" i="12" s="1"/>
  <c r="T56" i="12"/>
  <c r="Y56" i="12" s="1"/>
  <c r="T50" i="12"/>
  <c r="Y50" i="12" s="1"/>
  <c r="T48" i="12"/>
  <c r="Y48" i="12" s="1"/>
  <c r="T120" i="12"/>
  <c r="Y120" i="12" s="1"/>
  <c r="T67" i="12"/>
  <c r="Y67" i="12" s="1"/>
  <c r="T66" i="12"/>
  <c r="Y66" i="12" s="1"/>
  <c r="T45" i="12"/>
  <c r="Y45" i="12" s="1"/>
  <c r="T41" i="12"/>
  <c r="Y41" i="12" s="1"/>
  <c r="T37" i="12"/>
  <c r="Y37" i="12" s="1"/>
  <c r="T33" i="12"/>
  <c r="Y33" i="12" s="1"/>
  <c r="T29" i="12"/>
  <c r="Y29" i="12" s="1"/>
  <c r="T25" i="12"/>
  <c r="Y25" i="12" s="1"/>
  <c r="T21" i="12"/>
  <c r="Y21" i="12" s="1"/>
  <c r="T17" i="12"/>
  <c r="Y17" i="12" s="1"/>
  <c r="T13" i="12"/>
  <c r="Y13" i="12" s="1"/>
  <c r="T11" i="12"/>
  <c r="Y11" i="12" s="1"/>
  <c r="T10" i="12"/>
  <c r="Y10" i="12" s="1"/>
  <c r="T112" i="12"/>
  <c r="Y112" i="12" s="1"/>
  <c r="T74" i="12"/>
  <c r="Y74" i="12" s="1"/>
  <c r="T46" i="12"/>
  <c r="Y46" i="12" s="1"/>
  <c r="T42" i="12"/>
  <c r="Y42" i="12" s="1"/>
  <c r="T38" i="12"/>
  <c r="Y38" i="12" s="1"/>
  <c r="T34" i="12"/>
  <c r="Y34" i="12" s="1"/>
  <c r="T30" i="12"/>
  <c r="Y30" i="12" s="1"/>
  <c r="T26" i="12"/>
  <c r="Y26" i="12" s="1"/>
  <c r="T14" i="12"/>
  <c r="Y14" i="12" s="1"/>
  <c r="T8" i="12"/>
  <c r="Y8" i="12" s="1"/>
  <c r="T104" i="12"/>
  <c r="Y104" i="12" s="1"/>
  <c r="T78" i="12"/>
  <c r="Y78" i="12" s="1"/>
  <c r="T55" i="12"/>
  <c r="Y55" i="12" s="1"/>
  <c r="T53" i="12"/>
  <c r="Y53" i="12" s="1"/>
  <c r="T51" i="12"/>
  <c r="Y51" i="12" s="1"/>
  <c r="T39" i="12"/>
  <c r="Y39" i="12" s="1"/>
  <c r="T31" i="12"/>
  <c r="Y31" i="12" s="1"/>
  <c r="T27" i="12"/>
  <c r="Y27" i="12" s="1"/>
  <c r="T23" i="12"/>
  <c r="Y23" i="12" s="1"/>
  <c r="T15" i="12"/>
  <c r="Y15" i="12" s="1"/>
  <c r="T7" i="12"/>
  <c r="T22" i="12"/>
  <c r="Y22" i="12" s="1"/>
  <c r="T18" i="12"/>
  <c r="Y18" i="12" s="1"/>
  <c r="T9" i="12"/>
  <c r="Y9" i="12" s="1"/>
  <c r="T79" i="12"/>
  <c r="Y79" i="12" s="1"/>
  <c r="T47" i="12"/>
  <c r="Y47" i="12" s="1"/>
  <c r="T35" i="12"/>
  <c r="Y35" i="12" s="1"/>
  <c r="T19" i="12"/>
  <c r="Y19" i="12" s="1"/>
  <c r="T43" i="12"/>
  <c r="Y43" i="12" s="1"/>
  <c r="T128" i="12"/>
  <c r="Y128" i="12" s="1"/>
  <c r="T12" i="12"/>
  <c r="Y12" i="12" s="1"/>
  <c r="T87" i="12"/>
  <c r="Y87" i="12" s="1"/>
  <c r="T59" i="12"/>
  <c r="Y59" i="12" s="1"/>
  <c r="T86" i="12"/>
  <c r="Y86" i="12" s="1"/>
  <c r="T58" i="12"/>
  <c r="Y58" i="12" s="1"/>
  <c r="T40" i="12"/>
  <c r="Y40" i="12" s="1"/>
  <c r="T32" i="12"/>
  <c r="Y32" i="12" s="1"/>
  <c r="T24" i="12"/>
  <c r="Y24" i="12" s="1"/>
  <c r="T16" i="12"/>
  <c r="Y16" i="12" s="1"/>
  <c r="T96" i="12"/>
  <c r="Y96" i="12" s="1"/>
  <c r="T49" i="12"/>
  <c r="Y49" i="12" s="1"/>
  <c r="T44" i="12"/>
  <c r="Y44" i="12" s="1"/>
  <c r="T36" i="12"/>
  <c r="Y36" i="12" s="1"/>
  <c r="T28" i="12"/>
  <c r="Y28" i="12" s="1"/>
  <c r="T20" i="12"/>
  <c r="Y20" i="12" s="1"/>
  <c r="S6" i="12"/>
  <c r="X6" i="12" s="1"/>
  <c r="X7" i="12"/>
  <c r="T6" i="12" l="1"/>
  <c r="Y6" i="12" s="1"/>
  <c r="Y7" i="12"/>
  <c r="M39" i="1" l="1"/>
  <c r="M40" i="1"/>
  <c r="M41" i="1"/>
  <c r="M42" i="1"/>
  <c r="M43" i="1"/>
  <c r="M44" i="1"/>
  <c r="M45" i="1"/>
  <c r="M46" i="1"/>
  <c r="M47" i="1"/>
  <c r="M48" i="1"/>
  <c r="L39" i="1"/>
  <c r="L40" i="1"/>
  <c r="L41" i="1"/>
  <c r="L42" i="1"/>
  <c r="L43" i="1"/>
  <c r="L44" i="1"/>
  <c r="L45" i="1"/>
  <c r="L46" i="1"/>
  <c r="L47" i="1"/>
  <c r="L48" i="1"/>
  <c r="P45" i="1" l="1"/>
  <c r="P46" i="1"/>
  <c r="P47" i="1"/>
  <c r="P48" i="1"/>
  <c r="I75" i="4" l="1"/>
  <c r="B23" i="9" l="1"/>
  <c r="H45" i="1" l="1"/>
  <c r="H46" i="1"/>
  <c r="H47" i="1"/>
  <c r="H48" i="1"/>
  <c r="F126" i="10" l="1"/>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B21" i="1" l="1"/>
  <c r="I304" i="7"/>
  <c r="I270" i="7"/>
  <c r="I271" i="7"/>
  <c r="I272" i="7"/>
  <c r="I273" i="7"/>
  <c r="I274" i="7"/>
  <c r="I275" i="7"/>
  <c r="I276" i="7"/>
  <c r="I277" i="7"/>
  <c r="I278" i="7"/>
  <c r="I279" i="7"/>
  <c r="I280" i="7"/>
  <c r="I282" i="7"/>
  <c r="I283" i="7"/>
  <c r="I284" i="7"/>
  <c r="I285" i="7"/>
  <c r="I286" i="7"/>
  <c r="I287" i="7"/>
  <c r="I288" i="7"/>
  <c r="I291" i="7"/>
  <c r="I292" i="7"/>
  <c r="I293" i="7"/>
  <c r="I294" i="7"/>
  <c r="I295" i="7"/>
  <c r="I296" i="7"/>
  <c r="I297" i="7"/>
  <c r="I298" i="7"/>
  <c r="I299" i="7"/>
  <c r="I301" i="7"/>
  <c r="I302" i="7"/>
  <c r="I303" i="7"/>
  <c r="I305" i="7"/>
  <c r="I306" i="7"/>
  <c r="I307" i="7"/>
  <c r="I308" i="7"/>
  <c r="I309" i="7"/>
  <c r="I310" i="7"/>
  <c r="I311" i="7"/>
  <c r="I312" i="7"/>
  <c r="I313" i="7"/>
  <c r="I314" i="7"/>
  <c r="I315" i="7"/>
  <c r="I316" i="7"/>
  <c r="I317" i="7"/>
  <c r="I318" i="7"/>
  <c r="I319" i="7"/>
  <c r="I320" i="7"/>
  <c r="I321" i="7"/>
  <c r="I322" i="7"/>
  <c r="I323" i="7"/>
  <c r="I324" i="7"/>
  <c r="I325"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34" i="7"/>
  <c r="B205" i="7" l="1"/>
  <c r="B206" i="7"/>
  <c r="B207" i="7"/>
  <c r="B208" i="7"/>
  <c r="B209" i="7"/>
  <c r="B210" i="7"/>
  <c r="B211" i="7"/>
  <c r="B215" i="7"/>
  <c r="B216" i="7"/>
  <c r="B217" i="7"/>
  <c r="B218" i="7"/>
  <c r="B219" i="7"/>
  <c r="B220" i="7"/>
  <c r="B221" i="7"/>
  <c r="B222" i="7"/>
  <c r="B223" i="7"/>
  <c r="B224" i="7"/>
  <c r="B225" i="7"/>
  <c r="B226" i="7"/>
  <c r="B227" i="7"/>
  <c r="B228" i="7"/>
  <c r="B229" i="7"/>
  <c r="B230" i="7"/>
  <c r="B231" i="7"/>
  <c r="B232" i="7"/>
  <c r="B233" i="7"/>
  <c r="B204" i="7"/>
  <c r="F325" i="7"/>
  <c r="B3" i="9"/>
  <c r="B4" i="9"/>
  <c r="B5" i="9"/>
  <c r="B6" i="9"/>
  <c r="B7" i="9"/>
  <c r="B8" i="9"/>
  <c r="B9" i="9"/>
  <c r="B10" i="9"/>
  <c r="B11" i="9"/>
  <c r="B12" i="9"/>
  <c r="B13" i="9"/>
  <c r="B14" i="9"/>
  <c r="B15" i="9"/>
  <c r="B16" i="9"/>
  <c r="B17" i="9"/>
  <c r="B18" i="9"/>
  <c r="B19" i="9"/>
  <c r="B20" i="9"/>
  <c r="B21" i="9"/>
  <c r="B22" i="9"/>
  <c r="B24" i="9"/>
  <c r="B25" i="9"/>
  <c r="B26" i="9"/>
  <c r="B27" i="9"/>
  <c r="B28" i="9"/>
  <c r="B2" i="9"/>
  <c r="C21" i="1" l="1"/>
  <c r="J21" i="1" s="1"/>
  <c r="F270" i="7"/>
  <c r="F271" i="7"/>
  <c r="F235" i="7"/>
  <c r="F15" i="7"/>
  <c r="F272" i="7"/>
  <c r="F273" i="7"/>
  <c r="F16" i="7"/>
  <c r="F236" i="7"/>
  <c r="F17" i="7"/>
  <c r="F274" i="7"/>
  <c r="F275" i="7"/>
  <c r="F237" i="7"/>
  <c r="F18" i="7"/>
  <c r="F19" i="7"/>
  <c r="F20" i="7"/>
  <c r="F276" i="7"/>
  <c r="F277" i="7"/>
  <c r="F21" i="7"/>
  <c r="F22" i="7"/>
  <c r="F23" i="7"/>
  <c r="F24" i="7"/>
  <c r="F25" i="7"/>
  <c r="F238" i="7"/>
  <c r="F239" i="7"/>
  <c r="F26" i="7"/>
  <c r="F27" i="7"/>
  <c r="F28" i="7"/>
  <c r="F29" i="7"/>
  <c r="F30" i="7"/>
  <c r="F278" i="7"/>
  <c r="F31" i="7"/>
  <c r="F32" i="7"/>
  <c r="F33" i="7"/>
  <c r="F34" i="7"/>
  <c r="F279" i="7"/>
  <c r="F280" i="7"/>
  <c r="F35" i="7"/>
  <c r="F36" i="7"/>
  <c r="F37" i="7"/>
  <c r="F38" i="7"/>
  <c r="F39" i="7"/>
  <c r="F40" i="7"/>
  <c r="F41" i="7"/>
  <c r="F42" i="7"/>
  <c r="F281" i="7"/>
  <c r="F43" i="7"/>
  <c r="F240" i="7"/>
  <c r="F44" i="7"/>
  <c r="F45" i="7"/>
  <c r="F46" i="7"/>
  <c r="F282" i="7"/>
  <c r="F47" i="7"/>
  <c r="F48" i="7"/>
  <c r="F283" i="7"/>
  <c r="F49" i="7"/>
  <c r="F241" i="7"/>
  <c r="F50" i="7"/>
  <c r="F242" i="7"/>
  <c r="F284" i="7"/>
  <c r="F51" i="7"/>
  <c r="F52" i="7"/>
  <c r="F53" i="7"/>
  <c r="F54" i="7"/>
  <c r="F55" i="7"/>
  <c r="F56" i="7"/>
  <c r="F57" i="7"/>
  <c r="F285" i="7"/>
  <c r="F58" i="7"/>
  <c r="F59" i="7"/>
  <c r="F60" i="7"/>
  <c r="F61" i="7"/>
  <c r="F62" i="7"/>
  <c r="F63" i="7"/>
  <c r="F64" i="7"/>
  <c r="F65" i="7"/>
  <c r="F66" i="7"/>
  <c r="F67" i="7"/>
  <c r="F68" i="7"/>
  <c r="F69" i="7"/>
  <c r="F70" i="7"/>
  <c r="F71" i="7"/>
  <c r="F243" i="7"/>
  <c r="F72" i="7"/>
  <c r="F73" i="7"/>
  <c r="F74" i="7"/>
  <c r="F75" i="7"/>
  <c r="F76" i="7"/>
  <c r="F77" i="7"/>
  <c r="F286" i="7"/>
  <c r="F78" i="7"/>
  <c r="F79" i="7"/>
  <c r="F80" i="7"/>
  <c r="F81" i="7"/>
  <c r="F82" i="7"/>
  <c r="F287" i="7"/>
  <c r="F83" i="7"/>
  <c r="F84" i="7"/>
  <c r="F288" i="7"/>
  <c r="F85" i="7"/>
  <c r="F86" i="7"/>
  <c r="F87" i="7"/>
  <c r="F88" i="7"/>
  <c r="F89" i="7"/>
  <c r="F90" i="7"/>
  <c r="F91" i="7"/>
  <c r="F289" i="7"/>
  <c r="F290" i="7"/>
  <c r="F92" i="7"/>
  <c r="F93" i="7"/>
  <c r="F291" i="7"/>
  <c r="F244" i="7"/>
  <c r="F245" i="7"/>
  <c r="F94" i="7"/>
  <c r="F246" i="7"/>
  <c r="F292" i="7"/>
  <c r="F95" i="7"/>
  <c r="F96" i="7"/>
  <c r="F97" i="7"/>
  <c r="F247" i="7"/>
  <c r="F293" i="7"/>
  <c r="F98" i="7"/>
  <c r="F99" i="7"/>
  <c r="F100" i="7"/>
  <c r="F248" i="7"/>
  <c r="F101" i="7"/>
  <c r="F294" i="7"/>
  <c r="F102" i="7"/>
  <c r="F103" i="7"/>
  <c r="F104" i="7"/>
  <c r="F105" i="7"/>
  <c r="F106" i="7"/>
  <c r="F295" i="7"/>
  <c r="F296" i="7"/>
  <c r="F107" i="7"/>
  <c r="F108" i="7"/>
  <c r="F109" i="7"/>
  <c r="F249" i="7"/>
  <c r="F110" i="7"/>
  <c r="F111" i="7"/>
  <c r="F112" i="7"/>
  <c r="F113" i="7"/>
  <c r="F297" i="7"/>
  <c r="F114" i="7"/>
  <c r="F115" i="7"/>
  <c r="F298" i="7"/>
  <c r="F116" i="7"/>
  <c r="F299" i="7"/>
  <c r="F250" i="7"/>
  <c r="F117" i="7"/>
  <c r="F118" i="7"/>
  <c r="F119" i="7"/>
  <c r="F300" i="7"/>
  <c r="F120" i="7"/>
  <c r="F301" i="7"/>
  <c r="F121" i="7"/>
  <c r="F122" i="7"/>
  <c r="F251" i="7"/>
  <c r="F123" i="7"/>
  <c r="F124" i="7"/>
  <c r="F302" i="7"/>
  <c r="F303" i="7"/>
  <c r="F304" i="7"/>
  <c r="F305" i="7"/>
  <c r="F125" i="7"/>
  <c r="F126" i="7"/>
  <c r="F306" i="7"/>
  <c r="F307" i="7"/>
  <c r="F127" i="7"/>
  <c r="F128" i="7"/>
  <c r="F129" i="7"/>
  <c r="F130" i="7"/>
  <c r="F252" i="7"/>
  <c r="F131" i="7"/>
  <c r="F132" i="7"/>
  <c r="F133" i="7"/>
  <c r="F253" i="7"/>
  <c r="F134" i="7"/>
  <c r="F135" i="7"/>
  <c r="F136" i="7"/>
  <c r="F137" i="7"/>
  <c r="F308" i="7"/>
  <c r="F138" i="7"/>
  <c r="F254" i="7"/>
  <c r="F255" i="7"/>
  <c r="F139" i="7"/>
  <c r="F140" i="7"/>
  <c r="F256" i="7"/>
  <c r="F141" i="7"/>
  <c r="F142" i="7"/>
  <c r="F257" i="7"/>
  <c r="F143" i="7"/>
  <c r="F309" i="7"/>
  <c r="F310" i="7"/>
  <c r="F258" i="7"/>
  <c r="F144" i="7"/>
  <c r="F145" i="7"/>
  <c r="F146" i="7"/>
  <c r="F311" i="7"/>
  <c r="F147" i="7"/>
  <c r="F148" i="7"/>
  <c r="F149" i="7"/>
  <c r="F150" i="7"/>
  <c r="F151" i="7"/>
  <c r="F152" i="7"/>
  <c r="F153" i="7"/>
  <c r="F154" i="7"/>
  <c r="F155" i="7"/>
  <c r="F156" i="7"/>
  <c r="F259" i="7"/>
  <c r="F312" i="7"/>
  <c r="F313" i="7"/>
  <c r="F157" i="7"/>
  <c r="F158" i="7"/>
  <c r="F159" i="7"/>
  <c r="F260" i="7"/>
  <c r="F160" i="7"/>
  <c r="F161" i="7"/>
  <c r="F162" i="7"/>
  <c r="F261" i="7"/>
  <c r="F314" i="7"/>
  <c r="F315" i="7"/>
  <c r="F163" i="7"/>
  <c r="F164" i="7"/>
  <c r="F165" i="7"/>
  <c r="F262" i="7"/>
  <c r="F166" i="7"/>
  <c r="F167" i="7"/>
  <c r="F316" i="7"/>
  <c r="F263" i="7"/>
  <c r="F168" i="7"/>
  <c r="F169" i="7"/>
  <c r="F170" i="7"/>
  <c r="F171" i="7"/>
  <c r="F317" i="7"/>
  <c r="F172" i="7"/>
  <c r="F173" i="7"/>
  <c r="F174" i="7"/>
  <c r="F175" i="7"/>
  <c r="F176" i="7"/>
  <c r="F318" i="7"/>
  <c r="F177" i="7"/>
  <c r="F319" i="7"/>
  <c r="F178" i="7"/>
  <c r="F264" i="7"/>
  <c r="F179" i="7"/>
  <c r="F180" i="7"/>
  <c r="F181" i="7"/>
  <c r="F265" i="7"/>
  <c r="F266" i="7"/>
  <c r="F320" i="7"/>
  <c r="F182" i="7"/>
  <c r="F183" i="7"/>
  <c r="F184" i="7"/>
  <c r="F185" i="7"/>
  <c r="F186" i="7"/>
  <c r="F187" i="7"/>
  <c r="F188" i="7"/>
  <c r="F321" i="7"/>
  <c r="F189" i="7"/>
  <c r="F190" i="7"/>
  <c r="F191" i="7"/>
  <c r="F192" i="7"/>
  <c r="F193" i="7"/>
  <c r="F194" i="7"/>
  <c r="F195" i="7"/>
  <c r="F267" i="7"/>
  <c r="F322" i="7"/>
  <c r="F196" i="7"/>
  <c r="F323" i="7"/>
  <c r="F268" i="7"/>
  <c r="F197" i="7"/>
  <c r="F324" i="7"/>
  <c r="F269" i="7"/>
  <c r="F198" i="7"/>
  <c r="F199" i="7"/>
  <c r="F200" i="7"/>
  <c r="F201" i="7"/>
  <c r="F202" i="7"/>
  <c r="F203" i="7"/>
  <c r="F234" i="7"/>
  <c r="F11" i="7"/>
  <c r="F12" i="7"/>
  <c r="F13" i="7"/>
  <c r="F14" i="7"/>
  <c r="F4" i="7"/>
  <c r="F5" i="7"/>
  <c r="F6" i="7"/>
  <c r="F7" i="7"/>
  <c r="F8" i="7"/>
  <c r="F9" i="7"/>
  <c r="F10" i="7"/>
  <c r="F3" i="7"/>
  <c r="F24" i="1" l="1" a="1"/>
  <c r="F24" i="1" s="1"/>
  <c r="F27" i="1" a="1"/>
  <c r="F27" i="1" s="1"/>
  <c r="F32" i="1" a="1"/>
  <c r="F32" i="1" s="1"/>
  <c r="F25" i="1" a="1"/>
  <c r="F25" i="1" s="1"/>
  <c r="F30" i="1" a="1"/>
  <c r="F30" i="1" s="1"/>
  <c r="F33" i="1" a="1"/>
  <c r="F33" i="1" s="1"/>
  <c r="F23" i="1" a="1"/>
  <c r="F23" i="1" s="1"/>
  <c r="F28" i="1" a="1"/>
  <c r="F28" i="1" s="1"/>
  <c r="F31" i="1" a="1"/>
  <c r="F31" i="1" s="1"/>
  <c r="F34" i="1" a="1"/>
  <c r="F34" i="1" s="1"/>
  <c r="F26" i="1" a="1"/>
  <c r="F26" i="1" s="1"/>
  <c r="F29" i="1" a="1"/>
  <c r="F29" i="1" s="1"/>
  <c r="F22" i="1" a="1"/>
  <c r="F22" i="1" s="1"/>
  <c r="M21" i="1"/>
  <c r="L21" i="1"/>
  <c r="H21" i="1"/>
  <c r="K28" i="1" l="1"/>
  <c r="J28" i="1"/>
  <c r="K26" i="1"/>
  <c r="J26" i="1"/>
  <c r="K32" i="1"/>
  <c r="J32" i="1"/>
  <c r="K34" i="1"/>
  <c r="J34" i="1"/>
  <c r="K33" i="1"/>
  <c r="J33" i="1"/>
  <c r="K27" i="1"/>
  <c r="J27" i="1"/>
  <c r="K29" i="1"/>
  <c r="J29" i="1"/>
  <c r="K25" i="1"/>
  <c r="J25" i="1"/>
  <c r="J23" i="1"/>
  <c r="K23" i="1"/>
  <c r="J22" i="1"/>
  <c r="K22" i="1"/>
  <c r="K31" i="1"/>
  <c r="J31" i="1"/>
  <c r="K30" i="1"/>
  <c r="J30" i="1"/>
  <c r="K24" i="1"/>
  <c r="J24" i="1"/>
  <c r="M32" i="1"/>
  <c r="L32" i="1"/>
  <c r="M31" i="1"/>
  <c r="L31" i="1"/>
  <c r="M34" i="1"/>
  <c r="L34" i="1"/>
  <c r="M33" i="1"/>
  <c r="L33" i="1"/>
  <c r="B29" i="1"/>
  <c r="B26" i="1"/>
  <c r="B33" i="1"/>
  <c r="B25" i="1"/>
  <c r="B30" i="1"/>
  <c r="B31" i="1"/>
  <c r="B23" i="1"/>
  <c r="B28" i="1"/>
  <c r="B34" i="1"/>
  <c r="B22" i="1"/>
  <c r="B27" i="1"/>
  <c r="B32" i="1"/>
  <c r="B24" i="1"/>
  <c r="C33" i="1"/>
  <c r="A33" i="1" s="1"/>
  <c r="C34" i="1"/>
  <c r="A34" i="1" s="1"/>
  <c r="H34" i="1" l="1"/>
  <c r="H33" i="1"/>
  <c r="P33" i="1" l="1"/>
  <c r="P34" i="1"/>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c r="F308" i="4"/>
  <c r="F307" i="4"/>
  <c r="F306" i="4"/>
  <c r="F305" i="4"/>
  <c r="F304" i="4"/>
  <c r="F303" i="4"/>
  <c r="F302" i="4"/>
  <c r="F301" i="4"/>
  <c r="F300" i="4"/>
  <c r="F299" i="4"/>
  <c r="F298" i="4"/>
  <c r="F297" i="4"/>
  <c r="F296" i="4"/>
  <c r="F295" i="4"/>
  <c r="F294" i="4"/>
  <c r="F293" i="4"/>
  <c r="F292" i="4"/>
  <c r="F291" i="4"/>
  <c r="F290" i="4"/>
  <c r="F289" i="4"/>
  <c r="F288" i="4"/>
  <c r="F287" i="4"/>
  <c r="F286" i="4"/>
  <c r="F285" i="4"/>
  <c r="F284" i="4"/>
  <c r="F283" i="4"/>
  <c r="F282" i="4"/>
  <c r="F281" i="4"/>
  <c r="F280" i="4"/>
  <c r="F279" i="4"/>
  <c r="F278" i="4"/>
  <c r="F277" i="4"/>
  <c r="F276" i="4"/>
  <c r="F275" i="4"/>
  <c r="F274" i="4"/>
  <c r="F273" i="4"/>
  <c r="F272" i="4"/>
  <c r="F271" i="4"/>
  <c r="F270" i="4"/>
  <c r="F269" i="4"/>
  <c r="F268" i="4"/>
  <c r="F267" i="4"/>
  <c r="F266" i="4"/>
  <c r="F265" i="4"/>
  <c r="F264" i="4"/>
  <c r="F263" i="4"/>
  <c r="F262" i="4"/>
  <c r="F261" i="4"/>
  <c r="F260" i="4"/>
  <c r="F259" i="4"/>
  <c r="F258" i="4"/>
  <c r="F257" i="4"/>
  <c r="F256" i="4"/>
  <c r="F255" i="4"/>
  <c r="F254" i="4"/>
  <c r="F253" i="4"/>
  <c r="F252" i="4"/>
  <c r="F251" i="4"/>
  <c r="F250" i="4"/>
  <c r="F249" i="4"/>
  <c r="F248" i="4"/>
  <c r="F247" i="4"/>
  <c r="F246" i="4"/>
  <c r="F245" i="4"/>
  <c r="F244" i="4"/>
  <c r="F243" i="4"/>
  <c r="F242" i="4"/>
  <c r="F241" i="4"/>
  <c r="F240" i="4"/>
  <c r="F239" i="4"/>
  <c r="F238" i="4"/>
  <c r="F237" i="4"/>
  <c r="F236" i="4"/>
  <c r="F235" i="4"/>
  <c r="F234" i="4"/>
  <c r="F233" i="4"/>
  <c r="F232" i="4"/>
  <c r="F231" i="4"/>
  <c r="F230" i="4"/>
  <c r="F229" i="4"/>
  <c r="F228" i="4"/>
  <c r="F227" i="4"/>
  <c r="F226" i="4"/>
  <c r="F225" i="4"/>
  <c r="F224" i="4"/>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6" i="4"/>
  <c r="F135" i="4"/>
  <c r="F134" i="4"/>
  <c r="F133" i="4"/>
  <c r="F132" i="4"/>
  <c r="W137" i="4"/>
  <c r="V137" i="4"/>
  <c r="R137" i="4"/>
  <c r="Q137" i="4"/>
  <c r="M137" i="4"/>
  <c r="L137" i="4"/>
  <c r="F137"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Y75" i="4"/>
  <c r="X75" i="4"/>
  <c r="T75" i="4"/>
  <c r="S75" i="4"/>
  <c r="O75" i="4"/>
  <c r="N75"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CO417" i="6" l="1"/>
  <c r="BJ417" i="6"/>
  <c r="BI417" i="6"/>
  <c r="BH417" i="6"/>
  <c r="BC417" i="6"/>
  <c r="BB417" i="6"/>
  <c r="AZ417" i="6"/>
  <c r="AY417" i="6"/>
  <c r="AX417" i="6"/>
  <c r="AW417" i="6"/>
  <c r="AV417" i="6"/>
  <c r="AU417" i="6"/>
  <c r="AT417" i="6"/>
  <c r="AS417" i="6"/>
  <c r="AP417" i="6"/>
  <c r="AO417" i="6"/>
  <c r="AN417" i="6"/>
  <c r="AM417" i="6"/>
  <c r="AL417" i="6"/>
  <c r="AK417" i="6"/>
  <c r="AJ417" i="6"/>
  <c r="AI417" i="6"/>
  <c r="AH417" i="6"/>
  <c r="AF417" i="6"/>
  <c r="AE417" i="6"/>
  <c r="AD417" i="6"/>
  <c r="AC417" i="6"/>
  <c r="AA417" i="6"/>
  <c r="Z417" i="6"/>
  <c r="Y417" i="6"/>
  <c r="X417" i="6"/>
  <c r="V417" i="6"/>
  <c r="CP417" i="6" s="1"/>
  <c r="U417" i="6"/>
  <c r="T417" i="6"/>
  <c r="CN417" i="6" s="1"/>
  <c r="S417" i="6"/>
  <c r="R417" i="6"/>
  <c r="CL417" i="6" s="1"/>
  <c r="Q417" i="6"/>
  <c r="P417" i="6"/>
  <c r="O417" i="6"/>
  <c r="N417" i="6"/>
  <c r="M417" i="6"/>
  <c r="C417" i="6"/>
  <c r="CO416" i="6"/>
  <c r="BJ416" i="6"/>
  <c r="BI416" i="6"/>
  <c r="BH416" i="6"/>
  <c r="BC416" i="6"/>
  <c r="BB416" i="6"/>
  <c r="AZ416" i="6"/>
  <c r="AY416" i="6"/>
  <c r="AX416" i="6"/>
  <c r="AW416" i="6"/>
  <c r="AV416" i="6"/>
  <c r="AU416" i="6"/>
  <c r="AT416" i="6"/>
  <c r="AS416" i="6"/>
  <c r="AP416" i="6"/>
  <c r="AO416" i="6"/>
  <c r="AN416" i="6"/>
  <c r="AM416" i="6"/>
  <c r="AL416" i="6"/>
  <c r="AK416" i="6"/>
  <c r="AJ416" i="6"/>
  <c r="AI416" i="6"/>
  <c r="AH416" i="6"/>
  <c r="AF416" i="6"/>
  <c r="AE416" i="6"/>
  <c r="AD416" i="6"/>
  <c r="AC416" i="6"/>
  <c r="AA416" i="6"/>
  <c r="Z416" i="6"/>
  <c r="Y416" i="6"/>
  <c r="X416" i="6"/>
  <c r="V416" i="6"/>
  <c r="CP416" i="6" s="1"/>
  <c r="U416" i="6"/>
  <c r="T416" i="6"/>
  <c r="CN416" i="6" s="1"/>
  <c r="S416" i="6"/>
  <c r="CM416" i="6" s="1"/>
  <c r="R416" i="6"/>
  <c r="CL416" i="6" s="1"/>
  <c r="Q416" i="6"/>
  <c r="P416" i="6"/>
  <c r="O416" i="6"/>
  <c r="N416" i="6"/>
  <c r="M416" i="6"/>
  <c r="C416" i="6"/>
  <c r="CM415" i="6"/>
  <c r="BJ415" i="6"/>
  <c r="BI415" i="6"/>
  <c r="BH415" i="6"/>
  <c r="BC415" i="6"/>
  <c r="BB415" i="6"/>
  <c r="AZ415" i="6"/>
  <c r="AY415" i="6"/>
  <c r="AX415" i="6"/>
  <c r="AW415" i="6"/>
  <c r="AV415" i="6"/>
  <c r="AU415" i="6"/>
  <c r="AT415" i="6"/>
  <c r="AS415" i="6"/>
  <c r="AP415" i="6"/>
  <c r="AO415" i="6"/>
  <c r="AN415" i="6"/>
  <c r="AM415" i="6"/>
  <c r="AL415" i="6"/>
  <c r="AK415" i="6"/>
  <c r="AJ415" i="6"/>
  <c r="AI415" i="6"/>
  <c r="AH415" i="6"/>
  <c r="AF415" i="6"/>
  <c r="AE415" i="6"/>
  <c r="AD415" i="6"/>
  <c r="AC415" i="6"/>
  <c r="AA415" i="6"/>
  <c r="Z415" i="6"/>
  <c r="Y415" i="6"/>
  <c r="X415" i="6"/>
  <c r="V415" i="6"/>
  <c r="CP415" i="6" s="1"/>
  <c r="U415" i="6"/>
  <c r="CO415" i="6" s="1"/>
  <c r="T415" i="6"/>
  <c r="CN415" i="6" s="1"/>
  <c r="S415" i="6"/>
  <c r="R415" i="6"/>
  <c r="CL415" i="6" s="1"/>
  <c r="Q415" i="6"/>
  <c r="P415" i="6"/>
  <c r="O415" i="6"/>
  <c r="N415" i="6"/>
  <c r="M415" i="6"/>
  <c r="C415" i="6"/>
  <c r="CM414" i="6"/>
  <c r="BJ414" i="6"/>
  <c r="BI414" i="6"/>
  <c r="BH414" i="6"/>
  <c r="BC414" i="6"/>
  <c r="BB414" i="6"/>
  <c r="AZ414" i="6"/>
  <c r="AY414" i="6"/>
  <c r="AX414" i="6"/>
  <c r="AW414" i="6"/>
  <c r="AV414" i="6"/>
  <c r="AU414" i="6"/>
  <c r="AT414" i="6"/>
  <c r="AS414" i="6"/>
  <c r="AP414" i="6"/>
  <c r="AO414" i="6"/>
  <c r="AN414" i="6"/>
  <c r="AM414" i="6"/>
  <c r="AL414" i="6"/>
  <c r="AK414" i="6"/>
  <c r="AJ414" i="6"/>
  <c r="AI414" i="6"/>
  <c r="AH414" i="6"/>
  <c r="AF414" i="6"/>
  <c r="AE414" i="6"/>
  <c r="AD414" i="6"/>
  <c r="AC414" i="6"/>
  <c r="AA414" i="6"/>
  <c r="Z414" i="6"/>
  <c r="Y414" i="6"/>
  <c r="X414" i="6"/>
  <c r="V414" i="6"/>
  <c r="CP414" i="6" s="1"/>
  <c r="U414" i="6"/>
  <c r="CO414" i="6" s="1"/>
  <c r="T414" i="6"/>
  <c r="CN414" i="6" s="1"/>
  <c r="S414" i="6"/>
  <c r="R414" i="6"/>
  <c r="CL414" i="6" s="1"/>
  <c r="Q414" i="6"/>
  <c r="P414" i="6"/>
  <c r="O414" i="6"/>
  <c r="N414" i="6"/>
  <c r="M414" i="6"/>
  <c r="C414" i="6"/>
  <c r="BJ413" i="6"/>
  <c r="BI413" i="6"/>
  <c r="BH413" i="6"/>
  <c r="BC413" i="6"/>
  <c r="BB413" i="6"/>
  <c r="AZ413" i="6"/>
  <c r="AY413" i="6"/>
  <c r="AX413" i="6"/>
  <c r="AW413" i="6"/>
  <c r="AV413" i="6"/>
  <c r="AU413" i="6"/>
  <c r="AT413" i="6"/>
  <c r="AS413" i="6"/>
  <c r="AP413" i="6"/>
  <c r="AO413" i="6"/>
  <c r="AN413" i="6"/>
  <c r="AM413" i="6"/>
  <c r="AL413" i="6"/>
  <c r="AK413" i="6"/>
  <c r="AJ413" i="6"/>
  <c r="AI413" i="6"/>
  <c r="AH413" i="6"/>
  <c r="AF413" i="6"/>
  <c r="AE413" i="6"/>
  <c r="AD413" i="6"/>
  <c r="AC413" i="6"/>
  <c r="AA413" i="6"/>
  <c r="Z413" i="6"/>
  <c r="Y413" i="6"/>
  <c r="X413" i="6"/>
  <c r="V413" i="6"/>
  <c r="CP413" i="6" s="1"/>
  <c r="U413" i="6"/>
  <c r="CO413" i="6" s="1"/>
  <c r="T413" i="6"/>
  <c r="CN413" i="6" s="1"/>
  <c r="S413" i="6"/>
  <c r="CM413" i="6" s="1"/>
  <c r="R413" i="6"/>
  <c r="CL413" i="6" s="1"/>
  <c r="Q413" i="6"/>
  <c r="P413" i="6"/>
  <c r="O413" i="6"/>
  <c r="N413" i="6"/>
  <c r="M413" i="6"/>
  <c r="BK413" i="6" s="1"/>
  <c r="C413" i="6"/>
  <c r="BJ412" i="6"/>
  <c r="BI412" i="6"/>
  <c r="BH412" i="6"/>
  <c r="BC412" i="6"/>
  <c r="BB412" i="6"/>
  <c r="AZ412" i="6"/>
  <c r="AY412" i="6"/>
  <c r="AX412" i="6"/>
  <c r="AW412" i="6"/>
  <c r="AV412" i="6"/>
  <c r="AU412" i="6"/>
  <c r="AT412" i="6"/>
  <c r="AS412" i="6"/>
  <c r="AP412" i="6"/>
  <c r="AO412" i="6"/>
  <c r="AN412" i="6"/>
  <c r="AM412" i="6"/>
  <c r="AL412" i="6"/>
  <c r="AK412" i="6"/>
  <c r="AJ412" i="6"/>
  <c r="AI412" i="6"/>
  <c r="AH412" i="6"/>
  <c r="AF412" i="6"/>
  <c r="AE412" i="6"/>
  <c r="AD412" i="6"/>
  <c r="AC412" i="6"/>
  <c r="AA412" i="6"/>
  <c r="Z412" i="6"/>
  <c r="Y412" i="6"/>
  <c r="X412" i="6"/>
  <c r="V412" i="6"/>
  <c r="CP412" i="6" s="1"/>
  <c r="U412" i="6"/>
  <c r="CO412" i="6" s="1"/>
  <c r="T412" i="6"/>
  <c r="CN412" i="6" s="1"/>
  <c r="S412" i="6"/>
  <c r="CM412" i="6" s="1"/>
  <c r="R412" i="6"/>
  <c r="CL412" i="6" s="1"/>
  <c r="Q412" i="6"/>
  <c r="P412" i="6"/>
  <c r="O412" i="6"/>
  <c r="N412" i="6"/>
  <c r="M412" i="6"/>
  <c r="C412" i="6"/>
  <c r="CM411" i="6"/>
  <c r="BJ411" i="6"/>
  <c r="BI411" i="6"/>
  <c r="BH411" i="6"/>
  <c r="BC411" i="6"/>
  <c r="BB411" i="6"/>
  <c r="AZ411" i="6"/>
  <c r="AY411" i="6"/>
  <c r="AX411" i="6"/>
  <c r="AW411" i="6"/>
  <c r="AV411" i="6"/>
  <c r="AU411" i="6"/>
  <c r="AT411" i="6"/>
  <c r="AS411" i="6"/>
  <c r="AP411" i="6"/>
  <c r="AO411" i="6"/>
  <c r="AN411" i="6"/>
  <c r="AM411" i="6"/>
  <c r="AL411" i="6"/>
  <c r="AK411" i="6"/>
  <c r="AJ411" i="6"/>
  <c r="AI411" i="6"/>
  <c r="AH411" i="6"/>
  <c r="AF411" i="6"/>
  <c r="AE411" i="6"/>
  <c r="AD411" i="6"/>
  <c r="AC411" i="6"/>
  <c r="AA411" i="6"/>
  <c r="Z411" i="6"/>
  <c r="Y411" i="6"/>
  <c r="X411" i="6"/>
  <c r="V411" i="6"/>
  <c r="CP411" i="6" s="1"/>
  <c r="U411" i="6"/>
  <c r="CO411" i="6" s="1"/>
  <c r="T411" i="6"/>
  <c r="CN411" i="6" s="1"/>
  <c r="S411" i="6"/>
  <c r="R411" i="6"/>
  <c r="CL411" i="6" s="1"/>
  <c r="Q411" i="6"/>
  <c r="P411" i="6"/>
  <c r="O411" i="6"/>
  <c r="N411" i="6"/>
  <c r="M411" i="6"/>
  <c r="BK411" i="6" s="1"/>
  <c r="C411" i="6"/>
  <c r="BJ410" i="6"/>
  <c r="BI410" i="6"/>
  <c r="BH410" i="6"/>
  <c r="BC410" i="6"/>
  <c r="BB410" i="6"/>
  <c r="AZ410" i="6"/>
  <c r="AY410" i="6"/>
  <c r="AX410" i="6"/>
  <c r="AW410" i="6"/>
  <c r="AV410" i="6"/>
  <c r="AU410" i="6"/>
  <c r="AT410" i="6"/>
  <c r="AS410" i="6"/>
  <c r="AP410" i="6"/>
  <c r="AO410" i="6"/>
  <c r="AN410" i="6"/>
  <c r="AM410" i="6"/>
  <c r="AL410" i="6"/>
  <c r="AK410" i="6"/>
  <c r="AJ410" i="6"/>
  <c r="AI410" i="6"/>
  <c r="AH410" i="6"/>
  <c r="AF410" i="6"/>
  <c r="AE410" i="6"/>
  <c r="AD410" i="6"/>
  <c r="AC410" i="6"/>
  <c r="AA410" i="6"/>
  <c r="Z410" i="6"/>
  <c r="Y410" i="6"/>
  <c r="X410" i="6"/>
  <c r="V410" i="6"/>
  <c r="CP410" i="6" s="1"/>
  <c r="U410" i="6"/>
  <c r="CO410" i="6" s="1"/>
  <c r="T410" i="6"/>
  <c r="CN410" i="6" s="1"/>
  <c r="S410" i="6"/>
  <c r="CM410" i="6" s="1"/>
  <c r="R410" i="6"/>
  <c r="CL410" i="6" s="1"/>
  <c r="Q410" i="6"/>
  <c r="P410" i="6"/>
  <c r="O410" i="6"/>
  <c r="N410" i="6"/>
  <c r="M410" i="6"/>
  <c r="C410" i="6"/>
  <c r="CN409" i="6"/>
  <c r="BJ409" i="6"/>
  <c r="BI409" i="6"/>
  <c r="BH409" i="6"/>
  <c r="BC409" i="6"/>
  <c r="BB409" i="6"/>
  <c r="AZ409" i="6"/>
  <c r="AY409" i="6"/>
  <c r="AX409" i="6"/>
  <c r="AW409" i="6"/>
  <c r="AV409" i="6"/>
  <c r="AU409" i="6"/>
  <c r="AT409" i="6"/>
  <c r="AS409" i="6"/>
  <c r="AP409" i="6"/>
  <c r="AO409" i="6"/>
  <c r="AN409" i="6"/>
  <c r="AM409" i="6"/>
  <c r="AL409" i="6"/>
  <c r="AK409" i="6"/>
  <c r="AJ409" i="6"/>
  <c r="AI409" i="6"/>
  <c r="AH409" i="6"/>
  <c r="AF409" i="6"/>
  <c r="AE409" i="6"/>
  <c r="AD409" i="6"/>
  <c r="AC409" i="6"/>
  <c r="AA409" i="6"/>
  <c r="Z409" i="6"/>
  <c r="Y409" i="6"/>
  <c r="X409" i="6"/>
  <c r="V409" i="6"/>
  <c r="CP409" i="6" s="1"/>
  <c r="U409" i="6"/>
  <c r="CO409" i="6" s="1"/>
  <c r="T409" i="6"/>
  <c r="S409" i="6"/>
  <c r="CM409" i="6" s="1"/>
  <c r="R409" i="6"/>
  <c r="CL409" i="6" s="1"/>
  <c r="Q409" i="6"/>
  <c r="P409" i="6"/>
  <c r="O409" i="6"/>
  <c r="N409" i="6"/>
  <c r="M409" i="6"/>
  <c r="C409" i="6"/>
  <c r="CN408" i="6"/>
  <c r="BJ408" i="6"/>
  <c r="BI408" i="6"/>
  <c r="BH408" i="6"/>
  <c r="BC408" i="6"/>
  <c r="BB408" i="6"/>
  <c r="AZ408" i="6"/>
  <c r="AY408" i="6"/>
  <c r="AX408" i="6"/>
  <c r="AW408" i="6"/>
  <c r="AV408" i="6"/>
  <c r="AU408" i="6"/>
  <c r="AT408" i="6"/>
  <c r="AS408" i="6"/>
  <c r="AP408" i="6"/>
  <c r="AO408" i="6"/>
  <c r="AN408" i="6"/>
  <c r="AM408" i="6"/>
  <c r="AL408" i="6"/>
  <c r="AK408" i="6"/>
  <c r="AJ408" i="6"/>
  <c r="AI408" i="6"/>
  <c r="AH408" i="6"/>
  <c r="AF408" i="6"/>
  <c r="AE408" i="6"/>
  <c r="AD408" i="6"/>
  <c r="AC408" i="6"/>
  <c r="AA408" i="6"/>
  <c r="Z408" i="6"/>
  <c r="Y408" i="6"/>
  <c r="X408" i="6"/>
  <c r="V408" i="6"/>
  <c r="CP408" i="6" s="1"/>
  <c r="U408" i="6"/>
  <c r="CO408" i="6" s="1"/>
  <c r="T408" i="6"/>
  <c r="S408" i="6"/>
  <c r="CM408" i="6" s="1"/>
  <c r="R408" i="6"/>
  <c r="CL408" i="6" s="1"/>
  <c r="Q408" i="6"/>
  <c r="P408" i="6"/>
  <c r="O408" i="6"/>
  <c r="N408" i="6"/>
  <c r="M408" i="6"/>
  <c r="C408" i="6"/>
  <c r="BJ407" i="6"/>
  <c r="BI407" i="6"/>
  <c r="BH407" i="6"/>
  <c r="BC407" i="6"/>
  <c r="BB407" i="6"/>
  <c r="AZ407" i="6"/>
  <c r="AY407" i="6"/>
  <c r="AX407" i="6"/>
  <c r="AW407" i="6"/>
  <c r="AV407" i="6"/>
  <c r="AU407" i="6"/>
  <c r="AT407" i="6"/>
  <c r="AS407" i="6"/>
  <c r="AP407" i="6"/>
  <c r="AO407" i="6"/>
  <c r="AN407" i="6"/>
  <c r="AM407" i="6"/>
  <c r="AL407" i="6"/>
  <c r="AK407" i="6"/>
  <c r="AJ407" i="6"/>
  <c r="AI407" i="6"/>
  <c r="AH407" i="6"/>
  <c r="AF407" i="6"/>
  <c r="AE407" i="6"/>
  <c r="AD407" i="6"/>
  <c r="AC407" i="6"/>
  <c r="AA407" i="6"/>
  <c r="Z407" i="6"/>
  <c r="Y407" i="6"/>
  <c r="X407" i="6"/>
  <c r="V407" i="6"/>
  <c r="CP407" i="6" s="1"/>
  <c r="U407" i="6"/>
  <c r="CO407" i="6" s="1"/>
  <c r="T407" i="6"/>
  <c r="S407" i="6"/>
  <c r="CM407" i="6" s="1"/>
  <c r="R407" i="6"/>
  <c r="CL407" i="6" s="1"/>
  <c r="Q407" i="6"/>
  <c r="P407" i="6"/>
  <c r="O407" i="6"/>
  <c r="N407" i="6"/>
  <c r="M407" i="6"/>
  <c r="BK407" i="6" s="1"/>
  <c r="BP407" i="6" s="1"/>
  <c r="C407" i="6"/>
  <c r="BJ406" i="6"/>
  <c r="BI406" i="6"/>
  <c r="BH406" i="6"/>
  <c r="BC406" i="6"/>
  <c r="BB406" i="6"/>
  <c r="AZ406" i="6"/>
  <c r="AY406" i="6"/>
  <c r="AX406" i="6"/>
  <c r="AW406" i="6"/>
  <c r="AV406" i="6"/>
  <c r="AU406" i="6"/>
  <c r="AT406" i="6"/>
  <c r="AS406" i="6"/>
  <c r="AP406" i="6"/>
  <c r="AO406" i="6"/>
  <c r="AN406" i="6"/>
  <c r="AM406" i="6"/>
  <c r="AL406" i="6"/>
  <c r="AK406" i="6"/>
  <c r="AJ406" i="6"/>
  <c r="AI406" i="6"/>
  <c r="AH406" i="6"/>
  <c r="AF406" i="6"/>
  <c r="AE406" i="6"/>
  <c r="AD406" i="6"/>
  <c r="AC406" i="6"/>
  <c r="AA406" i="6"/>
  <c r="Z406" i="6"/>
  <c r="Y406" i="6"/>
  <c r="X406" i="6"/>
  <c r="V406" i="6"/>
  <c r="CP406" i="6" s="1"/>
  <c r="U406" i="6"/>
  <c r="T406" i="6"/>
  <c r="CN406" i="6" s="1"/>
  <c r="S406" i="6"/>
  <c r="CM406" i="6" s="1"/>
  <c r="R406" i="6"/>
  <c r="CL406" i="6" s="1"/>
  <c r="Q406" i="6"/>
  <c r="P406" i="6"/>
  <c r="O406" i="6"/>
  <c r="N406" i="6"/>
  <c r="M406" i="6"/>
  <c r="BK406" i="6" s="1"/>
  <c r="C406" i="6"/>
  <c r="BJ405" i="6"/>
  <c r="BI405" i="6"/>
  <c r="BH405" i="6"/>
  <c r="BC405" i="6"/>
  <c r="BB405" i="6"/>
  <c r="AZ405" i="6"/>
  <c r="AY405" i="6"/>
  <c r="AX405" i="6"/>
  <c r="AW405" i="6"/>
  <c r="AV405" i="6"/>
  <c r="AU405" i="6"/>
  <c r="AT405" i="6"/>
  <c r="AS405" i="6"/>
  <c r="AP405" i="6"/>
  <c r="AO405" i="6"/>
  <c r="AN405" i="6"/>
  <c r="AM405" i="6"/>
  <c r="AL405" i="6"/>
  <c r="AK405" i="6"/>
  <c r="AJ405" i="6"/>
  <c r="AI405" i="6"/>
  <c r="AH405" i="6"/>
  <c r="AF405" i="6"/>
  <c r="AE405" i="6"/>
  <c r="AD405" i="6"/>
  <c r="AC405" i="6"/>
  <c r="AA405" i="6"/>
  <c r="Z405" i="6"/>
  <c r="Y405" i="6"/>
  <c r="X405" i="6"/>
  <c r="V405" i="6"/>
  <c r="U405" i="6"/>
  <c r="CO405" i="6" s="1"/>
  <c r="T405" i="6"/>
  <c r="CN405" i="6" s="1"/>
  <c r="S405" i="6"/>
  <c r="CM405" i="6" s="1"/>
  <c r="R405" i="6"/>
  <c r="CL405" i="6" s="1"/>
  <c r="Q405" i="6"/>
  <c r="P405" i="6"/>
  <c r="O405" i="6"/>
  <c r="N405" i="6"/>
  <c r="M405" i="6"/>
  <c r="C405" i="6"/>
  <c r="CO404" i="6"/>
  <c r="BJ404" i="6"/>
  <c r="BI404" i="6"/>
  <c r="BH404" i="6"/>
  <c r="BC404" i="6"/>
  <c r="BB404" i="6"/>
  <c r="AZ404" i="6"/>
  <c r="AY404" i="6"/>
  <c r="AX404" i="6"/>
  <c r="AW404" i="6"/>
  <c r="AV404" i="6"/>
  <c r="AU404" i="6"/>
  <c r="AT404" i="6"/>
  <c r="AS404" i="6"/>
  <c r="AP404" i="6"/>
  <c r="AO404" i="6"/>
  <c r="AN404" i="6"/>
  <c r="AM404" i="6"/>
  <c r="AL404" i="6"/>
  <c r="AK404" i="6"/>
  <c r="AJ404" i="6"/>
  <c r="AI404" i="6"/>
  <c r="AH404" i="6"/>
  <c r="AF404" i="6"/>
  <c r="AE404" i="6"/>
  <c r="AD404" i="6"/>
  <c r="AC404" i="6"/>
  <c r="AA404" i="6"/>
  <c r="Z404" i="6"/>
  <c r="Y404" i="6"/>
  <c r="X404" i="6"/>
  <c r="V404" i="6"/>
  <c r="CP404" i="6" s="1"/>
  <c r="U404" i="6"/>
  <c r="T404" i="6"/>
  <c r="CN404" i="6" s="1"/>
  <c r="S404" i="6"/>
  <c r="CM404" i="6" s="1"/>
  <c r="R404" i="6"/>
  <c r="CL404" i="6" s="1"/>
  <c r="Q404" i="6"/>
  <c r="BO404" i="6" s="1"/>
  <c r="P404" i="6"/>
  <c r="O404" i="6"/>
  <c r="N404" i="6"/>
  <c r="M404" i="6"/>
  <c r="C404" i="6"/>
  <c r="CO403" i="6"/>
  <c r="BJ403" i="6"/>
  <c r="BI403" i="6"/>
  <c r="BH403" i="6"/>
  <c r="BC403" i="6"/>
  <c r="BB403" i="6"/>
  <c r="AZ403" i="6"/>
  <c r="AY403" i="6"/>
  <c r="AX403" i="6"/>
  <c r="AW403" i="6"/>
  <c r="AV403" i="6"/>
  <c r="AU403" i="6"/>
  <c r="AT403" i="6"/>
  <c r="AS403" i="6"/>
  <c r="AP403" i="6"/>
  <c r="AO403" i="6"/>
  <c r="AN403" i="6"/>
  <c r="AM403" i="6"/>
  <c r="AL403" i="6"/>
  <c r="AK403" i="6"/>
  <c r="AJ403" i="6"/>
  <c r="AI403" i="6"/>
  <c r="AH403" i="6"/>
  <c r="AF403" i="6"/>
  <c r="AE403" i="6"/>
  <c r="AD403" i="6"/>
  <c r="AC403" i="6"/>
  <c r="AA403" i="6"/>
  <c r="Z403" i="6"/>
  <c r="Y403" i="6"/>
  <c r="X403" i="6"/>
  <c r="V403" i="6"/>
  <c r="CP403" i="6" s="1"/>
  <c r="U403" i="6"/>
  <c r="T403" i="6"/>
  <c r="CN403" i="6" s="1"/>
  <c r="S403" i="6"/>
  <c r="CM403" i="6" s="1"/>
  <c r="R403" i="6"/>
  <c r="CL403" i="6" s="1"/>
  <c r="Q403" i="6"/>
  <c r="P403" i="6"/>
  <c r="O403" i="6"/>
  <c r="N403" i="6"/>
  <c r="M403" i="6"/>
  <c r="C403" i="6"/>
  <c r="CO402" i="6"/>
  <c r="BJ402" i="6"/>
  <c r="BI402" i="6"/>
  <c r="BH402" i="6"/>
  <c r="BC402" i="6"/>
  <c r="BB402" i="6"/>
  <c r="AZ402" i="6"/>
  <c r="AY402" i="6"/>
  <c r="AX402" i="6"/>
  <c r="AW402" i="6"/>
  <c r="AV402" i="6"/>
  <c r="AU402" i="6"/>
  <c r="AT402" i="6"/>
  <c r="AS402" i="6"/>
  <c r="AP402" i="6"/>
  <c r="AO402" i="6"/>
  <c r="AN402" i="6"/>
  <c r="AM402" i="6"/>
  <c r="AL402" i="6"/>
  <c r="AK402" i="6"/>
  <c r="AJ402" i="6"/>
  <c r="AI402" i="6"/>
  <c r="AH402" i="6"/>
  <c r="AF402" i="6"/>
  <c r="AE402" i="6"/>
  <c r="AD402" i="6"/>
  <c r="AC402" i="6"/>
  <c r="AA402" i="6"/>
  <c r="Z402" i="6"/>
  <c r="Y402" i="6"/>
  <c r="X402" i="6"/>
  <c r="V402" i="6"/>
  <c r="CP402" i="6" s="1"/>
  <c r="U402" i="6"/>
  <c r="T402" i="6"/>
  <c r="CN402" i="6" s="1"/>
  <c r="S402" i="6"/>
  <c r="CM402" i="6" s="1"/>
  <c r="R402" i="6"/>
  <c r="CL402" i="6" s="1"/>
  <c r="Q402" i="6"/>
  <c r="P402" i="6"/>
  <c r="BN402" i="6" s="1"/>
  <c r="BS402" i="6" s="1"/>
  <c r="O402" i="6"/>
  <c r="N402" i="6"/>
  <c r="M402" i="6"/>
  <c r="C402" i="6"/>
  <c r="BJ401" i="6"/>
  <c r="BI401" i="6"/>
  <c r="BH401" i="6"/>
  <c r="BC401" i="6"/>
  <c r="BB401" i="6"/>
  <c r="AZ401" i="6"/>
  <c r="AY401" i="6"/>
  <c r="AX401" i="6"/>
  <c r="AW401" i="6"/>
  <c r="AV401" i="6"/>
  <c r="AU401" i="6"/>
  <c r="AT401" i="6"/>
  <c r="AS401" i="6"/>
  <c r="AP401" i="6"/>
  <c r="AO401" i="6"/>
  <c r="AN401" i="6"/>
  <c r="AM401" i="6"/>
  <c r="AL401" i="6"/>
  <c r="AK401" i="6"/>
  <c r="AJ401" i="6"/>
  <c r="AI401" i="6"/>
  <c r="AH401" i="6"/>
  <c r="AF401" i="6"/>
  <c r="AE401" i="6"/>
  <c r="AD401" i="6"/>
  <c r="AC401" i="6"/>
  <c r="AA401" i="6"/>
  <c r="Z401" i="6"/>
  <c r="Y401" i="6"/>
  <c r="X401" i="6"/>
  <c r="V401" i="6"/>
  <c r="U401" i="6"/>
  <c r="CO401" i="6" s="1"/>
  <c r="T401" i="6"/>
  <c r="CN401" i="6" s="1"/>
  <c r="S401" i="6"/>
  <c r="CM401" i="6" s="1"/>
  <c r="R401" i="6"/>
  <c r="CL401" i="6" s="1"/>
  <c r="Q401" i="6"/>
  <c r="P401" i="6"/>
  <c r="BN401" i="6" s="1"/>
  <c r="BS401" i="6" s="1"/>
  <c r="O401" i="6"/>
  <c r="N401" i="6"/>
  <c r="M401" i="6"/>
  <c r="C401" i="6"/>
  <c r="BJ400" i="6"/>
  <c r="BI400" i="6"/>
  <c r="BH400" i="6"/>
  <c r="BC400" i="6"/>
  <c r="BB400" i="6"/>
  <c r="AZ400" i="6"/>
  <c r="AY400" i="6"/>
  <c r="AX400" i="6"/>
  <c r="AW400" i="6"/>
  <c r="AV400" i="6"/>
  <c r="AU400" i="6"/>
  <c r="AT400" i="6"/>
  <c r="AS400" i="6"/>
  <c r="AP400" i="6"/>
  <c r="AO400" i="6"/>
  <c r="AN400" i="6"/>
  <c r="AM400" i="6"/>
  <c r="AL400" i="6"/>
  <c r="AK400" i="6"/>
  <c r="AJ400" i="6"/>
  <c r="AI400" i="6"/>
  <c r="AH400" i="6"/>
  <c r="AF400" i="6"/>
  <c r="AE400" i="6"/>
  <c r="AD400" i="6"/>
  <c r="AC400" i="6"/>
  <c r="AA400" i="6"/>
  <c r="Z400" i="6"/>
  <c r="Y400" i="6"/>
  <c r="X400" i="6"/>
  <c r="V400" i="6"/>
  <c r="CP400" i="6" s="1"/>
  <c r="U400" i="6"/>
  <c r="CO400" i="6" s="1"/>
  <c r="T400" i="6"/>
  <c r="CN400" i="6" s="1"/>
  <c r="S400" i="6"/>
  <c r="CM400" i="6" s="1"/>
  <c r="R400" i="6"/>
  <c r="CL400" i="6" s="1"/>
  <c r="Q400" i="6"/>
  <c r="BO400" i="6" s="1"/>
  <c r="P400" i="6"/>
  <c r="O400" i="6"/>
  <c r="N400" i="6"/>
  <c r="M400" i="6"/>
  <c r="C400" i="6"/>
  <c r="CN399" i="6"/>
  <c r="BJ399" i="6"/>
  <c r="BI399" i="6"/>
  <c r="BH399" i="6"/>
  <c r="BC399" i="6"/>
  <c r="BB399" i="6"/>
  <c r="AZ399" i="6"/>
  <c r="AY399" i="6"/>
  <c r="AX399" i="6"/>
  <c r="AW399" i="6"/>
  <c r="AV399" i="6"/>
  <c r="AU399" i="6"/>
  <c r="AT399" i="6"/>
  <c r="AS399" i="6"/>
  <c r="AP399" i="6"/>
  <c r="AO399" i="6"/>
  <c r="AN399" i="6"/>
  <c r="AM399" i="6"/>
  <c r="AL399" i="6"/>
  <c r="AK399" i="6"/>
  <c r="AJ399" i="6"/>
  <c r="AI399" i="6"/>
  <c r="AH399" i="6"/>
  <c r="AF399" i="6"/>
  <c r="AE399" i="6"/>
  <c r="AD399" i="6"/>
  <c r="AC399" i="6"/>
  <c r="AA399" i="6"/>
  <c r="Z399" i="6"/>
  <c r="Y399" i="6"/>
  <c r="X399" i="6"/>
  <c r="V399" i="6"/>
  <c r="CP399" i="6" s="1"/>
  <c r="U399" i="6"/>
  <c r="CO399" i="6" s="1"/>
  <c r="T399" i="6"/>
  <c r="S399" i="6"/>
  <c r="CM399" i="6" s="1"/>
  <c r="R399" i="6"/>
  <c r="CL399" i="6" s="1"/>
  <c r="Q399" i="6"/>
  <c r="BO399" i="6" s="1"/>
  <c r="P399" i="6"/>
  <c r="O399" i="6"/>
  <c r="N399" i="6"/>
  <c r="M399" i="6"/>
  <c r="BK399" i="6" s="1"/>
  <c r="C399" i="6"/>
  <c r="BJ398" i="6"/>
  <c r="BI398" i="6"/>
  <c r="BH398" i="6"/>
  <c r="BC398" i="6"/>
  <c r="BB398" i="6"/>
  <c r="AZ398" i="6"/>
  <c r="AY398" i="6"/>
  <c r="AX398" i="6"/>
  <c r="AW398" i="6"/>
  <c r="AV398" i="6"/>
  <c r="AU398" i="6"/>
  <c r="AT398" i="6"/>
  <c r="AS398" i="6"/>
  <c r="AP398" i="6"/>
  <c r="AO398" i="6"/>
  <c r="AN398" i="6"/>
  <c r="AM398" i="6"/>
  <c r="AL398" i="6"/>
  <c r="AK398" i="6"/>
  <c r="AJ398" i="6"/>
  <c r="AI398" i="6"/>
  <c r="AH398" i="6"/>
  <c r="AF398" i="6"/>
  <c r="AE398" i="6"/>
  <c r="AD398" i="6"/>
  <c r="AC398" i="6"/>
  <c r="AA398" i="6"/>
  <c r="Z398" i="6"/>
  <c r="Y398" i="6"/>
  <c r="X398" i="6"/>
  <c r="V398" i="6"/>
  <c r="CP398" i="6" s="1"/>
  <c r="U398" i="6"/>
  <c r="CO398" i="6" s="1"/>
  <c r="T398" i="6"/>
  <c r="CN398" i="6" s="1"/>
  <c r="S398" i="6"/>
  <c r="CM398" i="6" s="1"/>
  <c r="R398" i="6"/>
  <c r="CL398" i="6" s="1"/>
  <c r="Q398" i="6"/>
  <c r="P398" i="6"/>
  <c r="O398" i="6"/>
  <c r="N398" i="6"/>
  <c r="M398" i="6"/>
  <c r="BK398" i="6" s="1"/>
  <c r="C398" i="6"/>
  <c r="CN397" i="6"/>
  <c r="BJ397" i="6"/>
  <c r="BI397" i="6"/>
  <c r="BH397" i="6"/>
  <c r="BC397" i="6"/>
  <c r="BB397" i="6"/>
  <c r="AZ397" i="6"/>
  <c r="AY397" i="6"/>
  <c r="AX397" i="6"/>
  <c r="AW397" i="6"/>
  <c r="AV397" i="6"/>
  <c r="AU397" i="6"/>
  <c r="AT397" i="6"/>
  <c r="AS397" i="6"/>
  <c r="AP397" i="6"/>
  <c r="AO397" i="6"/>
  <c r="AN397" i="6"/>
  <c r="AM397" i="6"/>
  <c r="AL397" i="6"/>
  <c r="AK397" i="6"/>
  <c r="AJ397" i="6"/>
  <c r="AI397" i="6"/>
  <c r="AH397" i="6"/>
  <c r="AF397" i="6"/>
  <c r="AE397" i="6"/>
  <c r="AD397" i="6"/>
  <c r="AC397" i="6"/>
  <c r="AA397" i="6"/>
  <c r="Z397" i="6"/>
  <c r="Y397" i="6"/>
  <c r="X397" i="6"/>
  <c r="V397" i="6"/>
  <c r="CP397" i="6" s="1"/>
  <c r="U397" i="6"/>
  <c r="T397" i="6"/>
  <c r="S397" i="6"/>
  <c r="CM397" i="6" s="1"/>
  <c r="R397" i="6"/>
  <c r="CL397" i="6" s="1"/>
  <c r="Q397" i="6"/>
  <c r="BO397" i="6" s="1"/>
  <c r="P397" i="6"/>
  <c r="O397" i="6"/>
  <c r="N397" i="6"/>
  <c r="M397" i="6"/>
  <c r="BK397" i="6" s="1"/>
  <c r="C397" i="6"/>
  <c r="CN396" i="6"/>
  <c r="CM396" i="6"/>
  <c r="BJ396" i="6"/>
  <c r="BI396" i="6"/>
  <c r="BH396" i="6"/>
  <c r="BC396" i="6"/>
  <c r="BB396" i="6"/>
  <c r="AZ396" i="6"/>
  <c r="AY396" i="6"/>
  <c r="AX396" i="6"/>
  <c r="AW396" i="6"/>
  <c r="AV396" i="6"/>
  <c r="AU396" i="6"/>
  <c r="AT396" i="6"/>
  <c r="AS396" i="6"/>
  <c r="AP396" i="6"/>
  <c r="AO396" i="6"/>
  <c r="AN396" i="6"/>
  <c r="AM396" i="6"/>
  <c r="AL396" i="6"/>
  <c r="AK396" i="6"/>
  <c r="AJ396" i="6"/>
  <c r="AI396" i="6"/>
  <c r="AH396" i="6"/>
  <c r="AF396" i="6"/>
  <c r="AE396" i="6"/>
  <c r="AD396" i="6"/>
  <c r="AC396" i="6"/>
  <c r="AA396" i="6"/>
  <c r="Z396" i="6"/>
  <c r="Y396" i="6"/>
  <c r="X396" i="6"/>
  <c r="V396" i="6"/>
  <c r="U396" i="6"/>
  <c r="CO396" i="6" s="1"/>
  <c r="T396" i="6"/>
  <c r="S396" i="6"/>
  <c r="R396" i="6"/>
  <c r="CL396" i="6" s="1"/>
  <c r="Q396" i="6"/>
  <c r="P396" i="6"/>
  <c r="O396" i="6"/>
  <c r="N396" i="6"/>
  <c r="M396" i="6"/>
  <c r="C396" i="6"/>
  <c r="BJ395" i="6"/>
  <c r="BI395" i="6"/>
  <c r="BH395" i="6"/>
  <c r="BC395" i="6"/>
  <c r="BB395" i="6"/>
  <c r="AZ395" i="6"/>
  <c r="AY395" i="6"/>
  <c r="AX395" i="6"/>
  <c r="AW395" i="6"/>
  <c r="AV395" i="6"/>
  <c r="AU395" i="6"/>
  <c r="AT395" i="6"/>
  <c r="AS395" i="6"/>
  <c r="AP395" i="6"/>
  <c r="AO395" i="6"/>
  <c r="AN395" i="6"/>
  <c r="AM395" i="6"/>
  <c r="AL395" i="6"/>
  <c r="AK395" i="6"/>
  <c r="AJ395" i="6"/>
  <c r="AI395" i="6"/>
  <c r="AH395" i="6"/>
  <c r="AF395" i="6"/>
  <c r="AE395" i="6"/>
  <c r="AD395" i="6"/>
  <c r="AC395" i="6"/>
  <c r="AA395" i="6"/>
  <c r="Z395" i="6"/>
  <c r="Y395" i="6"/>
  <c r="X395" i="6"/>
  <c r="V395" i="6"/>
  <c r="CP395" i="6" s="1"/>
  <c r="U395" i="6"/>
  <c r="CO395" i="6" s="1"/>
  <c r="T395" i="6"/>
  <c r="CN395" i="6" s="1"/>
  <c r="S395" i="6"/>
  <c r="CM395" i="6" s="1"/>
  <c r="R395" i="6"/>
  <c r="CL395" i="6" s="1"/>
  <c r="Q395" i="6"/>
  <c r="BO395" i="6" s="1"/>
  <c r="CK395" i="6" s="1"/>
  <c r="P395" i="6"/>
  <c r="O395" i="6"/>
  <c r="N395" i="6"/>
  <c r="M395" i="6"/>
  <c r="BK395" i="6" s="1"/>
  <c r="BP395" i="6" s="1"/>
  <c r="C395" i="6"/>
  <c r="CM394" i="6"/>
  <c r="BJ394" i="6"/>
  <c r="BI394" i="6"/>
  <c r="BH394" i="6"/>
  <c r="BC394" i="6"/>
  <c r="BB394" i="6"/>
  <c r="AZ394" i="6"/>
  <c r="AY394" i="6"/>
  <c r="AX394" i="6"/>
  <c r="AW394" i="6"/>
  <c r="AV394" i="6"/>
  <c r="AU394" i="6"/>
  <c r="AT394" i="6"/>
  <c r="AS394" i="6"/>
  <c r="AP394" i="6"/>
  <c r="AO394" i="6"/>
  <c r="AN394" i="6"/>
  <c r="AM394" i="6"/>
  <c r="AL394" i="6"/>
  <c r="AK394" i="6"/>
  <c r="AJ394" i="6"/>
  <c r="AI394" i="6"/>
  <c r="AH394" i="6"/>
  <c r="AF394" i="6"/>
  <c r="AE394" i="6"/>
  <c r="AD394" i="6"/>
  <c r="AC394" i="6"/>
  <c r="AA394" i="6"/>
  <c r="Z394" i="6"/>
  <c r="Y394" i="6"/>
  <c r="X394" i="6"/>
  <c r="V394" i="6"/>
  <c r="CP394" i="6" s="1"/>
  <c r="U394" i="6"/>
  <c r="CO394" i="6" s="1"/>
  <c r="T394" i="6"/>
  <c r="CN394" i="6" s="1"/>
  <c r="S394" i="6"/>
  <c r="R394" i="6"/>
  <c r="CL394" i="6" s="1"/>
  <c r="Q394" i="6"/>
  <c r="P394" i="6"/>
  <c r="O394" i="6"/>
  <c r="N394" i="6"/>
  <c r="M394" i="6"/>
  <c r="C394" i="6"/>
  <c r="CN393" i="6"/>
  <c r="BJ393" i="6"/>
  <c r="BI393" i="6"/>
  <c r="BH393" i="6"/>
  <c r="BC393" i="6"/>
  <c r="BB393" i="6"/>
  <c r="AZ393" i="6"/>
  <c r="AY393" i="6"/>
  <c r="AX393" i="6"/>
  <c r="AW393" i="6"/>
  <c r="AV393" i="6"/>
  <c r="AU393" i="6"/>
  <c r="AT393" i="6"/>
  <c r="AS393" i="6"/>
  <c r="AP393" i="6"/>
  <c r="AO393" i="6"/>
  <c r="AN393" i="6"/>
  <c r="AM393" i="6"/>
  <c r="AL393" i="6"/>
  <c r="AK393" i="6"/>
  <c r="AJ393" i="6"/>
  <c r="AI393" i="6"/>
  <c r="AH393" i="6"/>
  <c r="AF393" i="6"/>
  <c r="AE393" i="6"/>
  <c r="AD393" i="6"/>
  <c r="AC393" i="6"/>
  <c r="AA393" i="6"/>
  <c r="Z393" i="6"/>
  <c r="Y393" i="6"/>
  <c r="X393" i="6"/>
  <c r="V393" i="6"/>
  <c r="CP393" i="6" s="1"/>
  <c r="U393" i="6"/>
  <c r="CO393" i="6" s="1"/>
  <c r="T393" i="6"/>
  <c r="S393" i="6"/>
  <c r="CM393" i="6" s="1"/>
  <c r="R393" i="6"/>
  <c r="CL393" i="6" s="1"/>
  <c r="Q393" i="6"/>
  <c r="P393" i="6"/>
  <c r="O393" i="6"/>
  <c r="N393" i="6"/>
  <c r="M393" i="6"/>
  <c r="C393" i="6"/>
  <c r="CL392" i="6"/>
  <c r="BJ392" i="6"/>
  <c r="BI392" i="6"/>
  <c r="BH392" i="6"/>
  <c r="BC392" i="6"/>
  <c r="BB392" i="6"/>
  <c r="AZ392" i="6"/>
  <c r="AY392" i="6"/>
  <c r="AX392" i="6"/>
  <c r="AW392" i="6"/>
  <c r="AV392" i="6"/>
  <c r="AU392" i="6"/>
  <c r="AT392" i="6"/>
  <c r="AS392" i="6"/>
  <c r="AP392" i="6"/>
  <c r="AO392" i="6"/>
  <c r="AN392" i="6"/>
  <c r="AM392" i="6"/>
  <c r="AL392" i="6"/>
  <c r="AK392" i="6"/>
  <c r="AJ392" i="6"/>
  <c r="AI392" i="6"/>
  <c r="AH392" i="6"/>
  <c r="AF392" i="6"/>
  <c r="AE392" i="6"/>
  <c r="AD392" i="6"/>
  <c r="AC392" i="6"/>
  <c r="AA392" i="6"/>
  <c r="Z392" i="6"/>
  <c r="Y392" i="6"/>
  <c r="X392" i="6"/>
  <c r="V392" i="6"/>
  <c r="CP392" i="6" s="1"/>
  <c r="U392" i="6"/>
  <c r="CO392" i="6" s="1"/>
  <c r="T392" i="6"/>
  <c r="CN392" i="6" s="1"/>
  <c r="S392" i="6"/>
  <c r="CM392" i="6" s="1"/>
  <c r="R392" i="6"/>
  <c r="Q392" i="6"/>
  <c r="P392" i="6"/>
  <c r="O392" i="6"/>
  <c r="N392" i="6"/>
  <c r="M392" i="6"/>
  <c r="C392" i="6"/>
  <c r="BJ391" i="6"/>
  <c r="BI391" i="6"/>
  <c r="BH391" i="6"/>
  <c r="BC391" i="6"/>
  <c r="BB391" i="6"/>
  <c r="AZ391" i="6"/>
  <c r="AY391" i="6"/>
  <c r="AX391" i="6"/>
  <c r="AW391" i="6"/>
  <c r="AV391" i="6"/>
  <c r="AU391" i="6"/>
  <c r="AT391" i="6"/>
  <c r="AS391" i="6"/>
  <c r="AP391" i="6"/>
  <c r="AO391" i="6"/>
  <c r="AN391" i="6"/>
  <c r="AM391" i="6"/>
  <c r="AL391" i="6"/>
  <c r="AK391" i="6"/>
  <c r="AJ391" i="6"/>
  <c r="AI391" i="6"/>
  <c r="AH391" i="6"/>
  <c r="AF391" i="6"/>
  <c r="AE391" i="6"/>
  <c r="AD391" i="6"/>
  <c r="AC391" i="6"/>
  <c r="AA391" i="6"/>
  <c r="Z391" i="6"/>
  <c r="Y391" i="6"/>
  <c r="X391" i="6"/>
  <c r="V391" i="6"/>
  <c r="CP391" i="6" s="1"/>
  <c r="U391" i="6"/>
  <c r="CO391" i="6" s="1"/>
  <c r="T391" i="6"/>
  <c r="CN391" i="6" s="1"/>
  <c r="S391" i="6"/>
  <c r="CM391" i="6" s="1"/>
  <c r="R391" i="6"/>
  <c r="CL391" i="6" s="1"/>
  <c r="Q391" i="6"/>
  <c r="P391" i="6"/>
  <c r="O391" i="6"/>
  <c r="N391" i="6"/>
  <c r="M391" i="6"/>
  <c r="C391" i="6"/>
  <c r="BJ390" i="6"/>
  <c r="BI390" i="6"/>
  <c r="BH390" i="6"/>
  <c r="BC390" i="6"/>
  <c r="BB390" i="6"/>
  <c r="AZ390" i="6"/>
  <c r="AY390" i="6"/>
  <c r="AX390" i="6"/>
  <c r="AW390" i="6"/>
  <c r="AV390" i="6"/>
  <c r="AU390" i="6"/>
  <c r="AT390" i="6"/>
  <c r="AS390" i="6"/>
  <c r="AP390" i="6"/>
  <c r="AO390" i="6"/>
  <c r="AN390" i="6"/>
  <c r="AM390" i="6"/>
  <c r="AL390" i="6"/>
  <c r="AK390" i="6"/>
  <c r="AJ390" i="6"/>
  <c r="AI390" i="6"/>
  <c r="AH390" i="6"/>
  <c r="AF390" i="6"/>
  <c r="AE390" i="6"/>
  <c r="AD390" i="6"/>
  <c r="AC390" i="6"/>
  <c r="AA390" i="6"/>
  <c r="Z390" i="6"/>
  <c r="Y390" i="6"/>
  <c r="X390" i="6"/>
  <c r="V390" i="6"/>
  <c r="U390" i="6"/>
  <c r="CO390" i="6" s="1"/>
  <c r="T390" i="6"/>
  <c r="CN390" i="6" s="1"/>
  <c r="S390" i="6"/>
  <c r="CM390" i="6" s="1"/>
  <c r="R390" i="6"/>
  <c r="CL390" i="6" s="1"/>
  <c r="Q390" i="6"/>
  <c r="P390" i="6"/>
  <c r="O390" i="6"/>
  <c r="N390" i="6"/>
  <c r="M390" i="6"/>
  <c r="C390" i="6"/>
  <c r="CN389" i="6"/>
  <c r="BJ389" i="6"/>
  <c r="BI389" i="6"/>
  <c r="BH389" i="6"/>
  <c r="BC389" i="6"/>
  <c r="BB389" i="6"/>
  <c r="AZ389" i="6"/>
  <c r="AY389" i="6"/>
  <c r="AX389" i="6"/>
  <c r="AW389" i="6"/>
  <c r="AV389" i="6"/>
  <c r="AU389" i="6"/>
  <c r="AT389" i="6"/>
  <c r="AS389" i="6"/>
  <c r="AP389" i="6"/>
  <c r="AO389" i="6"/>
  <c r="AN389" i="6"/>
  <c r="AM389" i="6"/>
  <c r="AL389" i="6"/>
  <c r="AK389" i="6"/>
  <c r="AJ389" i="6"/>
  <c r="AI389" i="6"/>
  <c r="AH389" i="6"/>
  <c r="AF389" i="6"/>
  <c r="AE389" i="6"/>
  <c r="AD389" i="6"/>
  <c r="AC389" i="6"/>
  <c r="AA389" i="6"/>
  <c r="Z389" i="6"/>
  <c r="Y389" i="6"/>
  <c r="X389" i="6"/>
  <c r="V389" i="6"/>
  <c r="CP389" i="6" s="1"/>
  <c r="U389" i="6"/>
  <c r="CO389" i="6" s="1"/>
  <c r="T389" i="6"/>
  <c r="S389" i="6"/>
  <c r="CM389" i="6" s="1"/>
  <c r="R389" i="6"/>
  <c r="CL389" i="6" s="1"/>
  <c r="Q389" i="6"/>
  <c r="P389" i="6"/>
  <c r="O389" i="6"/>
  <c r="N389" i="6"/>
  <c r="M389" i="6"/>
  <c r="C389" i="6"/>
  <c r="BJ388" i="6"/>
  <c r="BI388" i="6"/>
  <c r="BH388" i="6"/>
  <c r="BC388" i="6"/>
  <c r="BB388" i="6"/>
  <c r="AZ388" i="6"/>
  <c r="AY388" i="6"/>
  <c r="AX388" i="6"/>
  <c r="AW388" i="6"/>
  <c r="AV388" i="6"/>
  <c r="AU388" i="6"/>
  <c r="AT388" i="6"/>
  <c r="AS388" i="6"/>
  <c r="AP388" i="6"/>
  <c r="AO388" i="6"/>
  <c r="AN388" i="6"/>
  <c r="AM388" i="6"/>
  <c r="AL388" i="6"/>
  <c r="AK388" i="6"/>
  <c r="AJ388" i="6"/>
  <c r="AI388" i="6"/>
  <c r="AH388" i="6"/>
  <c r="AF388" i="6"/>
  <c r="AE388" i="6"/>
  <c r="AD388" i="6"/>
  <c r="AC388" i="6"/>
  <c r="AA388" i="6"/>
  <c r="Z388" i="6"/>
  <c r="Y388" i="6"/>
  <c r="X388" i="6"/>
  <c r="V388" i="6"/>
  <c r="CP388" i="6" s="1"/>
  <c r="U388" i="6"/>
  <c r="CO388" i="6" s="1"/>
  <c r="T388" i="6"/>
  <c r="S388" i="6"/>
  <c r="CM388" i="6" s="1"/>
  <c r="R388" i="6"/>
  <c r="CL388" i="6" s="1"/>
  <c r="Q388" i="6"/>
  <c r="P388" i="6"/>
  <c r="O388" i="6"/>
  <c r="N388" i="6"/>
  <c r="M388" i="6"/>
  <c r="C388" i="6"/>
  <c r="BJ387" i="6"/>
  <c r="BI387" i="6"/>
  <c r="BH387" i="6"/>
  <c r="BC387" i="6"/>
  <c r="BB387" i="6"/>
  <c r="AZ387" i="6"/>
  <c r="AY387" i="6"/>
  <c r="AX387" i="6"/>
  <c r="AW387" i="6"/>
  <c r="AV387" i="6"/>
  <c r="AU387" i="6"/>
  <c r="AT387" i="6"/>
  <c r="AS387" i="6"/>
  <c r="AP387" i="6"/>
  <c r="AO387" i="6"/>
  <c r="AN387" i="6"/>
  <c r="AM387" i="6"/>
  <c r="AL387" i="6"/>
  <c r="AK387" i="6"/>
  <c r="AJ387" i="6"/>
  <c r="AI387" i="6"/>
  <c r="AH387" i="6"/>
  <c r="AF387" i="6"/>
  <c r="AE387" i="6"/>
  <c r="AD387" i="6"/>
  <c r="AC387" i="6"/>
  <c r="AA387" i="6"/>
  <c r="Z387" i="6"/>
  <c r="Y387" i="6"/>
  <c r="X387" i="6"/>
  <c r="V387" i="6"/>
  <c r="CP387" i="6" s="1"/>
  <c r="U387" i="6"/>
  <c r="BN387" i="6" s="1"/>
  <c r="BS387" i="6" s="1"/>
  <c r="T387" i="6"/>
  <c r="CN387" i="6" s="1"/>
  <c r="S387" i="6"/>
  <c r="CM387" i="6" s="1"/>
  <c r="R387" i="6"/>
  <c r="CL387" i="6" s="1"/>
  <c r="Q387" i="6"/>
  <c r="P387" i="6"/>
  <c r="O387" i="6"/>
  <c r="N387" i="6"/>
  <c r="M387" i="6"/>
  <c r="C387" i="6"/>
  <c r="CM386" i="6"/>
  <c r="BJ386" i="6"/>
  <c r="BI386" i="6"/>
  <c r="BH386" i="6"/>
  <c r="BC386" i="6"/>
  <c r="BB386" i="6"/>
  <c r="AZ386" i="6"/>
  <c r="AY386" i="6"/>
  <c r="AX386" i="6"/>
  <c r="AW386" i="6"/>
  <c r="AV386" i="6"/>
  <c r="AU386" i="6"/>
  <c r="AT386" i="6"/>
  <c r="AS386" i="6"/>
  <c r="AP386" i="6"/>
  <c r="AO386" i="6"/>
  <c r="AN386" i="6"/>
  <c r="AM386" i="6"/>
  <c r="AL386" i="6"/>
  <c r="AK386" i="6"/>
  <c r="AJ386" i="6"/>
  <c r="AI386" i="6"/>
  <c r="AH386" i="6"/>
  <c r="AF386" i="6"/>
  <c r="AE386" i="6"/>
  <c r="AD386" i="6"/>
  <c r="AC386" i="6"/>
  <c r="AA386" i="6"/>
  <c r="Z386" i="6"/>
  <c r="Y386" i="6"/>
  <c r="X386" i="6"/>
  <c r="V386" i="6"/>
  <c r="U386" i="6"/>
  <c r="CO386" i="6" s="1"/>
  <c r="T386" i="6"/>
  <c r="CN386" i="6" s="1"/>
  <c r="S386" i="6"/>
  <c r="R386" i="6"/>
  <c r="CL386" i="6" s="1"/>
  <c r="Q386" i="6"/>
  <c r="P386" i="6"/>
  <c r="O386" i="6"/>
  <c r="N386" i="6"/>
  <c r="M386" i="6"/>
  <c r="BK386" i="6" s="1"/>
  <c r="C386" i="6"/>
  <c r="BJ385" i="6"/>
  <c r="BI385" i="6"/>
  <c r="BH385" i="6"/>
  <c r="BC385" i="6"/>
  <c r="BB385" i="6"/>
  <c r="AZ385" i="6"/>
  <c r="AY385" i="6"/>
  <c r="AX385" i="6"/>
  <c r="AW385" i="6"/>
  <c r="AV385" i="6"/>
  <c r="AU385" i="6"/>
  <c r="AT385" i="6"/>
  <c r="AS385" i="6"/>
  <c r="AP385" i="6"/>
  <c r="AO385" i="6"/>
  <c r="AN385" i="6"/>
  <c r="AM385" i="6"/>
  <c r="AL385" i="6"/>
  <c r="AK385" i="6"/>
  <c r="AJ385" i="6"/>
  <c r="AI385" i="6"/>
  <c r="AH385" i="6"/>
  <c r="AF385" i="6"/>
  <c r="AE385" i="6"/>
  <c r="AD385" i="6"/>
  <c r="AC385" i="6"/>
  <c r="AA385" i="6"/>
  <c r="Z385" i="6"/>
  <c r="Y385" i="6"/>
  <c r="X385" i="6"/>
  <c r="V385" i="6"/>
  <c r="CP385" i="6" s="1"/>
  <c r="U385" i="6"/>
  <c r="CO385" i="6" s="1"/>
  <c r="T385" i="6"/>
  <c r="CN385" i="6" s="1"/>
  <c r="S385" i="6"/>
  <c r="CM385" i="6" s="1"/>
  <c r="R385" i="6"/>
  <c r="CL385" i="6" s="1"/>
  <c r="Q385" i="6"/>
  <c r="P385" i="6"/>
  <c r="O385" i="6"/>
  <c r="N385" i="6"/>
  <c r="M385" i="6"/>
  <c r="C385" i="6"/>
  <c r="CN384" i="6"/>
  <c r="BJ384" i="6"/>
  <c r="BI384" i="6"/>
  <c r="BH384" i="6"/>
  <c r="BC384" i="6"/>
  <c r="BB384" i="6"/>
  <c r="AZ384" i="6"/>
  <c r="AY384" i="6"/>
  <c r="AX384" i="6"/>
  <c r="AW384" i="6"/>
  <c r="AV384" i="6"/>
  <c r="AU384" i="6"/>
  <c r="AT384" i="6"/>
  <c r="AS384" i="6"/>
  <c r="AP384" i="6"/>
  <c r="AO384" i="6"/>
  <c r="AN384" i="6"/>
  <c r="AM384" i="6"/>
  <c r="AL384" i="6"/>
  <c r="AK384" i="6"/>
  <c r="AJ384" i="6"/>
  <c r="AI384" i="6"/>
  <c r="AH384" i="6"/>
  <c r="AF384" i="6"/>
  <c r="AE384" i="6"/>
  <c r="AD384" i="6"/>
  <c r="AC384" i="6"/>
  <c r="AA384" i="6"/>
  <c r="Z384" i="6"/>
  <c r="Y384" i="6"/>
  <c r="X384" i="6"/>
  <c r="V384" i="6"/>
  <c r="CP384" i="6" s="1"/>
  <c r="U384" i="6"/>
  <c r="CO384" i="6" s="1"/>
  <c r="T384" i="6"/>
  <c r="S384" i="6"/>
  <c r="CM384" i="6" s="1"/>
  <c r="R384" i="6"/>
  <c r="CL384" i="6" s="1"/>
  <c r="Q384" i="6"/>
  <c r="P384" i="6"/>
  <c r="O384" i="6"/>
  <c r="N384" i="6"/>
  <c r="M384" i="6"/>
  <c r="C384" i="6"/>
  <c r="BJ383" i="6"/>
  <c r="BI383" i="6"/>
  <c r="BH383" i="6"/>
  <c r="BC383" i="6"/>
  <c r="BB383" i="6"/>
  <c r="AZ383" i="6"/>
  <c r="AY383" i="6"/>
  <c r="AX383" i="6"/>
  <c r="AW383" i="6"/>
  <c r="AV383" i="6"/>
  <c r="AU383" i="6"/>
  <c r="AT383" i="6"/>
  <c r="AS383" i="6"/>
  <c r="AP383" i="6"/>
  <c r="AO383" i="6"/>
  <c r="AN383" i="6"/>
  <c r="AM383" i="6"/>
  <c r="AL383" i="6"/>
  <c r="AK383" i="6"/>
  <c r="AJ383" i="6"/>
  <c r="AI383" i="6"/>
  <c r="AH383" i="6"/>
  <c r="AF383" i="6"/>
  <c r="AE383" i="6"/>
  <c r="AD383" i="6"/>
  <c r="AC383" i="6"/>
  <c r="AA383" i="6"/>
  <c r="Z383" i="6"/>
  <c r="Y383" i="6"/>
  <c r="X383" i="6"/>
  <c r="V383" i="6"/>
  <c r="CP383" i="6" s="1"/>
  <c r="U383" i="6"/>
  <c r="CO383" i="6" s="1"/>
  <c r="T383" i="6"/>
  <c r="CN383" i="6" s="1"/>
  <c r="S383" i="6"/>
  <c r="CM383" i="6" s="1"/>
  <c r="R383" i="6"/>
  <c r="CL383" i="6" s="1"/>
  <c r="Q383" i="6"/>
  <c r="P383" i="6"/>
  <c r="BN383" i="6" s="1"/>
  <c r="O383" i="6"/>
  <c r="N383" i="6"/>
  <c r="M383" i="6"/>
  <c r="C383" i="6"/>
  <c r="BJ382" i="6"/>
  <c r="BI382" i="6"/>
  <c r="BH382" i="6"/>
  <c r="BC382" i="6"/>
  <c r="BB382" i="6"/>
  <c r="AZ382" i="6"/>
  <c r="AY382" i="6"/>
  <c r="AX382" i="6"/>
  <c r="AW382" i="6"/>
  <c r="AV382" i="6"/>
  <c r="AU382" i="6"/>
  <c r="AT382" i="6"/>
  <c r="AS382" i="6"/>
  <c r="AP382" i="6"/>
  <c r="BO382" i="6" s="1"/>
  <c r="AO382" i="6"/>
  <c r="AN382" i="6"/>
  <c r="AM382" i="6"/>
  <c r="AL382" i="6"/>
  <c r="AK382" i="6"/>
  <c r="AJ382" i="6"/>
  <c r="AI382" i="6"/>
  <c r="AH382" i="6"/>
  <c r="AF382" i="6"/>
  <c r="AE382" i="6"/>
  <c r="AD382" i="6"/>
  <c r="AC382" i="6"/>
  <c r="AA382" i="6"/>
  <c r="Z382" i="6"/>
  <c r="Y382" i="6"/>
  <c r="X382" i="6"/>
  <c r="V382" i="6"/>
  <c r="CP382" i="6" s="1"/>
  <c r="U382" i="6"/>
  <c r="CO382" i="6" s="1"/>
  <c r="T382" i="6"/>
  <c r="CN382" i="6" s="1"/>
  <c r="S382" i="6"/>
  <c r="CM382" i="6" s="1"/>
  <c r="R382" i="6"/>
  <c r="CL382" i="6" s="1"/>
  <c r="Q382" i="6"/>
  <c r="P382" i="6"/>
  <c r="O382" i="6"/>
  <c r="N382" i="6"/>
  <c r="M382" i="6"/>
  <c r="C382" i="6"/>
  <c r="CM381" i="6"/>
  <c r="BJ381" i="6"/>
  <c r="BI381" i="6"/>
  <c r="BH381" i="6"/>
  <c r="BC381" i="6"/>
  <c r="BB381" i="6"/>
  <c r="AZ381" i="6"/>
  <c r="AY381" i="6"/>
  <c r="AX381" i="6"/>
  <c r="AW381" i="6"/>
  <c r="AV381" i="6"/>
  <c r="AU381" i="6"/>
  <c r="AT381" i="6"/>
  <c r="AS381" i="6"/>
  <c r="AP381" i="6"/>
  <c r="AO381" i="6"/>
  <c r="AN381" i="6"/>
  <c r="AM381" i="6"/>
  <c r="AL381" i="6"/>
  <c r="AK381" i="6"/>
  <c r="AJ381" i="6"/>
  <c r="AI381" i="6"/>
  <c r="AH381" i="6"/>
  <c r="AF381" i="6"/>
  <c r="AE381" i="6"/>
  <c r="AD381" i="6"/>
  <c r="AC381" i="6"/>
  <c r="AA381" i="6"/>
  <c r="Z381" i="6"/>
  <c r="Y381" i="6"/>
  <c r="X381" i="6"/>
  <c r="V381" i="6"/>
  <c r="CP381" i="6" s="1"/>
  <c r="U381" i="6"/>
  <c r="CO381" i="6" s="1"/>
  <c r="T381" i="6"/>
  <c r="CN381" i="6" s="1"/>
  <c r="S381" i="6"/>
  <c r="R381" i="6"/>
  <c r="CL381" i="6" s="1"/>
  <c r="Q381" i="6"/>
  <c r="P381" i="6"/>
  <c r="O381" i="6"/>
  <c r="N381" i="6"/>
  <c r="M381" i="6"/>
  <c r="C381" i="6"/>
  <c r="CN380" i="6"/>
  <c r="CM380" i="6"/>
  <c r="BJ380" i="6"/>
  <c r="BI380" i="6"/>
  <c r="BH380" i="6"/>
  <c r="BC380" i="6"/>
  <c r="BB380" i="6"/>
  <c r="AZ380" i="6"/>
  <c r="AY380" i="6"/>
  <c r="AX380" i="6"/>
  <c r="AW380" i="6"/>
  <c r="AV380" i="6"/>
  <c r="AU380" i="6"/>
  <c r="AT380" i="6"/>
  <c r="AS380" i="6"/>
  <c r="AP380" i="6"/>
  <c r="AO380" i="6"/>
  <c r="AN380" i="6"/>
  <c r="AM380" i="6"/>
  <c r="AL380" i="6"/>
  <c r="AK380" i="6"/>
  <c r="AJ380" i="6"/>
  <c r="AI380" i="6"/>
  <c r="AH380" i="6"/>
  <c r="AF380" i="6"/>
  <c r="AE380" i="6"/>
  <c r="AD380" i="6"/>
  <c r="AC380" i="6"/>
  <c r="AA380" i="6"/>
  <c r="Z380" i="6"/>
  <c r="Y380" i="6"/>
  <c r="X380" i="6"/>
  <c r="V380" i="6"/>
  <c r="U380" i="6"/>
  <c r="CO380" i="6" s="1"/>
  <c r="T380" i="6"/>
  <c r="S380" i="6"/>
  <c r="R380" i="6"/>
  <c r="CL380" i="6" s="1"/>
  <c r="Q380" i="6"/>
  <c r="P380" i="6"/>
  <c r="O380" i="6"/>
  <c r="N380" i="6"/>
  <c r="M380" i="6"/>
  <c r="C380" i="6"/>
  <c r="CN379" i="6"/>
  <c r="BJ379" i="6"/>
  <c r="BI379" i="6"/>
  <c r="BH379" i="6"/>
  <c r="BC379" i="6"/>
  <c r="BB379" i="6"/>
  <c r="AZ379" i="6"/>
  <c r="AY379" i="6"/>
  <c r="AX379" i="6"/>
  <c r="AW379" i="6"/>
  <c r="AV379" i="6"/>
  <c r="AU379" i="6"/>
  <c r="AT379" i="6"/>
  <c r="AS379" i="6"/>
  <c r="AP379" i="6"/>
  <c r="AO379" i="6"/>
  <c r="AN379" i="6"/>
  <c r="AM379" i="6"/>
  <c r="AL379" i="6"/>
  <c r="AK379" i="6"/>
  <c r="AJ379" i="6"/>
  <c r="AI379" i="6"/>
  <c r="AH379" i="6"/>
  <c r="AF379" i="6"/>
  <c r="AE379" i="6"/>
  <c r="AD379" i="6"/>
  <c r="AC379" i="6"/>
  <c r="AA379" i="6"/>
  <c r="Z379" i="6"/>
  <c r="Y379" i="6"/>
  <c r="X379" i="6"/>
  <c r="V379" i="6"/>
  <c r="CP379" i="6" s="1"/>
  <c r="U379" i="6"/>
  <c r="CO379" i="6" s="1"/>
  <c r="T379" i="6"/>
  <c r="S379" i="6"/>
  <c r="R379" i="6"/>
  <c r="CL379" i="6" s="1"/>
  <c r="Q379" i="6"/>
  <c r="P379" i="6"/>
  <c r="O379" i="6"/>
  <c r="N379" i="6"/>
  <c r="M379" i="6"/>
  <c r="C379" i="6"/>
  <c r="CP378" i="6"/>
  <c r="CO378" i="6"/>
  <c r="BJ378" i="6"/>
  <c r="BI378" i="6"/>
  <c r="BH378" i="6"/>
  <c r="BC378" i="6"/>
  <c r="BB378" i="6"/>
  <c r="AZ378" i="6"/>
  <c r="AY378" i="6"/>
  <c r="AX378" i="6"/>
  <c r="AW378" i="6"/>
  <c r="AV378" i="6"/>
  <c r="AU378" i="6"/>
  <c r="AT378" i="6"/>
  <c r="AS378" i="6"/>
  <c r="AP378" i="6"/>
  <c r="AO378" i="6"/>
  <c r="AN378" i="6"/>
  <c r="AM378" i="6"/>
  <c r="AL378" i="6"/>
  <c r="AK378" i="6"/>
  <c r="AJ378" i="6"/>
  <c r="AI378" i="6"/>
  <c r="AH378" i="6"/>
  <c r="AF378" i="6"/>
  <c r="AE378" i="6"/>
  <c r="AD378" i="6"/>
  <c r="AC378" i="6"/>
  <c r="AA378" i="6"/>
  <c r="Z378" i="6"/>
  <c r="Y378" i="6"/>
  <c r="X378" i="6"/>
  <c r="V378" i="6"/>
  <c r="U378" i="6"/>
  <c r="T378" i="6"/>
  <c r="S378" i="6"/>
  <c r="CM378" i="6" s="1"/>
  <c r="R378" i="6"/>
  <c r="CL378" i="6" s="1"/>
  <c r="Q378" i="6"/>
  <c r="BO378" i="6" s="1"/>
  <c r="P378" i="6"/>
  <c r="BN378" i="6" s="1"/>
  <c r="O378" i="6"/>
  <c r="N378" i="6"/>
  <c r="M378" i="6"/>
  <c r="C378" i="6"/>
  <c r="CP377" i="6"/>
  <c r="CM377" i="6"/>
  <c r="CL377" i="6"/>
  <c r="BJ377" i="6"/>
  <c r="BI377" i="6"/>
  <c r="BH377" i="6"/>
  <c r="BC377" i="6"/>
  <c r="BB377" i="6"/>
  <c r="AZ377" i="6"/>
  <c r="AY377" i="6"/>
  <c r="AX377" i="6"/>
  <c r="AW377" i="6"/>
  <c r="AV377" i="6"/>
  <c r="AU377" i="6"/>
  <c r="AT377" i="6"/>
  <c r="AS377" i="6"/>
  <c r="AP377" i="6"/>
  <c r="AO377" i="6"/>
  <c r="AN377" i="6"/>
  <c r="AM377" i="6"/>
  <c r="AL377" i="6"/>
  <c r="AK377" i="6"/>
  <c r="AJ377" i="6"/>
  <c r="AI377" i="6"/>
  <c r="AH377" i="6"/>
  <c r="AF377" i="6"/>
  <c r="AE377" i="6"/>
  <c r="AD377" i="6"/>
  <c r="AC377" i="6"/>
  <c r="AA377" i="6"/>
  <c r="Z377" i="6"/>
  <c r="Y377" i="6"/>
  <c r="X377" i="6"/>
  <c r="V377" i="6"/>
  <c r="U377" i="6"/>
  <c r="T377" i="6"/>
  <c r="CN377" i="6" s="1"/>
  <c r="S377" i="6"/>
  <c r="R377" i="6"/>
  <c r="Q377" i="6"/>
  <c r="BO377" i="6" s="1"/>
  <c r="P377" i="6"/>
  <c r="O377" i="6"/>
  <c r="N377" i="6"/>
  <c r="M377" i="6"/>
  <c r="BK377" i="6" s="1"/>
  <c r="C377" i="6"/>
  <c r="BJ376" i="6"/>
  <c r="BI376" i="6"/>
  <c r="BH376" i="6"/>
  <c r="BC376" i="6"/>
  <c r="BB376" i="6"/>
  <c r="AZ376" i="6"/>
  <c r="AY376" i="6"/>
  <c r="AX376" i="6"/>
  <c r="AW376" i="6"/>
  <c r="AV376" i="6"/>
  <c r="AU376" i="6"/>
  <c r="AT376" i="6"/>
  <c r="AS376" i="6"/>
  <c r="AP376" i="6"/>
  <c r="AO376" i="6"/>
  <c r="AN376" i="6"/>
  <c r="AM376" i="6"/>
  <c r="AL376" i="6"/>
  <c r="AK376" i="6"/>
  <c r="AJ376" i="6"/>
  <c r="AI376" i="6"/>
  <c r="AH376" i="6"/>
  <c r="AF376" i="6"/>
  <c r="AE376" i="6"/>
  <c r="AD376" i="6"/>
  <c r="AC376" i="6"/>
  <c r="AA376" i="6"/>
  <c r="Z376" i="6"/>
  <c r="Y376" i="6"/>
  <c r="X376" i="6"/>
  <c r="V376" i="6"/>
  <c r="U376" i="6"/>
  <c r="CO376" i="6" s="1"/>
  <c r="T376" i="6"/>
  <c r="CN376" i="6" s="1"/>
  <c r="S376" i="6"/>
  <c r="CM376" i="6" s="1"/>
  <c r="R376" i="6"/>
  <c r="CL376" i="6" s="1"/>
  <c r="Q376" i="6"/>
  <c r="P376" i="6"/>
  <c r="O376" i="6"/>
  <c r="N376" i="6"/>
  <c r="M376" i="6"/>
  <c r="C376" i="6"/>
  <c r="CO375" i="6"/>
  <c r="BJ375" i="6"/>
  <c r="BI375" i="6"/>
  <c r="BH375" i="6"/>
  <c r="BC375" i="6"/>
  <c r="BB375" i="6"/>
  <c r="AZ375" i="6"/>
  <c r="AY375" i="6"/>
  <c r="AX375" i="6"/>
  <c r="AW375" i="6"/>
  <c r="AV375" i="6"/>
  <c r="AU375" i="6"/>
  <c r="AT375" i="6"/>
  <c r="AS375" i="6"/>
  <c r="AP375" i="6"/>
  <c r="AO375" i="6"/>
  <c r="AN375" i="6"/>
  <c r="AM375" i="6"/>
  <c r="AL375" i="6"/>
  <c r="AK375" i="6"/>
  <c r="AJ375" i="6"/>
  <c r="AI375" i="6"/>
  <c r="AH375" i="6"/>
  <c r="AF375" i="6"/>
  <c r="AE375" i="6"/>
  <c r="AD375" i="6"/>
  <c r="AC375" i="6"/>
  <c r="AA375" i="6"/>
  <c r="Z375" i="6"/>
  <c r="Y375" i="6"/>
  <c r="X375" i="6"/>
  <c r="V375" i="6"/>
  <c r="CP375" i="6" s="1"/>
  <c r="U375" i="6"/>
  <c r="T375" i="6"/>
  <c r="CN375" i="6" s="1"/>
  <c r="S375" i="6"/>
  <c r="CM375" i="6" s="1"/>
  <c r="R375" i="6"/>
  <c r="CL375" i="6" s="1"/>
  <c r="Q375" i="6"/>
  <c r="P375" i="6"/>
  <c r="BN375" i="6" s="1"/>
  <c r="O375" i="6"/>
  <c r="N375" i="6"/>
  <c r="M375" i="6"/>
  <c r="C375" i="6"/>
  <c r="CP374" i="6"/>
  <c r="CL374" i="6"/>
  <c r="BJ374" i="6"/>
  <c r="BI374" i="6"/>
  <c r="BH374" i="6"/>
  <c r="BC374" i="6"/>
  <c r="BB374" i="6"/>
  <c r="AZ374" i="6"/>
  <c r="AY374" i="6"/>
  <c r="AX374" i="6"/>
  <c r="AW374" i="6"/>
  <c r="AV374" i="6"/>
  <c r="AU374" i="6"/>
  <c r="AT374" i="6"/>
  <c r="AS374" i="6"/>
  <c r="AP374" i="6"/>
  <c r="AO374" i="6"/>
  <c r="AN374" i="6"/>
  <c r="AM374" i="6"/>
  <c r="AL374" i="6"/>
  <c r="AK374" i="6"/>
  <c r="AJ374" i="6"/>
  <c r="AI374" i="6"/>
  <c r="AH374" i="6"/>
  <c r="AF374" i="6"/>
  <c r="AE374" i="6"/>
  <c r="AD374" i="6"/>
  <c r="AC374" i="6"/>
  <c r="AA374" i="6"/>
  <c r="Z374" i="6"/>
  <c r="Y374" i="6"/>
  <c r="X374" i="6"/>
  <c r="V374" i="6"/>
  <c r="U374" i="6"/>
  <c r="CO374" i="6" s="1"/>
  <c r="T374" i="6"/>
  <c r="CN374" i="6" s="1"/>
  <c r="S374" i="6"/>
  <c r="CM374" i="6" s="1"/>
  <c r="R374" i="6"/>
  <c r="Q374" i="6"/>
  <c r="P374" i="6"/>
  <c r="BN374" i="6" s="1"/>
  <c r="O374" i="6"/>
  <c r="N374" i="6"/>
  <c r="M374" i="6"/>
  <c r="C374" i="6"/>
  <c r="CP373" i="6"/>
  <c r="BJ373" i="6"/>
  <c r="BI373" i="6"/>
  <c r="BH373" i="6"/>
  <c r="BC373" i="6"/>
  <c r="BB373" i="6"/>
  <c r="AZ373" i="6"/>
  <c r="AY373" i="6"/>
  <c r="AX373" i="6"/>
  <c r="AW373" i="6"/>
  <c r="AV373" i="6"/>
  <c r="AU373" i="6"/>
  <c r="AT373" i="6"/>
  <c r="AS373" i="6"/>
  <c r="AP373" i="6"/>
  <c r="AO373" i="6"/>
  <c r="AN373" i="6"/>
  <c r="AM373" i="6"/>
  <c r="AL373" i="6"/>
  <c r="AK373" i="6"/>
  <c r="AJ373" i="6"/>
  <c r="AI373" i="6"/>
  <c r="AH373" i="6"/>
  <c r="AF373" i="6"/>
  <c r="AE373" i="6"/>
  <c r="AD373" i="6"/>
  <c r="AC373" i="6"/>
  <c r="AA373" i="6"/>
  <c r="Z373" i="6"/>
  <c r="Y373" i="6"/>
  <c r="X373" i="6"/>
  <c r="V373" i="6"/>
  <c r="U373" i="6"/>
  <c r="CO373" i="6" s="1"/>
  <c r="T373" i="6"/>
  <c r="CN373" i="6" s="1"/>
  <c r="S373" i="6"/>
  <c r="CM373" i="6" s="1"/>
  <c r="R373" i="6"/>
  <c r="CL373" i="6" s="1"/>
  <c r="Q373" i="6"/>
  <c r="BO373" i="6" s="1"/>
  <c r="P373" i="6"/>
  <c r="O373" i="6"/>
  <c r="N373" i="6"/>
  <c r="M373" i="6"/>
  <c r="BK373" i="6" s="1"/>
  <c r="C373" i="6"/>
  <c r="BJ372" i="6"/>
  <c r="BI372" i="6"/>
  <c r="BH372" i="6"/>
  <c r="BC372" i="6"/>
  <c r="BB372" i="6"/>
  <c r="AZ372" i="6"/>
  <c r="AY372" i="6"/>
  <c r="AX372" i="6"/>
  <c r="AW372" i="6"/>
  <c r="AV372" i="6"/>
  <c r="AU372" i="6"/>
  <c r="AT372" i="6"/>
  <c r="AS372" i="6"/>
  <c r="AP372" i="6"/>
  <c r="AO372" i="6"/>
  <c r="AN372" i="6"/>
  <c r="AM372" i="6"/>
  <c r="AL372" i="6"/>
  <c r="AK372" i="6"/>
  <c r="AJ372" i="6"/>
  <c r="AI372" i="6"/>
  <c r="AH372" i="6"/>
  <c r="AF372" i="6"/>
  <c r="AE372" i="6"/>
  <c r="AD372" i="6"/>
  <c r="AC372" i="6"/>
  <c r="AA372" i="6"/>
  <c r="Z372" i="6"/>
  <c r="Y372" i="6"/>
  <c r="X372" i="6"/>
  <c r="V372" i="6"/>
  <c r="CP372" i="6" s="1"/>
  <c r="U372" i="6"/>
  <c r="CO372" i="6" s="1"/>
  <c r="T372" i="6"/>
  <c r="CN372" i="6" s="1"/>
  <c r="S372" i="6"/>
  <c r="CM372" i="6" s="1"/>
  <c r="R372" i="6"/>
  <c r="CL372" i="6" s="1"/>
  <c r="Q372" i="6"/>
  <c r="P372" i="6"/>
  <c r="BN372" i="6" s="1"/>
  <c r="O372" i="6"/>
  <c r="N372" i="6"/>
  <c r="M372" i="6"/>
  <c r="C372" i="6"/>
  <c r="CO371" i="6"/>
  <c r="BJ371" i="6"/>
  <c r="BI371" i="6"/>
  <c r="BH371" i="6"/>
  <c r="BC371" i="6"/>
  <c r="BB371" i="6"/>
  <c r="AZ371" i="6"/>
  <c r="AY371" i="6"/>
  <c r="AX371" i="6"/>
  <c r="AW371" i="6"/>
  <c r="AV371" i="6"/>
  <c r="AU371" i="6"/>
  <c r="AT371" i="6"/>
  <c r="AS371" i="6"/>
  <c r="AP371" i="6"/>
  <c r="AO371" i="6"/>
  <c r="AN371" i="6"/>
  <c r="AM371" i="6"/>
  <c r="AL371" i="6"/>
  <c r="AK371" i="6"/>
  <c r="AJ371" i="6"/>
  <c r="AI371" i="6"/>
  <c r="AH371" i="6"/>
  <c r="AF371" i="6"/>
  <c r="AE371" i="6"/>
  <c r="AD371" i="6"/>
  <c r="AC371" i="6"/>
  <c r="AA371" i="6"/>
  <c r="Z371" i="6"/>
  <c r="Y371" i="6"/>
  <c r="X371" i="6"/>
  <c r="V371" i="6"/>
  <c r="CP371" i="6" s="1"/>
  <c r="U371" i="6"/>
  <c r="T371" i="6"/>
  <c r="CN371" i="6" s="1"/>
  <c r="S371" i="6"/>
  <c r="CM371" i="6" s="1"/>
  <c r="R371" i="6"/>
  <c r="CL371" i="6" s="1"/>
  <c r="Q371" i="6"/>
  <c r="P371" i="6"/>
  <c r="O371" i="6"/>
  <c r="N371" i="6"/>
  <c r="M371" i="6"/>
  <c r="C371" i="6"/>
  <c r="CP370" i="6"/>
  <c r="CO370" i="6"/>
  <c r="BJ370" i="6"/>
  <c r="BI370" i="6"/>
  <c r="BH370" i="6"/>
  <c r="BC370" i="6"/>
  <c r="BB370" i="6"/>
  <c r="AZ370" i="6"/>
  <c r="AY370" i="6"/>
  <c r="AX370" i="6"/>
  <c r="AW370" i="6"/>
  <c r="AV370" i="6"/>
  <c r="AU370" i="6"/>
  <c r="AT370" i="6"/>
  <c r="AS370" i="6"/>
  <c r="AP370" i="6"/>
  <c r="AO370" i="6"/>
  <c r="AN370" i="6"/>
  <c r="AM370" i="6"/>
  <c r="AL370" i="6"/>
  <c r="AK370" i="6"/>
  <c r="AJ370" i="6"/>
  <c r="AI370" i="6"/>
  <c r="AH370" i="6"/>
  <c r="AF370" i="6"/>
  <c r="AE370" i="6"/>
  <c r="AD370" i="6"/>
  <c r="AC370" i="6"/>
  <c r="AA370" i="6"/>
  <c r="Z370" i="6"/>
  <c r="Y370" i="6"/>
  <c r="X370" i="6"/>
  <c r="V370" i="6"/>
  <c r="U370" i="6"/>
  <c r="T370" i="6"/>
  <c r="CN370" i="6" s="1"/>
  <c r="S370" i="6"/>
  <c r="CM370" i="6" s="1"/>
  <c r="R370" i="6"/>
  <c r="CL370" i="6" s="1"/>
  <c r="Q370" i="6"/>
  <c r="P370" i="6"/>
  <c r="O370" i="6"/>
  <c r="N370" i="6"/>
  <c r="M370" i="6"/>
  <c r="C370" i="6"/>
  <c r="CP369" i="6"/>
  <c r="CM369" i="6"/>
  <c r="BJ369" i="6"/>
  <c r="BI369" i="6"/>
  <c r="BH369" i="6"/>
  <c r="BC369" i="6"/>
  <c r="BB369" i="6"/>
  <c r="AZ369" i="6"/>
  <c r="AY369" i="6"/>
  <c r="AX369" i="6"/>
  <c r="AW369" i="6"/>
  <c r="AV369" i="6"/>
  <c r="AU369" i="6"/>
  <c r="AT369" i="6"/>
  <c r="AS369" i="6"/>
  <c r="AP369" i="6"/>
  <c r="AO369" i="6"/>
  <c r="AN369" i="6"/>
  <c r="AM369" i="6"/>
  <c r="AL369" i="6"/>
  <c r="AK369" i="6"/>
  <c r="AJ369" i="6"/>
  <c r="AI369" i="6"/>
  <c r="AH369" i="6"/>
  <c r="AF369" i="6"/>
  <c r="AE369" i="6"/>
  <c r="AD369" i="6"/>
  <c r="AC369" i="6"/>
  <c r="AA369" i="6"/>
  <c r="Z369" i="6"/>
  <c r="Y369" i="6"/>
  <c r="X369" i="6"/>
  <c r="V369" i="6"/>
  <c r="U369" i="6"/>
  <c r="CO369" i="6" s="1"/>
  <c r="T369" i="6"/>
  <c r="CN369" i="6" s="1"/>
  <c r="S369" i="6"/>
  <c r="R369" i="6"/>
  <c r="CL369" i="6" s="1"/>
  <c r="Q369" i="6"/>
  <c r="BO369" i="6" s="1"/>
  <c r="P369" i="6"/>
  <c r="O369" i="6"/>
  <c r="N369" i="6"/>
  <c r="M369" i="6"/>
  <c r="BK369" i="6" s="1"/>
  <c r="C369" i="6"/>
  <c r="BJ368" i="6"/>
  <c r="BI368" i="6"/>
  <c r="BH368" i="6"/>
  <c r="BC368" i="6"/>
  <c r="BB368" i="6"/>
  <c r="AZ368" i="6"/>
  <c r="AY368" i="6"/>
  <c r="AX368" i="6"/>
  <c r="AW368" i="6"/>
  <c r="AV368" i="6"/>
  <c r="AU368" i="6"/>
  <c r="AT368" i="6"/>
  <c r="AS368" i="6"/>
  <c r="AP368" i="6"/>
  <c r="AO368" i="6"/>
  <c r="AN368" i="6"/>
  <c r="AM368" i="6"/>
  <c r="AL368" i="6"/>
  <c r="AK368" i="6"/>
  <c r="AJ368" i="6"/>
  <c r="AI368" i="6"/>
  <c r="AH368" i="6"/>
  <c r="AF368" i="6"/>
  <c r="AE368" i="6"/>
  <c r="AD368" i="6"/>
  <c r="AC368" i="6"/>
  <c r="AA368" i="6"/>
  <c r="Z368" i="6"/>
  <c r="Y368" i="6"/>
  <c r="X368" i="6"/>
  <c r="V368" i="6"/>
  <c r="CP368" i="6" s="1"/>
  <c r="U368" i="6"/>
  <c r="CO368" i="6" s="1"/>
  <c r="T368" i="6"/>
  <c r="CN368" i="6" s="1"/>
  <c r="S368" i="6"/>
  <c r="CM368" i="6" s="1"/>
  <c r="R368" i="6"/>
  <c r="CL368" i="6" s="1"/>
  <c r="Q368" i="6"/>
  <c r="P368" i="6"/>
  <c r="O368" i="6"/>
  <c r="N368" i="6"/>
  <c r="M368" i="6"/>
  <c r="C368" i="6"/>
  <c r="CO367" i="6"/>
  <c r="BJ367" i="6"/>
  <c r="BI367" i="6"/>
  <c r="BH367" i="6"/>
  <c r="BC367" i="6"/>
  <c r="BB367" i="6"/>
  <c r="AZ367" i="6"/>
  <c r="AY367" i="6"/>
  <c r="AX367" i="6"/>
  <c r="AW367" i="6"/>
  <c r="AV367" i="6"/>
  <c r="AU367" i="6"/>
  <c r="AT367" i="6"/>
  <c r="AS367" i="6"/>
  <c r="AP367" i="6"/>
  <c r="AO367" i="6"/>
  <c r="AN367" i="6"/>
  <c r="AM367" i="6"/>
  <c r="AL367" i="6"/>
  <c r="AK367" i="6"/>
  <c r="AJ367" i="6"/>
  <c r="AI367" i="6"/>
  <c r="AH367" i="6"/>
  <c r="AF367" i="6"/>
  <c r="AE367" i="6"/>
  <c r="AD367" i="6"/>
  <c r="AC367" i="6"/>
  <c r="AA367" i="6"/>
  <c r="Z367" i="6"/>
  <c r="Y367" i="6"/>
  <c r="X367" i="6"/>
  <c r="V367" i="6"/>
  <c r="CP367" i="6" s="1"/>
  <c r="U367" i="6"/>
  <c r="T367" i="6"/>
  <c r="CN367" i="6" s="1"/>
  <c r="S367" i="6"/>
  <c r="CM367" i="6" s="1"/>
  <c r="R367" i="6"/>
  <c r="CL367" i="6" s="1"/>
  <c r="Q367" i="6"/>
  <c r="P367" i="6"/>
  <c r="O367" i="6"/>
  <c r="N367" i="6"/>
  <c r="M367" i="6"/>
  <c r="C367" i="6"/>
  <c r="CP366" i="6"/>
  <c r="CO366" i="6"/>
  <c r="BJ366" i="6"/>
  <c r="BI366" i="6"/>
  <c r="BH366" i="6"/>
  <c r="BC366" i="6"/>
  <c r="BB366" i="6"/>
  <c r="AZ366" i="6"/>
  <c r="AY366" i="6"/>
  <c r="AX366" i="6"/>
  <c r="AW366" i="6"/>
  <c r="AV366" i="6"/>
  <c r="AU366" i="6"/>
  <c r="AT366" i="6"/>
  <c r="AS366" i="6"/>
  <c r="AP366" i="6"/>
  <c r="AO366" i="6"/>
  <c r="AN366" i="6"/>
  <c r="AM366" i="6"/>
  <c r="AL366" i="6"/>
  <c r="AK366" i="6"/>
  <c r="AJ366" i="6"/>
  <c r="AI366" i="6"/>
  <c r="AH366" i="6"/>
  <c r="AF366" i="6"/>
  <c r="AE366" i="6"/>
  <c r="AD366" i="6"/>
  <c r="AC366" i="6"/>
  <c r="AA366" i="6"/>
  <c r="Z366" i="6"/>
  <c r="Y366" i="6"/>
  <c r="X366" i="6"/>
  <c r="V366" i="6"/>
  <c r="U366" i="6"/>
  <c r="T366" i="6"/>
  <c r="CN366" i="6" s="1"/>
  <c r="S366" i="6"/>
  <c r="CM366" i="6" s="1"/>
  <c r="R366" i="6"/>
  <c r="CL366" i="6" s="1"/>
  <c r="Q366" i="6"/>
  <c r="P366" i="6"/>
  <c r="BN366" i="6" s="1"/>
  <c r="O366" i="6"/>
  <c r="N366" i="6"/>
  <c r="M366" i="6"/>
  <c r="C366" i="6"/>
  <c r="BJ365" i="6"/>
  <c r="BI365" i="6"/>
  <c r="BH365" i="6"/>
  <c r="BC365" i="6"/>
  <c r="BB365" i="6"/>
  <c r="AZ365" i="6"/>
  <c r="AY365" i="6"/>
  <c r="AX365" i="6"/>
  <c r="AW365" i="6"/>
  <c r="AV365" i="6"/>
  <c r="AU365" i="6"/>
  <c r="AT365" i="6"/>
  <c r="AS365" i="6"/>
  <c r="AP365" i="6"/>
  <c r="AO365" i="6"/>
  <c r="AN365" i="6"/>
  <c r="AM365" i="6"/>
  <c r="AL365" i="6"/>
  <c r="AK365" i="6"/>
  <c r="AJ365" i="6"/>
  <c r="AI365" i="6"/>
  <c r="AH365" i="6"/>
  <c r="AF365" i="6"/>
  <c r="AE365" i="6"/>
  <c r="AD365" i="6"/>
  <c r="AC365" i="6"/>
  <c r="AA365" i="6"/>
  <c r="Z365" i="6"/>
  <c r="Y365" i="6"/>
  <c r="X365" i="6"/>
  <c r="V365" i="6"/>
  <c r="BO365" i="6" s="1"/>
  <c r="U365" i="6"/>
  <c r="CO365" i="6" s="1"/>
  <c r="T365" i="6"/>
  <c r="CN365" i="6" s="1"/>
  <c r="S365" i="6"/>
  <c r="CM365" i="6" s="1"/>
  <c r="R365" i="6"/>
  <c r="CL365" i="6" s="1"/>
  <c r="Q365" i="6"/>
  <c r="P365" i="6"/>
  <c r="O365" i="6"/>
  <c r="N365" i="6"/>
  <c r="M365" i="6"/>
  <c r="C365" i="6"/>
  <c r="BJ364" i="6"/>
  <c r="BI364" i="6"/>
  <c r="BH364" i="6"/>
  <c r="BC364" i="6"/>
  <c r="BB364" i="6"/>
  <c r="AZ364" i="6"/>
  <c r="AY364" i="6"/>
  <c r="AX364" i="6"/>
  <c r="AW364" i="6"/>
  <c r="AV364" i="6"/>
  <c r="AU364" i="6"/>
  <c r="AT364" i="6"/>
  <c r="AS364" i="6"/>
  <c r="AP364" i="6"/>
  <c r="AO364" i="6"/>
  <c r="AN364" i="6"/>
  <c r="AM364" i="6"/>
  <c r="AL364" i="6"/>
  <c r="AK364" i="6"/>
  <c r="AJ364" i="6"/>
  <c r="AI364" i="6"/>
  <c r="AH364" i="6"/>
  <c r="AF364" i="6"/>
  <c r="AE364" i="6"/>
  <c r="AD364" i="6"/>
  <c r="AC364" i="6"/>
  <c r="AA364" i="6"/>
  <c r="Z364" i="6"/>
  <c r="Y364" i="6"/>
  <c r="X364" i="6"/>
  <c r="V364" i="6"/>
  <c r="CP364" i="6" s="1"/>
  <c r="U364" i="6"/>
  <c r="CO364" i="6" s="1"/>
  <c r="T364" i="6"/>
  <c r="CN364" i="6" s="1"/>
  <c r="S364" i="6"/>
  <c r="CM364" i="6" s="1"/>
  <c r="R364" i="6"/>
  <c r="CL364" i="6" s="1"/>
  <c r="Q364" i="6"/>
  <c r="BO364" i="6" s="1"/>
  <c r="P364" i="6"/>
  <c r="O364" i="6"/>
  <c r="N364" i="6"/>
  <c r="M364" i="6"/>
  <c r="C364" i="6"/>
  <c r="BJ363" i="6"/>
  <c r="BI363" i="6"/>
  <c r="BH363" i="6"/>
  <c r="BC363" i="6"/>
  <c r="BB363" i="6"/>
  <c r="AZ363" i="6"/>
  <c r="AY363" i="6"/>
  <c r="AX363" i="6"/>
  <c r="AW363" i="6"/>
  <c r="AV363" i="6"/>
  <c r="AU363" i="6"/>
  <c r="AT363" i="6"/>
  <c r="AS363" i="6"/>
  <c r="AP363" i="6"/>
  <c r="AO363" i="6"/>
  <c r="AN363" i="6"/>
  <c r="AM363" i="6"/>
  <c r="AL363" i="6"/>
  <c r="AK363" i="6"/>
  <c r="AJ363" i="6"/>
  <c r="AI363" i="6"/>
  <c r="AH363" i="6"/>
  <c r="AF363" i="6"/>
  <c r="AE363" i="6"/>
  <c r="AD363" i="6"/>
  <c r="AC363" i="6"/>
  <c r="AA363" i="6"/>
  <c r="Z363" i="6"/>
  <c r="Y363" i="6"/>
  <c r="X363" i="6"/>
  <c r="V363" i="6"/>
  <c r="CP363" i="6" s="1"/>
  <c r="U363" i="6"/>
  <c r="CO363" i="6" s="1"/>
  <c r="T363" i="6"/>
  <c r="CN363" i="6" s="1"/>
  <c r="S363" i="6"/>
  <c r="CM363" i="6" s="1"/>
  <c r="R363" i="6"/>
  <c r="CL363" i="6" s="1"/>
  <c r="Q363" i="6"/>
  <c r="BO363" i="6" s="1"/>
  <c r="BT363" i="6" s="1"/>
  <c r="P363" i="6"/>
  <c r="O363" i="6"/>
  <c r="N363" i="6"/>
  <c r="M363" i="6"/>
  <c r="BK363" i="6" s="1"/>
  <c r="BP363" i="6" s="1"/>
  <c r="C363" i="6"/>
  <c r="CO362" i="6"/>
  <c r="CL362" i="6"/>
  <c r="BJ362" i="6"/>
  <c r="BI362" i="6"/>
  <c r="BH362" i="6"/>
  <c r="BC362" i="6"/>
  <c r="BB362" i="6"/>
  <c r="AZ362" i="6"/>
  <c r="AY362" i="6"/>
  <c r="AX362" i="6"/>
  <c r="AW362" i="6"/>
  <c r="AV362" i="6"/>
  <c r="AU362" i="6"/>
  <c r="AT362" i="6"/>
  <c r="AS362" i="6"/>
  <c r="AP362" i="6"/>
  <c r="AO362" i="6"/>
  <c r="AN362" i="6"/>
  <c r="AM362" i="6"/>
  <c r="AL362" i="6"/>
  <c r="AK362" i="6"/>
  <c r="AJ362" i="6"/>
  <c r="AI362" i="6"/>
  <c r="AH362" i="6"/>
  <c r="AF362" i="6"/>
  <c r="AE362" i="6"/>
  <c r="AD362" i="6"/>
  <c r="AC362" i="6"/>
  <c r="AA362" i="6"/>
  <c r="Z362" i="6"/>
  <c r="Y362" i="6"/>
  <c r="X362" i="6"/>
  <c r="V362" i="6"/>
  <c r="CP362" i="6" s="1"/>
  <c r="U362" i="6"/>
  <c r="T362" i="6"/>
  <c r="CN362" i="6" s="1"/>
  <c r="S362" i="6"/>
  <c r="CM362" i="6" s="1"/>
  <c r="R362" i="6"/>
  <c r="Q362" i="6"/>
  <c r="P362" i="6"/>
  <c r="BN362" i="6" s="1"/>
  <c r="O362" i="6"/>
  <c r="N362" i="6"/>
  <c r="M362" i="6"/>
  <c r="C362" i="6"/>
  <c r="CP361" i="6"/>
  <c r="CM361" i="6"/>
  <c r="BJ361" i="6"/>
  <c r="BI361" i="6"/>
  <c r="BH361" i="6"/>
  <c r="BC361" i="6"/>
  <c r="BB361" i="6"/>
  <c r="AZ361" i="6"/>
  <c r="AY361" i="6"/>
  <c r="AX361" i="6"/>
  <c r="AW361" i="6"/>
  <c r="AV361" i="6"/>
  <c r="AU361" i="6"/>
  <c r="AT361" i="6"/>
  <c r="AS361" i="6"/>
  <c r="AP361" i="6"/>
  <c r="AO361" i="6"/>
  <c r="AN361" i="6"/>
  <c r="AM361" i="6"/>
  <c r="AL361" i="6"/>
  <c r="AK361" i="6"/>
  <c r="AJ361" i="6"/>
  <c r="AI361" i="6"/>
  <c r="AH361" i="6"/>
  <c r="AF361" i="6"/>
  <c r="AE361" i="6"/>
  <c r="AD361" i="6"/>
  <c r="AC361" i="6"/>
  <c r="AA361" i="6"/>
  <c r="Z361" i="6"/>
  <c r="Y361" i="6"/>
  <c r="X361" i="6"/>
  <c r="V361" i="6"/>
  <c r="U361" i="6"/>
  <c r="CO361" i="6" s="1"/>
  <c r="T361" i="6"/>
  <c r="CN361" i="6" s="1"/>
  <c r="S361" i="6"/>
  <c r="R361" i="6"/>
  <c r="CL361" i="6" s="1"/>
  <c r="Q361" i="6"/>
  <c r="BO361" i="6" s="1"/>
  <c r="P361" i="6"/>
  <c r="O361" i="6"/>
  <c r="N361" i="6"/>
  <c r="M361" i="6"/>
  <c r="BK361" i="6" s="1"/>
  <c r="C361" i="6"/>
  <c r="BJ360" i="6"/>
  <c r="BI360" i="6"/>
  <c r="BH360" i="6"/>
  <c r="BC360" i="6"/>
  <c r="BB360" i="6"/>
  <c r="AZ360" i="6"/>
  <c r="AY360" i="6"/>
  <c r="AX360" i="6"/>
  <c r="AW360" i="6"/>
  <c r="AV360" i="6"/>
  <c r="AU360" i="6"/>
  <c r="AT360" i="6"/>
  <c r="AS360" i="6"/>
  <c r="AP360" i="6"/>
  <c r="AO360" i="6"/>
  <c r="AN360" i="6"/>
  <c r="AM360" i="6"/>
  <c r="AL360" i="6"/>
  <c r="AK360" i="6"/>
  <c r="AJ360" i="6"/>
  <c r="AI360" i="6"/>
  <c r="AH360" i="6"/>
  <c r="AF360" i="6"/>
  <c r="AE360" i="6"/>
  <c r="AD360" i="6"/>
  <c r="AC360" i="6"/>
  <c r="AA360" i="6"/>
  <c r="Z360" i="6"/>
  <c r="Y360" i="6"/>
  <c r="X360" i="6"/>
  <c r="V360" i="6"/>
  <c r="CP360" i="6" s="1"/>
  <c r="U360" i="6"/>
  <c r="CO360" i="6" s="1"/>
  <c r="T360" i="6"/>
  <c r="CN360" i="6" s="1"/>
  <c r="S360" i="6"/>
  <c r="CM360" i="6" s="1"/>
  <c r="R360" i="6"/>
  <c r="CL360" i="6" s="1"/>
  <c r="Q360" i="6"/>
  <c r="BO360" i="6" s="1"/>
  <c r="P360" i="6"/>
  <c r="O360" i="6"/>
  <c r="N360" i="6"/>
  <c r="M360" i="6"/>
  <c r="C360" i="6"/>
  <c r="BJ359" i="6"/>
  <c r="BI359" i="6"/>
  <c r="BH359" i="6"/>
  <c r="BC359" i="6"/>
  <c r="BB359" i="6"/>
  <c r="AZ359" i="6"/>
  <c r="AY359" i="6"/>
  <c r="AX359" i="6"/>
  <c r="AW359" i="6"/>
  <c r="AV359" i="6"/>
  <c r="AU359" i="6"/>
  <c r="AT359" i="6"/>
  <c r="AS359" i="6"/>
  <c r="AP359" i="6"/>
  <c r="AO359" i="6"/>
  <c r="AN359" i="6"/>
  <c r="AM359" i="6"/>
  <c r="AL359" i="6"/>
  <c r="AK359" i="6"/>
  <c r="AJ359" i="6"/>
  <c r="AI359" i="6"/>
  <c r="AH359" i="6"/>
  <c r="AF359" i="6"/>
  <c r="AE359" i="6"/>
  <c r="AD359" i="6"/>
  <c r="AC359" i="6"/>
  <c r="AA359" i="6"/>
  <c r="Z359" i="6"/>
  <c r="Y359" i="6"/>
  <c r="X359" i="6"/>
  <c r="V359" i="6"/>
  <c r="CP359" i="6" s="1"/>
  <c r="U359" i="6"/>
  <c r="CO359" i="6" s="1"/>
  <c r="T359" i="6"/>
  <c r="CN359" i="6" s="1"/>
  <c r="S359" i="6"/>
  <c r="CM359" i="6" s="1"/>
  <c r="R359" i="6"/>
  <c r="CL359" i="6" s="1"/>
  <c r="Q359" i="6"/>
  <c r="P359" i="6"/>
  <c r="BN359" i="6" s="1"/>
  <c r="O359" i="6"/>
  <c r="N359" i="6"/>
  <c r="M359" i="6"/>
  <c r="C359" i="6"/>
  <c r="BJ358" i="6"/>
  <c r="BI358" i="6"/>
  <c r="BH358" i="6"/>
  <c r="BC358" i="6"/>
  <c r="BB358" i="6"/>
  <c r="AZ358" i="6"/>
  <c r="AY358" i="6"/>
  <c r="AX358" i="6"/>
  <c r="AW358" i="6"/>
  <c r="AV358" i="6"/>
  <c r="AU358" i="6"/>
  <c r="AT358" i="6"/>
  <c r="AS358" i="6"/>
  <c r="AP358" i="6"/>
  <c r="AO358" i="6"/>
  <c r="AN358" i="6"/>
  <c r="AM358" i="6"/>
  <c r="AL358" i="6"/>
  <c r="AK358" i="6"/>
  <c r="AJ358" i="6"/>
  <c r="AI358" i="6"/>
  <c r="AH358" i="6"/>
  <c r="AF358" i="6"/>
  <c r="AE358" i="6"/>
  <c r="AD358" i="6"/>
  <c r="AC358" i="6"/>
  <c r="AA358" i="6"/>
  <c r="Z358" i="6"/>
  <c r="Y358" i="6"/>
  <c r="X358" i="6"/>
  <c r="V358" i="6"/>
  <c r="CP358" i="6" s="1"/>
  <c r="U358" i="6"/>
  <c r="BN358" i="6" s="1"/>
  <c r="T358" i="6"/>
  <c r="CN358" i="6" s="1"/>
  <c r="S358" i="6"/>
  <c r="CM358" i="6" s="1"/>
  <c r="R358" i="6"/>
  <c r="CL358" i="6" s="1"/>
  <c r="Q358" i="6"/>
  <c r="P358" i="6"/>
  <c r="O358" i="6"/>
  <c r="N358" i="6"/>
  <c r="M358" i="6"/>
  <c r="C358" i="6"/>
  <c r="CP357" i="6"/>
  <c r="CM357" i="6"/>
  <c r="CL357" i="6"/>
  <c r="BJ357" i="6"/>
  <c r="BI357" i="6"/>
  <c r="BH357" i="6"/>
  <c r="BC357" i="6"/>
  <c r="BB357" i="6"/>
  <c r="AZ357" i="6"/>
  <c r="AY357" i="6"/>
  <c r="AX357" i="6"/>
  <c r="AW357" i="6"/>
  <c r="AV357" i="6"/>
  <c r="AU357" i="6"/>
  <c r="AT357" i="6"/>
  <c r="AS357" i="6"/>
  <c r="AP357" i="6"/>
  <c r="AO357" i="6"/>
  <c r="AN357" i="6"/>
  <c r="AM357" i="6"/>
  <c r="AL357" i="6"/>
  <c r="AK357" i="6"/>
  <c r="AJ357" i="6"/>
  <c r="AI357" i="6"/>
  <c r="AH357" i="6"/>
  <c r="AF357" i="6"/>
  <c r="AE357" i="6"/>
  <c r="AD357" i="6"/>
  <c r="AC357" i="6"/>
  <c r="AA357" i="6"/>
  <c r="Z357" i="6"/>
  <c r="Y357" i="6"/>
  <c r="X357" i="6"/>
  <c r="V357" i="6"/>
  <c r="U357" i="6"/>
  <c r="CO357" i="6" s="1"/>
  <c r="T357" i="6"/>
  <c r="CN357" i="6" s="1"/>
  <c r="S357" i="6"/>
  <c r="R357" i="6"/>
  <c r="Q357" i="6"/>
  <c r="BO357" i="6" s="1"/>
  <c r="P357" i="6"/>
  <c r="BN357" i="6" s="1"/>
  <c r="O357" i="6"/>
  <c r="N357" i="6"/>
  <c r="M357" i="6"/>
  <c r="C357" i="6"/>
  <c r="BJ356" i="6"/>
  <c r="BI356" i="6"/>
  <c r="BH356" i="6"/>
  <c r="BC356" i="6"/>
  <c r="BB356" i="6"/>
  <c r="AZ356" i="6"/>
  <c r="AY356" i="6"/>
  <c r="AX356" i="6"/>
  <c r="AW356" i="6"/>
  <c r="AV356" i="6"/>
  <c r="AU356" i="6"/>
  <c r="AT356" i="6"/>
  <c r="AS356" i="6"/>
  <c r="AP356" i="6"/>
  <c r="AO356" i="6"/>
  <c r="AN356" i="6"/>
  <c r="AM356" i="6"/>
  <c r="AL356" i="6"/>
  <c r="AK356" i="6"/>
  <c r="AJ356" i="6"/>
  <c r="AI356" i="6"/>
  <c r="AH356" i="6"/>
  <c r="AF356" i="6"/>
  <c r="AE356" i="6"/>
  <c r="AD356" i="6"/>
  <c r="AC356" i="6"/>
  <c r="AA356" i="6"/>
  <c r="Z356" i="6"/>
  <c r="Y356" i="6"/>
  <c r="X356" i="6"/>
  <c r="V356" i="6"/>
  <c r="CP356" i="6" s="1"/>
  <c r="U356" i="6"/>
  <c r="CO356" i="6" s="1"/>
  <c r="T356" i="6"/>
  <c r="CN356" i="6" s="1"/>
  <c r="S356" i="6"/>
  <c r="CM356" i="6" s="1"/>
  <c r="R356" i="6"/>
  <c r="CL356" i="6" s="1"/>
  <c r="Q356" i="6"/>
  <c r="BO356" i="6" s="1"/>
  <c r="P356" i="6"/>
  <c r="O356" i="6"/>
  <c r="N356" i="6"/>
  <c r="M356" i="6"/>
  <c r="BK356" i="6" s="1"/>
  <c r="CG356" i="6" s="1"/>
  <c r="C356" i="6"/>
  <c r="BJ355" i="6"/>
  <c r="BI355" i="6"/>
  <c r="BH355" i="6"/>
  <c r="BC355" i="6"/>
  <c r="BB355" i="6"/>
  <c r="AZ355" i="6"/>
  <c r="AY355" i="6"/>
  <c r="AX355" i="6"/>
  <c r="AW355" i="6"/>
  <c r="AV355" i="6"/>
  <c r="AU355" i="6"/>
  <c r="AT355" i="6"/>
  <c r="AS355" i="6"/>
  <c r="AP355" i="6"/>
  <c r="AO355" i="6"/>
  <c r="AN355" i="6"/>
  <c r="AM355" i="6"/>
  <c r="AL355" i="6"/>
  <c r="AK355" i="6"/>
  <c r="AJ355" i="6"/>
  <c r="AI355" i="6"/>
  <c r="AH355" i="6"/>
  <c r="AF355" i="6"/>
  <c r="AE355" i="6"/>
  <c r="AD355" i="6"/>
  <c r="AC355" i="6"/>
  <c r="AA355" i="6"/>
  <c r="Z355" i="6"/>
  <c r="Y355" i="6"/>
  <c r="X355" i="6"/>
  <c r="V355" i="6"/>
  <c r="CP355" i="6" s="1"/>
  <c r="U355" i="6"/>
  <c r="CO355" i="6" s="1"/>
  <c r="T355" i="6"/>
  <c r="CN355" i="6" s="1"/>
  <c r="S355" i="6"/>
  <c r="CM355" i="6" s="1"/>
  <c r="R355" i="6"/>
  <c r="CL355" i="6" s="1"/>
  <c r="Q355" i="6"/>
  <c r="P355" i="6"/>
  <c r="BN355" i="6" s="1"/>
  <c r="O355" i="6"/>
  <c r="N355" i="6"/>
  <c r="M355" i="6"/>
  <c r="C355" i="6"/>
  <c r="CP354" i="6"/>
  <c r="CL354" i="6"/>
  <c r="BJ354" i="6"/>
  <c r="BI354" i="6"/>
  <c r="BH354" i="6"/>
  <c r="BC354" i="6"/>
  <c r="BB354" i="6"/>
  <c r="AZ354" i="6"/>
  <c r="AY354" i="6"/>
  <c r="AX354" i="6"/>
  <c r="AW354" i="6"/>
  <c r="AV354" i="6"/>
  <c r="AU354" i="6"/>
  <c r="AT354" i="6"/>
  <c r="AS354" i="6"/>
  <c r="AP354" i="6"/>
  <c r="AO354" i="6"/>
  <c r="AN354" i="6"/>
  <c r="AM354" i="6"/>
  <c r="AL354" i="6"/>
  <c r="AK354" i="6"/>
  <c r="AJ354" i="6"/>
  <c r="AI354" i="6"/>
  <c r="AH354" i="6"/>
  <c r="AF354" i="6"/>
  <c r="AE354" i="6"/>
  <c r="AD354" i="6"/>
  <c r="AC354" i="6"/>
  <c r="AA354" i="6"/>
  <c r="Z354" i="6"/>
  <c r="Y354" i="6"/>
  <c r="X354" i="6"/>
  <c r="V354" i="6"/>
  <c r="U354" i="6"/>
  <c r="CO354" i="6" s="1"/>
  <c r="T354" i="6"/>
  <c r="S354" i="6"/>
  <c r="CM354" i="6" s="1"/>
  <c r="R354" i="6"/>
  <c r="Q354" i="6"/>
  <c r="P354" i="6"/>
  <c r="BN354" i="6" s="1"/>
  <c r="O354" i="6"/>
  <c r="N354" i="6"/>
  <c r="M354" i="6"/>
  <c r="C354" i="6"/>
  <c r="CP353" i="6"/>
  <c r="BJ353" i="6"/>
  <c r="BI353" i="6"/>
  <c r="BH353" i="6"/>
  <c r="BC353" i="6"/>
  <c r="BB353" i="6"/>
  <c r="AZ353" i="6"/>
  <c r="AY353" i="6"/>
  <c r="AX353" i="6"/>
  <c r="AW353" i="6"/>
  <c r="AV353" i="6"/>
  <c r="AU353" i="6"/>
  <c r="AT353" i="6"/>
  <c r="AS353" i="6"/>
  <c r="AP353" i="6"/>
  <c r="AO353" i="6"/>
  <c r="AN353" i="6"/>
  <c r="AM353" i="6"/>
  <c r="AL353" i="6"/>
  <c r="AK353" i="6"/>
  <c r="AJ353" i="6"/>
  <c r="AI353" i="6"/>
  <c r="AH353" i="6"/>
  <c r="AF353" i="6"/>
  <c r="AE353" i="6"/>
  <c r="AD353" i="6"/>
  <c r="AC353" i="6"/>
  <c r="AA353" i="6"/>
  <c r="Z353" i="6"/>
  <c r="Y353" i="6"/>
  <c r="X353" i="6"/>
  <c r="V353" i="6"/>
  <c r="U353" i="6"/>
  <c r="CO353" i="6" s="1"/>
  <c r="T353" i="6"/>
  <c r="CN353" i="6" s="1"/>
  <c r="S353" i="6"/>
  <c r="CM353" i="6" s="1"/>
  <c r="R353" i="6"/>
  <c r="CL353" i="6" s="1"/>
  <c r="Q353" i="6"/>
  <c r="BO353" i="6" s="1"/>
  <c r="P353" i="6"/>
  <c r="O353" i="6"/>
  <c r="N353" i="6"/>
  <c r="M353" i="6"/>
  <c r="BK353" i="6" s="1"/>
  <c r="C353" i="6"/>
  <c r="CM352" i="6"/>
  <c r="BJ352" i="6"/>
  <c r="BI352" i="6"/>
  <c r="BH352" i="6"/>
  <c r="BC352" i="6"/>
  <c r="BB352" i="6"/>
  <c r="AZ352" i="6"/>
  <c r="AY352" i="6"/>
  <c r="AX352" i="6"/>
  <c r="AW352" i="6"/>
  <c r="AV352" i="6"/>
  <c r="AU352" i="6"/>
  <c r="AT352" i="6"/>
  <c r="AS352" i="6"/>
  <c r="AP352" i="6"/>
  <c r="AO352" i="6"/>
  <c r="AN352" i="6"/>
  <c r="AM352" i="6"/>
  <c r="AL352" i="6"/>
  <c r="AK352" i="6"/>
  <c r="AJ352" i="6"/>
  <c r="AI352" i="6"/>
  <c r="AH352" i="6"/>
  <c r="AF352" i="6"/>
  <c r="AE352" i="6"/>
  <c r="AD352" i="6"/>
  <c r="AC352" i="6"/>
  <c r="AA352" i="6"/>
  <c r="Z352" i="6"/>
  <c r="Y352" i="6"/>
  <c r="X352" i="6"/>
  <c r="V352" i="6"/>
  <c r="CP352" i="6" s="1"/>
  <c r="U352" i="6"/>
  <c r="CO352" i="6" s="1"/>
  <c r="T352" i="6"/>
  <c r="CN352" i="6" s="1"/>
  <c r="S352" i="6"/>
  <c r="R352" i="6"/>
  <c r="CL352" i="6" s="1"/>
  <c r="Q352" i="6"/>
  <c r="BO352" i="6" s="1"/>
  <c r="P352" i="6"/>
  <c r="O352" i="6"/>
  <c r="N352" i="6"/>
  <c r="M352" i="6"/>
  <c r="BK352" i="6" s="1"/>
  <c r="C352" i="6"/>
  <c r="BJ351" i="6"/>
  <c r="BI351" i="6"/>
  <c r="BH351" i="6"/>
  <c r="BC351" i="6"/>
  <c r="BB351" i="6"/>
  <c r="AZ351" i="6"/>
  <c r="AY351" i="6"/>
  <c r="AX351" i="6"/>
  <c r="AW351" i="6"/>
  <c r="AV351" i="6"/>
  <c r="AU351" i="6"/>
  <c r="AT351" i="6"/>
  <c r="AS351" i="6"/>
  <c r="AP351" i="6"/>
  <c r="AO351" i="6"/>
  <c r="AN351" i="6"/>
  <c r="AM351" i="6"/>
  <c r="AL351" i="6"/>
  <c r="AK351" i="6"/>
  <c r="AJ351" i="6"/>
  <c r="AI351" i="6"/>
  <c r="AH351" i="6"/>
  <c r="AF351" i="6"/>
  <c r="AE351" i="6"/>
  <c r="AD351" i="6"/>
  <c r="AC351" i="6"/>
  <c r="AA351" i="6"/>
  <c r="Z351" i="6"/>
  <c r="Y351" i="6"/>
  <c r="X351" i="6"/>
  <c r="V351" i="6"/>
  <c r="CP351" i="6" s="1"/>
  <c r="U351" i="6"/>
  <c r="CO351" i="6" s="1"/>
  <c r="T351" i="6"/>
  <c r="CN351" i="6" s="1"/>
  <c r="S351" i="6"/>
  <c r="CM351" i="6" s="1"/>
  <c r="R351" i="6"/>
  <c r="CL351" i="6" s="1"/>
  <c r="Q351" i="6"/>
  <c r="P351" i="6"/>
  <c r="BN351" i="6" s="1"/>
  <c r="O351" i="6"/>
  <c r="N351" i="6"/>
  <c r="M351" i="6"/>
  <c r="C351" i="6"/>
  <c r="CP350" i="6"/>
  <c r="BJ350" i="6"/>
  <c r="BI350" i="6"/>
  <c r="BH350" i="6"/>
  <c r="BC350" i="6"/>
  <c r="BB350" i="6"/>
  <c r="AZ350" i="6"/>
  <c r="AY350" i="6"/>
  <c r="AX350" i="6"/>
  <c r="AW350" i="6"/>
  <c r="AV350" i="6"/>
  <c r="AU350" i="6"/>
  <c r="AT350" i="6"/>
  <c r="AS350" i="6"/>
  <c r="AP350" i="6"/>
  <c r="AO350" i="6"/>
  <c r="AN350" i="6"/>
  <c r="AM350" i="6"/>
  <c r="AL350" i="6"/>
  <c r="AK350" i="6"/>
  <c r="AJ350" i="6"/>
  <c r="AI350" i="6"/>
  <c r="AH350" i="6"/>
  <c r="AF350" i="6"/>
  <c r="AE350" i="6"/>
  <c r="AD350" i="6"/>
  <c r="AC350" i="6"/>
  <c r="AA350" i="6"/>
  <c r="Z350" i="6"/>
  <c r="Y350" i="6"/>
  <c r="X350" i="6"/>
  <c r="V350" i="6"/>
  <c r="U350" i="6"/>
  <c r="CO350" i="6" s="1"/>
  <c r="T350" i="6"/>
  <c r="CN350" i="6" s="1"/>
  <c r="S350" i="6"/>
  <c r="CM350" i="6" s="1"/>
  <c r="R350" i="6"/>
  <c r="CL350" i="6" s="1"/>
  <c r="Q350" i="6"/>
  <c r="BO350" i="6" s="1"/>
  <c r="CK350" i="6" s="1"/>
  <c r="P350" i="6"/>
  <c r="O350" i="6"/>
  <c r="N350" i="6"/>
  <c r="M350" i="6"/>
  <c r="BK350" i="6" s="1"/>
  <c r="C350" i="6"/>
  <c r="BJ349" i="6"/>
  <c r="BI349" i="6"/>
  <c r="BH349" i="6"/>
  <c r="BC349" i="6"/>
  <c r="BB349" i="6"/>
  <c r="AZ349" i="6"/>
  <c r="AY349" i="6"/>
  <c r="AX349" i="6"/>
  <c r="AW349" i="6"/>
  <c r="AV349" i="6"/>
  <c r="AU349" i="6"/>
  <c r="AT349" i="6"/>
  <c r="AS349" i="6"/>
  <c r="AP349" i="6"/>
  <c r="AO349" i="6"/>
  <c r="AN349" i="6"/>
  <c r="AM349" i="6"/>
  <c r="AL349" i="6"/>
  <c r="AK349" i="6"/>
  <c r="AJ349" i="6"/>
  <c r="AI349" i="6"/>
  <c r="AH349" i="6"/>
  <c r="AF349" i="6"/>
  <c r="AE349" i="6"/>
  <c r="AD349" i="6"/>
  <c r="AC349" i="6"/>
  <c r="AA349" i="6"/>
  <c r="Z349" i="6"/>
  <c r="Y349" i="6"/>
  <c r="X349" i="6"/>
  <c r="V349" i="6"/>
  <c r="CP349" i="6" s="1"/>
  <c r="U349" i="6"/>
  <c r="CO349" i="6" s="1"/>
  <c r="T349" i="6"/>
  <c r="CN349" i="6" s="1"/>
  <c r="S349" i="6"/>
  <c r="CM349" i="6" s="1"/>
  <c r="R349" i="6"/>
  <c r="CL349" i="6" s="1"/>
  <c r="Q349" i="6"/>
  <c r="P349" i="6"/>
  <c r="O349" i="6"/>
  <c r="N349" i="6"/>
  <c r="M349" i="6"/>
  <c r="C349" i="6"/>
  <c r="CN348" i="6"/>
  <c r="CM348" i="6"/>
  <c r="BJ348" i="6"/>
  <c r="BI348" i="6"/>
  <c r="BH348" i="6"/>
  <c r="BC348" i="6"/>
  <c r="BB348" i="6"/>
  <c r="AZ348" i="6"/>
  <c r="AY348" i="6"/>
  <c r="AX348" i="6"/>
  <c r="AW348" i="6"/>
  <c r="AV348" i="6"/>
  <c r="AU348" i="6"/>
  <c r="AT348" i="6"/>
  <c r="AS348" i="6"/>
  <c r="AP348" i="6"/>
  <c r="AO348" i="6"/>
  <c r="AN348" i="6"/>
  <c r="AM348" i="6"/>
  <c r="AL348" i="6"/>
  <c r="AK348" i="6"/>
  <c r="AJ348" i="6"/>
  <c r="AI348" i="6"/>
  <c r="AH348" i="6"/>
  <c r="AF348" i="6"/>
  <c r="AE348" i="6"/>
  <c r="AD348" i="6"/>
  <c r="AC348" i="6"/>
  <c r="AA348" i="6"/>
  <c r="Z348" i="6"/>
  <c r="Y348" i="6"/>
  <c r="X348" i="6"/>
  <c r="V348" i="6"/>
  <c r="CP348" i="6" s="1"/>
  <c r="U348" i="6"/>
  <c r="CO348" i="6" s="1"/>
  <c r="T348" i="6"/>
  <c r="S348" i="6"/>
  <c r="R348" i="6"/>
  <c r="CL348" i="6" s="1"/>
  <c r="Q348" i="6"/>
  <c r="P348" i="6"/>
  <c r="O348" i="6"/>
  <c r="N348" i="6"/>
  <c r="M348" i="6"/>
  <c r="C348" i="6"/>
  <c r="BJ347" i="6"/>
  <c r="BI347" i="6"/>
  <c r="BH347" i="6"/>
  <c r="BC347" i="6"/>
  <c r="BB347" i="6"/>
  <c r="AZ347" i="6"/>
  <c r="AY347" i="6"/>
  <c r="AX347" i="6"/>
  <c r="AW347" i="6"/>
  <c r="AV347" i="6"/>
  <c r="AU347" i="6"/>
  <c r="AT347" i="6"/>
  <c r="AS347" i="6"/>
  <c r="AP347" i="6"/>
  <c r="AO347" i="6"/>
  <c r="AN347" i="6"/>
  <c r="AM347" i="6"/>
  <c r="AL347" i="6"/>
  <c r="AK347" i="6"/>
  <c r="AJ347" i="6"/>
  <c r="AI347" i="6"/>
  <c r="AH347" i="6"/>
  <c r="AF347" i="6"/>
  <c r="AE347" i="6"/>
  <c r="AD347" i="6"/>
  <c r="AC347" i="6"/>
  <c r="AA347" i="6"/>
  <c r="Z347" i="6"/>
  <c r="Y347" i="6"/>
  <c r="X347" i="6"/>
  <c r="V347" i="6"/>
  <c r="CP347" i="6" s="1"/>
  <c r="U347" i="6"/>
  <c r="CO347" i="6" s="1"/>
  <c r="T347" i="6"/>
  <c r="S347" i="6"/>
  <c r="CM347" i="6" s="1"/>
  <c r="R347" i="6"/>
  <c r="CL347" i="6" s="1"/>
  <c r="Q347" i="6"/>
  <c r="P347" i="6"/>
  <c r="BN347" i="6" s="1"/>
  <c r="O347" i="6"/>
  <c r="N347" i="6"/>
  <c r="M347" i="6"/>
  <c r="C347" i="6"/>
  <c r="BJ346" i="6"/>
  <c r="BI346" i="6"/>
  <c r="BH346" i="6"/>
  <c r="BC346" i="6"/>
  <c r="BB346" i="6"/>
  <c r="AZ346" i="6"/>
  <c r="AY346" i="6"/>
  <c r="AX346" i="6"/>
  <c r="AW346" i="6"/>
  <c r="AV346" i="6"/>
  <c r="AU346" i="6"/>
  <c r="AT346" i="6"/>
  <c r="AS346" i="6"/>
  <c r="AP346" i="6"/>
  <c r="AO346" i="6"/>
  <c r="AN346" i="6"/>
  <c r="AM346" i="6"/>
  <c r="AL346" i="6"/>
  <c r="AK346" i="6"/>
  <c r="AJ346" i="6"/>
  <c r="AI346" i="6"/>
  <c r="AH346" i="6"/>
  <c r="AF346" i="6"/>
  <c r="AE346" i="6"/>
  <c r="AD346" i="6"/>
  <c r="AC346" i="6"/>
  <c r="AA346" i="6"/>
  <c r="Z346" i="6"/>
  <c r="Y346" i="6"/>
  <c r="X346" i="6"/>
  <c r="V346" i="6"/>
  <c r="CP346" i="6" s="1"/>
  <c r="U346" i="6"/>
  <c r="T346" i="6"/>
  <c r="CN346" i="6" s="1"/>
  <c r="S346" i="6"/>
  <c r="CM346" i="6" s="1"/>
  <c r="R346" i="6"/>
  <c r="CL346" i="6" s="1"/>
  <c r="Q346" i="6"/>
  <c r="P346" i="6"/>
  <c r="O346" i="6"/>
  <c r="N346" i="6"/>
  <c r="M346" i="6"/>
  <c r="C346" i="6"/>
  <c r="CM345" i="6"/>
  <c r="BJ345" i="6"/>
  <c r="BI345" i="6"/>
  <c r="BH345" i="6"/>
  <c r="BC345" i="6"/>
  <c r="BB345" i="6"/>
  <c r="AZ345" i="6"/>
  <c r="AY345" i="6"/>
  <c r="AX345" i="6"/>
  <c r="AW345" i="6"/>
  <c r="AV345" i="6"/>
  <c r="AU345" i="6"/>
  <c r="AT345" i="6"/>
  <c r="AS345" i="6"/>
  <c r="AP345" i="6"/>
  <c r="AO345" i="6"/>
  <c r="AN345" i="6"/>
  <c r="AM345" i="6"/>
  <c r="AL345" i="6"/>
  <c r="AK345" i="6"/>
  <c r="AJ345" i="6"/>
  <c r="AI345" i="6"/>
  <c r="AH345" i="6"/>
  <c r="AF345" i="6"/>
  <c r="AE345" i="6"/>
  <c r="AD345" i="6"/>
  <c r="AC345" i="6"/>
  <c r="AA345" i="6"/>
  <c r="Z345" i="6"/>
  <c r="Y345" i="6"/>
  <c r="X345" i="6"/>
  <c r="V345" i="6"/>
  <c r="CP345" i="6" s="1"/>
  <c r="U345" i="6"/>
  <c r="CO345" i="6" s="1"/>
  <c r="T345" i="6"/>
  <c r="CN345" i="6" s="1"/>
  <c r="S345" i="6"/>
  <c r="R345" i="6"/>
  <c r="CL345" i="6" s="1"/>
  <c r="Q345" i="6"/>
  <c r="P345" i="6"/>
  <c r="O345" i="6"/>
  <c r="N345" i="6"/>
  <c r="M345" i="6"/>
  <c r="C345" i="6"/>
  <c r="CL344" i="6"/>
  <c r="BJ344" i="6"/>
  <c r="BI344" i="6"/>
  <c r="BH344" i="6"/>
  <c r="BC344" i="6"/>
  <c r="BB344" i="6"/>
  <c r="AZ344" i="6"/>
  <c r="AY344" i="6"/>
  <c r="AX344" i="6"/>
  <c r="AW344" i="6"/>
  <c r="AV344" i="6"/>
  <c r="AU344" i="6"/>
  <c r="AT344" i="6"/>
  <c r="AS344" i="6"/>
  <c r="AP344" i="6"/>
  <c r="AO344" i="6"/>
  <c r="AN344" i="6"/>
  <c r="AM344" i="6"/>
  <c r="AL344" i="6"/>
  <c r="AK344" i="6"/>
  <c r="AJ344" i="6"/>
  <c r="AI344" i="6"/>
  <c r="AH344" i="6"/>
  <c r="AF344" i="6"/>
  <c r="AE344" i="6"/>
  <c r="AD344" i="6"/>
  <c r="AC344" i="6"/>
  <c r="AA344" i="6"/>
  <c r="Z344" i="6"/>
  <c r="Y344" i="6"/>
  <c r="X344" i="6"/>
  <c r="V344" i="6"/>
  <c r="CP344" i="6" s="1"/>
  <c r="U344" i="6"/>
  <c r="CO344" i="6" s="1"/>
  <c r="T344" i="6"/>
  <c r="CN344" i="6" s="1"/>
  <c r="S344" i="6"/>
  <c r="CM344" i="6" s="1"/>
  <c r="R344" i="6"/>
  <c r="Q344" i="6"/>
  <c r="P344" i="6"/>
  <c r="O344" i="6"/>
  <c r="N344" i="6"/>
  <c r="M344" i="6"/>
  <c r="BK344" i="6" s="1"/>
  <c r="C344" i="6"/>
  <c r="CM343" i="6"/>
  <c r="CL343" i="6"/>
  <c r="BJ343" i="6"/>
  <c r="BI343" i="6"/>
  <c r="BH343" i="6"/>
  <c r="BC343" i="6"/>
  <c r="BB343" i="6"/>
  <c r="AZ343" i="6"/>
  <c r="AY343" i="6"/>
  <c r="AX343" i="6"/>
  <c r="AW343" i="6"/>
  <c r="AV343" i="6"/>
  <c r="AU343" i="6"/>
  <c r="AT343" i="6"/>
  <c r="AS343" i="6"/>
  <c r="AP343" i="6"/>
  <c r="AO343" i="6"/>
  <c r="AN343" i="6"/>
  <c r="AM343" i="6"/>
  <c r="AL343" i="6"/>
  <c r="AK343" i="6"/>
  <c r="AJ343" i="6"/>
  <c r="AI343" i="6"/>
  <c r="AH343" i="6"/>
  <c r="AF343" i="6"/>
  <c r="AE343" i="6"/>
  <c r="AD343" i="6"/>
  <c r="AC343" i="6"/>
  <c r="AA343" i="6"/>
  <c r="Z343" i="6"/>
  <c r="Y343" i="6"/>
  <c r="X343" i="6"/>
  <c r="V343" i="6"/>
  <c r="CP343" i="6" s="1"/>
  <c r="U343" i="6"/>
  <c r="CO343" i="6" s="1"/>
  <c r="T343" i="6"/>
  <c r="CN343" i="6" s="1"/>
  <c r="S343" i="6"/>
  <c r="R343" i="6"/>
  <c r="Q343" i="6"/>
  <c r="BO343" i="6" s="1"/>
  <c r="P343" i="6"/>
  <c r="O343" i="6"/>
  <c r="N343" i="6"/>
  <c r="M343" i="6"/>
  <c r="BK343" i="6" s="1"/>
  <c r="C343" i="6"/>
  <c r="CN342" i="6"/>
  <c r="CM342" i="6"/>
  <c r="BJ342" i="6"/>
  <c r="BI342" i="6"/>
  <c r="BH342" i="6"/>
  <c r="BC342" i="6"/>
  <c r="BB342" i="6"/>
  <c r="AZ342" i="6"/>
  <c r="AY342" i="6"/>
  <c r="AX342" i="6"/>
  <c r="AW342" i="6"/>
  <c r="AV342" i="6"/>
  <c r="AU342" i="6"/>
  <c r="AT342" i="6"/>
  <c r="AS342" i="6"/>
  <c r="AP342" i="6"/>
  <c r="AO342" i="6"/>
  <c r="AN342" i="6"/>
  <c r="AM342" i="6"/>
  <c r="AL342" i="6"/>
  <c r="AK342" i="6"/>
  <c r="AJ342" i="6"/>
  <c r="AI342" i="6"/>
  <c r="AH342" i="6"/>
  <c r="AF342" i="6"/>
  <c r="AE342" i="6"/>
  <c r="AD342" i="6"/>
  <c r="AC342" i="6"/>
  <c r="AA342" i="6"/>
  <c r="Z342" i="6"/>
  <c r="Y342" i="6"/>
  <c r="X342" i="6"/>
  <c r="V342" i="6"/>
  <c r="CP342" i="6" s="1"/>
  <c r="U342" i="6"/>
  <c r="CO342" i="6" s="1"/>
  <c r="T342" i="6"/>
  <c r="S342" i="6"/>
  <c r="R342" i="6"/>
  <c r="CL342" i="6" s="1"/>
  <c r="Q342" i="6"/>
  <c r="BO342" i="6" s="1"/>
  <c r="BT342" i="6" s="1"/>
  <c r="P342" i="6"/>
  <c r="O342" i="6"/>
  <c r="N342" i="6"/>
  <c r="M342" i="6"/>
  <c r="BK342" i="6" s="1"/>
  <c r="CG342" i="6" s="1"/>
  <c r="C342" i="6"/>
  <c r="BJ341" i="6"/>
  <c r="BI341" i="6"/>
  <c r="BH341" i="6"/>
  <c r="BC341" i="6"/>
  <c r="BB341" i="6"/>
  <c r="AZ341" i="6"/>
  <c r="AY341" i="6"/>
  <c r="AX341" i="6"/>
  <c r="AW341" i="6"/>
  <c r="AV341" i="6"/>
  <c r="AU341" i="6"/>
  <c r="AT341" i="6"/>
  <c r="AS341" i="6"/>
  <c r="AP341" i="6"/>
  <c r="AO341" i="6"/>
  <c r="AN341" i="6"/>
  <c r="AM341" i="6"/>
  <c r="AL341" i="6"/>
  <c r="AK341" i="6"/>
  <c r="AJ341" i="6"/>
  <c r="AI341" i="6"/>
  <c r="AH341" i="6"/>
  <c r="AF341" i="6"/>
  <c r="AE341" i="6"/>
  <c r="AD341" i="6"/>
  <c r="AC341" i="6"/>
  <c r="AA341" i="6"/>
  <c r="Z341" i="6"/>
  <c r="Y341" i="6"/>
  <c r="X341" i="6"/>
  <c r="V341" i="6"/>
  <c r="CP341" i="6" s="1"/>
  <c r="U341" i="6"/>
  <c r="CO341" i="6" s="1"/>
  <c r="T341" i="6"/>
  <c r="CN341" i="6" s="1"/>
  <c r="S341" i="6"/>
  <c r="CM341" i="6" s="1"/>
  <c r="R341" i="6"/>
  <c r="CL341" i="6" s="1"/>
  <c r="Q341" i="6"/>
  <c r="P341" i="6"/>
  <c r="O341" i="6"/>
  <c r="N341" i="6"/>
  <c r="M341" i="6"/>
  <c r="BK341" i="6" s="1"/>
  <c r="C341" i="6"/>
  <c r="BJ340" i="6"/>
  <c r="BI340" i="6"/>
  <c r="BH340" i="6"/>
  <c r="BC340" i="6"/>
  <c r="BB340" i="6"/>
  <c r="AZ340" i="6"/>
  <c r="AY340" i="6"/>
  <c r="AX340" i="6"/>
  <c r="AW340" i="6"/>
  <c r="AV340" i="6"/>
  <c r="AU340" i="6"/>
  <c r="AT340" i="6"/>
  <c r="AS340" i="6"/>
  <c r="AP340" i="6"/>
  <c r="AO340" i="6"/>
  <c r="AN340" i="6"/>
  <c r="AM340" i="6"/>
  <c r="AL340" i="6"/>
  <c r="AK340" i="6"/>
  <c r="AJ340" i="6"/>
  <c r="AI340" i="6"/>
  <c r="AH340" i="6"/>
  <c r="AF340" i="6"/>
  <c r="AE340" i="6"/>
  <c r="AD340" i="6"/>
  <c r="AC340" i="6"/>
  <c r="AA340" i="6"/>
  <c r="Z340" i="6"/>
  <c r="Y340" i="6"/>
  <c r="X340" i="6"/>
  <c r="V340" i="6"/>
  <c r="CP340" i="6" s="1"/>
  <c r="U340" i="6"/>
  <c r="CO340" i="6" s="1"/>
  <c r="T340" i="6"/>
  <c r="CN340" i="6" s="1"/>
  <c r="S340" i="6"/>
  <c r="CM340" i="6" s="1"/>
  <c r="R340" i="6"/>
  <c r="CL340" i="6" s="1"/>
  <c r="Q340" i="6"/>
  <c r="P340" i="6"/>
  <c r="O340" i="6"/>
  <c r="N340" i="6"/>
  <c r="M340" i="6"/>
  <c r="C340" i="6"/>
  <c r="CM339" i="6"/>
  <c r="BJ339" i="6"/>
  <c r="BI339" i="6"/>
  <c r="BH339" i="6"/>
  <c r="BC339" i="6"/>
  <c r="BB339" i="6"/>
  <c r="AZ339" i="6"/>
  <c r="AY339" i="6"/>
  <c r="AX339" i="6"/>
  <c r="AW339" i="6"/>
  <c r="AV339" i="6"/>
  <c r="AU339" i="6"/>
  <c r="AT339" i="6"/>
  <c r="AS339" i="6"/>
  <c r="AP339" i="6"/>
  <c r="AO339" i="6"/>
  <c r="AN339" i="6"/>
  <c r="AM339" i="6"/>
  <c r="AL339" i="6"/>
  <c r="AK339" i="6"/>
  <c r="AJ339" i="6"/>
  <c r="AI339" i="6"/>
  <c r="AH339" i="6"/>
  <c r="AF339" i="6"/>
  <c r="AE339" i="6"/>
  <c r="AD339" i="6"/>
  <c r="AC339" i="6"/>
  <c r="AA339" i="6"/>
  <c r="Z339" i="6"/>
  <c r="Y339" i="6"/>
  <c r="X339" i="6"/>
  <c r="V339" i="6"/>
  <c r="CP339" i="6" s="1"/>
  <c r="U339" i="6"/>
  <c r="CO339" i="6" s="1"/>
  <c r="T339" i="6"/>
  <c r="CN339" i="6" s="1"/>
  <c r="S339" i="6"/>
  <c r="R339" i="6"/>
  <c r="CL339" i="6" s="1"/>
  <c r="Q339" i="6"/>
  <c r="P339" i="6"/>
  <c r="O339" i="6"/>
  <c r="N339" i="6"/>
  <c r="M339" i="6"/>
  <c r="C339" i="6"/>
  <c r="CM338" i="6"/>
  <c r="BJ338" i="6"/>
  <c r="BI338" i="6"/>
  <c r="BH338" i="6"/>
  <c r="BC338" i="6"/>
  <c r="BB338" i="6"/>
  <c r="AZ338" i="6"/>
  <c r="AY338" i="6"/>
  <c r="AX338" i="6"/>
  <c r="AW338" i="6"/>
  <c r="AV338" i="6"/>
  <c r="AU338" i="6"/>
  <c r="AT338" i="6"/>
  <c r="AS338" i="6"/>
  <c r="AP338" i="6"/>
  <c r="AO338" i="6"/>
  <c r="AN338" i="6"/>
  <c r="AM338" i="6"/>
  <c r="AL338" i="6"/>
  <c r="AK338" i="6"/>
  <c r="AJ338" i="6"/>
  <c r="AI338" i="6"/>
  <c r="AH338" i="6"/>
  <c r="AF338" i="6"/>
  <c r="AE338" i="6"/>
  <c r="AD338" i="6"/>
  <c r="AC338" i="6"/>
  <c r="AA338" i="6"/>
  <c r="Z338" i="6"/>
  <c r="Y338" i="6"/>
  <c r="X338" i="6"/>
  <c r="V338" i="6"/>
  <c r="CP338" i="6" s="1"/>
  <c r="U338" i="6"/>
  <c r="CO338" i="6" s="1"/>
  <c r="T338" i="6"/>
  <c r="CN338" i="6" s="1"/>
  <c r="S338" i="6"/>
  <c r="R338" i="6"/>
  <c r="CL338" i="6" s="1"/>
  <c r="Q338" i="6"/>
  <c r="BO338" i="6" s="1"/>
  <c r="P338" i="6"/>
  <c r="O338" i="6"/>
  <c r="N338" i="6"/>
  <c r="M338" i="6"/>
  <c r="C338" i="6"/>
  <c r="BJ337" i="6"/>
  <c r="BI337" i="6"/>
  <c r="BH337" i="6"/>
  <c r="BC337" i="6"/>
  <c r="BB337" i="6"/>
  <c r="AZ337" i="6"/>
  <c r="AY337" i="6"/>
  <c r="AX337" i="6"/>
  <c r="AW337" i="6"/>
  <c r="AV337" i="6"/>
  <c r="AU337" i="6"/>
  <c r="AT337" i="6"/>
  <c r="AS337" i="6"/>
  <c r="AP337" i="6"/>
  <c r="AO337" i="6"/>
  <c r="AN337" i="6"/>
  <c r="AM337" i="6"/>
  <c r="AL337" i="6"/>
  <c r="AK337" i="6"/>
  <c r="AJ337" i="6"/>
  <c r="AI337" i="6"/>
  <c r="AH337" i="6"/>
  <c r="AF337" i="6"/>
  <c r="AE337" i="6"/>
  <c r="AD337" i="6"/>
  <c r="AC337" i="6"/>
  <c r="AA337" i="6"/>
  <c r="Z337" i="6"/>
  <c r="Y337" i="6"/>
  <c r="X337" i="6"/>
  <c r="V337" i="6"/>
  <c r="CP337" i="6" s="1"/>
  <c r="U337" i="6"/>
  <c r="CO337" i="6" s="1"/>
  <c r="T337" i="6"/>
  <c r="CN337" i="6" s="1"/>
  <c r="S337" i="6"/>
  <c r="CM337" i="6" s="1"/>
  <c r="R337" i="6"/>
  <c r="CL337" i="6" s="1"/>
  <c r="Q337" i="6"/>
  <c r="P337" i="6"/>
  <c r="BN337" i="6" s="1"/>
  <c r="O337" i="6"/>
  <c r="N337" i="6"/>
  <c r="M337" i="6"/>
  <c r="C337" i="6"/>
  <c r="CL336" i="6"/>
  <c r="BJ336" i="6"/>
  <c r="BI336" i="6"/>
  <c r="BH336" i="6"/>
  <c r="BC336" i="6"/>
  <c r="BB336" i="6"/>
  <c r="AZ336" i="6"/>
  <c r="AY336" i="6"/>
  <c r="AX336" i="6"/>
  <c r="AW336" i="6"/>
  <c r="AV336" i="6"/>
  <c r="AU336" i="6"/>
  <c r="AT336" i="6"/>
  <c r="AS336" i="6"/>
  <c r="AP336" i="6"/>
  <c r="AO336" i="6"/>
  <c r="AN336" i="6"/>
  <c r="AM336" i="6"/>
  <c r="AL336" i="6"/>
  <c r="AK336" i="6"/>
  <c r="AJ336" i="6"/>
  <c r="AI336" i="6"/>
  <c r="AH336" i="6"/>
  <c r="AF336" i="6"/>
  <c r="AE336" i="6"/>
  <c r="AD336" i="6"/>
  <c r="AC336" i="6"/>
  <c r="AA336" i="6"/>
  <c r="Z336" i="6"/>
  <c r="Y336" i="6"/>
  <c r="X336" i="6"/>
  <c r="V336" i="6"/>
  <c r="CP336" i="6" s="1"/>
  <c r="U336" i="6"/>
  <c r="CO336" i="6" s="1"/>
  <c r="T336" i="6"/>
  <c r="CN336" i="6" s="1"/>
  <c r="S336" i="6"/>
  <c r="CM336" i="6" s="1"/>
  <c r="R336" i="6"/>
  <c r="Q336" i="6"/>
  <c r="BO336" i="6" s="1"/>
  <c r="P336" i="6"/>
  <c r="BN336" i="6" s="1"/>
  <c r="O336" i="6"/>
  <c r="N336" i="6"/>
  <c r="M336" i="6"/>
  <c r="BK336" i="6" s="1"/>
  <c r="C336" i="6"/>
  <c r="BJ335" i="6"/>
  <c r="BI335" i="6"/>
  <c r="BH335" i="6"/>
  <c r="BC335" i="6"/>
  <c r="BB335" i="6"/>
  <c r="AZ335" i="6"/>
  <c r="AY335" i="6"/>
  <c r="AX335" i="6"/>
  <c r="AW335" i="6"/>
  <c r="AV335" i="6"/>
  <c r="AU335" i="6"/>
  <c r="AT335" i="6"/>
  <c r="AS335" i="6"/>
  <c r="AP335" i="6"/>
  <c r="AO335" i="6"/>
  <c r="AN335" i="6"/>
  <c r="AM335" i="6"/>
  <c r="AL335" i="6"/>
  <c r="AK335" i="6"/>
  <c r="AJ335" i="6"/>
  <c r="AI335" i="6"/>
  <c r="AH335" i="6"/>
  <c r="AF335" i="6"/>
  <c r="AE335" i="6"/>
  <c r="AD335" i="6"/>
  <c r="AC335" i="6"/>
  <c r="AA335" i="6"/>
  <c r="Z335" i="6"/>
  <c r="Y335" i="6"/>
  <c r="X335" i="6"/>
  <c r="V335" i="6"/>
  <c r="CP335" i="6" s="1"/>
  <c r="U335" i="6"/>
  <c r="CO335" i="6" s="1"/>
  <c r="T335" i="6"/>
  <c r="CN335" i="6" s="1"/>
  <c r="S335" i="6"/>
  <c r="CM335" i="6" s="1"/>
  <c r="R335" i="6"/>
  <c r="CL335" i="6" s="1"/>
  <c r="Q335" i="6"/>
  <c r="BO335" i="6" s="1"/>
  <c r="P335" i="6"/>
  <c r="O335" i="6"/>
  <c r="N335" i="6"/>
  <c r="M335" i="6"/>
  <c r="BK335" i="6" s="1"/>
  <c r="C335" i="6"/>
  <c r="CM334" i="6"/>
  <c r="BJ334" i="6"/>
  <c r="BI334" i="6"/>
  <c r="BH334" i="6"/>
  <c r="BC334" i="6"/>
  <c r="BB334" i="6"/>
  <c r="AZ334" i="6"/>
  <c r="AY334" i="6"/>
  <c r="AX334" i="6"/>
  <c r="AW334" i="6"/>
  <c r="AV334" i="6"/>
  <c r="AU334" i="6"/>
  <c r="AT334" i="6"/>
  <c r="AS334" i="6"/>
  <c r="AP334" i="6"/>
  <c r="AO334" i="6"/>
  <c r="AN334" i="6"/>
  <c r="AM334" i="6"/>
  <c r="AL334" i="6"/>
  <c r="AK334" i="6"/>
  <c r="AJ334" i="6"/>
  <c r="AI334" i="6"/>
  <c r="AH334" i="6"/>
  <c r="AF334" i="6"/>
  <c r="AE334" i="6"/>
  <c r="AD334" i="6"/>
  <c r="AC334" i="6"/>
  <c r="AA334" i="6"/>
  <c r="Z334" i="6"/>
  <c r="Y334" i="6"/>
  <c r="X334" i="6"/>
  <c r="V334" i="6"/>
  <c r="CP334" i="6" s="1"/>
  <c r="U334" i="6"/>
  <c r="CO334" i="6" s="1"/>
  <c r="T334" i="6"/>
  <c r="CN334" i="6" s="1"/>
  <c r="S334" i="6"/>
  <c r="R334" i="6"/>
  <c r="CL334" i="6" s="1"/>
  <c r="Q334" i="6"/>
  <c r="BO334" i="6" s="1"/>
  <c r="P334" i="6"/>
  <c r="O334" i="6"/>
  <c r="N334" i="6"/>
  <c r="M334" i="6"/>
  <c r="BK334" i="6" s="1"/>
  <c r="C334" i="6"/>
  <c r="BJ333" i="6"/>
  <c r="BI333" i="6"/>
  <c r="BH333" i="6"/>
  <c r="BC333" i="6"/>
  <c r="BB333" i="6"/>
  <c r="AZ333" i="6"/>
  <c r="AY333" i="6"/>
  <c r="AX333" i="6"/>
  <c r="AW333" i="6"/>
  <c r="AV333" i="6"/>
  <c r="AU333" i="6"/>
  <c r="AT333" i="6"/>
  <c r="AS333" i="6"/>
  <c r="AP333" i="6"/>
  <c r="AO333" i="6"/>
  <c r="AN333" i="6"/>
  <c r="AM333" i="6"/>
  <c r="AL333" i="6"/>
  <c r="AK333" i="6"/>
  <c r="AJ333" i="6"/>
  <c r="AI333" i="6"/>
  <c r="AH333" i="6"/>
  <c r="AF333" i="6"/>
  <c r="AE333" i="6"/>
  <c r="AD333" i="6"/>
  <c r="AC333" i="6"/>
  <c r="AA333" i="6"/>
  <c r="Z333" i="6"/>
  <c r="Y333" i="6"/>
  <c r="X333" i="6"/>
  <c r="V333" i="6"/>
  <c r="CP333" i="6" s="1"/>
  <c r="U333" i="6"/>
  <c r="CO333" i="6" s="1"/>
  <c r="T333" i="6"/>
  <c r="CN333" i="6" s="1"/>
  <c r="S333" i="6"/>
  <c r="CM333" i="6" s="1"/>
  <c r="R333" i="6"/>
  <c r="CL333" i="6" s="1"/>
  <c r="Q333" i="6"/>
  <c r="P333" i="6"/>
  <c r="BN333" i="6" s="1"/>
  <c r="O333" i="6"/>
  <c r="N333" i="6"/>
  <c r="M333" i="6"/>
  <c r="C333" i="6"/>
  <c r="BJ332" i="6"/>
  <c r="BI332" i="6"/>
  <c r="BH332" i="6"/>
  <c r="BC332" i="6"/>
  <c r="BB332" i="6"/>
  <c r="AZ332" i="6"/>
  <c r="AY332" i="6"/>
  <c r="AX332" i="6"/>
  <c r="AW332" i="6"/>
  <c r="AV332" i="6"/>
  <c r="AU332" i="6"/>
  <c r="AT332" i="6"/>
  <c r="AS332" i="6"/>
  <c r="AP332" i="6"/>
  <c r="AO332" i="6"/>
  <c r="AN332" i="6"/>
  <c r="AM332" i="6"/>
  <c r="AL332" i="6"/>
  <c r="AK332" i="6"/>
  <c r="AJ332" i="6"/>
  <c r="AI332" i="6"/>
  <c r="AH332" i="6"/>
  <c r="AF332" i="6"/>
  <c r="AE332" i="6"/>
  <c r="AD332" i="6"/>
  <c r="AC332" i="6"/>
  <c r="AA332" i="6"/>
  <c r="Z332" i="6"/>
  <c r="Y332" i="6"/>
  <c r="X332" i="6"/>
  <c r="V332" i="6"/>
  <c r="CP332" i="6" s="1"/>
  <c r="U332" i="6"/>
  <c r="CO332" i="6" s="1"/>
  <c r="T332" i="6"/>
  <c r="CN332" i="6" s="1"/>
  <c r="S332" i="6"/>
  <c r="CM332" i="6" s="1"/>
  <c r="R332" i="6"/>
  <c r="CL332" i="6" s="1"/>
  <c r="Q332" i="6"/>
  <c r="BO332" i="6" s="1"/>
  <c r="P332" i="6"/>
  <c r="O332" i="6"/>
  <c r="N332" i="6"/>
  <c r="M332" i="6"/>
  <c r="BK332" i="6" s="1"/>
  <c r="C332" i="6"/>
  <c r="BJ331" i="6"/>
  <c r="BI331" i="6"/>
  <c r="BH331" i="6"/>
  <c r="BC331" i="6"/>
  <c r="BB331" i="6"/>
  <c r="AZ331" i="6"/>
  <c r="AY331" i="6"/>
  <c r="AX331" i="6"/>
  <c r="AW331" i="6"/>
  <c r="AV331" i="6"/>
  <c r="AU331" i="6"/>
  <c r="AT331" i="6"/>
  <c r="AS331" i="6"/>
  <c r="AP331" i="6"/>
  <c r="AO331" i="6"/>
  <c r="AN331" i="6"/>
  <c r="AM331" i="6"/>
  <c r="AL331" i="6"/>
  <c r="AK331" i="6"/>
  <c r="AJ331" i="6"/>
  <c r="AI331" i="6"/>
  <c r="AH331" i="6"/>
  <c r="AF331" i="6"/>
  <c r="AE331" i="6"/>
  <c r="AD331" i="6"/>
  <c r="AC331" i="6"/>
  <c r="AA331" i="6"/>
  <c r="Z331" i="6"/>
  <c r="Y331" i="6"/>
  <c r="X331" i="6"/>
  <c r="V331" i="6"/>
  <c r="CP331" i="6" s="1"/>
  <c r="U331" i="6"/>
  <c r="CO331" i="6" s="1"/>
  <c r="T331" i="6"/>
  <c r="CN331" i="6" s="1"/>
  <c r="S331" i="6"/>
  <c r="CM331" i="6" s="1"/>
  <c r="R331" i="6"/>
  <c r="CL331" i="6" s="1"/>
  <c r="Q331" i="6"/>
  <c r="P331" i="6"/>
  <c r="BN331" i="6" s="1"/>
  <c r="O331" i="6"/>
  <c r="N331" i="6"/>
  <c r="M331" i="6"/>
  <c r="C331" i="6"/>
  <c r="CN330" i="6"/>
  <c r="CM330" i="6"/>
  <c r="BJ330" i="6"/>
  <c r="BI330" i="6"/>
  <c r="BH330" i="6"/>
  <c r="BC330" i="6"/>
  <c r="BB330" i="6"/>
  <c r="AZ330" i="6"/>
  <c r="AY330" i="6"/>
  <c r="AX330" i="6"/>
  <c r="AW330" i="6"/>
  <c r="AV330" i="6"/>
  <c r="AU330" i="6"/>
  <c r="AT330" i="6"/>
  <c r="AS330" i="6"/>
  <c r="AP330" i="6"/>
  <c r="AO330" i="6"/>
  <c r="AN330" i="6"/>
  <c r="AM330" i="6"/>
  <c r="AL330" i="6"/>
  <c r="AK330" i="6"/>
  <c r="AJ330" i="6"/>
  <c r="AI330" i="6"/>
  <c r="AH330" i="6"/>
  <c r="AF330" i="6"/>
  <c r="AE330" i="6"/>
  <c r="AD330" i="6"/>
  <c r="AC330" i="6"/>
  <c r="AA330" i="6"/>
  <c r="Z330" i="6"/>
  <c r="Y330" i="6"/>
  <c r="X330" i="6"/>
  <c r="V330" i="6"/>
  <c r="CP330" i="6" s="1"/>
  <c r="U330" i="6"/>
  <c r="CO330" i="6" s="1"/>
  <c r="T330" i="6"/>
  <c r="S330" i="6"/>
  <c r="R330" i="6"/>
  <c r="CL330" i="6" s="1"/>
  <c r="Q330" i="6"/>
  <c r="BO330" i="6" s="1"/>
  <c r="P330" i="6"/>
  <c r="O330" i="6"/>
  <c r="N330" i="6"/>
  <c r="M330" i="6"/>
  <c r="C330" i="6"/>
  <c r="CN329" i="6"/>
  <c r="BJ329" i="6"/>
  <c r="BI329" i="6"/>
  <c r="BH329" i="6"/>
  <c r="BC329" i="6"/>
  <c r="BB329" i="6"/>
  <c r="AZ329" i="6"/>
  <c r="AY329" i="6"/>
  <c r="AX329" i="6"/>
  <c r="AW329" i="6"/>
  <c r="AV329" i="6"/>
  <c r="AU329" i="6"/>
  <c r="AT329" i="6"/>
  <c r="AS329" i="6"/>
  <c r="AP329" i="6"/>
  <c r="AO329" i="6"/>
  <c r="AN329" i="6"/>
  <c r="AM329" i="6"/>
  <c r="AL329" i="6"/>
  <c r="AK329" i="6"/>
  <c r="AJ329" i="6"/>
  <c r="AI329" i="6"/>
  <c r="AH329" i="6"/>
  <c r="AF329" i="6"/>
  <c r="AE329" i="6"/>
  <c r="AD329" i="6"/>
  <c r="AC329" i="6"/>
  <c r="AA329" i="6"/>
  <c r="Z329" i="6"/>
  <c r="Y329" i="6"/>
  <c r="X329" i="6"/>
  <c r="V329" i="6"/>
  <c r="CP329" i="6" s="1"/>
  <c r="U329" i="6"/>
  <c r="CO329" i="6" s="1"/>
  <c r="T329" i="6"/>
  <c r="S329" i="6"/>
  <c r="CM329" i="6" s="1"/>
  <c r="R329" i="6"/>
  <c r="CL329" i="6" s="1"/>
  <c r="Q329" i="6"/>
  <c r="P329" i="6"/>
  <c r="O329" i="6"/>
  <c r="N329" i="6"/>
  <c r="M329" i="6"/>
  <c r="C329" i="6"/>
  <c r="CO328" i="6"/>
  <c r="BJ328" i="6"/>
  <c r="BI328" i="6"/>
  <c r="BH328" i="6"/>
  <c r="BC328" i="6"/>
  <c r="BB328" i="6"/>
  <c r="AZ328" i="6"/>
  <c r="AY328" i="6"/>
  <c r="AX328" i="6"/>
  <c r="AW328" i="6"/>
  <c r="AV328" i="6"/>
  <c r="AU328" i="6"/>
  <c r="AT328" i="6"/>
  <c r="AS328" i="6"/>
  <c r="AP328" i="6"/>
  <c r="AO328" i="6"/>
  <c r="AN328" i="6"/>
  <c r="AM328" i="6"/>
  <c r="AL328" i="6"/>
  <c r="AK328" i="6"/>
  <c r="AJ328" i="6"/>
  <c r="AI328" i="6"/>
  <c r="AH328" i="6"/>
  <c r="AF328" i="6"/>
  <c r="AE328" i="6"/>
  <c r="AD328" i="6"/>
  <c r="AC328" i="6"/>
  <c r="AA328" i="6"/>
  <c r="Z328" i="6"/>
  <c r="Y328" i="6"/>
  <c r="X328" i="6"/>
  <c r="V328" i="6"/>
  <c r="CP328" i="6" s="1"/>
  <c r="U328" i="6"/>
  <c r="T328" i="6"/>
  <c r="CN328" i="6" s="1"/>
  <c r="S328" i="6"/>
  <c r="CM328" i="6" s="1"/>
  <c r="R328" i="6"/>
  <c r="CL328" i="6" s="1"/>
  <c r="Q328" i="6"/>
  <c r="P328" i="6"/>
  <c r="O328" i="6"/>
  <c r="N328" i="6"/>
  <c r="M328" i="6"/>
  <c r="C328" i="6"/>
  <c r="CM327" i="6"/>
  <c r="BJ327" i="6"/>
  <c r="BI327" i="6"/>
  <c r="BH327" i="6"/>
  <c r="BC327" i="6"/>
  <c r="BB327" i="6"/>
  <c r="AZ327" i="6"/>
  <c r="AY327" i="6"/>
  <c r="AX327" i="6"/>
  <c r="AW327" i="6"/>
  <c r="AV327" i="6"/>
  <c r="AU327" i="6"/>
  <c r="AT327" i="6"/>
  <c r="AS327" i="6"/>
  <c r="AP327" i="6"/>
  <c r="AO327" i="6"/>
  <c r="AN327" i="6"/>
  <c r="AM327" i="6"/>
  <c r="AL327" i="6"/>
  <c r="AK327" i="6"/>
  <c r="AJ327" i="6"/>
  <c r="AI327" i="6"/>
  <c r="AH327" i="6"/>
  <c r="AF327" i="6"/>
  <c r="AE327" i="6"/>
  <c r="AD327" i="6"/>
  <c r="AC327" i="6"/>
  <c r="AA327" i="6"/>
  <c r="Z327" i="6"/>
  <c r="Y327" i="6"/>
  <c r="X327" i="6"/>
  <c r="V327" i="6"/>
  <c r="CP327" i="6" s="1"/>
  <c r="U327" i="6"/>
  <c r="CO327" i="6" s="1"/>
  <c r="T327" i="6"/>
  <c r="CN327" i="6" s="1"/>
  <c r="S327" i="6"/>
  <c r="R327" i="6"/>
  <c r="CL327" i="6" s="1"/>
  <c r="Q327" i="6"/>
  <c r="P327" i="6"/>
  <c r="O327" i="6"/>
  <c r="N327" i="6"/>
  <c r="M327" i="6"/>
  <c r="C327" i="6"/>
  <c r="CN326" i="6"/>
  <c r="CM326" i="6"/>
  <c r="BJ326" i="6"/>
  <c r="BI326" i="6"/>
  <c r="BH326" i="6"/>
  <c r="BC326" i="6"/>
  <c r="BB326" i="6"/>
  <c r="AZ326" i="6"/>
  <c r="AY326" i="6"/>
  <c r="AX326" i="6"/>
  <c r="AW326" i="6"/>
  <c r="AV326" i="6"/>
  <c r="AU326" i="6"/>
  <c r="AT326" i="6"/>
  <c r="AS326" i="6"/>
  <c r="AP326" i="6"/>
  <c r="AO326" i="6"/>
  <c r="AN326" i="6"/>
  <c r="AM326" i="6"/>
  <c r="AL326" i="6"/>
  <c r="AK326" i="6"/>
  <c r="AJ326" i="6"/>
  <c r="AI326" i="6"/>
  <c r="AH326" i="6"/>
  <c r="AF326" i="6"/>
  <c r="AE326" i="6"/>
  <c r="AD326" i="6"/>
  <c r="AC326" i="6"/>
  <c r="AA326" i="6"/>
  <c r="Z326" i="6"/>
  <c r="Y326" i="6"/>
  <c r="X326" i="6"/>
  <c r="V326" i="6"/>
  <c r="CP326" i="6" s="1"/>
  <c r="U326" i="6"/>
  <c r="CO326" i="6" s="1"/>
  <c r="T326" i="6"/>
  <c r="S326" i="6"/>
  <c r="R326" i="6"/>
  <c r="CL326" i="6" s="1"/>
  <c r="Q326" i="6"/>
  <c r="P326" i="6"/>
  <c r="O326" i="6"/>
  <c r="N326" i="6"/>
  <c r="M326" i="6"/>
  <c r="BK326" i="6" s="1"/>
  <c r="C326" i="6"/>
  <c r="BJ325" i="6"/>
  <c r="BI325" i="6"/>
  <c r="BH325" i="6"/>
  <c r="BC325" i="6"/>
  <c r="BB325" i="6"/>
  <c r="AZ325" i="6"/>
  <c r="AY325" i="6"/>
  <c r="AX325" i="6"/>
  <c r="AW325" i="6"/>
  <c r="AV325" i="6"/>
  <c r="AU325" i="6"/>
  <c r="AT325" i="6"/>
  <c r="AS325" i="6"/>
  <c r="AP325" i="6"/>
  <c r="AO325" i="6"/>
  <c r="AN325" i="6"/>
  <c r="AM325" i="6"/>
  <c r="AL325" i="6"/>
  <c r="AK325" i="6"/>
  <c r="AJ325" i="6"/>
  <c r="AI325" i="6"/>
  <c r="AH325" i="6"/>
  <c r="AF325" i="6"/>
  <c r="AE325" i="6"/>
  <c r="AD325" i="6"/>
  <c r="AC325" i="6"/>
  <c r="AA325" i="6"/>
  <c r="Z325" i="6"/>
  <c r="Y325" i="6"/>
  <c r="X325" i="6"/>
  <c r="V325" i="6"/>
  <c r="CP325" i="6" s="1"/>
  <c r="U325" i="6"/>
  <c r="CO325" i="6" s="1"/>
  <c r="T325" i="6"/>
  <c r="CN325" i="6" s="1"/>
  <c r="S325" i="6"/>
  <c r="CM325" i="6" s="1"/>
  <c r="R325" i="6"/>
  <c r="CL325" i="6" s="1"/>
  <c r="Q325" i="6"/>
  <c r="P325" i="6"/>
  <c r="BN325" i="6" s="1"/>
  <c r="O325" i="6"/>
  <c r="N325" i="6"/>
  <c r="M325" i="6"/>
  <c r="C325" i="6"/>
  <c r="CP324" i="6"/>
  <c r="CL324" i="6"/>
  <c r="BJ324" i="6"/>
  <c r="BI324" i="6"/>
  <c r="BH324" i="6"/>
  <c r="BC324" i="6"/>
  <c r="BB324" i="6"/>
  <c r="AZ324" i="6"/>
  <c r="AY324" i="6"/>
  <c r="AX324" i="6"/>
  <c r="AW324" i="6"/>
  <c r="AV324" i="6"/>
  <c r="AU324" i="6"/>
  <c r="AT324" i="6"/>
  <c r="AS324" i="6"/>
  <c r="AP324" i="6"/>
  <c r="AO324" i="6"/>
  <c r="AN324" i="6"/>
  <c r="AM324" i="6"/>
  <c r="AL324" i="6"/>
  <c r="AK324" i="6"/>
  <c r="AJ324" i="6"/>
  <c r="AI324" i="6"/>
  <c r="AH324" i="6"/>
  <c r="AF324" i="6"/>
  <c r="AE324" i="6"/>
  <c r="AD324" i="6"/>
  <c r="AC324" i="6"/>
  <c r="AA324" i="6"/>
  <c r="Z324" i="6"/>
  <c r="Y324" i="6"/>
  <c r="X324" i="6"/>
  <c r="V324" i="6"/>
  <c r="U324" i="6"/>
  <c r="CO324" i="6" s="1"/>
  <c r="T324" i="6"/>
  <c r="S324" i="6"/>
  <c r="CM324" i="6" s="1"/>
  <c r="R324" i="6"/>
  <c r="Q324" i="6"/>
  <c r="P324" i="6"/>
  <c r="BN324" i="6" s="1"/>
  <c r="O324" i="6"/>
  <c r="N324" i="6"/>
  <c r="M324" i="6"/>
  <c r="BK324" i="6" s="1"/>
  <c r="C324" i="6"/>
  <c r="BJ323" i="6"/>
  <c r="BI323" i="6"/>
  <c r="BH323" i="6"/>
  <c r="BC323" i="6"/>
  <c r="BB323" i="6"/>
  <c r="AZ323" i="6"/>
  <c r="AY323" i="6"/>
  <c r="AX323" i="6"/>
  <c r="AW323" i="6"/>
  <c r="AV323" i="6"/>
  <c r="AU323" i="6"/>
  <c r="AT323" i="6"/>
  <c r="AS323" i="6"/>
  <c r="AP323" i="6"/>
  <c r="AO323" i="6"/>
  <c r="AN323" i="6"/>
  <c r="AM323" i="6"/>
  <c r="AL323" i="6"/>
  <c r="AK323" i="6"/>
  <c r="AJ323" i="6"/>
  <c r="AI323" i="6"/>
  <c r="AH323" i="6"/>
  <c r="AF323" i="6"/>
  <c r="AE323" i="6"/>
  <c r="AD323" i="6"/>
  <c r="AC323" i="6"/>
  <c r="AA323" i="6"/>
  <c r="Z323" i="6"/>
  <c r="Y323" i="6"/>
  <c r="X323" i="6"/>
  <c r="V323" i="6"/>
  <c r="CP323" i="6" s="1"/>
  <c r="U323" i="6"/>
  <c r="CO323" i="6" s="1"/>
  <c r="T323" i="6"/>
  <c r="CN323" i="6" s="1"/>
  <c r="S323" i="6"/>
  <c r="CM323" i="6" s="1"/>
  <c r="R323" i="6"/>
  <c r="CL323" i="6" s="1"/>
  <c r="Q323" i="6"/>
  <c r="P323" i="6"/>
  <c r="O323" i="6"/>
  <c r="N323" i="6"/>
  <c r="M323" i="6"/>
  <c r="C323" i="6"/>
  <c r="CN322" i="6"/>
  <c r="CM322" i="6"/>
  <c r="BJ322" i="6"/>
  <c r="BI322" i="6"/>
  <c r="BH322" i="6"/>
  <c r="BC322" i="6"/>
  <c r="BB322" i="6"/>
  <c r="AZ322" i="6"/>
  <c r="AY322" i="6"/>
  <c r="AX322" i="6"/>
  <c r="AW322" i="6"/>
  <c r="AV322" i="6"/>
  <c r="AU322" i="6"/>
  <c r="AT322" i="6"/>
  <c r="AS322" i="6"/>
  <c r="AP322" i="6"/>
  <c r="AO322" i="6"/>
  <c r="AN322" i="6"/>
  <c r="AM322" i="6"/>
  <c r="AL322" i="6"/>
  <c r="AK322" i="6"/>
  <c r="AJ322" i="6"/>
  <c r="AI322" i="6"/>
  <c r="AH322" i="6"/>
  <c r="AF322" i="6"/>
  <c r="AE322" i="6"/>
  <c r="AD322" i="6"/>
  <c r="AC322" i="6"/>
  <c r="AA322" i="6"/>
  <c r="Z322" i="6"/>
  <c r="Y322" i="6"/>
  <c r="X322" i="6"/>
  <c r="V322" i="6"/>
  <c r="CP322" i="6" s="1"/>
  <c r="U322" i="6"/>
  <c r="CO322" i="6" s="1"/>
  <c r="T322" i="6"/>
  <c r="S322" i="6"/>
  <c r="R322" i="6"/>
  <c r="CL322" i="6" s="1"/>
  <c r="Q322" i="6"/>
  <c r="P322" i="6"/>
  <c r="O322" i="6"/>
  <c r="N322" i="6"/>
  <c r="M322" i="6"/>
  <c r="BK322" i="6" s="1"/>
  <c r="C322" i="6"/>
  <c r="BJ321" i="6"/>
  <c r="BI321" i="6"/>
  <c r="BH321" i="6"/>
  <c r="BC321" i="6"/>
  <c r="BB321" i="6"/>
  <c r="AZ321" i="6"/>
  <c r="AY321" i="6"/>
  <c r="AX321" i="6"/>
  <c r="AW321" i="6"/>
  <c r="AV321" i="6"/>
  <c r="AU321" i="6"/>
  <c r="AT321" i="6"/>
  <c r="AS321" i="6"/>
  <c r="AP321" i="6"/>
  <c r="AO321" i="6"/>
  <c r="AN321" i="6"/>
  <c r="AM321" i="6"/>
  <c r="AL321" i="6"/>
  <c r="AK321" i="6"/>
  <c r="AJ321" i="6"/>
  <c r="AI321" i="6"/>
  <c r="AH321" i="6"/>
  <c r="AF321" i="6"/>
  <c r="AE321" i="6"/>
  <c r="AD321" i="6"/>
  <c r="AC321" i="6"/>
  <c r="AA321" i="6"/>
  <c r="Z321" i="6"/>
  <c r="Y321" i="6"/>
  <c r="X321" i="6"/>
  <c r="V321" i="6"/>
  <c r="CP321" i="6" s="1"/>
  <c r="U321" i="6"/>
  <c r="CO321" i="6" s="1"/>
  <c r="T321" i="6"/>
  <c r="CN321" i="6" s="1"/>
  <c r="S321" i="6"/>
  <c r="CM321" i="6" s="1"/>
  <c r="R321" i="6"/>
  <c r="CL321" i="6" s="1"/>
  <c r="Q321" i="6"/>
  <c r="P321" i="6"/>
  <c r="O321" i="6"/>
  <c r="N321" i="6"/>
  <c r="M321" i="6"/>
  <c r="C321" i="6"/>
  <c r="BJ320" i="6"/>
  <c r="BI320" i="6"/>
  <c r="BH320" i="6"/>
  <c r="BC320" i="6"/>
  <c r="BB320" i="6"/>
  <c r="AZ320" i="6"/>
  <c r="AY320" i="6"/>
  <c r="AX320" i="6"/>
  <c r="AW320" i="6"/>
  <c r="AV320" i="6"/>
  <c r="AU320" i="6"/>
  <c r="AT320" i="6"/>
  <c r="AS320" i="6"/>
  <c r="AP320" i="6"/>
  <c r="AO320" i="6"/>
  <c r="AN320" i="6"/>
  <c r="AM320" i="6"/>
  <c r="AL320" i="6"/>
  <c r="AK320" i="6"/>
  <c r="AJ320" i="6"/>
  <c r="AI320" i="6"/>
  <c r="AH320" i="6"/>
  <c r="AF320" i="6"/>
  <c r="AE320" i="6"/>
  <c r="AD320" i="6"/>
  <c r="AC320" i="6"/>
  <c r="AA320" i="6"/>
  <c r="Z320" i="6"/>
  <c r="Y320" i="6"/>
  <c r="X320" i="6"/>
  <c r="V320" i="6"/>
  <c r="CP320" i="6" s="1"/>
  <c r="U320" i="6"/>
  <c r="CO320" i="6" s="1"/>
  <c r="T320" i="6"/>
  <c r="CN320" i="6" s="1"/>
  <c r="S320" i="6"/>
  <c r="CM320" i="6" s="1"/>
  <c r="R320" i="6"/>
  <c r="CL320" i="6" s="1"/>
  <c r="Q320" i="6"/>
  <c r="BO320" i="6" s="1"/>
  <c r="BZ320" i="6" s="1"/>
  <c r="P320" i="6"/>
  <c r="O320" i="6"/>
  <c r="N320" i="6"/>
  <c r="M320" i="6"/>
  <c r="BK320" i="6" s="1"/>
  <c r="C320" i="6"/>
  <c r="CM319" i="6"/>
  <c r="CL319" i="6"/>
  <c r="BJ319" i="6"/>
  <c r="BI319" i="6"/>
  <c r="BH319" i="6"/>
  <c r="BC319" i="6"/>
  <c r="BB319" i="6"/>
  <c r="AZ319" i="6"/>
  <c r="AY319" i="6"/>
  <c r="AX319" i="6"/>
  <c r="AW319" i="6"/>
  <c r="AV319" i="6"/>
  <c r="AU319" i="6"/>
  <c r="AT319" i="6"/>
  <c r="AS319" i="6"/>
  <c r="AP319" i="6"/>
  <c r="AO319" i="6"/>
  <c r="AN319" i="6"/>
  <c r="AM319" i="6"/>
  <c r="AL319" i="6"/>
  <c r="AK319" i="6"/>
  <c r="AJ319" i="6"/>
  <c r="AI319" i="6"/>
  <c r="AH319" i="6"/>
  <c r="AF319" i="6"/>
  <c r="AE319" i="6"/>
  <c r="AD319" i="6"/>
  <c r="AC319" i="6"/>
  <c r="AA319" i="6"/>
  <c r="Z319" i="6"/>
  <c r="Y319" i="6"/>
  <c r="X319" i="6"/>
  <c r="V319" i="6"/>
  <c r="CP319" i="6" s="1"/>
  <c r="U319" i="6"/>
  <c r="CO319" i="6" s="1"/>
  <c r="T319" i="6"/>
  <c r="CN319" i="6" s="1"/>
  <c r="S319" i="6"/>
  <c r="R319" i="6"/>
  <c r="Q319" i="6"/>
  <c r="BO319" i="6" s="1"/>
  <c r="P319" i="6"/>
  <c r="O319" i="6"/>
  <c r="N319" i="6"/>
  <c r="M319" i="6"/>
  <c r="BK319" i="6" s="1"/>
  <c r="C319" i="6"/>
  <c r="CM318" i="6"/>
  <c r="BJ318" i="6"/>
  <c r="BI318" i="6"/>
  <c r="BH318" i="6"/>
  <c r="BC318" i="6"/>
  <c r="BB318" i="6"/>
  <c r="AZ318" i="6"/>
  <c r="AY318" i="6"/>
  <c r="AX318" i="6"/>
  <c r="AW318" i="6"/>
  <c r="AV318" i="6"/>
  <c r="AU318" i="6"/>
  <c r="AT318" i="6"/>
  <c r="AS318" i="6"/>
  <c r="AP318" i="6"/>
  <c r="AO318" i="6"/>
  <c r="AN318" i="6"/>
  <c r="AM318" i="6"/>
  <c r="AL318" i="6"/>
  <c r="AK318" i="6"/>
  <c r="AJ318" i="6"/>
  <c r="AI318" i="6"/>
  <c r="AH318" i="6"/>
  <c r="AF318" i="6"/>
  <c r="AE318" i="6"/>
  <c r="AD318" i="6"/>
  <c r="AC318" i="6"/>
  <c r="AA318" i="6"/>
  <c r="Z318" i="6"/>
  <c r="Y318" i="6"/>
  <c r="X318" i="6"/>
  <c r="V318" i="6"/>
  <c r="CP318" i="6" s="1"/>
  <c r="U318" i="6"/>
  <c r="CO318" i="6" s="1"/>
  <c r="T318" i="6"/>
  <c r="CN318" i="6" s="1"/>
  <c r="S318" i="6"/>
  <c r="R318" i="6"/>
  <c r="CL318" i="6" s="1"/>
  <c r="Q318" i="6"/>
  <c r="P318" i="6"/>
  <c r="O318" i="6"/>
  <c r="N318" i="6"/>
  <c r="M318" i="6"/>
  <c r="C318" i="6"/>
  <c r="CO317" i="6"/>
  <c r="BJ317" i="6"/>
  <c r="BI317" i="6"/>
  <c r="BH317" i="6"/>
  <c r="BC317" i="6"/>
  <c r="BB317" i="6"/>
  <c r="AZ317" i="6"/>
  <c r="AY317" i="6"/>
  <c r="AX317" i="6"/>
  <c r="AW317" i="6"/>
  <c r="AV317" i="6"/>
  <c r="AU317" i="6"/>
  <c r="AT317" i="6"/>
  <c r="AS317" i="6"/>
  <c r="AP317" i="6"/>
  <c r="AO317" i="6"/>
  <c r="AN317" i="6"/>
  <c r="AM317" i="6"/>
  <c r="AL317" i="6"/>
  <c r="AK317" i="6"/>
  <c r="AJ317" i="6"/>
  <c r="AI317" i="6"/>
  <c r="AH317" i="6"/>
  <c r="AF317" i="6"/>
  <c r="AE317" i="6"/>
  <c r="AD317" i="6"/>
  <c r="AC317" i="6"/>
  <c r="AA317" i="6"/>
  <c r="Z317" i="6"/>
  <c r="Y317" i="6"/>
  <c r="X317" i="6"/>
  <c r="V317" i="6"/>
  <c r="CP317" i="6" s="1"/>
  <c r="U317" i="6"/>
  <c r="T317" i="6"/>
  <c r="CN317" i="6" s="1"/>
  <c r="S317" i="6"/>
  <c r="CM317" i="6" s="1"/>
  <c r="R317" i="6"/>
  <c r="CL317" i="6" s="1"/>
  <c r="Q317" i="6"/>
  <c r="P317" i="6"/>
  <c r="O317" i="6"/>
  <c r="N317" i="6"/>
  <c r="M317" i="6"/>
  <c r="C317" i="6"/>
  <c r="CP316" i="6"/>
  <c r="CO316" i="6"/>
  <c r="BJ316" i="6"/>
  <c r="BI316" i="6"/>
  <c r="BH316" i="6"/>
  <c r="BC316" i="6"/>
  <c r="BB316" i="6"/>
  <c r="AZ316" i="6"/>
  <c r="AY316" i="6"/>
  <c r="AX316" i="6"/>
  <c r="AW316" i="6"/>
  <c r="AV316" i="6"/>
  <c r="AU316" i="6"/>
  <c r="AT316" i="6"/>
  <c r="AS316" i="6"/>
  <c r="AP316" i="6"/>
  <c r="AO316" i="6"/>
  <c r="AN316" i="6"/>
  <c r="AM316" i="6"/>
  <c r="AL316" i="6"/>
  <c r="AK316" i="6"/>
  <c r="AJ316" i="6"/>
  <c r="AI316" i="6"/>
  <c r="AH316" i="6"/>
  <c r="AF316" i="6"/>
  <c r="AE316" i="6"/>
  <c r="AD316" i="6"/>
  <c r="AC316" i="6"/>
  <c r="AA316" i="6"/>
  <c r="Z316" i="6"/>
  <c r="Y316" i="6"/>
  <c r="X316" i="6"/>
  <c r="V316" i="6"/>
  <c r="U316" i="6"/>
  <c r="T316" i="6"/>
  <c r="CN316" i="6" s="1"/>
  <c r="S316" i="6"/>
  <c r="CM316" i="6" s="1"/>
  <c r="R316" i="6"/>
  <c r="CL316" i="6" s="1"/>
  <c r="Q316" i="6"/>
  <c r="P316" i="6"/>
  <c r="O316" i="6"/>
  <c r="N316" i="6"/>
  <c r="M316" i="6"/>
  <c r="C316" i="6"/>
  <c r="CP315" i="6"/>
  <c r="BJ315" i="6"/>
  <c r="BI315" i="6"/>
  <c r="BH315" i="6"/>
  <c r="BC315" i="6"/>
  <c r="BB315" i="6"/>
  <c r="AZ315" i="6"/>
  <c r="AY315" i="6"/>
  <c r="AX315" i="6"/>
  <c r="AW315" i="6"/>
  <c r="AV315" i="6"/>
  <c r="AU315" i="6"/>
  <c r="AT315" i="6"/>
  <c r="AS315" i="6"/>
  <c r="AP315" i="6"/>
  <c r="AO315" i="6"/>
  <c r="AN315" i="6"/>
  <c r="AM315" i="6"/>
  <c r="AL315" i="6"/>
  <c r="AK315" i="6"/>
  <c r="AJ315" i="6"/>
  <c r="AI315" i="6"/>
  <c r="AH315" i="6"/>
  <c r="AF315" i="6"/>
  <c r="AE315" i="6"/>
  <c r="AD315" i="6"/>
  <c r="AC315" i="6"/>
  <c r="AA315" i="6"/>
  <c r="Z315" i="6"/>
  <c r="Y315" i="6"/>
  <c r="X315" i="6"/>
  <c r="V315" i="6"/>
  <c r="U315" i="6"/>
  <c r="CO315" i="6" s="1"/>
  <c r="T315" i="6"/>
  <c r="CN315" i="6" s="1"/>
  <c r="S315" i="6"/>
  <c r="CM315" i="6" s="1"/>
  <c r="R315" i="6"/>
  <c r="CL315" i="6" s="1"/>
  <c r="Q315" i="6"/>
  <c r="P315" i="6"/>
  <c r="O315" i="6"/>
  <c r="N315" i="6"/>
  <c r="M315" i="6"/>
  <c r="C315" i="6"/>
  <c r="CN314" i="6"/>
  <c r="BJ314" i="6"/>
  <c r="BI314" i="6"/>
  <c r="BH314" i="6"/>
  <c r="BC314" i="6"/>
  <c r="BB314" i="6"/>
  <c r="AZ314" i="6"/>
  <c r="AY314" i="6"/>
  <c r="AX314" i="6"/>
  <c r="AW314" i="6"/>
  <c r="AV314" i="6"/>
  <c r="AU314" i="6"/>
  <c r="AT314" i="6"/>
  <c r="AS314" i="6"/>
  <c r="AP314" i="6"/>
  <c r="AO314" i="6"/>
  <c r="AN314" i="6"/>
  <c r="AM314" i="6"/>
  <c r="AL314" i="6"/>
  <c r="AK314" i="6"/>
  <c r="AJ314" i="6"/>
  <c r="AI314" i="6"/>
  <c r="AH314" i="6"/>
  <c r="AF314" i="6"/>
  <c r="AE314" i="6"/>
  <c r="AD314" i="6"/>
  <c r="AC314" i="6"/>
  <c r="AA314" i="6"/>
  <c r="Z314" i="6"/>
  <c r="Y314" i="6"/>
  <c r="X314" i="6"/>
  <c r="V314" i="6"/>
  <c r="CP314" i="6" s="1"/>
  <c r="U314" i="6"/>
  <c r="CO314" i="6" s="1"/>
  <c r="T314" i="6"/>
  <c r="S314" i="6"/>
  <c r="CM314" i="6" s="1"/>
  <c r="R314" i="6"/>
  <c r="CL314" i="6" s="1"/>
  <c r="Q314" i="6"/>
  <c r="P314" i="6"/>
  <c r="O314" i="6"/>
  <c r="N314" i="6"/>
  <c r="M314" i="6"/>
  <c r="C314" i="6"/>
  <c r="CO313" i="6"/>
  <c r="BJ313" i="6"/>
  <c r="BI313" i="6"/>
  <c r="BH313" i="6"/>
  <c r="BC313" i="6"/>
  <c r="BB313" i="6"/>
  <c r="AZ313" i="6"/>
  <c r="AY313" i="6"/>
  <c r="AX313" i="6"/>
  <c r="AW313" i="6"/>
  <c r="AV313" i="6"/>
  <c r="AU313" i="6"/>
  <c r="AT313" i="6"/>
  <c r="AS313" i="6"/>
  <c r="AP313" i="6"/>
  <c r="AO313" i="6"/>
  <c r="AN313" i="6"/>
  <c r="AM313" i="6"/>
  <c r="AL313" i="6"/>
  <c r="AK313" i="6"/>
  <c r="AJ313" i="6"/>
  <c r="AI313" i="6"/>
  <c r="AH313" i="6"/>
  <c r="AF313" i="6"/>
  <c r="AE313" i="6"/>
  <c r="AD313" i="6"/>
  <c r="AC313" i="6"/>
  <c r="AA313" i="6"/>
  <c r="Z313" i="6"/>
  <c r="Y313" i="6"/>
  <c r="X313" i="6"/>
  <c r="V313" i="6"/>
  <c r="CP313" i="6" s="1"/>
  <c r="U313" i="6"/>
  <c r="T313" i="6"/>
  <c r="CN313" i="6" s="1"/>
  <c r="S313" i="6"/>
  <c r="CM313" i="6" s="1"/>
  <c r="R313" i="6"/>
  <c r="CL313" i="6" s="1"/>
  <c r="Q313" i="6"/>
  <c r="BO313" i="6" s="1"/>
  <c r="BT313" i="6" s="1"/>
  <c r="P313" i="6"/>
  <c r="BN313" i="6" s="1"/>
  <c r="O313" i="6"/>
  <c r="N313" i="6"/>
  <c r="M313" i="6"/>
  <c r="BK313" i="6" s="1"/>
  <c r="C313" i="6"/>
  <c r="BJ312" i="6"/>
  <c r="BI312" i="6"/>
  <c r="BH312" i="6"/>
  <c r="BC312" i="6"/>
  <c r="BB312" i="6"/>
  <c r="AZ312" i="6"/>
  <c r="AY312" i="6"/>
  <c r="AX312" i="6"/>
  <c r="AW312" i="6"/>
  <c r="AV312" i="6"/>
  <c r="AU312" i="6"/>
  <c r="AT312" i="6"/>
  <c r="AS312" i="6"/>
  <c r="AP312" i="6"/>
  <c r="AO312" i="6"/>
  <c r="AN312" i="6"/>
  <c r="AM312" i="6"/>
  <c r="AL312" i="6"/>
  <c r="AK312" i="6"/>
  <c r="AJ312" i="6"/>
  <c r="AI312" i="6"/>
  <c r="AH312" i="6"/>
  <c r="AF312" i="6"/>
  <c r="AE312" i="6"/>
  <c r="AD312" i="6"/>
  <c r="AC312" i="6"/>
  <c r="AA312" i="6"/>
  <c r="Z312" i="6"/>
  <c r="Y312" i="6"/>
  <c r="X312" i="6"/>
  <c r="V312" i="6"/>
  <c r="CP312" i="6" s="1"/>
  <c r="U312" i="6"/>
  <c r="CO312" i="6" s="1"/>
  <c r="T312" i="6"/>
  <c r="CN312" i="6" s="1"/>
  <c r="S312" i="6"/>
  <c r="CM312" i="6" s="1"/>
  <c r="R312" i="6"/>
  <c r="CL312" i="6" s="1"/>
  <c r="Q312" i="6"/>
  <c r="P312" i="6"/>
  <c r="BN312" i="6" s="1"/>
  <c r="O312" i="6"/>
  <c r="N312" i="6"/>
  <c r="M312" i="6"/>
  <c r="C312" i="6"/>
  <c r="CP311" i="6"/>
  <c r="CM311" i="6"/>
  <c r="BJ311" i="6"/>
  <c r="BI311" i="6"/>
  <c r="BH311" i="6"/>
  <c r="BC311" i="6"/>
  <c r="BB311" i="6"/>
  <c r="AZ311" i="6"/>
  <c r="AY311" i="6"/>
  <c r="AX311" i="6"/>
  <c r="AW311" i="6"/>
  <c r="AV311" i="6"/>
  <c r="AU311" i="6"/>
  <c r="AT311" i="6"/>
  <c r="AS311" i="6"/>
  <c r="AP311" i="6"/>
  <c r="AO311" i="6"/>
  <c r="AN311" i="6"/>
  <c r="AM311" i="6"/>
  <c r="AL311" i="6"/>
  <c r="AK311" i="6"/>
  <c r="AJ311" i="6"/>
  <c r="AI311" i="6"/>
  <c r="AH311" i="6"/>
  <c r="AF311" i="6"/>
  <c r="AE311" i="6"/>
  <c r="AD311" i="6"/>
  <c r="AC311" i="6"/>
  <c r="AA311" i="6"/>
  <c r="Z311" i="6"/>
  <c r="Y311" i="6"/>
  <c r="X311" i="6"/>
  <c r="V311" i="6"/>
  <c r="U311" i="6"/>
  <c r="CO311" i="6" s="1"/>
  <c r="T311" i="6"/>
  <c r="CN311" i="6" s="1"/>
  <c r="S311" i="6"/>
  <c r="R311" i="6"/>
  <c r="CL311" i="6" s="1"/>
  <c r="Q311" i="6"/>
  <c r="BO311" i="6" s="1"/>
  <c r="P311" i="6"/>
  <c r="BN311" i="6" s="1"/>
  <c r="O311" i="6"/>
  <c r="N311" i="6"/>
  <c r="M311" i="6"/>
  <c r="BK311" i="6" s="1"/>
  <c r="C311" i="6"/>
  <c r="BJ310" i="6"/>
  <c r="BI310" i="6"/>
  <c r="BH310" i="6"/>
  <c r="BC310" i="6"/>
  <c r="BB310" i="6"/>
  <c r="AZ310" i="6"/>
  <c r="AY310" i="6"/>
  <c r="AX310" i="6"/>
  <c r="AW310" i="6"/>
  <c r="AV310" i="6"/>
  <c r="AU310" i="6"/>
  <c r="AT310" i="6"/>
  <c r="AS310" i="6"/>
  <c r="AP310" i="6"/>
  <c r="AO310" i="6"/>
  <c r="AN310" i="6"/>
  <c r="AM310" i="6"/>
  <c r="AL310" i="6"/>
  <c r="AK310" i="6"/>
  <c r="AJ310" i="6"/>
  <c r="AI310" i="6"/>
  <c r="AH310" i="6"/>
  <c r="AF310" i="6"/>
  <c r="AE310" i="6"/>
  <c r="AD310" i="6"/>
  <c r="AC310" i="6"/>
  <c r="AA310" i="6"/>
  <c r="Z310" i="6"/>
  <c r="Y310" i="6"/>
  <c r="X310" i="6"/>
  <c r="V310" i="6"/>
  <c r="CP310" i="6" s="1"/>
  <c r="U310" i="6"/>
  <c r="CO310" i="6" s="1"/>
  <c r="T310" i="6"/>
  <c r="CN310" i="6" s="1"/>
  <c r="S310" i="6"/>
  <c r="CM310" i="6" s="1"/>
  <c r="R310" i="6"/>
  <c r="CL310" i="6" s="1"/>
  <c r="Q310" i="6"/>
  <c r="BO310" i="6" s="1"/>
  <c r="P310" i="6"/>
  <c r="O310" i="6"/>
  <c r="N310" i="6"/>
  <c r="M310" i="6"/>
  <c r="BK310" i="6" s="1"/>
  <c r="CG310" i="6" s="1"/>
  <c r="C310" i="6"/>
  <c r="CN309" i="6"/>
  <c r="BJ309" i="6"/>
  <c r="BI309" i="6"/>
  <c r="BH309" i="6"/>
  <c r="BC309" i="6"/>
  <c r="BB309" i="6"/>
  <c r="AZ309" i="6"/>
  <c r="AY309" i="6"/>
  <c r="AX309" i="6"/>
  <c r="AW309" i="6"/>
  <c r="AV309" i="6"/>
  <c r="AU309" i="6"/>
  <c r="AT309" i="6"/>
  <c r="AS309" i="6"/>
  <c r="AP309" i="6"/>
  <c r="AO309" i="6"/>
  <c r="AN309" i="6"/>
  <c r="AM309" i="6"/>
  <c r="AL309" i="6"/>
  <c r="AK309" i="6"/>
  <c r="AJ309" i="6"/>
  <c r="AI309" i="6"/>
  <c r="AH309" i="6"/>
  <c r="AF309" i="6"/>
  <c r="AE309" i="6"/>
  <c r="AD309" i="6"/>
  <c r="AC309" i="6"/>
  <c r="AA309" i="6"/>
  <c r="Z309" i="6"/>
  <c r="Y309" i="6"/>
  <c r="X309" i="6"/>
  <c r="V309" i="6"/>
  <c r="CP309" i="6" s="1"/>
  <c r="U309" i="6"/>
  <c r="CO309" i="6" s="1"/>
  <c r="T309" i="6"/>
  <c r="S309" i="6"/>
  <c r="CM309" i="6" s="1"/>
  <c r="R309" i="6"/>
  <c r="CL309" i="6" s="1"/>
  <c r="Q309" i="6"/>
  <c r="BO309" i="6" s="1"/>
  <c r="BY309" i="6" s="1"/>
  <c r="P309" i="6"/>
  <c r="O309" i="6"/>
  <c r="N309" i="6"/>
  <c r="M309" i="6"/>
  <c r="BK309" i="6" s="1"/>
  <c r="C309" i="6"/>
  <c r="CO308" i="6"/>
  <c r="CL308" i="6"/>
  <c r="BJ308" i="6"/>
  <c r="BI308" i="6"/>
  <c r="BH308" i="6"/>
  <c r="BC308" i="6"/>
  <c r="BB308" i="6"/>
  <c r="AZ308" i="6"/>
  <c r="AY308" i="6"/>
  <c r="AX308" i="6"/>
  <c r="AW308" i="6"/>
  <c r="AV308" i="6"/>
  <c r="AU308" i="6"/>
  <c r="AT308" i="6"/>
  <c r="AS308" i="6"/>
  <c r="AP308" i="6"/>
  <c r="AO308" i="6"/>
  <c r="AN308" i="6"/>
  <c r="AM308" i="6"/>
  <c r="AL308" i="6"/>
  <c r="AK308" i="6"/>
  <c r="AJ308" i="6"/>
  <c r="AI308" i="6"/>
  <c r="AH308" i="6"/>
  <c r="AF308" i="6"/>
  <c r="AE308" i="6"/>
  <c r="AD308" i="6"/>
  <c r="AC308" i="6"/>
  <c r="AA308" i="6"/>
  <c r="Z308" i="6"/>
  <c r="Y308" i="6"/>
  <c r="X308" i="6"/>
  <c r="V308" i="6"/>
  <c r="CP308" i="6" s="1"/>
  <c r="U308" i="6"/>
  <c r="T308" i="6"/>
  <c r="CN308" i="6" s="1"/>
  <c r="S308" i="6"/>
  <c r="CM308" i="6" s="1"/>
  <c r="R308" i="6"/>
  <c r="Q308" i="6"/>
  <c r="P308" i="6"/>
  <c r="BN308" i="6" s="1"/>
  <c r="O308" i="6"/>
  <c r="N308" i="6"/>
  <c r="M308" i="6"/>
  <c r="C308" i="6"/>
  <c r="CP307" i="6"/>
  <c r="BJ307" i="6"/>
  <c r="BI307" i="6"/>
  <c r="BH307" i="6"/>
  <c r="BC307" i="6"/>
  <c r="BB307" i="6"/>
  <c r="AZ307" i="6"/>
  <c r="AY307" i="6"/>
  <c r="AX307" i="6"/>
  <c r="AW307" i="6"/>
  <c r="AV307" i="6"/>
  <c r="AU307" i="6"/>
  <c r="AT307" i="6"/>
  <c r="AS307" i="6"/>
  <c r="AP307" i="6"/>
  <c r="AO307" i="6"/>
  <c r="AN307" i="6"/>
  <c r="AM307" i="6"/>
  <c r="AL307" i="6"/>
  <c r="AK307" i="6"/>
  <c r="AJ307" i="6"/>
  <c r="AI307" i="6"/>
  <c r="AH307" i="6"/>
  <c r="AF307" i="6"/>
  <c r="AE307" i="6"/>
  <c r="AD307" i="6"/>
  <c r="AC307" i="6"/>
  <c r="AA307" i="6"/>
  <c r="Z307" i="6"/>
  <c r="Y307" i="6"/>
  <c r="X307" i="6"/>
  <c r="V307" i="6"/>
  <c r="U307" i="6"/>
  <c r="CO307" i="6" s="1"/>
  <c r="T307" i="6"/>
  <c r="CN307" i="6" s="1"/>
  <c r="S307" i="6"/>
  <c r="CM307" i="6" s="1"/>
  <c r="R307" i="6"/>
  <c r="CL307" i="6" s="1"/>
  <c r="Q307" i="6"/>
  <c r="BO307" i="6" s="1"/>
  <c r="P307" i="6"/>
  <c r="O307" i="6"/>
  <c r="N307" i="6"/>
  <c r="M307" i="6"/>
  <c r="BK307" i="6" s="1"/>
  <c r="C307" i="6"/>
  <c r="BJ306" i="6"/>
  <c r="BI306" i="6"/>
  <c r="BH306" i="6"/>
  <c r="BC306" i="6"/>
  <c r="BB306" i="6"/>
  <c r="AZ306" i="6"/>
  <c r="AY306" i="6"/>
  <c r="AX306" i="6"/>
  <c r="AW306" i="6"/>
  <c r="AV306" i="6"/>
  <c r="AU306" i="6"/>
  <c r="AT306" i="6"/>
  <c r="AS306" i="6"/>
  <c r="AP306" i="6"/>
  <c r="AO306" i="6"/>
  <c r="AN306" i="6"/>
  <c r="AM306" i="6"/>
  <c r="AL306" i="6"/>
  <c r="AK306" i="6"/>
  <c r="AJ306" i="6"/>
  <c r="AI306" i="6"/>
  <c r="AH306" i="6"/>
  <c r="AF306" i="6"/>
  <c r="AE306" i="6"/>
  <c r="AD306" i="6"/>
  <c r="AC306" i="6"/>
  <c r="AA306" i="6"/>
  <c r="Z306" i="6"/>
  <c r="Y306" i="6"/>
  <c r="X306" i="6"/>
  <c r="V306" i="6"/>
  <c r="CP306" i="6" s="1"/>
  <c r="U306" i="6"/>
  <c r="CO306" i="6" s="1"/>
  <c r="T306" i="6"/>
  <c r="CN306" i="6" s="1"/>
  <c r="S306" i="6"/>
  <c r="CM306" i="6" s="1"/>
  <c r="R306" i="6"/>
  <c r="CL306" i="6" s="1"/>
  <c r="Q306" i="6"/>
  <c r="BO306" i="6" s="1"/>
  <c r="P306" i="6"/>
  <c r="O306" i="6"/>
  <c r="N306" i="6"/>
  <c r="M306" i="6"/>
  <c r="C306" i="6"/>
  <c r="CN305" i="6"/>
  <c r="BJ305" i="6"/>
  <c r="BI305" i="6"/>
  <c r="BH305" i="6"/>
  <c r="BC305" i="6"/>
  <c r="BB305" i="6"/>
  <c r="AZ305" i="6"/>
  <c r="AY305" i="6"/>
  <c r="AX305" i="6"/>
  <c r="AW305" i="6"/>
  <c r="AV305" i="6"/>
  <c r="AU305" i="6"/>
  <c r="AT305" i="6"/>
  <c r="AS305" i="6"/>
  <c r="AP305" i="6"/>
  <c r="AO305" i="6"/>
  <c r="AN305" i="6"/>
  <c r="AM305" i="6"/>
  <c r="AL305" i="6"/>
  <c r="AK305" i="6"/>
  <c r="AJ305" i="6"/>
  <c r="AI305" i="6"/>
  <c r="AH305" i="6"/>
  <c r="AF305" i="6"/>
  <c r="AE305" i="6"/>
  <c r="AD305" i="6"/>
  <c r="AC305" i="6"/>
  <c r="AA305" i="6"/>
  <c r="Z305" i="6"/>
  <c r="Y305" i="6"/>
  <c r="X305" i="6"/>
  <c r="V305" i="6"/>
  <c r="CP305" i="6" s="1"/>
  <c r="U305" i="6"/>
  <c r="CO305" i="6" s="1"/>
  <c r="T305" i="6"/>
  <c r="S305" i="6"/>
  <c r="CM305" i="6" s="1"/>
  <c r="R305" i="6"/>
  <c r="CL305" i="6" s="1"/>
  <c r="Q305" i="6"/>
  <c r="BO305" i="6" s="1"/>
  <c r="P305" i="6"/>
  <c r="O305" i="6"/>
  <c r="N305" i="6"/>
  <c r="M305" i="6"/>
  <c r="BK305" i="6" s="1"/>
  <c r="C305" i="6"/>
  <c r="CO304" i="6"/>
  <c r="CL304" i="6"/>
  <c r="BJ304" i="6"/>
  <c r="BI304" i="6"/>
  <c r="BH304" i="6"/>
  <c r="BC304" i="6"/>
  <c r="BB304" i="6"/>
  <c r="AZ304" i="6"/>
  <c r="AY304" i="6"/>
  <c r="AX304" i="6"/>
  <c r="AW304" i="6"/>
  <c r="AV304" i="6"/>
  <c r="AU304" i="6"/>
  <c r="AT304" i="6"/>
  <c r="AS304" i="6"/>
  <c r="AP304" i="6"/>
  <c r="AO304" i="6"/>
  <c r="AN304" i="6"/>
  <c r="AM304" i="6"/>
  <c r="AL304" i="6"/>
  <c r="AK304" i="6"/>
  <c r="AJ304" i="6"/>
  <c r="AI304" i="6"/>
  <c r="AH304" i="6"/>
  <c r="AF304" i="6"/>
  <c r="AE304" i="6"/>
  <c r="AD304" i="6"/>
  <c r="AC304" i="6"/>
  <c r="AA304" i="6"/>
  <c r="Z304" i="6"/>
  <c r="Y304" i="6"/>
  <c r="X304" i="6"/>
  <c r="V304" i="6"/>
  <c r="CP304" i="6" s="1"/>
  <c r="U304" i="6"/>
  <c r="T304" i="6"/>
  <c r="CN304" i="6" s="1"/>
  <c r="S304" i="6"/>
  <c r="CM304" i="6" s="1"/>
  <c r="R304" i="6"/>
  <c r="Q304" i="6"/>
  <c r="P304" i="6"/>
  <c r="BN304" i="6" s="1"/>
  <c r="O304" i="6"/>
  <c r="N304" i="6"/>
  <c r="M304" i="6"/>
  <c r="C304" i="6"/>
  <c r="CP303" i="6"/>
  <c r="CM303" i="6"/>
  <c r="BJ303" i="6"/>
  <c r="BI303" i="6"/>
  <c r="BH303" i="6"/>
  <c r="BC303" i="6"/>
  <c r="BB303" i="6"/>
  <c r="AZ303" i="6"/>
  <c r="AY303" i="6"/>
  <c r="AX303" i="6"/>
  <c r="AW303" i="6"/>
  <c r="AV303" i="6"/>
  <c r="AU303" i="6"/>
  <c r="AT303" i="6"/>
  <c r="AS303" i="6"/>
  <c r="AP303" i="6"/>
  <c r="AO303" i="6"/>
  <c r="AN303" i="6"/>
  <c r="AM303" i="6"/>
  <c r="AL303" i="6"/>
  <c r="AK303" i="6"/>
  <c r="AJ303" i="6"/>
  <c r="AI303" i="6"/>
  <c r="AH303" i="6"/>
  <c r="AF303" i="6"/>
  <c r="AE303" i="6"/>
  <c r="AD303" i="6"/>
  <c r="AC303" i="6"/>
  <c r="AA303" i="6"/>
  <c r="Z303" i="6"/>
  <c r="Y303" i="6"/>
  <c r="X303" i="6"/>
  <c r="V303" i="6"/>
  <c r="U303" i="6"/>
  <c r="CO303" i="6" s="1"/>
  <c r="T303" i="6"/>
  <c r="CN303" i="6" s="1"/>
  <c r="S303" i="6"/>
  <c r="R303" i="6"/>
  <c r="CL303" i="6" s="1"/>
  <c r="Q303" i="6"/>
  <c r="BO303" i="6" s="1"/>
  <c r="P303" i="6"/>
  <c r="O303" i="6"/>
  <c r="N303" i="6"/>
  <c r="M303" i="6"/>
  <c r="BK303" i="6" s="1"/>
  <c r="C303" i="6"/>
  <c r="BJ302" i="6"/>
  <c r="BI302" i="6"/>
  <c r="BH302" i="6"/>
  <c r="BC302" i="6"/>
  <c r="BB302" i="6"/>
  <c r="AZ302" i="6"/>
  <c r="AY302" i="6"/>
  <c r="AX302" i="6"/>
  <c r="AW302" i="6"/>
  <c r="AV302" i="6"/>
  <c r="AU302" i="6"/>
  <c r="AT302" i="6"/>
  <c r="AS302" i="6"/>
  <c r="AP302" i="6"/>
  <c r="AO302" i="6"/>
  <c r="AN302" i="6"/>
  <c r="AM302" i="6"/>
  <c r="AL302" i="6"/>
  <c r="AK302" i="6"/>
  <c r="AJ302" i="6"/>
  <c r="AI302" i="6"/>
  <c r="AH302" i="6"/>
  <c r="AF302" i="6"/>
  <c r="AE302" i="6"/>
  <c r="AD302" i="6"/>
  <c r="AC302" i="6"/>
  <c r="AA302" i="6"/>
  <c r="Z302" i="6"/>
  <c r="Y302" i="6"/>
  <c r="X302" i="6"/>
  <c r="V302" i="6"/>
  <c r="CP302" i="6" s="1"/>
  <c r="U302" i="6"/>
  <c r="CO302" i="6" s="1"/>
  <c r="T302" i="6"/>
  <c r="CN302" i="6" s="1"/>
  <c r="S302" i="6"/>
  <c r="CM302" i="6" s="1"/>
  <c r="R302" i="6"/>
  <c r="CL302" i="6" s="1"/>
  <c r="Q302" i="6"/>
  <c r="BO302" i="6" s="1"/>
  <c r="P302" i="6"/>
  <c r="O302" i="6"/>
  <c r="N302" i="6"/>
  <c r="M302" i="6"/>
  <c r="C302" i="6"/>
  <c r="CO301" i="6"/>
  <c r="CN301" i="6"/>
  <c r="BJ301" i="6"/>
  <c r="BI301" i="6"/>
  <c r="BH301" i="6"/>
  <c r="BC301" i="6"/>
  <c r="BB301" i="6"/>
  <c r="AZ301" i="6"/>
  <c r="AY301" i="6"/>
  <c r="AX301" i="6"/>
  <c r="AW301" i="6"/>
  <c r="AV301" i="6"/>
  <c r="AU301" i="6"/>
  <c r="AT301" i="6"/>
  <c r="AS301" i="6"/>
  <c r="AP301" i="6"/>
  <c r="AO301" i="6"/>
  <c r="AN301" i="6"/>
  <c r="AM301" i="6"/>
  <c r="AL301" i="6"/>
  <c r="AK301" i="6"/>
  <c r="AJ301" i="6"/>
  <c r="AI301" i="6"/>
  <c r="AH301" i="6"/>
  <c r="AF301" i="6"/>
  <c r="AE301" i="6"/>
  <c r="AD301" i="6"/>
  <c r="AC301" i="6"/>
  <c r="AA301" i="6"/>
  <c r="Z301" i="6"/>
  <c r="Y301" i="6"/>
  <c r="X301" i="6"/>
  <c r="V301" i="6"/>
  <c r="CP301" i="6" s="1"/>
  <c r="U301" i="6"/>
  <c r="T301" i="6"/>
  <c r="S301" i="6"/>
  <c r="CM301" i="6" s="1"/>
  <c r="R301" i="6"/>
  <c r="CL301" i="6" s="1"/>
  <c r="Q301" i="6"/>
  <c r="P301" i="6"/>
  <c r="O301" i="6"/>
  <c r="N301" i="6"/>
  <c r="M301" i="6"/>
  <c r="C301" i="6"/>
  <c r="CP300" i="6"/>
  <c r="CO300" i="6"/>
  <c r="BJ300" i="6"/>
  <c r="BI300" i="6"/>
  <c r="BH300" i="6"/>
  <c r="BC300" i="6"/>
  <c r="BB300" i="6"/>
  <c r="AZ300" i="6"/>
  <c r="AY300" i="6"/>
  <c r="AX300" i="6"/>
  <c r="AW300" i="6"/>
  <c r="AV300" i="6"/>
  <c r="AU300" i="6"/>
  <c r="AT300" i="6"/>
  <c r="AS300" i="6"/>
  <c r="AP300" i="6"/>
  <c r="AO300" i="6"/>
  <c r="AN300" i="6"/>
  <c r="AM300" i="6"/>
  <c r="AL300" i="6"/>
  <c r="AK300" i="6"/>
  <c r="AJ300" i="6"/>
  <c r="AI300" i="6"/>
  <c r="AH300" i="6"/>
  <c r="AF300" i="6"/>
  <c r="AE300" i="6"/>
  <c r="AD300" i="6"/>
  <c r="AC300" i="6"/>
  <c r="AA300" i="6"/>
  <c r="Z300" i="6"/>
  <c r="Y300" i="6"/>
  <c r="X300" i="6"/>
  <c r="V300" i="6"/>
  <c r="U300" i="6"/>
  <c r="T300" i="6"/>
  <c r="CN300" i="6" s="1"/>
  <c r="S300" i="6"/>
  <c r="CM300" i="6" s="1"/>
  <c r="R300" i="6"/>
  <c r="CL300" i="6" s="1"/>
  <c r="Q300" i="6"/>
  <c r="P300" i="6"/>
  <c r="BN300" i="6" s="1"/>
  <c r="O300" i="6"/>
  <c r="N300" i="6"/>
  <c r="M300" i="6"/>
  <c r="BK300" i="6" s="1"/>
  <c r="C300" i="6"/>
  <c r="BJ299" i="6"/>
  <c r="BI299" i="6"/>
  <c r="BH299" i="6"/>
  <c r="BC299" i="6"/>
  <c r="BB299" i="6"/>
  <c r="AZ299" i="6"/>
  <c r="AY299" i="6"/>
  <c r="AX299" i="6"/>
  <c r="AW299" i="6"/>
  <c r="AV299" i="6"/>
  <c r="AU299" i="6"/>
  <c r="AT299" i="6"/>
  <c r="AS299" i="6"/>
  <c r="AP299" i="6"/>
  <c r="AO299" i="6"/>
  <c r="AN299" i="6"/>
  <c r="AM299" i="6"/>
  <c r="AL299" i="6"/>
  <c r="AK299" i="6"/>
  <c r="AJ299" i="6"/>
  <c r="AI299" i="6"/>
  <c r="AH299" i="6"/>
  <c r="AF299" i="6"/>
  <c r="AE299" i="6"/>
  <c r="AD299" i="6"/>
  <c r="AC299" i="6"/>
  <c r="AA299" i="6"/>
  <c r="Z299" i="6"/>
  <c r="Y299" i="6"/>
  <c r="X299" i="6"/>
  <c r="V299" i="6"/>
  <c r="BO299" i="6" s="1"/>
  <c r="U299" i="6"/>
  <c r="CO299" i="6" s="1"/>
  <c r="T299" i="6"/>
  <c r="CN299" i="6" s="1"/>
  <c r="S299" i="6"/>
  <c r="CM299" i="6" s="1"/>
  <c r="R299" i="6"/>
  <c r="CL299" i="6" s="1"/>
  <c r="Q299" i="6"/>
  <c r="P299" i="6"/>
  <c r="BN299" i="6" s="1"/>
  <c r="O299" i="6"/>
  <c r="N299" i="6"/>
  <c r="M299" i="6"/>
  <c r="C299" i="6"/>
  <c r="BJ298" i="6"/>
  <c r="BI298" i="6"/>
  <c r="BH298" i="6"/>
  <c r="BC298" i="6"/>
  <c r="BB298" i="6"/>
  <c r="AZ298" i="6"/>
  <c r="AY298" i="6"/>
  <c r="AX298" i="6"/>
  <c r="AW298" i="6"/>
  <c r="AV298" i="6"/>
  <c r="AU298" i="6"/>
  <c r="AT298" i="6"/>
  <c r="AS298" i="6"/>
  <c r="AP298" i="6"/>
  <c r="AO298" i="6"/>
  <c r="AN298" i="6"/>
  <c r="AM298" i="6"/>
  <c r="AL298" i="6"/>
  <c r="AK298" i="6"/>
  <c r="AJ298" i="6"/>
  <c r="AI298" i="6"/>
  <c r="AH298" i="6"/>
  <c r="AF298" i="6"/>
  <c r="AE298" i="6"/>
  <c r="AD298" i="6"/>
  <c r="AC298" i="6"/>
  <c r="AA298" i="6"/>
  <c r="Z298" i="6"/>
  <c r="Y298" i="6"/>
  <c r="X298" i="6"/>
  <c r="V298" i="6"/>
  <c r="CP298" i="6" s="1"/>
  <c r="U298" i="6"/>
  <c r="CO298" i="6" s="1"/>
  <c r="T298" i="6"/>
  <c r="CN298" i="6" s="1"/>
  <c r="S298" i="6"/>
  <c r="CM298" i="6" s="1"/>
  <c r="R298" i="6"/>
  <c r="CL298" i="6" s="1"/>
  <c r="Q298" i="6"/>
  <c r="BO298" i="6" s="1"/>
  <c r="P298" i="6"/>
  <c r="O298" i="6"/>
  <c r="N298" i="6"/>
  <c r="M298" i="6"/>
  <c r="C298" i="6"/>
  <c r="CO297" i="6"/>
  <c r="BJ297" i="6"/>
  <c r="BI297" i="6"/>
  <c r="BH297" i="6"/>
  <c r="BC297" i="6"/>
  <c r="BB297" i="6"/>
  <c r="AZ297" i="6"/>
  <c r="AY297" i="6"/>
  <c r="AX297" i="6"/>
  <c r="AW297" i="6"/>
  <c r="AV297" i="6"/>
  <c r="AU297" i="6"/>
  <c r="AT297" i="6"/>
  <c r="AS297" i="6"/>
  <c r="AP297" i="6"/>
  <c r="AO297" i="6"/>
  <c r="AN297" i="6"/>
  <c r="AM297" i="6"/>
  <c r="AL297" i="6"/>
  <c r="AK297" i="6"/>
  <c r="AJ297" i="6"/>
  <c r="AI297" i="6"/>
  <c r="AH297" i="6"/>
  <c r="AF297" i="6"/>
  <c r="AE297" i="6"/>
  <c r="AD297" i="6"/>
  <c r="AC297" i="6"/>
  <c r="AA297" i="6"/>
  <c r="Z297" i="6"/>
  <c r="Y297" i="6"/>
  <c r="X297" i="6"/>
  <c r="V297" i="6"/>
  <c r="CP297" i="6" s="1"/>
  <c r="U297" i="6"/>
  <c r="T297" i="6"/>
  <c r="CN297" i="6" s="1"/>
  <c r="S297" i="6"/>
  <c r="CM297" i="6" s="1"/>
  <c r="R297" i="6"/>
  <c r="CL297" i="6" s="1"/>
  <c r="Q297" i="6"/>
  <c r="P297" i="6"/>
  <c r="O297" i="6"/>
  <c r="N297" i="6"/>
  <c r="M297" i="6"/>
  <c r="C297" i="6"/>
  <c r="CP296" i="6"/>
  <c r="CO296" i="6"/>
  <c r="BJ296" i="6"/>
  <c r="BI296" i="6"/>
  <c r="BH296" i="6"/>
  <c r="BC296" i="6"/>
  <c r="BB296" i="6"/>
  <c r="AZ296" i="6"/>
  <c r="AY296" i="6"/>
  <c r="AX296" i="6"/>
  <c r="AW296" i="6"/>
  <c r="AV296" i="6"/>
  <c r="AU296" i="6"/>
  <c r="AT296" i="6"/>
  <c r="AS296" i="6"/>
  <c r="AP296" i="6"/>
  <c r="AO296" i="6"/>
  <c r="AN296" i="6"/>
  <c r="AM296" i="6"/>
  <c r="AL296" i="6"/>
  <c r="AK296" i="6"/>
  <c r="AJ296" i="6"/>
  <c r="AI296" i="6"/>
  <c r="AH296" i="6"/>
  <c r="AF296" i="6"/>
  <c r="AE296" i="6"/>
  <c r="AD296" i="6"/>
  <c r="AC296" i="6"/>
  <c r="AA296" i="6"/>
  <c r="Z296" i="6"/>
  <c r="Y296" i="6"/>
  <c r="X296" i="6"/>
  <c r="V296" i="6"/>
  <c r="U296" i="6"/>
  <c r="T296" i="6"/>
  <c r="CN296" i="6" s="1"/>
  <c r="S296" i="6"/>
  <c r="CM296" i="6" s="1"/>
  <c r="R296" i="6"/>
  <c r="CL296" i="6" s="1"/>
  <c r="Q296" i="6"/>
  <c r="P296" i="6"/>
  <c r="BN296" i="6" s="1"/>
  <c r="O296" i="6"/>
  <c r="N296" i="6"/>
  <c r="M296" i="6"/>
  <c r="BK296" i="6" s="1"/>
  <c r="C296" i="6"/>
  <c r="BJ295" i="6"/>
  <c r="BI295" i="6"/>
  <c r="BH295" i="6"/>
  <c r="BC295" i="6"/>
  <c r="BB295" i="6"/>
  <c r="AZ295" i="6"/>
  <c r="AY295" i="6"/>
  <c r="AX295" i="6"/>
  <c r="AW295" i="6"/>
  <c r="AV295" i="6"/>
  <c r="AU295" i="6"/>
  <c r="AT295" i="6"/>
  <c r="AS295" i="6"/>
  <c r="AP295" i="6"/>
  <c r="AO295" i="6"/>
  <c r="AN295" i="6"/>
  <c r="AM295" i="6"/>
  <c r="AL295" i="6"/>
  <c r="AK295" i="6"/>
  <c r="AJ295" i="6"/>
  <c r="AI295" i="6"/>
  <c r="AH295" i="6"/>
  <c r="AF295" i="6"/>
  <c r="AE295" i="6"/>
  <c r="AD295" i="6"/>
  <c r="AC295" i="6"/>
  <c r="AA295" i="6"/>
  <c r="Z295" i="6"/>
  <c r="Y295" i="6"/>
  <c r="X295" i="6"/>
  <c r="V295" i="6"/>
  <c r="BO295" i="6" s="1"/>
  <c r="U295" i="6"/>
  <c r="CO295" i="6" s="1"/>
  <c r="T295" i="6"/>
  <c r="CN295" i="6" s="1"/>
  <c r="S295" i="6"/>
  <c r="CM295" i="6" s="1"/>
  <c r="R295" i="6"/>
  <c r="CL295" i="6" s="1"/>
  <c r="Q295" i="6"/>
  <c r="P295" i="6"/>
  <c r="BN295" i="6" s="1"/>
  <c r="O295" i="6"/>
  <c r="N295" i="6"/>
  <c r="M295" i="6"/>
  <c r="C295" i="6"/>
  <c r="BJ294" i="6"/>
  <c r="BI294" i="6"/>
  <c r="BH294" i="6"/>
  <c r="BC294" i="6"/>
  <c r="BB294" i="6"/>
  <c r="AZ294" i="6"/>
  <c r="AY294" i="6"/>
  <c r="AX294" i="6"/>
  <c r="AW294" i="6"/>
  <c r="AV294" i="6"/>
  <c r="AU294" i="6"/>
  <c r="AT294" i="6"/>
  <c r="AS294" i="6"/>
  <c r="AP294" i="6"/>
  <c r="AO294" i="6"/>
  <c r="AN294" i="6"/>
  <c r="AM294" i="6"/>
  <c r="AL294" i="6"/>
  <c r="AK294" i="6"/>
  <c r="AJ294" i="6"/>
  <c r="AI294" i="6"/>
  <c r="AH294" i="6"/>
  <c r="AF294" i="6"/>
  <c r="AE294" i="6"/>
  <c r="AD294" i="6"/>
  <c r="AC294" i="6"/>
  <c r="AA294" i="6"/>
  <c r="Z294" i="6"/>
  <c r="Y294" i="6"/>
  <c r="X294" i="6"/>
  <c r="V294" i="6"/>
  <c r="CP294" i="6" s="1"/>
  <c r="U294" i="6"/>
  <c r="CO294" i="6" s="1"/>
  <c r="T294" i="6"/>
  <c r="CN294" i="6" s="1"/>
  <c r="S294" i="6"/>
  <c r="CM294" i="6" s="1"/>
  <c r="R294" i="6"/>
  <c r="CL294" i="6" s="1"/>
  <c r="Q294" i="6"/>
  <c r="BO294" i="6" s="1"/>
  <c r="P294" i="6"/>
  <c r="O294" i="6"/>
  <c r="N294" i="6"/>
  <c r="M294" i="6"/>
  <c r="C294" i="6"/>
  <c r="CO293" i="6"/>
  <c r="BJ293" i="6"/>
  <c r="BI293" i="6"/>
  <c r="BH293" i="6"/>
  <c r="BC293" i="6"/>
  <c r="BB293" i="6"/>
  <c r="AZ293" i="6"/>
  <c r="AY293" i="6"/>
  <c r="AX293" i="6"/>
  <c r="AW293" i="6"/>
  <c r="AV293" i="6"/>
  <c r="AU293" i="6"/>
  <c r="AT293" i="6"/>
  <c r="AS293" i="6"/>
  <c r="AP293" i="6"/>
  <c r="AO293" i="6"/>
  <c r="AN293" i="6"/>
  <c r="AM293" i="6"/>
  <c r="AL293" i="6"/>
  <c r="AK293" i="6"/>
  <c r="AJ293" i="6"/>
  <c r="AI293" i="6"/>
  <c r="AH293" i="6"/>
  <c r="AF293" i="6"/>
  <c r="AE293" i="6"/>
  <c r="AD293" i="6"/>
  <c r="AC293" i="6"/>
  <c r="AA293" i="6"/>
  <c r="Z293" i="6"/>
  <c r="Y293" i="6"/>
  <c r="X293" i="6"/>
  <c r="V293" i="6"/>
  <c r="CP293" i="6" s="1"/>
  <c r="U293" i="6"/>
  <c r="T293" i="6"/>
  <c r="CN293" i="6" s="1"/>
  <c r="S293" i="6"/>
  <c r="CM293" i="6" s="1"/>
  <c r="R293" i="6"/>
  <c r="CL293" i="6" s="1"/>
  <c r="Q293" i="6"/>
  <c r="P293" i="6"/>
  <c r="O293" i="6"/>
  <c r="N293" i="6"/>
  <c r="M293" i="6"/>
  <c r="C293" i="6"/>
  <c r="CP292" i="6"/>
  <c r="BJ292" i="6"/>
  <c r="BI292" i="6"/>
  <c r="BH292" i="6"/>
  <c r="BC292" i="6"/>
  <c r="BB292" i="6"/>
  <c r="AZ292" i="6"/>
  <c r="AY292" i="6"/>
  <c r="AX292" i="6"/>
  <c r="AW292" i="6"/>
  <c r="AV292" i="6"/>
  <c r="AU292" i="6"/>
  <c r="AT292" i="6"/>
  <c r="AS292" i="6"/>
  <c r="AP292" i="6"/>
  <c r="AO292" i="6"/>
  <c r="AN292" i="6"/>
  <c r="AM292" i="6"/>
  <c r="AL292" i="6"/>
  <c r="AK292" i="6"/>
  <c r="AJ292" i="6"/>
  <c r="AI292" i="6"/>
  <c r="AH292" i="6"/>
  <c r="AF292" i="6"/>
  <c r="AE292" i="6"/>
  <c r="AD292" i="6"/>
  <c r="AC292" i="6"/>
  <c r="AA292" i="6"/>
  <c r="Z292" i="6"/>
  <c r="Y292" i="6"/>
  <c r="X292" i="6"/>
  <c r="V292" i="6"/>
  <c r="U292" i="6"/>
  <c r="BN292" i="6" s="1"/>
  <c r="T292" i="6"/>
  <c r="CN292" i="6" s="1"/>
  <c r="S292" i="6"/>
  <c r="CM292" i="6" s="1"/>
  <c r="R292" i="6"/>
  <c r="CL292" i="6" s="1"/>
  <c r="Q292" i="6"/>
  <c r="BO292" i="6" s="1"/>
  <c r="CK292" i="6" s="1"/>
  <c r="P292" i="6"/>
  <c r="O292" i="6"/>
  <c r="N292" i="6"/>
  <c r="M292" i="6"/>
  <c r="BK292" i="6" s="1"/>
  <c r="C292" i="6"/>
  <c r="CP291" i="6"/>
  <c r="CL291" i="6"/>
  <c r="BJ291" i="6"/>
  <c r="BI291" i="6"/>
  <c r="BH291" i="6"/>
  <c r="BC291" i="6"/>
  <c r="BB291" i="6"/>
  <c r="AZ291" i="6"/>
  <c r="AY291" i="6"/>
  <c r="AX291" i="6"/>
  <c r="AW291" i="6"/>
  <c r="AV291" i="6"/>
  <c r="AU291" i="6"/>
  <c r="AT291" i="6"/>
  <c r="AS291" i="6"/>
  <c r="AP291" i="6"/>
  <c r="AO291" i="6"/>
  <c r="AN291" i="6"/>
  <c r="AM291" i="6"/>
  <c r="AL291" i="6"/>
  <c r="AK291" i="6"/>
  <c r="AJ291" i="6"/>
  <c r="AI291" i="6"/>
  <c r="AH291" i="6"/>
  <c r="AF291" i="6"/>
  <c r="AE291" i="6"/>
  <c r="AD291" i="6"/>
  <c r="AC291" i="6"/>
  <c r="AA291" i="6"/>
  <c r="Z291" i="6"/>
  <c r="Y291" i="6"/>
  <c r="X291" i="6"/>
  <c r="V291" i="6"/>
  <c r="U291" i="6"/>
  <c r="CO291" i="6" s="1"/>
  <c r="T291" i="6"/>
  <c r="CN291" i="6" s="1"/>
  <c r="S291" i="6"/>
  <c r="CM291" i="6" s="1"/>
  <c r="R291" i="6"/>
  <c r="Q291" i="6"/>
  <c r="BO291" i="6" s="1"/>
  <c r="P291" i="6"/>
  <c r="BN291" i="6" s="1"/>
  <c r="O291" i="6"/>
  <c r="N291" i="6"/>
  <c r="M291" i="6"/>
  <c r="C291" i="6"/>
  <c r="BJ290" i="6"/>
  <c r="BI290" i="6"/>
  <c r="BH290" i="6"/>
  <c r="BC290" i="6"/>
  <c r="BB290" i="6"/>
  <c r="AZ290" i="6"/>
  <c r="AY290" i="6"/>
  <c r="AX290" i="6"/>
  <c r="AW290" i="6"/>
  <c r="AV290" i="6"/>
  <c r="AU290" i="6"/>
  <c r="AT290" i="6"/>
  <c r="AS290" i="6"/>
  <c r="AP290" i="6"/>
  <c r="AO290" i="6"/>
  <c r="AN290" i="6"/>
  <c r="AM290" i="6"/>
  <c r="AL290" i="6"/>
  <c r="AK290" i="6"/>
  <c r="AJ290" i="6"/>
  <c r="AI290" i="6"/>
  <c r="AH290" i="6"/>
  <c r="AF290" i="6"/>
  <c r="AE290" i="6"/>
  <c r="AD290" i="6"/>
  <c r="AC290" i="6"/>
  <c r="AA290" i="6"/>
  <c r="Z290" i="6"/>
  <c r="Y290" i="6"/>
  <c r="X290" i="6"/>
  <c r="V290" i="6"/>
  <c r="CP290" i="6" s="1"/>
  <c r="U290" i="6"/>
  <c r="CO290" i="6" s="1"/>
  <c r="T290" i="6"/>
  <c r="CN290" i="6" s="1"/>
  <c r="S290" i="6"/>
  <c r="CM290" i="6" s="1"/>
  <c r="R290" i="6"/>
  <c r="CL290" i="6" s="1"/>
  <c r="Q290" i="6"/>
  <c r="BO290" i="6" s="1"/>
  <c r="BX290" i="6" s="1"/>
  <c r="P290" i="6"/>
  <c r="BN290" i="6" s="1"/>
  <c r="O290" i="6"/>
  <c r="N290" i="6"/>
  <c r="M290" i="6"/>
  <c r="BK290" i="6" s="1"/>
  <c r="CG290" i="6" s="1"/>
  <c r="C290" i="6"/>
  <c r="BJ289" i="6"/>
  <c r="BI289" i="6"/>
  <c r="BH289" i="6"/>
  <c r="BC289" i="6"/>
  <c r="BB289" i="6"/>
  <c r="AZ289" i="6"/>
  <c r="AY289" i="6"/>
  <c r="AX289" i="6"/>
  <c r="AW289" i="6"/>
  <c r="AV289" i="6"/>
  <c r="AU289" i="6"/>
  <c r="AT289" i="6"/>
  <c r="AS289" i="6"/>
  <c r="AP289" i="6"/>
  <c r="AO289" i="6"/>
  <c r="AN289" i="6"/>
  <c r="AM289" i="6"/>
  <c r="AL289" i="6"/>
  <c r="AK289" i="6"/>
  <c r="AJ289" i="6"/>
  <c r="AI289" i="6"/>
  <c r="AH289" i="6"/>
  <c r="AF289" i="6"/>
  <c r="AE289" i="6"/>
  <c r="AD289" i="6"/>
  <c r="AC289" i="6"/>
  <c r="AA289" i="6"/>
  <c r="Z289" i="6"/>
  <c r="Y289" i="6"/>
  <c r="X289" i="6"/>
  <c r="V289" i="6"/>
  <c r="CP289" i="6" s="1"/>
  <c r="U289" i="6"/>
  <c r="CO289" i="6" s="1"/>
  <c r="T289" i="6"/>
  <c r="CN289" i="6" s="1"/>
  <c r="S289" i="6"/>
  <c r="CM289" i="6" s="1"/>
  <c r="R289" i="6"/>
  <c r="CL289" i="6" s="1"/>
  <c r="Q289" i="6"/>
  <c r="P289" i="6"/>
  <c r="O289" i="6"/>
  <c r="N289" i="6"/>
  <c r="M289" i="6"/>
  <c r="C289" i="6"/>
  <c r="CP288" i="6"/>
  <c r="BJ288" i="6"/>
  <c r="BI288" i="6"/>
  <c r="BH288" i="6"/>
  <c r="BC288" i="6"/>
  <c r="BB288" i="6"/>
  <c r="AZ288" i="6"/>
  <c r="AY288" i="6"/>
  <c r="AX288" i="6"/>
  <c r="AW288" i="6"/>
  <c r="AV288" i="6"/>
  <c r="AU288" i="6"/>
  <c r="AT288" i="6"/>
  <c r="AS288" i="6"/>
  <c r="AP288" i="6"/>
  <c r="AO288" i="6"/>
  <c r="AN288" i="6"/>
  <c r="AM288" i="6"/>
  <c r="AL288" i="6"/>
  <c r="AK288" i="6"/>
  <c r="AJ288" i="6"/>
  <c r="AI288" i="6"/>
  <c r="AH288" i="6"/>
  <c r="AF288" i="6"/>
  <c r="AE288" i="6"/>
  <c r="AD288" i="6"/>
  <c r="AC288" i="6"/>
  <c r="AA288" i="6"/>
  <c r="Z288" i="6"/>
  <c r="Y288" i="6"/>
  <c r="X288" i="6"/>
  <c r="V288" i="6"/>
  <c r="U288" i="6"/>
  <c r="CO288" i="6" s="1"/>
  <c r="T288" i="6"/>
  <c r="CN288" i="6" s="1"/>
  <c r="S288" i="6"/>
  <c r="CM288" i="6" s="1"/>
  <c r="R288" i="6"/>
  <c r="CL288" i="6" s="1"/>
  <c r="Q288" i="6"/>
  <c r="BO288" i="6" s="1"/>
  <c r="CK288" i="6" s="1"/>
  <c r="P288" i="6"/>
  <c r="O288" i="6"/>
  <c r="N288" i="6"/>
  <c r="M288" i="6"/>
  <c r="BK288" i="6" s="1"/>
  <c r="C288" i="6"/>
  <c r="CP287" i="6"/>
  <c r="CL287" i="6"/>
  <c r="BJ287" i="6"/>
  <c r="BI287" i="6"/>
  <c r="BH287" i="6"/>
  <c r="BC287" i="6"/>
  <c r="BB287" i="6"/>
  <c r="AZ287" i="6"/>
  <c r="AY287" i="6"/>
  <c r="AX287" i="6"/>
  <c r="AW287" i="6"/>
  <c r="AV287" i="6"/>
  <c r="AU287" i="6"/>
  <c r="AT287" i="6"/>
  <c r="AS287" i="6"/>
  <c r="AP287" i="6"/>
  <c r="AO287" i="6"/>
  <c r="AN287" i="6"/>
  <c r="AM287" i="6"/>
  <c r="AL287" i="6"/>
  <c r="AK287" i="6"/>
  <c r="AJ287" i="6"/>
  <c r="AI287" i="6"/>
  <c r="AH287" i="6"/>
  <c r="AF287" i="6"/>
  <c r="AE287" i="6"/>
  <c r="AD287" i="6"/>
  <c r="AC287" i="6"/>
  <c r="AA287" i="6"/>
  <c r="Z287" i="6"/>
  <c r="Y287" i="6"/>
  <c r="X287" i="6"/>
  <c r="V287" i="6"/>
  <c r="U287" i="6"/>
  <c r="CO287" i="6" s="1"/>
  <c r="T287" i="6"/>
  <c r="CN287" i="6" s="1"/>
  <c r="S287" i="6"/>
  <c r="CM287" i="6" s="1"/>
  <c r="R287" i="6"/>
  <c r="Q287" i="6"/>
  <c r="P287" i="6"/>
  <c r="BN287" i="6" s="1"/>
  <c r="O287" i="6"/>
  <c r="N287" i="6"/>
  <c r="M287" i="6"/>
  <c r="C287" i="6"/>
  <c r="BJ286" i="6"/>
  <c r="BI286" i="6"/>
  <c r="BH286" i="6"/>
  <c r="BC286" i="6"/>
  <c r="BB286" i="6"/>
  <c r="AZ286" i="6"/>
  <c r="AY286" i="6"/>
  <c r="AX286" i="6"/>
  <c r="AW286" i="6"/>
  <c r="AV286" i="6"/>
  <c r="AU286" i="6"/>
  <c r="AT286" i="6"/>
  <c r="AS286" i="6"/>
  <c r="AP286" i="6"/>
  <c r="AO286" i="6"/>
  <c r="AN286" i="6"/>
  <c r="AM286" i="6"/>
  <c r="AL286" i="6"/>
  <c r="AK286" i="6"/>
  <c r="AJ286" i="6"/>
  <c r="AI286" i="6"/>
  <c r="AH286" i="6"/>
  <c r="AF286" i="6"/>
  <c r="AE286" i="6"/>
  <c r="AD286" i="6"/>
  <c r="AC286" i="6"/>
  <c r="AA286" i="6"/>
  <c r="Z286" i="6"/>
  <c r="Y286" i="6"/>
  <c r="X286" i="6"/>
  <c r="V286" i="6"/>
  <c r="CP286" i="6" s="1"/>
  <c r="U286" i="6"/>
  <c r="CO286" i="6" s="1"/>
  <c r="T286" i="6"/>
  <c r="CN286" i="6" s="1"/>
  <c r="S286" i="6"/>
  <c r="CM286" i="6" s="1"/>
  <c r="R286" i="6"/>
  <c r="CL286" i="6" s="1"/>
  <c r="Q286" i="6"/>
  <c r="BO286" i="6" s="1"/>
  <c r="P286" i="6"/>
  <c r="BN286" i="6" s="1"/>
  <c r="O286" i="6"/>
  <c r="N286" i="6"/>
  <c r="M286" i="6"/>
  <c r="BK286" i="6" s="1"/>
  <c r="CG286" i="6" s="1"/>
  <c r="C286" i="6"/>
  <c r="BJ285" i="6"/>
  <c r="BI285" i="6"/>
  <c r="BH285" i="6"/>
  <c r="BC285" i="6"/>
  <c r="BB285" i="6"/>
  <c r="AZ285" i="6"/>
  <c r="AY285" i="6"/>
  <c r="AX285" i="6"/>
  <c r="AW285" i="6"/>
  <c r="AV285" i="6"/>
  <c r="AU285" i="6"/>
  <c r="AT285" i="6"/>
  <c r="AS285" i="6"/>
  <c r="AP285" i="6"/>
  <c r="AO285" i="6"/>
  <c r="AN285" i="6"/>
  <c r="AM285" i="6"/>
  <c r="AL285" i="6"/>
  <c r="AK285" i="6"/>
  <c r="AJ285" i="6"/>
  <c r="AI285" i="6"/>
  <c r="AH285" i="6"/>
  <c r="AF285" i="6"/>
  <c r="AE285" i="6"/>
  <c r="AD285" i="6"/>
  <c r="AC285" i="6"/>
  <c r="AA285" i="6"/>
  <c r="Z285" i="6"/>
  <c r="Y285" i="6"/>
  <c r="X285" i="6"/>
  <c r="V285" i="6"/>
  <c r="CP285" i="6" s="1"/>
  <c r="U285" i="6"/>
  <c r="CO285" i="6" s="1"/>
  <c r="T285" i="6"/>
  <c r="CN285" i="6" s="1"/>
  <c r="S285" i="6"/>
  <c r="CM285" i="6" s="1"/>
  <c r="R285" i="6"/>
  <c r="CL285" i="6" s="1"/>
  <c r="Q285" i="6"/>
  <c r="P285" i="6"/>
  <c r="BN285" i="6" s="1"/>
  <c r="O285" i="6"/>
  <c r="N285" i="6"/>
  <c r="M285" i="6"/>
  <c r="C285" i="6"/>
  <c r="CO284" i="6"/>
  <c r="BJ284" i="6"/>
  <c r="BI284" i="6"/>
  <c r="BH284" i="6"/>
  <c r="BC284" i="6"/>
  <c r="BB284" i="6"/>
  <c r="AZ284" i="6"/>
  <c r="AY284" i="6"/>
  <c r="AX284" i="6"/>
  <c r="AW284" i="6"/>
  <c r="AV284" i="6"/>
  <c r="AU284" i="6"/>
  <c r="AT284" i="6"/>
  <c r="AS284" i="6"/>
  <c r="AP284" i="6"/>
  <c r="AO284" i="6"/>
  <c r="AN284" i="6"/>
  <c r="AM284" i="6"/>
  <c r="AL284" i="6"/>
  <c r="AK284" i="6"/>
  <c r="AJ284" i="6"/>
  <c r="AI284" i="6"/>
  <c r="AH284" i="6"/>
  <c r="AF284" i="6"/>
  <c r="AE284" i="6"/>
  <c r="AD284" i="6"/>
  <c r="AC284" i="6"/>
  <c r="AA284" i="6"/>
  <c r="Z284" i="6"/>
  <c r="Y284" i="6"/>
  <c r="X284" i="6"/>
  <c r="V284" i="6"/>
  <c r="CP284" i="6" s="1"/>
  <c r="U284" i="6"/>
  <c r="T284" i="6"/>
  <c r="CN284" i="6" s="1"/>
  <c r="S284" i="6"/>
  <c r="CM284" i="6" s="1"/>
  <c r="R284" i="6"/>
  <c r="CL284" i="6" s="1"/>
  <c r="Q284" i="6"/>
  <c r="P284" i="6"/>
  <c r="BN284" i="6" s="1"/>
  <c r="O284" i="6"/>
  <c r="N284" i="6"/>
  <c r="M284" i="6"/>
  <c r="C284" i="6"/>
  <c r="CM283" i="6"/>
  <c r="BJ283" i="6"/>
  <c r="BI283" i="6"/>
  <c r="BH283" i="6"/>
  <c r="BC283" i="6"/>
  <c r="BB283" i="6"/>
  <c r="AZ283" i="6"/>
  <c r="AY283" i="6"/>
  <c r="AX283" i="6"/>
  <c r="AW283" i="6"/>
  <c r="AV283" i="6"/>
  <c r="AU283" i="6"/>
  <c r="AT283" i="6"/>
  <c r="AS283" i="6"/>
  <c r="AP283" i="6"/>
  <c r="AO283" i="6"/>
  <c r="AN283" i="6"/>
  <c r="AM283" i="6"/>
  <c r="AL283" i="6"/>
  <c r="AK283" i="6"/>
  <c r="AJ283" i="6"/>
  <c r="AI283" i="6"/>
  <c r="AH283" i="6"/>
  <c r="AF283" i="6"/>
  <c r="AE283" i="6"/>
  <c r="AD283" i="6"/>
  <c r="AC283" i="6"/>
  <c r="AA283" i="6"/>
  <c r="Z283" i="6"/>
  <c r="Y283" i="6"/>
  <c r="X283" i="6"/>
  <c r="V283" i="6"/>
  <c r="CP283" i="6" s="1"/>
  <c r="U283" i="6"/>
  <c r="CO283" i="6" s="1"/>
  <c r="T283" i="6"/>
  <c r="CN283" i="6" s="1"/>
  <c r="S283" i="6"/>
  <c r="R283" i="6"/>
  <c r="CL283" i="6" s="1"/>
  <c r="Q283" i="6"/>
  <c r="P283" i="6"/>
  <c r="BN283" i="6" s="1"/>
  <c r="O283" i="6"/>
  <c r="N283" i="6"/>
  <c r="M283" i="6"/>
  <c r="C283" i="6"/>
  <c r="BJ282" i="6"/>
  <c r="BI282" i="6"/>
  <c r="BH282" i="6"/>
  <c r="BC282" i="6"/>
  <c r="BB282" i="6"/>
  <c r="AZ282" i="6"/>
  <c r="AY282" i="6"/>
  <c r="AX282" i="6"/>
  <c r="AW282" i="6"/>
  <c r="AV282" i="6"/>
  <c r="AU282" i="6"/>
  <c r="AT282" i="6"/>
  <c r="AS282" i="6"/>
  <c r="AP282" i="6"/>
  <c r="AO282" i="6"/>
  <c r="AN282" i="6"/>
  <c r="AM282" i="6"/>
  <c r="AL282" i="6"/>
  <c r="AK282" i="6"/>
  <c r="AJ282" i="6"/>
  <c r="AI282" i="6"/>
  <c r="AH282" i="6"/>
  <c r="AF282" i="6"/>
  <c r="AE282" i="6"/>
  <c r="AD282" i="6"/>
  <c r="AC282" i="6"/>
  <c r="AA282" i="6"/>
  <c r="Z282" i="6"/>
  <c r="Y282" i="6"/>
  <c r="X282" i="6"/>
  <c r="V282" i="6"/>
  <c r="CP282" i="6" s="1"/>
  <c r="U282" i="6"/>
  <c r="CO282" i="6" s="1"/>
  <c r="T282" i="6"/>
  <c r="CN282" i="6" s="1"/>
  <c r="S282" i="6"/>
  <c r="CM282" i="6" s="1"/>
  <c r="R282" i="6"/>
  <c r="CL282" i="6" s="1"/>
  <c r="Q282" i="6"/>
  <c r="BO282" i="6" s="1"/>
  <c r="P282" i="6"/>
  <c r="O282" i="6"/>
  <c r="N282" i="6"/>
  <c r="M282" i="6"/>
  <c r="BK282" i="6" s="1"/>
  <c r="C282" i="6"/>
  <c r="BJ281" i="6"/>
  <c r="BI281" i="6"/>
  <c r="BH281" i="6"/>
  <c r="BC281" i="6"/>
  <c r="BB281" i="6"/>
  <c r="AZ281" i="6"/>
  <c r="AY281" i="6"/>
  <c r="AX281" i="6"/>
  <c r="AW281" i="6"/>
  <c r="AV281" i="6"/>
  <c r="AU281" i="6"/>
  <c r="AT281" i="6"/>
  <c r="AS281" i="6"/>
  <c r="AP281" i="6"/>
  <c r="AO281" i="6"/>
  <c r="AN281" i="6"/>
  <c r="AM281" i="6"/>
  <c r="AL281" i="6"/>
  <c r="AK281" i="6"/>
  <c r="AJ281" i="6"/>
  <c r="AI281" i="6"/>
  <c r="AH281" i="6"/>
  <c r="AF281" i="6"/>
  <c r="AE281" i="6"/>
  <c r="AD281" i="6"/>
  <c r="AC281" i="6"/>
  <c r="AA281" i="6"/>
  <c r="Z281" i="6"/>
  <c r="Y281" i="6"/>
  <c r="X281" i="6"/>
  <c r="V281" i="6"/>
  <c r="CP281" i="6" s="1"/>
  <c r="U281" i="6"/>
  <c r="CO281" i="6" s="1"/>
  <c r="T281" i="6"/>
  <c r="CN281" i="6" s="1"/>
  <c r="S281" i="6"/>
  <c r="CM281" i="6" s="1"/>
  <c r="R281" i="6"/>
  <c r="CL281" i="6" s="1"/>
  <c r="Q281" i="6"/>
  <c r="P281" i="6"/>
  <c r="O281" i="6"/>
  <c r="N281" i="6"/>
  <c r="M281" i="6"/>
  <c r="C281" i="6"/>
  <c r="CO280" i="6"/>
  <c r="BJ280" i="6"/>
  <c r="BI280" i="6"/>
  <c r="BH280" i="6"/>
  <c r="BC280" i="6"/>
  <c r="BB280" i="6"/>
  <c r="AZ280" i="6"/>
  <c r="AY280" i="6"/>
  <c r="AX280" i="6"/>
  <c r="AW280" i="6"/>
  <c r="AV280" i="6"/>
  <c r="AU280" i="6"/>
  <c r="AT280" i="6"/>
  <c r="AS280" i="6"/>
  <c r="AP280" i="6"/>
  <c r="AO280" i="6"/>
  <c r="AN280" i="6"/>
  <c r="AM280" i="6"/>
  <c r="AL280" i="6"/>
  <c r="AK280" i="6"/>
  <c r="AJ280" i="6"/>
  <c r="AI280" i="6"/>
  <c r="AH280" i="6"/>
  <c r="AF280" i="6"/>
  <c r="AE280" i="6"/>
  <c r="AD280" i="6"/>
  <c r="AC280" i="6"/>
  <c r="AA280" i="6"/>
  <c r="Z280" i="6"/>
  <c r="Y280" i="6"/>
  <c r="X280" i="6"/>
  <c r="V280" i="6"/>
  <c r="CP280" i="6" s="1"/>
  <c r="U280" i="6"/>
  <c r="T280" i="6"/>
  <c r="CN280" i="6" s="1"/>
  <c r="S280" i="6"/>
  <c r="CM280" i="6" s="1"/>
  <c r="R280" i="6"/>
  <c r="CL280" i="6" s="1"/>
  <c r="Q280" i="6"/>
  <c r="P280" i="6"/>
  <c r="O280" i="6"/>
  <c r="N280" i="6"/>
  <c r="M280" i="6"/>
  <c r="C280" i="6"/>
  <c r="CP279" i="6"/>
  <c r="CM279" i="6"/>
  <c r="BJ279" i="6"/>
  <c r="BI279" i="6"/>
  <c r="BH279" i="6"/>
  <c r="BC279" i="6"/>
  <c r="BB279" i="6"/>
  <c r="AZ279" i="6"/>
  <c r="AY279" i="6"/>
  <c r="AX279" i="6"/>
  <c r="AW279" i="6"/>
  <c r="AV279" i="6"/>
  <c r="AU279" i="6"/>
  <c r="AT279" i="6"/>
  <c r="AS279" i="6"/>
  <c r="AP279" i="6"/>
  <c r="AO279" i="6"/>
  <c r="AN279" i="6"/>
  <c r="AM279" i="6"/>
  <c r="AL279" i="6"/>
  <c r="AK279" i="6"/>
  <c r="AJ279" i="6"/>
  <c r="AI279" i="6"/>
  <c r="AH279" i="6"/>
  <c r="AF279" i="6"/>
  <c r="AE279" i="6"/>
  <c r="AD279" i="6"/>
  <c r="AC279" i="6"/>
  <c r="AA279" i="6"/>
  <c r="Z279" i="6"/>
  <c r="Y279" i="6"/>
  <c r="X279" i="6"/>
  <c r="V279" i="6"/>
  <c r="U279" i="6"/>
  <c r="CO279" i="6" s="1"/>
  <c r="T279" i="6"/>
  <c r="CN279" i="6" s="1"/>
  <c r="S279" i="6"/>
  <c r="R279" i="6"/>
  <c r="CL279" i="6" s="1"/>
  <c r="Q279" i="6"/>
  <c r="BO279" i="6" s="1"/>
  <c r="P279" i="6"/>
  <c r="BN279" i="6" s="1"/>
  <c r="O279" i="6"/>
  <c r="N279" i="6"/>
  <c r="M279" i="6"/>
  <c r="BK279" i="6" s="1"/>
  <c r="C279" i="6"/>
  <c r="BJ278" i="6"/>
  <c r="BI278" i="6"/>
  <c r="BH278" i="6"/>
  <c r="BC278" i="6"/>
  <c r="BB278" i="6"/>
  <c r="AZ278" i="6"/>
  <c r="AY278" i="6"/>
  <c r="AX278" i="6"/>
  <c r="AW278" i="6"/>
  <c r="AV278" i="6"/>
  <c r="AU278" i="6"/>
  <c r="AT278" i="6"/>
  <c r="AS278" i="6"/>
  <c r="AP278" i="6"/>
  <c r="AO278" i="6"/>
  <c r="AN278" i="6"/>
  <c r="AM278" i="6"/>
  <c r="AL278" i="6"/>
  <c r="AK278" i="6"/>
  <c r="AJ278" i="6"/>
  <c r="AI278" i="6"/>
  <c r="AH278" i="6"/>
  <c r="AF278" i="6"/>
  <c r="AE278" i="6"/>
  <c r="AD278" i="6"/>
  <c r="AC278" i="6"/>
  <c r="AA278" i="6"/>
  <c r="Z278" i="6"/>
  <c r="Y278" i="6"/>
  <c r="X278" i="6"/>
  <c r="V278" i="6"/>
  <c r="CP278" i="6" s="1"/>
  <c r="U278" i="6"/>
  <c r="CO278" i="6" s="1"/>
  <c r="T278" i="6"/>
  <c r="CN278" i="6" s="1"/>
  <c r="S278" i="6"/>
  <c r="CM278" i="6" s="1"/>
  <c r="R278" i="6"/>
  <c r="CL278" i="6" s="1"/>
  <c r="Q278" i="6"/>
  <c r="BO278" i="6" s="1"/>
  <c r="P278" i="6"/>
  <c r="O278" i="6"/>
  <c r="N278" i="6"/>
  <c r="M278" i="6"/>
  <c r="BK278" i="6" s="1"/>
  <c r="CG278" i="6" s="1"/>
  <c r="C278" i="6"/>
  <c r="CN277" i="6"/>
  <c r="BJ277" i="6"/>
  <c r="BI277" i="6"/>
  <c r="BH277" i="6"/>
  <c r="BC277" i="6"/>
  <c r="BB277" i="6"/>
  <c r="AZ277" i="6"/>
  <c r="AY277" i="6"/>
  <c r="AX277" i="6"/>
  <c r="AW277" i="6"/>
  <c r="AV277" i="6"/>
  <c r="AU277" i="6"/>
  <c r="AT277" i="6"/>
  <c r="AS277" i="6"/>
  <c r="AP277" i="6"/>
  <c r="AO277" i="6"/>
  <c r="AN277" i="6"/>
  <c r="AM277" i="6"/>
  <c r="AL277" i="6"/>
  <c r="AK277" i="6"/>
  <c r="AJ277" i="6"/>
  <c r="AI277" i="6"/>
  <c r="AH277" i="6"/>
  <c r="AF277" i="6"/>
  <c r="AE277" i="6"/>
  <c r="AD277" i="6"/>
  <c r="AC277" i="6"/>
  <c r="AA277" i="6"/>
  <c r="Z277" i="6"/>
  <c r="Y277" i="6"/>
  <c r="X277" i="6"/>
  <c r="V277" i="6"/>
  <c r="CP277" i="6" s="1"/>
  <c r="U277" i="6"/>
  <c r="CO277" i="6" s="1"/>
  <c r="T277" i="6"/>
  <c r="S277" i="6"/>
  <c r="CM277" i="6" s="1"/>
  <c r="R277" i="6"/>
  <c r="CL277" i="6" s="1"/>
  <c r="Q277" i="6"/>
  <c r="BO277" i="6" s="1"/>
  <c r="BY277" i="6" s="1"/>
  <c r="P277" i="6"/>
  <c r="O277" i="6"/>
  <c r="N277" i="6"/>
  <c r="M277" i="6"/>
  <c r="BK277" i="6" s="1"/>
  <c r="C277" i="6"/>
  <c r="CP276" i="6"/>
  <c r="CL276" i="6"/>
  <c r="BJ276" i="6"/>
  <c r="BI276" i="6"/>
  <c r="BH276" i="6"/>
  <c r="BC276" i="6"/>
  <c r="BB276" i="6"/>
  <c r="AZ276" i="6"/>
  <c r="AY276" i="6"/>
  <c r="AX276" i="6"/>
  <c r="AW276" i="6"/>
  <c r="AV276" i="6"/>
  <c r="AU276" i="6"/>
  <c r="AT276" i="6"/>
  <c r="AS276" i="6"/>
  <c r="AP276" i="6"/>
  <c r="AO276" i="6"/>
  <c r="AN276" i="6"/>
  <c r="AM276" i="6"/>
  <c r="AL276" i="6"/>
  <c r="AK276" i="6"/>
  <c r="AJ276" i="6"/>
  <c r="AI276" i="6"/>
  <c r="AH276" i="6"/>
  <c r="AF276" i="6"/>
  <c r="AE276" i="6"/>
  <c r="AD276" i="6"/>
  <c r="AC276" i="6"/>
  <c r="AA276" i="6"/>
  <c r="Z276" i="6"/>
  <c r="Y276" i="6"/>
  <c r="X276" i="6"/>
  <c r="V276" i="6"/>
  <c r="U276" i="6"/>
  <c r="CO276" i="6" s="1"/>
  <c r="T276" i="6"/>
  <c r="CN276" i="6" s="1"/>
  <c r="S276" i="6"/>
  <c r="CM276" i="6" s="1"/>
  <c r="R276" i="6"/>
  <c r="Q276" i="6"/>
  <c r="BO276" i="6" s="1"/>
  <c r="CK276" i="6" s="1"/>
  <c r="P276" i="6"/>
  <c r="BN276" i="6" s="1"/>
  <c r="O276" i="6"/>
  <c r="N276" i="6"/>
  <c r="M276" i="6"/>
  <c r="BK276" i="6" s="1"/>
  <c r="C276" i="6"/>
  <c r="BJ275" i="6"/>
  <c r="BI275" i="6"/>
  <c r="BH275" i="6"/>
  <c r="BC275" i="6"/>
  <c r="BB275" i="6"/>
  <c r="AZ275" i="6"/>
  <c r="AY275" i="6"/>
  <c r="AX275" i="6"/>
  <c r="AW275" i="6"/>
  <c r="AV275" i="6"/>
  <c r="AU275" i="6"/>
  <c r="AT275" i="6"/>
  <c r="AS275" i="6"/>
  <c r="AP275" i="6"/>
  <c r="AO275" i="6"/>
  <c r="AN275" i="6"/>
  <c r="AM275" i="6"/>
  <c r="AL275" i="6"/>
  <c r="AK275" i="6"/>
  <c r="AJ275" i="6"/>
  <c r="AI275" i="6"/>
  <c r="AH275" i="6"/>
  <c r="AF275" i="6"/>
  <c r="AE275" i="6"/>
  <c r="AD275" i="6"/>
  <c r="AC275" i="6"/>
  <c r="AA275" i="6"/>
  <c r="Z275" i="6"/>
  <c r="Y275" i="6"/>
  <c r="X275" i="6"/>
  <c r="V275" i="6"/>
  <c r="CP275" i="6" s="1"/>
  <c r="U275" i="6"/>
  <c r="CO275" i="6" s="1"/>
  <c r="T275" i="6"/>
  <c r="CN275" i="6" s="1"/>
  <c r="S275" i="6"/>
  <c r="CM275" i="6" s="1"/>
  <c r="R275" i="6"/>
  <c r="CL275" i="6" s="1"/>
  <c r="Q275" i="6"/>
  <c r="BO275" i="6" s="1"/>
  <c r="P275" i="6"/>
  <c r="O275" i="6"/>
  <c r="N275" i="6"/>
  <c r="M275" i="6"/>
  <c r="C275" i="6"/>
  <c r="BJ274" i="6"/>
  <c r="BI274" i="6"/>
  <c r="BH274" i="6"/>
  <c r="BC274" i="6"/>
  <c r="BB274" i="6"/>
  <c r="AZ274" i="6"/>
  <c r="AY274" i="6"/>
  <c r="AX274" i="6"/>
  <c r="AW274" i="6"/>
  <c r="AV274" i="6"/>
  <c r="AU274" i="6"/>
  <c r="AT274" i="6"/>
  <c r="AS274" i="6"/>
  <c r="AP274" i="6"/>
  <c r="AO274" i="6"/>
  <c r="AN274" i="6"/>
  <c r="AM274" i="6"/>
  <c r="AL274" i="6"/>
  <c r="AK274" i="6"/>
  <c r="AJ274" i="6"/>
  <c r="AI274" i="6"/>
  <c r="AH274" i="6"/>
  <c r="AF274" i="6"/>
  <c r="AE274" i="6"/>
  <c r="AD274" i="6"/>
  <c r="AC274" i="6"/>
  <c r="AA274" i="6"/>
  <c r="Z274" i="6"/>
  <c r="Y274" i="6"/>
  <c r="X274" i="6"/>
  <c r="V274" i="6"/>
  <c r="CP274" i="6" s="1"/>
  <c r="U274" i="6"/>
  <c r="CO274" i="6" s="1"/>
  <c r="T274" i="6"/>
  <c r="CN274" i="6" s="1"/>
  <c r="S274" i="6"/>
  <c r="CM274" i="6" s="1"/>
  <c r="R274" i="6"/>
  <c r="CL274" i="6" s="1"/>
  <c r="Q274" i="6"/>
  <c r="BO274" i="6" s="1"/>
  <c r="BX274" i="6" s="1"/>
  <c r="P274" i="6"/>
  <c r="BN274" i="6" s="1"/>
  <c r="O274" i="6"/>
  <c r="N274" i="6"/>
  <c r="M274" i="6"/>
  <c r="C274" i="6"/>
  <c r="CN273" i="6"/>
  <c r="BJ273" i="6"/>
  <c r="BI273" i="6"/>
  <c r="BH273" i="6"/>
  <c r="BC273" i="6"/>
  <c r="BB273" i="6"/>
  <c r="AZ273" i="6"/>
  <c r="AY273" i="6"/>
  <c r="AX273" i="6"/>
  <c r="AW273" i="6"/>
  <c r="AV273" i="6"/>
  <c r="AU273" i="6"/>
  <c r="AT273" i="6"/>
  <c r="AS273" i="6"/>
  <c r="AP273" i="6"/>
  <c r="AO273" i="6"/>
  <c r="AN273" i="6"/>
  <c r="AM273" i="6"/>
  <c r="AL273" i="6"/>
  <c r="AK273" i="6"/>
  <c r="AJ273" i="6"/>
  <c r="AI273" i="6"/>
  <c r="AH273" i="6"/>
  <c r="AF273" i="6"/>
  <c r="AE273" i="6"/>
  <c r="AD273" i="6"/>
  <c r="AC273" i="6"/>
  <c r="AA273" i="6"/>
  <c r="Z273" i="6"/>
  <c r="Y273" i="6"/>
  <c r="X273" i="6"/>
  <c r="V273" i="6"/>
  <c r="CP273" i="6" s="1"/>
  <c r="U273" i="6"/>
  <c r="CO273" i="6" s="1"/>
  <c r="T273" i="6"/>
  <c r="S273" i="6"/>
  <c r="CM273" i="6" s="1"/>
  <c r="R273" i="6"/>
  <c r="CL273" i="6" s="1"/>
  <c r="Q273" i="6"/>
  <c r="BO273" i="6" s="1"/>
  <c r="P273" i="6"/>
  <c r="O273" i="6"/>
  <c r="N273" i="6"/>
  <c r="M273" i="6"/>
  <c r="BK273" i="6" s="1"/>
  <c r="C273" i="6"/>
  <c r="CP272" i="6"/>
  <c r="CL272" i="6"/>
  <c r="BJ272" i="6"/>
  <c r="BI272" i="6"/>
  <c r="BH272" i="6"/>
  <c r="BC272" i="6"/>
  <c r="BB272" i="6"/>
  <c r="AZ272" i="6"/>
  <c r="AY272" i="6"/>
  <c r="AX272" i="6"/>
  <c r="AW272" i="6"/>
  <c r="AV272" i="6"/>
  <c r="AU272" i="6"/>
  <c r="AT272" i="6"/>
  <c r="AS272" i="6"/>
  <c r="AP272" i="6"/>
  <c r="AO272" i="6"/>
  <c r="AN272" i="6"/>
  <c r="AM272" i="6"/>
  <c r="AL272" i="6"/>
  <c r="AK272" i="6"/>
  <c r="AJ272" i="6"/>
  <c r="AI272" i="6"/>
  <c r="AH272" i="6"/>
  <c r="AF272" i="6"/>
  <c r="AE272" i="6"/>
  <c r="AD272" i="6"/>
  <c r="AC272" i="6"/>
  <c r="AA272" i="6"/>
  <c r="Z272" i="6"/>
  <c r="Y272" i="6"/>
  <c r="X272" i="6"/>
  <c r="V272" i="6"/>
  <c r="U272" i="6"/>
  <c r="BN272" i="6" s="1"/>
  <c r="T272" i="6"/>
  <c r="CN272" i="6" s="1"/>
  <c r="S272" i="6"/>
  <c r="CM272" i="6" s="1"/>
  <c r="R272" i="6"/>
  <c r="Q272" i="6"/>
  <c r="BO272" i="6" s="1"/>
  <c r="CK272" i="6" s="1"/>
  <c r="P272" i="6"/>
  <c r="O272" i="6"/>
  <c r="N272" i="6"/>
  <c r="M272" i="6"/>
  <c r="BK272" i="6" s="1"/>
  <c r="C272" i="6"/>
  <c r="CP271" i="6"/>
  <c r="CL271" i="6"/>
  <c r="BJ271" i="6"/>
  <c r="BI271" i="6"/>
  <c r="BH271" i="6"/>
  <c r="BC271" i="6"/>
  <c r="BB271" i="6"/>
  <c r="AZ271" i="6"/>
  <c r="AY271" i="6"/>
  <c r="AX271" i="6"/>
  <c r="AW271" i="6"/>
  <c r="AV271" i="6"/>
  <c r="AU271" i="6"/>
  <c r="AT271" i="6"/>
  <c r="AS271" i="6"/>
  <c r="AP271" i="6"/>
  <c r="AO271" i="6"/>
  <c r="AN271" i="6"/>
  <c r="AM271" i="6"/>
  <c r="AL271" i="6"/>
  <c r="AK271" i="6"/>
  <c r="AJ271" i="6"/>
  <c r="AI271" i="6"/>
  <c r="AH271" i="6"/>
  <c r="AF271" i="6"/>
  <c r="AE271" i="6"/>
  <c r="AD271" i="6"/>
  <c r="AC271" i="6"/>
  <c r="AA271" i="6"/>
  <c r="Z271" i="6"/>
  <c r="Y271" i="6"/>
  <c r="X271" i="6"/>
  <c r="V271" i="6"/>
  <c r="U271" i="6"/>
  <c r="CO271" i="6" s="1"/>
  <c r="T271" i="6"/>
  <c r="CN271" i="6" s="1"/>
  <c r="S271" i="6"/>
  <c r="CM271" i="6" s="1"/>
  <c r="R271" i="6"/>
  <c r="Q271" i="6"/>
  <c r="BO271" i="6" s="1"/>
  <c r="P271" i="6"/>
  <c r="O271" i="6"/>
  <c r="N271" i="6"/>
  <c r="M271" i="6"/>
  <c r="C271" i="6"/>
  <c r="BJ270" i="6"/>
  <c r="BI270" i="6"/>
  <c r="BH270" i="6"/>
  <c r="BC270" i="6"/>
  <c r="BB270" i="6"/>
  <c r="AZ270" i="6"/>
  <c r="AY270" i="6"/>
  <c r="AX270" i="6"/>
  <c r="AW270" i="6"/>
  <c r="AV270" i="6"/>
  <c r="AU270" i="6"/>
  <c r="AT270" i="6"/>
  <c r="AS270" i="6"/>
  <c r="AP270" i="6"/>
  <c r="AO270" i="6"/>
  <c r="AN270" i="6"/>
  <c r="AM270" i="6"/>
  <c r="AL270" i="6"/>
  <c r="AK270" i="6"/>
  <c r="AJ270" i="6"/>
  <c r="AI270" i="6"/>
  <c r="AH270" i="6"/>
  <c r="AF270" i="6"/>
  <c r="AE270" i="6"/>
  <c r="AD270" i="6"/>
  <c r="AC270" i="6"/>
  <c r="AA270" i="6"/>
  <c r="Z270" i="6"/>
  <c r="Y270" i="6"/>
  <c r="X270" i="6"/>
  <c r="V270" i="6"/>
  <c r="CP270" i="6" s="1"/>
  <c r="U270" i="6"/>
  <c r="CO270" i="6" s="1"/>
  <c r="T270" i="6"/>
  <c r="CN270" i="6" s="1"/>
  <c r="S270" i="6"/>
  <c r="CM270" i="6" s="1"/>
  <c r="R270" i="6"/>
  <c r="CL270" i="6" s="1"/>
  <c r="Q270" i="6"/>
  <c r="BO270" i="6" s="1"/>
  <c r="BX270" i="6" s="1"/>
  <c r="P270" i="6"/>
  <c r="BN270" i="6" s="1"/>
  <c r="O270" i="6"/>
  <c r="N270" i="6"/>
  <c r="M270" i="6"/>
  <c r="C270" i="6"/>
  <c r="CN269" i="6"/>
  <c r="BJ269" i="6"/>
  <c r="BI269" i="6"/>
  <c r="BH269" i="6"/>
  <c r="BC269" i="6"/>
  <c r="BB269" i="6"/>
  <c r="AZ269" i="6"/>
  <c r="AY269" i="6"/>
  <c r="AX269" i="6"/>
  <c r="AW269" i="6"/>
  <c r="AV269" i="6"/>
  <c r="AU269" i="6"/>
  <c r="AT269" i="6"/>
  <c r="AS269" i="6"/>
  <c r="AP269" i="6"/>
  <c r="AO269" i="6"/>
  <c r="AN269" i="6"/>
  <c r="AM269" i="6"/>
  <c r="AL269" i="6"/>
  <c r="AK269" i="6"/>
  <c r="AJ269" i="6"/>
  <c r="AI269" i="6"/>
  <c r="AH269" i="6"/>
  <c r="AF269" i="6"/>
  <c r="AE269" i="6"/>
  <c r="AD269" i="6"/>
  <c r="AC269" i="6"/>
  <c r="AA269" i="6"/>
  <c r="Z269" i="6"/>
  <c r="Y269" i="6"/>
  <c r="X269" i="6"/>
  <c r="V269" i="6"/>
  <c r="CP269" i="6" s="1"/>
  <c r="U269" i="6"/>
  <c r="CO269" i="6" s="1"/>
  <c r="T269" i="6"/>
  <c r="S269" i="6"/>
  <c r="CM269" i="6" s="1"/>
  <c r="R269" i="6"/>
  <c r="CL269" i="6" s="1"/>
  <c r="Q269" i="6"/>
  <c r="P269" i="6"/>
  <c r="O269" i="6"/>
  <c r="N269" i="6"/>
  <c r="M269" i="6"/>
  <c r="C269" i="6"/>
  <c r="CO268" i="6"/>
  <c r="BJ268" i="6"/>
  <c r="BI268" i="6"/>
  <c r="BH268" i="6"/>
  <c r="BC268" i="6"/>
  <c r="BB268" i="6"/>
  <c r="AZ268" i="6"/>
  <c r="AY268" i="6"/>
  <c r="AX268" i="6"/>
  <c r="AW268" i="6"/>
  <c r="AV268" i="6"/>
  <c r="AU268" i="6"/>
  <c r="AT268" i="6"/>
  <c r="AS268" i="6"/>
  <c r="AP268" i="6"/>
  <c r="AO268" i="6"/>
  <c r="AN268" i="6"/>
  <c r="AM268" i="6"/>
  <c r="AL268" i="6"/>
  <c r="AK268" i="6"/>
  <c r="AJ268" i="6"/>
  <c r="AI268" i="6"/>
  <c r="AH268" i="6"/>
  <c r="AF268" i="6"/>
  <c r="AE268" i="6"/>
  <c r="AD268" i="6"/>
  <c r="AC268" i="6"/>
  <c r="AA268" i="6"/>
  <c r="Z268" i="6"/>
  <c r="Y268" i="6"/>
  <c r="X268" i="6"/>
  <c r="V268" i="6"/>
  <c r="CP268" i="6" s="1"/>
  <c r="U268" i="6"/>
  <c r="T268" i="6"/>
  <c r="CN268" i="6" s="1"/>
  <c r="S268" i="6"/>
  <c r="CM268" i="6" s="1"/>
  <c r="R268" i="6"/>
  <c r="CL268" i="6" s="1"/>
  <c r="Q268" i="6"/>
  <c r="P268" i="6"/>
  <c r="BN268" i="6" s="1"/>
  <c r="O268" i="6"/>
  <c r="N268" i="6"/>
  <c r="M268" i="6"/>
  <c r="C268" i="6"/>
  <c r="CM267" i="6"/>
  <c r="BJ267" i="6"/>
  <c r="BI267" i="6"/>
  <c r="BH267" i="6"/>
  <c r="BC267" i="6"/>
  <c r="BB267" i="6"/>
  <c r="AZ267" i="6"/>
  <c r="AY267" i="6"/>
  <c r="AX267" i="6"/>
  <c r="AW267" i="6"/>
  <c r="AV267" i="6"/>
  <c r="AU267" i="6"/>
  <c r="AT267" i="6"/>
  <c r="AS267" i="6"/>
  <c r="AP267" i="6"/>
  <c r="AO267" i="6"/>
  <c r="AN267" i="6"/>
  <c r="AM267" i="6"/>
  <c r="AL267" i="6"/>
  <c r="AK267" i="6"/>
  <c r="AJ267" i="6"/>
  <c r="AI267" i="6"/>
  <c r="AH267" i="6"/>
  <c r="AF267" i="6"/>
  <c r="AE267" i="6"/>
  <c r="AD267" i="6"/>
  <c r="AC267" i="6"/>
  <c r="AA267" i="6"/>
  <c r="Z267" i="6"/>
  <c r="Y267" i="6"/>
  <c r="X267" i="6"/>
  <c r="V267" i="6"/>
  <c r="CP267" i="6" s="1"/>
  <c r="U267" i="6"/>
  <c r="CO267" i="6" s="1"/>
  <c r="T267" i="6"/>
  <c r="CN267" i="6" s="1"/>
  <c r="S267" i="6"/>
  <c r="R267" i="6"/>
  <c r="CL267" i="6" s="1"/>
  <c r="Q267" i="6"/>
  <c r="P267" i="6"/>
  <c r="BN267" i="6" s="1"/>
  <c r="O267" i="6"/>
  <c r="N267" i="6"/>
  <c r="M267" i="6"/>
  <c r="C267" i="6"/>
  <c r="BJ266" i="6"/>
  <c r="BI266" i="6"/>
  <c r="BH266" i="6"/>
  <c r="BC266" i="6"/>
  <c r="BB266" i="6"/>
  <c r="AZ266" i="6"/>
  <c r="AY266" i="6"/>
  <c r="AX266" i="6"/>
  <c r="AW266" i="6"/>
  <c r="AV266" i="6"/>
  <c r="AU266" i="6"/>
  <c r="AT266" i="6"/>
  <c r="AS266" i="6"/>
  <c r="AP266" i="6"/>
  <c r="AO266" i="6"/>
  <c r="AN266" i="6"/>
  <c r="AM266" i="6"/>
  <c r="AL266" i="6"/>
  <c r="AK266" i="6"/>
  <c r="AJ266" i="6"/>
  <c r="AI266" i="6"/>
  <c r="AH266" i="6"/>
  <c r="AF266" i="6"/>
  <c r="AE266" i="6"/>
  <c r="AD266" i="6"/>
  <c r="AC266" i="6"/>
  <c r="AA266" i="6"/>
  <c r="Z266" i="6"/>
  <c r="Y266" i="6"/>
  <c r="X266" i="6"/>
  <c r="V266" i="6"/>
  <c r="CP266" i="6" s="1"/>
  <c r="U266" i="6"/>
  <c r="CO266" i="6" s="1"/>
  <c r="T266" i="6"/>
  <c r="CN266" i="6" s="1"/>
  <c r="S266" i="6"/>
  <c r="CM266" i="6" s="1"/>
  <c r="R266" i="6"/>
  <c r="CL266" i="6" s="1"/>
  <c r="Q266" i="6"/>
  <c r="BO266" i="6" s="1"/>
  <c r="P266" i="6"/>
  <c r="O266" i="6"/>
  <c r="N266" i="6"/>
  <c r="M266" i="6"/>
  <c r="C266" i="6"/>
  <c r="CO265" i="6"/>
  <c r="BJ265" i="6"/>
  <c r="BI265" i="6"/>
  <c r="BH265" i="6"/>
  <c r="BC265" i="6"/>
  <c r="BB265" i="6"/>
  <c r="AZ265" i="6"/>
  <c r="AY265" i="6"/>
  <c r="AX265" i="6"/>
  <c r="AW265" i="6"/>
  <c r="AV265" i="6"/>
  <c r="AU265" i="6"/>
  <c r="AT265" i="6"/>
  <c r="AS265" i="6"/>
  <c r="AP265" i="6"/>
  <c r="AO265" i="6"/>
  <c r="AN265" i="6"/>
  <c r="AM265" i="6"/>
  <c r="AL265" i="6"/>
  <c r="AK265" i="6"/>
  <c r="AJ265" i="6"/>
  <c r="AI265" i="6"/>
  <c r="AH265" i="6"/>
  <c r="AF265" i="6"/>
  <c r="AE265" i="6"/>
  <c r="AD265" i="6"/>
  <c r="AC265" i="6"/>
  <c r="AA265" i="6"/>
  <c r="Z265" i="6"/>
  <c r="Y265" i="6"/>
  <c r="X265" i="6"/>
  <c r="V265" i="6"/>
  <c r="CP265" i="6" s="1"/>
  <c r="U265" i="6"/>
  <c r="T265" i="6"/>
  <c r="CN265" i="6" s="1"/>
  <c r="S265" i="6"/>
  <c r="CM265" i="6" s="1"/>
  <c r="R265" i="6"/>
  <c r="CL265" i="6" s="1"/>
  <c r="Q265" i="6"/>
  <c r="P265" i="6"/>
  <c r="BN265" i="6" s="1"/>
  <c r="O265" i="6"/>
  <c r="N265" i="6"/>
  <c r="M265" i="6"/>
  <c r="C265" i="6"/>
  <c r="CO264" i="6"/>
  <c r="BJ264" i="6"/>
  <c r="BI264" i="6"/>
  <c r="BH264" i="6"/>
  <c r="BC264" i="6"/>
  <c r="BB264" i="6"/>
  <c r="AZ264" i="6"/>
  <c r="AY264" i="6"/>
  <c r="AX264" i="6"/>
  <c r="AW264" i="6"/>
  <c r="AV264" i="6"/>
  <c r="AU264" i="6"/>
  <c r="AT264" i="6"/>
  <c r="AS264" i="6"/>
  <c r="AP264" i="6"/>
  <c r="AO264" i="6"/>
  <c r="AN264" i="6"/>
  <c r="AM264" i="6"/>
  <c r="AL264" i="6"/>
  <c r="AK264" i="6"/>
  <c r="AJ264" i="6"/>
  <c r="AI264" i="6"/>
  <c r="AH264" i="6"/>
  <c r="AF264" i="6"/>
  <c r="AE264" i="6"/>
  <c r="AD264" i="6"/>
  <c r="AC264" i="6"/>
  <c r="AA264" i="6"/>
  <c r="Z264" i="6"/>
  <c r="Y264" i="6"/>
  <c r="X264" i="6"/>
  <c r="V264" i="6"/>
  <c r="CP264" i="6" s="1"/>
  <c r="U264" i="6"/>
  <c r="T264" i="6"/>
  <c r="CN264" i="6" s="1"/>
  <c r="S264" i="6"/>
  <c r="CM264" i="6" s="1"/>
  <c r="R264" i="6"/>
  <c r="CL264" i="6" s="1"/>
  <c r="Q264" i="6"/>
  <c r="P264" i="6"/>
  <c r="BN264" i="6" s="1"/>
  <c r="O264" i="6"/>
  <c r="N264" i="6"/>
  <c r="M264" i="6"/>
  <c r="C264" i="6"/>
  <c r="CM263" i="6"/>
  <c r="BJ263" i="6"/>
  <c r="BI263" i="6"/>
  <c r="BH263" i="6"/>
  <c r="BC263" i="6"/>
  <c r="BB263" i="6"/>
  <c r="AZ263" i="6"/>
  <c r="AY263" i="6"/>
  <c r="AX263" i="6"/>
  <c r="AW263" i="6"/>
  <c r="AV263" i="6"/>
  <c r="AU263" i="6"/>
  <c r="AT263" i="6"/>
  <c r="AS263" i="6"/>
  <c r="AP263" i="6"/>
  <c r="AO263" i="6"/>
  <c r="AN263" i="6"/>
  <c r="AM263" i="6"/>
  <c r="AL263" i="6"/>
  <c r="AK263" i="6"/>
  <c r="AJ263" i="6"/>
  <c r="AI263" i="6"/>
  <c r="AH263" i="6"/>
  <c r="AF263" i="6"/>
  <c r="AE263" i="6"/>
  <c r="AD263" i="6"/>
  <c r="AC263" i="6"/>
  <c r="AA263" i="6"/>
  <c r="Z263" i="6"/>
  <c r="Y263" i="6"/>
  <c r="X263" i="6"/>
  <c r="V263" i="6"/>
  <c r="CP263" i="6" s="1"/>
  <c r="U263" i="6"/>
  <c r="CO263" i="6" s="1"/>
  <c r="T263" i="6"/>
  <c r="CN263" i="6" s="1"/>
  <c r="S263" i="6"/>
  <c r="R263" i="6"/>
  <c r="CL263" i="6" s="1"/>
  <c r="Q263" i="6"/>
  <c r="P263" i="6"/>
  <c r="BN263" i="6" s="1"/>
  <c r="O263" i="6"/>
  <c r="N263" i="6"/>
  <c r="M263" i="6"/>
  <c r="C263" i="6"/>
  <c r="BJ262" i="6"/>
  <c r="BI262" i="6"/>
  <c r="BH262" i="6"/>
  <c r="BC262" i="6"/>
  <c r="BB262" i="6"/>
  <c r="AZ262" i="6"/>
  <c r="AY262" i="6"/>
  <c r="AX262" i="6"/>
  <c r="AW262" i="6"/>
  <c r="AV262" i="6"/>
  <c r="AU262" i="6"/>
  <c r="AT262" i="6"/>
  <c r="AS262" i="6"/>
  <c r="AP262" i="6"/>
  <c r="AO262" i="6"/>
  <c r="AN262" i="6"/>
  <c r="AM262" i="6"/>
  <c r="AL262" i="6"/>
  <c r="AK262" i="6"/>
  <c r="AJ262" i="6"/>
  <c r="AI262" i="6"/>
  <c r="AH262" i="6"/>
  <c r="AF262" i="6"/>
  <c r="AE262" i="6"/>
  <c r="AD262" i="6"/>
  <c r="AC262" i="6"/>
  <c r="AA262" i="6"/>
  <c r="Z262" i="6"/>
  <c r="Y262" i="6"/>
  <c r="X262" i="6"/>
  <c r="V262" i="6"/>
  <c r="CP262" i="6" s="1"/>
  <c r="U262" i="6"/>
  <c r="CO262" i="6" s="1"/>
  <c r="T262" i="6"/>
  <c r="CN262" i="6" s="1"/>
  <c r="S262" i="6"/>
  <c r="CM262" i="6" s="1"/>
  <c r="R262" i="6"/>
  <c r="CL262" i="6" s="1"/>
  <c r="Q262" i="6"/>
  <c r="BO262" i="6" s="1"/>
  <c r="P262" i="6"/>
  <c r="O262" i="6"/>
  <c r="N262" i="6"/>
  <c r="M262" i="6"/>
  <c r="C262" i="6"/>
  <c r="CO261" i="6"/>
  <c r="CN261" i="6"/>
  <c r="BJ261" i="6"/>
  <c r="BI261" i="6"/>
  <c r="BH261" i="6"/>
  <c r="BC261" i="6"/>
  <c r="BB261" i="6"/>
  <c r="AZ261" i="6"/>
  <c r="AY261" i="6"/>
  <c r="AX261" i="6"/>
  <c r="AW261" i="6"/>
  <c r="AV261" i="6"/>
  <c r="AU261" i="6"/>
  <c r="AT261" i="6"/>
  <c r="AS261" i="6"/>
  <c r="AP261" i="6"/>
  <c r="AO261" i="6"/>
  <c r="AN261" i="6"/>
  <c r="AM261" i="6"/>
  <c r="AL261" i="6"/>
  <c r="AK261" i="6"/>
  <c r="AJ261" i="6"/>
  <c r="AI261" i="6"/>
  <c r="AH261" i="6"/>
  <c r="AF261" i="6"/>
  <c r="AE261" i="6"/>
  <c r="AD261" i="6"/>
  <c r="AC261" i="6"/>
  <c r="AA261" i="6"/>
  <c r="Z261" i="6"/>
  <c r="Y261" i="6"/>
  <c r="X261" i="6"/>
  <c r="V261" i="6"/>
  <c r="CP261" i="6" s="1"/>
  <c r="U261" i="6"/>
  <c r="T261" i="6"/>
  <c r="S261" i="6"/>
  <c r="CM261" i="6" s="1"/>
  <c r="R261" i="6"/>
  <c r="CL261" i="6" s="1"/>
  <c r="Q261" i="6"/>
  <c r="P261" i="6"/>
  <c r="O261" i="6"/>
  <c r="N261" i="6"/>
  <c r="M261" i="6"/>
  <c r="C261" i="6"/>
  <c r="CP260" i="6"/>
  <c r="CL260" i="6"/>
  <c r="BJ260" i="6"/>
  <c r="BI260" i="6"/>
  <c r="BH260" i="6"/>
  <c r="BC260" i="6"/>
  <c r="BB260" i="6"/>
  <c r="AZ260" i="6"/>
  <c r="AY260" i="6"/>
  <c r="AX260" i="6"/>
  <c r="AW260" i="6"/>
  <c r="AV260" i="6"/>
  <c r="AU260" i="6"/>
  <c r="AT260" i="6"/>
  <c r="AS260" i="6"/>
  <c r="AP260" i="6"/>
  <c r="AO260" i="6"/>
  <c r="AN260" i="6"/>
  <c r="AM260" i="6"/>
  <c r="AL260" i="6"/>
  <c r="AK260" i="6"/>
  <c r="AJ260" i="6"/>
  <c r="AI260" i="6"/>
  <c r="AH260" i="6"/>
  <c r="AF260" i="6"/>
  <c r="AE260" i="6"/>
  <c r="AD260" i="6"/>
  <c r="AC260" i="6"/>
  <c r="AA260" i="6"/>
  <c r="Z260" i="6"/>
  <c r="Y260" i="6"/>
  <c r="X260" i="6"/>
  <c r="V260" i="6"/>
  <c r="U260" i="6"/>
  <c r="CO260" i="6" s="1"/>
  <c r="T260" i="6"/>
  <c r="CN260" i="6" s="1"/>
  <c r="S260" i="6"/>
  <c r="CM260" i="6" s="1"/>
  <c r="R260" i="6"/>
  <c r="Q260" i="6"/>
  <c r="BO260" i="6" s="1"/>
  <c r="CK260" i="6" s="1"/>
  <c r="P260" i="6"/>
  <c r="O260" i="6"/>
  <c r="N260" i="6"/>
  <c r="M260" i="6"/>
  <c r="BK260" i="6" s="1"/>
  <c r="C260" i="6"/>
  <c r="CP259" i="6"/>
  <c r="CL259" i="6"/>
  <c r="BJ259" i="6"/>
  <c r="BI259" i="6"/>
  <c r="BH259" i="6"/>
  <c r="BC259" i="6"/>
  <c r="BB259" i="6"/>
  <c r="AZ259" i="6"/>
  <c r="AY259" i="6"/>
  <c r="AX259" i="6"/>
  <c r="AW259" i="6"/>
  <c r="AV259" i="6"/>
  <c r="AU259" i="6"/>
  <c r="AT259" i="6"/>
  <c r="AS259" i="6"/>
  <c r="AP259" i="6"/>
  <c r="AO259" i="6"/>
  <c r="AN259" i="6"/>
  <c r="AM259" i="6"/>
  <c r="AL259" i="6"/>
  <c r="AK259" i="6"/>
  <c r="AJ259" i="6"/>
  <c r="AI259" i="6"/>
  <c r="AH259" i="6"/>
  <c r="AF259" i="6"/>
  <c r="AE259" i="6"/>
  <c r="AD259" i="6"/>
  <c r="AC259" i="6"/>
  <c r="AA259" i="6"/>
  <c r="Z259" i="6"/>
  <c r="Y259" i="6"/>
  <c r="X259" i="6"/>
  <c r="V259" i="6"/>
  <c r="U259" i="6"/>
  <c r="CO259" i="6" s="1"/>
  <c r="T259" i="6"/>
  <c r="CN259" i="6" s="1"/>
  <c r="S259" i="6"/>
  <c r="CM259" i="6" s="1"/>
  <c r="R259" i="6"/>
  <c r="Q259" i="6"/>
  <c r="BO259" i="6" s="1"/>
  <c r="P259" i="6"/>
  <c r="O259" i="6"/>
  <c r="N259" i="6"/>
  <c r="M259" i="6"/>
  <c r="BK259" i="6" s="1"/>
  <c r="C259" i="6"/>
  <c r="BJ258" i="6"/>
  <c r="BI258" i="6"/>
  <c r="BH258" i="6"/>
  <c r="BC258" i="6"/>
  <c r="BB258" i="6"/>
  <c r="AZ258" i="6"/>
  <c r="AY258" i="6"/>
  <c r="AX258" i="6"/>
  <c r="AW258" i="6"/>
  <c r="AV258" i="6"/>
  <c r="AU258" i="6"/>
  <c r="AT258" i="6"/>
  <c r="AS258" i="6"/>
  <c r="AP258" i="6"/>
  <c r="AO258" i="6"/>
  <c r="AN258" i="6"/>
  <c r="AM258" i="6"/>
  <c r="AL258" i="6"/>
  <c r="AK258" i="6"/>
  <c r="AJ258" i="6"/>
  <c r="AI258" i="6"/>
  <c r="AH258" i="6"/>
  <c r="AF258" i="6"/>
  <c r="AE258" i="6"/>
  <c r="AD258" i="6"/>
  <c r="AC258" i="6"/>
  <c r="AA258" i="6"/>
  <c r="Z258" i="6"/>
  <c r="Y258" i="6"/>
  <c r="X258" i="6"/>
  <c r="V258" i="6"/>
  <c r="CP258" i="6" s="1"/>
  <c r="U258" i="6"/>
  <c r="CO258" i="6" s="1"/>
  <c r="T258" i="6"/>
  <c r="CN258" i="6" s="1"/>
  <c r="S258" i="6"/>
  <c r="CM258" i="6" s="1"/>
  <c r="R258" i="6"/>
  <c r="CL258" i="6" s="1"/>
  <c r="Q258" i="6"/>
  <c r="BO258" i="6" s="1"/>
  <c r="BX258" i="6" s="1"/>
  <c r="P258" i="6"/>
  <c r="BN258" i="6" s="1"/>
  <c r="O258" i="6"/>
  <c r="N258" i="6"/>
  <c r="M258" i="6"/>
  <c r="C258" i="6"/>
  <c r="CN257" i="6"/>
  <c r="BJ257" i="6"/>
  <c r="BI257" i="6"/>
  <c r="BH257" i="6"/>
  <c r="BC257" i="6"/>
  <c r="BB257" i="6"/>
  <c r="AZ257" i="6"/>
  <c r="AY257" i="6"/>
  <c r="AX257" i="6"/>
  <c r="AW257" i="6"/>
  <c r="AV257" i="6"/>
  <c r="AU257" i="6"/>
  <c r="AT257" i="6"/>
  <c r="AS257" i="6"/>
  <c r="AP257" i="6"/>
  <c r="AO257" i="6"/>
  <c r="AN257" i="6"/>
  <c r="AM257" i="6"/>
  <c r="AL257" i="6"/>
  <c r="AK257" i="6"/>
  <c r="AJ257" i="6"/>
  <c r="AI257" i="6"/>
  <c r="AH257" i="6"/>
  <c r="AF257" i="6"/>
  <c r="AE257" i="6"/>
  <c r="AD257" i="6"/>
  <c r="AC257" i="6"/>
  <c r="AA257" i="6"/>
  <c r="Z257" i="6"/>
  <c r="Y257" i="6"/>
  <c r="X257" i="6"/>
  <c r="V257" i="6"/>
  <c r="CP257" i="6" s="1"/>
  <c r="U257" i="6"/>
  <c r="CO257" i="6" s="1"/>
  <c r="T257" i="6"/>
  <c r="S257" i="6"/>
  <c r="CM257" i="6" s="1"/>
  <c r="R257" i="6"/>
  <c r="CL257" i="6" s="1"/>
  <c r="Q257" i="6"/>
  <c r="BO257" i="6" s="1"/>
  <c r="P257" i="6"/>
  <c r="O257" i="6"/>
  <c r="N257" i="6"/>
  <c r="M257" i="6"/>
  <c r="BK257" i="6" s="1"/>
  <c r="C257" i="6"/>
  <c r="CP256" i="6"/>
  <c r="CL256" i="6"/>
  <c r="BJ256" i="6"/>
  <c r="BI256" i="6"/>
  <c r="BH256" i="6"/>
  <c r="BC256" i="6"/>
  <c r="BB256" i="6"/>
  <c r="AZ256" i="6"/>
  <c r="AY256" i="6"/>
  <c r="AX256" i="6"/>
  <c r="AW256" i="6"/>
  <c r="AV256" i="6"/>
  <c r="AU256" i="6"/>
  <c r="AT256" i="6"/>
  <c r="AS256" i="6"/>
  <c r="AP256" i="6"/>
  <c r="AO256" i="6"/>
  <c r="AN256" i="6"/>
  <c r="AM256" i="6"/>
  <c r="AL256" i="6"/>
  <c r="AK256" i="6"/>
  <c r="AJ256" i="6"/>
  <c r="AI256" i="6"/>
  <c r="AH256" i="6"/>
  <c r="AF256" i="6"/>
  <c r="AE256" i="6"/>
  <c r="AD256" i="6"/>
  <c r="AC256" i="6"/>
  <c r="AA256" i="6"/>
  <c r="Z256" i="6"/>
  <c r="Y256" i="6"/>
  <c r="X256" i="6"/>
  <c r="V256" i="6"/>
  <c r="U256" i="6"/>
  <c r="CO256" i="6" s="1"/>
  <c r="T256" i="6"/>
  <c r="CN256" i="6" s="1"/>
  <c r="S256" i="6"/>
  <c r="CM256" i="6" s="1"/>
  <c r="R256" i="6"/>
  <c r="Q256" i="6"/>
  <c r="P256" i="6"/>
  <c r="O256" i="6"/>
  <c r="N256" i="6"/>
  <c r="M256" i="6"/>
  <c r="C256" i="6"/>
  <c r="CP255" i="6"/>
  <c r="CL255" i="6"/>
  <c r="BJ255" i="6"/>
  <c r="BI255" i="6"/>
  <c r="BH255" i="6"/>
  <c r="BC255" i="6"/>
  <c r="BB255" i="6"/>
  <c r="AZ255" i="6"/>
  <c r="AY255" i="6"/>
  <c r="AX255" i="6"/>
  <c r="AW255" i="6"/>
  <c r="AV255" i="6"/>
  <c r="AU255" i="6"/>
  <c r="AT255" i="6"/>
  <c r="AS255" i="6"/>
  <c r="AP255" i="6"/>
  <c r="AO255" i="6"/>
  <c r="AN255" i="6"/>
  <c r="AM255" i="6"/>
  <c r="AL255" i="6"/>
  <c r="AK255" i="6"/>
  <c r="AJ255" i="6"/>
  <c r="AI255" i="6"/>
  <c r="AH255" i="6"/>
  <c r="AF255" i="6"/>
  <c r="AE255" i="6"/>
  <c r="AD255" i="6"/>
  <c r="AC255" i="6"/>
  <c r="AA255" i="6"/>
  <c r="Z255" i="6"/>
  <c r="Y255" i="6"/>
  <c r="X255" i="6"/>
  <c r="V255" i="6"/>
  <c r="U255" i="6"/>
  <c r="CO255" i="6" s="1"/>
  <c r="T255" i="6"/>
  <c r="CN255" i="6" s="1"/>
  <c r="S255" i="6"/>
  <c r="CM255" i="6" s="1"/>
  <c r="R255" i="6"/>
  <c r="Q255" i="6"/>
  <c r="BO255" i="6" s="1"/>
  <c r="P255" i="6"/>
  <c r="O255" i="6"/>
  <c r="N255" i="6"/>
  <c r="M255" i="6"/>
  <c r="BK255" i="6" s="1"/>
  <c r="C255" i="6"/>
  <c r="BJ254" i="6"/>
  <c r="BI254" i="6"/>
  <c r="BH254" i="6"/>
  <c r="BC254" i="6"/>
  <c r="BB254" i="6"/>
  <c r="AZ254" i="6"/>
  <c r="AY254" i="6"/>
  <c r="AX254" i="6"/>
  <c r="AW254" i="6"/>
  <c r="AV254" i="6"/>
  <c r="AU254" i="6"/>
  <c r="AT254" i="6"/>
  <c r="AS254" i="6"/>
  <c r="AP254" i="6"/>
  <c r="AO254" i="6"/>
  <c r="AN254" i="6"/>
  <c r="AM254" i="6"/>
  <c r="AL254" i="6"/>
  <c r="AK254" i="6"/>
  <c r="AJ254" i="6"/>
  <c r="AI254" i="6"/>
  <c r="AH254" i="6"/>
  <c r="AF254" i="6"/>
  <c r="AE254" i="6"/>
  <c r="AD254" i="6"/>
  <c r="AC254" i="6"/>
  <c r="AA254" i="6"/>
  <c r="Z254" i="6"/>
  <c r="Y254" i="6"/>
  <c r="X254" i="6"/>
  <c r="V254" i="6"/>
  <c r="CP254" i="6" s="1"/>
  <c r="U254" i="6"/>
  <c r="CO254" i="6" s="1"/>
  <c r="T254" i="6"/>
  <c r="CN254" i="6" s="1"/>
  <c r="S254" i="6"/>
  <c r="CM254" i="6" s="1"/>
  <c r="R254" i="6"/>
  <c r="CL254" i="6" s="1"/>
  <c r="Q254" i="6"/>
  <c r="BO254" i="6" s="1"/>
  <c r="P254" i="6"/>
  <c r="O254" i="6"/>
  <c r="N254" i="6"/>
  <c r="M254" i="6"/>
  <c r="C254" i="6"/>
  <c r="CN253" i="6"/>
  <c r="BJ253" i="6"/>
  <c r="BI253" i="6"/>
  <c r="BH253" i="6"/>
  <c r="BC253" i="6"/>
  <c r="BB253" i="6"/>
  <c r="AZ253" i="6"/>
  <c r="AY253" i="6"/>
  <c r="AX253" i="6"/>
  <c r="AW253" i="6"/>
  <c r="AV253" i="6"/>
  <c r="AU253" i="6"/>
  <c r="AT253" i="6"/>
  <c r="AS253" i="6"/>
  <c r="AP253" i="6"/>
  <c r="AO253" i="6"/>
  <c r="AN253" i="6"/>
  <c r="AM253" i="6"/>
  <c r="AL253" i="6"/>
  <c r="AK253" i="6"/>
  <c r="AJ253" i="6"/>
  <c r="AI253" i="6"/>
  <c r="AH253" i="6"/>
  <c r="AF253" i="6"/>
  <c r="AE253" i="6"/>
  <c r="AD253" i="6"/>
  <c r="AC253" i="6"/>
  <c r="AA253" i="6"/>
  <c r="Z253" i="6"/>
  <c r="Y253" i="6"/>
  <c r="X253" i="6"/>
  <c r="V253" i="6"/>
  <c r="CP253" i="6" s="1"/>
  <c r="U253" i="6"/>
  <c r="CO253" i="6" s="1"/>
  <c r="T253" i="6"/>
  <c r="S253" i="6"/>
  <c r="CM253" i="6" s="1"/>
  <c r="R253" i="6"/>
  <c r="CL253" i="6" s="1"/>
  <c r="Q253" i="6"/>
  <c r="P253" i="6"/>
  <c r="O253" i="6"/>
  <c r="N253" i="6"/>
  <c r="M253" i="6"/>
  <c r="C253" i="6"/>
  <c r="CL252" i="6"/>
  <c r="BJ252" i="6"/>
  <c r="BI252" i="6"/>
  <c r="BH252" i="6"/>
  <c r="BC252" i="6"/>
  <c r="BB252" i="6"/>
  <c r="AZ252" i="6"/>
  <c r="AY252" i="6"/>
  <c r="AX252" i="6"/>
  <c r="AW252" i="6"/>
  <c r="AV252" i="6"/>
  <c r="AU252" i="6"/>
  <c r="AT252" i="6"/>
  <c r="AS252" i="6"/>
  <c r="AP252" i="6"/>
  <c r="AO252" i="6"/>
  <c r="AN252" i="6"/>
  <c r="AM252" i="6"/>
  <c r="AL252" i="6"/>
  <c r="AK252" i="6"/>
  <c r="AJ252" i="6"/>
  <c r="AI252" i="6"/>
  <c r="AH252" i="6"/>
  <c r="AF252" i="6"/>
  <c r="AE252" i="6"/>
  <c r="AD252" i="6"/>
  <c r="AC252" i="6"/>
  <c r="AA252" i="6"/>
  <c r="Z252" i="6"/>
  <c r="Y252" i="6"/>
  <c r="X252" i="6"/>
  <c r="V252" i="6"/>
  <c r="CP252" i="6" s="1"/>
  <c r="U252" i="6"/>
  <c r="CO252" i="6" s="1"/>
  <c r="T252" i="6"/>
  <c r="CN252" i="6" s="1"/>
  <c r="S252" i="6"/>
  <c r="CM252" i="6" s="1"/>
  <c r="R252" i="6"/>
  <c r="Q252" i="6"/>
  <c r="P252" i="6"/>
  <c r="O252" i="6"/>
  <c r="N252" i="6"/>
  <c r="M252" i="6"/>
  <c r="C252" i="6"/>
  <c r="CN251" i="6"/>
  <c r="BJ251" i="6"/>
  <c r="BI251" i="6"/>
  <c r="BH251" i="6"/>
  <c r="BC251" i="6"/>
  <c r="BB251" i="6"/>
  <c r="AZ251" i="6"/>
  <c r="AY251" i="6"/>
  <c r="AX251" i="6"/>
  <c r="AW251" i="6"/>
  <c r="AV251" i="6"/>
  <c r="AU251" i="6"/>
  <c r="AT251" i="6"/>
  <c r="AS251" i="6"/>
  <c r="AP251" i="6"/>
  <c r="AO251" i="6"/>
  <c r="BN251" i="6" s="1"/>
  <c r="AN251" i="6"/>
  <c r="AM251" i="6"/>
  <c r="AL251" i="6"/>
  <c r="AK251" i="6"/>
  <c r="AJ251" i="6"/>
  <c r="AI251" i="6"/>
  <c r="AH251" i="6"/>
  <c r="AF251" i="6"/>
  <c r="AE251" i="6"/>
  <c r="AD251" i="6"/>
  <c r="AC251" i="6"/>
  <c r="AA251" i="6"/>
  <c r="Z251" i="6"/>
  <c r="Y251" i="6"/>
  <c r="X251" i="6"/>
  <c r="V251" i="6"/>
  <c r="CP251" i="6" s="1"/>
  <c r="U251" i="6"/>
  <c r="CO251" i="6" s="1"/>
  <c r="T251" i="6"/>
  <c r="S251" i="6"/>
  <c r="CM251" i="6" s="1"/>
  <c r="R251" i="6"/>
  <c r="CL251" i="6" s="1"/>
  <c r="Q251" i="6"/>
  <c r="P251" i="6"/>
  <c r="O251" i="6"/>
  <c r="N251" i="6"/>
  <c r="M251" i="6"/>
  <c r="C251" i="6"/>
  <c r="CN250" i="6"/>
  <c r="BJ250" i="6"/>
  <c r="BI250" i="6"/>
  <c r="BH250" i="6"/>
  <c r="BC250" i="6"/>
  <c r="BB250" i="6"/>
  <c r="AZ250" i="6"/>
  <c r="AY250" i="6"/>
  <c r="AX250" i="6"/>
  <c r="AW250" i="6"/>
  <c r="AV250" i="6"/>
  <c r="AU250" i="6"/>
  <c r="AT250" i="6"/>
  <c r="AS250" i="6"/>
  <c r="AP250" i="6"/>
  <c r="AO250" i="6"/>
  <c r="AN250" i="6"/>
  <c r="AM250" i="6"/>
  <c r="AL250" i="6"/>
  <c r="AK250" i="6"/>
  <c r="AJ250" i="6"/>
  <c r="AI250" i="6"/>
  <c r="AH250" i="6"/>
  <c r="AF250" i="6"/>
  <c r="AE250" i="6"/>
  <c r="AD250" i="6"/>
  <c r="AC250" i="6"/>
  <c r="AA250" i="6"/>
  <c r="Z250" i="6"/>
  <c r="Y250" i="6"/>
  <c r="X250" i="6"/>
  <c r="V250" i="6"/>
  <c r="CP250" i="6" s="1"/>
  <c r="U250" i="6"/>
  <c r="CO250" i="6" s="1"/>
  <c r="T250" i="6"/>
  <c r="S250" i="6"/>
  <c r="CM250" i="6" s="1"/>
  <c r="R250" i="6"/>
  <c r="CL250" i="6" s="1"/>
  <c r="Q250" i="6"/>
  <c r="P250" i="6"/>
  <c r="O250" i="6"/>
  <c r="N250" i="6"/>
  <c r="M250" i="6"/>
  <c r="C250" i="6"/>
  <c r="CL249" i="6"/>
  <c r="BJ249" i="6"/>
  <c r="BI249" i="6"/>
  <c r="BH249" i="6"/>
  <c r="BC249" i="6"/>
  <c r="BB249" i="6"/>
  <c r="AZ249" i="6"/>
  <c r="AY249" i="6"/>
  <c r="AX249" i="6"/>
  <c r="AW249" i="6"/>
  <c r="AV249" i="6"/>
  <c r="AU249" i="6"/>
  <c r="AT249" i="6"/>
  <c r="AS249" i="6"/>
  <c r="AP249" i="6"/>
  <c r="AO249" i="6"/>
  <c r="AN249" i="6"/>
  <c r="AM249" i="6"/>
  <c r="AL249" i="6"/>
  <c r="AK249" i="6"/>
  <c r="AJ249" i="6"/>
  <c r="AI249" i="6"/>
  <c r="AH249" i="6"/>
  <c r="AF249" i="6"/>
  <c r="AE249" i="6"/>
  <c r="AD249" i="6"/>
  <c r="AC249" i="6"/>
  <c r="AA249" i="6"/>
  <c r="Z249" i="6"/>
  <c r="Y249" i="6"/>
  <c r="X249" i="6"/>
  <c r="V249" i="6"/>
  <c r="CP249" i="6" s="1"/>
  <c r="U249" i="6"/>
  <c r="CO249" i="6" s="1"/>
  <c r="T249" i="6"/>
  <c r="CN249" i="6" s="1"/>
  <c r="S249" i="6"/>
  <c r="CM249" i="6" s="1"/>
  <c r="R249" i="6"/>
  <c r="Q249" i="6"/>
  <c r="BO249" i="6" s="1"/>
  <c r="BZ249" i="6" s="1"/>
  <c r="P249" i="6"/>
  <c r="O249" i="6"/>
  <c r="N249" i="6"/>
  <c r="M249" i="6"/>
  <c r="BK249" i="6" s="1"/>
  <c r="BP249" i="6" s="1"/>
  <c r="C249" i="6"/>
  <c r="CP248" i="6"/>
  <c r="CL248" i="6"/>
  <c r="BJ248" i="6"/>
  <c r="BI248" i="6"/>
  <c r="BH248" i="6"/>
  <c r="BC248" i="6"/>
  <c r="BB248" i="6"/>
  <c r="AZ248" i="6"/>
  <c r="AY248" i="6"/>
  <c r="AX248" i="6"/>
  <c r="AW248" i="6"/>
  <c r="AV248" i="6"/>
  <c r="AU248" i="6"/>
  <c r="AT248" i="6"/>
  <c r="AS248" i="6"/>
  <c r="AP248" i="6"/>
  <c r="AO248" i="6"/>
  <c r="AN248" i="6"/>
  <c r="AM248" i="6"/>
  <c r="AL248" i="6"/>
  <c r="AK248" i="6"/>
  <c r="AJ248" i="6"/>
  <c r="AI248" i="6"/>
  <c r="AH248" i="6"/>
  <c r="AF248" i="6"/>
  <c r="AE248" i="6"/>
  <c r="AD248" i="6"/>
  <c r="AC248" i="6"/>
  <c r="AA248" i="6"/>
  <c r="Z248" i="6"/>
  <c r="Y248" i="6"/>
  <c r="X248" i="6"/>
  <c r="V248" i="6"/>
  <c r="U248" i="6"/>
  <c r="CO248" i="6" s="1"/>
  <c r="T248" i="6"/>
  <c r="CN248" i="6" s="1"/>
  <c r="S248" i="6"/>
  <c r="CM248" i="6" s="1"/>
  <c r="R248" i="6"/>
  <c r="Q248" i="6"/>
  <c r="BO248" i="6" s="1"/>
  <c r="P248" i="6"/>
  <c r="O248" i="6"/>
  <c r="N248" i="6"/>
  <c r="M248" i="6"/>
  <c r="BK248" i="6" s="1"/>
  <c r="C248" i="6"/>
  <c r="BJ247" i="6"/>
  <c r="BI247" i="6"/>
  <c r="BH247" i="6"/>
  <c r="BC247" i="6"/>
  <c r="BB247" i="6"/>
  <c r="AZ247" i="6"/>
  <c r="AY247" i="6"/>
  <c r="AX247" i="6"/>
  <c r="AW247" i="6"/>
  <c r="AV247" i="6"/>
  <c r="AU247" i="6"/>
  <c r="AT247" i="6"/>
  <c r="AS247" i="6"/>
  <c r="AP247" i="6"/>
  <c r="AO247" i="6"/>
  <c r="AN247" i="6"/>
  <c r="AM247" i="6"/>
  <c r="AL247" i="6"/>
  <c r="AK247" i="6"/>
  <c r="AJ247" i="6"/>
  <c r="AI247" i="6"/>
  <c r="AH247" i="6"/>
  <c r="AF247" i="6"/>
  <c r="AE247" i="6"/>
  <c r="AD247" i="6"/>
  <c r="AC247" i="6"/>
  <c r="AA247" i="6"/>
  <c r="Z247" i="6"/>
  <c r="Y247" i="6"/>
  <c r="X247" i="6"/>
  <c r="V247" i="6"/>
  <c r="CP247" i="6" s="1"/>
  <c r="U247" i="6"/>
  <c r="CO247" i="6" s="1"/>
  <c r="T247" i="6"/>
  <c r="CN247" i="6" s="1"/>
  <c r="S247" i="6"/>
  <c r="CM247" i="6" s="1"/>
  <c r="R247" i="6"/>
  <c r="CL247" i="6" s="1"/>
  <c r="Q247" i="6"/>
  <c r="P247" i="6"/>
  <c r="O247" i="6"/>
  <c r="N247" i="6"/>
  <c r="M247" i="6"/>
  <c r="C247" i="6"/>
  <c r="CN246" i="6"/>
  <c r="BJ246" i="6"/>
  <c r="BI246" i="6"/>
  <c r="BH246" i="6"/>
  <c r="BC246" i="6"/>
  <c r="BB246" i="6"/>
  <c r="AZ246" i="6"/>
  <c r="AY246" i="6"/>
  <c r="AX246" i="6"/>
  <c r="AW246" i="6"/>
  <c r="AV246" i="6"/>
  <c r="AU246" i="6"/>
  <c r="AT246" i="6"/>
  <c r="AS246" i="6"/>
  <c r="AP246" i="6"/>
  <c r="BO246" i="6" s="1"/>
  <c r="AO246" i="6"/>
  <c r="AN246" i="6"/>
  <c r="AM246" i="6"/>
  <c r="AL246" i="6"/>
  <c r="AK246" i="6"/>
  <c r="AJ246" i="6"/>
  <c r="AI246" i="6"/>
  <c r="AH246" i="6"/>
  <c r="AF246" i="6"/>
  <c r="AE246" i="6"/>
  <c r="AD246" i="6"/>
  <c r="AC246" i="6"/>
  <c r="AA246" i="6"/>
  <c r="Z246" i="6"/>
  <c r="Y246" i="6"/>
  <c r="X246" i="6"/>
  <c r="V246" i="6"/>
  <c r="CP246" i="6" s="1"/>
  <c r="U246" i="6"/>
  <c r="CO246" i="6" s="1"/>
  <c r="T246" i="6"/>
  <c r="S246" i="6"/>
  <c r="CM246" i="6" s="1"/>
  <c r="R246" i="6"/>
  <c r="CL246" i="6" s="1"/>
  <c r="Q246" i="6"/>
  <c r="P246" i="6"/>
  <c r="O246" i="6"/>
  <c r="N246" i="6"/>
  <c r="M246" i="6"/>
  <c r="C246" i="6"/>
  <c r="CP245" i="6"/>
  <c r="CL245" i="6"/>
  <c r="BJ245" i="6"/>
  <c r="BI245" i="6"/>
  <c r="BH245" i="6"/>
  <c r="BC245" i="6"/>
  <c r="BB245" i="6"/>
  <c r="AZ245" i="6"/>
  <c r="AY245" i="6"/>
  <c r="AX245" i="6"/>
  <c r="AW245" i="6"/>
  <c r="AV245" i="6"/>
  <c r="AU245" i="6"/>
  <c r="AT245" i="6"/>
  <c r="AS245" i="6"/>
  <c r="AP245" i="6"/>
  <c r="AO245" i="6"/>
  <c r="AN245" i="6"/>
  <c r="AM245" i="6"/>
  <c r="AL245" i="6"/>
  <c r="AK245" i="6"/>
  <c r="AJ245" i="6"/>
  <c r="AI245" i="6"/>
  <c r="AH245" i="6"/>
  <c r="AF245" i="6"/>
  <c r="AE245" i="6"/>
  <c r="AD245" i="6"/>
  <c r="AC245" i="6"/>
  <c r="AA245" i="6"/>
  <c r="Z245" i="6"/>
  <c r="Y245" i="6"/>
  <c r="X245" i="6"/>
  <c r="V245" i="6"/>
  <c r="U245" i="6"/>
  <c r="CO245" i="6" s="1"/>
  <c r="T245" i="6"/>
  <c r="CN245" i="6" s="1"/>
  <c r="S245" i="6"/>
  <c r="CM245" i="6" s="1"/>
  <c r="R245" i="6"/>
  <c r="Q245" i="6"/>
  <c r="P245" i="6"/>
  <c r="O245" i="6"/>
  <c r="N245" i="6"/>
  <c r="M245" i="6"/>
  <c r="C245" i="6"/>
  <c r="CP244" i="6"/>
  <c r="CL244" i="6"/>
  <c r="BJ244" i="6"/>
  <c r="BI244" i="6"/>
  <c r="BH244" i="6"/>
  <c r="BC244" i="6"/>
  <c r="BB244" i="6"/>
  <c r="AZ244" i="6"/>
  <c r="AY244" i="6"/>
  <c r="AX244" i="6"/>
  <c r="AW244" i="6"/>
  <c r="AV244" i="6"/>
  <c r="AU244" i="6"/>
  <c r="AT244" i="6"/>
  <c r="AS244" i="6"/>
  <c r="AP244" i="6"/>
  <c r="AO244" i="6"/>
  <c r="AN244" i="6"/>
  <c r="AM244" i="6"/>
  <c r="AL244" i="6"/>
  <c r="AK244" i="6"/>
  <c r="AJ244" i="6"/>
  <c r="AI244" i="6"/>
  <c r="AH244" i="6"/>
  <c r="AF244" i="6"/>
  <c r="AE244" i="6"/>
  <c r="AD244" i="6"/>
  <c r="AC244" i="6"/>
  <c r="AA244" i="6"/>
  <c r="Z244" i="6"/>
  <c r="Y244" i="6"/>
  <c r="X244" i="6"/>
  <c r="V244" i="6"/>
  <c r="U244" i="6"/>
  <c r="CO244" i="6" s="1"/>
  <c r="T244" i="6"/>
  <c r="CN244" i="6" s="1"/>
  <c r="S244" i="6"/>
  <c r="CM244" i="6" s="1"/>
  <c r="R244" i="6"/>
  <c r="Q244" i="6"/>
  <c r="P244" i="6"/>
  <c r="O244" i="6"/>
  <c r="N244" i="6"/>
  <c r="M244" i="6"/>
  <c r="C244" i="6"/>
  <c r="CN243" i="6"/>
  <c r="CL243" i="6"/>
  <c r="BJ243" i="6"/>
  <c r="BI243" i="6"/>
  <c r="BH243" i="6"/>
  <c r="BC243" i="6"/>
  <c r="BB243" i="6"/>
  <c r="AZ243" i="6"/>
  <c r="AY243" i="6"/>
  <c r="AX243" i="6"/>
  <c r="AW243" i="6"/>
  <c r="AV243" i="6"/>
  <c r="AU243" i="6"/>
  <c r="AT243" i="6"/>
  <c r="AS243" i="6"/>
  <c r="AP243" i="6"/>
  <c r="AO243" i="6"/>
  <c r="AN243" i="6"/>
  <c r="AM243" i="6"/>
  <c r="AL243" i="6"/>
  <c r="AK243" i="6"/>
  <c r="AJ243" i="6"/>
  <c r="AI243" i="6"/>
  <c r="AH243" i="6"/>
  <c r="AF243" i="6"/>
  <c r="AE243" i="6"/>
  <c r="AD243" i="6"/>
  <c r="AC243" i="6"/>
  <c r="AA243" i="6"/>
  <c r="Z243" i="6"/>
  <c r="Y243" i="6"/>
  <c r="X243" i="6"/>
  <c r="V243" i="6"/>
  <c r="CP243" i="6" s="1"/>
  <c r="U243" i="6"/>
  <c r="CO243" i="6" s="1"/>
  <c r="T243" i="6"/>
  <c r="S243" i="6"/>
  <c r="CM243" i="6" s="1"/>
  <c r="R243" i="6"/>
  <c r="Q243" i="6"/>
  <c r="BO243" i="6" s="1"/>
  <c r="P243" i="6"/>
  <c r="O243" i="6"/>
  <c r="N243" i="6"/>
  <c r="M243" i="6"/>
  <c r="BK243" i="6" s="1"/>
  <c r="C243" i="6"/>
  <c r="BJ242" i="6"/>
  <c r="BI242" i="6"/>
  <c r="BH242" i="6"/>
  <c r="BC242" i="6"/>
  <c r="BB242" i="6"/>
  <c r="AZ242" i="6"/>
  <c r="AY242" i="6"/>
  <c r="AX242" i="6"/>
  <c r="AW242" i="6"/>
  <c r="AV242" i="6"/>
  <c r="AU242" i="6"/>
  <c r="AT242" i="6"/>
  <c r="AS242" i="6"/>
  <c r="AP242" i="6"/>
  <c r="AO242" i="6"/>
  <c r="AN242" i="6"/>
  <c r="AM242" i="6"/>
  <c r="AL242" i="6"/>
  <c r="AK242" i="6"/>
  <c r="AJ242" i="6"/>
  <c r="AI242" i="6"/>
  <c r="AH242" i="6"/>
  <c r="AF242" i="6"/>
  <c r="AE242" i="6"/>
  <c r="AD242" i="6"/>
  <c r="AC242" i="6"/>
  <c r="AA242" i="6"/>
  <c r="Z242" i="6"/>
  <c r="Y242" i="6"/>
  <c r="X242" i="6"/>
  <c r="V242" i="6"/>
  <c r="CP242" i="6" s="1"/>
  <c r="U242" i="6"/>
  <c r="CO242" i="6" s="1"/>
  <c r="T242" i="6"/>
  <c r="CN242" i="6" s="1"/>
  <c r="S242" i="6"/>
  <c r="CM242" i="6" s="1"/>
  <c r="R242" i="6"/>
  <c r="CL242" i="6" s="1"/>
  <c r="Q242" i="6"/>
  <c r="P242" i="6"/>
  <c r="O242" i="6"/>
  <c r="N242" i="6"/>
  <c r="M242" i="6"/>
  <c r="C242" i="6"/>
  <c r="CN241" i="6"/>
  <c r="BJ241" i="6"/>
  <c r="BI241" i="6"/>
  <c r="BH241" i="6"/>
  <c r="BC241" i="6"/>
  <c r="BB241" i="6"/>
  <c r="AZ241" i="6"/>
  <c r="AY241" i="6"/>
  <c r="AX241" i="6"/>
  <c r="AW241" i="6"/>
  <c r="AV241" i="6"/>
  <c r="AU241" i="6"/>
  <c r="AT241" i="6"/>
  <c r="AS241" i="6"/>
  <c r="AP241" i="6"/>
  <c r="AO241" i="6"/>
  <c r="AN241" i="6"/>
  <c r="AM241" i="6"/>
  <c r="AL241" i="6"/>
  <c r="AK241" i="6"/>
  <c r="AJ241" i="6"/>
  <c r="AI241" i="6"/>
  <c r="AH241" i="6"/>
  <c r="AF241" i="6"/>
  <c r="AE241" i="6"/>
  <c r="AD241" i="6"/>
  <c r="AC241" i="6"/>
  <c r="AA241" i="6"/>
  <c r="Z241" i="6"/>
  <c r="Y241" i="6"/>
  <c r="X241" i="6"/>
  <c r="V241" i="6"/>
  <c r="CP241" i="6" s="1"/>
  <c r="U241" i="6"/>
  <c r="CO241" i="6" s="1"/>
  <c r="T241" i="6"/>
  <c r="S241" i="6"/>
  <c r="CM241" i="6" s="1"/>
  <c r="R241" i="6"/>
  <c r="CL241" i="6" s="1"/>
  <c r="Q241" i="6"/>
  <c r="P241" i="6"/>
  <c r="O241" i="6"/>
  <c r="N241" i="6"/>
  <c r="M241" i="6"/>
  <c r="C241" i="6"/>
  <c r="CP240" i="6"/>
  <c r="CL240" i="6"/>
  <c r="BJ240" i="6"/>
  <c r="BI240" i="6"/>
  <c r="BH240" i="6"/>
  <c r="BC240" i="6"/>
  <c r="BB240" i="6"/>
  <c r="AZ240" i="6"/>
  <c r="AY240" i="6"/>
  <c r="AX240" i="6"/>
  <c r="AW240" i="6"/>
  <c r="AV240" i="6"/>
  <c r="AU240" i="6"/>
  <c r="AT240" i="6"/>
  <c r="AS240" i="6"/>
  <c r="AP240" i="6"/>
  <c r="AO240" i="6"/>
  <c r="AN240" i="6"/>
  <c r="AM240" i="6"/>
  <c r="AL240" i="6"/>
  <c r="AK240" i="6"/>
  <c r="AJ240" i="6"/>
  <c r="AI240" i="6"/>
  <c r="AH240" i="6"/>
  <c r="AF240" i="6"/>
  <c r="AE240" i="6"/>
  <c r="AD240" i="6"/>
  <c r="AC240" i="6"/>
  <c r="AA240" i="6"/>
  <c r="Z240" i="6"/>
  <c r="Y240" i="6"/>
  <c r="X240" i="6"/>
  <c r="V240" i="6"/>
  <c r="U240" i="6"/>
  <c r="CO240" i="6" s="1"/>
  <c r="T240" i="6"/>
  <c r="CN240" i="6" s="1"/>
  <c r="S240" i="6"/>
  <c r="CM240" i="6" s="1"/>
  <c r="R240" i="6"/>
  <c r="Q240" i="6"/>
  <c r="P240" i="6"/>
  <c r="O240" i="6"/>
  <c r="N240" i="6"/>
  <c r="M240" i="6"/>
  <c r="BK240" i="6" s="1"/>
  <c r="C240" i="6"/>
  <c r="BJ239" i="6"/>
  <c r="BI239" i="6"/>
  <c r="BH239" i="6"/>
  <c r="BC239" i="6"/>
  <c r="BB239" i="6"/>
  <c r="AZ239" i="6"/>
  <c r="AY239" i="6"/>
  <c r="AX239" i="6"/>
  <c r="AW239" i="6"/>
  <c r="AV239" i="6"/>
  <c r="AU239" i="6"/>
  <c r="AT239" i="6"/>
  <c r="AS239" i="6"/>
  <c r="AP239" i="6"/>
  <c r="AO239" i="6"/>
  <c r="AN239" i="6"/>
  <c r="AM239" i="6"/>
  <c r="AL239" i="6"/>
  <c r="AK239" i="6"/>
  <c r="AJ239" i="6"/>
  <c r="AI239" i="6"/>
  <c r="AH239" i="6"/>
  <c r="AF239" i="6"/>
  <c r="AE239" i="6"/>
  <c r="AD239" i="6"/>
  <c r="AC239" i="6"/>
  <c r="AA239" i="6"/>
  <c r="Z239" i="6"/>
  <c r="Y239" i="6"/>
  <c r="X239" i="6"/>
  <c r="V239" i="6"/>
  <c r="CP239" i="6" s="1"/>
  <c r="U239" i="6"/>
  <c r="CO239" i="6" s="1"/>
  <c r="T239" i="6"/>
  <c r="CN239" i="6" s="1"/>
  <c r="S239" i="6"/>
  <c r="CM239" i="6" s="1"/>
  <c r="R239" i="6"/>
  <c r="CL239" i="6" s="1"/>
  <c r="Q239" i="6"/>
  <c r="P239" i="6"/>
  <c r="O239" i="6"/>
  <c r="N239" i="6"/>
  <c r="M239" i="6"/>
  <c r="C239" i="6"/>
  <c r="CM238" i="6"/>
  <c r="BJ238" i="6"/>
  <c r="BI238" i="6"/>
  <c r="BH238" i="6"/>
  <c r="BC238" i="6"/>
  <c r="BB238" i="6"/>
  <c r="AZ238" i="6"/>
  <c r="AY238" i="6"/>
  <c r="AX238" i="6"/>
  <c r="AW238" i="6"/>
  <c r="AV238" i="6"/>
  <c r="AU238" i="6"/>
  <c r="AT238" i="6"/>
  <c r="AS238" i="6"/>
  <c r="AP238" i="6"/>
  <c r="AO238" i="6"/>
  <c r="AN238" i="6"/>
  <c r="AM238" i="6"/>
  <c r="AL238" i="6"/>
  <c r="AK238" i="6"/>
  <c r="AJ238" i="6"/>
  <c r="AI238" i="6"/>
  <c r="AH238" i="6"/>
  <c r="AF238" i="6"/>
  <c r="AE238" i="6"/>
  <c r="AD238" i="6"/>
  <c r="AC238" i="6"/>
  <c r="AA238" i="6"/>
  <c r="Z238" i="6"/>
  <c r="Y238" i="6"/>
  <c r="X238" i="6"/>
  <c r="V238" i="6"/>
  <c r="CP238" i="6" s="1"/>
  <c r="U238" i="6"/>
  <c r="CO238" i="6" s="1"/>
  <c r="T238" i="6"/>
  <c r="CN238" i="6" s="1"/>
  <c r="S238" i="6"/>
  <c r="R238" i="6"/>
  <c r="CL238" i="6" s="1"/>
  <c r="Q238" i="6"/>
  <c r="P238" i="6"/>
  <c r="O238" i="6"/>
  <c r="N238" i="6"/>
  <c r="M238" i="6"/>
  <c r="C238" i="6"/>
  <c r="CM237" i="6"/>
  <c r="BJ237" i="6"/>
  <c r="BI237" i="6"/>
  <c r="BH237" i="6"/>
  <c r="BC237" i="6"/>
  <c r="BB237" i="6"/>
  <c r="AZ237" i="6"/>
  <c r="AY237" i="6"/>
  <c r="AX237" i="6"/>
  <c r="AW237" i="6"/>
  <c r="AV237" i="6"/>
  <c r="AU237" i="6"/>
  <c r="AT237" i="6"/>
  <c r="AS237" i="6"/>
  <c r="AP237" i="6"/>
  <c r="AO237" i="6"/>
  <c r="AN237" i="6"/>
  <c r="AM237" i="6"/>
  <c r="AL237" i="6"/>
  <c r="AK237" i="6"/>
  <c r="AJ237" i="6"/>
  <c r="AI237" i="6"/>
  <c r="AH237" i="6"/>
  <c r="AF237" i="6"/>
  <c r="AE237" i="6"/>
  <c r="AD237" i="6"/>
  <c r="AC237" i="6"/>
  <c r="AA237" i="6"/>
  <c r="Z237" i="6"/>
  <c r="Y237" i="6"/>
  <c r="X237" i="6"/>
  <c r="V237" i="6"/>
  <c r="CP237" i="6" s="1"/>
  <c r="U237" i="6"/>
  <c r="CO237" i="6" s="1"/>
  <c r="T237" i="6"/>
  <c r="CN237" i="6" s="1"/>
  <c r="S237" i="6"/>
  <c r="R237" i="6"/>
  <c r="CL237" i="6" s="1"/>
  <c r="Q237" i="6"/>
  <c r="P237" i="6"/>
  <c r="O237" i="6"/>
  <c r="N237" i="6"/>
  <c r="M237" i="6"/>
  <c r="BK237" i="6" s="1"/>
  <c r="BP237" i="6" s="1"/>
  <c r="C237" i="6"/>
  <c r="CO236" i="6"/>
  <c r="BJ236" i="6"/>
  <c r="BI236" i="6"/>
  <c r="BH236" i="6"/>
  <c r="BC236" i="6"/>
  <c r="BB236" i="6"/>
  <c r="AZ236" i="6"/>
  <c r="AY236" i="6"/>
  <c r="AX236" i="6"/>
  <c r="AW236" i="6"/>
  <c r="AV236" i="6"/>
  <c r="AU236" i="6"/>
  <c r="AT236" i="6"/>
  <c r="AS236" i="6"/>
  <c r="AP236" i="6"/>
  <c r="AO236" i="6"/>
  <c r="AN236" i="6"/>
  <c r="AM236" i="6"/>
  <c r="AL236" i="6"/>
  <c r="AK236" i="6"/>
  <c r="AJ236" i="6"/>
  <c r="AI236" i="6"/>
  <c r="AH236" i="6"/>
  <c r="AF236" i="6"/>
  <c r="AE236" i="6"/>
  <c r="AD236" i="6"/>
  <c r="AC236" i="6"/>
  <c r="AA236" i="6"/>
  <c r="Z236" i="6"/>
  <c r="Y236" i="6"/>
  <c r="X236" i="6"/>
  <c r="V236" i="6"/>
  <c r="CP236" i="6" s="1"/>
  <c r="U236" i="6"/>
  <c r="T236" i="6"/>
  <c r="CN236" i="6" s="1"/>
  <c r="S236" i="6"/>
  <c r="CM236" i="6" s="1"/>
  <c r="R236" i="6"/>
  <c r="CL236" i="6" s="1"/>
  <c r="Q236" i="6"/>
  <c r="P236" i="6"/>
  <c r="O236" i="6"/>
  <c r="N236" i="6"/>
  <c r="M236" i="6"/>
  <c r="C236" i="6"/>
  <c r="CO235" i="6"/>
  <c r="BJ235" i="6"/>
  <c r="BI235" i="6"/>
  <c r="BH235" i="6"/>
  <c r="BC235" i="6"/>
  <c r="BB235" i="6"/>
  <c r="AZ235" i="6"/>
  <c r="AY235" i="6"/>
  <c r="AX235" i="6"/>
  <c r="AW235" i="6"/>
  <c r="AV235" i="6"/>
  <c r="AU235" i="6"/>
  <c r="AT235" i="6"/>
  <c r="AS235" i="6"/>
  <c r="AP235" i="6"/>
  <c r="AO235" i="6"/>
  <c r="AN235" i="6"/>
  <c r="AM235" i="6"/>
  <c r="AL235" i="6"/>
  <c r="AK235" i="6"/>
  <c r="AJ235" i="6"/>
  <c r="AI235" i="6"/>
  <c r="AH235" i="6"/>
  <c r="AF235" i="6"/>
  <c r="AE235" i="6"/>
  <c r="AD235" i="6"/>
  <c r="AC235" i="6"/>
  <c r="AA235" i="6"/>
  <c r="Z235" i="6"/>
  <c r="Y235" i="6"/>
  <c r="X235" i="6"/>
  <c r="V235" i="6"/>
  <c r="BO235" i="6" s="1"/>
  <c r="U235" i="6"/>
  <c r="T235" i="6"/>
  <c r="CN235" i="6" s="1"/>
  <c r="S235" i="6"/>
  <c r="CM235" i="6" s="1"/>
  <c r="R235" i="6"/>
  <c r="CL235" i="6" s="1"/>
  <c r="Q235" i="6"/>
  <c r="P235" i="6"/>
  <c r="BN235" i="6" s="1"/>
  <c r="O235" i="6"/>
  <c r="N235" i="6"/>
  <c r="M235" i="6"/>
  <c r="C235" i="6"/>
  <c r="BJ234" i="6"/>
  <c r="BI234" i="6"/>
  <c r="BH234" i="6"/>
  <c r="BC234" i="6"/>
  <c r="BB234" i="6"/>
  <c r="AZ234" i="6"/>
  <c r="AY234" i="6"/>
  <c r="AX234" i="6"/>
  <c r="AW234" i="6"/>
  <c r="AV234" i="6"/>
  <c r="AU234" i="6"/>
  <c r="AT234" i="6"/>
  <c r="AS234" i="6"/>
  <c r="AP234" i="6"/>
  <c r="AO234" i="6"/>
  <c r="AN234" i="6"/>
  <c r="AM234" i="6"/>
  <c r="AL234" i="6"/>
  <c r="AK234" i="6"/>
  <c r="AJ234" i="6"/>
  <c r="AI234" i="6"/>
  <c r="AH234" i="6"/>
  <c r="AF234" i="6"/>
  <c r="AE234" i="6"/>
  <c r="AD234" i="6"/>
  <c r="AC234" i="6"/>
  <c r="AA234" i="6"/>
  <c r="Z234" i="6"/>
  <c r="Y234" i="6"/>
  <c r="X234" i="6"/>
  <c r="V234" i="6"/>
  <c r="CP234" i="6" s="1"/>
  <c r="U234" i="6"/>
  <c r="CO234" i="6" s="1"/>
  <c r="T234" i="6"/>
  <c r="CN234" i="6" s="1"/>
  <c r="S234" i="6"/>
  <c r="CM234" i="6" s="1"/>
  <c r="R234" i="6"/>
  <c r="CL234" i="6" s="1"/>
  <c r="Q234" i="6"/>
  <c r="P234" i="6"/>
  <c r="O234" i="6"/>
  <c r="N234" i="6"/>
  <c r="M234" i="6"/>
  <c r="C234" i="6"/>
  <c r="CN233" i="6"/>
  <c r="BJ233" i="6"/>
  <c r="BI233" i="6"/>
  <c r="BH233" i="6"/>
  <c r="BC233" i="6"/>
  <c r="BB233" i="6"/>
  <c r="AZ233" i="6"/>
  <c r="AY233" i="6"/>
  <c r="AX233" i="6"/>
  <c r="AW233" i="6"/>
  <c r="AV233" i="6"/>
  <c r="AU233" i="6"/>
  <c r="AT233" i="6"/>
  <c r="AS233" i="6"/>
  <c r="AP233" i="6"/>
  <c r="AO233" i="6"/>
  <c r="AN233" i="6"/>
  <c r="AM233" i="6"/>
  <c r="AL233" i="6"/>
  <c r="AK233" i="6"/>
  <c r="AJ233" i="6"/>
  <c r="AI233" i="6"/>
  <c r="AH233" i="6"/>
  <c r="AF233" i="6"/>
  <c r="AE233" i="6"/>
  <c r="AD233" i="6"/>
  <c r="AC233" i="6"/>
  <c r="AA233" i="6"/>
  <c r="Z233" i="6"/>
  <c r="Y233" i="6"/>
  <c r="X233" i="6"/>
  <c r="V233" i="6"/>
  <c r="CP233" i="6" s="1"/>
  <c r="U233" i="6"/>
  <c r="CO233" i="6" s="1"/>
  <c r="T233" i="6"/>
  <c r="S233" i="6"/>
  <c r="CM233" i="6" s="1"/>
  <c r="R233" i="6"/>
  <c r="CL233" i="6" s="1"/>
  <c r="Q233" i="6"/>
  <c r="P233" i="6"/>
  <c r="O233" i="6"/>
  <c r="N233" i="6"/>
  <c r="M233" i="6"/>
  <c r="C233" i="6"/>
  <c r="CN232" i="6"/>
  <c r="BJ232" i="6"/>
  <c r="BI232" i="6"/>
  <c r="BH232" i="6"/>
  <c r="BC232" i="6"/>
  <c r="BB232" i="6"/>
  <c r="AZ232" i="6"/>
  <c r="AY232" i="6"/>
  <c r="AX232" i="6"/>
  <c r="AW232" i="6"/>
  <c r="AV232" i="6"/>
  <c r="AU232" i="6"/>
  <c r="AT232" i="6"/>
  <c r="AS232" i="6"/>
  <c r="AP232" i="6"/>
  <c r="AO232" i="6"/>
  <c r="AN232" i="6"/>
  <c r="AM232" i="6"/>
  <c r="AL232" i="6"/>
  <c r="AK232" i="6"/>
  <c r="AJ232" i="6"/>
  <c r="AI232" i="6"/>
  <c r="AH232" i="6"/>
  <c r="AF232" i="6"/>
  <c r="AE232" i="6"/>
  <c r="AD232" i="6"/>
  <c r="AC232" i="6"/>
  <c r="AA232" i="6"/>
  <c r="Z232" i="6"/>
  <c r="Y232" i="6"/>
  <c r="X232" i="6"/>
  <c r="V232" i="6"/>
  <c r="CP232" i="6" s="1"/>
  <c r="U232" i="6"/>
  <c r="CO232" i="6" s="1"/>
  <c r="T232" i="6"/>
  <c r="S232" i="6"/>
  <c r="CM232" i="6" s="1"/>
  <c r="R232" i="6"/>
  <c r="CL232" i="6" s="1"/>
  <c r="Q232" i="6"/>
  <c r="P232" i="6"/>
  <c r="O232" i="6"/>
  <c r="N232" i="6"/>
  <c r="M232" i="6"/>
  <c r="C232" i="6"/>
  <c r="CP231" i="6"/>
  <c r="CL231" i="6"/>
  <c r="BJ231" i="6"/>
  <c r="BI231" i="6"/>
  <c r="BH231" i="6"/>
  <c r="BC231" i="6"/>
  <c r="BB231" i="6"/>
  <c r="AZ231" i="6"/>
  <c r="AY231" i="6"/>
  <c r="AX231" i="6"/>
  <c r="AW231" i="6"/>
  <c r="AV231" i="6"/>
  <c r="AU231" i="6"/>
  <c r="AT231" i="6"/>
  <c r="AS231" i="6"/>
  <c r="AP231" i="6"/>
  <c r="AO231" i="6"/>
  <c r="AN231" i="6"/>
  <c r="AM231" i="6"/>
  <c r="AL231" i="6"/>
  <c r="AK231" i="6"/>
  <c r="AJ231" i="6"/>
  <c r="AI231" i="6"/>
  <c r="AH231" i="6"/>
  <c r="AF231" i="6"/>
  <c r="AE231" i="6"/>
  <c r="AD231" i="6"/>
  <c r="AC231" i="6"/>
  <c r="AA231" i="6"/>
  <c r="Z231" i="6"/>
  <c r="Y231" i="6"/>
  <c r="X231" i="6"/>
  <c r="V231" i="6"/>
  <c r="U231" i="6"/>
  <c r="CO231" i="6" s="1"/>
  <c r="T231" i="6"/>
  <c r="CN231" i="6" s="1"/>
  <c r="S231" i="6"/>
  <c r="CM231" i="6" s="1"/>
  <c r="R231" i="6"/>
  <c r="Q231" i="6"/>
  <c r="P231" i="6"/>
  <c r="O231" i="6"/>
  <c r="N231" i="6"/>
  <c r="M231" i="6"/>
  <c r="BK231" i="6" s="1"/>
  <c r="C231" i="6"/>
  <c r="BJ230" i="6"/>
  <c r="BI230" i="6"/>
  <c r="BH230" i="6"/>
  <c r="BC230" i="6"/>
  <c r="BB230" i="6"/>
  <c r="AZ230" i="6"/>
  <c r="AY230" i="6"/>
  <c r="AX230" i="6"/>
  <c r="AW230" i="6"/>
  <c r="AV230" i="6"/>
  <c r="AU230" i="6"/>
  <c r="AT230" i="6"/>
  <c r="AS230" i="6"/>
  <c r="AP230" i="6"/>
  <c r="AO230" i="6"/>
  <c r="AN230" i="6"/>
  <c r="AM230" i="6"/>
  <c r="AL230" i="6"/>
  <c r="AK230" i="6"/>
  <c r="AJ230" i="6"/>
  <c r="AI230" i="6"/>
  <c r="AH230" i="6"/>
  <c r="AF230" i="6"/>
  <c r="AE230" i="6"/>
  <c r="AD230" i="6"/>
  <c r="AC230" i="6"/>
  <c r="AA230" i="6"/>
  <c r="Z230" i="6"/>
  <c r="Y230" i="6"/>
  <c r="X230" i="6"/>
  <c r="V230" i="6"/>
  <c r="CP230" i="6" s="1"/>
  <c r="U230" i="6"/>
  <c r="CO230" i="6" s="1"/>
  <c r="T230" i="6"/>
  <c r="CN230" i="6" s="1"/>
  <c r="S230" i="6"/>
  <c r="CM230" i="6" s="1"/>
  <c r="R230" i="6"/>
  <c r="CL230" i="6" s="1"/>
  <c r="Q230" i="6"/>
  <c r="BO230" i="6" s="1"/>
  <c r="P230" i="6"/>
  <c r="O230" i="6"/>
  <c r="N230" i="6"/>
  <c r="M230" i="6"/>
  <c r="C230" i="6"/>
  <c r="CN229" i="6"/>
  <c r="CM229" i="6"/>
  <c r="BJ229" i="6"/>
  <c r="BI229" i="6"/>
  <c r="BH229" i="6"/>
  <c r="BC229" i="6"/>
  <c r="BB229" i="6"/>
  <c r="AZ229" i="6"/>
  <c r="AY229" i="6"/>
  <c r="AX229" i="6"/>
  <c r="AW229" i="6"/>
  <c r="AV229" i="6"/>
  <c r="AU229" i="6"/>
  <c r="AT229" i="6"/>
  <c r="AS229" i="6"/>
  <c r="AP229" i="6"/>
  <c r="AO229" i="6"/>
  <c r="AN229" i="6"/>
  <c r="AM229" i="6"/>
  <c r="AL229" i="6"/>
  <c r="AK229" i="6"/>
  <c r="AJ229" i="6"/>
  <c r="AI229" i="6"/>
  <c r="AH229" i="6"/>
  <c r="AF229" i="6"/>
  <c r="AE229" i="6"/>
  <c r="AD229" i="6"/>
  <c r="AC229" i="6"/>
  <c r="AA229" i="6"/>
  <c r="Z229" i="6"/>
  <c r="Y229" i="6"/>
  <c r="X229" i="6"/>
  <c r="V229" i="6"/>
  <c r="CP229" i="6" s="1"/>
  <c r="U229" i="6"/>
  <c r="CO229" i="6" s="1"/>
  <c r="T229" i="6"/>
  <c r="S229" i="6"/>
  <c r="R229" i="6"/>
  <c r="CL229" i="6" s="1"/>
  <c r="Q229" i="6"/>
  <c r="BO229" i="6" s="1"/>
  <c r="P229" i="6"/>
  <c r="O229" i="6"/>
  <c r="N229" i="6"/>
  <c r="M229" i="6"/>
  <c r="BK229" i="6" s="1"/>
  <c r="C229" i="6"/>
  <c r="BJ228" i="6"/>
  <c r="BI228" i="6"/>
  <c r="BH228" i="6"/>
  <c r="BC228" i="6"/>
  <c r="BB228" i="6"/>
  <c r="AZ228" i="6"/>
  <c r="AY228" i="6"/>
  <c r="AX228" i="6"/>
  <c r="AW228" i="6"/>
  <c r="AV228" i="6"/>
  <c r="AU228" i="6"/>
  <c r="AT228" i="6"/>
  <c r="AS228" i="6"/>
  <c r="AP228" i="6"/>
  <c r="AO228" i="6"/>
  <c r="AN228" i="6"/>
  <c r="AM228" i="6"/>
  <c r="AL228" i="6"/>
  <c r="AK228" i="6"/>
  <c r="AJ228" i="6"/>
  <c r="AI228" i="6"/>
  <c r="AH228" i="6"/>
  <c r="AF228" i="6"/>
  <c r="AE228" i="6"/>
  <c r="AD228" i="6"/>
  <c r="AC228" i="6"/>
  <c r="AA228" i="6"/>
  <c r="Z228" i="6"/>
  <c r="Y228" i="6"/>
  <c r="X228" i="6"/>
  <c r="V228" i="6"/>
  <c r="CP228" i="6" s="1"/>
  <c r="U228" i="6"/>
  <c r="CO228" i="6" s="1"/>
  <c r="T228" i="6"/>
  <c r="CN228" i="6" s="1"/>
  <c r="S228" i="6"/>
  <c r="CM228" i="6" s="1"/>
  <c r="R228" i="6"/>
  <c r="CL228" i="6" s="1"/>
  <c r="Q228" i="6"/>
  <c r="P228" i="6"/>
  <c r="O228" i="6"/>
  <c r="N228" i="6"/>
  <c r="M228" i="6"/>
  <c r="C228" i="6"/>
  <c r="BJ227" i="6"/>
  <c r="BI227" i="6"/>
  <c r="BH227" i="6"/>
  <c r="BC227" i="6"/>
  <c r="BB227" i="6"/>
  <c r="AZ227" i="6"/>
  <c r="AY227" i="6"/>
  <c r="AX227" i="6"/>
  <c r="AW227" i="6"/>
  <c r="AV227" i="6"/>
  <c r="AU227" i="6"/>
  <c r="AT227" i="6"/>
  <c r="AS227" i="6"/>
  <c r="AP227" i="6"/>
  <c r="AO227" i="6"/>
  <c r="AN227" i="6"/>
  <c r="AM227" i="6"/>
  <c r="AL227" i="6"/>
  <c r="AK227" i="6"/>
  <c r="AJ227" i="6"/>
  <c r="AI227" i="6"/>
  <c r="AH227" i="6"/>
  <c r="AF227" i="6"/>
  <c r="AE227" i="6"/>
  <c r="AD227" i="6"/>
  <c r="AC227" i="6"/>
  <c r="AA227" i="6"/>
  <c r="Z227" i="6"/>
  <c r="Y227" i="6"/>
  <c r="X227" i="6"/>
  <c r="V227" i="6"/>
  <c r="CP227" i="6" s="1"/>
  <c r="U227" i="6"/>
  <c r="CO227" i="6" s="1"/>
  <c r="T227" i="6"/>
  <c r="CN227" i="6" s="1"/>
  <c r="S227" i="6"/>
  <c r="CM227" i="6" s="1"/>
  <c r="R227" i="6"/>
  <c r="CL227" i="6" s="1"/>
  <c r="Q227" i="6"/>
  <c r="P227" i="6"/>
  <c r="O227" i="6"/>
  <c r="N227" i="6"/>
  <c r="M227" i="6"/>
  <c r="C227" i="6"/>
  <c r="BJ226" i="6"/>
  <c r="BI226" i="6"/>
  <c r="BH226" i="6"/>
  <c r="BC226" i="6"/>
  <c r="BB226" i="6"/>
  <c r="AZ226" i="6"/>
  <c r="AY226" i="6"/>
  <c r="AX226" i="6"/>
  <c r="AW226" i="6"/>
  <c r="AV226" i="6"/>
  <c r="AU226" i="6"/>
  <c r="AT226" i="6"/>
  <c r="AS226" i="6"/>
  <c r="AP226" i="6"/>
  <c r="AO226" i="6"/>
  <c r="AN226" i="6"/>
  <c r="AM226" i="6"/>
  <c r="AL226" i="6"/>
  <c r="AK226" i="6"/>
  <c r="AJ226" i="6"/>
  <c r="AI226" i="6"/>
  <c r="AH226" i="6"/>
  <c r="AF226" i="6"/>
  <c r="AE226" i="6"/>
  <c r="AD226" i="6"/>
  <c r="AC226" i="6"/>
  <c r="AA226" i="6"/>
  <c r="Z226" i="6"/>
  <c r="Y226" i="6"/>
  <c r="X226" i="6"/>
  <c r="V226" i="6"/>
  <c r="CP226" i="6" s="1"/>
  <c r="U226" i="6"/>
  <c r="CO226" i="6" s="1"/>
  <c r="T226" i="6"/>
  <c r="CN226" i="6" s="1"/>
  <c r="S226" i="6"/>
  <c r="CM226" i="6" s="1"/>
  <c r="R226" i="6"/>
  <c r="CL226" i="6" s="1"/>
  <c r="Q226" i="6"/>
  <c r="BO226" i="6" s="1"/>
  <c r="P226" i="6"/>
  <c r="O226" i="6"/>
  <c r="N226" i="6"/>
  <c r="M226" i="6"/>
  <c r="C226" i="6"/>
  <c r="CN225" i="6"/>
  <c r="CM225" i="6"/>
  <c r="BJ225" i="6"/>
  <c r="BI225" i="6"/>
  <c r="BH225" i="6"/>
  <c r="BC225" i="6"/>
  <c r="BB225" i="6"/>
  <c r="AZ225" i="6"/>
  <c r="AY225" i="6"/>
  <c r="AX225" i="6"/>
  <c r="AW225" i="6"/>
  <c r="AV225" i="6"/>
  <c r="AU225" i="6"/>
  <c r="AT225" i="6"/>
  <c r="AS225" i="6"/>
  <c r="AP225" i="6"/>
  <c r="AO225" i="6"/>
  <c r="AN225" i="6"/>
  <c r="AM225" i="6"/>
  <c r="AL225" i="6"/>
  <c r="AK225" i="6"/>
  <c r="AJ225" i="6"/>
  <c r="AI225" i="6"/>
  <c r="AH225" i="6"/>
  <c r="AF225" i="6"/>
  <c r="AE225" i="6"/>
  <c r="AD225" i="6"/>
  <c r="AC225" i="6"/>
  <c r="AA225" i="6"/>
  <c r="Z225" i="6"/>
  <c r="Y225" i="6"/>
  <c r="X225" i="6"/>
  <c r="V225" i="6"/>
  <c r="CP225" i="6" s="1"/>
  <c r="U225" i="6"/>
  <c r="CO225" i="6" s="1"/>
  <c r="T225" i="6"/>
  <c r="S225" i="6"/>
  <c r="R225" i="6"/>
  <c r="CL225" i="6" s="1"/>
  <c r="Q225" i="6"/>
  <c r="P225" i="6"/>
  <c r="O225" i="6"/>
  <c r="N225" i="6"/>
  <c r="M225" i="6"/>
  <c r="BK225" i="6" s="1"/>
  <c r="CG225" i="6" s="1"/>
  <c r="C225" i="6"/>
  <c r="BJ224" i="6"/>
  <c r="BI224" i="6"/>
  <c r="BH224" i="6"/>
  <c r="BC224" i="6"/>
  <c r="BB224" i="6"/>
  <c r="AZ224" i="6"/>
  <c r="AY224" i="6"/>
  <c r="AX224" i="6"/>
  <c r="AW224" i="6"/>
  <c r="AV224" i="6"/>
  <c r="AU224" i="6"/>
  <c r="AT224" i="6"/>
  <c r="AS224" i="6"/>
  <c r="AP224" i="6"/>
  <c r="AO224" i="6"/>
  <c r="AN224" i="6"/>
  <c r="AM224" i="6"/>
  <c r="AL224" i="6"/>
  <c r="AK224" i="6"/>
  <c r="AJ224" i="6"/>
  <c r="AI224" i="6"/>
  <c r="AH224" i="6"/>
  <c r="AF224" i="6"/>
  <c r="AE224" i="6"/>
  <c r="AD224" i="6"/>
  <c r="AC224" i="6"/>
  <c r="AA224" i="6"/>
  <c r="Z224" i="6"/>
  <c r="Y224" i="6"/>
  <c r="X224" i="6"/>
  <c r="V224" i="6"/>
  <c r="CP224" i="6" s="1"/>
  <c r="U224" i="6"/>
  <c r="CO224" i="6" s="1"/>
  <c r="T224" i="6"/>
  <c r="CN224" i="6" s="1"/>
  <c r="S224" i="6"/>
  <c r="CM224" i="6" s="1"/>
  <c r="R224" i="6"/>
  <c r="CL224" i="6" s="1"/>
  <c r="Q224" i="6"/>
  <c r="P224" i="6"/>
  <c r="O224" i="6"/>
  <c r="N224" i="6"/>
  <c r="M224" i="6"/>
  <c r="C224" i="6"/>
  <c r="BJ223" i="6"/>
  <c r="BI223" i="6"/>
  <c r="BH223" i="6"/>
  <c r="BC223" i="6"/>
  <c r="BB223" i="6"/>
  <c r="AZ223" i="6"/>
  <c r="AY223" i="6"/>
  <c r="AX223" i="6"/>
  <c r="AW223" i="6"/>
  <c r="AV223" i="6"/>
  <c r="AU223" i="6"/>
  <c r="AT223" i="6"/>
  <c r="AS223" i="6"/>
  <c r="AP223" i="6"/>
  <c r="AO223" i="6"/>
  <c r="AN223" i="6"/>
  <c r="AM223" i="6"/>
  <c r="AL223" i="6"/>
  <c r="AK223" i="6"/>
  <c r="AJ223" i="6"/>
  <c r="AI223" i="6"/>
  <c r="AH223" i="6"/>
  <c r="AF223" i="6"/>
  <c r="AE223" i="6"/>
  <c r="AD223" i="6"/>
  <c r="AC223" i="6"/>
  <c r="AA223" i="6"/>
  <c r="Z223" i="6"/>
  <c r="Y223" i="6"/>
  <c r="X223" i="6"/>
  <c r="V223" i="6"/>
  <c r="CP223" i="6" s="1"/>
  <c r="U223" i="6"/>
  <c r="CO223" i="6" s="1"/>
  <c r="T223" i="6"/>
  <c r="CN223" i="6" s="1"/>
  <c r="S223" i="6"/>
  <c r="CM223" i="6" s="1"/>
  <c r="R223" i="6"/>
  <c r="CL223" i="6" s="1"/>
  <c r="Q223" i="6"/>
  <c r="BO223" i="6" s="1"/>
  <c r="P223" i="6"/>
  <c r="O223" i="6"/>
  <c r="N223" i="6"/>
  <c r="M223" i="6"/>
  <c r="C223" i="6"/>
  <c r="CM222" i="6"/>
  <c r="CL222" i="6"/>
  <c r="BJ222" i="6"/>
  <c r="BI222" i="6"/>
  <c r="BH222" i="6"/>
  <c r="BC222" i="6"/>
  <c r="BB222" i="6"/>
  <c r="AZ222" i="6"/>
  <c r="AY222" i="6"/>
  <c r="AX222" i="6"/>
  <c r="AW222" i="6"/>
  <c r="AV222" i="6"/>
  <c r="AU222" i="6"/>
  <c r="AT222" i="6"/>
  <c r="AS222" i="6"/>
  <c r="AP222" i="6"/>
  <c r="AO222" i="6"/>
  <c r="AN222" i="6"/>
  <c r="AM222" i="6"/>
  <c r="AL222" i="6"/>
  <c r="AK222" i="6"/>
  <c r="AJ222" i="6"/>
  <c r="AI222" i="6"/>
  <c r="AH222" i="6"/>
  <c r="AF222" i="6"/>
  <c r="AE222" i="6"/>
  <c r="AD222" i="6"/>
  <c r="AC222" i="6"/>
  <c r="AA222" i="6"/>
  <c r="Z222" i="6"/>
  <c r="Y222" i="6"/>
  <c r="X222" i="6"/>
  <c r="V222" i="6"/>
  <c r="CP222" i="6" s="1"/>
  <c r="U222" i="6"/>
  <c r="CO222" i="6" s="1"/>
  <c r="T222" i="6"/>
  <c r="CN222" i="6" s="1"/>
  <c r="S222" i="6"/>
  <c r="R222" i="6"/>
  <c r="Q222" i="6"/>
  <c r="BO222" i="6" s="1"/>
  <c r="BT222" i="6" s="1"/>
  <c r="P222" i="6"/>
  <c r="O222" i="6"/>
  <c r="N222" i="6"/>
  <c r="M222" i="6"/>
  <c r="BK222" i="6" s="1"/>
  <c r="C222" i="6"/>
  <c r="CM221" i="6"/>
  <c r="BJ221" i="6"/>
  <c r="BI221" i="6"/>
  <c r="BH221" i="6"/>
  <c r="BC221" i="6"/>
  <c r="BB221" i="6"/>
  <c r="AZ221" i="6"/>
  <c r="AY221" i="6"/>
  <c r="AX221" i="6"/>
  <c r="AW221" i="6"/>
  <c r="AV221" i="6"/>
  <c r="AU221" i="6"/>
  <c r="AT221" i="6"/>
  <c r="AS221" i="6"/>
  <c r="AP221" i="6"/>
  <c r="AO221" i="6"/>
  <c r="AN221" i="6"/>
  <c r="AM221" i="6"/>
  <c r="AL221" i="6"/>
  <c r="AK221" i="6"/>
  <c r="AJ221" i="6"/>
  <c r="AI221" i="6"/>
  <c r="AH221" i="6"/>
  <c r="AF221" i="6"/>
  <c r="AE221" i="6"/>
  <c r="AD221" i="6"/>
  <c r="AC221" i="6"/>
  <c r="AA221" i="6"/>
  <c r="Z221" i="6"/>
  <c r="Y221" i="6"/>
  <c r="X221" i="6"/>
  <c r="V221" i="6"/>
  <c r="CP221" i="6" s="1"/>
  <c r="U221" i="6"/>
  <c r="CO221" i="6" s="1"/>
  <c r="T221" i="6"/>
  <c r="CN221" i="6" s="1"/>
  <c r="S221" i="6"/>
  <c r="R221" i="6"/>
  <c r="CL221" i="6" s="1"/>
  <c r="Q221" i="6"/>
  <c r="P221" i="6"/>
  <c r="O221" i="6"/>
  <c r="N221" i="6"/>
  <c r="M221" i="6"/>
  <c r="C221" i="6"/>
  <c r="BJ220" i="6"/>
  <c r="BI220" i="6"/>
  <c r="BH220" i="6"/>
  <c r="BC220" i="6"/>
  <c r="BB220" i="6"/>
  <c r="AZ220" i="6"/>
  <c r="AY220" i="6"/>
  <c r="AX220" i="6"/>
  <c r="AW220" i="6"/>
  <c r="AV220" i="6"/>
  <c r="AU220" i="6"/>
  <c r="AT220" i="6"/>
  <c r="AS220" i="6"/>
  <c r="AP220" i="6"/>
  <c r="AO220" i="6"/>
  <c r="AN220" i="6"/>
  <c r="AM220" i="6"/>
  <c r="AL220" i="6"/>
  <c r="AK220" i="6"/>
  <c r="AJ220" i="6"/>
  <c r="AI220" i="6"/>
  <c r="AH220" i="6"/>
  <c r="AF220" i="6"/>
  <c r="AE220" i="6"/>
  <c r="AD220" i="6"/>
  <c r="AC220" i="6"/>
  <c r="AA220" i="6"/>
  <c r="Z220" i="6"/>
  <c r="Y220" i="6"/>
  <c r="X220" i="6"/>
  <c r="V220" i="6"/>
  <c r="CP220" i="6" s="1"/>
  <c r="U220" i="6"/>
  <c r="CO220" i="6" s="1"/>
  <c r="T220" i="6"/>
  <c r="CN220" i="6" s="1"/>
  <c r="S220" i="6"/>
  <c r="CM220" i="6" s="1"/>
  <c r="R220" i="6"/>
  <c r="CL220" i="6" s="1"/>
  <c r="Q220" i="6"/>
  <c r="P220" i="6"/>
  <c r="O220" i="6"/>
  <c r="N220" i="6"/>
  <c r="M220" i="6"/>
  <c r="C220" i="6"/>
  <c r="CP219" i="6"/>
  <c r="CL219" i="6"/>
  <c r="BJ219" i="6"/>
  <c r="BI219" i="6"/>
  <c r="BH219" i="6"/>
  <c r="BC219" i="6"/>
  <c r="BB219" i="6"/>
  <c r="AZ219" i="6"/>
  <c r="AY219" i="6"/>
  <c r="AX219" i="6"/>
  <c r="AW219" i="6"/>
  <c r="AV219" i="6"/>
  <c r="AU219" i="6"/>
  <c r="AT219" i="6"/>
  <c r="AS219" i="6"/>
  <c r="AP219" i="6"/>
  <c r="AO219" i="6"/>
  <c r="AN219" i="6"/>
  <c r="AM219" i="6"/>
  <c r="AL219" i="6"/>
  <c r="AK219" i="6"/>
  <c r="AJ219" i="6"/>
  <c r="AI219" i="6"/>
  <c r="AH219" i="6"/>
  <c r="AF219" i="6"/>
  <c r="AE219" i="6"/>
  <c r="AD219" i="6"/>
  <c r="AC219" i="6"/>
  <c r="AA219" i="6"/>
  <c r="Z219" i="6"/>
  <c r="Y219" i="6"/>
  <c r="X219" i="6"/>
  <c r="V219" i="6"/>
  <c r="U219" i="6"/>
  <c r="CO219" i="6" s="1"/>
  <c r="T219" i="6"/>
  <c r="CN219" i="6" s="1"/>
  <c r="S219" i="6"/>
  <c r="CM219" i="6" s="1"/>
  <c r="R219" i="6"/>
  <c r="Q219" i="6"/>
  <c r="P219" i="6"/>
  <c r="O219" i="6"/>
  <c r="N219" i="6"/>
  <c r="M219" i="6"/>
  <c r="C219" i="6"/>
  <c r="CP218" i="6"/>
  <c r="CL218" i="6"/>
  <c r="BJ218" i="6"/>
  <c r="BI218" i="6"/>
  <c r="BH218" i="6"/>
  <c r="BC218" i="6"/>
  <c r="BB218" i="6"/>
  <c r="AZ218" i="6"/>
  <c r="AY218" i="6"/>
  <c r="AX218" i="6"/>
  <c r="AW218" i="6"/>
  <c r="AV218" i="6"/>
  <c r="AU218" i="6"/>
  <c r="AT218" i="6"/>
  <c r="AS218" i="6"/>
  <c r="AP218" i="6"/>
  <c r="AO218" i="6"/>
  <c r="AN218" i="6"/>
  <c r="AM218" i="6"/>
  <c r="AL218" i="6"/>
  <c r="AK218" i="6"/>
  <c r="AJ218" i="6"/>
  <c r="AI218" i="6"/>
  <c r="AH218" i="6"/>
  <c r="AF218" i="6"/>
  <c r="AE218" i="6"/>
  <c r="AD218" i="6"/>
  <c r="AC218" i="6"/>
  <c r="AA218" i="6"/>
  <c r="Z218" i="6"/>
  <c r="Y218" i="6"/>
  <c r="X218" i="6"/>
  <c r="V218" i="6"/>
  <c r="U218" i="6"/>
  <c r="CO218" i="6" s="1"/>
  <c r="T218" i="6"/>
  <c r="CN218" i="6" s="1"/>
  <c r="S218" i="6"/>
  <c r="CM218" i="6" s="1"/>
  <c r="R218" i="6"/>
  <c r="Q218" i="6"/>
  <c r="P218" i="6"/>
  <c r="O218" i="6"/>
  <c r="N218" i="6"/>
  <c r="M218" i="6"/>
  <c r="C218" i="6"/>
  <c r="CN217" i="6"/>
  <c r="BJ217" i="6"/>
  <c r="BI217" i="6"/>
  <c r="BH217" i="6"/>
  <c r="BC217" i="6"/>
  <c r="BB217" i="6"/>
  <c r="AZ217" i="6"/>
  <c r="AY217" i="6"/>
  <c r="AX217" i="6"/>
  <c r="AW217" i="6"/>
  <c r="AV217" i="6"/>
  <c r="AU217" i="6"/>
  <c r="AT217" i="6"/>
  <c r="AS217" i="6"/>
  <c r="AP217" i="6"/>
  <c r="AO217" i="6"/>
  <c r="AN217" i="6"/>
  <c r="AM217" i="6"/>
  <c r="AL217" i="6"/>
  <c r="AK217" i="6"/>
  <c r="AJ217" i="6"/>
  <c r="AI217" i="6"/>
  <c r="AH217" i="6"/>
  <c r="AF217" i="6"/>
  <c r="AE217" i="6"/>
  <c r="AD217" i="6"/>
  <c r="AC217" i="6"/>
  <c r="AA217" i="6"/>
  <c r="Z217" i="6"/>
  <c r="Y217" i="6"/>
  <c r="X217" i="6"/>
  <c r="V217" i="6"/>
  <c r="CP217" i="6" s="1"/>
  <c r="U217" i="6"/>
  <c r="CO217" i="6" s="1"/>
  <c r="T217" i="6"/>
  <c r="S217" i="6"/>
  <c r="CM217" i="6" s="1"/>
  <c r="R217" i="6"/>
  <c r="CL217" i="6" s="1"/>
  <c r="Q217" i="6"/>
  <c r="P217" i="6"/>
  <c r="O217" i="6"/>
  <c r="N217" i="6"/>
  <c r="M217" i="6"/>
  <c r="C217" i="6"/>
  <c r="CO216" i="6"/>
  <c r="CN216" i="6"/>
  <c r="BJ216" i="6"/>
  <c r="BI216" i="6"/>
  <c r="BH216" i="6"/>
  <c r="BC216" i="6"/>
  <c r="BB216" i="6"/>
  <c r="AZ216" i="6"/>
  <c r="AY216" i="6"/>
  <c r="AX216" i="6"/>
  <c r="AW216" i="6"/>
  <c r="AV216" i="6"/>
  <c r="AU216" i="6"/>
  <c r="AT216" i="6"/>
  <c r="AS216" i="6"/>
  <c r="AP216" i="6"/>
  <c r="AO216" i="6"/>
  <c r="AN216" i="6"/>
  <c r="AM216" i="6"/>
  <c r="AL216" i="6"/>
  <c r="AK216" i="6"/>
  <c r="AJ216" i="6"/>
  <c r="AI216" i="6"/>
  <c r="AH216" i="6"/>
  <c r="AF216" i="6"/>
  <c r="AE216" i="6"/>
  <c r="AD216" i="6"/>
  <c r="AC216" i="6"/>
  <c r="AA216" i="6"/>
  <c r="Z216" i="6"/>
  <c r="Y216" i="6"/>
  <c r="X216" i="6"/>
  <c r="V216" i="6"/>
  <c r="CP216" i="6" s="1"/>
  <c r="U216" i="6"/>
  <c r="T216" i="6"/>
  <c r="S216" i="6"/>
  <c r="CM216" i="6" s="1"/>
  <c r="R216" i="6"/>
  <c r="CL216" i="6" s="1"/>
  <c r="Q216" i="6"/>
  <c r="P216" i="6"/>
  <c r="BN216" i="6" s="1"/>
  <c r="O216" i="6"/>
  <c r="N216" i="6"/>
  <c r="M216" i="6"/>
  <c r="C216" i="6"/>
  <c r="CP215" i="6"/>
  <c r="CO215" i="6"/>
  <c r="BJ215" i="6"/>
  <c r="BI215" i="6"/>
  <c r="BH215" i="6"/>
  <c r="BC215" i="6"/>
  <c r="BB215" i="6"/>
  <c r="AZ215" i="6"/>
  <c r="AY215" i="6"/>
  <c r="AX215" i="6"/>
  <c r="AW215" i="6"/>
  <c r="AV215" i="6"/>
  <c r="AU215" i="6"/>
  <c r="AT215" i="6"/>
  <c r="AS215" i="6"/>
  <c r="AP215" i="6"/>
  <c r="AO215" i="6"/>
  <c r="AN215" i="6"/>
  <c r="AM215" i="6"/>
  <c r="AL215" i="6"/>
  <c r="AK215" i="6"/>
  <c r="AJ215" i="6"/>
  <c r="AI215" i="6"/>
  <c r="AH215" i="6"/>
  <c r="AF215" i="6"/>
  <c r="AE215" i="6"/>
  <c r="AD215" i="6"/>
  <c r="AC215" i="6"/>
  <c r="AA215" i="6"/>
  <c r="Z215" i="6"/>
  <c r="Y215" i="6"/>
  <c r="X215" i="6"/>
  <c r="V215" i="6"/>
  <c r="U215" i="6"/>
  <c r="T215" i="6"/>
  <c r="CN215" i="6" s="1"/>
  <c r="S215" i="6"/>
  <c r="CM215" i="6" s="1"/>
  <c r="R215" i="6"/>
  <c r="CL215" i="6" s="1"/>
  <c r="Q215" i="6"/>
  <c r="P215" i="6"/>
  <c r="BN215" i="6" s="1"/>
  <c r="O215" i="6"/>
  <c r="N215" i="6"/>
  <c r="M215" i="6"/>
  <c r="C215" i="6"/>
  <c r="BJ214" i="6"/>
  <c r="BI214" i="6"/>
  <c r="BH214" i="6"/>
  <c r="BC214" i="6"/>
  <c r="BB214" i="6"/>
  <c r="AZ214" i="6"/>
  <c r="AY214" i="6"/>
  <c r="AX214" i="6"/>
  <c r="AW214" i="6"/>
  <c r="AV214" i="6"/>
  <c r="AU214" i="6"/>
  <c r="AT214" i="6"/>
  <c r="AS214" i="6"/>
  <c r="AP214" i="6"/>
  <c r="AO214" i="6"/>
  <c r="AN214" i="6"/>
  <c r="AM214" i="6"/>
  <c r="AL214" i="6"/>
  <c r="AK214" i="6"/>
  <c r="AJ214" i="6"/>
  <c r="AI214" i="6"/>
  <c r="AH214" i="6"/>
  <c r="AF214" i="6"/>
  <c r="AE214" i="6"/>
  <c r="AD214" i="6"/>
  <c r="AC214" i="6"/>
  <c r="AA214" i="6"/>
  <c r="Z214" i="6"/>
  <c r="Y214" i="6"/>
  <c r="X214" i="6"/>
  <c r="V214" i="6"/>
  <c r="CP214" i="6" s="1"/>
  <c r="U214" i="6"/>
  <c r="CO214" i="6" s="1"/>
  <c r="T214" i="6"/>
  <c r="CN214" i="6" s="1"/>
  <c r="S214" i="6"/>
  <c r="CM214" i="6" s="1"/>
  <c r="R214" i="6"/>
  <c r="CL214" i="6" s="1"/>
  <c r="Q214" i="6"/>
  <c r="P214" i="6"/>
  <c r="O214" i="6"/>
  <c r="N214" i="6"/>
  <c r="M214" i="6"/>
  <c r="C214" i="6"/>
  <c r="CN213" i="6"/>
  <c r="CM213" i="6"/>
  <c r="BJ213" i="6"/>
  <c r="BI213" i="6"/>
  <c r="BH213" i="6"/>
  <c r="BC213" i="6"/>
  <c r="BB213" i="6"/>
  <c r="AZ213" i="6"/>
  <c r="AY213" i="6"/>
  <c r="AX213" i="6"/>
  <c r="AW213" i="6"/>
  <c r="AV213" i="6"/>
  <c r="AU213" i="6"/>
  <c r="AT213" i="6"/>
  <c r="AS213" i="6"/>
  <c r="AP213" i="6"/>
  <c r="AO213" i="6"/>
  <c r="AN213" i="6"/>
  <c r="AM213" i="6"/>
  <c r="AL213" i="6"/>
  <c r="AK213" i="6"/>
  <c r="AJ213" i="6"/>
  <c r="AI213" i="6"/>
  <c r="AH213" i="6"/>
  <c r="AF213" i="6"/>
  <c r="AE213" i="6"/>
  <c r="AD213" i="6"/>
  <c r="AC213" i="6"/>
  <c r="AA213" i="6"/>
  <c r="Z213" i="6"/>
  <c r="Y213" i="6"/>
  <c r="X213" i="6"/>
  <c r="V213" i="6"/>
  <c r="CP213" i="6" s="1"/>
  <c r="U213" i="6"/>
  <c r="CO213" i="6" s="1"/>
  <c r="T213" i="6"/>
  <c r="S213" i="6"/>
  <c r="R213" i="6"/>
  <c r="CL213" i="6" s="1"/>
  <c r="Q213" i="6"/>
  <c r="BO213" i="6" s="1"/>
  <c r="P213" i="6"/>
  <c r="O213" i="6"/>
  <c r="N213" i="6"/>
  <c r="M213" i="6"/>
  <c r="BK213" i="6" s="1"/>
  <c r="C213" i="6"/>
  <c r="BJ212" i="6"/>
  <c r="BI212" i="6"/>
  <c r="BH212" i="6"/>
  <c r="BC212" i="6"/>
  <c r="BB212" i="6"/>
  <c r="AZ212" i="6"/>
  <c r="AY212" i="6"/>
  <c r="AX212" i="6"/>
  <c r="AW212" i="6"/>
  <c r="AV212" i="6"/>
  <c r="AU212" i="6"/>
  <c r="AT212" i="6"/>
  <c r="AS212" i="6"/>
  <c r="AP212" i="6"/>
  <c r="AO212" i="6"/>
  <c r="AN212" i="6"/>
  <c r="AM212" i="6"/>
  <c r="AL212" i="6"/>
  <c r="AK212" i="6"/>
  <c r="AJ212" i="6"/>
  <c r="AI212" i="6"/>
  <c r="AH212" i="6"/>
  <c r="AF212" i="6"/>
  <c r="AE212" i="6"/>
  <c r="AD212" i="6"/>
  <c r="AC212" i="6"/>
  <c r="AA212" i="6"/>
  <c r="Z212" i="6"/>
  <c r="Y212" i="6"/>
  <c r="X212" i="6"/>
  <c r="V212" i="6"/>
  <c r="CP212" i="6" s="1"/>
  <c r="U212" i="6"/>
  <c r="CO212" i="6" s="1"/>
  <c r="T212" i="6"/>
  <c r="CN212" i="6" s="1"/>
  <c r="S212" i="6"/>
  <c r="CM212" i="6" s="1"/>
  <c r="R212" i="6"/>
  <c r="CL212" i="6" s="1"/>
  <c r="Q212" i="6"/>
  <c r="P212" i="6"/>
  <c r="O212" i="6"/>
  <c r="N212" i="6"/>
  <c r="M212" i="6"/>
  <c r="C212" i="6"/>
  <c r="BJ211" i="6"/>
  <c r="BI211" i="6"/>
  <c r="BH211" i="6"/>
  <c r="BC211" i="6"/>
  <c r="BB211" i="6"/>
  <c r="AZ211" i="6"/>
  <c r="AY211" i="6"/>
  <c r="AX211" i="6"/>
  <c r="AW211" i="6"/>
  <c r="AV211" i="6"/>
  <c r="AU211" i="6"/>
  <c r="AT211" i="6"/>
  <c r="AS211" i="6"/>
  <c r="AP211" i="6"/>
  <c r="AO211" i="6"/>
  <c r="AN211" i="6"/>
  <c r="AM211" i="6"/>
  <c r="AL211" i="6"/>
  <c r="AK211" i="6"/>
  <c r="AJ211" i="6"/>
  <c r="AI211" i="6"/>
  <c r="AH211" i="6"/>
  <c r="AF211" i="6"/>
  <c r="AE211" i="6"/>
  <c r="AD211" i="6"/>
  <c r="AC211" i="6"/>
  <c r="AA211" i="6"/>
  <c r="Z211" i="6"/>
  <c r="Y211" i="6"/>
  <c r="X211" i="6"/>
  <c r="V211" i="6"/>
  <c r="CP211" i="6" s="1"/>
  <c r="U211" i="6"/>
  <c r="CO211" i="6" s="1"/>
  <c r="T211" i="6"/>
  <c r="CN211" i="6" s="1"/>
  <c r="S211" i="6"/>
  <c r="CM211" i="6" s="1"/>
  <c r="R211" i="6"/>
  <c r="CL211" i="6" s="1"/>
  <c r="Q211" i="6"/>
  <c r="P211" i="6"/>
  <c r="O211" i="6"/>
  <c r="N211" i="6"/>
  <c r="M211" i="6"/>
  <c r="C211" i="6"/>
  <c r="CM210" i="6"/>
  <c r="BJ210" i="6"/>
  <c r="BI210" i="6"/>
  <c r="BH210" i="6"/>
  <c r="BC210" i="6"/>
  <c r="BB210" i="6"/>
  <c r="AZ210" i="6"/>
  <c r="AY210" i="6"/>
  <c r="AX210" i="6"/>
  <c r="AW210" i="6"/>
  <c r="AV210" i="6"/>
  <c r="AU210" i="6"/>
  <c r="AT210" i="6"/>
  <c r="AS210" i="6"/>
  <c r="AP210" i="6"/>
  <c r="AO210" i="6"/>
  <c r="AN210" i="6"/>
  <c r="AM210" i="6"/>
  <c r="AL210" i="6"/>
  <c r="AK210" i="6"/>
  <c r="AJ210" i="6"/>
  <c r="AI210" i="6"/>
  <c r="AH210" i="6"/>
  <c r="AF210" i="6"/>
  <c r="AE210" i="6"/>
  <c r="AD210" i="6"/>
  <c r="AC210" i="6"/>
  <c r="AA210" i="6"/>
  <c r="Z210" i="6"/>
  <c r="Y210" i="6"/>
  <c r="X210" i="6"/>
  <c r="V210" i="6"/>
  <c r="CP210" i="6" s="1"/>
  <c r="U210" i="6"/>
  <c r="CO210" i="6" s="1"/>
  <c r="T210" i="6"/>
  <c r="CN210" i="6" s="1"/>
  <c r="S210" i="6"/>
  <c r="R210" i="6"/>
  <c r="CL210" i="6" s="1"/>
  <c r="Q210" i="6"/>
  <c r="BO210" i="6" s="1"/>
  <c r="P210" i="6"/>
  <c r="O210" i="6"/>
  <c r="N210" i="6"/>
  <c r="M210" i="6"/>
  <c r="BK210" i="6" s="1"/>
  <c r="C210" i="6"/>
  <c r="BJ209" i="6"/>
  <c r="BI209" i="6"/>
  <c r="BH209" i="6"/>
  <c r="BC209" i="6"/>
  <c r="BB209" i="6"/>
  <c r="AZ209" i="6"/>
  <c r="AY209" i="6"/>
  <c r="AX209" i="6"/>
  <c r="AW209" i="6"/>
  <c r="AV209" i="6"/>
  <c r="AU209" i="6"/>
  <c r="AT209" i="6"/>
  <c r="AS209" i="6"/>
  <c r="AP209" i="6"/>
  <c r="AO209" i="6"/>
  <c r="AN209" i="6"/>
  <c r="AM209" i="6"/>
  <c r="AL209" i="6"/>
  <c r="AK209" i="6"/>
  <c r="AJ209" i="6"/>
  <c r="AI209" i="6"/>
  <c r="AH209" i="6"/>
  <c r="AF209" i="6"/>
  <c r="AE209" i="6"/>
  <c r="AD209" i="6"/>
  <c r="AC209" i="6"/>
  <c r="AA209" i="6"/>
  <c r="Z209" i="6"/>
  <c r="Y209" i="6"/>
  <c r="X209" i="6"/>
  <c r="V209" i="6"/>
  <c r="CP209" i="6" s="1"/>
  <c r="U209" i="6"/>
  <c r="CO209" i="6" s="1"/>
  <c r="T209" i="6"/>
  <c r="CN209" i="6" s="1"/>
  <c r="S209" i="6"/>
  <c r="CM209" i="6" s="1"/>
  <c r="R209" i="6"/>
  <c r="CL209" i="6" s="1"/>
  <c r="Q209" i="6"/>
  <c r="P209" i="6"/>
  <c r="O209" i="6"/>
  <c r="N209" i="6"/>
  <c r="M209" i="6"/>
  <c r="C209" i="6"/>
  <c r="CO208" i="6"/>
  <c r="BJ208" i="6"/>
  <c r="BI208" i="6"/>
  <c r="BH208" i="6"/>
  <c r="BC208" i="6"/>
  <c r="BB208" i="6"/>
  <c r="AZ208" i="6"/>
  <c r="AY208" i="6"/>
  <c r="AX208" i="6"/>
  <c r="AW208" i="6"/>
  <c r="AV208" i="6"/>
  <c r="AU208" i="6"/>
  <c r="AT208" i="6"/>
  <c r="AS208" i="6"/>
  <c r="AP208" i="6"/>
  <c r="AO208" i="6"/>
  <c r="BN208" i="6" s="1"/>
  <c r="AN208" i="6"/>
  <c r="AM208" i="6"/>
  <c r="AL208" i="6"/>
  <c r="AK208" i="6"/>
  <c r="AJ208" i="6"/>
  <c r="AI208" i="6"/>
  <c r="AH208" i="6"/>
  <c r="AF208" i="6"/>
  <c r="AE208" i="6"/>
  <c r="AD208" i="6"/>
  <c r="AC208" i="6"/>
  <c r="AA208" i="6"/>
  <c r="Z208" i="6"/>
  <c r="Y208" i="6"/>
  <c r="X208" i="6"/>
  <c r="V208" i="6"/>
  <c r="CP208" i="6" s="1"/>
  <c r="U208" i="6"/>
  <c r="T208" i="6"/>
  <c r="CN208" i="6" s="1"/>
  <c r="S208" i="6"/>
  <c r="CM208" i="6" s="1"/>
  <c r="R208" i="6"/>
  <c r="CL208" i="6" s="1"/>
  <c r="Q208" i="6"/>
  <c r="P208" i="6"/>
  <c r="O208" i="6"/>
  <c r="N208" i="6"/>
  <c r="M208" i="6"/>
  <c r="C208" i="6"/>
  <c r="CP207" i="6"/>
  <c r="BJ207" i="6"/>
  <c r="BI207" i="6"/>
  <c r="BH207" i="6"/>
  <c r="BC207" i="6"/>
  <c r="BB207" i="6"/>
  <c r="AZ207" i="6"/>
  <c r="AY207" i="6"/>
  <c r="AX207" i="6"/>
  <c r="AW207" i="6"/>
  <c r="AV207" i="6"/>
  <c r="AU207" i="6"/>
  <c r="AT207" i="6"/>
  <c r="AS207" i="6"/>
  <c r="AP207" i="6"/>
  <c r="AO207" i="6"/>
  <c r="AN207" i="6"/>
  <c r="AM207" i="6"/>
  <c r="AL207" i="6"/>
  <c r="AK207" i="6"/>
  <c r="AJ207" i="6"/>
  <c r="AI207" i="6"/>
  <c r="AH207" i="6"/>
  <c r="AF207" i="6"/>
  <c r="AE207" i="6"/>
  <c r="AD207" i="6"/>
  <c r="AC207" i="6"/>
  <c r="AA207" i="6"/>
  <c r="Z207" i="6"/>
  <c r="Y207" i="6"/>
  <c r="X207" i="6"/>
  <c r="V207" i="6"/>
  <c r="U207" i="6"/>
  <c r="CO207" i="6" s="1"/>
  <c r="T207" i="6"/>
  <c r="CN207" i="6" s="1"/>
  <c r="S207" i="6"/>
  <c r="CM207" i="6" s="1"/>
  <c r="R207" i="6"/>
  <c r="CL207" i="6" s="1"/>
  <c r="Q207" i="6"/>
  <c r="P207" i="6"/>
  <c r="O207" i="6"/>
  <c r="N207" i="6"/>
  <c r="M207" i="6"/>
  <c r="C207" i="6"/>
  <c r="CP206" i="6"/>
  <c r="CL206" i="6"/>
  <c r="BJ206" i="6"/>
  <c r="BI206" i="6"/>
  <c r="BH206" i="6"/>
  <c r="BC206" i="6"/>
  <c r="BB206" i="6"/>
  <c r="AZ206" i="6"/>
  <c r="AY206" i="6"/>
  <c r="AX206" i="6"/>
  <c r="AW206" i="6"/>
  <c r="AV206" i="6"/>
  <c r="AU206" i="6"/>
  <c r="AT206" i="6"/>
  <c r="AS206" i="6"/>
  <c r="AP206" i="6"/>
  <c r="AO206" i="6"/>
  <c r="AN206" i="6"/>
  <c r="AM206" i="6"/>
  <c r="AL206" i="6"/>
  <c r="AK206" i="6"/>
  <c r="AJ206" i="6"/>
  <c r="AI206" i="6"/>
  <c r="AH206" i="6"/>
  <c r="AF206" i="6"/>
  <c r="AE206" i="6"/>
  <c r="AD206" i="6"/>
  <c r="AC206" i="6"/>
  <c r="AA206" i="6"/>
  <c r="Z206" i="6"/>
  <c r="Y206" i="6"/>
  <c r="X206" i="6"/>
  <c r="V206" i="6"/>
  <c r="U206" i="6"/>
  <c r="CO206" i="6" s="1"/>
  <c r="T206" i="6"/>
  <c r="CN206" i="6" s="1"/>
  <c r="S206" i="6"/>
  <c r="CM206" i="6" s="1"/>
  <c r="R206" i="6"/>
  <c r="Q206" i="6"/>
  <c r="P206" i="6"/>
  <c r="BN206" i="6" s="1"/>
  <c r="O206" i="6"/>
  <c r="N206" i="6"/>
  <c r="M206" i="6"/>
  <c r="BK206" i="6" s="1"/>
  <c r="C206" i="6"/>
  <c r="CN205" i="6"/>
  <c r="BJ205" i="6"/>
  <c r="BI205" i="6"/>
  <c r="BH205" i="6"/>
  <c r="BC205" i="6"/>
  <c r="BB205" i="6"/>
  <c r="AZ205" i="6"/>
  <c r="AY205" i="6"/>
  <c r="AX205" i="6"/>
  <c r="AW205" i="6"/>
  <c r="AV205" i="6"/>
  <c r="AU205" i="6"/>
  <c r="AT205" i="6"/>
  <c r="AS205" i="6"/>
  <c r="AP205" i="6"/>
  <c r="AO205" i="6"/>
  <c r="AN205" i="6"/>
  <c r="AM205" i="6"/>
  <c r="AL205" i="6"/>
  <c r="AK205" i="6"/>
  <c r="AJ205" i="6"/>
  <c r="AI205" i="6"/>
  <c r="AH205" i="6"/>
  <c r="AF205" i="6"/>
  <c r="AE205" i="6"/>
  <c r="AD205" i="6"/>
  <c r="AC205" i="6"/>
  <c r="AA205" i="6"/>
  <c r="Z205" i="6"/>
  <c r="Y205" i="6"/>
  <c r="X205" i="6"/>
  <c r="V205" i="6"/>
  <c r="CP205" i="6" s="1"/>
  <c r="U205" i="6"/>
  <c r="CO205" i="6" s="1"/>
  <c r="T205" i="6"/>
  <c r="S205" i="6"/>
  <c r="CM205" i="6" s="1"/>
  <c r="R205" i="6"/>
  <c r="CL205" i="6" s="1"/>
  <c r="Q205" i="6"/>
  <c r="P205" i="6"/>
  <c r="O205" i="6"/>
  <c r="N205" i="6"/>
  <c r="M205" i="6"/>
  <c r="C205" i="6"/>
  <c r="CN204" i="6"/>
  <c r="BJ204" i="6"/>
  <c r="BI204" i="6"/>
  <c r="BH204" i="6"/>
  <c r="BC204" i="6"/>
  <c r="BB204" i="6"/>
  <c r="AZ204" i="6"/>
  <c r="AY204" i="6"/>
  <c r="AX204" i="6"/>
  <c r="AW204" i="6"/>
  <c r="AV204" i="6"/>
  <c r="AU204" i="6"/>
  <c r="AT204" i="6"/>
  <c r="AS204" i="6"/>
  <c r="AP204" i="6"/>
  <c r="AO204" i="6"/>
  <c r="AN204" i="6"/>
  <c r="AM204" i="6"/>
  <c r="AL204" i="6"/>
  <c r="AK204" i="6"/>
  <c r="AJ204" i="6"/>
  <c r="AI204" i="6"/>
  <c r="AH204" i="6"/>
  <c r="AF204" i="6"/>
  <c r="AE204" i="6"/>
  <c r="AD204" i="6"/>
  <c r="AC204" i="6"/>
  <c r="AA204" i="6"/>
  <c r="Z204" i="6"/>
  <c r="Y204" i="6"/>
  <c r="X204" i="6"/>
  <c r="V204" i="6"/>
  <c r="CP204" i="6" s="1"/>
  <c r="U204" i="6"/>
  <c r="CO204" i="6" s="1"/>
  <c r="T204" i="6"/>
  <c r="S204" i="6"/>
  <c r="CM204" i="6" s="1"/>
  <c r="R204" i="6"/>
  <c r="CL204" i="6" s="1"/>
  <c r="Q204" i="6"/>
  <c r="P204" i="6"/>
  <c r="O204" i="6"/>
  <c r="N204" i="6"/>
  <c r="M204" i="6"/>
  <c r="C204" i="6"/>
  <c r="CP203" i="6"/>
  <c r="CO203" i="6"/>
  <c r="CL203" i="6"/>
  <c r="BJ203" i="6"/>
  <c r="BI203" i="6"/>
  <c r="BH203" i="6"/>
  <c r="BC203" i="6"/>
  <c r="BB203" i="6"/>
  <c r="AZ203" i="6"/>
  <c r="AY203" i="6"/>
  <c r="AX203" i="6"/>
  <c r="AW203" i="6"/>
  <c r="AV203" i="6"/>
  <c r="AU203" i="6"/>
  <c r="AT203" i="6"/>
  <c r="AS203" i="6"/>
  <c r="AP203" i="6"/>
  <c r="AO203" i="6"/>
  <c r="AN203" i="6"/>
  <c r="AM203" i="6"/>
  <c r="AL203" i="6"/>
  <c r="AK203" i="6"/>
  <c r="AJ203" i="6"/>
  <c r="AI203" i="6"/>
  <c r="AH203" i="6"/>
  <c r="AF203" i="6"/>
  <c r="AE203" i="6"/>
  <c r="AD203" i="6"/>
  <c r="AC203" i="6"/>
  <c r="AA203" i="6"/>
  <c r="Z203" i="6"/>
  <c r="Y203" i="6"/>
  <c r="X203" i="6"/>
  <c r="V203" i="6"/>
  <c r="U203" i="6"/>
  <c r="BN203" i="6" s="1"/>
  <c r="T203" i="6"/>
  <c r="CN203" i="6" s="1"/>
  <c r="S203" i="6"/>
  <c r="CM203" i="6" s="1"/>
  <c r="R203" i="6"/>
  <c r="Q203" i="6"/>
  <c r="P203" i="6"/>
  <c r="O203" i="6"/>
  <c r="N203" i="6"/>
  <c r="M203" i="6"/>
  <c r="C203" i="6"/>
  <c r="BJ202" i="6"/>
  <c r="BI202" i="6"/>
  <c r="BH202" i="6"/>
  <c r="BC202" i="6"/>
  <c r="BB202" i="6"/>
  <c r="AZ202" i="6"/>
  <c r="AY202" i="6"/>
  <c r="AX202" i="6"/>
  <c r="AW202" i="6"/>
  <c r="AV202" i="6"/>
  <c r="AU202" i="6"/>
  <c r="AT202" i="6"/>
  <c r="AS202" i="6"/>
  <c r="AP202" i="6"/>
  <c r="AO202" i="6"/>
  <c r="AN202" i="6"/>
  <c r="AM202" i="6"/>
  <c r="AL202" i="6"/>
  <c r="AK202" i="6"/>
  <c r="AJ202" i="6"/>
  <c r="AI202" i="6"/>
  <c r="AH202" i="6"/>
  <c r="AF202" i="6"/>
  <c r="AE202" i="6"/>
  <c r="AD202" i="6"/>
  <c r="AC202" i="6"/>
  <c r="AA202" i="6"/>
  <c r="Z202" i="6"/>
  <c r="Y202" i="6"/>
  <c r="X202" i="6"/>
  <c r="V202" i="6"/>
  <c r="CP202" i="6" s="1"/>
  <c r="U202" i="6"/>
  <c r="CO202" i="6" s="1"/>
  <c r="T202" i="6"/>
  <c r="CN202" i="6" s="1"/>
  <c r="S202" i="6"/>
  <c r="CM202" i="6" s="1"/>
  <c r="R202" i="6"/>
  <c r="CL202" i="6" s="1"/>
  <c r="Q202" i="6"/>
  <c r="P202" i="6"/>
  <c r="O202" i="6"/>
  <c r="N202" i="6"/>
  <c r="M202" i="6"/>
  <c r="C202" i="6"/>
  <c r="CM201" i="6"/>
  <c r="BJ201" i="6"/>
  <c r="BI201" i="6"/>
  <c r="BH201" i="6"/>
  <c r="BC201" i="6"/>
  <c r="BB201" i="6"/>
  <c r="AZ201" i="6"/>
  <c r="AY201" i="6"/>
  <c r="AX201" i="6"/>
  <c r="AW201" i="6"/>
  <c r="AV201" i="6"/>
  <c r="AU201" i="6"/>
  <c r="AT201" i="6"/>
  <c r="AS201" i="6"/>
  <c r="AP201" i="6"/>
  <c r="AO201" i="6"/>
  <c r="AN201" i="6"/>
  <c r="AM201" i="6"/>
  <c r="AL201" i="6"/>
  <c r="AK201" i="6"/>
  <c r="AJ201" i="6"/>
  <c r="AI201" i="6"/>
  <c r="AH201" i="6"/>
  <c r="AF201" i="6"/>
  <c r="AE201" i="6"/>
  <c r="AD201" i="6"/>
  <c r="AC201" i="6"/>
  <c r="AA201" i="6"/>
  <c r="Z201" i="6"/>
  <c r="Y201" i="6"/>
  <c r="X201" i="6"/>
  <c r="V201" i="6"/>
  <c r="U201" i="6"/>
  <c r="CO201" i="6" s="1"/>
  <c r="T201" i="6"/>
  <c r="CN201" i="6" s="1"/>
  <c r="S201" i="6"/>
  <c r="R201" i="6"/>
  <c r="CL201" i="6" s="1"/>
  <c r="Q201" i="6"/>
  <c r="P201" i="6"/>
  <c r="O201" i="6"/>
  <c r="N201" i="6"/>
  <c r="M201" i="6"/>
  <c r="BK201" i="6" s="1"/>
  <c r="C201" i="6"/>
  <c r="CO200" i="6"/>
  <c r="BJ200" i="6"/>
  <c r="BI200" i="6"/>
  <c r="BH200" i="6"/>
  <c r="BC200" i="6"/>
  <c r="BB200" i="6"/>
  <c r="AZ200" i="6"/>
  <c r="AY200" i="6"/>
  <c r="AX200" i="6"/>
  <c r="AW200" i="6"/>
  <c r="AV200" i="6"/>
  <c r="AU200" i="6"/>
  <c r="AT200" i="6"/>
  <c r="AS200" i="6"/>
  <c r="AP200" i="6"/>
  <c r="AO200" i="6"/>
  <c r="AN200" i="6"/>
  <c r="AM200" i="6"/>
  <c r="AL200" i="6"/>
  <c r="AK200" i="6"/>
  <c r="AJ200" i="6"/>
  <c r="AI200" i="6"/>
  <c r="AH200" i="6"/>
  <c r="AF200" i="6"/>
  <c r="AE200" i="6"/>
  <c r="AD200" i="6"/>
  <c r="AC200" i="6"/>
  <c r="AA200" i="6"/>
  <c r="Z200" i="6"/>
  <c r="Y200" i="6"/>
  <c r="X200" i="6"/>
  <c r="V200" i="6"/>
  <c r="CP200" i="6" s="1"/>
  <c r="U200" i="6"/>
  <c r="T200" i="6"/>
  <c r="CN200" i="6" s="1"/>
  <c r="S200" i="6"/>
  <c r="CM200" i="6" s="1"/>
  <c r="R200" i="6"/>
  <c r="CL200" i="6" s="1"/>
  <c r="Q200" i="6"/>
  <c r="P200" i="6"/>
  <c r="O200" i="6"/>
  <c r="N200" i="6"/>
  <c r="M200" i="6"/>
  <c r="C200" i="6"/>
  <c r="CO199" i="6"/>
  <c r="BJ199" i="6"/>
  <c r="BI199" i="6"/>
  <c r="BH199" i="6"/>
  <c r="BC199" i="6"/>
  <c r="BB199" i="6"/>
  <c r="AZ199" i="6"/>
  <c r="AY199" i="6"/>
  <c r="AX199" i="6"/>
  <c r="AW199" i="6"/>
  <c r="AV199" i="6"/>
  <c r="AU199" i="6"/>
  <c r="AT199" i="6"/>
  <c r="AS199" i="6"/>
  <c r="AP199" i="6"/>
  <c r="AO199" i="6"/>
  <c r="AN199" i="6"/>
  <c r="AM199" i="6"/>
  <c r="AL199" i="6"/>
  <c r="AK199" i="6"/>
  <c r="AJ199" i="6"/>
  <c r="AI199" i="6"/>
  <c r="AH199" i="6"/>
  <c r="AF199" i="6"/>
  <c r="AE199" i="6"/>
  <c r="AD199" i="6"/>
  <c r="AC199" i="6"/>
  <c r="AA199" i="6"/>
  <c r="Z199" i="6"/>
  <c r="Y199" i="6"/>
  <c r="X199" i="6"/>
  <c r="V199" i="6"/>
  <c r="CP199" i="6" s="1"/>
  <c r="U199" i="6"/>
  <c r="T199" i="6"/>
  <c r="CN199" i="6" s="1"/>
  <c r="S199" i="6"/>
  <c r="CM199" i="6" s="1"/>
  <c r="R199" i="6"/>
  <c r="CL199" i="6" s="1"/>
  <c r="Q199" i="6"/>
  <c r="P199" i="6"/>
  <c r="O199" i="6"/>
  <c r="N199" i="6"/>
  <c r="M199" i="6"/>
  <c r="C199" i="6"/>
  <c r="CM198" i="6"/>
  <c r="BJ198" i="6"/>
  <c r="BI198" i="6"/>
  <c r="BH198" i="6"/>
  <c r="BC198" i="6"/>
  <c r="BB198" i="6"/>
  <c r="AZ198" i="6"/>
  <c r="AY198" i="6"/>
  <c r="AX198" i="6"/>
  <c r="AW198" i="6"/>
  <c r="AV198" i="6"/>
  <c r="AU198" i="6"/>
  <c r="AT198" i="6"/>
  <c r="AS198" i="6"/>
  <c r="AP198" i="6"/>
  <c r="AO198" i="6"/>
  <c r="AN198" i="6"/>
  <c r="AM198" i="6"/>
  <c r="AL198" i="6"/>
  <c r="AK198" i="6"/>
  <c r="AJ198" i="6"/>
  <c r="AI198" i="6"/>
  <c r="AH198" i="6"/>
  <c r="AF198" i="6"/>
  <c r="AE198" i="6"/>
  <c r="AD198" i="6"/>
  <c r="AC198" i="6"/>
  <c r="AA198" i="6"/>
  <c r="Z198" i="6"/>
  <c r="Y198" i="6"/>
  <c r="X198" i="6"/>
  <c r="V198" i="6"/>
  <c r="CP198" i="6" s="1"/>
  <c r="U198" i="6"/>
  <c r="CO198" i="6" s="1"/>
  <c r="T198" i="6"/>
  <c r="CN198" i="6" s="1"/>
  <c r="S198" i="6"/>
  <c r="R198" i="6"/>
  <c r="CL198" i="6" s="1"/>
  <c r="Q198" i="6"/>
  <c r="BO198" i="6" s="1"/>
  <c r="P198" i="6"/>
  <c r="O198" i="6"/>
  <c r="N198" i="6"/>
  <c r="M198" i="6"/>
  <c r="BK198" i="6" s="1"/>
  <c r="C198" i="6"/>
  <c r="CM197" i="6"/>
  <c r="BJ197" i="6"/>
  <c r="BI197" i="6"/>
  <c r="BH197" i="6"/>
  <c r="BC197" i="6"/>
  <c r="BB197" i="6"/>
  <c r="AZ197" i="6"/>
  <c r="AY197" i="6"/>
  <c r="AX197" i="6"/>
  <c r="AW197" i="6"/>
  <c r="AV197" i="6"/>
  <c r="AU197" i="6"/>
  <c r="AT197" i="6"/>
  <c r="AS197" i="6"/>
  <c r="AP197" i="6"/>
  <c r="AO197" i="6"/>
  <c r="AN197" i="6"/>
  <c r="AM197" i="6"/>
  <c r="AL197" i="6"/>
  <c r="AK197" i="6"/>
  <c r="AJ197" i="6"/>
  <c r="AI197" i="6"/>
  <c r="AH197" i="6"/>
  <c r="AF197" i="6"/>
  <c r="AE197" i="6"/>
  <c r="AD197" i="6"/>
  <c r="AC197" i="6"/>
  <c r="AA197" i="6"/>
  <c r="Z197" i="6"/>
  <c r="Y197" i="6"/>
  <c r="X197" i="6"/>
  <c r="V197" i="6"/>
  <c r="CP197" i="6" s="1"/>
  <c r="U197" i="6"/>
  <c r="CO197" i="6" s="1"/>
  <c r="T197" i="6"/>
  <c r="CN197" i="6" s="1"/>
  <c r="S197" i="6"/>
  <c r="R197" i="6"/>
  <c r="CL197" i="6" s="1"/>
  <c r="Q197" i="6"/>
  <c r="P197" i="6"/>
  <c r="O197" i="6"/>
  <c r="N197" i="6"/>
  <c r="M197" i="6"/>
  <c r="BK197" i="6" s="1"/>
  <c r="C197" i="6"/>
  <c r="BJ196" i="6"/>
  <c r="BI196" i="6"/>
  <c r="BH196" i="6"/>
  <c r="BC196" i="6"/>
  <c r="BB196" i="6"/>
  <c r="AZ196" i="6"/>
  <c r="AY196" i="6"/>
  <c r="AX196" i="6"/>
  <c r="AW196" i="6"/>
  <c r="AV196" i="6"/>
  <c r="AU196" i="6"/>
  <c r="AT196" i="6"/>
  <c r="AS196" i="6"/>
  <c r="AP196" i="6"/>
  <c r="AO196" i="6"/>
  <c r="AN196" i="6"/>
  <c r="AM196" i="6"/>
  <c r="AL196" i="6"/>
  <c r="AK196" i="6"/>
  <c r="AJ196" i="6"/>
  <c r="AI196" i="6"/>
  <c r="AH196" i="6"/>
  <c r="AF196" i="6"/>
  <c r="AE196" i="6"/>
  <c r="AD196" i="6"/>
  <c r="AC196" i="6"/>
  <c r="AA196" i="6"/>
  <c r="Z196" i="6"/>
  <c r="Y196" i="6"/>
  <c r="X196" i="6"/>
  <c r="V196" i="6"/>
  <c r="CP196" i="6" s="1"/>
  <c r="U196" i="6"/>
  <c r="CO196" i="6" s="1"/>
  <c r="T196" i="6"/>
  <c r="CN196" i="6" s="1"/>
  <c r="S196" i="6"/>
  <c r="CM196" i="6" s="1"/>
  <c r="R196" i="6"/>
  <c r="CL196" i="6" s="1"/>
  <c r="Q196" i="6"/>
  <c r="P196" i="6"/>
  <c r="O196" i="6"/>
  <c r="N196" i="6"/>
  <c r="M196" i="6"/>
  <c r="C196" i="6"/>
  <c r="BJ195" i="6"/>
  <c r="BI195" i="6"/>
  <c r="BH195" i="6"/>
  <c r="BC195" i="6"/>
  <c r="BB195" i="6"/>
  <c r="AZ195" i="6"/>
  <c r="AY195" i="6"/>
  <c r="AX195" i="6"/>
  <c r="AW195" i="6"/>
  <c r="AV195" i="6"/>
  <c r="AU195" i="6"/>
  <c r="AT195" i="6"/>
  <c r="AS195" i="6"/>
  <c r="AP195" i="6"/>
  <c r="AO195" i="6"/>
  <c r="AN195" i="6"/>
  <c r="AM195" i="6"/>
  <c r="AL195" i="6"/>
  <c r="AK195" i="6"/>
  <c r="AJ195" i="6"/>
  <c r="AI195" i="6"/>
  <c r="AH195" i="6"/>
  <c r="AF195" i="6"/>
  <c r="AE195" i="6"/>
  <c r="AD195" i="6"/>
  <c r="AC195" i="6"/>
  <c r="AA195" i="6"/>
  <c r="Z195" i="6"/>
  <c r="Y195" i="6"/>
  <c r="X195" i="6"/>
  <c r="V195" i="6"/>
  <c r="CP195" i="6" s="1"/>
  <c r="U195" i="6"/>
  <c r="CO195" i="6" s="1"/>
  <c r="T195" i="6"/>
  <c r="CN195" i="6" s="1"/>
  <c r="S195" i="6"/>
  <c r="CM195" i="6" s="1"/>
  <c r="R195" i="6"/>
  <c r="CL195" i="6" s="1"/>
  <c r="Q195" i="6"/>
  <c r="P195" i="6"/>
  <c r="O195" i="6"/>
  <c r="N195" i="6"/>
  <c r="M195" i="6"/>
  <c r="C195" i="6"/>
  <c r="BJ194" i="6"/>
  <c r="BI194" i="6"/>
  <c r="BH194" i="6"/>
  <c r="BC194" i="6"/>
  <c r="BB194" i="6"/>
  <c r="AZ194" i="6"/>
  <c r="AY194" i="6"/>
  <c r="AX194" i="6"/>
  <c r="AW194" i="6"/>
  <c r="AV194" i="6"/>
  <c r="AU194" i="6"/>
  <c r="AT194" i="6"/>
  <c r="AS194" i="6"/>
  <c r="AP194" i="6"/>
  <c r="AO194" i="6"/>
  <c r="AN194" i="6"/>
  <c r="AM194" i="6"/>
  <c r="AL194" i="6"/>
  <c r="AK194" i="6"/>
  <c r="AJ194" i="6"/>
  <c r="AI194" i="6"/>
  <c r="AH194" i="6"/>
  <c r="AF194" i="6"/>
  <c r="AE194" i="6"/>
  <c r="AD194" i="6"/>
  <c r="AC194" i="6"/>
  <c r="AA194" i="6"/>
  <c r="Z194" i="6"/>
  <c r="Y194" i="6"/>
  <c r="X194" i="6"/>
  <c r="V194" i="6"/>
  <c r="CP194" i="6" s="1"/>
  <c r="U194" i="6"/>
  <c r="CO194" i="6" s="1"/>
  <c r="T194" i="6"/>
  <c r="CN194" i="6" s="1"/>
  <c r="S194" i="6"/>
  <c r="CM194" i="6" s="1"/>
  <c r="R194" i="6"/>
  <c r="CL194" i="6" s="1"/>
  <c r="Q194" i="6"/>
  <c r="P194" i="6"/>
  <c r="O194" i="6"/>
  <c r="N194" i="6"/>
  <c r="M194" i="6"/>
  <c r="C194" i="6"/>
  <c r="CN193" i="6"/>
  <c r="BJ193" i="6"/>
  <c r="BI193" i="6"/>
  <c r="BH193" i="6"/>
  <c r="BC193" i="6"/>
  <c r="BB193" i="6"/>
  <c r="AZ193" i="6"/>
  <c r="AY193" i="6"/>
  <c r="AX193" i="6"/>
  <c r="AW193" i="6"/>
  <c r="AV193" i="6"/>
  <c r="AU193" i="6"/>
  <c r="AT193" i="6"/>
  <c r="AS193" i="6"/>
  <c r="AP193" i="6"/>
  <c r="AO193" i="6"/>
  <c r="AN193" i="6"/>
  <c r="AM193" i="6"/>
  <c r="AL193" i="6"/>
  <c r="AK193" i="6"/>
  <c r="AJ193" i="6"/>
  <c r="AI193" i="6"/>
  <c r="AH193" i="6"/>
  <c r="AF193" i="6"/>
  <c r="AE193" i="6"/>
  <c r="AD193" i="6"/>
  <c r="AC193" i="6"/>
  <c r="AA193" i="6"/>
  <c r="Z193" i="6"/>
  <c r="Y193" i="6"/>
  <c r="X193" i="6"/>
  <c r="V193" i="6"/>
  <c r="CP193" i="6" s="1"/>
  <c r="U193" i="6"/>
  <c r="CO193" i="6" s="1"/>
  <c r="T193" i="6"/>
  <c r="S193" i="6"/>
  <c r="CM193" i="6" s="1"/>
  <c r="R193" i="6"/>
  <c r="CL193" i="6" s="1"/>
  <c r="Q193" i="6"/>
  <c r="P193" i="6"/>
  <c r="O193" i="6"/>
  <c r="N193" i="6"/>
  <c r="M193" i="6"/>
  <c r="C193" i="6"/>
  <c r="BJ192" i="6"/>
  <c r="BI192" i="6"/>
  <c r="BH192" i="6"/>
  <c r="BC192" i="6"/>
  <c r="BB192" i="6"/>
  <c r="AZ192" i="6"/>
  <c r="AY192" i="6"/>
  <c r="AX192" i="6"/>
  <c r="AW192" i="6"/>
  <c r="AV192" i="6"/>
  <c r="AU192" i="6"/>
  <c r="AT192" i="6"/>
  <c r="AS192" i="6"/>
  <c r="AP192" i="6"/>
  <c r="AO192" i="6"/>
  <c r="AN192" i="6"/>
  <c r="AM192" i="6"/>
  <c r="AL192" i="6"/>
  <c r="AK192" i="6"/>
  <c r="AJ192" i="6"/>
  <c r="AI192" i="6"/>
  <c r="AH192" i="6"/>
  <c r="AF192" i="6"/>
  <c r="AE192" i="6"/>
  <c r="AD192" i="6"/>
  <c r="AC192" i="6"/>
  <c r="AA192" i="6"/>
  <c r="Z192" i="6"/>
  <c r="Y192" i="6"/>
  <c r="X192" i="6"/>
  <c r="V192" i="6"/>
  <c r="CP192" i="6" s="1"/>
  <c r="U192" i="6"/>
  <c r="CO192" i="6" s="1"/>
  <c r="T192" i="6"/>
  <c r="S192" i="6"/>
  <c r="CM192" i="6" s="1"/>
  <c r="R192" i="6"/>
  <c r="CL192" i="6" s="1"/>
  <c r="Q192" i="6"/>
  <c r="P192" i="6"/>
  <c r="BN192" i="6" s="1"/>
  <c r="O192" i="6"/>
  <c r="N192" i="6"/>
  <c r="M192" i="6"/>
  <c r="C192" i="6"/>
  <c r="CP191" i="6"/>
  <c r="BJ191" i="6"/>
  <c r="BI191" i="6"/>
  <c r="BH191" i="6"/>
  <c r="BC191" i="6"/>
  <c r="BB191" i="6"/>
  <c r="AZ191" i="6"/>
  <c r="AY191" i="6"/>
  <c r="AX191" i="6"/>
  <c r="AW191" i="6"/>
  <c r="AV191" i="6"/>
  <c r="AU191" i="6"/>
  <c r="AT191" i="6"/>
  <c r="AS191" i="6"/>
  <c r="AP191" i="6"/>
  <c r="AO191" i="6"/>
  <c r="AN191" i="6"/>
  <c r="AM191" i="6"/>
  <c r="AL191" i="6"/>
  <c r="AK191" i="6"/>
  <c r="AJ191" i="6"/>
  <c r="AI191" i="6"/>
  <c r="AH191" i="6"/>
  <c r="AF191" i="6"/>
  <c r="AE191" i="6"/>
  <c r="AD191" i="6"/>
  <c r="AC191" i="6"/>
  <c r="AA191" i="6"/>
  <c r="Z191" i="6"/>
  <c r="Y191" i="6"/>
  <c r="X191" i="6"/>
  <c r="V191" i="6"/>
  <c r="U191" i="6"/>
  <c r="CO191" i="6" s="1"/>
  <c r="T191" i="6"/>
  <c r="CN191" i="6" s="1"/>
  <c r="S191" i="6"/>
  <c r="CM191" i="6" s="1"/>
  <c r="R191" i="6"/>
  <c r="CL191" i="6" s="1"/>
  <c r="Q191" i="6"/>
  <c r="BO191" i="6" s="1"/>
  <c r="CK191" i="6" s="1"/>
  <c r="P191" i="6"/>
  <c r="BN191" i="6" s="1"/>
  <c r="O191" i="6"/>
  <c r="N191" i="6"/>
  <c r="M191" i="6"/>
  <c r="BK191" i="6" s="1"/>
  <c r="C191" i="6"/>
  <c r="BJ190" i="6"/>
  <c r="BI190" i="6"/>
  <c r="BH190" i="6"/>
  <c r="BC190" i="6"/>
  <c r="BB190" i="6"/>
  <c r="AZ190" i="6"/>
  <c r="AY190" i="6"/>
  <c r="AX190" i="6"/>
  <c r="AW190" i="6"/>
  <c r="AV190" i="6"/>
  <c r="AU190" i="6"/>
  <c r="AT190" i="6"/>
  <c r="AS190" i="6"/>
  <c r="AP190" i="6"/>
  <c r="AO190" i="6"/>
  <c r="AN190" i="6"/>
  <c r="AM190" i="6"/>
  <c r="AL190" i="6"/>
  <c r="AK190" i="6"/>
  <c r="AJ190" i="6"/>
  <c r="AI190" i="6"/>
  <c r="AH190" i="6"/>
  <c r="AF190" i="6"/>
  <c r="AE190" i="6"/>
  <c r="AD190" i="6"/>
  <c r="AC190" i="6"/>
  <c r="AA190" i="6"/>
  <c r="Z190" i="6"/>
  <c r="Y190" i="6"/>
  <c r="X190" i="6"/>
  <c r="V190" i="6"/>
  <c r="CP190" i="6" s="1"/>
  <c r="U190" i="6"/>
  <c r="CO190" i="6" s="1"/>
  <c r="T190" i="6"/>
  <c r="CN190" i="6" s="1"/>
  <c r="S190" i="6"/>
  <c r="CM190" i="6" s="1"/>
  <c r="R190" i="6"/>
  <c r="CL190" i="6" s="1"/>
  <c r="Q190" i="6"/>
  <c r="P190" i="6"/>
  <c r="O190" i="6"/>
  <c r="N190" i="6"/>
  <c r="M190" i="6"/>
  <c r="C190" i="6"/>
  <c r="CN189" i="6"/>
  <c r="CM189" i="6"/>
  <c r="BJ189" i="6"/>
  <c r="BI189" i="6"/>
  <c r="BH189" i="6"/>
  <c r="BC189" i="6"/>
  <c r="BB189" i="6"/>
  <c r="AZ189" i="6"/>
  <c r="AY189" i="6"/>
  <c r="AX189" i="6"/>
  <c r="AW189" i="6"/>
  <c r="AV189" i="6"/>
  <c r="AU189" i="6"/>
  <c r="AT189" i="6"/>
  <c r="AS189" i="6"/>
  <c r="AP189" i="6"/>
  <c r="AO189" i="6"/>
  <c r="AN189" i="6"/>
  <c r="AM189" i="6"/>
  <c r="AL189" i="6"/>
  <c r="AK189" i="6"/>
  <c r="AJ189" i="6"/>
  <c r="AI189" i="6"/>
  <c r="AH189" i="6"/>
  <c r="AF189" i="6"/>
  <c r="AE189" i="6"/>
  <c r="AD189" i="6"/>
  <c r="AC189" i="6"/>
  <c r="AA189" i="6"/>
  <c r="Z189" i="6"/>
  <c r="Y189" i="6"/>
  <c r="X189" i="6"/>
  <c r="V189" i="6"/>
  <c r="CP189" i="6" s="1"/>
  <c r="U189" i="6"/>
  <c r="CO189" i="6" s="1"/>
  <c r="T189" i="6"/>
  <c r="S189" i="6"/>
  <c r="R189" i="6"/>
  <c r="CL189" i="6" s="1"/>
  <c r="Q189" i="6"/>
  <c r="P189" i="6"/>
  <c r="O189" i="6"/>
  <c r="N189" i="6"/>
  <c r="M189" i="6"/>
  <c r="C189" i="6"/>
  <c r="CN188" i="6"/>
  <c r="BJ188" i="6"/>
  <c r="BI188" i="6"/>
  <c r="BH188" i="6"/>
  <c r="BC188" i="6"/>
  <c r="BB188" i="6"/>
  <c r="AZ188" i="6"/>
  <c r="AY188" i="6"/>
  <c r="AX188" i="6"/>
  <c r="AW188" i="6"/>
  <c r="AV188" i="6"/>
  <c r="AU188" i="6"/>
  <c r="AT188" i="6"/>
  <c r="AS188" i="6"/>
  <c r="AP188" i="6"/>
  <c r="AO188" i="6"/>
  <c r="AN188" i="6"/>
  <c r="AM188" i="6"/>
  <c r="AL188" i="6"/>
  <c r="AK188" i="6"/>
  <c r="AJ188" i="6"/>
  <c r="AI188" i="6"/>
  <c r="AH188" i="6"/>
  <c r="AF188" i="6"/>
  <c r="AE188" i="6"/>
  <c r="AD188" i="6"/>
  <c r="AC188" i="6"/>
  <c r="AA188" i="6"/>
  <c r="Z188" i="6"/>
  <c r="Y188" i="6"/>
  <c r="X188" i="6"/>
  <c r="V188" i="6"/>
  <c r="CP188" i="6" s="1"/>
  <c r="U188" i="6"/>
  <c r="CO188" i="6" s="1"/>
  <c r="T188" i="6"/>
  <c r="S188" i="6"/>
  <c r="CM188" i="6" s="1"/>
  <c r="R188" i="6"/>
  <c r="CL188" i="6" s="1"/>
  <c r="Q188" i="6"/>
  <c r="P188" i="6"/>
  <c r="O188" i="6"/>
  <c r="N188" i="6"/>
  <c r="M188" i="6"/>
  <c r="C188" i="6"/>
  <c r="BJ187" i="6"/>
  <c r="BI187" i="6"/>
  <c r="BH187" i="6"/>
  <c r="BC187" i="6"/>
  <c r="BB187" i="6"/>
  <c r="AZ187" i="6"/>
  <c r="AY187" i="6"/>
  <c r="AX187" i="6"/>
  <c r="AW187" i="6"/>
  <c r="AV187" i="6"/>
  <c r="AU187" i="6"/>
  <c r="AT187" i="6"/>
  <c r="AS187" i="6"/>
  <c r="AP187" i="6"/>
  <c r="AO187" i="6"/>
  <c r="AN187" i="6"/>
  <c r="AM187" i="6"/>
  <c r="AL187" i="6"/>
  <c r="AK187" i="6"/>
  <c r="AJ187" i="6"/>
  <c r="AI187" i="6"/>
  <c r="AH187" i="6"/>
  <c r="AF187" i="6"/>
  <c r="AE187" i="6"/>
  <c r="AD187" i="6"/>
  <c r="AC187" i="6"/>
  <c r="AA187" i="6"/>
  <c r="Z187" i="6"/>
  <c r="Y187" i="6"/>
  <c r="X187" i="6"/>
  <c r="V187" i="6"/>
  <c r="CP187" i="6" s="1"/>
  <c r="U187" i="6"/>
  <c r="CO187" i="6" s="1"/>
  <c r="T187" i="6"/>
  <c r="CN187" i="6" s="1"/>
  <c r="S187" i="6"/>
  <c r="CM187" i="6" s="1"/>
  <c r="R187" i="6"/>
  <c r="CL187" i="6" s="1"/>
  <c r="Q187" i="6"/>
  <c r="BO187" i="6" s="1"/>
  <c r="P187" i="6"/>
  <c r="O187" i="6"/>
  <c r="N187" i="6"/>
  <c r="M187" i="6"/>
  <c r="C187" i="6"/>
  <c r="CM186" i="6"/>
  <c r="BJ186" i="6"/>
  <c r="BI186" i="6"/>
  <c r="BH186" i="6"/>
  <c r="BC186" i="6"/>
  <c r="BB186" i="6"/>
  <c r="AZ186" i="6"/>
  <c r="AY186" i="6"/>
  <c r="AX186" i="6"/>
  <c r="AW186" i="6"/>
  <c r="AV186" i="6"/>
  <c r="AU186" i="6"/>
  <c r="AT186" i="6"/>
  <c r="AS186" i="6"/>
  <c r="AP186" i="6"/>
  <c r="AO186" i="6"/>
  <c r="AN186" i="6"/>
  <c r="AM186" i="6"/>
  <c r="AL186" i="6"/>
  <c r="AK186" i="6"/>
  <c r="AJ186" i="6"/>
  <c r="AI186" i="6"/>
  <c r="AH186" i="6"/>
  <c r="AF186" i="6"/>
  <c r="AE186" i="6"/>
  <c r="AD186" i="6"/>
  <c r="AC186" i="6"/>
  <c r="AA186" i="6"/>
  <c r="Z186" i="6"/>
  <c r="Y186" i="6"/>
  <c r="X186" i="6"/>
  <c r="V186" i="6"/>
  <c r="CP186" i="6" s="1"/>
  <c r="U186" i="6"/>
  <c r="CO186" i="6" s="1"/>
  <c r="T186" i="6"/>
  <c r="CN186" i="6" s="1"/>
  <c r="S186" i="6"/>
  <c r="R186" i="6"/>
  <c r="CL186" i="6" s="1"/>
  <c r="Q186" i="6"/>
  <c r="P186" i="6"/>
  <c r="O186" i="6"/>
  <c r="N186" i="6"/>
  <c r="M186" i="6"/>
  <c r="C186" i="6"/>
  <c r="CM185" i="6"/>
  <c r="BJ185" i="6"/>
  <c r="BI185" i="6"/>
  <c r="BH185" i="6"/>
  <c r="BC185" i="6"/>
  <c r="BB185" i="6"/>
  <c r="AZ185" i="6"/>
  <c r="AY185" i="6"/>
  <c r="AX185" i="6"/>
  <c r="AW185" i="6"/>
  <c r="AV185" i="6"/>
  <c r="AU185" i="6"/>
  <c r="AT185" i="6"/>
  <c r="AS185" i="6"/>
  <c r="AP185" i="6"/>
  <c r="AO185" i="6"/>
  <c r="AN185" i="6"/>
  <c r="AM185" i="6"/>
  <c r="AL185" i="6"/>
  <c r="AK185" i="6"/>
  <c r="AJ185" i="6"/>
  <c r="AI185" i="6"/>
  <c r="AH185" i="6"/>
  <c r="AF185" i="6"/>
  <c r="AE185" i="6"/>
  <c r="AD185" i="6"/>
  <c r="AC185" i="6"/>
  <c r="AA185" i="6"/>
  <c r="Z185" i="6"/>
  <c r="Y185" i="6"/>
  <c r="X185" i="6"/>
  <c r="V185" i="6"/>
  <c r="CP185" i="6" s="1"/>
  <c r="U185" i="6"/>
  <c r="CO185" i="6" s="1"/>
  <c r="T185" i="6"/>
  <c r="CN185" i="6" s="1"/>
  <c r="S185" i="6"/>
  <c r="R185" i="6"/>
  <c r="CL185" i="6" s="1"/>
  <c r="Q185" i="6"/>
  <c r="P185" i="6"/>
  <c r="O185" i="6"/>
  <c r="N185" i="6"/>
  <c r="M185" i="6"/>
  <c r="BK185" i="6" s="1"/>
  <c r="C185" i="6"/>
  <c r="BJ184" i="6"/>
  <c r="BI184" i="6"/>
  <c r="BH184" i="6"/>
  <c r="BC184" i="6"/>
  <c r="BB184" i="6"/>
  <c r="AZ184" i="6"/>
  <c r="AY184" i="6"/>
  <c r="AX184" i="6"/>
  <c r="AW184" i="6"/>
  <c r="AV184" i="6"/>
  <c r="AU184" i="6"/>
  <c r="AT184" i="6"/>
  <c r="AS184" i="6"/>
  <c r="AP184" i="6"/>
  <c r="AO184" i="6"/>
  <c r="AN184" i="6"/>
  <c r="AM184" i="6"/>
  <c r="AL184" i="6"/>
  <c r="AK184" i="6"/>
  <c r="AJ184" i="6"/>
  <c r="AI184" i="6"/>
  <c r="AH184" i="6"/>
  <c r="AF184" i="6"/>
  <c r="AE184" i="6"/>
  <c r="AD184" i="6"/>
  <c r="AC184" i="6"/>
  <c r="AA184" i="6"/>
  <c r="Z184" i="6"/>
  <c r="Y184" i="6"/>
  <c r="X184" i="6"/>
  <c r="V184" i="6"/>
  <c r="CP184" i="6" s="1"/>
  <c r="U184" i="6"/>
  <c r="CO184" i="6" s="1"/>
  <c r="T184" i="6"/>
  <c r="CN184" i="6" s="1"/>
  <c r="S184" i="6"/>
  <c r="CM184" i="6" s="1"/>
  <c r="R184" i="6"/>
  <c r="CL184" i="6" s="1"/>
  <c r="Q184" i="6"/>
  <c r="P184" i="6"/>
  <c r="O184" i="6"/>
  <c r="N184" i="6"/>
  <c r="M184" i="6"/>
  <c r="C184" i="6"/>
  <c r="BJ183" i="6"/>
  <c r="BI183" i="6"/>
  <c r="BH183" i="6"/>
  <c r="BC183" i="6"/>
  <c r="BB183" i="6"/>
  <c r="AZ183" i="6"/>
  <c r="AY183" i="6"/>
  <c r="AX183" i="6"/>
  <c r="AW183" i="6"/>
  <c r="AV183" i="6"/>
  <c r="AU183" i="6"/>
  <c r="AT183" i="6"/>
  <c r="AS183" i="6"/>
  <c r="AP183" i="6"/>
  <c r="AO183" i="6"/>
  <c r="AN183" i="6"/>
  <c r="AM183" i="6"/>
  <c r="AL183" i="6"/>
  <c r="AK183" i="6"/>
  <c r="AJ183" i="6"/>
  <c r="AI183" i="6"/>
  <c r="AH183" i="6"/>
  <c r="AF183" i="6"/>
  <c r="AE183" i="6"/>
  <c r="AD183" i="6"/>
  <c r="AC183" i="6"/>
  <c r="AA183" i="6"/>
  <c r="Z183" i="6"/>
  <c r="Y183" i="6"/>
  <c r="X183" i="6"/>
  <c r="V183" i="6"/>
  <c r="BO183" i="6" s="1"/>
  <c r="U183" i="6"/>
  <c r="CO183" i="6" s="1"/>
  <c r="T183" i="6"/>
  <c r="CN183" i="6" s="1"/>
  <c r="S183" i="6"/>
  <c r="CM183" i="6" s="1"/>
  <c r="R183" i="6"/>
  <c r="CL183" i="6" s="1"/>
  <c r="Q183" i="6"/>
  <c r="P183" i="6"/>
  <c r="BN183" i="6" s="1"/>
  <c r="O183" i="6"/>
  <c r="N183" i="6"/>
  <c r="M183" i="6"/>
  <c r="C183" i="6"/>
  <c r="CM182" i="6"/>
  <c r="BJ182" i="6"/>
  <c r="BI182" i="6"/>
  <c r="BH182" i="6"/>
  <c r="BC182" i="6"/>
  <c r="BB182" i="6"/>
  <c r="AZ182" i="6"/>
  <c r="AY182" i="6"/>
  <c r="AX182" i="6"/>
  <c r="AW182" i="6"/>
  <c r="AV182" i="6"/>
  <c r="AU182" i="6"/>
  <c r="AT182" i="6"/>
  <c r="AS182" i="6"/>
  <c r="AP182" i="6"/>
  <c r="AO182" i="6"/>
  <c r="AN182" i="6"/>
  <c r="AM182" i="6"/>
  <c r="AL182" i="6"/>
  <c r="AK182" i="6"/>
  <c r="AJ182" i="6"/>
  <c r="AI182" i="6"/>
  <c r="AH182" i="6"/>
  <c r="AF182" i="6"/>
  <c r="AE182" i="6"/>
  <c r="AD182" i="6"/>
  <c r="AC182" i="6"/>
  <c r="AA182" i="6"/>
  <c r="Z182" i="6"/>
  <c r="Y182" i="6"/>
  <c r="X182" i="6"/>
  <c r="V182" i="6"/>
  <c r="CP182" i="6" s="1"/>
  <c r="U182" i="6"/>
  <c r="CO182" i="6" s="1"/>
  <c r="T182" i="6"/>
  <c r="CN182" i="6" s="1"/>
  <c r="S182" i="6"/>
  <c r="R182" i="6"/>
  <c r="CL182" i="6" s="1"/>
  <c r="Q182" i="6"/>
  <c r="P182" i="6"/>
  <c r="O182" i="6"/>
  <c r="N182" i="6"/>
  <c r="M182" i="6"/>
  <c r="C182" i="6"/>
  <c r="CM181" i="6"/>
  <c r="BJ181" i="6"/>
  <c r="BI181" i="6"/>
  <c r="BH181" i="6"/>
  <c r="BC181" i="6"/>
  <c r="BB181" i="6"/>
  <c r="AZ181" i="6"/>
  <c r="AY181" i="6"/>
  <c r="AX181" i="6"/>
  <c r="AW181" i="6"/>
  <c r="AV181" i="6"/>
  <c r="AU181" i="6"/>
  <c r="AT181" i="6"/>
  <c r="AS181" i="6"/>
  <c r="AP181" i="6"/>
  <c r="AO181" i="6"/>
  <c r="AN181" i="6"/>
  <c r="AM181" i="6"/>
  <c r="AL181" i="6"/>
  <c r="AK181" i="6"/>
  <c r="AJ181" i="6"/>
  <c r="AI181" i="6"/>
  <c r="AH181" i="6"/>
  <c r="AF181" i="6"/>
  <c r="AE181" i="6"/>
  <c r="AD181" i="6"/>
  <c r="AC181" i="6"/>
  <c r="AA181" i="6"/>
  <c r="Z181" i="6"/>
  <c r="Y181" i="6"/>
  <c r="X181" i="6"/>
  <c r="V181" i="6"/>
  <c r="CP181" i="6" s="1"/>
  <c r="U181" i="6"/>
  <c r="CO181" i="6" s="1"/>
  <c r="T181" i="6"/>
  <c r="CN181" i="6" s="1"/>
  <c r="S181" i="6"/>
  <c r="R181" i="6"/>
  <c r="CL181" i="6" s="1"/>
  <c r="Q181" i="6"/>
  <c r="BO181" i="6" s="1"/>
  <c r="CK181" i="6" s="1"/>
  <c r="P181" i="6"/>
  <c r="O181" i="6"/>
  <c r="N181" i="6"/>
  <c r="M181" i="6"/>
  <c r="BK181" i="6" s="1"/>
  <c r="C181" i="6"/>
  <c r="CO180" i="6"/>
  <c r="BJ180" i="6"/>
  <c r="BI180" i="6"/>
  <c r="BH180" i="6"/>
  <c r="BC180" i="6"/>
  <c r="BB180" i="6"/>
  <c r="AZ180" i="6"/>
  <c r="AY180" i="6"/>
  <c r="AX180" i="6"/>
  <c r="AW180" i="6"/>
  <c r="AV180" i="6"/>
  <c r="AU180" i="6"/>
  <c r="AT180" i="6"/>
  <c r="AS180" i="6"/>
  <c r="AP180" i="6"/>
  <c r="AO180" i="6"/>
  <c r="AN180" i="6"/>
  <c r="AM180" i="6"/>
  <c r="AL180" i="6"/>
  <c r="AK180" i="6"/>
  <c r="AJ180" i="6"/>
  <c r="AI180" i="6"/>
  <c r="AH180" i="6"/>
  <c r="AF180" i="6"/>
  <c r="AE180" i="6"/>
  <c r="AD180" i="6"/>
  <c r="AC180" i="6"/>
  <c r="AA180" i="6"/>
  <c r="Z180" i="6"/>
  <c r="Y180" i="6"/>
  <c r="X180" i="6"/>
  <c r="V180" i="6"/>
  <c r="CP180" i="6" s="1"/>
  <c r="U180" i="6"/>
  <c r="T180" i="6"/>
  <c r="CN180" i="6" s="1"/>
  <c r="S180" i="6"/>
  <c r="CM180" i="6" s="1"/>
  <c r="R180" i="6"/>
  <c r="CL180" i="6" s="1"/>
  <c r="Q180" i="6"/>
  <c r="P180" i="6"/>
  <c r="O180" i="6"/>
  <c r="N180" i="6"/>
  <c r="M180" i="6"/>
  <c r="C180" i="6"/>
  <c r="CO179" i="6"/>
  <c r="BJ179" i="6"/>
  <c r="BI179" i="6"/>
  <c r="BH179" i="6"/>
  <c r="BC179" i="6"/>
  <c r="BB179" i="6"/>
  <c r="AZ179" i="6"/>
  <c r="AY179" i="6"/>
  <c r="AX179" i="6"/>
  <c r="AW179" i="6"/>
  <c r="AV179" i="6"/>
  <c r="AU179" i="6"/>
  <c r="AT179" i="6"/>
  <c r="AS179" i="6"/>
  <c r="AP179" i="6"/>
  <c r="AO179" i="6"/>
  <c r="AN179" i="6"/>
  <c r="AM179" i="6"/>
  <c r="AL179" i="6"/>
  <c r="AK179" i="6"/>
  <c r="AJ179" i="6"/>
  <c r="AI179" i="6"/>
  <c r="AH179" i="6"/>
  <c r="AF179" i="6"/>
  <c r="AE179" i="6"/>
  <c r="AD179" i="6"/>
  <c r="AC179" i="6"/>
  <c r="AA179" i="6"/>
  <c r="Z179" i="6"/>
  <c r="Y179" i="6"/>
  <c r="X179" i="6"/>
  <c r="V179" i="6"/>
  <c r="CP179" i="6" s="1"/>
  <c r="U179" i="6"/>
  <c r="T179" i="6"/>
  <c r="CN179" i="6" s="1"/>
  <c r="S179" i="6"/>
  <c r="CM179" i="6" s="1"/>
  <c r="R179" i="6"/>
  <c r="CL179" i="6" s="1"/>
  <c r="Q179" i="6"/>
  <c r="P179" i="6"/>
  <c r="BN179" i="6" s="1"/>
  <c r="O179" i="6"/>
  <c r="N179" i="6"/>
  <c r="M179" i="6"/>
  <c r="C179" i="6"/>
  <c r="CP178" i="6"/>
  <c r="BJ178" i="6"/>
  <c r="BI178" i="6"/>
  <c r="BH178" i="6"/>
  <c r="BC178" i="6"/>
  <c r="BB178" i="6"/>
  <c r="AZ178" i="6"/>
  <c r="AY178" i="6"/>
  <c r="AX178" i="6"/>
  <c r="AW178" i="6"/>
  <c r="AV178" i="6"/>
  <c r="AU178" i="6"/>
  <c r="AT178" i="6"/>
  <c r="AS178" i="6"/>
  <c r="AP178" i="6"/>
  <c r="AO178" i="6"/>
  <c r="AN178" i="6"/>
  <c r="AM178" i="6"/>
  <c r="AL178" i="6"/>
  <c r="AK178" i="6"/>
  <c r="AJ178" i="6"/>
  <c r="AI178" i="6"/>
  <c r="AH178" i="6"/>
  <c r="AF178" i="6"/>
  <c r="AE178" i="6"/>
  <c r="AD178" i="6"/>
  <c r="AC178" i="6"/>
  <c r="AA178" i="6"/>
  <c r="Z178" i="6"/>
  <c r="Y178" i="6"/>
  <c r="X178" i="6"/>
  <c r="V178" i="6"/>
  <c r="U178" i="6"/>
  <c r="CO178" i="6" s="1"/>
  <c r="T178" i="6"/>
  <c r="CN178" i="6" s="1"/>
  <c r="S178" i="6"/>
  <c r="CM178" i="6" s="1"/>
  <c r="R178" i="6"/>
  <c r="CL178" i="6" s="1"/>
  <c r="Q178" i="6"/>
  <c r="BO178" i="6" s="1"/>
  <c r="P178" i="6"/>
  <c r="O178" i="6"/>
  <c r="N178" i="6"/>
  <c r="M178" i="6"/>
  <c r="BK178" i="6" s="1"/>
  <c r="C178" i="6"/>
  <c r="BJ177" i="6"/>
  <c r="BI177" i="6"/>
  <c r="BH177" i="6"/>
  <c r="BC177" i="6"/>
  <c r="BB177" i="6"/>
  <c r="AZ177" i="6"/>
  <c r="AY177" i="6"/>
  <c r="AX177" i="6"/>
  <c r="AW177" i="6"/>
  <c r="AV177" i="6"/>
  <c r="AU177" i="6"/>
  <c r="AT177" i="6"/>
  <c r="AS177" i="6"/>
  <c r="AP177" i="6"/>
  <c r="AO177" i="6"/>
  <c r="AN177" i="6"/>
  <c r="AM177" i="6"/>
  <c r="AL177" i="6"/>
  <c r="AK177" i="6"/>
  <c r="AJ177" i="6"/>
  <c r="AI177" i="6"/>
  <c r="AH177" i="6"/>
  <c r="AF177" i="6"/>
  <c r="AE177" i="6"/>
  <c r="AD177" i="6"/>
  <c r="AC177" i="6"/>
  <c r="AA177" i="6"/>
  <c r="Z177" i="6"/>
  <c r="Y177" i="6"/>
  <c r="X177" i="6"/>
  <c r="V177" i="6"/>
  <c r="CP177" i="6" s="1"/>
  <c r="U177" i="6"/>
  <c r="CO177" i="6" s="1"/>
  <c r="T177" i="6"/>
  <c r="CN177" i="6" s="1"/>
  <c r="S177" i="6"/>
  <c r="CM177" i="6" s="1"/>
  <c r="R177" i="6"/>
  <c r="CL177" i="6" s="1"/>
  <c r="Q177" i="6"/>
  <c r="P177" i="6"/>
  <c r="O177" i="6"/>
  <c r="N177" i="6"/>
  <c r="M177" i="6"/>
  <c r="C177" i="6"/>
  <c r="CN176" i="6"/>
  <c r="BJ176" i="6"/>
  <c r="BI176" i="6"/>
  <c r="BH176" i="6"/>
  <c r="BC176" i="6"/>
  <c r="BB176" i="6"/>
  <c r="AZ176" i="6"/>
  <c r="AY176" i="6"/>
  <c r="AX176" i="6"/>
  <c r="AW176" i="6"/>
  <c r="AV176" i="6"/>
  <c r="AU176" i="6"/>
  <c r="AT176" i="6"/>
  <c r="AS176" i="6"/>
  <c r="AP176" i="6"/>
  <c r="AO176" i="6"/>
  <c r="AN176" i="6"/>
  <c r="AM176" i="6"/>
  <c r="AL176" i="6"/>
  <c r="AK176" i="6"/>
  <c r="AJ176" i="6"/>
  <c r="AI176" i="6"/>
  <c r="AH176" i="6"/>
  <c r="AF176" i="6"/>
  <c r="AE176" i="6"/>
  <c r="AD176" i="6"/>
  <c r="AC176" i="6"/>
  <c r="AA176" i="6"/>
  <c r="Z176" i="6"/>
  <c r="Y176" i="6"/>
  <c r="X176" i="6"/>
  <c r="V176" i="6"/>
  <c r="CP176" i="6" s="1"/>
  <c r="U176" i="6"/>
  <c r="CO176" i="6" s="1"/>
  <c r="T176" i="6"/>
  <c r="S176" i="6"/>
  <c r="CM176" i="6" s="1"/>
  <c r="R176" i="6"/>
  <c r="CL176" i="6" s="1"/>
  <c r="Q176" i="6"/>
  <c r="P176" i="6"/>
  <c r="O176" i="6"/>
  <c r="N176" i="6"/>
  <c r="M176" i="6"/>
  <c r="C176" i="6"/>
  <c r="CP175" i="6"/>
  <c r="CO175" i="6"/>
  <c r="BJ175" i="6"/>
  <c r="BI175" i="6"/>
  <c r="BH175" i="6"/>
  <c r="BC175" i="6"/>
  <c r="BB175" i="6"/>
  <c r="AZ175" i="6"/>
  <c r="AY175" i="6"/>
  <c r="AX175" i="6"/>
  <c r="AW175" i="6"/>
  <c r="AV175" i="6"/>
  <c r="AU175" i="6"/>
  <c r="AT175" i="6"/>
  <c r="AS175" i="6"/>
  <c r="AP175" i="6"/>
  <c r="BO175" i="6" s="1"/>
  <c r="AO175" i="6"/>
  <c r="AN175" i="6"/>
  <c r="AM175" i="6"/>
  <c r="AL175" i="6"/>
  <c r="AK175" i="6"/>
  <c r="AJ175" i="6"/>
  <c r="AI175" i="6"/>
  <c r="AH175" i="6"/>
  <c r="AF175" i="6"/>
  <c r="AE175" i="6"/>
  <c r="AD175" i="6"/>
  <c r="AC175" i="6"/>
  <c r="AA175" i="6"/>
  <c r="Z175" i="6"/>
  <c r="Y175" i="6"/>
  <c r="X175" i="6"/>
  <c r="V175" i="6"/>
  <c r="U175" i="6"/>
  <c r="T175" i="6"/>
  <c r="CN175" i="6" s="1"/>
  <c r="S175" i="6"/>
  <c r="CM175" i="6" s="1"/>
  <c r="R175" i="6"/>
  <c r="CL175" i="6" s="1"/>
  <c r="Q175" i="6"/>
  <c r="P175" i="6"/>
  <c r="O175" i="6"/>
  <c r="N175" i="6"/>
  <c r="M175" i="6"/>
  <c r="C175" i="6"/>
  <c r="CP174" i="6"/>
  <c r="BJ174" i="6"/>
  <c r="BI174" i="6"/>
  <c r="BH174" i="6"/>
  <c r="BC174" i="6"/>
  <c r="BB174" i="6"/>
  <c r="AZ174" i="6"/>
  <c r="AY174" i="6"/>
  <c r="AX174" i="6"/>
  <c r="AW174" i="6"/>
  <c r="AV174" i="6"/>
  <c r="AU174" i="6"/>
  <c r="AT174" i="6"/>
  <c r="AS174" i="6"/>
  <c r="AP174" i="6"/>
  <c r="AO174" i="6"/>
  <c r="AN174" i="6"/>
  <c r="AM174" i="6"/>
  <c r="AL174" i="6"/>
  <c r="AK174" i="6"/>
  <c r="AJ174" i="6"/>
  <c r="AI174" i="6"/>
  <c r="AH174" i="6"/>
  <c r="AF174" i="6"/>
  <c r="AE174" i="6"/>
  <c r="AD174" i="6"/>
  <c r="AC174" i="6"/>
  <c r="AA174" i="6"/>
  <c r="Z174" i="6"/>
  <c r="Y174" i="6"/>
  <c r="X174" i="6"/>
  <c r="V174" i="6"/>
  <c r="U174" i="6"/>
  <c r="CO174" i="6" s="1"/>
  <c r="T174" i="6"/>
  <c r="CN174" i="6" s="1"/>
  <c r="S174" i="6"/>
  <c r="CM174" i="6" s="1"/>
  <c r="R174" i="6"/>
  <c r="CL174" i="6" s="1"/>
  <c r="Q174" i="6"/>
  <c r="P174" i="6"/>
  <c r="O174" i="6"/>
  <c r="N174" i="6"/>
  <c r="M174" i="6"/>
  <c r="C174" i="6"/>
  <c r="CN173" i="6"/>
  <c r="CM173" i="6"/>
  <c r="BJ173" i="6"/>
  <c r="BI173" i="6"/>
  <c r="BH173" i="6"/>
  <c r="BC173" i="6"/>
  <c r="BB173" i="6"/>
  <c r="AZ173" i="6"/>
  <c r="AY173" i="6"/>
  <c r="AX173" i="6"/>
  <c r="AW173" i="6"/>
  <c r="AV173" i="6"/>
  <c r="AU173" i="6"/>
  <c r="AT173" i="6"/>
  <c r="AS173" i="6"/>
  <c r="AP173" i="6"/>
  <c r="AO173" i="6"/>
  <c r="AN173" i="6"/>
  <c r="AM173" i="6"/>
  <c r="AL173" i="6"/>
  <c r="AK173" i="6"/>
  <c r="AJ173" i="6"/>
  <c r="AI173" i="6"/>
  <c r="AH173" i="6"/>
  <c r="AF173" i="6"/>
  <c r="AE173" i="6"/>
  <c r="AD173" i="6"/>
  <c r="AC173" i="6"/>
  <c r="AA173" i="6"/>
  <c r="Z173" i="6"/>
  <c r="Y173" i="6"/>
  <c r="X173" i="6"/>
  <c r="V173" i="6"/>
  <c r="CP173" i="6" s="1"/>
  <c r="U173" i="6"/>
  <c r="CO173" i="6" s="1"/>
  <c r="T173" i="6"/>
  <c r="S173" i="6"/>
  <c r="R173" i="6"/>
  <c r="CL173" i="6" s="1"/>
  <c r="Q173" i="6"/>
  <c r="P173" i="6"/>
  <c r="O173" i="6"/>
  <c r="N173" i="6"/>
  <c r="M173" i="6"/>
  <c r="C173" i="6"/>
  <c r="CN172" i="6"/>
  <c r="BJ172" i="6"/>
  <c r="BI172" i="6"/>
  <c r="BH172" i="6"/>
  <c r="BC172" i="6"/>
  <c r="BB172" i="6"/>
  <c r="AZ172" i="6"/>
  <c r="AY172" i="6"/>
  <c r="AX172" i="6"/>
  <c r="AW172" i="6"/>
  <c r="AV172" i="6"/>
  <c r="AU172" i="6"/>
  <c r="AT172" i="6"/>
  <c r="AS172" i="6"/>
  <c r="AP172" i="6"/>
  <c r="AO172" i="6"/>
  <c r="AN172" i="6"/>
  <c r="AM172" i="6"/>
  <c r="AL172" i="6"/>
  <c r="AK172" i="6"/>
  <c r="AJ172" i="6"/>
  <c r="AI172" i="6"/>
  <c r="AH172" i="6"/>
  <c r="AF172" i="6"/>
  <c r="AE172" i="6"/>
  <c r="AD172" i="6"/>
  <c r="AC172" i="6"/>
  <c r="AA172" i="6"/>
  <c r="Z172" i="6"/>
  <c r="Y172" i="6"/>
  <c r="X172" i="6"/>
  <c r="V172" i="6"/>
  <c r="CP172" i="6" s="1"/>
  <c r="U172" i="6"/>
  <c r="CO172" i="6" s="1"/>
  <c r="T172" i="6"/>
  <c r="S172" i="6"/>
  <c r="CM172" i="6" s="1"/>
  <c r="R172" i="6"/>
  <c r="CL172" i="6" s="1"/>
  <c r="Q172" i="6"/>
  <c r="P172" i="6"/>
  <c r="O172" i="6"/>
  <c r="N172" i="6"/>
  <c r="M172" i="6"/>
  <c r="C172" i="6"/>
  <c r="BJ171" i="6"/>
  <c r="BI171" i="6"/>
  <c r="BH171" i="6"/>
  <c r="BC171" i="6"/>
  <c r="BB171" i="6"/>
  <c r="AZ171" i="6"/>
  <c r="AY171" i="6"/>
  <c r="AX171" i="6"/>
  <c r="AW171" i="6"/>
  <c r="AV171" i="6"/>
  <c r="AU171" i="6"/>
  <c r="AT171" i="6"/>
  <c r="AS171" i="6"/>
  <c r="AP171" i="6"/>
  <c r="AO171" i="6"/>
  <c r="AN171" i="6"/>
  <c r="AM171" i="6"/>
  <c r="AL171" i="6"/>
  <c r="AK171" i="6"/>
  <c r="AJ171" i="6"/>
  <c r="AI171" i="6"/>
  <c r="AH171" i="6"/>
  <c r="AF171" i="6"/>
  <c r="AE171" i="6"/>
  <c r="AD171" i="6"/>
  <c r="AC171" i="6"/>
  <c r="AA171" i="6"/>
  <c r="Z171" i="6"/>
  <c r="Y171" i="6"/>
  <c r="X171" i="6"/>
  <c r="V171" i="6"/>
  <c r="CP171" i="6" s="1"/>
  <c r="U171" i="6"/>
  <c r="CO171" i="6" s="1"/>
  <c r="T171" i="6"/>
  <c r="CN171" i="6" s="1"/>
  <c r="S171" i="6"/>
  <c r="CM171" i="6" s="1"/>
  <c r="R171" i="6"/>
  <c r="CL171" i="6" s="1"/>
  <c r="Q171" i="6"/>
  <c r="BO171" i="6" s="1"/>
  <c r="P171" i="6"/>
  <c r="O171" i="6"/>
  <c r="N171" i="6"/>
  <c r="M171" i="6"/>
  <c r="C171" i="6"/>
  <c r="CM170" i="6"/>
  <c r="BJ170" i="6"/>
  <c r="BI170" i="6"/>
  <c r="BH170" i="6"/>
  <c r="BC170" i="6"/>
  <c r="BB170" i="6"/>
  <c r="AZ170" i="6"/>
  <c r="AY170" i="6"/>
  <c r="AX170" i="6"/>
  <c r="AW170" i="6"/>
  <c r="AV170" i="6"/>
  <c r="AU170" i="6"/>
  <c r="AT170" i="6"/>
  <c r="AS170" i="6"/>
  <c r="AP170" i="6"/>
  <c r="AO170" i="6"/>
  <c r="AN170" i="6"/>
  <c r="AM170" i="6"/>
  <c r="AL170" i="6"/>
  <c r="AK170" i="6"/>
  <c r="AJ170" i="6"/>
  <c r="AI170" i="6"/>
  <c r="AH170" i="6"/>
  <c r="AF170" i="6"/>
  <c r="AE170" i="6"/>
  <c r="AD170" i="6"/>
  <c r="AC170" i="6"/>
  <c r="AA170" i="6"/>
  <c r="Z170" i="6"/>
  <c r="Y170" i="6"/>
  <c r="X170" i="6"/>
  <c r="V170" i="6"/>
  <c r="CP170" i="6" s="1"/>
  <c r="U170" i="6"/>
  <c r="CO170" i="6" s="1"/>
  <c r="T170" i="6"/>
  <c r="S170" i="6"/>
  <c r="R170" i="6"/>
  <c r="CL170" i="6" s="1"/>
  <c r="Q170" i="6"/>
  <c r="P170" i="6"/>
  <c r="O170" i="6"/>
  <c r="N170" i="6"/>
  <c r="M170" i="6"/>
  <c r="C170" i="6"/>
  <c r="CM169" i="6"/>
  <c r="BJ169" i="6"/>
  <c r="BI169" i="6"/>
  <c r="BH169" i="6"/>
  <c r="BC169" i="6"/>
  <c r="BB169" i="6"/>
  <c r="AZ169" i="6"/>
  <c r="AY169" i="6"/>
  <c r="AX169" i="6"/>
  <c r="AW169" i="6"/>
  <c r="AV169" i="6"/>
  <c r="AU169" i="6"/>
  <c r="AT169" i="6"/>
  <c r="AS169" i="6"/>
  <c r="AP169" i="6"/>
  <c r="AO169" i="6"/>
  <c r="AN169" i="6"/>
  <c r="AM169" i="6"/>
  <c r="AL169" i="6"/>
  <c r="AK169" i="6"/>
  <c r="AJ169" i="6"/>
  <c r="AI169" i="6"/>
  <c r="AH169" i="6"/>
  <c r="AF169" i="6"/>
  <c r="AE169" i="6"/>
  <c r="AD169" i="6"/>
  <c r="AC169" i="6"/>
  <c r="AA169" i="6"/>
  <c r="Z169" i="6"/>
  <c r="Y169" i="6"/>
  <c r="X169" i="6"/>
  <c r="V169" i="6"/>
  <c r="CP169" i="6" s="1"/>
  <c r="U169" i="6"/>
  <c r="CO169" i="6" s="1"/>
  <c r="T169" i="6"/>
  <c r="CN169" i="6" s="1"/>
  <c r="S169" i="6"/>
  <c r="R169" i="6"/>
  <c r="CL169" i="6" s="1"/>
  <c r="Q169" i="6"/>
  <c r="P169" i="6"/>
  <c r="O169" i="6"/>
  <c r="N169" i="6"/>
  <c r="M169" i="6"/>
  <c r="BK169" i="6" s="1"/>
  <c r="C169" i="6"/>
  <c r="CN168" i="6"/>
  <c r="BJ168" i="6"/>
  <c r="BI168" i="6"/>
  <c r="BH168" i="6"/>
  <c r="BC168" i="6"/>
  <c r="BB168" i="6"/>
  <c r="AZ168" i="6"/>
  <c r="AY168" i="6"/>
  <c r="AX168" i="6"/>
  <c r="AW168" i="6"/>
  <c r="AV168" i="6"/>
  <c r="AU168" i="6"/>
  <c r="AT168" i="6"/>
  <c r="AS168" i="6"/>
  <c r="AP168" i="6"/>
  <c r="AO168" i="6"/>
  <c r="AN168" i="6"/>
  <c r="AM168" i="6"/>
  <c r="AL168" i="6"/>
  <c r="AK168" i="6"/>
  <c r="AJ168" i="6"/>
  <c r="AI168" i="6"/>
  <c r="AH168" i="6"/>
  <c r="AF168" i="6"/>
  <c r="AE168" i="6"/>
  <c r="AD168" i="6"/>
  <c r="AC168" i="6"/>
  <c r="AA168" i="6"/>
  <c r="Z168" i="6"/>
  <c r="Y168" i="6"/>
  <c r="X168" i="6"/>
  <c r="V168" i="6"/>
  <c r="CP168" i="6" s="1"/>
  <c r="U168" i="6"/>
  <c r="BN168" i="6" s="1"/>
  <c r="T168" i="6"/>
  <c r="S168" i="6"/>
  <c r="CM168" i="6" s="1"/>
  <c r="R168" i="6"/>
  <c r="CL168" i="6" s="1"/>
  <c r="Q168" i="6"/>
  <c r="P168" i="6"/>
  <c r="O168" i="6"/>
  <c r="N168" i="6"/>
  <c r="M168" i="6"/>
  <c r="C168" i="6"/>
  <c r="CN167" i="6"/>
  <c r="CM167" i="6"/>
  <c r="BJ167" i="6"/>
  <c r="BI167" i="6"/>
  <c r="BH167" i="6"/>
  <c r="BC167" i="6"/>
  <c r="BB167" i="6"/>
  <c r="AZ167" i="6"/>
  <c r="AY167" i="6"/>
  <c r="AX167" i="6"/>
  <c r="AW167" i="6"/>
  <c r="AV167" i="6"/>
  <c r="AU167" i="6"/>
  <c r="AT167" i="6"/>
  <c r="AS167" i="6"/>
  <c r="AP167" i="6"/>
  <c r="AO167" i="6"/>
  <c r="AN167" i="6"/>
  <c r="AM167" i="6"/>
  <c r="AL167" i="6"/>
  <c r="AK167" i="6"/>
  <c r="AJ167" i="6"/>
  <c r="AI167" i="6"/>
  <c r="AH167" i="6"/>
  <c r="AF167" i="6"/>
  <c r="AE167" i="6"/>
  <c r="AD167" i="6"/>
  <c r="AC167" i="6"/>
  <c r="AA167" i="6"/>
  <c r="Z167" i="6"/>
  <c r="Y167" i="6"/>
  <c r="X167" i="6"/>
  <c r="V167" i="6"/>
  <c r="CP167" i="6" s="1"/>
  <c r="U167" i="6"/>
  <c r="CO167" i="6" s="1"/>
  <c r="T167" i="6"/>
  <c r="S167" i="6"/>
  <c r="R167" i="6"/>
  <c r="CL167" i="6" s="1"/>
  <c r="Q167" i="6"/>
  <c r="BO167" i="6" s="1"/>
  <c r="P167" i="6"/>
  <c r="O167" i="6"/>
  <c r="N167" i="6"/>
  <c r="M167" i="6"/>
  <c r="C167" i="6"/>
  <c r="CN166" i="6"/>
  <c r="BJ166" i="6"/>
  <c r="BI166" i="6"/>
  <c r="BH166" i="6"/>
  <c r="BC166" i="6"/>
  <c r="BB166" i="6"/>
  <c r="AZ166" i="6"/>
  <c r="AY166" i="6"/>
  <c r="AX166" i="6"/>
  <c r="AW166" i="6"/>
  <c r="AV166" i="6"/>
  <c r="AU166" i="6"/>
  <c r="AT166" i="6"/>
  <c r="AS166" i="6"/>
  <c r="AP166" i="6"/>
  <c r="AO166" i="6"/>
  <c r="AN166" i="6"/>
  <c r="AM166" i="6"/>
  <c r="AL166" i="6"/>
  <c r="AK166" i="6"/>
  <c r="AJ166" i="6"/>
  <c r="AI166" i="6"/>
  <c r="AH166" i="6"/>
  <c r="AF166" i="6"/>
  <c r="AE166" i="6"/>
  <c r="AD166" i="6"/>
  <c r="AC166" i="6"/>
  <c r="AA166" i="6"/>
  <c r="Z166" i="6"/>
  <c r="Y166" i="6"/>
  <c r="X166" i="6"/>
  <c r="V166" i="6"/>
  <c r="CP166" i="6" s="1"/>
  <c r="U166" i="6"/>
  <c r="CO166" i="6" s="1"/>
  <c r="T166" i="6"/>
  <c r="S166" i="6"/>
  <c r="CM166" i="6" s="1"/>
  <c r="R166" i="6"/>
  <c r="CL166" i="6" s="1"/>
  <c r="Q166" i="6"/>
  <c r="P166" i="6"/>
  <c r="O166" i="6"/>
  <c r="N166" i="6"/>
  <c r="M166" i="6"/>
  <c r="C166" i="6"/>
  <c r="CP165" i="6"/>
  <c r="CO165" i="6"/>
  <c r="BJ165" i="6"/>
  <c r="BI165" i="6"/>
  <c r="BH165" i="6"/>
  <c r="BC165" i="6"/>
  <c r="BB165" i="6"/>
  <c r="AZ165" i="6"/>
  <c r="AY165" i="6"/>
  <c r="AX165" i="6"/>
  <c r="AW165" i="6"/>
  <c r="AV165" i="6"/>
  <c r="AU165" i="6"/>
  <c r="AT165" i="6"/>
  <c r="AS165" i="6"/>
  <c r="AP165" i="6"/>
  <c r="AO165" i="6"/>
  <c r="AN165" i="6"/>
  <c r="AM165" i="6"/>
  <c r="AL165" i="6"/>
  <c r="AK165" i="6"/>
  <c r="AJ165" i="6"/>
  <c r="AI165" i="6"/>
  <c r="AH165" i="6"/>
  <c r="AF165" i="6"/>
  <c r="AE165" i="6"/>
  <c r="AD165" i="6"/>
  <c r="AC165" i="6"/>
  <c r="AA165" i="6"/>
  <c r="Z165" i="6"/>
  <c r="Y165" i="6"/>
  <c r="X165" i="6"/>
  <c r="V165" i="6"/>
  <c r="U165" i="6"/>
  <c r="T165" i="6"/>
  <c r="CN165" i="6" s="1"/>
  <c r="S165" i="6"/>
  <c r="CM165" i="6" s="1"/>
  <c r="R165" i="6"/>
  <c r="CL165" i="6" s="1"/>
  <c r="Q165" i="6"/>
  <c r="P165" i="6"/>
  <c r="BN165" i="6" s="1"/>
  <c r="O165" i="6"/>
  <c r="N165" i="6"/>
  <c r="M165" i="6"/>
  <c r="C165" i="6"/>
  <c r="BJ164" i="6"/>
  <c r="BI164" i="6"/>
  <c r="BH164" i="6"/>
  <c r="BC164" i="6"/>
  <c r="BB164" i="6"/>
  <c r="AZ164" i="6"/>
  <c r="AY164" i="6"/>
  <c r="AX164" i="6"/>
  <c r="AW164" i="6"/>
  <c r="AV164" i="6"/>
  <c r="AU164" i="6"/>
  <c r="AT164" i="6"/>
  <c r="AS164" i="6"/>
  <c r="AP164" i="6"/>
  <c r="AO164" i="6"/>
  <c r="AN164" i="6"/>
  <c r="AM164" i="6"/>
  <c r="AL164" i="6"/>
  <c r="AK164" i="6"/>
  <c r="AJ164" i="6"/>
  <c r="AI164" i="6"/>
  <c r="AH164" i="6"/>
  <c r="AF164" i="6"/>
  <c r="AE164" i="6"/>
  <c r="AD164" i="6"/>
  <c r="AC164" i="6"/>
  <c r="AA164" i="6"/>
  <c r="Z164" i="6"/>
  <c r="Y164" i="6"/>
  <c r="X164" i="6"/>
  <c r="V164" i="6"/>
  <c r="CP164" i="6" s="1"/>
  <c r="U164" i="6"/>
  <c r="CO164" i="6" s="1"/>
  <c r="T164" i="6"/>
  <c r="CN164" i="6" s="1"/>
  <c r="S164" i="6"/>
  <c r="CM164" i="6" s="1"/>
  <c r="R164" i="6"/>
  <c r="CL164" i="6" s="1"/>
  <c r="Q164" i="6"/>
  <c r="BO164" i="6" s="1"/>
  <c r="P164" i="6"/>
  <c r="O164" i="6"/>
  <c r="N164" i="6"/>
  <c r="M164" i="6"/>
  <c r="C164" i="6"/>
  <c r="CM163" i="6"/>
  <c r="BJ163" i="6"/>
  <c r="BI163" i="6"/>
  <c r="BH163" i="6"/>
  <c r="BC163" i="6"/>
  <c r="BB163" i="6"/>
  <c r="AZ163" i="6"/>
  <c r="AY163" i="6"/>
  <c r="AX163" i="6"/>
  <c r="AW163" i="6"/>
  <c r="AV163" i="6"/>
  <c r="AU163" i="6"/>
  <c r="AT163" i="6"/>
  <c r="AS163" i="6"/>
  <c r="AP163" i="6"/>
  <c r="AO163" i="6"/>
  <c r="AN163" i="6"/>
  <c r="AM163" i="6"/>
  <c r="AL163" i="6"/>
  <c r="AK163" i="6"/>
  <c r="AJ163" i="6"/>
  <c r="AI163" i="6"/>
  <c r="AH163" i="6"/>
  <c r="AF163" i="6"/>
  <c r="AE163" i="6"/>
  <c r="AD163" i="6"/>
  <c r="AC163" i="6"/>
  <c r="AA163" i="6"/>
  <c r="Z163" i="6"/>
  <c r="Y163" i="6"/>
  <c r="X163" i="6"/>
  <c r="V163" i="6"/>
  <c r="CP163" i="6" s="1"/>
  <c r="U163" i="6"/>
  <c r="CO163" i="6" s="1"/>
  <c r="T163" i="6"/>
  <c r="CN163" i="6" s="1"/>
  <c r="S163" i="6"/>
  <c r="R163" i="6"/>
  <c r="CL163" i="6" s="1"/>
  <c r="Q163" i="6"/>
  <c r="BO163" i="6" s="1"/>
  <c r="P163" i="6"/>
  <c r="O163" i="6"/>
  <c r="N163" i="6"/>
  <c r="M163" i="6"/>
  <c r="C163" i="6"/>
  <c r="CN162" i="6"/>
  <c r="BJ162" i="6"/>
  <c r="BI162" i="6"/>
  <c r="BH162" i="6"/>
  <c r="BC162" i="6"/>
  <c r="BC18" i="6" s="1"/>
  <c r="BB162" i="6"/>
  <c r="BB18" i="6" s="1"/>
  <c r="AZ162" i="6"/>
  <c r="AY162" i="6"/>
  <c r="AX162" i="6"/>
  <c r="AW162" i="6"/>
  <c r="AV162" i="6"/>
  <c r="AU162" i="6"/>
  <c r="AT162" i="6"/>
  <c r="AS162" i="6"/>
  <c r="AP162" i="6"/>
  <c r="AO162" i="6"/>
  <c r="AN162" i="6"/>
  <c r="AM162" i="6"/>
  <c r="AL162" i="6"/>
  <c r="AK162" i="6"/>
  <c r="AJ162" i="6"/>
  <c r="AI162" i="6"/>
  <c r="AH162" i="6"/>
  <c r="AF162" i="6"/>
  <c r="AE162" i="6"/>
  <c r="AD162" i="6"/>
  <c r="AC162" i="6"/>
  <c r="AA162" i="6"/>
  <c r="Z162" i="6"/>
  <c r="Y162" i="6"/>
  <c r="X162" i="6"/>
  <c r="V162" i="6"/>
  <c r="CP162" i="6" s="1"/>
  <c r="U162" i="6"/>
  <c r="CO162" i="6" s="1"/>
  <c r="T162" i="6"/>
  <c r="S162" i="6"/>
  <c r="CM162" i="6" s="1"/>
  <c r="R162" i="6"/>
  <c r="CL162" i="6" s="1"/>
  <c r="Q162" i="6"/>
  <c r="P162" i="6"/>
  <c r="O162" i="6"/>
  <c r="N162" i="6"/>
  <c r="M162" i="6"/>
  <c r="C162" i="6"/>
  <c r="CP161" i="6"/>
  <c r="CO161" i="6"/>
  <c r="BJ161" i="6"/>
  <c r="BI161" i="6"/>
  <c r="BH161" i="6"/>
  <c r="BC161" i="6"/>
  <c r="BB161" i="6"/>
  <c r="AZ161" i="6"/>
  <c r="AY161" i="6"/>
  <c r="AX161" i="6"/>
  <c r="AW161" i="6"/>
  <c r="AV161" i="6"/>
  <c r="AU161" i="6"/>
  <c r="AT161" i="6"/>
  <c r="AS161" i="6"/>
  <c r="AP161" i="6"/>
  <c r="AO161" i="6"/>
  <c r="AN161" i="6"/>
  <c r="AM161" i="6"/>
  <c r="AL161" i="6"/>
  <c r="AK161" i="6"/>
  <c r="AJ161" i="6"/>
  <c r="AI161" i="6"/>
  <c r="AH161" i="6"/>
  <c r="AF161" i="6"/>
  <c r="AE161" i="6"/>
  <c r="AD161" i="6"/>
  <c r="AC161" i="6"/>
  <c r="AA161" i="6"/>
  <c r="Z161" i="6"/>
  <c r="Y161" i="6"/>
  <c r="X161" i="6"/>
  <c r="V161" i="6"/>
  <c r="U161" i="6"/>
  <c r="T161" i="6"/>
  <c r="CN161" i="6" s="1"/>
  <c r="S161" i="6"/>
  <c r="CM161" i="6" s="1"/>
  <c r="R161" i="6"/>
  <c r="CL161" i="6" s="1"/>
  <c r="Q161" i="6"/>
  <c r="P161" i="6"/>
  <c r="BN161" i="6" s="1"/>
  <c r="O161" i="6"/>
  <c r="N161" i="6"/>
  <c r="M161" i="6"/>
  <c r="C161" i="6"/>
  <c r="CM160" i="6"/>
  <c r="BJ160" i="6"/>
  <c r="BI160" i="6"/>
  <c r="BH160" i="6"/>
  <c r="BC160" i="6"/>
  <c r="BB160" i="6"/>
  <c r="AZ160" i="6"/>
  <c r="AY160" i="6"/>
  <c r="AX160" i="6"/>
  <c r="AW160" i="6"/>
  <c r="AV160" i="6"/>
  <c r="AU160" i="6"/>
  <c r="AT160" i="6"/>
  <c r="AS160" i="6"/>
  <c r="AP160" i="6"/>
  <c r="AO160" i="6"/>
  <c r="AN160" i="6"/>
  <c r="AM160" i="6"/>
  <c r="AL160" i="6"/>
  <c r="AK160" i="6"/>
  <c r="AJ160" i="6"/>
  <c r="AI160" i="6"/>
  <c r="AH160" i="6"/>
  <c r="AF160" i="6"/>
  <c r="AE160" i="6"/>
  <c r="AD160" i="6"/>
  <c r="AC160" i="6"/>
  <c r="AA160" i="6"/>
  <c r="Z160" i="6"/>
  <c r="Y160" i="6"/>
  <c r="X160" i="6"/>
  <c r="V160" i="6"/>
  <c r="CP160" i="6" s="1"/>
  <c r="U160" i="6"/>
  <c r="CO160" i="6" s="1"/>
  <c r="T160" i="6"/>
  <c r="CN160" i="6" s="1"/>
  <c r="S160" i="6"/>
  <c r="R160" i="6"/>
  <c r="CL160" i="6" s="1"/>
  <c r="Q160" i="6"/>
  <c r="BO160" i="6" s="1"/>
  <c r="P160" i="6"/>
  <c r="O160" i="6"/>
  <c r="N160" i="6"/>
  <c r="M160" i="6"/>
  <c r="BK160" i="6" s="1"/>
  <c r="C160" i="6"/>
  <c r="CM159" i="6"/>
  <c r="BJ159" i="6"/>
  <c r="BI159" i="6"/>
  <c r="BH159" i="6"/>
  <c r="BC159" i="6"/>
  <c r="BB159" i="6"/>
  <c r="AZ159" i="6"/>
  <c r="AY159" i="6"/>
  <c r="AX159" i="6"/>
  <c r="AW159" i="6"/>
  <c r="AV159" i="6"/>
  <c r="AU159" i="6"/>
  <c r="AT159" i="6"/>
  <c r="AS159" i="6"/>
  <c r="AP159" i="6"/>
  <c r="AO159" i="6"/>
  <c r="AN159" i="6"/>
  <c r="AM159" i="6"/>
  <c r="AL159" i="6"/>
  <c r="AK159" i="6"/>
  <c r="AJ159" i="6"/>
  <c r="AI159" i="6"/>
  <c r="AH159" i="6"/>
  <c r="AF159" i="6"/>
  <c r="AE159" i="6"/>
  <c r="AD159" i="6"/>
  <c r="AC159" i="6"/>
  <c r="AA159" i="6"/>
  <c r="Z159" i="6"/>
  <c r="Y159" i="6"/>
  <c r="X159" i="6"/>
  <c r="V159" i="6"/>
  <c r="CP159" i="6" s="1"/>
  <c r="U159" i="6"/>
  <c r="CO159" i="6" s="1"/>
  <c r="T159" i="6"/>
  <c r="CN159" i="6" s="1"/>
  <c r="S159" i="6"/>
  <c r="R159" i="6"/>
  <c r="CL159" i="6" s="1"/>
  <c r="Q159" i="6"/>
  <c r="BO159" i="6" s="1"/>
  <c r="P159" i="6"/>
  <c r="O159" i="6"/>
  <c r="N159" i="6"/>
  <c r="M159" i="6"/>
  <c r="BK159" i="6" s="1"/>
  <c r="C159" i="6"/>
  <c r="CN158" i="6"/>
  <c r="BJ158" i="6"/>
  <c r="BI158" i="6"/>
  <c r="BH158" i="6"/>
  <c r="BC158" i="6"/>
  <c r="BB158" i="6"/>
  <c r="AZ158" i="6"/>
  <c r="AY158" i="6"/>
  <c r="AX158" i="6"/>
  <c r="AW158" i="6"/>
  <c r="AV158" i="6"/>
  <c r="AU158" i="6"/>
  <c r="AT158" i="6"/>
  <c r="AS158" i="6"/>
  <c r="AP158" i="6"/>
  <c r="AO158" i="6"/>
  <c r="AN158" i="6"/>
  <c r="AM158" i="6"/>
  <c r="AL158" i="6"/>
  <c r="AK158" i="6"/>
  <c r="AJ158" i="6"/>
  <c r="AI158" i="6"/>
  <c r="AH158" i="6"/>
  <c r="AF158" i="6"/>
  <c r="AE158" i="6"/>
  <c r="AD158" i="6"/>
  <c r="AC158" i="6"/>
  <c r="AA158" i="6"/>
  <c r="Z158" i="6"/>
  <c r="Y158" i="6"/>
  <c r="X158" i="6"/>
  <c r="V158" i="6"/>
  <c r="CP158" i="6" s="1"/>
  <c r="U158" i="6"/>
  <c r="CO158" i="6" s="1"/>
  <c r="T158" i="6"/>
  <c r="S158" i="6"/>
  <c r="CM158" i="6" s="1"/>
  <c r="R158" i="6"/>
  <c r="CL158" i="6" s="1"/>
  <c r="Q158" i="6"/>
  <c r="P158" i="6"/>
  <c r="O158" i="6"/>
  <c r="N158" i="6"/>
  <c r="M158" i="6"/>
  <c r="C158" i="6"/>
  <c r="CP157" i="6"/>
  <c r="CO157" i="6"/>
  <c r="BJ157" i="6"/>
  <c r="BI157" i="6"/>
  <c r="BH157" i="6"/>
  <c r="BC157" i="6"/>
  <c r="BB157" i="6"/>
  <c r="AZ157" i="6"/>
  <c r="AY157" i="6"/>
  <c r="AX157" i="6"/>
  <c r="AW157" i="6"/>
  <c r="AV157" i="6"/>
  <c r="AU157" i="6"/>
  <c r="AT157" i="6"/>
  <c r="AS157" i="6"/>
  <c r="AP157" i="6"/>
  <c r="AO157" i="6"/>
  <c r="AN157" i="6"/>
  <c r="AM157" i="6"/>
  <c r="AL157" i="6"/>
  <c r="AK157" i="6"/>
  <c r="AJ157" i="6"/>
  <c r="AI157" i="6"/>
  <c r="AH157" i="6"/>
  <c r="AF157" i="6"/>
  <c r="AE157" i="6"/>
  <c r="AD157" i="6"/>
  <c r="AC157" i="6"/>
  <c r="AA157" i="6"/>
  <c r="Z157" i="6"/>
  <c r="Y157" i="6"/>
  <c r="X157" i="6"/>
  <c r="V157" i="6"/>
  <c r="U157" i="6"/>
  <c r="T157" i="6"/>
  <c r="CN157" i="6" s="1"/>
  <c r="S157" i="6"/>
  <c r="CM157" i="6" s="1"/>
  <c r="R157" i="6"/>
  <c r="CL157" i="6" s="1"/>
  <c r="Q157" i="6"/>
  <c r="P157" i="6"/>
  <c r="BN157" i="6" s="1"/>
  <c r="O157" i="6"/>
  <c r="N157" i="6"/>
  <c r="M157" i="6"/>
  <c r="C157" i="6"/>
  <c r="CM156" i="6"/>
  <c r="BJ156" i="6"/>
  <c r="BI156" i="6"/>
  <c r="BH156" i="6"/>
  <c r="BC156" i="6"/>
  <c r="BB156" i="6"/>
  <c r="AZ156" i="6"/>
  <c r="AY156" i="6"/>
  <c r="AX156" i="6"/>
  <c r="AW156" i="6"/>
  <c r="AV156" i="6"/>
  <c r="AU156" i="6"/>
  <c r="AT156" i="6"/>
  <c r="AS156" i="6"/>
  <c r="AP156" i="6"/>
  <c r="AO156" i="6"/>
  <c r="AN156" i="6"/>
  <c r="AM156" i="6"/>
  <c r="AL156" i="6"/>
  <c r="AK156" i="6"/>
  <c r="AJ156" i="6"/>
  <c r="AI156" i="6"/>
  <c r="AH156" i="6"/>
  <c r="AF156" i="6"/>
  <c r="AE156" i="6"/>
  <c r="AD156" i="6"/>
  <c r="AC156" i="6"/>
  <c r="AA156" i="6"/>
  <c r="Z156" i="6"/>
  <c r="Y156" i="6"/>
  <c r="X156" i="6"/>
  <c r="V156" i="6"/>
  <c r="CP156" i="6" s="1"/>
  <c r="U156" i="6"/>
  <c r="CO156" i="6" s="1"/>
  <c r="T156" i="6"/>
  <c r="CN156" i="6" s="1"/>
  <c r="S156" i="6"/>
  <c r="R156" i="6"/>
  <c r="CL156" i="6" s="1"/>
  <c r="Q156" i="6"/>
  <c r="BO156" i="6" s="1"/>
  <c r="P156" i="6"/>
  <c r="O156" i="6"/>
  <c r="N156" i="6"/>
  <c r="M156" i="6"/>
  <c r="BK156" i="6" s="1"/>
  <c r="C156" i="6"/>
  <c r="CM155" i="6"/>
  <c r="BJ155" i="6"/>
  <c r="BI155" i="6"/>
  <c r="BH155" i="6"/>
  <c r="BC155" i="6"/>
  <c r="BB155" i="6"/>
  <c r="AZ155" i="6"/>
  <c r="AY155" i="6"/>
  <c r="AX155" i="6"/>
  <c r="AW155" i="6"/>
  <c r="AV155" i="6"/>
  <c r="AU155" i="6"/>
  <c r="AT155" i="6"/>
  <c r="AS155" i="6"/>
  <c r="AP155" i="6"/>
  <c r="AO155" i="6"/>
  <c r="AN155" i="6"/>
  <c r="AM155" i="6"/>
  <c r="AL155" i="6"/>
  <c r="AK155" i="6"/>
  <c r="AJ155" i="6"/>
  <c r="AI155" i="6"/>
  <c r="AH155" i="6"/>
  <c r="AF155" i="6"/>
  <c r="AE155" i="6"/>
  <c r="AD155" i="6"/>
  <c r="AC155" i="6"/>
  <c r="AA155" i="6"/>
  <c r="Z155" i="6"/>
  <c r="Y155" i="6"/>
  <c r="X155" i="6"/>
  <c r="V155" i="6"/>
  <c r="CP155" i="6" s="1"/>
  <c r="U155" i="6"/>
  <c r="CO155" i="6" s="1"/>
  <c r="T155" i="6"/>
  <c r="CN155" i="6" s="1"/>
  <c r="S155" i="6"/>
  <c r="R155" i="6"/>
  <c r="CL155" i="6" s="1"/>
  <c r="Q155" i="6"/>
  <c r="BO155" i="6" s="1"/>
  <c r="P155" i="6"/>
  <c r="O155" i="6"/>
  <c r="N155" i="6"/>
  <c r="M155" i="6"/>
  <c r="BK155" i="6" s="1"/>
  <c r="C155" i="6"/>
  <c r="CN154" i="6"/>
  <c r="BJ154" i="6"/>
  <c r="BI154" i="6"/>
  <c r="BH154" i="6"/>
  <c r="BC154" i="6"/>
  <c r="BB154" i="6"/>
  <c r="AZ154" i="6"/>
  <c r="AY154" i="6"/>
  <c r="AX154" i="6"/>
  <c r="AW154" i="6"/>
  <c r="AV154" i="6"/>
  <c r="AU154" i="6"/>
  <c r="AT154" i="6"/>
  <c r="AS154" i="6"/>
  <c r="AP154" i="6"/>
  <c r="AO154" i="6"/>
  <c r="AN154" i="6"/>
  <c r="AM154" i="6"/>
  <c r="AL154" i="6"/>
  <c r="AK154" i="6"/>
  <c r="AJ154" i="6"/>
  <c r="AI154" i="6"/>
  <c r="AH154" i="6"/>
  <c r="AF154" i="6"/>
  <c r="AE154" i="6"/>
  <c r="AD154" i="6"/>
  <c r="AC154" i="6"/>
  <c r="AA154" i="6"/>
  <c r="Z154" i="6"/>
  <c r="Y154" i="6"/>
  <c r="X154" i="6"/>
  <c r="V154" i="6"/>
  <c r="CP154" i="6" s="1"/>
  <c r="U154" i="6"/>
  <c r="CO154" i="6" s="1"/>
  <c r="T154" i="6"/>
  <c r="S154" i="6"/>
  <c r="CM154" i="6" s="1"/>
  <c r="R154" i="6"/>
  <c r="CL154" i="6" s="1"/>
  <c r="Q154" i="6"/>
  <c r="P154" i="6"/>
  <c r="O154" i="6"/>
  <c r="N154" i="6"/>
  <c r="M154" i="6"/>
  <c r="C154" i="6"/>
  <c r="CP153" i="6"/>
  <c r="CO153" i="6"/>
  <c r="BJ153" i="6"/>
  <c r="BI153" i="6"/>
  <c r="BH153" i="6"/>
  <c r="BC153" i="6"/>
  <c r="BB153" i="6"/>
  <c r="AZ153" i="6"/>
  <c r="AY153" i="6"/>
  <c r="AX153" i="6"/>
  <c r="AW153" i="6"/>
  <c r="AV153" i="6"/>
  <c r="AU153" i="6"/>
  <c r="AT153" i="6"/>
  <c r="AS153" i="6"/>
  <c r="AP153" i="6"/>
  <c r="AO153" i="6"/>
  <c r="AN153" i="6"/>
  <c r="AM153" i="6"/>
  <c r="AL153" i="6"/>
  <c r="AK153" i="6"/>
  <c r="AJ153" i="6"/>
  <c r="AI153" i="6"/>
  <c r="AH153" i="6"/>
  <c r="AF153" i="6"/>
  <c r="AE153" i="6"/>
  <c r="AD153" i="6"/>
  <c r="AC153" i="6"/>
  <c r="AA153" i="6"/>
  <c r="Z153" i="6"/>
  <c r="Y153" i="6"/>
  <c r="X153" i="6"/>
  <c r="V153" i="6"/>
  <c r="U153" i="6"/>
  <c r="T153" i="6"/>
  <c r="CN153" i="6" s="1"/>
  <c r="S153" i="6"/>
  <c r="CM153" i="6" s="1"/>
  <c r="R153" i="6"/>
  <c r="CL153" i="6" s="1"/>
  <c r="Q153" i="6"/>
  <c r="P153" i="6"/>
  <c r="BN153" i="6" s="1"/>
  <c r="O153" i="6"/>
  <c r="N153" i="6"/>
  <c r="M153" i="6"/>
  <c r="C153" i="6"/>
  <c r="CP152" i="6"/>
  <c r="CM152" i="6"/>
  <c r="BJ152" i="6"/>
  <c r="BI152" i="6"/>
  <c r="BH152" i="6"/>
  <c r="BC152" i="6"/>
  <c r="BB152" i="6"/>
  <c r="AZ152" i="6"/>
  <c r="AY152" i="6"/>
  <c r="AX152" i="6"/>
  <c r="AW152" i="6"/>
  <c r="AV152" i="6"/>
  <c r="AU152" i="6"/>
  <c r="AT152" i="6"/>
  <c r="AS152" i="6"/>
  <c r="AP152" i="6"/>
  <c r="AO152" i="6"/>
  <c r="AN152" i="6"/>
  <c r="AM152" i="6"/>
  <c r="AL152" i="6"/>
  <c r="AK152" i="6"/>
  <c r="AJ152" i="6"/>
  <c r="AI152" i="6"/>
  <c r="AH152" i="6"/>
  <c r="AF152" i="6"/>
  <c r="AE152" i="6"/>
  <c r="AD152" i="6"/>
  <c r="AC152" i="6"/>
  <c r="AA152" i="6"/>
  <c r="Z152" i="6"/>
  <c r="Y152" i="6"/>
  <c r="X152" i="6"/>
  <c r="V152" i="6"/>
  <c r="U152" i="6"/>
  <c r="CO152" i="6" s="1"/>
  <c r="T152" i="6"/>
  <c r="CN152" i="6" s="1"/>
  <c r="S152" i="6"/>
  <c r="R152" i="6"/>
  <c r="CL152" i="6" s="1"/>
  <c r="Q152" i="6"/>
  <c r="BO152" i="6" s="1"/>
  <c r="P152" i="6"/>
  <c r="O152" i="6"/>
  <c r="N152" i="6"/>
  <c r="M152" i="6"/>
  <c r="BK152" i="6" s="1"/>
  <c r="C152" i="6"/>
  <c r="CM151" i="6"/>
  <c r="BJ151" i="6"/>
  <c r="BI151" i="6"/>
  <c r="BH151" i="6"/>
  <c r="BC151" i="6"/>
  <c r="BB151" i="6"/>
  <c r="AZ151" i="6"/>
  <c r="AY151" i="6"/>
  <c r="AX151" i="6"/>
  <c r="AW151" i="6"/>
  <c r="AV151" i="6"/>
  <c r="AU151" i="6"/>
  <c r="AT151" i="6"/>
  <c r="AS151" i="6"/>
  <c r="AP151" i="6"/>
  <c r="AO151" i="6"/>
  <c r="AN151" i="6"/>
  <c r="AM151" i="6"/>
  <c r="AL151" i="6"/>
  <c r="AK151" i="6"/>
  <c r="AJ151" i="6"/>
  <c r="AI151" i="6"/>
  <c r="AH151" i="6"/>
  <c r="AF151" i="6"/>
  <c r="AE151" i="6"/>
  <c r="AD151" i="6"/>
  <c r="AC151" i="6"/>
  <c r="AA151" i="6"/>
  <c r="Z151" i="6"/>
  <c r="Y151" i="6"/>
  <c r="X151" i="6"/>
  <c r="V151" i="6"/>
  <c r="CP151" i="6" s="1"/>
  <c r="U151" i="6"/>
  <c r="CO151" i="6" s="1"/>
  <c r="T151" i="6"/>
  <c r="CN151" i="6" s="1"/>
  <c r="S151" i="6"/>
  <c r="R151" i="6"/>
  <c r="CL151" i="6" s="1"/>
  <c r="Q151" i="6"/>
  <c r="BO151" i="6" s="1"/>
  <c r="P151" i="6"/>
  <c r="O151" i="6"/>
  <c r="N151" i="6"/>
  <c r="M151" i="6"/>
  <c r="BK151" i="6" s="1"/>
  <c r="C151" i="6"/>
  <c r="CN150" i="6"/>
  <c r="BJ150" i="6"/>
  <c r="BI150" i="6"/>
  <c r="BH150" i="6"/>
  <c r="BC150" i="6"/>
  <c r="BB150" i="6"/>
  <c r="AZ150" i="6"/>
  <c r="AY150" i="6"/>
  <c r="AX150" i="6"/>
  <c r="AW150" i="6"/>
  <c r="AV150" i="6"/>
  <c r="AU150" i="6"/>
  <c r="AT150" i="6"/>
  <c r="AS150" i="6"/>
  <c r="AP150" i="6"/>
  <c r="AO150" i="6"/>
  <c r="AN150" i="6"/>
  <c r="AM150" i="6"/>
  <c r="AL150" i="6"/>
  <c r="AK150" i="6"/>
  <c r="AJ150" i="6"/>
  <c r="AI150" i="6"/>
  <c r="AH150" i="6"/>
  <c r="AF150" i="6"/>
  <c r="AE150" i="6"/>
  <c r="AD150" i="6"/>
  <c r="AC150" i="6"/>
  <c r="AA150" i="6"/>
  <c r="Z150" i="6"/>
  <c r="Y150" i="6"/>
  <c r="X150" i="6"/>
  <c r="V150" i="6"/>
  <c r="CP150" i="6" s="1"/>
  <c r="U150" i="6"/>
  <c r="CO150" i="6" s="1"/>
  <c r="T150" i="6"/>
  <c r="S150" i="6"/>
  <c r="CM150" i="6" s="1"/>
  <c r="R150" i="6"/>
  <c r="CL150" i="6" s="1"/>
  <c r="Q150" i="6"/>
  <c r="P150" i="6"/>
  <c r="O150" i="6"/>
  <c r="N150" i="6"/>
  <c r="M150" i="6"/>
  <c r="C150" i="6"/>
  <c r="CP149" i="6"/>
  <c r="CO149" i="6"/>
  <c r="BJ149" i="6"/>
  <c r="BI149" i="6"/>
  <c r="BH149" i="6"/>
  <c r="BC149" i="6"/>
  <c r="BB149" i="6"/>
  <c r="AZ149" i="6"/>
  <c r="AY149" i="6"/>
  <c r="AX149" i="6"/>
  <c r="AW149" i="6"/>
  <c r="AV149" i="6"/>
  <c r="AU149" i="6"/>
  <c r="AT149" i="6"/>
  <c r="AS149" i="6"/>
  <c r="AP149" i="6"/>
  <c r="AO149" i="6"/>
  <c r="AN149" i="6"/>
  <c r="AM149" i="6"/>
  <c r="AL149" i="6"/>
  <c r="AK149" i="6"/>
  <c r="AJ149" i="6"/>
  <c r="AI149" i="6"/>
  <c r="AH149" i="6"/>
  <c r="AF149" i="6"/>
  <c r="AE149" i="6"/>
  <c r="AD149" i="6"/>
  <c r="AC149" i="6"/>
  <c r="AA149" i="6"/>
  <c r="Z149" i="6"/>
  <c r="Y149" i="6"/>
  <c r="X149" i="6"/>
  <c r="V149" i="6"/>
  <c r="U149" i="6"/>
  <c r="T149" i="6"/>
  <c r="CN149" i="6" s="1"/>
  <c r="S149" i="6"/>
  <c r="CM149" i="6" s="1"/>
  <c r="R149" i="6"/>
  <c r="CL149" i="6" s="1"/>
  <c r="Q149" i="6"/>
  <c r="P149" i="6"/>
  <c r="BN149" i="6" s="1"/>
  <c r="O149" i="6"/>
  <c r="N149" i="6"/>
  <c r="M149" i="6"/>
  <c r="C149" i="6"/>
  <c r="CP148" i="6"/>
  <c r="CM148" i="6"/>
  <c r="BJ148" i="6"/>
  <c r="BI148" i="6"/>
  <c r="BH148" i="6"/>
  <c r="BC148" i="6"/>
  <c r="BB148" i="6"/>
  <c r="AZ148" i="6"/>
  <c r="AY148" i="6"/>
  <c r="AX148" i="6"/>
  <c r="AW148" i="6"/>
  <c r="AV148" i="6"/>
  <c r="AU148" i="6"/>
  <c r="AT148" i="6"/>
  <c r="AS148" i="6"/>
  <c r="AP148" i="6"/>
  <c r="AO148" i="6"/>
  <c r="AN148" i="6"/>
  <c r="AM148" i="6"/>
  <c r="AL148" i="6"/>
  <c r="AK148" i="6"/>
  <c r="AJ148" i="6"/>
  <c r="AI148" i="6"/>
  <c r="AH148" i="6"/>
  <c r="AF148" i="6"/>
  <c r="AE148" i="6"/>
  <c r="AD148" i="6"/>
  <c r="AC148" i="6"/>
  <c r="AA148" i="6"/>
  <c r="Z148" i="6"/>
  <c r="Y148" i="6"/>
  <c r="X148" i="6"/>
  <c r="V148" i="6"/>
  <c r="U148" i="6"/>
  <c r="CO148" i="6" s="1"/>
  <c r="T148" i="6"/>
  <c r="CN148" i="6" s="1"/>
  <c r="S148" i="6"/>
  <c r="R148" i="6"/>
  <c r="CL148" i="6" s="1"/>
  <c r="Q148" i="6"/>
  <c r="BO148" i="6" s="1"/>
  <c r="P148" i="6"/>
  <c r="O148" i="6"/>
  <c r="N148" i="6"/>
  <c r="M148" i="6"/>
  <c r="BK148" i="6" s="1"/>
  <c r="C148" i="6"/>
  <c r="CM147" i="6"/>
  <c r="BJ147" i="6"/>
  <c r="BI147" i="6"/>
  <c r="BH147" i="6"/>
  <c r="BC147" i="6"/>
  <c r="BB147" i="6"/>
  <c r="AZ147" i="6"/>
  <c r="AY147" i="6"/>
  <c r="AX147" i="6"/>
  <c r="AW147" i="6"/>
  <c r="AV147" i="6"/>
  <c r="AU147" i="6"/>
  <c r="AT147" i="6"/>
  <c r="AS147" i="6"/>
  <c r="AP147" i="6"/>
  <c r="AO147" i="6"/>
  <c r="AN147" i="6"/>
  <c r="AM147" i="6"/>
  <c r="AL147" i="6"/>
  <c r="AK147" i="6"/>
  <c r="AJ147" i="6"/>
  <c r="AI147" i="6"/>
  <c r="AH147" i="6"/>
  <c r="AF147" i="6"/>
  <c r="AE147" i="6"/>
  <c r="AD147" i="6"/>
  <c r="AC147" i="6"/>
  <c r="AA147" i="6"/>
  <c r="Z147" i="6"/>
  <c r="Y147" i="6"/>
  <c r="X147" i="6"/>
  <c r="V147" i="6"/>
  <c r="CP147" i="6" s="1"/>
  <c r="U147" i="6"/>
  <c r="CO147" i="6" s="1"/>
  <c r="T147" i="6"/>
  <c r="CN147" i="6" s="1"/>
  <c r="S147" i="6"/>
  <c r="R147" i="6"/>
  <c r="CL147" i="6" s="1"/>
  <c r="Q147" i="6"/>
  <c r="BO147" i="6" s="1"/>
  <c r="P147" i="6"/>
  <c r="O147" i="6"/>
  <c r="N147" i="6"/>
  <c r="M147" i="6"/>
  <c r="BK147" i="6" s="1"/>
  <c r="C147" i="6"/>
  <c r="CN146" i="6"/>
  <c r="BJ146" i="6"/>
  <c r="BI146" i="6"/>
  <c r="BH146" i="6"/>
  <c r="BC146" i="6"/>
  <c r="BB146" i="6"/>
  <c r="AZ146" i="6"/>
  <c r="AY146" i="6"/>
  <c r="AX146" i="6"/>
  <c r="AW146" i="6"/>
  <c r="AV146" i="6"/>
  <c r="AU146" i="6"/>
  <c r="AT146" i="6"/>
  <c r="AS146" i="6"/>
  <c r="AP146" i="6"/>
  <c r="AO146" i="6"/>
  <c r="AN146" i="6"/>
  <c r="AM146" i="6"/>
  <c r="AL146" i="6"/>
  <c r="AK146" i="6"/>
  <c r="AJ146" i="6"/>
  <c r="AI146" i="6"/>
  <c r="AH146" i="6"/>
  <c r="AF146" i="6"/>
  <c r="AE146" i="6"/>
  <c r="AD146" i="6"/>
  <c r="AC146" i="6"/>
  <c r="AA146" i="6"/>
  <c r="Z146" i="6"/>
  <c r="Y146" i="6"/>
  <c r="X146" i="6"/>
  <c r="V146" i="6"/>
  <c r="CP146" i="6" s="1"/>
  <c r="U146" i="6"/>
  <c r="CO146" i="6" s="1"/>
  <c r="T146" i="6"/>
  <c r="S146" i="6"/>
  <c r="CM146" i="6" s="1"/>
  <c r="R146" i="6"/>
  <c r="CL146" i="6" s="1"/>
  <c r="Q146" i="6"/>
  <c r="P146" i="6"/>
  <c r="O146" i="6"/>
  <c r="N146" i="6"/>
  <c r="M146" i="6"/>
  <c r="C146" i="6"/>
  <c r="CP145" i="6"/>
  <c r="CO145" i="6"/>
  <c r="BJ145" i="6"/>
  <c r="BI145" i="6"/>
  <c r="BH145" i="6"/>
  <c r="BC145" i="6"/>
  <c r="BB145" i="6"/>
  <c r="AZ145" i="6"/>
  <c r="AY145" i="6"/>
  <c r="AX145" i="6"/>
  <c r="AW145" i="6"/>
  <c r="AV145" i="6"/>
  <c r="AU145" i="6"/>
  <c r="AT145" i="6"/>
  <c r="AS145" i="6"/>
  <c r="AP145" i="6"/>
  <c r="AO145" i="6"/>
  <c r="AN145" i="6"/>
  <c r="AM145" i="6"/>
  <c r="AL145" i="6"/>
  <c r="AK145" i="6"/>
  <c r="AJ145" i="6"/>
  <c r="AI145" i="6"/>
  <c r="AH145" i="6"/>
  <c r="AF145" i="6"/>
  <c r="AE145" i="6"/>
  <c r="AD145" i="6"/>
  <c r="AC145" i="6"/>
  <c r="AA145" i="6"/>
  <c r="Z145" i="6"/>
  <c r="Y145" i="6"/>
  <c r="X145" i="6"/>
  <c r="V145" i="6"/>
  <c r="U145" i="6"/>
  <c r="T145" i="6"/>
  <c r="CN145" i="6" s="1"/>
  <c r="S145" i="6"/>
  <c r="CM145" i="6" s="1"/>
  <c r="R145" i="6"/>
  <c r="CL145" i="6" s="1"/>
  <c r="Q145" i="6"/>
  <c r="P145" i="6"/>
  <c r="BN145" i="6" s="1"/>
  <c r="O145" i="6"/>
  <c r="N145" i="6"/>
  <c r="M145" i="6"/>
  <c r="C145" i="6"/>
  <c r="CP144" i="6"/>
  <c r="CM144" i="6"/>
  <c r="BJ144" i="6"/>
  <c r="BI144" i="6"/>
  <c r="BH144" i="6"/>
  <c r="BC144" i="6"/>
  <c r="BB144" i="6"/>
  <c r="AZ144" i="6"/>
  <c r="AY144" i="6"/>
  <c r="AX144" i="6"/>
  <c r="AW144" i="6"/>
  <c r="AV144" i="6"/>
  <c r="AU144" i="6"/>
  <c r="AT144" i="6"/>
  <c r="AS144" i="6"/>
  <c r="AP144" i="6"/>
  <c r="AO144" i="6"/>
  <c r="AN144" i="6"/>
  <c r="AM144" i="6"/>
  <c r="AL144" i="6"/>
  <c r="AK144" i="6"/>
  <c r="AJ144" i="6"/>
  <c r="AI144" i="6"/>
  <c r="AH144" i="6"/>
  <c r="AF144" i="6"/>
  <c r="AE144" i="6"/>
  <c r="AD144" i="6"/>
  <c r="AC144" i="6"/>
  <c r="AA144" i="6"/>
  <c r="Z144" i="6"/>
  <c r="Y144" i="6"/>
  <c r="X144" i="6"/>
  <c r="V144" i="6"/>
  <c r="U144" i="6"/>
  <c r="CO144" i="6" s="1"/>
  <c r="T144" i="6"/>
  <c r="CN144" i="6" s="1"/>
  <c r="S144" i="6"/>
  <c r="R144" i="6"/>
  <c r="CL144" i="6" s="1"/>
  <c r="Q144" i="6"/>
  <c r="BO144" i="6" s="1"/>
  <c r="P144" i="6"/>
  <c r="O144" i="6"/>
  <c r="N144" i="6"/>
  <c r="M144" i="6"/>
  <c r="BK144" i="6" s="1"/>
  <c r="C144" i="6"/>
  <c r="CM143" i="6"/>
  <c r="BJ143" i="6"/>
  <c r="BI143" i="6"/>
  <c r="BH143" i="6"/>
  <c r="BC143" i="6"/>
  <c r="BB143" i="6"/>
  <c r="AZ143" i="6"/>
  <c r="AY143" i="6"/>
  <c r="AX143" i="6"/>
  <c r="AW143" i="6"/>
  <c r="AV143" i="6"/>
  <c r="AU143" i="6"/>
  <c r="AT143" i="6"/>
  <c r="AS143" i="6"/>
  <c r="AP143" i="6"/>
  <c r="AO143" i="6"/>
  <c r="AN143" i="6"/>
  <c r="AM143" i="6"/>
  <c r="AL143" i="6"/>
  <c r="AK143" i="6"/>
  <c r="AJ143" i="6"/>
  <c r="AI143" i="6"/>
  <c r="AH143" i="6"/>
  <c r="AF143" i="6"/>
  <c r="AE143" i="6"/>
  <c r="AD143" i="6"/>
  <c r="AC143" i="6"/>
  <c r="AA143" i="6"/>
  <c r="Z143" i="6"/>
  <c r="Y143" i="6"/>
  <c r="X143" i="6"/>
  <c r="V143" i="6"/>
  <c r="CP143" i="6" s="1"/>
  <c r="U143" i="6"/>
  <c r="CO143" i="6" s="1"/>
  <c r="T143" i="6"/>
  <c r="CN143" i="6" s="1"/>
  <c r="S143" i="6"/>
  <c r="R143" i="6"/>
  <c r="CL143" i="6" s="1"/>
  <c r="Q143" i="6"/>
  <c r="BO143" i="6" s="1"/>
  <c r="P143" i="6"/>
  <c r="O143" i="6"/>
  <c r="N143" i="6"/>
  <c r="M143" i="6"/>
  <c r="BK143" i="6" s="1"/>
  <c r="C143" i="6"/>
  <c r="CN142" i="6"/>
  <c r="BJ142" i="6"/>
  <c r="BI142" i="6"/>
  <c r="BH142" i="6"/>
  <c r="BC142" i="6"/>
  <c r="BB142" i="6"/>
  <c r="AZ142" i="6"/>
  <c r="AY142" i="6"/>
  <c r="AX142" i="6"/>
  <c r="AW142" i="6"/>
  <c r="AV142" i="6"/>
  <c r="AU142" i="6"/>
  <c r="AT142" i="6"/>
  <c r="AS142" i="6"/>
  <c r="AP142" i="6"/>
  <c r="AO142" i="6"/>
  <c r="AN142" i="6"/>
  <c r="AM142" i="6"/>
  <c r="AL142" i="6"/>
  <c r="AK142" i="6"/>
  <c r="AJ142" i="6"/>
  <c r="AI142" i="6"/>
  <c r="AH142" i="6"/>
  <c r="AF142" i="6"/>
  <c r="AE142" i="6"/>
  <c r="AD142" i="6"/>
  <c r="AC142" i="6"/>
  <c r="AA142" i="6"/>
  <c r="Z142" i="6"/>
  <c r="Y142" i="6"/>
  <c r="X142" i="6"/>
  <c r="V142" i="6"/>
  <c r="CP142" i="6" s="1"/>
  <c r="U142" i="6"/>
  <c r="CO142" i="6" s="1"/>
  <c r="T142" i="6"/>
  <c r="S142" i="6"/>
  <c r="CM142" i="6" s="1"/>
  <c r="R142" i="6"/>
  <c r="CL142" i="6" s="1"/>
  <c r="Q142" i="6"/>
  <c r="P142" i="6"/>
  <c r="O142" i="6"/>
  <c r="N142" i="6"/>
  <c r="M142" i="6"/>
  <c r="C142" i="6"/>
  <c r="CP141" i="6"/>
  <c r="CO141" i="6"/>
  <c r="BJ141" i="6"/>
  <c r="BI141" i="6"/>
  <c r="BH141" i="6"/>
  <c r="BC141" i="6"/>
  <c r="BB141" i="6"/>
  <c r="AZ141" i="6"/>
  <c r="AY141" i="6"/>
  <c r="AX141" i="6"/>
  <c r="AW141" i="6"/>
  <c r="AV141" i="6"/>
  <c r="AU141" i="6"/>
  <c r="AT141" i="6"/>
  <c r="AS141" i="6"/>
  <c r="AP141" i="6"/>
  <c r="AO141" i="6"/>
  <c r="AN141" i="6"/>
  <c r="AM141" i="6"/>
  <c r="AL141" i="6"/>
  <c r="AK141" i="6"/>
  <c r="AJ141" i="6"/>
  <c r="AI141" i="6"/>
  <c r="AH141" i="6"/>
  <c r="AF141" i="6"/>
  <c r="AE141" i="6"/>
  <c r="AD141" i="6"/>
  <c r="AC141" i="6"/>
  <c r="AA141" i="6"/>
  <c r="Z141" i="6"/>
  <c r="Y141" i="6"/>
  <c r="X141" i="6"/>
  <c r="V141" i="6"/>
  <c r="U141" i="6"/>
  <c r="T141" i="6"/>
  <c r="CN141" i="6" s="1"/>
  <c r="S141" i="6"/>
  <c r="CM141" i="6" s="1"/>
  <c r="R141" i="6"/>
  <c r="CL141" i="6" s="1"/>
  <c r="Q141" i="6"/>
  <c r="P141" i="6"/>
  <c r="BN141" i="6" s="1"/>
  <c r="O141" i="6"/>
  <c r="N141" i="6"/>
  <c r="M141" i="6"/>
  <c r="C141" i="6"/>
  <c r="CP140" i="6"/>
  <c r="CM140" i="6"/>
  <c r="BJ140" i="6"/>
  <c r="BI140" i="6"/>
  <c r="BH140" i="6"/>
  <c r="BC140" i="6"/>
  <c r="BB140" i="6"/>
  <c r="AZ140" i="6"/>
  <c r="AY140" i="6"/>
  <c r="AX140" i="6"/>
  <c r="AW140" i="6"/>
  <c r="AV140" i="6"/>
  <c r="AU140" i="6"/>
  <c r="AT140" i="6"/>
  <c r="AS140" i="6"/>
  <c r="AP140" i="6"/>
  <c r="AO140" i="6"/>
  <c r="AN140" i="6"/>
  <c r="AM140" i="6"/>
  <c r="AL140" i="6"/>
  <c r="AK140" i="6"/>
  <c r="AJ140" i="6"/>
  <c r="AI140" i="6"/>
  <c r="AH140" i="6"/>
  <c r="AF140" i="6"/>
  <c r="AE140" i="6"/>
  <c r="AD140" i="6"/>
  <c r="AC140" i="6"/>
  <c r="AA140" i="6"/>
  <c r="Z140" i="6"/>
  <c r="Y140" i="6"/>
  <c r="X140" i="6"/>
  <c r="V140" i="6"/>
  <c r="U140" i="6"/>
  <c r="T140" i="6"/>
  <c r="CN140" i="6" s="1"/>
  <c r="S140" i="6"/>
  <c r="R140" i="6"/>
  <c r="CL140" i="6" s="1"/>
  <c r="Q140" i="6"/>
  <c r="BO140" i="6" s="1"/>
  <c r="P140" i="6"/>
  <c r="O140" i="6"/>
  <c r="N140" i="6"/>
  <c r="M140" i="6"/>
  <c r="BK140" i="6" s="1"/>
  <c r="C140" i="6"/>
  <c r="CM139" i="6"/>
  <c r="BJ139" i="6"/>
  <c r="BI139" i="6"/>
  <c r="BH139" i="6"/>
  <c r="BC139" i="6"/>
  <c r="BB139" i="6"/>
  <c r="AZ139" i="6"/>
  <c r="AY139" i="6"/>
  <c r="AX139" i="6"/>
  <c r="AW139" i="6"/>
  <c r="AV139" i="6"/>
  <c r="AU139" i="6"/>
  <c r="AT139" i="6"/>
  <c r="AS139" i="6"/>
  <c r="AP139" i="6"/>
  <c r="AO139" i="6"/>
  <c r="AN139" i="6"/>
  <c r="AM139" i="6"/>
  <c r="AL139" i="6"/>
  <c r="AK139" i="6"/>
  <c r="AJ139" i="6"/>
  <c r="AI139" i="6"/>
  <c r="AH139" i="6"/>
  <c r="AF139" i="6"/>
  <c r="AE139" i="6"/>
  <c r="AD139" i="6"/>
  <c r="AC139" i="6"/>
  <c r="AA139" i="6"/>
  <c r="Z139" i="6"/>
  <c r="Y139" i="6"/>
  <c r="X139" i="6"/>
  <c r="V139" i="6"/>
  <c r="CP139" i="6" s="1"/>
  <c r="U139" i="6"/>
  <c r="CO139" i="6" s="1"/>
  <c r="T139" i="6"/>
  <c r="CN139" i="6" s="1"/>
  <c r="S139" i="6"/>
  <c r="R139" i="6"/>
  <c r="CL139" i="6" s="1"/>
  <c r="Q139" i="6"/>
  <c r="BO139" i="6" s="1"/>
  <c r="P139" i="6"/>
  <c r="O139" i="6"/>
  <c r="N139" i="6"/>
  <c r="M139" i="6"/>
  <c r="BK139" i="6" s="1"/>
  <c r="C139" i="6"/>
  <c r="CN138" i="6"/>
  <c r="BJ138" i="6"/>
  <c r="BI138" i="6"/>
  <c r="BH138" i="6"/>
  <c r="BC138" i="6"/>
  <c r="BB138" i="6"/>
  <c r="AZ138" i="6"/>
  <c r="AY138" i="6"/>
  <c r="AX138" i="6"/>
  <c r="AW138" i="6"/>
  <c r="AV138" i="6"/>
  <c r="AU138" i="6"/>
  <c r="AT138" i="6"/>
  <c r="AS138" i="6"/>
  <c r="AP138" i="6"/>
  <c r="AO138" i="6"/>
  <c r="AN138" i="6"/>
  <c r="AM138" i="6"/>
  <c r="AL138" i="6"/>
  <c r="AK138" i="6"/>
  <c r="AJ138" i="6"/>
  <c r="AI138" i="6"/>
  <c r="AH138" i="6"/>
  <c r="AF138" i="6"/>
  <c r="AE138" i="6"/>
  <c r="AD138" i="6"/>
  <c r="AC138" i="6"/>
  <c r="AA138" i="6"/>
  <c r="Z138" i="6"/>
  <c r="Y138" i="6"/>
  <c r="X138" i="6"/>
  <c r="V138" i="6"/>
  <c r="CP138" i="6" s="1"/>
  <c r="U138" i="6"/>
  <c r="CO138" i="6" s="1"/>
  <c r="T138" i="6"/>
  <c r="S138" i="6"/>
  <c r="CM138" i="6" s="1"/>
  <c r="R138" i="6"/>
  <c r="CL138" i="6" s="1"/>
  <c r="Q138" i="6"/>
  <c r="P138" i="6"/>
  <c r="O138" i="6"/>
  <c r="N138" i="6"/>
  <c r="M138" i="6"/>
  <c r="C138" i="6"/>
  <c r="CP137" i="6"/>
  <c r="CO137" i="6"/>
  <c r="BJ137" i="6"/>
  <c r="BI137" i="6"/>
  <c r="BH137" i="6"/>
  <c r="BC137" i="6"/>
  <c r="BB137" i="6"/>
  <c r="AZ137" i="6"/>
  <c r="AY137" i="6"/>
  <c r="AX137" i="6"/>
  <c r="AW137" i="6"/>
  <c r="AV137" i="6"/>
  <c r="AU137" i="6"/>
  <c r="AT137" i="6"/>
  <c r="AS137" i="6"/>
  <c r="AP137" i="6"/>
  <c r="AO137" i="6"/>
  <c r="AN137" i="6"/>
  <c r="AM137" i="6"/>
  <c r="AL137" i="6"/>
  <c r="AK137" i="6"/>
  <c r="AJ137" i="6"/>
  <c r="AI137" i="6"/>
  <c r="AH137" i="6"/>
  <c r="AF137" i="6"/>
  <c r="AE137" i="6"/>
  <c r="AD137" i="6"/>
  <c r="AC137" i="6"/>
  <c r="AA137" i="6"/>
  <c r="Z137" i="6"/>
  <c r="Y137" i="6"/>
  <c r="X137" i="6"/>
  <c r="V137" i="6"/>
  <c r="U137" i="6"/>
  <c r="T137" i="6"/>
  <c r="CN137" i="6" s="1"/>
  <c r="S137" i="6"/>
  <c r="CM137" i="6" s="1"/>
  <c r="R137" i="6"/>
  <c r="CL137" i="6" s="1"/>
  <c r="Q137" i="6"/>
  <c r="P137" i="6"/>
  <c r="O137" i="6"/>
  <c r="N137" i="6"/>
  <c r="M137" i="6"/>
  <c r="C137" i="6"/>
  <c r="CP136" i="6"/>
  <c r="CM136" i="6"/>
  <c r="BJ136" i="6"/>
  <c r="BI136" i="6"/>
  <c r="BH136" i="6"/>
  <c r="BC136" i="6"/>
  <c r="BB136" i="6"/>
  <c r="AZ136" i="6"/>
  <c r="AY136" i="6"/>
  <c r="AX136" i="6"/>
  <c r="AW136" i="6"/>
  <c r="AV136" i="6"/>
  <c r="AU136" i="6"/>
  <c r="AT136" i="6"/>
  <c r="AS136" i="6"/>
  <c r="AP136" i="6"/>
  <c r="AO136" i="6"/>
  <c r="AN136" i="6"/>
  <c r="AM136" i="6"/>
  <c r="AL136" i="6"/>
  <c r="AK136" i="6"/>
  <c r="AJ136" i="6"/>
  <c r="AI136" i="6"/>
  <c r="AH136" i="6"/>
  <c r="AF136" i="6"/>
  <c r="AE136" i="6"/>
  <c r="AD136" i="6"/>
  <c r="AC136" i="6"/>
  <c r="AA136" i="6"/>
  <c r="Z136" i="6"/>
  <c r="Y136" i="6"/>
  <c r="X136" i="6"/>
  <c r="V136" i="6"/>
  <c r="U136" i="6"/>
  <c r="CO136" i="6" s="1"/>
  <c r="T136" i="6"/>
  <c r="CN136" i="6" s="1"/>
  <c r="S136" i="6"/>
  <c r="R136" i="6"/>
  <c r="CL136" i="6" s="1"/>
  <c r="Q136" i="6"/>
  <c r="BO136" i="6" s="1"/>
  <c r="P136" i="6"/>
  <c r="O136" i="6"/>
  <c r="N136" i="6"/>
  <c r="M136" i="6"/>
  <c r="BK136" i="6" s="1"/>
  <c r="C136" i="6"/>
  <c r="CM135" i="6"/>
  <c r="BJ135" i="6"/>
  <c r="BI135" i="6"/>
  <c r="BH135" i="6"/>
  <c r="BC135" i="6"/>
  <c r="BB135" i="6"/>
  <c r="AZ135" i="6"/>
  <c r="AY135" i="6"/>
  <c r="AX135" i="6"/>
  <c r="AW135" i="6"/>
  <c r="AV135" i="6"/>
  <c r="AU135" i="6"/>
  <c r="AT135" i="6"/>
  <c r="AS135" i="6"/>
  <c r="AP135" i="6"/>
  <c r="AO135" i="6"/>
  <c r="AN135" i="6"/>
  <c r="AM135" i="6"/>
  <c r="AL135" i="6"/>
  <c r="AK135" i="6"/>
  <c r="AJ135" i="6"/>
  <c r="AI135" i="6"/>
  <c r="AH135" i="6"/>
  <c r="AF135" i="6"/>
  <c r="AE135" i="6"/>
  <c r="AD135" i="6"/>
  <c r="AC135" i="6"/>
  <c r="AA135" i="6"/>
  <c r="Z135" i="6"/>
  <c r="Y135" i="6"/>
  <c r="X135" i="6"/>
  <c r="V135" i="6"/>
  <c r="CP135" i="6" s="1"/>
  <c r="U135" i="6"/>
  <c r="CO135" i="6" s="1"/>
  <c r="T135" i="6"/>
  <c r="CN135" i="6" s="1"/>
  <c r="S135" i="6"/>
  <c r="R135" i="6"/>
  <c r="CL135" i="6" s="1"/>
  <c r="Q135" i="6"/>
  <c r="BO135" i="6" s="1"/>
  <c r="P135" i="6"/>
  <c r="O135" i="6"/>
  <c r="N135" i="6"/>
  <c r="M135" i="6"/>
  <c r="C135" i="6"/>
  <c r="CN134" i="6"/>
  <c r="BJ134" i="6"/>
  <c r="BI134" i="6"/>
  <c r="BH134" i="6"/>
  <c r="BC134" i="6"/>
  <c r="BB134" i="6"/>
  <c r="AZ134" i="6"/>
  <c r="AY134" i="6"/>
  <c r="AX134" i="6"/>
  <c r="AW134" i="6"/>
  <c r="AV134" i="6"/>
  <c r="AU134" i="6"/>
  <c r="AT134" i="6"/>
  <c r="AS134" i="6"/>
  <c r="AP134" i="6"/>
  <c r="AO134" i="6"/>
  <c r="AN134" i="6"/>
  <c r="AM134" i="6"/>
  <c r="AL134" i="6"/>
  <c r="AK134" i="6"/>
  <c r="AJ134" i="6"/>
  <c r="AI134" i="6"/>
  <c r="AH134" i="6"/>
  <c r="AF134" i="6"/>
  <c r="AE134" i="6"/>
  <c r="AD134" i="6"/>
  <c r="AC134" i="6"/>
  <c r="AA134" i="6"/>
  <c r="Z134" i="6"/>
  <c r="Y134" i="6"/>
  <c r="X134" i="6"/>
  <c r="V134" i="6"/>
  <c r="CP134" i="6" s="1"/>
  <c r="U134" i="6"/>
  <c r="CO134" i="6" s="1"/>
  <c r="T134" i="6"/>
  <c r="S134" i="6"/>
  <c r="CM134" i="6" s="1"/>
  <c r="R134" i="6"/>
  <c r="CL134" i="6" s="1"/>
  <c r="Q134" i="6"/>
  <c r="P134" i="6"/>
  <c r="O134" i="6"/>
  <c r="N134" i="6"/>
  <c r="M134" i="6"/>
  <c r="C134" i="6"/>
  <c r="CP133" i="6"/>
  <c r="CO133" i="6"/>
  <c r="BJ133" i="6"/>
  <c r="BI133" i="6"/>
  <c r="BH133" i="6"/>
  <c r="BC133" i="6"/>
  <c r="BB133" i="6"/>
  <c r="AZ133" i="6"/>
  <c r="AY133" i="6"/>
  <c r="AX133" i="6"/>
  <c r="AW133" i="6"/>
  <c r="AV133" i="6"/>
  <c r="AU133" i="6"/>
  <c r="AT133" i="6"/>
  <c r="AS133" i="6"/>
  <c r="AP133" i="6"/>
  <c r="AO133" i="6"/>
  <c r="AN133" i="6"/>
  <c r="AM133" i="6"/>
  <c r="AL133" i="6"/>
  <c r="AK133" i="6"/>
  <c r="AJ133" i="6"/>
  <c r="AI133" i="6"/>
  <c r="AH133" i="6"/>
  <c r="AF133" i="6"/>
  <c r="AE133" i="6"/>
  <c r="AD133" i="6"/>
  <c r="AC133" i="6"/>
  <c r="AA133" i="6"/>
  <c r="Z133" i="6"/>
  <c r="Y133" i="6"/>
  <c r="X133" i="6"/>
  <c r="V133" i="6"/>
  <c r="U133" i="6"/>
  <c r="T133" i="6"/>
  <c r="CN133" i="6" s="1"/>
  <c r="S133" i="6"/>
  <c r="CM133" i="6" s="1"/>
  <c r="R133" i="6"/>
  <c r="CL133" i="6" s="1"/>
  <c r="Q133" i="6"/>
  <c r="P133" i="6"/>
  <c r="BN133" i="6" s="1"/>
  <c r="O133" i="6"/>
  <c r="N133" i="6"/>
  <c r="M133" i="6"/>
  <c r="C133" i="6"/>
  <c r="CP132" i="6"/>
  <c r="CM132" i="6"/>
  <c r="BJ132" i="6"/>
  <c r="BI132" i="6"/>
  <c r="BH132" i="6"/>
  <c r="BC132" i="6"/>
  <c r="BB132" i="6"/>
  <c r="AZ132" i="6"/>
  <c r="AY132" i="6"/>
  <c r="AX132" i="6"/>
  <c r="AW132" i="6"/>
  <c r="AV132" i="6"/>
  <c r="AU132" i="6"/>
  <c r="AT132" i="6"/>
  <c r="AS132" i="6"/>
  <c r="AP132" i="6"/>
  <c r="AO132" i="6"/>
  <c r="AN132" i="6"/>
  <c r="AM132" i="6"/>
  <c r="AL132" i="6"/>
  <c r="AK132" i="6"/>
  <c r="AJ132" i="6"/>
  <c r="AI132" i="6"/>
  <c r="AH132" i="6"/>
  <c r="AF132" i="6"/>
  <c r="AE132" i="6"/>
  <c r="AD132" i="6"/>
  <c r="AC132" i="6"/>
  <c r="AA132" i="6"/>
  <c r="Z132" i="6"/>
  <c r="Y132" i="6"/>
  <c r="X132" i="6"/>
  <c r="V132" i="6"/>
  <c r="U132" i="6"/>
  <c r="CO132" i="6" s="1"/>
  <c r="T132" i="6"/>
  <c r="CN132" i="6" s="1"/>
  <c r="S132" i="6"/>
  <c r="R132" i="6"/>
  <c r="CL132" i="6" s="1"/>
  <c r="Q132" i="6"/>
  <c r="BO132" i="6" s="1"/>
  <c r="P132" i="6"/>
  <c r="O132" i="6"/>
  <c r="N132" i="6"/>
  <c r="M132" i="6"/>
  <c r="BK132" i="6" s="1"/>
  <c r="C132" i="6"/>
  <c r="CM131" i="6"/>
  <c r="BJ131" i="6"/>
  <c r="BI131" i="6"/>
  <c r="BH131" i="6"/>
  <c r="BC131" i="6"/>
  <c r="BB131" i="6"/>
  <c r="AZ131" i="6"/>
  <c r="AY131" i="6"/>
  <c r="AX131" i="6"/>
  <c r="AW131" i="6"/>
  <c r="AV131" i="6"/>
  <c r="AU131" i="6"/>
  <c r="AT131" i="6"/>
  <c r="AS131" i="6"/>
  <c r="AP131" i="6"/>
  <c r="AO131" i="6"/>
  <c r="AN131" i="6"/>
  <c r="AM131" i="6"/>
  <c r="AL131" i="6"/>
  <c r="AK131" i="6"/>
  <c r="AJ131" i="6"/>
  <c r="AI131" i="6"/>
  <c r="AH131" i="6"/>
  <c r="AF131" i="6"/>
  <c r="AE131" i="6"/>
  <c r="AD131" i="6"/>
  <c r="AC131" i="6"/>
  <c r="AA131" i="6"/>
  <c r="Z131" i="6"/>
  <c r="Y131" i="6"/>
  <c r="X131" i="6"/>
  <c r="V131" i="6"/>
  <c r="CP131" i="6" s="1"/>
  <c r="U131" i="6"/>
  <c r="CO131" i="6" s="1"/>
  <c r="T131" i="6"/>
  <c r="CN131" i="6" s="1"/>
  <c r="S131" i="6"/>
  <c r="R131" i="6"/>
  <c r="CL131" i="6" s="1"/>
  <c r="Q131" i="6"/>
  <c r="BO131" i="6" s="1"/>
  <c r="P131" i="6"/>
  <c r="O131" i="6"/>
  <c r="N131" i="6"/>
  <c r="M131" i="6"/>
  <c r="C131" i="6"/>
  <c r="CN130" i="6"/>
  <c r="BJ130" i="6"/>
  <c r="BI130" i="6"/>
  <c r="BH130" i="6"/>
  <c r="BC130" i="6"/>
  <c r="BB130" i="6"/>
  <c r="AZ130" i="6"/>
  <c r="AY130" i="6"/>
  <c r="AX130" i="6"/>
  <c r="AW130" i="6"/>
  <c r="AV130" i="6"/>
  <c r="AU130" i="6"/>
  <c r="AT130" i="6"/>
  <c r="AS130" i="6"/>
  <c r="AP130" i="6"/>
  <c r="AO130" i="6"/>
  <c r="AN130" i="6"/>
  <c r="AM130" i="6"/>
  <c r="AL130" i="6"/>
  <c r="AK130" i="6"/>
  <c r="AJ130" i="6"/>
  <c r="AI130" i="6"/>
  <c r="AH130" i="6"/>
  <c r="AF130" i="6"/>
  <c r="AE130" i="6"/>
  <c r="AD130" i="6"/>
  <c r="AC130" i="6"/>
  <c r="AA130" i="6"/>
  <c r="Z130" i="6"/>
  <c r="Y130" i="6"/>
  <c r="X130" i="6"/>
  <c r="V130" i="6"/>
  <c r="CP130" i="6" s="1"/>
  <c r="U130" i="6"/>
  <c r="CO130" i="6" s="1"/>
  <c r="T130" i="6"/>
  <c r="S130" i="6"/>
  <c r="CM130" i="6" s="1"/>
  <c r="R130" i="6"/>
  <c r="CL130" i="6" s="1"/>
  <c r="Q130" i="6"/>
  <c r="P130" i="6"/>
  <c r="O130" i="6"/>
  <c r="N130" i="6"/>
  <c r="M130" i="6"/>
  <c r="C130" i="6"/>
  <c r="CP129" i="6"/>
  <c r="CO129" i="6"/>
  <c r="BJ129" i="6"/>
  <c r="BI129" i="6"/>
  <c r="BH129" i="6"/>
  <c r="BC129" i="6"/>
  <c r="BB129" i="6"/>
  <c r="AZ129" i="6"/>
  <c r="AY129" i="6"/>
  <c r="AX129" i="6"/>
  <c r="AW129" i="6"/>
  <c r="AV129" i="6"/>
  <c r="AU129" i="6"/>
  <c r="AT129" i="6"/>
  <c r="AS129" i="6"/>
  <c r="AP129" i="6"/>
  <c r="AO129" i="6"/>
  <c r="AN129" i="6"/>
  <c r="AM129" i="6"/>
  <c r="AL129" i="6"/>
  <c r="AK129" i="6"/>
  <c r="AJ129" i="6"/>
  <c r="AI129" i="6"/>
  <c r="AH129" i="6"/>
  <c r="AF129" i="6"/>
  <c r="AE129" i="6"/>
  <c r="AD129" i="6"/>
  <c r="AC129" i="6"/>
  <c r="AA129" i="6"/>
  <c r="Z129" i="6"/>
  <c r="Y129" i="6"/>
  <c r="X129" i="6"/>
  <c r="V129" i="6"/>
  <c r="U129" i="6"/>
  <c r="T129" i="6"/>
  <c r="CN129" i="6" s="1"/>
  <c r="S129" i="6"/>
  <c r="CM129" i="6" s="1"/>
  <c r="R129" i="6"/>
  <c r="CL129" i="6" s="1"/>
  <c r="Q129" i="6"/>
  <c r="P129" i="6"/>
  <c r="BN129" i="6" s="1"/>
  <c r="O129" i="6"/>
  <c r="N129" i="6"/>
  <c r="M129" i="6"/>
  <c r="C129" i="6"/>
  <c r="CM128" i="6"/>
  <c r="BJ128" i="6"/>
  <c r="BI128" i="6"/>
  <c r="BH128" i="6"/>
  <c r="BC128" i="6"/>
  <c r="BB128" i="6"/>
  <c r="AZ128" i="6"/>
  <c r="AY128" i="6"/>
  <c r="AX128" i="6"/>
  <c r="AW128" i="6"/>
  <c r="AV128" i="6"/>
  <c r="AU128" i="6"/>
  <c r="AT128" i="6"/>
  <c r="AS128" i="6"/>
  <c r="AP128" i="6"/>
  <c r="AO128" i="6"/>
  <c r="AN128" i="6"/>
  <c r="AM128" i="6"/>
  <c r="AL128" i="6"/>
  <c r="AK128" i="6"/>
  <c r="AJ128" i="6"/>
  <c r="AI128" i="6"/>
  <c r="AH128" i="6"/>
  <c r="AF128" i="6"/>
  <c r="AE128" i="6"/>
  <c r="AD128" i="6"/>
  <c r="AC128" i="6"/>
  <c r="AA128" i="6"/>
  <c r="Z128" i="6"/>
  <c r="Y128" i="6"/>
  <c r="X128" i="6"/>
  <c r="V128" i="6"/>
  <c r="CP128" i="6" s="1"/>
  <c r="U128" i="6"/>
  <c r="CO128" i="6" s="1"/>
  <c r="T128" i="6"/>
  <c r="CN128" i="6" s="1"/>
  <c r="S128" i="6"/>
  <c r="R128" i="6"/>
  <c r="CL128" i="6" s="1"/>
  <c r="Q128" i="6"/>
  <c r="BO128" i="6" s="1"/>
  <c r="P128" i="6"/>
  <c r="O128" i="6"/>
  <c r="N128" i="6"/>
  <c r="M128" i="6"/>
  <c r="BK128" i="6" s="1"/>
  <c r="C128" i="6"/>
  <c r="CM127" i="6"/>
  <c r="BJ127" i="6"/>
  <c r="BI127" i="6"/>
  <c r="BH127" i="6"/>
  <c r="BC127" i="6"/>
  <c r="BB127" i="6"/>
  <c r="AZ127" i="6"/>
  <c r="AY127" i="6"/>
  <c r="AX127" i="6"/>
  <c r="AW127" i="6"/>
  <c r="AV127" i="6"/>
  <c r="AU127" i="6"/>
  <c r="AT127" i="6"/>
  <c r="AS127" i="6"/>
  <c r="AP127" i="6"/>
  <c r="AO127" i="6"/>
  <c r="AN127" i="6"/>
  <c r="AM127" i="6"/>
  <c r="AL127" i="6"/>
  <c r="AK127" i="6"/>
  <c r="AJ127" i="6"/>
  <c r="AI127" i="6"/>
  <c r="AH127" i="6"/>
  <c r="AF127" i="6"/>
  <c r="AE127" i="6"/>
  <c r="AD127" i="6"/>
  <c r="AC127" i="6"/>
  <c r="AA127" i="6"/>
  <c r="Z127" i="6"/>
  <c r="Y127" i="6"/>
  <c r="X127" i="6"/>
  <c r="V127" i="6"/>
  <c r="CP127" i="6" s="1"/>
  <c r="U127" i="6"/>
  <c r="CO127" i="6" s="1"/>
  <c r="T127" i="6"/>
  <c r="CN127" i="6" s="1"/>
  <c r="S127" i="6"/>
  <c r="R127" i="6"/>
  <c r="CL127" i="6" s="1"/>
  <c r="Q127" i="6"/>
  <c r="BO127" i="6" s="1"/>
  <c r="P127" i="6"/>
  <c r="O127" i="6"/>
  <c r="N127" i="6"/>
  <c r="M127" i="6"/>
  <c r="BK127" i="6" s="1"/>
  <c r="C127" i="6"/>
  <c r="CN126" i="6"/>
  <c r="BJ126" i="6"/>
  <c r="BI126" i="6"/>
  <c r="BH126" i="6"/>
  <c r="BC126" i="6"/>
  <c r="BB126" i="6"/>
  <c r="AZ126" i="6"/>
  <c r="AY126" i="6"/>
  <c r="AX126" i="6"/>
  <c r="AW126" i="6"/>
  <c r="AV126" i="6"/>
  <c r="AU126" i="6"/>
  <c r="AT126" i="6"/>
  <c r="AS126" i="6"/>
  <c r="AP126" i="6"/>
  <c r="AO126" i="6"/>
  <c r="AN126" i="6"/>
  <c r="AM126" i="6"/>
  <c r="AL126" i="6"/>
  <c r="AK126" i="6"/>
  <c r="AJ126" i="6"/>
  <c r="AI126" i="6"/>
  <c r="AH126" i="6"/>
  <c r="AF126" i="6"/>
  <c r="AE126" i="6"/>
  <c r="AD126" i="6"/>
  <c r="AC126" i="6"/>
  <c r="AA126" i="6"/>
  <c r="Z126" i="6"/>
  <c r="Y126" i="6"/>
  <c r="X126" i="6"/>
  <c r="V126" i="6"/>
  <c r="CP126" i="6" s="1"/>
  <c r="U126" i="6"/>
  <c r="CO126" i="6" s="1"/>
  <c r="T126" i="6"/>
  <c r="S126" i="6"/>
  <c r="CM126" i="6" s="1"/>
  <c r="R126" i="6"/>
  <c r="CL126" i="6" s="1"/>
  <c r="Q126" i="6"/>
  <c r="P126" i="6"/>
  <c r="O126" i="6"/>
  <c r="N126" i="6"/>
  <c r="M126" i="6"/>
  <c r="C126" i="6"/>
  <c r="CP125" i="6"/>
  <c r="CO125" i="6"/>
  <c r="CL125" i="6"/>
  <c r="BJ125" i="6"/>
  <c r="BI125" i="6"/>
  <c r="BH125" i="6"/>
  <c r="BC125" i="6"/>
  <c r="BB125" i="6"/>
  <c r="AZ125" i="6"/>
  <c r="AY125" i="6"/>
  <c r="AX125" i="6"/>
  <c r="AW125" i="6"/>
  <c r="AV125" i="6"/>
  <c r="AU125" i="6"/>
  <c r="AT125" i="6"/>
  <c r="AS125" i="6"/>
  <c r="AP125" i="6"/>
  <c r="AO125" i="6"/>
  <c r="AN125" i="6"/>
  <c r="AM125" i="6"/>
  <c r="AL125" i="6"/>
  <c r="AK125" i="6"/>
  <c r="AJ125" i="6"/>
  <c r="AI125" i="6"/>
  <c r="AH125" i="6"/>
  <c r="AF125" i="6"/>
  <c r="AE125" i="6"/>
  <c r="AD125" i="6"/>
  <c r="AC125" i="6"/>
  <c r="AA125" i="6"/>
  <c r="Z125" i="6"/>
  <c r="Y125" i="6"/>
  <c r="X125" i="6"/>
  <c r="V125" i="6"/>
  <c r="U125" i="6"/>
  <c r="T125" i="6"/>
  <c r="CN125" i="6" s="1"/>
  <c r="S125" i="6"/>
  <c r="CM125" i="6" s="1"/>
  <c r="R125" i="6"/>
  <c r="Q125" i="6"/>
  <c r="P125" i="6"/>
  <c r="O125" i="6"/>
  <c r="N125" i="6"/>
  <c r="M125" i="6"/>
  <c r="C125" i="6"/>
  <c r="CP124" i="6"/>
  <c r="CM124" i="6"/>
  <c r="BJ124" i="6"/>
  <c r="BI124" i="6"/>
  <c r="BH124" i="6"/>
  <c r="BC124" i="6"/>
  <c r="BB124" i="6"/>
  <c r="AZ124" i="6"/>
  <c r="AY124" i="6"/>
  <c r="AX124" i="6"/>
  <c r="AW124" i="6"/>
  <c r="AV124" i="6"/>
  <c r="AU124" i="6"/>
  <c r="AT124" i="6"/>
  <c r="AS124" i="6"/>
  <c r="AP124" i="6"/>
  <c r="AO124" i="6"/>
  <c r="AN124" i="6"/>
  <c r="AM124" i="6"/>
  <c r="AL124" i="6"/>
  <c r="AK124" i="6"/>
  <c r="AJ124" i="6"/>
  <c r="AI124" i="6"/>
  <c r="AH124" i="6"/>
  <c r="AF124" i="6"/>
  <c r="AE124" i="6"/>
  <c r="AD124" i="6"/>
  <c r="AC124" i="6"/>
  <c r="AA124" i="6"/>
  <c r="Z124" i="6"/>
  <c r="Y124" i="6"/>
  <c r="X124" i="6"/>
  <c r="V124" i="6"/>
  <c r="U124" i="6"/>
  <c r="CO124" i="6" s="1"/>
  <c r="T124" i="6"/>
  <c r="CN124" i="6" s="1"/>
  <c r="S124" i="6"/>
  <c r="R124" i="6"/>
  <c r="CL124" i="6" s="1"/>
  <c r="Q124" i="6"/>
  <c r="BO124" i="6" s="1"/>
  <c r="P124" i="6"/>
  <c r="BN124" i="6" s="1"/>
  <c r="CJ124" i="6" s="1"/>
  <c r="O124" i="6"/>
  <c r="N124" i="6"/>
  <c r="M124" i="6"/>
  <c r="BK124" i="6" s="1"/>
  <c r="C124" i="6"/>
  <c r="CM123" i="6"/>
  <c r="BJ123" i="6"/>
  <c r="BI123" i="6"/>
  <c r="BH123" i="6"/>
  <c r="BC123" i="6"/>
  <c r="BB123" i="6"/>
  <c r="AZ123" i="6"/>
  <c r="AY123" i="6"/>
  <c r="AX123" i="6"/>
  <c r="AW123" i="6"/>
  <c r="AV123" i="6"/>
  <c r="AU123" i="6"/>
  <c r="AT123" i="6"/>
  <c r="AS123" i="6"/>
  <c r="AP123" i="6"/>
  <c r="AO123" i="6"/>
  <c r="AN123" i="6"/>
  <c r="AM123" i="6"/>
  <c r="AL123" i="6"/>
  <c r="AK123" i="6"/>
  <c r="AJ123" i="6"/>
  <c r="AI123" i="6"/>
  <c r="AH123" i="6"/>
  <c r="AF123" i="6"/>
  <c r="AE123" i="6"/>
  <c r="AD123" i="6"/>
  <c r="AC123" i="6"/>
  <c r="AA123" i="6"/>
  <c r="Z123" i="6"/>
  <c r="Y123" i="6"/>
  <c r="X123" i="6"/>
  <c r="V123" i="6"/>
  <c r="CP123" i="6" s="1"/>
  <c r="U123" i="6"/>
  <c r="CO123" i="6" s="1"/>
  <c r="T123" i="6"/>
  <c r="CN123" i="6" s="1"/>
  <c r="S123" i="6"/>
  <c r="R123" i="6"/>
  <c r="CL123" i="6" s="1"/>
  <c r="Q123" i="6"/>
  <c r="BO123" i="6" s="1"/>
  <c r="BX123" i="6" s="1"/>
  <c r="P123" i="6"/>
  <c r="BN123" i="6" s="1"/>
  <c r="CJ123" i="6" s="1"/>
  <c r="O123" i="6"/>
  <c r="N123" i="6"/>
  <c r="M123" i="6"/>
  <c r="BK123" i="6" s="1"/>
  <c r="C123" i="6"/>
  <c r="CN122" i="6"/>
  <c r="BJ122" i="6"/>
  <c r="BI122" i="6"/>
  <c r="BH122" i="6"/>
  <c r="BC122" i="6"/>
  <c r="BB122" i="6"/>
  <c r="AZ122" i="6"/>
  <c r="AY122" i="6"/>
  <c r="AX122" i="6"/>
  <c r="AW122" i="6"/>
  <c r="AV122" i="6"/>
  <c r="AU122" i="6"/>
  <c r="AT122" i="6"/>
  <c r="AS122" i="6"/>
  <c r="AP122" i="6"/>
  <c r="AO122" i="6"/>
  <c r="AN122" i="6"/>
  <c r="AM122" i="6"/>
  <c r="AL122" i="6"/>
  <c r="AK122" i="6"/>
  <c r="AJ122" i="6"/>
  <c r="AI122" i="6"/>
  <c r="AH122" i="6"/>
  <c r="AF122" i="6"/>
  <c r="AE122" i="6"/>
  <c r="AD122" i="6"/>
  <c r="AC122" i="6"/>
  <c r="AA122" i="6"/>
  <c r="Z122" i="6"/>
  <c r="Y122" i="6"/>
  <c r="X122" i="6"/>
  <c r="V122" i="6"/>
  <c r="CP122" i="6" s="1"/>
  <c r="U122" i="6"/>
  <c r="CO122" i="6" s="1"/>
  <c r="T122" i="6"/>
  <c r="S122" i="6"/>
  <c r="CM122" i="6" s="1"/>
  <c r="R122" i="6"/>
  <c r="CL122" i="6" s="1"/>
  <c r="Q122" i="6"/>
  <c r="P122" i="6"/>
  <c r="O122" i="6"/>
  <c r="N122" i="6"/>
  <c r="M122" i="6"/>
  <c r="C122" i="6"/>
  <c r="CP121" i="6"/>
  <c r="CO121" i="6"/>
  <c r="CL121" i="6"/>
  <c r="BJ121" i="6"/>
  <c r="BI121" i="6"/>
  <c r="BH121" i="6"/>
  <c r="BC121" i="6"/>
  <c r="BB121" i="6"/>
  <c r="AZ121" i="6"/>
  <c r="AY121" i="6"/>
  <c r="AX121" i="6"/>
  <c r="AW121" i="6"/>
  <c r="AV121" i="6"/>
  <c r="AU121" i="6"/>
  <c r="AT121" i="6"/>
  <c r="AS121" i="6"/>
  <c r="AP121" i="6"/>
  <c r="AO121" i="6"/>
  <c r="AN121" i="6"/>
  <c r="AM121" i="6"/>
  <c r="AL121" i="6"/>
  <c r="AK121" i="6"/>
  <c r="AJ121" i="6"/>
  <c r="AI121" i="6"/>
  <c r="AH121" i="6"/>
  <c r="AF121" i="6"/>
  <c r="AE121" i="6"/>
  <c r="AD121" i="6"/>
  <c r="AC121" i="6"/>
  <c r="AA121" i="6"/>
  <c r="Z121" i="6"/>
  <c r="Y121" i="6"/>
  <c r="X121" i="6"/>
  <c r="V121" i="6"/>
  <c r="U121" i="6"/>
  <c r="T121" i="6"/>
  <c r="CN121" i="6" s="1"/>
  <c r="S121" i="6"/>
  <c r="CM121" i="6" s="1"/>
  <c r="R121" i="6"/>
  <c r="Q121" i="6"/>
  <c r="P121" i="6"/>
  <c r="BN121" i="6" s="1"/>
  <c r="O121" i="6"/>
  <c r="N121" i="6"/>
  <c r="M121" i="6"/>
  <c r="C121" i="6"/>
  <c r="CP120" i="6"/>
  <c r="CM120" i="6"/>
  <c r="BJ120" i="6"/>
  <c r="BI120" i="6"/>
  <c r="BH120" i="6"/>
  <c r="BC120" i="6"/>
  <c r="BB120" i="6"/>
  <c r="AZ120" i="6"/>
  <c r="AY120" i="6"/>
  <c r="AX120" i="6"/>
  <c r="AW120" i="6"/>
  <c r="AV120" i="6"/>
  <c r="AU120" i="6"/>
  <c r="AT120" i="6"/>
  <c r="AS120" i="6"/>
  <c r="AP120" i="6"/>
  <c r="AO120" i="6"/>
  <c r="AN120" i="6"/>
  <c r="AM120" i="6"/>
  <c r="AL120" i="6"/>
  <c r="AK120" i="6"/>
  <c r="AJ120" i="6"/>
  <c r="AI120" i="6"/>
  <c r="AH120" i="6"/>
  <c r="AF120" i="6"/>
  <c r="AE120" i="6"/>
  <c r="AD120" i="6"/>
  <c r="AC120" i="6"/>
  <c r="AA120" i="6"/>
  <c r="Z120" i="6"/>
  <c r="Y120" i="6"/>
  <c r="X120" i="6"/>
  <c r="V120" i="6"/>
  <c r="U120" i="6"/>
  <c r="CO120" i="6" s="1"/>
  <c r="T120" i="6"/>
  <c r="CN120" i="6" s="1"/>
  <c r="S120" i="6"/>
  <c r="R120" i="6"/>
  <c r="CL120" i="6" s="1"/>
  <c r="Q120" i="6"/>
  <c r="BO120" i="6" s="1"/>
  <c r="P120" i="6"/>
  <c r="BN120" i="6" s="1"/>
  <c r="CJ120" i="6" s="1"/>
  <c r="O120" i="6"/>
  <c r="N120" i="6"/>
  <c r="M120" i="6"/>
  <c r="BK120" i="6" s="1"/>
  <c r="C120" i="6"/>
  <c r="CM119" i="6"/>
  <c r="BJ119" i="6"/>
  <c r="BI119" i="6"/>
  <c r="BH119" i="6"/>
  <c r="BC119" i="6"/>
  <c r="BB119" i="6"/>
  <c r="AZ119" i="6"/>
  <c r="AY119" i="6"/>
  <c r="AX119" i="6"/>
  <c r="AW119" i="6"/>
  <c r="AV119" i="6"/>
  <c r="AU119" i="6"/>
  <c r="AT119" i="6"/>
  <c r="AS119" i="6"/>
  <c r="AP119" i="6"/>
  <c r="AO119" i="6"/>
  <c r="AN119" i="6"/>
  <c r="AM119" i="6"/>
  <c r="AL119" i="6"/>
  <c r="AK119" i="6"/>
  <c r="AJ119" i="6"/>
  <c r="AI119" i="6"/>
  <c r="AH119" i="6"/>
  <c r="AF119" i="6"/>
  <c r="AE119" i="6"/>
  <c r="AD119" i="6"/>
  <c r="AC119" i="6"/>
  <c r="AA119" i="6"/>
  <c r="Z119" i="6"/>
  <c r="Y119" i="6"/>
  <c r="X119" i="6"/>
  <c r="V119" i="6"/>
  <c r="CP119" i="6" s="1"/>
  <c r="U119" i="6"/>
  <c r="CO119" i="6" s="1"/>
  <c r="T119" i="6"/>
  <c r="CN119" i="6" s="1"/>
  <c r="S119" i="6"/>
  <c r="R119" i="6"/>
  <c r="CL119" i="6" s="1"/>
  <c r="Q119" i="6"/>
  <c r="BO119" i="6" s="1"/>
  <c r="P119" i="6"/>
  <c r="BN119" i="6" s="1"/>
  <c r="CJ119" i="6" s="1"/>
  <c r="O119" i="6"/>
  <c r="N119" i="6"/>
  <c r="M119" i="6"/>
  <c r="BK119" i="6" s="1"/>
  <c r="C119" i="6"/>
  <c r="CN118" i="6"/>
  <c r="BJ118" i="6"/>
  <c r="BI118" i="6"/>
  <c r="BH118" i="6"/>
  <c r="BC118" i="6"/>
  <c r="BB118" i="6"/>
  <c r="AZ118" i="6"/>
  <c r="AY118" i="6"/>
  <c r="AX118" i="6"/>
  <c r="AW118" i="6"/>
  <c r="AV118" i="6"/>
  <c r="AU118" i="6"/>
  <c r="AT118" i="6"/>
  <c r="AS118" i="6"/>
  <c r="AP118" i="6"/>
  <c r="AO118" i="6"/>
  <c r="AN118" i="6"/>
  <c r="AM118" i="6"/>
  <c r="AL118" i="6"/>
  <c r="AK118" i="6"/>
  <c r="AJ118" i="6"/>
  <c r="AI118" i="6"/>
  <c r="AH118" i="6"/>
  <c r="AF118" i="6"/>
  <c r="AE118" i="6"/>
  <c r="AD118" i="6"/>
  <c r="AC118" i="6"/>
  <c r="AA118" i="6"/>
  <c r="Z118" i="6"/>
  <c r="Y118" i="6"/>
  <c r="X118" i="6"/>
  <c r="V118" i="6"/>
  <c r="CP118" i="6" s="1"/>
  <c r="U118" i="6"/>
  <c r="CO118" i="6" s="1"/>
  <c r="T118" i="6"/>
  <c r="S118" i="6"/>
  <c r="CM118" i="6" s="1"/>
  <c r="R118" i="6"/>
  <c r="CL118" i="6" s="1"/>
  <c r="Q118" i="6"/>
  <c r="P118" i="6"/>
  <c r="O118" i="6"/>
  <c r="N118" i="6"/>
  <c r="M118" i="6"/>
  <c r="C118" i="6"/>
  <c r="CP117" i="6"/>
  <c r="CO117" i="6"/>
  <c r="CL117" i="6"/>
  <c r="BJ117" i="6"/>
  <c r="BI117" i="6"/>
  <c r="BH117" i="6"/>
  <c r="BC117" i="6"/>
  <c r="BB117" i="6"/>
  <c r="AZ117" i="6"/>
  <c r="AY117" i="6"/>
  <c r="AX117" i="6"/>
  <c r="AW117" i="6"/>
  <c r="AV117" i="6"/>
  <c r="AU117" i="6"/>
  <c r="AT117" i="6"/>
  <c r="AS117" i="6"/>
  <c r="AP117" i="6"/>
  <c r="AO117" i="6"/>
  <c r="AN117" i="6"/>
  <c r="AM117" i="6"/>
  <c r="AL117" i="6"/>
  <c r="AK117" i="6"/>
  <c r="AJ117" i="6"/>
  <c r="AI117" i="6"/>
  <c r="AH117" i="6"/>
  <c r="AF117" i="6"/>
  <c r="AE117" i="6"/>
  <c r="AD117" i="6"/>
  <c r="AC117" i="6"/>
  <c r="AA117" i="6"/>
  <c r="Z117" i="6"/>
  <c r="Y117" i="6"/>
  <c r="X117" i="6"/>
  <c r="V117" i="6"/>
  <c r="U117" i="6"/>
  <c r="T117" i="6"/>
  <c r="CN117" i="6" s="1"/>
  <c r="S117" i="6"/>
  <c r="CM117" i="6" s="1"/>
  <c r="R117" i="6"/>
  <c r="Q117" i="6"/>
  <c r="P117" i="6"/>
  <c r="BN117" i="6" s="1"/>
  <c r="O117" i="6"/>
  <c r="N117" i="6"/>
  <c r="M117" i="6"/>
  <c r="C117" i="6"/>
  <c r="CP116" i="6"/>
  <c r="CM116" i="6"/>
  <c r="BJ116" i="6"/>
  <c r="BI116" i="6"/>
  <c r="BH116" i="6"/>
  <c r="BC116" i="6"/>
  <c r="BB116" i="6"/>
  <c r="AZ116" i="6"/>
  <c r="AY116" i="6"/>
  <c r="AX116" i="6"/>
  <c r="AW116" i="6"/>
  <c r="AV116" i="6"/>
  <c r="AU116" i="6"/>
  <c r="AT116" i="6"/>
  <c r="AS116" i="6"/>
  <c r="AP116" i="6"/>
  <c r="AO116" i="6"/>
  <c r="AN116" i="6"/>
  <c r="AM116" i="6"/>
  <c r="AL116" i="6"/>
  <c r="AK116" i="6"/>
  <c r="AJ116" i="6"/>
  <c r="AI116" i="6"/>
  <c r="AH116" i="6"/>
  <c r="AF116" i="6"/>
  <c r="AE116" i="6"/>
  <c r="AD116" i="6"/>
  <c r="AC116" i="6"/>
  <c r="AA116" i="6"/>
  <c r="Z116" i="6"/>
  <c r="Y116" i="6"/>
  <c r="X116" i="6"/>
  <c r="V116" i="6"/>
  <c r="U116" i="6"/>
  <c r="CO116" i="6" s="1"/>
  <c r="T116" i="6"/>
  <c r="CN116" i="6" s="1"/>
  <c r="S116" i="6"/>
  <c r="R116" i="6"/>
  <c r="CL116" i="6" s="1"/>
  <c r="Q116" i="6"/>
  <c r="BO116" i="6" s="1"/>
  <c r="P116" i="6"/>
  <c r="BN116" i="6" s="1"/>
  <c r="CJ116" i="6" s="1"/>
  <c r="O116" i="6"/>
  <c r="N116" i="6"/>
  <c r="M116" i="6"/>
  <c r="BK116" i="6" s="1"/>
  <c r="C116" i="6"/>
  <c r="CM115" i="6"/>
  <c r="BJ115" i="6"/>
  <c r="BI115" i="6"/>
  <c r="BH115" i="6"/>
  <c r="BC115" i="6"/>
  <c r="BB115" i="6"/>
  <c r="AZ115" i="6"/>
  <c r="AY115" i="6"/>
  <c r="AX115" i="6"/>
  <c r="AW115" i="6"/>
  <c r="AV115" i="6"/>
  <c r="AU115" i="6"/>
  <c r="AT115" i="6"/>
  <c r="AS115" i="6"/>
  <c r="AP115" i="6"/>
  <c r="AO115" i="6"/>
  <c r="AN115" i="6"/>
  <c r="AM115" i="6"/>
  <c r="AL115" i="6"/>
  <c r="AK115" i="6"/>
  <c r="AJ115" i="6"/>
  <c r="AI115" i="6"/>
  <c r="AH115" i="6"/>
  <c r="AF115" i="6"/>
  <c r="AE115" i="6"/>
  <c r="AD115" i="6"/>
  <c r="AC115" i="6"/>
  <c r="AA115" i="6"/>
  <c r="Z115" i="6"/>
  <c r="Y115" i="6"/>
  <c r="X115" i="6"/>
  <c r="V115" i="6"/>
  <c r="CP115" i="6" s="1"/>
  <c r="U115" i="6"/>
  <c r="CO115" i="6" s="1"/>
  <c r="T115" i="6"/>
  <c r="CN115" i="6" s="1"/>
  <c r="S115" i="6"/>
  <c r="R115" i="6"/>
  <c r="CL115" i="6" s="1"/>
  <c r="Q115" i="6"/>
  <c r="BO115" i="6" s="1"/>
  <c r="BX115" i="6" s="1"/>
  <c r="P115" i="6"/>
  <c r="BN115" i="6" s="1"/>
  <c r="CJ115" i="6" s="1"/>
  <c r="O115" i="6"/>
  <c r="N115" i="6"/>
  <c r="M115" i="6"/>
  <c r="BK115" i="6" s="1"/>
  <c r="C115" i="6"/>
  <c r="BJ114" i="6"/>
  <c r="BI114" i="6"/>
  <c r="BH114" i="6"/>
  <c r="BC114" i="6"/>
  <c r="BB114" i="6"/>
  <c r="AZ114" i="6"/>
  <c r="AY114" i="6"/>
  <c r="AX114" i="6"/>
  <c r="AW114" i="6"/>
  <c r="AV114" i="6"/>
  <c r="AU114" i="6"/>
  <c r="AT114" i="6"/>
  <c r="AS114" i="6"/>
  <c r="AP114" i="6"/>
  <c r="AO114" i="6"/>
  <c r="AN114" i="6"/>
  <c r="AM114" i="6"/>
  <c r="AL114" i="6"/>
  <c r="AK114" i="6"/>
  <c r="AJ114" i="6"/>
  <c r="AI114" i="6"/>
  <c r="AH114" i="6"/>
  <c r="AF114" i="6"/>
  <c r="AE114" i="6"/>
  <c r="AD114" i="6"/>
  <c r="AC114" i="6"/>
  <c r="AA114" i="6"/>
  <c r="Z114" i="6"/>
  <c r="Y114" i="6"/>
  <c r="X114" i="6"/>
  <c r="V114" i="6"/>
  <c r="CP114" i="6" s="1"/>
  <c r="U114" i="6"/>
  <c r="CO114" i="6" s="1"/>
  <c r="T114" i="6"/>
  <c r="CN114" i="6" s="1"/>
  <c r="S114" i="6"/>
  <c r="CM114" i="6" s="1"/>
  <c r="R114" i="6"/>
  <c r="CL114" i="6" s="1"/>
  <c r="Q114" i="6"/>
  <c r="P114" i="6"/>
  <c r="BN114" i="6" s="1"/>
  <c r="O114" i="6"/>
  <c r="N114" i="6"/>
  <c r="M114" i="6"/>
  <c r="C114" i="6"/>
  <c r="CP113" i="6"/>
  <c r="BJ113" i="6"/>
  <c r="BI113" i="6"/>
  <c r="BH113" i="6"/>
  <c r="BC113" i="6"/>
  <c r="BB113" i="6"/>
  <c r="AZ113" i="6"/>
  <c r="AY113" i="6"/>
  <c r="AX113" i="6"/>
  <c r="AW113" i="6"/>
  <c r="AV113" i="6"/>
  <c r="AU113" i="6"/>
  <c r="AT113" i="6"/>
  <c r="AS113" i="6"/>
  <c r="AP113" i="6"/>
  <c r="AO113" i="6"/>
  <c r="AN113" i="6"/>
  <c r="AM113" i="6"/>
  <c r="AL113" i="6"/>
  <c r="AK113" i="6"/>
  <c r="AJ113" i="6"/>
  <c r="AI113" i="6"/>
  <c r="AH113" i="6"/>
  <c r="AF113" i="6"/>
  <c r="AE113" i="6"/>
  <c r="AD113" i="6"/>
  <c r="AC113" i="6"/>
  <c r="AA113" i="6"/>
  <c r="Z113" i="6"/>
  <c r="Y113" i="6"/>
  <c r="X113" i="6"/>
  <c r="V113" i="6"/>
  <c r="U113" i="6"/>
  <c r="BN113" i="6" s="1"/>
  <c r="T113" i="6"/>
  <c r="CN113" i="6" s="1"/>
  <c r="S113" i="6"/>
  <c r="CM113" i="6" s="1"/>
  <c r="R113" i="6"/>
  <c r="CL113" i="6" s="1"/>
  <c r="Q113" i="6"/>
  <c r="BO113" i="6" s="1"/>
  <c r="P113" i="6"/>
  <c r="O113" i="6"/>
  <c r="N113" i="6"/>
  <c r="M113" i="6"/>
  <c r="BK113" i="6" s="1"/>
  <c r="BP113" i="6" s="1"/>
  <c r="C113" i="6"/>
  <c r="BJ112" i="6"/>
  <c r="BI112" i="6"/>
  <c r="BH112" i="6"/>
  <c r="BC112" i="6"/>
  <c r="BB112" i="6"/>
  <c r="AZ112" i="6"/>
  <c r="AY112" i="6"/>
  <c r="AX112" i="6"/>
  <c r="AW112" i="6"/>
  <c r="AV112" i="6"/>
  <c r="AU112" i="6"/>
  <c r="AT112" i="6"/>
  <c r="AS112" i="6"/>
  <c r="AP112" i="6"/>
  <c r="AO112" i="6"/>
  <c r="AN112" i="6"/>
  <c r="AM112" i="6"/>
  <c r="AL112" i="6"/>
  <c r="AK112" i="6"/>
  <c r="AJ112" i="6"/>
  <c r="AI112" i="6"/>
  <c r="AH112" i="6"/>
  <c r="AF112" i="6"/>
  <c r="AE112" i="6"/>
  <c r="AD112" i="6"/>
  <c r="AC112" i="6"/>
  <c r="AA112" i="6"/>
  <c r="Z112" i="6"/>
  <c r="Y112" i="6"/>
  <c r="X112" i="6"/>
  <c r="V112" i="6"/>
  <c r="BO112" i="6" s="1"/>
  <c r="U112" i="6"/>
  <c r="CO112" i="6" s="1"/>
  <c r="T112" i="6"/>
  <c r="CN112" i="6" s="1"/>
  <c r="S112" i="6"/>
  <c r="CM112" i="6" s="1"/>
  <c r="R112" i="6"/>
  <c r="CL112" i="6" s="1"/>
  <c r="Q112" i="6"/>
  <c r="P112" i="6"/>
  <c r="BN112" i="6" s="1"/>
  <c r="CJ112" i="6" s="1"/>
  <c r="O112" i="6"/>
  <c r="N112" i="6"/>
  <c r="M112" i="6"/>
  <c r="C112" i="6"/>
  <c r="CN111" i="6"/>
  <c r="BJ111" i="6"/>
  <c r="BI111" i="6"/>
  <c r="BH111" i="6"/>
  <c r="BC111" i="6"/>
  <c r="BB111" i="6"/>
  <c r="AZ111" i="6"/>
  <c r="AY111" i="6"/>
  <c r="AX111" i="6"/>
  <c r="AW111" i="6"/>
  <c r="AV111" i="6"/>
  <c r="AU111" i="6"/>
  <c r="AT111" i="6"/>
  <c r="AS111" i="6"/>
  <c r="AP111" i="6"/>
  <c r="AO111" i="6"/>
  <c r="AN111" i="6"/>
  <c r="AM111" i="6"/>
  <c r="AL111" i="6"/>
  <c r="AK111" i="6"/>
  <c r="AJ111" i="6"/>
  <c r="AI111" i="6"/>
  <c r="AH111" i="6"/>
  <c r="AF111" i="6"/>
  <c r="AE111" i="6"/>
  <c r="AD111" i="6"/>
  <c r="AC111" i="6"/>
  <c r="AA111" i="6"/>
  <c r="Z111" i="6"/>
  <c r="Y111" i="6"/>
  <c r="X111" i="6"/>
  <c r="V111" i="6"/>
  <c r="CP111" i="6" s="1"/>
  <c r="U111" i="6"/>
  <c r="CO111" i="6" s="1"/>
  <c r="T111" i="6"/>
  <c r="S111" i="6"/>
  <c r="CM111" i="6" s="1"/>
  <c r="R111" i="6"/>
  <c r="CL111" i="6" s="1"/>
  <c r="Q111" i="6"/>
  <c r="BO111" i="6" s="1"/>
  <c r="P111" i="6"/>
  <c r="O111" i="6"/>
  <c r="N111" i="6"/>
  <c r="M111" i="6"/>
  <c r="C111" i="6"/>
  <c r="CO110" i="6"/>
  <c r="BJ110" i="6"/>
  <c r="BI110" i="6"/>
  <c r="BH110" i="6"/>
  <c r="BC110" i="6"/>
  <c r="BB110" i="6"/>
  <c r="AZ110" i="6"/>
  <c r="AY110" i="6"/>
  <c r="AX110" i="6"/>
  <c r="AW110" i="6"/>
  <c r="AV110" i="6"/>
  <c r="AU110" i="6"/>
  <c r="AT110" i="6"/>
  <c r="AS110" i="6"/>
  <c r="AP110" i="6"/>
  <c r="AO110" i="6"/>
  <c r="AN110" i="6"/>
  <c r="AM110" i="6"/>
  <c r="AL110" i="6"/>
  <c r="AK110" i="6"/>
  <c r="AJ110" i="6"/>
  <c r="AI110" i="6"/>
  <c r="AH110" i="6"/>
  <c r="AF110" i="6"/>
  <c r="AE110" i="6"/>
  <c r="AD110" i="6"/>
  <c r="AC110" i="6"/>
  <c r="AA110" i="6"/>
  <c r="Z110" i="6"/>
  <c r="Y110" i="6"/>
  <c r="X110" i="6"/>
  <c r="V110" i="6"/>
  <c r="CP110" i="6" s="1"/>
  <c r="U110" i="6"/>
  <c r="T110" i="6"/>
  <c r="CN110" i="6" s="1"/>
  <c r="S110" i="6"/>
  <c r="CM110" i="6" s="1"/>
  <c r="R110" i="6"/>
  <c r="CL110" i="6" s="1"/>
  <c r="Q110" i="6"/>
  <c r="P110" i="6"/>
  <c r="BN110" i="6" s="1"/>
  <c r="O110" i="6"/>
  <c r="N110" i="6"/>
  <c r="M110" i="6"/>
  <c r="C110" i="6"/>
  <c r="CP109" i="6"/>
  <c r="BJ109" i="6"/>
  <c r="BI109" i="6"/>
  <c r="BH109" i="6"/>
  <c r="BC109" i="6"/>
  <c r="BB109" i="6"/>
  <c r="AZ109" i="6"/>
  <c r="AY109" i="6"/>
  <c r="AX109" i="6"/>
  <c r="AW109" i="6"/>
  <c r="AV109" i="6"/>
  <c r="AU109" i="6"/>
  <c r="AT109" i="6"/>
  <c r="AS109" i="6"/>
  <c r="AP109" i="6"/>
  <c r="AO109" i="6"/>
  <c r="AN109" i="6"/>
  <c r="AM109" i="6"/>
  <c r="AL109" i="6"/>
  <c r="AK109" i="6"/>
  <c r="AJ109" i="6"/>
  <c r="AI109" i="6"/>
  <c r="AH109" i="6"/>
  <c r="AF109" i="6"/>
  <c r="AE109" i="6"/>
  <c r="AD109" i="6"/>
  <c r="AC109" i="6"/>
  <c r="AA109" i="6"/>
  <c r="Z109" i="6"/>
  <c r="Y109" i="6"/>
  <c r="X109" i="6"/>
  <c r="V109" i="6"/>
  <c r="U109" i="6"/>
  <c r="BN109" i="6" s="1"/>
  <c r="T109" i="6"/>
  <c r="CN109" i="6" s="1"/>
  <c r="S109" i="6"/>
  <c r="CM109" i="6" s="1"/>
  <c r="R109" i="6"/>
  <c r="CL109" i="6" s="1"/>
  <c r="Q109" i="6"/>
  <c r="BO109" i="6" s="1"/>
  <c r="P109" i="6"/>
  <c r="O109" i="6"/>
  <c r="N109" i="6"/>
  <c r="M109" i="6"/>
  <c r="BK109" i="6" s="1"/>
  <c r="BP109" i="6" s="1"/>
  <c r="C109" i="6"/>
  <c r="CL108" i="6"/>
  <c r="BJ108" i="6"/>
  <c r="BI108" i="6"/>
  <c r="BH108" i="6"/>
  <c r="BC108" i="6"/>
  <c r="BB108" i="6"/>
  <c r="AZ108" i="6"/>
  <c r="AY108" i="6"/>
  <c r="AX108" i="6"/>
  <c r="AW108" i="6"/>
  <c r="AV108" i="6"/>
  <c r="AU108" i="6"/>
  <c r="AT108" i="6"/>
  <c r="AS108" i="6"/>
  <c r="AP108" i="6"/>
  <c r="AO108" i="6"/>
  <c r="AN108" i="6"/>
  <c r="AM108" i="6"/>
  <c r="AL108" i="6"/>
  <c r="AK108" i="6"/>
  <c r="AJ108" i="6"/>
  <c r="AI108" i="6"/>
  <c r="AH108" i="6"/>
  <c r="AF108" i="6"/>
  <c r="AE108" i="6"/>
  <c r="AD108" i="6"/>
  <c r="AC108" i="6"/>
  <c r="AA108" i="6"/>
  <c r="Z108" i="6"/>
  <c r="Y108" i="6"/>
  <c r="X108" i="6"/>
  <c r="V108" i="6"/>
  <c r="BO108" i="6" s="1"/>
  <c r="U108" i="6"/>
  <c r="CO108" i="6" s="1"/>
  <c r="T108" i="6"/>
  <c r="CN108" i="6" s="1"/>
  <c r="S108" i="6"/>
  <c r="CM108" i="6" s="1"/>
  <c r="R108" i="6"/>
  <c r="Q108" i="6"/>
  <c r="P108" i="6"/>
  <c r="BN108" i="6" s="1"/>
  <c r="CJ108" i="6" s="1"/>
  <c r="O108" i="6"/>
  <c r="N108" i="6"/>
  <c r="M108" i="6"/>
  <c r="C108" i="6"/>
  <c r="CN107" i="6"/>
  <c r="BJ107" i="6"/>
  <c r="BI107" i="6"/>
  <c r="BH107" i="6"/>
  <c r="BC107" i="6"/>
  <c r="BB107" i="6"/>
  <c r="AZ107" i="6"/>
  <c r="AY107" i="6"/>
  <c r="AX107" i="6"/>
  <c r="AW107" i="6"/>
  <c r="AV107" i="6"/>
  <c r="AU107" i="6"/>
  <c r="AT107" i="6"/>
  <c r="AS107" i="6"/>
  <c r="AP107" i="6"/>
  <c r="AO107" i="6"/>
  <c r="AN107" i="6"/>
  <c r="AM107" i="6"/>
  <c r="AL107" i="6"/>
  <c r="AK107" i="6"/>
  <c r="AJ107" i="6"/>
  <c r="AI107" i="6"/>
  <c r="AH107" i="6"/>
  <c r="AF107" i="6"/>
  <c r="AE107" i="6"/>
  <c r="AD107" i="6"/>
  <c r="AC107" i="6"/>
  <c r="AA107" i="6"/>
  <c r="Z107" i="6"/>
  <c r="Y107" i="6"/>
  <c r="X107" i="6"/>
  <c r="V107" i="6"/>
  <c r="CP107" i="6" s="1"/>
  <c r="U107" i="6"/>
  <c r="CO107" i="6" s="1"/>
  <c r="T107" i="6"/>
  <c r="S107" i="6"/>
  <c r="CM107" i="6" s="1"/>
  <c r="R107" i="6"/>
  <c r="CL107" i="6" s="1"/>
  <c r="Q107" i="6"/>
  <c r="BO107" i="6" s="1"/>
  <c r="P107" i="6"/>
  <c r="O107" i="6"/>
  <c r="N107" i="6"/>
  <c r="M107" i="6"/>
  <c r="C107" i="6"/>
  <c r="CO106" i="6"/>
  <c r="BJ106" i="6"/>
  <c r="BI106" i="6"/>
  <c r="BH106" i="6"/>
  <c r="BC106" i="6"/>
  <c r="BB106" i="6"/>
  <c r="AZ106" i="6"/>
  <c r="AY106" i="6"/>
  <c r="AX106" i="6"/>
  <c r="AW106" i="6"/>
  <c r="AV106" i="6"/>
  <c r="AU106" i="6"/>
  <c r="AT106" i="6"/>
  <c r="AS106" i="6"/>
  <c r="AP106" i="6"/>
  <c r="AO106" i="6"/>
  <c r="AN106" i="6"/>
  <c r="AM106" i="6"/>
  <c r="AL106" i="6"/>
  <c r="AK106" i="6"/>
  <c r="AJ106" i="6"/>
  <c r="AI106" i="6"/>
  <c r="AH106" i="6"/>
  <c r="AF106" i="6"/>
  <c r="AE106" i="6"/>
  <c r="AD106" i="6"/>
  <c r="AC106" i="6"/>
  <c r="AA106" i="6"/>
  <c r="Z106" i="6"/>
  <c r="Y106" i="6"/>
  <c r="X106" i="6"/>
  <c r="V106" i="6"/>
  <c r="CP106" i="6" s="1"/>
  <c r="U106" i="6"/>
  <c r="T106" i="6"/>
  <c r="CN106" i="6" s="1"/>
  <c r="S106" i="6"/>
  <c r="CM106" i="6" s="1"/>
  <c r="R106" i="6"/>
  <c r="CL106" i="6" s="1"/>
  <c r="Q106" i="6"/>
  <c r="P106" i="6"/>
  <c r="BN106" i="6" s="1"/>
  <c r="CJ106" i="6" s="1"/>
  <c r="O106" i="6"/>
  <c r="N106" i="6"/>
  <c r="M106" i="6"/>
  <c r="C106" i="6"/>
  <c r="BJ105" i="6"/>
  <c r="BI105" i="6"/>
  <c r="BH105" i="6"/>
  <c r="BC105" i="6"/>
  <c r="BB105" i="6"/>
  <c r="AZ105" i="6"/>
  <c r="AY105" i="6"/>
  <c r="AX105" i="6"/>
  <c r="AW105" i="6"/>
  <c r="AV105" i="6"/>
  <c r="AU105" i="6"/>
  <c r="AT105" i="6"/>
  <c r="AS105" i="6"/>
  <c r="AP105" i="6"/>
  <c r="AO105" i="6"/>
  <c r="AN105" i="6"/>
  <c r="AM105" i="6"/>
  <c r="AL105" i="6"/>
  <c r="AK105" i="6"/>
  <c r="AJ105" i="6"/>
  <c r="AI105" i="6"/>
  <c r="AH105" i="6"/>
  <c r="AF105" i="6"/>
  <c r="AE105" i="6"/>
  <c r="AD105" i="6"/>
  <c r="AC105" i="6"/>
  <c r="AA105" i="6"/>
  <c r="Z105" i="6"/>
  <c r="Y105" i="6"/>
  <c r="X105" i="6"/>
  <c r="V105" i="6"/>
  <c r="CP105" i="6" s="1"/>
  <c r="U105" i="6"/>
  <c r="BN105" i="6" s="1"/>
  <c r="T105" i="6"/>
  <c r="CN105" i="6" s="1"/>
  <c r="S105" i="6"/>
  <c r="CM105" i="6" s="1"/>
  <c r="R105" i="6"/>
  <c r="CL105" i="6" s="1"/>
  <c r="Q105" i="6"/>
  <c r="BO105" i="6" s="1"/>
  <c r="P105" i="6"/>
  <c r="O105" i="6"/>
  <c r="N105" i="6"/>
  <c r="M105" i="6"/>
  <c r="BK105" i="6" s="1"/>
  <c r="BP105" i="6" s="1"/>
  <c r="C105" i="6"/>
  <c r="CL104" i="6"/>
  <c r="CL22" i="6" s="1"/>
  <c r="BJ104" i="6"/>
  <c r="BI104" i="6"/>
  <c r="BH104" i="6"/>
  <c r="BC104" i="6"/>
  <c r="BC22" i="6" s="1"/>
  <c r="BB104" i="6"/>
  <c r="BB22" i="6" s="1"/>
  <c r="AZ104" i="6"/>
  <c r="AY104" i="6"/>
  <c r="AX104" i="6"/>
  <c r="AW104" i="6"/>
  <c r="AV104" i="6"/>
  <c r="AU104" i="6"/>
  <c r="AT104" i="6"/>
  <c r="AS104" i="6"/>
  <c r="AP104" i="6"/>
  <c r="AO104" i="6"/>
  <c r="AN104" i="6"/>
  <c r="AM104" i="6"/>
  <c r="AL104" i="6"/>
  <c r="AK104" i="6"/>
  <c r="AJ104" i="6"/>
  <c r="AI104" i="6"/>
  <c r="AH104" i="6"/>
  <c r="AF104" i="6"/>
  <c r="AE104" i="6"/>
  <c r="AD104" i="6"/>
  <c r="AC104" i="6"/>
  <c r="AA104" i="6"/>
  <c r="Z104" i="6"/>
  <c r="Y104" i="6"/>
  <c r="X104" i="6"/>
  <c r="V104" i="6"/>
  <c r="BO104" i="6" s="1"/>
  <c r="U104" i="6"/>
  <c r="CO104" i="6" s="1"/>
  <c r="T104" i="6"/>
  <c r="CN104" i="6" s="1"/>
  <c r="S104" i="6"/>
  <c r="CM104" i="6" s="1"/>
  <c r="R104" i="6"/>
  <c r="Q104" i="6"/>
  <c r="P104" i="6"/>
  <c r="BN104" i="6" s="1"/>
  <c r="CJ104" i="6" s="1"/>
  <c r="O104" i="6"/>
  <c r="N104" i="6"/>
  <c r="M104" i="6"/>
  <c r="C104" i="6"/>
  <c r="CN103" i="6"/>
  <c r="BJ103" i="6"/>
  <c r="BI103" i="6"/>
  <c r="BH103" i="6"/>
  <c r="BC103" i="6"/>
  <c r="BB103" i="6"/>
  <c r="AZ103" i="6"/>
  <c r="AY103" i="6"/>
  <c r="AX103" i="6"/>
  <c r="AW103" i="6"/>
  <c r="AV103" i="6"/>
  <c r="AU103" i="6"/>
  <c r="AT103" i="6"/>
  <c r="AS103" i="6"/>
  <c r="AP103" i="6"/>
  <c r="AO103" i="6"/>
  <c r="AN103" i="6"/>
  <c r="AM103" i="6"/>
  <c r="AL103" i="6"/>
  <c r="AK103" i="6"/>
  <c r="AJ103" i="6"/>
  <c r="AI103" i="6"/>
  <c r="AH103" i="6"/>
  <c r="AF103" i="6"/>
  <c r="AE103" i="6"/>
  <c r="AD103" i="6"/>
  <c r="AC103" i="6"/>
  <c r="AA103" i="6"/>
  <c r="Z103" i="6"/>
  <c r="Y103" i="6"/>
  <c r="X103" i="6"/>
  <c r="V103" i="6"/>
  <c r="CP103" i="6" s="1"/>
  <c r="U103" i="6"/>
  <c r="CO103" i="6" s="1"/>
  <c r="T103" i="6"/>
  <c r="S103" i="6"/>
  <c r="CM103" i="6" s="1"/>
  <c r="CM14" i="6" s="1"/>
  <c r="R103" i="6"/>
  <c r="CL103" i="6" s="1"/>
  <c r="Q103" i="6"/>
  <c r="BO103" i="6" s="1"/>
  <c r="P103" i="6"/>
  <c r="O103" i="6"/>
  <c r="N103" i="6"/>
  <c r="M103" i="6"/>
  <c r="C103" i="6"/>
  <c r="CO102" i="6"/>
  <c r="BJ102" i="6"/>
  <c r="BI102" i="6"/>
  <c r="BH102" i="6"/>
  <c r="BC102" i="6"/>
  <c r="BB102" i="6"/>
  <c r="AZ102" i="6"/>
  <c r="AY102" i="6"/>
  <c r="AX102" i="6"/>
  <c r="AW102" i="6"/>
  <c r="AV102" i="6"/>
  <c r="AU102" i="6"/>
  <c r="AT102" i="6"/>
  <c r="AS102" i="6"/>
  <c r="AP102" i="6"/>
  <c r="AO102" i="6"/>
  <c r="AN102" i="6"/>
  <c r="AM102" i="6"/>
  <c r="AL102" i="6"/>
  <c r="AK102" i="6"/>
  <c r="AJ102" i="6"/>
  <c r="AI102" i="6"/>
  <c r="AH102" i="6"/>
  <c r="AF102" i="6"/>
  <c r="AE102" i="6"/>
  <c r="AD102" i="6"/>
  <c r="AC102" i="6"/>
  <c r="AA102" i="6"/>
  <c r="Z102" i="6"/>
  <c r="Y102" i="6"/>
  <c r="X102" i="6"/>
  <c r="V102" i="6"/>
  <c r="CP102" i="6" s="1"/>
  <c r="U102" i="6"/>
  <c r="T102" i="6"/>
  <c r="CN102" i="6" s="1"/>
  <c r="S102" i="6"/>
  <c r="CM102" i="6" s="1"/>
  <c r="R102" i="6"/>
  <c r="CL102" i="6" s="1"/>
  <c r="Q102" i="6"/>
  <c r="P102" i="6"/>
  <c r="BN102" i="6" s="1"/>
  <c r="CJ102" i="6" s="1"/>
  <c r="O102" i="6"/>
  <c r="N102" i="6"/>
  <c r="M102" i="6"/>
  <c r="C102" i="6"/>
  <c r="BJ101" i="6"/>
  <c r="BI101" i="6"/>
  <c r="BH101" i="6"/>
  <c r="BC101" i="6"/>
  <c r="BB101" i="6"/>
  <c r="AZ101" i="6"/>
  <c r="AY101" i="6"/>
  <c r="AX101" i="6"/>
  <c r="AW101" i="6"/>
  <c r="AV101" i="6"/>
  <c r="AU101" i="6"/>
  <c r="AT101" i="6"/>
  <c r="AS101" i="6"/>
  <c r="AP101" i="6"/>
  <c r="AO101" i="6"/>
  <c r="AN101" i="6"/>
  <c r="AM101" i="6"/>
  <c r="AL101" i="6"/>
  <c r="AK101" i="6"/>
  <c r="AJ101" i="6"/>
  <c r="AI101" i="6"/>
  <c r="AH101" i="6"/>
  <c r="AF101" i="6"/>
  <c r="AE101" i="6"/>
  <c r="AD101" i="6"/>
  <c r="AC101" i="6"/>
  <c r="AA101" i="6"/>
  <c r="Z101" i="6"/>
  <c r="Y101" i="6"/>
  <c r="X101" i="6"/>
  <c r="V101" i="6"/>
  <c r="CP101" i="6" s="1"/>
  <c r="U101" i="6"/>
  <c r="BN101" i="6" s="1"/>
  <c r="T101" i="6"/>
  <c r="CN101" i="6" s="1"/>
  <c r="S101" i="6"/>
  <c r="CM101" i="6" s="1"/>
  <c r="R101" i="6"/>
  <c r="CL101" i="6" s="1"/>
  <c r="Q101" i="6"/>
  <c r="BO101" i="6" s="1"/>
  <c r="P101" i="6"/>
  <c r="O101" i="6"/>
  <c r="N101" i="6"/>
  <c r="M101" i="6"/>
  <c r="BK101" i="6" s="1"/>
  <c r="BP101" i="6" s="1"/>
  <c r="C101" i="6"/>
  <c r="CL100" i="6"/>
  <c r="BJ100" i="6"/>
  <c r="BI100" i="6"/>
  <c r="BH100" i="6"/>
  <c r="BC100" i="6"/>
  <c r="BB100" i="6"/>
  <c r="AZ100" i="6"/>
  <c r="AY100" i="6"/>
  <c r="AX100" i="6"/>
  <c r="AW100" i="6"/>
  <c r="AV100" i="6"/>
  <c r="AU100" i="6"/>
  <c r="AT100" i="6"/>
  <c r="AS100" i="6"/>
  <c r="AP100" i="6"/>
  <c r="AO100" i="6"/>
  <c r="AN100" i="6"/>
  <c r="AM100" i="6"/>
  <c r="AL100" i="6"/>
  <c r="AK100" i="6"/>
  <c r="AJ100" i="6"/>
  <c r="AI100" i="6"/>
  <c r="AH100" i="6"/>
  <c r="AF100" i="6"/>
  <c r="AE100" i="6"/>
  <c r="AD100" i="6"/>
  <c r="AC100" i="6"/>
  <c r="AA100" i="6"/>
  <c r="Z100" i="6"/>
  <c r="Y100" i="6"/>
  <c r="X100" i="6"/>
  <c r="V100" i="6"/>
  <c r="CP100" i="6" s="1"/>
  <c r="U100" i="6"/>
  <c r="CO100" i="6" s="1"/>
  <c r="T100" i="6"/>
  <c r="CN100" i="6" s="1"/>
  <c r="S100" i="6"/>
  <c r="CM100" i="6" s="1"/>
  <c r="R100" i="6"/>
  <c r="Q100" i="6"/>
  <c r="BO100" i="6" s="1"/>
  <c r="P100" i="6"/>
  <c r="BN100" i="6" s="1"/>
  <c r="CJ100" i="6" s="1"/>
  <c r="O100" i="6"/>
  <c r="N100" i="6"/>
  <c r="M100" i="6"/>
  <c r="C100" i="6"/>
  <c r="CN99" i="6"/>
  <c r="BJ99" i="6"/>
  <c r="BI99" i="6"/>
  <c r="BH99" i="6"/>
  <c r="BC99" i="6"/>
  <c r="BB99" i="6"/>
  <c r="AZ99" i="6"/>
  <c r="AY99" i="6"/>
  <c r="AX99" i="6"/>
  <c r="AW99" i="6"/>
  <c r="AV99" i="6"/>
  <c r="AU99" i="6"/>
  <c r="AT99" i="6"/>
  <c r="AS99" i="6"/>
  <c r="AP99" i="6"/>
  <c r="AO99" i="6"/>
  <c r="AN99" i="6"/>
  <c r="AM99" i="6"/>
  <c r="AL99" i="6"/>
  <c r="AK99" i="6"/>
  <c r="AJ99" i="6"/>
  <c r="AI99" i="6"/>
  <c r="AH99" i="6"/>
  <c r="AF99" i="6"/>
  <c r="AE99" i="6"/>
  <c r="AD99" i="6"/>
  <c r="AC99" i="6"/>
  <c r="AA99" i="6"/>
  <c r="Z99" i="6"/>
  <c r="Y99" i="6"/>
  <c r="X99" i="6"/>
  <c r="V99" i="6"/>
  <c r="CP99" i="6" s="1"/>
  <c r="U99" i="6"/>
  <c r="CO99" i="6" s="1"/>
  <c r="T99" i="6"/>
  <c r="S99" i="6"/>
  <c r="CM99" i="6" s="1"/>
  <c r="R99" i="6"/>
  <c r="CL99" i="6" s="1"/>
  <c r="Q99" i="6"/>
  <c r="BO99" i="6" s="1"/>
  <c r="P99" i="6"/>
  <c r="O99" i="6"/>
  <c r="N99" i="6"/>
  <c r="M99" i="6"/>
  <c r="C99" i="6"/>
  <c r="BJ98" i="6"/>
  <c r="BI98" i="6"/>
  <c r="BH98" i="6"/>
  <c r="BC98" i="6"/>
  <c r="BB98" i="6"/>
  <c r="AZ98" i="6"/>
  <c r="AY98" i="6"/>
  <c r="AX98" i="6"/>
  <c r="AW98" i="6"/>
  <c r="AV98" i="6"/>
  <c r="AU98" i="6"/>
  <c r="AT98" i="6"/>
  <c r="AS98" i="6"/>
  <c r="AP98" i="6"/>
  <c r="AO98" i="6"/>
  <c r="AN98" i="6"/>
  <c r="AM98" i="6"/>
  <c r="AL98" i="6"/>
  <c r="AK98" i="6"/>
  <c r="AJ98" i="6"/>
  <c r="AI98" i="6"/>
  <c r="AH98" i="6"/>
  <c r="AF98" i="6"/>
  <c r="AE98" i="6"/>
  <c r="AD98" i="6"/>
  <c r="AC98" i="6"/>
  <c r="AA98" i="6"/>
  <c r="Z98" i="6"/>
  <c r="Y98" i="6"/>
  <c r="X98" i="6"/>
  <c r="V98" i="6"/>
  <c r="CP98" i="6" s="1"/>
  <c r="U98" i="6"/>
  <c r="CO98" i="6" s="1"/>
  <c r="T98" i="6"/>
  <c r="CN98" i="6" s="1"/>
  <c r="S98" i="6"/>
  <c r="CM98" i="6" s="1"/>
  <c r="R98" i="6"/>
  <c r="CL98" i="6" s="1"/>
  <c r="Q98" i="6"/>
  <c r="BO98" i="6" s="1"/>
  <c r="BY98" i="6" s="1"/>
  <c r="P98" i="6"/>
  <c r="O98" i="6"/>
  <c r="N98" i="6"/>
  <c r="M98" i="6"/>
  <c r="BK98" i="6" s="1"/>
  <c r="BP98" i="6" s="1"/>
  <c r="C98" i="6"/>
  <c r="BJ97" i="6"/>
  <c r="BI97" i="6"/>
  <c r="BH97" i="6"/>
  <c r="BC97" i="6"/>
  <c r="BB97" i="6"/>
  <c r="AZ97" i="6"/>
  <c r="AY97" i="6"/>
  <c r="AX97" i="6"/>
  <c r="AW97" i="6"/>
  <c r="AV97" i="6"/>
  <c r="AU97" i="6"/>
  <c r="AT97" i="6"/>
  <c r="AS97" i="6"/>
  <c r="AP97" i="6"/>
  <c r="AO97" i="6"/>
  <c r="AN97" i="6"/>
  <c r="AM97" i="6"/>
  <c r="AL97" i="6"/>
  <c r="AK97" i="6"/>
  <c r="AJ97" i="6"/>
  <c r="AI97" i="6"/>
  <c r="AH97" i="6"/>
  <c r="AF97" i="6"/>
  <c r="AE97" i="6"/>
  <c r="AD97" i="6"/>
  <c r="AC97" i="6"/>
  <c r="AA97" i="6"/>
  <c r="Z97" i="6"/>
  <c r="Y97" i="6"/>
  <c r="X97" i="6"/>
  <c r="V97" i="6"/>
  <c r="CP97" i="6" s="1"/>
  <c r="U97" i="6"/>
  <c r="BN97" i="6" s="1"/>
  <c r="T97" i="6"/>
  <c r="CN97" i="6" s="1"/>
  <c r="S97" i="6"/>
  <c r="CM97" i="6" s="1"/>
  <c r="R97" i="6"/>
  <c r="CL97" i="6" s="1"/>
  <c r="Q97" i="6"/>
  <c r="P97" i="6"/>
  <c r="O97" i="6"/>
  <c r="N97" i="6"/>
  <c r="M97" i="6"/>
  <c r="C97" i="6"/>
  <c r="CL96" i="6"/>
  <c r="BJ96" i="6"/>
  <c r="BI96" i="6"/>
  <c r="BH96" i="6"/>
  <c r="BC96" i="6"/>
  <c r="BB96" i="6"/>
  <c r="AZ96" i="6"/>
  <c r="AY96" i="6"/>
  <c r="AX96" i="6"/>
  <c r="AW96" i="6"/>
  <c r="AV96" i="6"/>
  <c r="AU96" i="6"/>
  <c r="AT96" i="6"/>
  <c r="AS96" i="6"/>
  <c r="AP96" i="6"/>
  <c r="AO96" i="6"/>
  <c r="AN96" i="6"/>
  <c r="AM96" i="6"/>
  <c r="AL96" i="6"/>
  <c r="AK96" i="6"/>
  <c r="AJ96" i="6"/>
  <c r="AI96" i="6"/>
  <c r="AH96" i="6"/>
  <c r="AF96" i="6"/>
  <c r="AE96" i="6"/>
  <c r="AD96" i="6"/>
  <c r="AC96" i="6"/>
  <c r="AA96" i="6"/>
  <c r="Z96" i="6"/>
  <c r="Y96" i="6"/>
  <c r="X96" i="6"/>
  <c r="V96" i="6"/>
  <c r="CP96" i="6" s="1"/>
  <c r="U96" i="6"/>
  <c r="CO96" i="6" s="1"/>
  <c r="T96" i="6"/>
  <c r="CN96" i="6" s="1"/>
  <c r="S96" i="6"/>
  <c r="CM96" i="6" s="1"/>
  <c r="R96" i="6"/>
  <c r="Q96" i="6"/>
  <c r="BO96" i="6" s="1"/>
  <c r="P96" i="6"/>
  <c r="BN96" i="6" s="1"/>
  <c r="CJ96" i="6" s="1"/>
  <c r="O96" i="6"/>
  <c r="N96" i="6"/>
  <c r="M96" i="6"/>
  <c r="C96" i="6"/>
  <c r="BJ95" i="6"/>
  <c r="BI95" i="6"/>
  <c r="BH95" i="6"/>
  <c r="BC95" i="6"/>
  <c r="BB95" i="6"/>
  <c r="AZ95" i="6"/>
  <c r="AY95" i="6"/>
  <c r="AX95" i="6"/>
  <c r="AW95" i="6"/>
  <c r="AV95" i="6"/>
  <c r="AU95" i="6"/>
  <c r="AT95" i="6"/>
  <c r="AS95" i="6"/>
  <c r="AP95" i="6"/>
  <c r="AO95" i="6"/>
  <c r="AN95" i="6"/>
  <c r="AM95" i="6"/>
  <c r="AL95" i="6"/>
  <c r="AK95" i="6"/>
  <c r="AJ95" i="6"/>
  <c r="AI95" i="6"/>
  <c r="AH95" i="6"/>
  <c r="AF95" i="6"/>
  <c r="AE95" i="6"/>
  <c r="AD95" i="6"/>
  <c r="AC95" i="6"/>
  <c r="AA95" i="6"/>
  <c r="Z95" i="6"/>
  <c r="Y95" i="6"/>
  <c r="X95" i="6"/>
  <c r="V95" i="6"/>
  <c r="CP95" i="6" s="1"/>
  <c r="U95" i="6"/>
  <c r="CO95" i="6" s="1"/>
  <c r="T95" i="6"/>
  <c r="CN95" i="6" s="1"/>
  <c r="S95" i="6"/>
  <c r="CM95" i="6" s="1"/>
  <c r="R95" i="6"/>
  <c r="CL95" i="6" s="1"/>
  <c r="Q95" i="6"/>
  <c r="BO95" i="6" s="1"/>
  <c r="P95" i="6"/>
  <c r="BN95" i="6" s="1"/>
  <c r="CJ95" i="6" s="1"/>
  <c r="O95" i="6"/>
  <c r="N95" i="6"/>
  <c r="M95" i="6"/>
  <c r="BK95" i="6" s="1"/>
  <c r="C95" i="6"/>
  <c r="BJ94" i="6"/>
  <c r="BI94" i="6"/>
  <c r="BH94" i="6"/>
  <c r="BC94" i="6"/>
  <c r="BB94" i="6"/>
  <c r="AZ94" i="6"/>
  <c r="AY94" i="6"/>
  <c r="AX94" i="6"/>
  <c r="AW94" i="6"/>
  <c r="AV94" i="6"/>
  <c r="AU94" i="6"/>
  <c r="AT94" i="6"/>
  <c r="AS94" i="6"/>
  <c r="AP94" i="6"/>
  <c r="AO94" i="6"/>
  <c r="AN94" i="6"/>
  <c r="AM94" i="6"/>
  <c r="AL94" i="6"/>
  <c r="AK94" i="6"/>
  <c r="AJ94" i="6"/>
  <c r="AI94" i="6"/>
  <c r="AH94" i="6"/>
  <c r="AF94" i="6"/>
  <c r="AE94" i="6"/>
  <c r="AD94" i="6"/>
  <c r="AC94" i="6"/>
  <c r="AA94" i="6"/>
  <c r="Z94" i="6"/>
  <c r="Y94" i="6"/>
  <c r="X94" i="6"/>
  <c r="V94" i="6"/>
  <c r="CP94" i="6" s="1"/>
  <c r="U94" i="6"/>
  <c r="CO94" i="6" s="1"/>
  <c r="T94" i="6"/>
  <c r="CN94" i="6" s="1"/>
  <c r="S94" i="6"/>
  <c r="CM94" i="6" s="1"/>
  <c r="R94" i="6"/>
  <c r="CL94" i="6" s="1"/>
  <c r="Q94" i="6"/>
  <c r="BO94" i="6" s="1"/>
  <c r="BY94" i="6" s="1"/>
  <c r="P94" i="6"/>
  <c r="O94" i="6"/>
  <c r="N94" i="6"/>
  <c r="M94" i="6"/>
  <c r="BK94" i="6" s="1"/>
  <c r="BP94" i="6" s="1"/>
  <c r="C94" i="6"/>
  <c r="BJ93" i="6"/>
  <c r="BI93" i="6"/>
  <c r="BH93" i="6"/>
  <c r="BC93" i="6"/>
  <c r="BB93" i="6"/>
  <c r="AZ93" i="6"/>
  <c r="AY93" i="6"/>
  <c r="AX93" i="6"/>
  <c r="AW93" i="6"/>
  <c r="AV93" i="6"/>
  <c r="AU93" i="6"/>
  <c r="AT93" i="6"/>
  <c r="AS93" i="6"/>
  <c r="AP93" i="6"/>
  <c r="AO93" i="6"/>
  <c r="AN93" i="6"/>
  <c r="AM93" i="6"/>
  <c r="AL93" i="6"/>
  <c r="AK93" i="6"/>
  <c r="AJ93" i="6"/>
  <c r="AI93" i="6"/>
  <c r="AH93" i="6"/>
  <c r="AF93" i="6"/>
  <c r="AE93" i="6"/>
  <c r="AD93" i="6"/>
  <c r="AC93" i="6"/>
  <c r="AA93" i="6"/>
  <c r="Z93" i="6"/>
  <c r="Y93" i="6"/>
  <c r="X93" i="6"/>
  <c r="V93" i="6"/>
  <c r="CP93" i="6" s="1"/>
  <c r="U93" i="6"/>
  <c r="BN93" i="6" s="1"/>
  <c r="T93" i="6"/>
  <c r="CN93" i="6" s="1"/>
  <c r="S93" i="6"/>
  <c r="CM93" i="6" s="1"/>
  <c r="R93" i="6"/>
  <c r="CL93" i="6" s="1"/>
  <c r="Q93" i="6"/>
  <c r="P93" i="6"/>
  <c r="O93" i="6"/>
  <c r="N93" i="6"/>
  <c r="M93" i="6"/>
  <c r="C93" i="6"/>
  <c r="CP92" i="6"/>
  <c r="CM92" i="6"/>
  <c r="CL92" i="6"/>
  <c r="BJ92" i="6"/>
  <c r="BI92" i="6"/>
  <c r="BH92" i="6"/>
  <c r="BC92" i="6"/>
  <c r="BB92" i="6"/>
  <c r="AZ92" i="6"/>
  <c r="AY92" i="6"/>
  <c r="AX92" i="6"/>
  <c r="AW92" i="6"/>
  <c r="AV92" i="6"/>
  <c r="AU92" i="6"/>
  <c r="AT92" i="6"/>
  <c r="AS92" i="6"/>
  <c r="AP92" i="6"/>
  <c r="AO92" i="6"/>
  <c r="AN92" i="6"/>
  <c r="AM92" i="6"/>
  <c r="AL92" i="6"/>
  <c r="AK92" i="6"/>
  <c r="AJ92" i="6"/>
  <c r="AI92" i="6"/>
  <c r="AH92" i="6"/>
  <c r="AF92" i="6"/>
  <c r="AE92" i="6"/>
  <c r="AD92" i="6"/>
  <c r="AC92" i="6"/>
  <c r="AA92" i="6"/>
  <c r="Z92" i="6"/>
  <c r="Y92" i="6"/>
  <c r="X92" i="6"/>
  <c r="V92" i="6"/>
  <c r="U92" i="6"/>
  <c r="CO92" i="6" s="1"/>
  <c r="T92" i="6"/>
  <c r="CN92" i="6" s="1"/>
  <c r="S92" i="6"/>
  <c r="R92" i="6"/>
  <c r="Q92" i="6"/>
  <c r="BO92" i="6" s="1"/>
  <c r="P92" i="6"/>
  <c r="BN92" i="6" s="1"/>
  <c r="CJ92" i="6" s="1"/>
  <c r="O92" i="6"/>
  <c r="N92" i="6"/>
  <c r="M92" i="6"/>
  <c r="BK92" i="6" s="1"/>
  <c r="C92" i="6"/>
  <c r="BJ91" i="6"/>
  <c r="BI91" i="6"/>
  <c r="BH91" i="6"/>
  <c r="BC91" i="6"/>
  <c r="BB91" i="6"/>
  <c r="AZ91" i="6"/>
  <c r="AY91" i="6"/>
  <c r="AX91" i="6"/>
  <c r="AW91" i="6"/>
  <c r="AV91" i="6"/>
  <c r="AU91" i="6"/>
  <c r="AT91" i="6"/>
  <c r="AS91" i="6"/>
  <c r="AP91" i="6"/>
  <c r="AO91" i="6"/>
  <c r="AN91" i="6"/>
  <c r="AM91" i="6"/>
  <c r="AL91" i="6"/>
  <c r="AK91" i="6"/>
  <c r="AJ91" i="6"/>
  <c r="AI91" i="6"/>
  <c r="AH91" i="6"/>
  <c r="AF91" i="6"/>
  <c r="AE91" i="6"/>
  <c r="AD91" i="6"/>
  <c r="AC91" i="6"/>
  <c r="AA91" i="6"/>
  <c r="Z91" i="6"/>
  <c r="Y91" i="6"/>
  <c r="X91" i="6"/>
  <c r="V91" i="6"/>
  <c r="CP91" i="6" s="1"/>
  <c r="U91" i="6"/>
  <c r="CO91" i="6" s="1"/>
  <c r="T91" i="6"/>
  <c r="CN91" i="6" s="1"/>
  <c r="S91" i="6"/>
  <c r="CM91" i="6" s="1"/>
  <c r="R91" i="6"/>
  <c r="CL91" i="6" s="1"/>
  <c r="Q91" i="6"/>
  <c r="BO91" i="6" s="1"/>
  <c r="P91" i="6"/>
  <c r="BN91" i="6" s="1"/>
  <c r="CJ91" i="6" s="1"/>
  <c r="O91" i="6"/>
  <c r="N91" i="6"/>
  <c r="M91" i="6"/>
  <c r="BK91" i="6" s="1"/>
  <c r="C91" i="6"/>
  <c r="BJ90" i="6"/>
  <c r="BI90" i="6"/>
  <c r="BH90" i="6"/>
  <c r="BC90" i="6"/>
  <c r="BB90" i="6"/>
  <c r="AZ90" i="6"/>
  <c r="AY90" i="6"/>
  <c r="AX90" i="6"/>
  <c r="AW90" i="6"/>
  <c r="AV90" i="6"/>
  <c r="AU90" i="6"/>
  <c r="AT90" i="6"/>
  <c r="AS90" i="6"/>
  <c r="AP90" i="6"/>
  <c r="AO90" i="6"/>
  <c r="AN90" i="6"/>
  <c r="AM90" i="6"/>
  <c r="AL90" i="6"/>
  <c r="AK90" i="6"/>
  <c r="AJ90" i="6"/>
  <c r="AI90" i="6"/>
  <c r="AH90" i="6"/>
  <c r="AF90" i="6"/>
  <c r="AE90" i="6"/>
  <c r="AD90" i="6"/>
  <c r="AC90" i="6"/>
  <c r="AA90" i="6"/>
  <c r="Z90" i="6"/>
  <c r="Y90" i="6"/>
  <c r="X90" i="6"/>
  <c r="V90" i="6"/>
  <c r="CP90" i="6" s="1"/>
  <c r="U90" i="6"/>
  <c r="CO90" i="6" s="1"/>
  <c r="T90" i="6"/>
  <c r="CN90" i="6" s="1"/>
  <c r="S90" i="6"/>
  <c r="CM90" i="6" s="1"/>
  <c r="R90" i="6"/>
  <c r="CL90" i="6" s="1"/>
  <c r="Q90" i="6"/>
  <c r="BO90" i="6" s="1"/>
  <c r="CK90" i="6" s="1"/>
  <c r="P90" i="6"/>
  <c r="BN90" i="6" s="1"/>
  <c r="BS90" i="6" s="1"/>
  <c r="O90" i="6"/>
  <c r="N90" i="6"/>
  <c r="M90" i="6"/>
  <c r="BK90" i="6" s="1"/>
  <c r="C90" i="6"/>
  <c r="BJ89" i="6"/>
  <c r="BI89" i="6"/>
  <c r="BH89" i="6"/>
  <c r="BC89" i="6"/>
  <c r="BB89" i="6"/>
  <c r="AZ89" i="6"/>
  <c r="AY89" i="6"/>
  <c r="AX89" i="6"/>
  <c r="AW89" i="6"/>
  <c r="AV89" i="6"/>
  <c r="AU89" i="6"/>
  <c r="AT89" i="6"/>
  <c r="AS89" i="6"/>
  <c r="AP89" i="6"/>
  <c r="AO89" i="6"/>
  <c r="AN89" i="6"/>
  <c r="AM89" i="6"/>
  <c r="AL89" i="6"/>
  <c r="AK89" i="6"/>
  <c r="AJ89" i="6"/>
  <c r="AI89" i="6"/>
  <c r="AH89" i="6"/>
  <c r="AF89" i="6"/>
  <c r="AE89" i="6"/>
  <c r="AD89" i="6"/>
  <c r="AC89" i="6"/>
  <c r="AA89" i="6"/>
  <c r="Z89" i="6"/>
  <c r="Y89" i="6"/>
  <c r="X89" i="6"/>
  <c r="V89" i="6"/>
  <c r="CP89" i="6" s="1"/>
  <c r="U89" i="6"/>
  <c r="CO89" i="6" s="1"/>
  <c r="T89" i="6"/>
  <c r="CN89" i="6" s="1"/>
  <c r="S89" i="6"/>
  <c r="CM89" i="6" s="1"/>
  <c r="R89" i="6"/>
  <c r="CL89" i="6" s="1"/>
  <c r="Q89" i="6"/>
  <c r="BO89" i="6" s="1"/>
  <c r="CK89" i="6" s="1"/>
  <c r="P89" i="6"/>
  <c r="O89" i="6"/>
  <c r="N89" i="6"/>
  <c r="M89" i="6"/>
  <c r="BK89" i="6" s="1"/>
  <c r="BP89" i="6" s="1"/>
  <c r="C89" i="6"/>
  <c r="BJ88" i="6"/>
  <c r="BI88" i="6"/>
  <c r="BH88" i="6"/>
  <c r="BC88" i="6"/>
  <c r="BB88" i="6"/>
  <c r="AZ88" i="6"/>
  <c r="AY88" i="6"/>
  <c r="AX88" i="6"/>
  <c r="AW88" i="6"/>
  <c r="AV88" i="6"/>
  <c r="AU88" i="6"/>
  <c r="AT88" i="6"/>
  <c r="AS88" i="6"/>
  <c r="AP88" i="6"/>
  <c r="AO88" i="6"/>
  <c r="AN88" i="6"/>
  <c r="AM88" i="6"/>
  <c r="AL88" i="6"/>
  <c r="AK88" i="6"/>
  <c r="AJ88" i="6"/>
  <c r="AI88" i="6"/>
  <c r="AH88" i="6"/>
  <c r="AF88" i="6"/>
  <c r="AE88" i="6"/>
  <c r="AD88" i="6"/>
  <c r="AC88" i="6"/>
  <c r="AA88" i="6"/>
  <c r="Z88" i="6"/>
  <c r="Y88" i="6"/>
  <c r="X88" i="6"/>
  <c r="V88" i="6"/>
  <c r="CP88" i="6" s="1"/>
  <c r="U88" i="6"/>
  <c r="CO88" i="6" s="1"/>
  <c r="T88" i="6"/>
  <c r="CN88" i="6" s="1"/>
  <c r="S88" i="6"/>
  <c r="CM88" i="6" s="1"/>
  <c r="R88" i="6"/>
  <c r="CL88" i="6" s="1"/>
  <c r="Q88" i="6"/>
  <c r="P88" i="6"/>
  <c r="O88" i="6"/>
  <c r="N88" i="6"/>
  <c r="M88" i="6"/>
  <c r="C88" i="6"/>
  <c r="CN87" i="6"/>
  <c r="BJ87" i="6"/>
  <c r="BI87" i="6"/>
  <c r="BH87" i="6"/>
  <c r="BC87" i="6"/>
  <c r="BB87" i="6"/>
  <c r="AZ87" i="6"/>
  <c r="AY87" i="6"/>
  <c r="AX87" i="6"/>
  <c r="AW87" i="6"/>
  <c r="AV87" i="6"/>
  <c r="AU87" i="6"/>
  <c r="AT87" i="6"/>
  <c r="AS87" i="6"/>
  <c r="AP87" i="6"/>
  <c r="AO87" i="6"/>
  <c r="AN87" i="6"/>
  <c r="AM87" i="6"/>
  <c r="AL87" i="6"/>
  <c r="AK87" i="6"/>
  <c r="AJ87" i="6"/>
  <c r="AI87" i="6"/>
  <c r="AH87" i="6"/>
  <c r="AF87" i="6"/>
  <c r="AE87" i="6"/>
  <c r="AD87" i="6"/>
  <c r="AC87" i="6"/>
  <c r="AA87" i="6"/>
  <c r="Z87" i="6"/>
  <c r="Y87" i="6"/>
  <c r="X87" i="6"/>
  <c r="V87" i="6"/>
  <c r="CP87" i="6" s="1"/>
  <c r="U87" i="6"/>
  <c r="CO87" i="6" s="1"/>
  <c r="T87" i="6"/>
  <c r="S87" i="6"/>
  <c r="CM87" i="6" s="1"/>
  <c r="R87" i="6"/>
  <c r="CL87" i="6" s="1"/>
  <c r="Q87" i="6"/>
  <c r="P87" i="6"/>
  <c r="BN87" i="6" s="1"/>
  <c r="O87" i="6"/>
  <c r="N87" i="6"/>
  <c r="M87" i="6"/>
  <c r="C87" i="6"/>
  <c r="CO86" i="6"/>
  <c r="CN86" i="6"/>
  <c r="BJ86" i="6"/>
  <c r="BI86" i="6"/>
  <c r="BH86" i="6"/>
  <c r="BC86" i="6"/>
  <c r="BB86" i="6"/>
  <c r="AZ86" i="6"/>
  <c r="AY86" i="6"/>
  <c r="AX86" i="6"/>
  <c r="AW86" i="6"/>
  <c r="AV86" i="6"/>
  <c r="AU86" i="6"/>
  <c r="AT86" i="6"/>
  <c r="AS86" i="6"/>
  <c r="AP86" i="6"/>
  <c r="AO86" i="6"/>
  <c r="AN86" i="6"/>
  <c r="AM86" i="6"/>
  <c r="AL86" i="6"/>
  <c r="AK86" i="6"/>
  <c r="AJ86" i="6"/>
  <c r="AI86" i="6"/>
  <c r="AH86" i="6"/>
  <c r="AF86" i="6"/>
  <c r="AE86" i="6"/>
  <c r="AD86" i="6"/>
  <c r="AC86" i="6"/>
  <c r="AA86" i="6"/>
  <c r="Z86" i="6"/>
  <c r="Y86" i="6"/>
  <c r="X86" i="6"/>
  <c r="V86" i="6"/>
  <c r="CP86" i="6" s="1"/>
  <c r="U86" i="6"/>
  <c r="T86" i="6"/>
  <c r="S86" i="6"/>
  <c r="CM86" i="6" s="1"/>
  <c r="R86" i="6"/>
  <c r="CL86" i="6" s="1"/>
  <c r="Q86" i="6"/>
  <c r="BO86" i="6" s="1"/>
  <c r="CK86" i="6" s="1"/>
  <c r="P86" i="6"/>
  <c r="O86" i="6"/>
  <c r="N86" i="6"/>
  <c r="M86" i="6"/>
  <c r="C86" i="6"/>
  <c r="CO85" i="6"/>
  <c r="CN85" i="6"/>
  <c r="BJ85" i="6"/>
  <c r="BI85" i="6"/>
  <c r="BH85" i="6"/>
  <c r="BC85" i="6"/>
  <c r="BB85" i="6"/>
  <c r="AZ85" i="6"/>
  <c r="AY85" i="6"/>
  <c r="AY14" i="6" s="1"/>
  <c r="AX85" i="6"/>
  <c r="AW85" i="6"/>
  <c r="AV85" i="6"/>
  <c r="AU85" i="6"/>
  <c r="AU14" i="6" s="1"/>
  <c r="AT85" i="6"/>
  <c r="AS85" i="6"/>
  <c r="AP85" i="6"/>
  <c r="AO85" i="6"/>
  <c r="AN85" i="6"/>
  <c r="AM85" i="6"/>
  <c r="AL85" i="6"/>
  <c r="AK85" i="6"/>
  <c r="AJ85" i="6"/>
  <c r="AI85" i="6"/>
  <c r="AH85" i="6"/>
  <c r="AF85" i="6"/>
  <c r="AE85" i="6"/>
  <c r="AD85" i="6"/>
  <c r="AC85" i="6"/>
  <c r="AA85" i="6"/>
  <c r="AA14" i="6" s="1"/>
  <c r="Z85" i="6"/>
  <c r="Y85" i="6"/>
  <c r="X85" i="6"/>
  <c r="V85" i="6"/>
  <c r="CP85" i="6" s="1"/>
  <c r="U85" i="6"/>
  <c r="T85" i="6"/>
  <c r="S85" i="6"/>
  <c r="CM85" i="6" s="1"/>
  <c r="R85" i="6"/>
  <c r="CL85" i="6" s="1"/>
  <c r="CL14" i="6" s="1"/>
  <c r="Q85" i="6"/>
  <c r="P85" i="6"/>
  <c r="O85" i="6"/>
  <c r="N85" i="6"/>
  <c r="M85" i="6"/>
  <c r="C85" i="6"/>
  <c r="CP84" i="6"/>
  <c r="CO84" i="6"/>
  <c r="CL84" i="6"/>
  <c r="BJ84" i="6"/>
  <c r="BI84" i="6"/>
  <c r="BN84" i="6" s="1"/>
  <c r="BH84" i="6"/>
  <c r="BC84" i="6"/>
  <c r="BB84" i="6"/>
  <c r="AZ84" i="6"/>
  <c r="AY84" i="6"/>
  <c r="AX84" i="6"/>
  <c r="AW84" i="6"/>
  <c r="AV84" i="6"/>
  <c r="AU84" i="6"/>
  <c r="AT84" i="6"/>
  <c r="AS84" i="6"/>
  <c r="AP84" i="6"/>
  <c r="AO84" i="6"/>
  <c r="AN84" i="6"/>
  <c r="AM84" i="6"/>
  <c r="AL84" i="6"/>
  <c r="AK84" i="6"/>
  <c r="AJ84" i="6"/>
  <c r="AI84" i="6"/>
  <c r="AH84" i="6"/>
  <c r="AF84" i="6"/>
  <c r="AE84" i="6"/>
  <c r="AD84" i="6"/>
  <c r="AC84" i="6"/>
  <c r="AA84" i="6"/>
  <c r="Z84" i="6"/>
  <c r="Y84" i="6"/>
  <c r="X84" i="6"/>
  <c r="V84" i="6"/>
  <c r="U84" i="6"/>
  <c r="T84" i="6"/>
  <c r="CN84" i="6" s="1"/>
  <c r="S84" i="6"/>
  <c r="CM84" i="6" s="1"/>
  <c r="R84" i="6"/>
  <c r="Q84" i="6"/>
  <c r="P84" i="6"/>
  <c r="O84" i="6"/>
  <c r="N84" i="6"/>
  <c r="M84" i="6"/>
  <c r="C84" i="6"/>
  <c r="CP83" i="6"/>
  <c r="CM83" i="6"/>
  <c r="BJ83" i="6"/>
  <c r="BO83" i="6" s="1"/>
  <c r="BI83" i="6"/>
  <c r="BH83" i="6"/>
  <c r="BC83" i="6"/>
  <c r="BB83" i="6"/>
  <c r="AZ83" i="6"/>
  <c r="AY83" i="6"/>
  <c r="AX83" i="6"/>
  <c r="AW83" i="6"/>
  <c r="AV83" i="6"/>
  <c r="AU83" i="6"/>
  <c r="AT83" i="6"/>
  <c r="AS83" i="6"/>
  <c r="AP83" i="6"/>
  <c r="AO83" i="6"/>
  <c r="AN83" i="6"/>
  <c r="AM83" i="6"/>
  <c r="AL83" i="6"/>
  <c r="AK83" i="6"/>
  <c r="AJ83" i="6"/>
  <c r="AI83" i="6"/>
  <c r="AH83" i="6"/>
  <c r="AF83" i="6"/>
  <c r="AE83" i="6"/>
  <c r="AD83" i="6"/>
  <c r="AC83" i="6"/>
  <c r="AA83" i="6"/>
  <c r="Z83" i="6"/>
  <c r="Y83" i="6"/>
  <c r="X83" i="6"/>
  <c r="V83" i="6"/>
  <c r="U83" i="6"/>
  <c r="CO83" i="6" s="1"/>
  <c r="T83" i="6"/>
  <c r="CN83" i="6" s="1"/>
  <c r="CN12" i="6" s="1"/>
  <c r="S83" i="6"/>
  <c r="R83" i="6"/>
  <c r="CL83" i="6" s="1"/>
  <c r="Q83" i="6"/>
  <c r="P83" i="6"/>
  <c r="BN83" i="6" s="1"/>
  <c r="O83" i="6"/>
  <c r="N83" i="6"/>
  <c r="M83" i="6"/>
  <c r="C83" i="6"/>
  <c r="BJ82" i="6"/>
  <c r="BI82" i="6"/>
  <c r="BH82" i="6"/>
  <c r="BC82" i="6"/>
  <c r="BB82" i="6"/>
  <c r="AZ82" i="6"/>
  <c r="AY82" i="6"/>
  <c r="AX82" i="6"/>
  <c r="AW82" i="6"/>
  <c r="AV82" i="6"/>
  <c r="AU82" i="6"/>
  <c r="AT82" i="6"/>
  <c r="AS82" i="6"/>
  <c r="AP82" i="6"/>
  <c r="AO82" i="6"/>
  <c r="AN82" i="6"/>
  <c r="AM82" i="6"/>
  <c r="AL82" i="6"/>
  <c r="AK82" i="6"/>
  <c r="AJ82" i="6"/>
  <c r="AI82" i="6"/>
  <c r="AH82" i="6"/>
  <c r="AF82" i="6"/>
  <c r="AE82" i="6"/>
  <c r="AD82" i="6"/>
  <c r="AC82" i="6"/>
  <c r="AA82" i="6"/>
  <c r="Z82" i="6"/>
  <c r="Y82" i="6"/>
  <c r="X82" i="6"/>
  <c r="V82" i="6"/>
  <c r="CP82" i="6" s="1"/>
  <c r="U82" i="6"/>
  <c r="CO82" i="6" s="1"/>
  <c r="T82" i="6"/>
  <c r="CN82" i="6" s="1"/>
  <c r="S82" i="6"/>
  <c r="CM82" i="6" s="1"/>
  <c r="R82" i="6"/>
  <c r="CL82" i="6" s="1"/>
  <c r="Q82" i="6"/>
  <c r="BO82" i="6" s="1"/>
  <c r="CK82" i="6" s="1"/>
  <c r="P82" i="6"/>
  <c r="BN82" i="6" s="1"/>
  <c r="BS82" i="6" s="1"/>
  <c r="O82" i="6"/>
  <c r="N82" i="6"/>
  <c r="M82" i="6"/>
  <c r="C82" i="6"/>
  <c r="BJ81" i="6"/>
  <c r="BI81" i="6"/>
  <c r="BH81" i="6"/>
  <c r="BC81" i="6"/>
  <c r="BB81" i="6"/>
  <c r="AZ81" i="6"/>
  <c r="AY81" i="6"/>
  <c r="AX81" i="6"/>
  <c r="AW81" i="6"/>
  <c r="AV81" i="6"/>
  <c r="AU81" i="6"/>
  <c r="AT81" i="6"/>
  <c r="AS81" i="6"/>
  <c r="AP81" i="6"/>
  <c r="AO81" i="6"/>
  <c r="AN81" i="6"/>
  <c r="AM81" i="6"/>
  <c r="AL81" i="6"/>
  <c r="AK81" i="6"/>
  <c r="AJ81" i="6"/>
  <c r="AI81" i="6"/>
  <c r="AH81" i="6"/>
  <c r="AF81" i="6"/>
  <c r="AE81" i="6"/>
  <c r="AD81" i="6"/>
  <c r="AC81" i="6"/>
  <c r="AA81" i="6"/>
  <c r="Z81" i="6"/>
  <c r="Y81" i="6"/>
  <c r="X81" i="6"/>
  <c r="V81" i="6"/>
  <c r="CP81" i="6" s="1"/>
  <c r="U81" i="6"/>
  <c r="CO81" i="6" s="1"/>
  <c r="T81" i="6"/>
  <c r="CN81" i="6" s="1"/>
  <c r="S81" i="6"/>
  <c r="CM81" i="6" s="1"/>
  <c r="R81" i="6"/>
  <c r="CL81" i="6" s="1"/>
  <c r="Q81" i="6"/>
  <c r="P81" i="6"/>
  <c r="BN81" i="6" s="1"/>
  <c r="O81" i="6"/>
  <c r="N81" i="6"/>
  <c r="M81" i="6"/>
  <c r="C81" i="6"/>
  <c r="CL80" i="6"/>
  <c r="BJ80" i="6"/>
  <c r="BI80" i="6"/>
  <c r="BH80" i="6"/>
  <c r="BC80" i="6"/>
  <c r="BB80" i="6"/>
  <c r="AZ80" i="6"/>
  <c r="AY80" i="6"/>
  <c r="AX80" i="6"/>
  <c r="AW80" i="6"/>
  <c r="AV80" i="6"/>
  <c r="AU80" i="6"/>
  <c r="AT80" i="6"/>
  <c r="AS80" i="6"/>
  <c r="AP80" i="6"/>
  <c r="AO80" i="6"/>
  <c r="AN80" i="6"/>
  <c r="AM80" i="6"/>
  <c r="AL80" i="6"/>
  <c r="AK80" i="6"/>
  <c r="AJ80" i="6"/>
  <c r="AI80" i="6"/>
  <c r="AH80" i="6"/>
  <c r="AF80" i="6"/>
  <c r="AE80" i="6"/>
  <c r="AD80" i="6"/>
  <c r="AC80" i="6"/>
  <c r="AA80" i="6"/>
  <c r="Z80" i="6"/>
  <c r="Y80" i="6"/>
  <c r="X80" i="6"/>
  <c r="V80" i="6"/>
  <c r="CP80" i="6" s="1"/>
  <c r="U80" i="6"/>
  <c r="CO80" i="6" s="1"/>
  <c r="T80" i="6"/>
  <c r="CN80" i="6" s="1"/>
  <c r="S80" i="6"/>
  <c r="CM80" i="6" s="1"/>
  <c r="R80" i="6"/>
  <c r="Q80" i="6"/>
  <c r="BO80" i="6" s="1"/>
  <c r="P80" i="6"/>
  <c r="O80" i="6"/>
  <c r="N80" i="6"/>
  <c r="M80" i="6"/>
  <c r="BK80" i="6" s="1"/>
  <c r="C80" i="6"/>
  <c r="CM79" i="6"/>
  <c r="BJ79" i="6"/>
  <c r="BI79" i="6"/>
  <c r="BH79" i="6"/>
  <c r="BC79" i="6"/>
  <c r="BB79" i="6"/>
  <c r="AZ79" i="6"/>
  <c r="AY79" i="6"/>
  <c r="AX79" i="6"/>
  <c r="AW79" i="6"/>
  <c r="AV79" i="6"/>
  <c r="AU79" i="6"/>
  <c r="AT79" i="6"/>
  <c r="AS79" i="6"/>
  <c r="AP79" i="6"/>
  <c r="AO79" i="6"/>
  <c r="AN79" i="6"/>
  <c r="AM79" i="6"/>
  <c r="AL79" i="6"/>
  <c r="AK79" i="6"/>
  <c r="AJ79" i="6"/>
  <c r="AI79" i="6"/>
  <c r="AH79" i="6"/>
  <c r="AF79" i="6"/>
  <c r="AE79" i="6"/>
  <c r="AD79" i="6"/>
  <c r="AC79" i="6"/>
  <c r="AA79" i="6"/>
  <c r="Z79" i="6"/>
  <c r="Y79" i="6"/>
  <c r="X79" i="6"/>
  <c r="V79" i="6"/>
  <c r="CP79" i="6" s="1"/>
  <c r="U79" i="6"/>
  <c r="CO79" i="6" s="1"/>
  <c r="T79" i="6"/>
  <c r="CN79" i="6" s="1"/>
  <c r="S79" i="6"/>
  <c r="R79" i="6"/>
  <c r="CL79" i="6" s="1"/>
  <c r="Q79" i="6"/>
  <c r="P79" i="6"/>
  <c r="BN79" i="6" s="1"/>
  <c r="O79" i="6"/>
  <c r="N79" i="6"/>
  <c r="M79" i="6"/>
  <c r="C79" i="6"/>
  <c r="CO78" i="6"/>
  <c r="CN78" i="6"/>
  <c r="BJ78" i="6"/>
  <c r="BI78" i="6"/>
  <c r="BH78" i="6"/>
  <c r="BC78" i="6"/>
  <c r="BB78" i="6"/>
  <c r="AZ78" i="6"/>
  <c r="AY78" i="6"/>
  <c r="AX78" i="6"/>
  <c r="AW78" i="6"/>
  <c r="AV78" i="6"/>
  <c r="AU78" i="6"/>
  <c r="AT78" i="6"/>
  <c r="AS78" i="6"/>
  <c r="AP78" i="6"/>
  <c r="AO78" i="6"/>
  <c r="AN78" i="6"/>
  <c r="AM78" i="6"/>
  <c r="AL78" i="6"/>
  <c r="AK78" i="6"/>
  <c r="AJ78" i="6"/>
  <c r="AI78" i="6"/>
  <c r="AH78" i="6"/>
  <c r="AF78" i="6"/>
  <c r="AE78" i="6"/>
  <c r="AD78" i="6"/>
  <c r="AC78" i="6"/>
  <c r="AA78" i="6"/>
  <c r="Z78" i="6"/>
  <c r="Y78" i="6"/>
  <c r="X78" i="6"/>
  <c r="V78" i="6"/>
  <c r="CP78" i="6" s="1"/>
  <c r="U78" i="6"/>
  <c r="T78" i="6"/>
  <c r="S78" i="6"/>
  <c r="CM78" i="6" s="1"/>
  <c r="R78" i="6"/>
  <c r="CL78" i="6" s="1"/>
  <c r="Q78" i="6"/>
  <c r="BO78" i="6" s="1"/>
  <c r="P78" i="6"/>
  <c r="O78" i="6"/>
  <c r="N78" i="6"/>
  <c r="M78" i="6"/>
  <c r="C78" i="6"/>
  <c r="CO77" i="6"/>
  <c r="CN77" i="6"/>
  <c r="BJ77" i="6"/>
  <c r="BI77" i="6"/>
  <c r="BH77" i="6"/>
  <c r="BC77" i="6"/>
  <c r="BB77" i="6"/>
  <c r="AZ77" i="6"/>
  <c r="AY77" i="6"/>
  <c r="AY12" i="6" s="1"/>
  <c r="AX77" i="6"/>
  <c r="AW77" i="6"/>
  <c r="AV77" i="6"/>
  <c r="AU77" i="6"/>
  <c r="AU12" i="6" s="1"/>
  <c r="AT77" i="6"/>
  <c r="AS77" i="6"/>
  <c r="AP77" i="6"/>
  <c r="AO77" i="6"/>
  <c r="AN77" i="6"/>
  <c r="AM77" i="6"/>
  <c r="AM12" i="6" s="1"/>
  <c r="AL77" i="6"/>
  <c r="AK77" i="6"/>
  <c r="AJ77" i="6"/>
  <c r="AI77" i="6"/>
  <c r="AI12" i="6" s="1"/>
  <c r="AH77" i="6"/>
  <c r="AF77" i="6"/>
  <c r="AE77" i="6"/>
  <c r="AD77" i="6"/>
  <c r="AC77" i="6"/>
  <c r="AA77" i="6"/>
  <c r="AA12" i="6" s="1"/>
  <c r="Z77" i="6"/>
  <c r="Y77" i="6"/>
  <c r="X77" i="6"/>
  <c r="V77" i="6"/>
  <c r="CP77" i="6" s="1"/>
  <c r="CP12" i="6" s="1"/>
  <c r="U77" i="6"/>
  <c r="T77" i="6"/>
  <c r="S77" i="6"/>
  <c r="CM77" i="6" s="1"/>
  <c r="R77" i="6"/>
  <c r="CL77" i="6" s="1"/>
  <c r="Q77" i="6"/>
  <c r="P77" i="6"/>
  <c r="O77" i="6"/>
  <c r="N77" i="6"/>
  <c r="M77" i="6"/>
  <c r="C77" i="6"/>
  <c r="CO76" i="6"/>
  <c r="CL76" i="6"/>
  <c r="BJ76" i="6"/>
  <c r="BI76" i="6"/>
  <c r="BN76" i="6" s="1"/>
  <c r="BH76" i="6"/>
  <c r="BC76" i="6"/>
  <c r="BB76" i="6"/>
  <c r="AZ76" i="6"/>
  <c r="AY76" i="6"/>
  <c r="AX76" i="6"/>
  <c r="AW76" i="6"/>
  <c r="AV76" i="6"/>
  <c r="AU76" i="6"/>
  <c r="AT76" i="6"/>
  <c r="AS76" i="6"/>
  <c r="AP76" i="6"/>
  <c r="AO76" i="6"/>
  <c r="AN76" i="6"/>
  <c r="AM76" i="6"/>
  <c r="AL76" i="6"/>
  <c r="AK76" i="6"/>
  <c r="AJ76" i="6"/>
  <c r="AI76" i="6"/>
  <c r="AH76" i="6"/>
  <c r="AF76" i="6"/>
  <c r="AE76" i="6"/>
  <c r="AD76" i="6"/>
  <c r="AC76" i="6"/>
  <c r="AA76" i="6"/>
  <c r="Z76" i="6"/>
  <c r="Y76" i="6"/>
  <c r="X76" i="6"/>
  <c r="V76" i="6"/>
  <c r="CP76" i="6" s="1"/>
  <c r="U76" i="6"/>
  <c r="T76" i="6"/>
  <c r="CN76" i="6" s="1"/>
  <c r="S76" i="6"/>
  <c r="CM76" i="6" s="1"/>
  <c r="R76" i="6"/>
  <c r="Q76" i="6"/>
  <c r="P76" i="6"/>
  <c r="O76" i="6"/>
  <c r="N76" i="6"/>
  <c r="M76" i="6"/>
  <c r="C76" i="6"/>
  <c r="CM75" i="6"/>
  <c r="BJ75" i="6"/>
  <c r="BI75" i="6"/>
  <c r="BH75" i="6"/>
  <c r="BC75" i="6"/>
  <c r="BB75" i="6"/>
  <c r="AZ75" i="6"/>
  <c r="AY75" i="6"/>
  <c r="AX75" i="6"/>
  <c r="AW75" i="6"/>
  <c r="AV75" i="6"/>
  <c r="AU75" i="6"/>
  <c r="AT75" i="6"/>
  <c r="AS75" i="6"/>
  <c r="AP75" i="6"/>
  <c r="AO75" i="6"/>
  <c r="AN75" i="6"/>
  <c r="AM75" i="6"/>
  <c r="AL75" i="6"/>
  <c r="AK75" i="6"/>
  <c r="AJ75" i="6"/>
  <c r="AI75" i="6"/>
  <c r="AH75" i="6"/>
  <c r="AF75" i="6"/>
  <c r="AE75" i="6"/>
  <c r="AD75" i="6"/>
  <c r="AC75" i="6"/>
  <c r="AA75" i="6"/>
  <c r="Z75" i="6"/>
  <c r="Y75" i="6"/>
  <c r="X75" i="6"/>
  <c r="V75" i="6"/>
  <c r="CP75" i="6" s="1"/>
  <c r="U75" i="6"/>
  <c r="CO75" i="6" s="1"/>
  <c r="T75" i="6"/>
  <c r="CN75" i="6" s="1"/>
  <c r="S75" i="6"/>
  <c r="R75" i="6"/>
  <c r="CL75" i="6" s="1"/>
  <c r="Q75" i="6"/>
  <c r="P75" i="6"/>
  <c r="BN75" i="6" s="1"/>
  <c r="O75" i="6"/>
  <c r="N75" i="6"/>
  <c r="M75" i="6"/>
  <c r="C75" i="6"/>
  <c r="BJ74" i="6"/>
  <c r="BI74" i="6"/>
  <c r="BH74" i="6"/>
  <c r="BC74" i="6"/>
  <c r="BB74" i="6"/>
  <c r="AZ74" i="6"/>
  <c r="AY74" i="6"/>
  <c r="AX74" i="6"/>
  <c r="AW74" i="6"/>
  <c r="AV74" i="6"/>
  <c r="AU74" i="6"/>
  <c r="AT74" i="6"/>
  <c r="AS74" i="6"/>
  <c r="AP74" i="6"/>
  <c r="AO74" i="6"/>
  <c r="AN74" i="6"/>
  <c r="AM74" i="6"/>
  <c r="AL74" i="6"/>
  <c r="AK74" i="6"/>
  <c r="AJ74" i="6"/>
  <c r="AI74" i="6"/>
  <c r="AH74" i="6"/>
  <c r="AF74" i="6"/>
  <c r="AE74" i="6"/>
  <c r="AD74" i="6"/>
  <c r="AC74" i="6"/>
  <c r="AA74" i="6"/>
  <c r="Z74" i="6"/>
  <c r="Y74" i="6"/>
  <c r="X74" i="6"/>
  <c r="V74" i="6"/>
  <c r="CP74" i="6" s="1"/>
  <c r="U74" i="6"/>
  <c r="CO74" i="6" s="1"/>
  <c r="T74" i="6"/>
  <c r="CN74" i="6" s="1"/>
  <c r="S74" i="6"/>
  <c r="CM74" i="6" s="1"/>
  <c r="R74" i="6"/>
  <c r="CL74" i="6" s="1"/>
  <c r="Q74" i="6"/>
  <c r="BO74" i="6" s="1"/>
  <c r="CK74" i="6" s="1"/>
  <c r="P74" i="6"/>
  <c r="BN74" i="6" s="1"/>
  <c r="BS74" i="6" s="1"/>
  <c r="O74" i="6"/>
  <c r="N74" i="6"/>
  <c r="M74" i="6"/>
  <c r="C74" i="6"/>
  <c r="CN73" i="6"/>
  <c r="BJ73" i="6"/>
  <c r="BI73" i="6"/>
  <c r="BH73" i="6"/>
  <c r="BC73" i="6"/>
  <c r="BB73" i="6"/>
  <c r="AZ73" i="6"/>
  <c r="AY73" i="6"/>
  <c r="AX73" i="6"/>
  <c r="AW73" i="6"/>
  <c r="AV73" i="6"/>
  <c r="AU73" i="6"/>
  <c r="AT73" i="6"/>
  <c r="AS73" i="6"/>
  <c r="AP73" i="6"/>
  <c r="AO73" i="6"/>
  <c r="AN73" i="6"/>
  <c r="AM73" i="6"/>
  <c r="AL73" i="6"/>
  <c r="AK73" i="6"/>
  <c r="AJ73" i="6"/>
  <c r="AI73" i="6"/>
  <c r="AH73" i="6"/>
  <c r="AF73" i="6"/>
  <c r="AE73" i="6"/>
  <c r="AD73" i="6"/>
  <c r="AC73" i="6"/>
  <c r="AA73" i="6"/>
  <c r="Z73" i="6"/>
  <c r="Y73" i="6"/>
  <c r="X73" i="6"/>
  <c r="V73" i="6"/>
  <c r="CP73" i="6" s="1"/>
  <c r="U73" i="6"/>
  <c r="CO73" i="6" s="1"/>
  <c r="T73" i="6"/>
  <c r="S73" i="6"/>
  <c r="CM73" i="6" s="1"/>
  <c r="R73" i="6"/>
  <c r="CL73" i="6" s="1"/>
  <c r="Q73" i="6"/>
  <c r="P73" i="6"/>
  <c r="O73" i="6"/>
  <c r="N73" i="6"/>
  <c r="M73" i="6"/>
  <c r="C73" i="6"/>
  <c r="CO72" i="6"/>
  <c r="CL72" i="6"/>
  <c r="BJ72" i="6"/>
  <c r="BI72" i="6"/>
  <c r="BN72" i="6" s="1"/>
  <c r="BH72" i="6"/>
  <c r="BC72" i="6"/>
  <c r="BB72" i="6"/>
  <c r="AZ72" i="6"/>
  <c r="AY72" i="6"/>
  <c r="AX72" i="6"/>
  <c r="AW72" i="6"/>
  <c r="AV72" i="6"/>
  <c r="AU72" i="6"/>
  <c r="AT72" i="6"/>
  <c r="AS72" i="6"/>
  <c r="AP72" i="6"/>
  <c r="AO72" i="6"/>
  <c r="AN72" i="6"/>
  <c r="AM72" i="6"/>
  <c r="AL72" i="6"/>
  <c r="AK72" i="6"/>
  <c r="AJ72" i="6"/>
  <c r="AI72" i="6"/>
  <c r="AH72" i="6"/>
  <c r="AF72" i="6"/>
  <c r="AE72" i="6"/>
  <c r="AD72" i="6"/>
  <c r="AC72" i="6"/>
  <c r="AA72" i="6"/>
  <c r="Z72" i="6"/>
  <c r="Y72" i="6"/>
  <c r="X72" i="6"/>
  <c r="V72" i="6"/>
  <c r="CP72" i="6" s="1"/>
  <c r="U72" i="6"/>
  <c r="T72" i="6"/>
  <c r="CN72" i="6" s="1"/>
  <c r="S72" i="6"/>
  <c r="CM72" i="6" s="1"/>
  <c r="R72" i="6"/>
  <c r="Q72" i="6"/>
  <c r="P72" i="6"/>
  <c r="O72" i="6"/>
  <c r="N72" i="6"/>
  <c r="M72" i="6"/>
  <c r="C72" i="6"/>
  <c r="CP71" i="6"/>
  <c r="CM71" i="6"/>
  <c r="BJ71" i="6"/>
  <c r="BO71" i="6" s="1"/>
  <c r="BI71" i="6"/>
  <c r="BH71" i="6"/>
  <c r="BC71" i="6"/>
  <c r="BB71" i="6"/>
  <c r="AZ71" i="6"/>
  <c r="AY71" i="6"/>
  <c r="AX71" i="6"/>
  <c r="AW71" i="6"/>
  <c r="AV71" i="6"/>
  <c r="AU71" i="6"/>
  <c r="AT71" i="6"/>
  <c r="AS71" i="6"/>
  <c r="AP71" i="6"/>
  <c r="AO71" i="6"/>
  <c r="AN71" i="6"/>
  <c r="AM71" i="6"/>
  <c r="AL71" i="6"/>
  <c r="AK71" i="6"/>
  <c r="AJ71" i="6"/>
  <c r="AI71" i="6"/>
  <c r="AH71" i="6"/>
  <c r="AF71" i="6"/>
  <c r="AE71" i="6"/>
  <c r="AD71" i="6"/>
  <c r="AC71" i="6"/>
  <c r="AA71" i="6"/>
  <c r="Z71" i="6"/>
  <c r="Y71" i="6"/>
  <c r="X71" i="6"/>
  <c r="V71" i="6"/>
  <c r="U71" i="6"/>
  <c r="CO71" i="6" s="1"/>
  <c r="T71" i="6"/>
  <c r="CN71" i="6" s="1"/>
  <c r="S71" i="6"/>
  <c r="R71" i="6"/>
  <c r="CL71" i="6" s="1"/>
  <c r="Q71" i="6"/>
  <c r="P71" i="6"/>
  <c r="BN71" i="6" s="1"/>
  <c r="O71" i="6"/>
  <c r="N71" i="6"/>
  <c r="M71" i="6"/>
  <c r="C71" i="6"/>
  <c r="CO70" i="6"/>
  <c r="BJ70" i="6"/>
  <c r="BI70" i="6"/>
  <c r="BH70" i="6"/>
  <c r="BC70" i="6"/>
  <c r="BB70" i="6"/>
  <c r="AZ70" i="6"/>
  <c r="AY70" i="6"/>
  <c r="AX70" i="6"/>
  <c r="AW70" i="6"/>
  <c r="AV70" i="6"/>
  <c r="AU70" i="6"/>
  <c r="AT70" i="6"/>
  <c r="AS70" i="6"/>
  <c r="AP70" i="6"/>
  <c r="AO70" i="6"/>
  <c r="AN70" i="6"/>
  <c r="AM70" i="6"/>
  <c r="AL70" i="6"/>
  <c r="AK70" i="6"/>
  <c r="AJ70" i="6"/>
  <c r="AI70" i="6"/>
  <c r="AH70" i="6"/>
  <c r="AF70" i="6"/>
  <c r="AE70" i="6"/>
  <c r="AD70" i="6"/>
  <c r="AC70" i="6"/>
  <c r="AA70" i="6"/>
  <c r="Z70" i="6"/>
  <c r="Y70" i="6"/>
  <c r="X70" i="6"/>
  <c r="V70" i="6"/>
  <c r="CP70" i="6" s="1"/>
  <c r="U70" i="6"/>
  <c r="T70" i="6"/>
  <c r="CN70" i="6" s="1"/>
  <c r="S70" i="6"/>
  <c r="CM70" i="6" s="1"/>
  <c r="R70" i="6"/>
  <c r="CL70" i="6" s="1"/>
  <c r="Q70" i="6"/>
  <c r="BO70" i="6" s="1"/>
  <c r="P70" i="6"/>
  <c r="BN70" i="6" s="1"/>
  <c r="BS70" i="6" s="1"/>
  <c r="O70" i="6"/>
  <c r="N70" i="6"/>
  <c r="M70" i="6"/>
  <c r="C70" i="6"/>
  <c r="BJ69" i="6"/>
  <c r="BI69" i="6"/>
  <c r="BH69" i="6"/>
  <c r="BC69" i="6"/>
  <c r="BB69" i="6"/>
  <c r="AZ69" i="6"/>
  <c r="AY69" i="6"/>
  <c r="AX69" i="6"/>
  <c r="AW69" i="6"/>
  <c r="AV69" i="6"/>
  <c r="AU69" i="6"/>
  <c r="AT69" i="6"/>
  <c r="AS69" i="6"/>
  <c r="AP69" i="6"/>
  <c r="AO69" i="6"/>
  <c r="AN69" i="6"/>
  <c r="AM69" i="6"/>
  <c r="AL69" i="6"/>
  <c r="AK69" i="6"/>
  <c r="AJ69" i="6"/>
  <c r="AI69" i="6"/>
  <c r="AH69" i="6"/>
  <c r="AF69" i="6"/>
  <c r="AE69" i="6"/>
  <c r="AD69" i="6"/>
  <c r="AC69" i="6"/>
  <c r="AA69" i="6"/>
  <c r="Z69" i="6"/>
  <c r="Y69" i="6"/>
  <c r="X69" i="6"/>
  <c r="V69" i="6"/>
  <c r="CP69" i="6" s="1"/>
  <c r="U69" i="6"/>
  <c r="CO69" i="6" s="1"/>
  <c r="T69" i="6"/>
  <c r="CN69" i="6" s="1"/>
  <c r="S69" i="6"/>
  <c r="CM69" i="6" s="1"/>
  <c r="R69" i="6"/>
  <c r="CL69" i="6" s="1"/>
  <c r="Q69" i="6"/>
  <c r="P69" i="6"/>
  <c r="BN69" i="6" s="1"/>
  <c r="O69" i="6"/>
  <c r="N69" i="6"/>
  <c r="M69" i="6"/>
  <c r="C69" i="6"/>
  <c r="CL68" i="6"/>
  <c r="BJ68" i="6"/>
  <c r="BI68" i="6"/>
  <c r="BH68" i="6"/>
  <c r="BC68" i="6"/>
  <c r="BB68" i="6"/>
  <c r="AZ68" i="6"/>
  <c r="AY68" i="6"/>
  <c r="AX68" i="6"/>
  <c r="AW68" i="6"/>
  <c r="AV68" i="6"/>
  <c r="AU68" i="6"/>
  <c r="AT68" i="6"/>
  <c r="AS68" i="6"/>
  <c r="AP68" i="6"/>
  <c r="AO68" i="6"/>
  <c r="AN68" i="6"/>
  <c r="AM68" i="6"/>
  <c r="AL68" i="6"/>
  <c r="AK68" i="6"/>
  <c r="AJ68" i="6"/>
  <c r="AI68" i="6"/>
  <c r="AH68" i="6"/>
  <c r="AF68" i="6"/>
  <c r="AE68" i="6"/>
  <c r="AD68" i="6"/>
  <c r="AC68" i="6"/>
  <c r="AA68" i="6"/>
  <c r="Z68" i="6"/>
  <c r="Y68" i="6"/>
  <c r="X68" i="6"/>
  <c r="V68" i="6"/>
  <c r="CP68" i="6" s="1"/>
  <c r="U68" i="6"/>
  <c r="CO68" i="6" s="1"/>
  <c r="T68" i="6"/>
  <c r="CN68" i="6" s="1"/>
  <c r="S68" i="6"/>
  <c r="CM68" i="6" s="1"/>
  <c r="R68" i="6"/>
  <c r="Q68" i="6"/>
  <c r="BO68" i="6" s="1"/>
  <c r="P68" i="6"/>
  <c r="O68" i="6"/>
  <c r="N68" i="6"/>
  <c r="M68" i="6"/>
  <c r="BK68" i="6" s="1"/>
  <c r="C68" i="6"/>
  <c r="CM67" i="6"/>
  <c r="BJ67" i="6"/>
  <c r="BI67" i="6"/>
  <c r="BH67" i="6"/>
  <c r="BC67" i="6"/>
  <c r="BB67" i="6"/>
  <c r="AZ67" i="6"/>
  <c r="AY67" i="6"/>
  <c r="AX67" i="6"/>
  <c r="AW67" i="6"/>
  <c r="AV67" i="6"/>
  <c r="AU67" i="6"/>
  <c r="AT67" i="6"/>
  <c r="AS67" i="6"/>
  <c r="AP67" i="6"/>
  <c r="AO67" i="6"/>
  <c r="AN67" i="6"/>
  <c r="AM67" i="6"/>
  <c r="AL67" i="6"/>
  <c r="AK67" i="6"/>
  <c r="AJ67" i="6"/>
  <c r="AI67" i="6"/>
  <c r="AH67" i="6"/>
  <c r="AF67" i="6"/>
  <c r="AE67" i="6"/>
  <c r="AD67" i="6"/>
  <c r="AC67" i="6"/>
  <c r="AA67" i="6"/>
  <c r="Z67" i="6"/>
  <c r="Y67" i="6"/>
  <c r="X67" i="6"/>
  <c r="V67" i="6"/>
  <c r="CP67" i="6" s="1"/>
  <c r="U67" i="6"/>
  <c r="CO67" i="6" s="1"/>
  <c r="T67" i="6"/>
  <c r="CN67" i="6" s="1"/>
  <c r="S67" i="6"/>
  <c r="R67" i="6"/>
  <c r="CL67" i="6" s="1"/>
  <c r="Q67" i="6"/>
  <c r="P67" i="6"/>
  <c r="BN67" i="6" s="1"/>
  <c r="O67" i="6"/>
  <c r="N67" i="6"/>
  <c r="M67" i="6"/>
  <c r="C67" i="6"/>
  <c r="CO66" i="6"/>
  <c r="CN66" i="6"/>
  <c r="BJ66" i="6"/>
  <c r="BI66" i="6"/>
  <c r="BH66" i="6"/>
  <c r="BC66" i="6"/>
  <c r="BB66" i="6"/>
  <c r="AZ66" i="6"/>
  <c r="AY66" i="6"/>
  <c r="AX66" i="6"/>
  <c r="AW66" i="6"/>
  <c r="AV66" i="6"/>
  <c r="AU66" i="6"/>
  <c r="AT66" i="6"/>
  <c r="AS66" i="6"/>
  <c r="AP66" i="6"/>
  <c r="AO66" i="6"/>
  <c r="AN66" i="6"/>
  <c r="AM66" i="6"/>
  <c r="AL66" i="6"/>
  <c r="AK66" i="6"/>
  <c r="AJ66" i="6"/>
  <c r="AI66" i="6"/>
  <c r="AH66" i="6"/>
  <c r="AF66" i="6"/>
  <c r="AE66" i="6"/>
  <c r="AD66" i="6"/>
  <c r="AC66" i="6"/>
  <c r="AA66" i="6"/>
  <c r="Z66" i="6"/>
  <c r="Y66" i="6"/>
  <c r="X66" i="6"/>
  <c r="V66" i="6"/>
  <c r="CP66" i="6" s="1"/>
  <c r="U66" i="6"/>
  <c r="T66" i="6"/>
  <c r="S66" i="6"/>
  <c r="CM66" i="6" s="1"/>
  <c r="R66" i="6"/>
  <c r="CL66" i="6" s="1"/>
  <c r="Q66" i="6"/>
  <c r="BO66" i="6" s="1"/>
  <c r="P66" i="6"/>
  <c r="O66" i="6"/>
  <c r="N66" i="6"/>
  <c r="M66" i="6"/>
  <c r="C66" i="6"/>
  <c r="CO65" i="6"/>
  <c r="CN65" i="6"/>
  <c r="BJ65" i="6"/>
  <c r="BI65" i="6"/>
  <c r="BH65" i="6"/>
  <c r="BC65" i="6"/>
  <c r="BB65" i="6"/>
  <c r="AZ65" i="6"/>
  <c r="AY65" i="6"/>
  <c r="AX65" i="6"/>
  <c r="AW65" i="6"/>
  <c r="AV65" i="6"/>
  <c r="AU65" i="6"/>
  <c r="AT65" i="6"/>
  <c r="AS65" i="6"/>
  <c r="AP65" i="6"/>
  <c r="AO65" i="6"/>
  <c r="AN65" i="6"/>
  <c r="AM65" i="6"/>
  <c r="AL65" i="6"/>
  <c r="AK65" i="6"/>
  <c r="AJ65" i="6"/>
  <c r="AI65" i="6"/>
  <c r="AH65" i="6"/>
  <c r="AF65" i="6"/>
  <c r="AE65" i="6"/>
  <c r="AD65" i="6"/>
  <c r="AC65" i="6"/>
  <c r="AA65" i="6"/>
  <c r="Z65" i="6"/>
  <c r="Y65" i="6"/>
  <c r="X65" i="6"/>
  <c r="V65" i="6"/>
  <c r="CP65" i="6" s="1"/>
  <c r="U65" i="6"/>
  <c r="T65" i="6"/>
  <c r="S65" i="6"/>
  <c r="CM65" i="6" s="1"/>
  <c r="R65" i="6"/>
  <c r="CL65" i="6" s="1"/>
  <c r="Q65" i="6"/>
  <c r="P65" i="6"/>
  <c r="O65" i="6"/>
  <c r="N65" i="6"/>
  <c r="M65" i="6"/>
  <c r="C65" i="6"/>
  <c r="CO64" i="6"/>
  <c r="CL64" i="6"/>
  <c r="BJ64" i="6"/>
  <c r="BI64" i="6"/>
  <c r="BN64" i="6" s="1"/>
  <c r="BH64" i="6"/>
  <c r="BC64" i="6"/>
  <c r="BB64" i="6"/>
  <c r="AZ64" i="6"/>
  <c r="AY64" i="6"/>
  <c r="AX64" i="6"/>
  <c r="AW64" i="6"/>
  <c r="AV64" i="6"/>
  <c r="AU64" i="6"/>
  <c r="AT64" i="6"/>
  <c r="AS64" i="6"/>
  <c r="AP64" i="6"/>
  <c r="AO64" i="6"/>
  <c r="AN64" i="6"/>
  <c r="AM64" i="6"/>
  <c r="AL64" i="6"/>
  <c r="AK64" i="6"/>
  <c r="AJ64" i="6"/>
  <c r="AI64" i="6"/>
  <c r="AH64" i="6"/>
  <c r="AF64" i="6"/>
  <c r="AE64" i="6"/>
  <c r="AD64" i="6"/>
  <c r="AC64" i="6"/>
  <c r="AA64" i="6"/>
  <c r="Z64" i="6"/>
  <c r="Y64" i="6"/>
  <c r="X64" i="6"/>
  <c r="V64" i="6"/>
  <c r="CP64" i="6" s="1"/>
  <c r="U64" i="6"/>
  <c r="T64" i="6"/>
  <c r="CN64" i="6" s="1"/>
  <c r="S64" i="6"/>
  <c r="CM64" i="6" s="1"/>
  <c r="R64" i="6"/>
  <c r="Q64" i="6"/>
  <c r="P64" i="6"/>
  <c r="O64" i="6"/>
  <c r="N64" i="6"/>
  <c r="M64" i="6"/>
  <c r="C64" i="6"/>
  <c r="CP63" i="6"/>
  <c r="CM63" i="6"/>
  <c r="BJ63" i="6"/>
  <c r="BO63" i="6" s="1"/>
  <c r="BI63" i="6"/>
  <c r="BH63" i="6"/>
  <c r="BC63" i="6"/>
  <c r="BB63" i="6"/>
  <c r="AZ63" i="6"/>
  <c r="AY63" i="6"/>
  <c r="AX63" i="6"/>
  <c r="AW63" i="6"/>
  <c r="AV63" i="6"/>
  <c r="AU63" i="6"/>
  <c r="AT63" i="6"/>
  <c r="AS63" i="6"/>
  <c r="AP63" i="6"/>
  <c r="AO63" i="6"/>
  <c r="AN63" i="6"/>
  <c r="AM63" i="6"/>
  <c r="AL63" i="6"/>
  <c r="AK63" i="6"/>
  <c r="AJ63" i="6"/>
  <c r="AI63" i="6"/>
  <c r="AH63" i="6"/>
  <c r="AF63" i="6"/>
  <c r="AE63" i="6"/>
  <c r="AD63" i="6"/>
  <c r="AC63" i="6"/>
  <c r="AA63" i="6"/>
  <c r="Z63" i="6"/>
  <c r="Y63" i="6"/>
  <c r="X63" i="6"/>
  <c r="V63" i="6"/>
  <c r="U63" i="6"/>
  <c r="CO63" i="6" s="1"/>
  <c r="T63" i="6"/>
  <c r="CN63" i="6" s="1"/>
  <c r="S63" i="6"/>
  <c r="R63" i="6"/>
  <c r="CL63" i="6" s="1"/>
  <c r="Q63" i="6"/>
  <c r="P63" i="6"/>
  <c r="BN63" i="6" s="1"/>
  <c r="O63" i="6"/>
  <c r="N63" i="6"/>
  <c r="M63" i="6"/>
  <c r="C63" i="6"/>
  <c r="BJ62" i="6"/>
  <c r="BI62" i="6"/>
  <c r="BH62" i="6"/>
  <c r="BC62" i="6"/>
  <c r="BB62" i="6"/>
  <c r="AZ62" i="6"/>
  <c r="AY62" i="6"/>
  <c r="AX62" i="6"/>
  <c r="AW62" i="6"/>
  <c r="AV62" i="6"/>
  <c r="AU62" i="6"/>
  <c r="AT62" i="6"/>
  <c r="AS62" i="6"/>
  <c r="AP62" i="6"/>
  <c r="AO62" i="6"/>
  <c r="AN62" i="6"/>
  <c r="AM62" i="6"/>
  <c r="AL62" i="6"/>
  <c r="AK62" i="6"/>
  <c r="AJ62" i="6"/>
  <c r="AI62" i="6"/>
  <c r="AH62" i="6"/>
  <c r="AF62" i="6"/>
  <c r="AE62" i="6"/>
  <c r="AD62" i="6"/>
  <c r="AC62" i="6"/>
  <c r="AA62" i="6"/>
  <c r="Z62" i="6"/>
  <c r="Y62" i="6"/>
  <c r="X62" i="6"/>
  <c r="V62" i="6"/>
  <c r="CP62" i="6" s="1"/>
  <c r="U62" i="6"/>
  <c r="CO62" i="6" s="1"/>
  <c r="T62" i="6"/>
  <c r="CN62" i="6" s="1"/>
  <c r="S62" i="6"/>
  <c r="CM62" i="6" s="1"/>
  <c r="R62" i="6"/>
  <c r="CL62" i="6" s="1"/>
  <c r="Q62" i="6"/>
  <c r="BO62" i="6" s="1"/>
  <c r="P62" i="6"/>
  <c r="BN62" i="6" s="1"/>
  <c r="BS62" i="6" s="1"/>
  <c r="O62" i="6"/>
  <c r="N62" i="6"/>
  <c r="M62" i="6"/>
  <c r="C62" i="6"/>
  <c r="BJ61" i="6"/>
  <c r="BI61" i="6"/>
  <c r="BH61" i="6"/>
  <c r="BC61" i="6"/>
  <c r="BB61" i="6"/>
  <c r="AZ61" i="6"/>
  <c r="AY61" i="6"/>
  <c r="AX61" i="6"/>
  <c r="AW61" i="6"/>
  <c r="AV61" i="6"/>
  <c r="AU61" i="6"/>
  <c r="AT61" i="6"/>
  <c r="AS61" i="6"/>
  <c r="AP61" i="6"/>
  <c r="AO61" i="6"/>
  <c r="AN61" i="6"/>
  <c r="AM61" i="6"/>
  <c r="AL61" i="6"/>
  <c r="AK61" i="6"/>
  <c r="AJ61" i="6"/>
  <c r="AI61" i="6"/>
  <c r="AH61" i="6"/>
  <c r="AF61" i="6"/>
  <c r="AE61" i="6"/>
  <c r="AD61" i="6"/>
  <c r="AC61" i="6"/>
  <c r="AA61" i="6"/>
  <c r="Z61" i="6"/>
  <c r="Y61" i="6"/>
  <c r="X61" i="6"/>
  <c r="V61" i="6"/>
  <c r="CP61" i="6" s="1"/>
  <c r="U61" i="6"/>
  <c r="CO61" i="6" s="1"/>
  <c r="T61" i="6"/>
  <c r="CN61" i="6" s="1"/>
  <c r="S61" i="6"/>
  <c r="CM61" i="6" s="1"/>
  <c r="R61" i="6"/>
  <c r="CL61" i="6" s="1"/>
  <c r="Q61" i="6"/>
  <c r="P61" i="6"/>
  <c r="BN61" i="6" s="1"/>
  <c r="O61" i="6"/>
  <c r="N61" i="6"/>
  <c r="M61" i="6"/>
  <c r="C61" i="6"/>
  <c r="CL60" i="6"/>
  <c r="BJ60" i="6"/>
  <c r="BI60" i="6"/>
  <c r="BH60" i="6"/>
  <c r="BC60" i="6"/>
  <c r="BB60" i="6"/>
  <c r="AZ60" i="6"/>
  <c r="AY60" i="6"/>
  <c r="AX60" i="6"/>
  <c r="AW60" i="6"/>
  <c r="AV60" i="6"/>
  <c r="AU60" i="6"/>
  <c r="AT60" i="6"/>
  <c r="AS60" i="6"/>
  <c r="AP60" i="6"/>
  <c r="AO60" i="6"/>
  <c r="AN60" i="6"/>
  <c r="AM60" i="6"/>
  <c r="AL60" i="6"/>
  <c r="AK60" i="6"/>
  <c r="AJ60" i="6"/>
  <c r="AI60" i="6"/>
  <c r="AH60" i="6"/>
  <c r="AF60" i="6"/>
  <c r="AE60" i="6"/>
  <c r="AD60" i="6"/>
  <c r="AC60" i="6"/>
  <c r="AA60" i="6"/>
  <c r="Z60" i="6"/>
  <c r="Y60" i="6"/>
  <c r="X60" i="6"/>
  <c r="V60" i="6"/>
  <c r="CP60" i="6" s="1"/>
  <c r="U60" i="6"/>
  <c r="CO60" i="6" s="1"/>
  <c r="T60" i="6"/>
  <c r="CN60" i="6" s="1"/>
  <c r="S60" i="6"/>
  <c r="CM60" i="6" s="1"/>
  <c r="R60" i="6"/>
  <c r="Q60" i="6"/>
  <c r="BO60" i="6" s="1"/>
  <c r="P60" i="6"/>
  <c r="O60" i="6"/>
  <c r="N60" i="6"/>
  <c r="M60" i="6"/>
  <c r="BK60" i="6" s="1"/>
  <c r="C60" i="6"/>
  <c r="CM59" i="6"/>
  <c r="BJ59" i="6"/>
  <c r="BI59" i="6"/>
  <c r="BH59" i="6"/>
  <c r="BC59" i="6"/>
  <c r="BB59" i="6"/>
  <c r="AZ59" i="6"/>
  <c r="AY59" i="6"/>
  <c r="AX59" i="6"/>
  <c r="AW59" i="6"/>
  <c r="AV59" i="6"/>
  <c r="AU59" i="6"/>
  <c r="AT59" i="6"/>
  <c r="AS59" i="6"/>
  <c r="AP59" i="6"/>
  <c r="AO59" i="6"/>
  <c r="AN59" i="6"/>
  <c r="AM59" i="6"/>
  <c r="AL59" i="6"/>
  <c r="AK59" i="6"/>
  <c r="AJ59" i="6"/>
  <c r="AI59" i="6"/>
  <c r="AH59" i="6"/>
  <c r="AF59" i="6"/>
  <c r="AE59" i="6"/>
  <c r="AD59" i="6"/>
  <c r="AC59" i="6"/>
  <c r="AA59" i="6"/>
  <c r="Z59" i="6"/>
  <c r="Y59" i="6"/>
  <c r="X59" i="6"/>
  <c r="V59" i="6"/>
  <c r="CP59" i="6" s="1"/>
  <c r="U59" i="6"/>
  <c r="CO59" i="6" s="1"/>
  <c r="T59" i="6"/>
  <c r="CN59" i="6" s="1"/>
  <c r="S59" i="6"/>
  <c r="R59" i="6"/>
  <c r="CL59" i="6" s="1"/>
  <c r="Q59" i="6"/>
  <c r="P59" i="6"/>
  <c r="BN59" i="6" s="1"/>
  <c r="O59" i="6"/>
  <c r="N59" i="6"/>
  <c r="M59" i="6"/>
  <c r="C59" i="6"/>
  <c r="CO58" i="6"/>
  <c r="CN58" i="6"/>
  <c r="BJ58" i="6"/>
  <c r="BI58" i="6"/>
  <c r="BH58" i="6"/>
  <c r="BC58" i="6"/>
  <c r="BB58" i="6"/>
  <c r="AZ58" i="6"/>
  <c r="AY58" i="6"/>
  <c r="AX58" i="6"/>
  <c r="AW58" i="6"/>
  <c r="AV58" i="6"/>
  <c r="AU58" i="6"/>
  <c r="AT58" i="6"/>
  <c r="AS58" i="6"/>
  <c r="AP58" i="6"/>
  <c r="AO58" i="6"/>
  <c r="AN58" i="6"/>
  <c r="AM58" i="6"/>
  <c r="AL58" i="6"/>
  <c r="AK58" i="6"/>
  <c r="AJ58" i="6"/>
  <c r="AI58" i="6"/>
  <c r="AH58" i="6"/>
  <c r="AF58" i="6"/>
  <c r="AE58" i="6"/>
  <c r="AD58" i="6"/>
  <c r="AC58" i="6"/>
  <c r="AA58" i="6"/>
  <c r="Z58" i="6"/>
  <c r="Y58" i="6"/>
  <c r="X58" i="6"/>
  <c r="V58" i="6"/>
  <c r="CP58" i="6" s="1"/>
  <c r="U58" i="6"/>
  <c r="T58" i="6"/>
  <c r="S58" i="6"/>
  <c r="CM58" i="6" s="1"/>
  <c r="R58" i="6"/>
  <c r="CL58" i="6" s="1"/>
  <c r="Q58" i="6"/>
  <c r="BO58" i="6" s="1"/>
  <c r="P58" i="6"/>
  <c r="O58" i="6"/>
  <c r="N58" i="6"/>
  <c r="M58" i="6"/>
  <c r="C58" i="6"/>
  <c r="CO57" i="6"/>
  <c r="CN57" i="6"/>
  <c r="BJ57" i="6"/>
  <c r="BI57" i="6"/>
  <c r="BH57" i="6"/>
  <c r="BC57" i="6"/>
  <c r="BB57" i="6"/>
  <c r="AZ57" i="6"/>
  <c r="AY57" i="6"/>
  <c r="AX57" i="6"/>
  <c r="AW57" i="6"/>
  <c r="AV57" i="6"/>
  <c r="AU57" i="6"/>
  <c r="AT57" i="6"/>
  <c r="AS57" i="6"/>
  <c r="AP57" i="6"/>
  <c r="AO57" i="6"/>
  <c r="AN57" i="6"/>
  <c r="AM57" i="6"/>
  <c r="AL57" i="6"/>
  <c r="AK57" i="6"/>
  <c r="AJ57" i="6"/>
  <c r="AI57" i="6"/>
  <c r="AH57" i="6"/>
  <c r="AF57" i="6"/>
  <c r="AE57" i="6"/>
  <c r="AD57" i="6"/>
  <c r="AC57" i="6"/>
  <c r="AA57" i="6"/>
  <c r="Z57" i="6"/>
  <c r="Y57" i="6"/>
  <c r="X57" i="6"/>
  <c r="V57" i="6"/>
  <c r="CP57" i="6" s="1"/>
  <c r="U57" i="6"/>
  <c r="T57" i="6"/>
  <c r="S57" i="6"/>
  <c r="CM57" i="6" s="1"/>
  <c r="R57" i="6"/>
  <c r="CL57" i="6" s="1"/>
  <c r="Q57" i="6"/>
  <c r="P57" i="6"/>
  <c r="O57" i="6"/>
  <c r="N57" i="6"/>
  <c r="M57" i="6"/>
  <c r="C57" i="6"/>
  <c r="CP56" i="6"/>
  <c r="CO56" i="6"/>
  <c r="CL56" i="6"/>
  <c r="BJ56" i="6"/>
  <c r="BI56" i="6"/>
  <c r="BN56" i="6" s="1"/>
  <c r="BH56" i="6"/>
  <c r="BC56" i="6"/>
  <c r="BC25" i="6" s="1"/>
  <c r="BB56" i="6"/>
  <c r="BB25" i="6" s="1"/>
  <c r="AZ56" i="6"/>
  <c r="AZ25" i="6" s="1"/>
  <c r="AY56" i="6"/>
  <c r="AX56" i="6"/>
  <c r="AW56" i="6"/>
  <c r="AV56" i="6"/>
  <c r="AV25" i="6" s="1"/>
  <c r="AU56" i="6"/>
  <c r="AT56" i="6"/>
  <c r="AS56" i="6"/>
  <c r="AP56" i="6"/>
  <c r="AO56" i="6"/>
  <c r="AN56" i="6"/>
  <c r="AM56" i="6"/>
  <c r="AL56" i="6"/>
  <c r="AK56" i="6"/>
  <c r="AJ56" i="6"/>
  <c r="AI56" i="6"/>
  <c r="AH56" i="6"/>
  <c r="AF56" i="6"/>
  <c r="AE56" i="6"/>
  <c r="AE25" i="6" s="1"/>
  <c r="AD56" i="6"/>
  <c r="AC56" i="6"/>
  <c r="AA56" i="6"/>
  <c r="Z56" i="6"/>
  <c r="Y56" i="6"/>
  <c r="X56" i="6"/>
  <c r="X25" i="6" s="1"/>
  <c r="V56" i="6"/>
  <c r="U56" i="6"/>
  <c r="T56" i="6"/>
  <c r="CN56" i="6" s="1"/>
  <c r="S56" i="6"/>
  <c r="S25" i="6" s="1"/>
  <c r="R56" i="6"/>
  <c r="Q56" i="6"/>
  <c r="P56" i="6"/>
  <c r="O56" i="6"/>
  <c r="O25" i="6" s="1"/>
  <c r="N56" i="6"/>
  <c r="M56" i="6"/>
  <c r="C56" i="6"/>
  <c r="CP55" i="6"/>
  <c r="CM55" i="6"/>
  <c r="BJ55" i="6"/>
  <c r="BO55" i="6" s="1"/>
  <c r="BI55" i="6"/>
  <c r="BH55" i="6"/>
  <c r="BC55" i="6"/>
  <c r="BB55" i="6"/>
  <c r="AZ55" i="6"/>
  <c r="AY55" i="6"/>
  <c r="AX55" i="6"/>
  <c r="AW55" i="6"/>
  <c r="AV55" i="6"/>
  <c r="AU55" i="6"/>
  <c r="AT55" i="6"/>
  <c r="AS55" i="6"/>
  <c r="AP55" i="6"/>
  <c r="AO55" i="6"/>
  <c r="AN55" i="6"/>
  <c r="AM55" i="6"/>
  <c r="AL55" i="6"/>
  <c r="AK55" i="6"/>
  <c r="AJ55" i="6"/>
  <c r="AI55" i="6"/>
  <c r="AH55" i="6"/>
  <c r="AF55" i="6"/>
  <c r="AE55" i="6"/>
  <c r="AD55" i="6"/>
  <c r="AC55" i="6"/>
  <c r="AA55" i="6"/>
  <c r="Z55" i="6"/>
  <c r="Y55" i="6"/>
  <c r="X55" i="6"/>
  <c r="V55" i="6"/>
  <c r="U55" i="6"/>
  <c r="CO55" i="6" s="1"/>
  <c r="T55" i="6"/>
  <c r="CN55" i="6" s="1"/>
  <c r="S55" i="6"/>
  <c r="R55" i="6"/>
  <c r="CL55" i="6" s="1"/>
  <c r="Q55" i="6"/>
  <c r="P55" i="6"/>
  <c r="BN55" i="6" s="1"/>
  <c r="O55" i="6"/>
  <c r="N55" i="6"/>
  <c r="M55" i="6"/>
  <c r="C55" i="6"/>
  <c r="BJ54" i="6"/>
  <c r="BI54" i="6"/>
  <c r="BH54" i="6"/>
  <c r="BC54" i="6"/>
  <c r="BB54" i="6"/>
  <c r="AZ54" i="6"/>
  <c r="AY54" i="6"/>
  <c r="AX54" i="6"/>
  <c r="AW54" i="6"/>
  <c r="AV54" i="6"/>
  <c r="AU54" i="6"/>
  <c r="AT54" i="6"/>
  <c r="AS54" i="6"/>
  <c r="AP54" i="6"/>
  <c r="AO54" i="6"/>
  <c r="AN54" i="6"/>
  <c r="AM54" i="6"/>
  <c r="AL54" i="6"/>
  <c r="AK54" i="6"/>
  <c r="AJ54" i="6"/>
  <c r="AI54" i="6"/>
  <c r="AH54" i="6"/>
  <c r="AF54" i="6"/>
  <c r="AE54" i="6"/>
  <c r="AD54" i="6"/>
  <c r="AC54" i="6"/>
  <c r="AA54" i="6"/>
  <c r="Z54" i="6"/>
  <c r="Y54" i="6"/>
  <c r="X54" i="6"/>
  <c r="V54" i="6"/>
  <c r="CP54" i="6" s="1"/>
  <c r="U54" i="6"/>
  <c r="CO54" i="6" s="1"/>
  <c r="T54" i="6"/>
  <c r="CN54" i="6" s="1"/>
  <c r="S54" i="6"/>
  <c r="CM54" i="6" s="1"/>
  <c r="R54" i="6"/>
  <c r="CL54" i="6" s="1"/>
  <c r="Q54" i="6"/>
  <c r="P54" i="6"/>
  <c r="BN54" i="6" s="1"/>
  <c r="BS54" i="6" s="1"/>
  <c r="O54" i="6"/>
  <c r="N54" i="6"/>
  <c r="M54" i="6"/>
  <c r="C54" i="6"/>
  <c r="BJ53" i="6"/>
  <c r="BI53" i="6"/>
  <c r="BH53" i="6"/>
  <c r="BC53" i="6"/>
  <c r="BB53" i="6"/>
  <c r="AZ53" i="6"/>
  <c r="AY53" i="6"/>
  <c r="AX53" i="6"/>
  <c r="AW53" i="6"/>
  <c r="AV53" i="6"/>
  <c r="AU53" i="6"/>
  <c r="AT53" i="6"/>
  <c r="AS53" i="6"/>
  <c r="AP53" i="6"/>
  <c r="AO53" i="6"/>
  <c r="AN53" i="6"/>
  <c r="AM53" i="6"/>
  <c r="AL53" i="6"/>
  <c r="AK53" i="6"/>
  <c r="AJ53" i="6"/>
  <c r="AI53" i="6"/>
  <c r="AH53" i="6"/>
  <c r="AF53" i="6"/>
  <c r="AE53" i="6"/>
  <c r="AD53" i="6"/>
  <c r="AC53" i="6"/>
  <c r="AA53" i="6"/>
  <c r="Z53" i="6"/>
  <c r="Y53" i="6"/>
  <c r="X53" i="6"/>
  <c r="V53" i="6"/>
  <c r="CP53" i="6" s="1"/>
  <c r="U53" i="6"/>
  <c r="CO53" i="6" s="1"/>
  <c r="T53" i="6"/>
  <c r="CN53" i="6" s="1"/>
  <c r="S53" i="6"/>
  <c r="CM53" i="6" s="1"/>
  <c r="R53" i="6"/>
  <c r="CL53" i="6" s="1"/>
  <c r="Q53" i="6"/>
  <c r="P53" i="6"/>
  <c r="BN53" i="6" s="1"/>
  <c r="O53" i="6"/>
  <c r="N53" i="6"/>
  <c r="M53" i="6"/>
  <c r="C53" i="6"/>
  <c r="CL52" i="6"/>
  <c r="BJ52" i="6"/>
  <c r="BI52" i="6"/>
  <c r="BH52" i="6"/>
  <c r="BC52" i="6"/>
  <c r="BB52" i="6"/>
  <c r="AZ52" i="6"/>
  <c r="AY52" i="6"/>
  <c r="AX52" i="6"/>
  <c r="AW52" i="6"/>
  <c r="AV52" i="6"/>
  <c r="AU52" i="6"/>
  <c r="AT52" i="6"/>
  <c r="AS52" i="6"/>
  <c r="AP52" i="6"/>
  <c r="AO52" i="6"/>
  <c r="AN52" i="6"/>
  <c r="AM52" i="6"/>
  <c r="AL52" i="6"/>
  <c r="AK52" i="6"/>
  <c r="AJ52" i="6"/>
  <c r="AI52" i="6"/>
  <c r="AH52" i="6"/>
  <c r="AF52" i="6"/>
  <c r="AE52" i="6"/>
  <c r="AE10" i="6" s="1"/>
  <c r="AD52" i="6"/>
  <c r="AC52" i="6"/>
  <c r="AA52" i="6"/>
  <c r="Z52" i="6"/>
  <c r="Y52" i="6"/>
  <c r="X52" i="6"/>
  <c r="V52" i="6"/>
  <c r="CP52" i="6" s="1"/>
  <c r="U52" i="6"/>
  <c r="CO52" i="6" s="1"/>
  <c r="T52" i="6"/>
  <c r="CN52" i="6" s="1"/>
  <c r="S52" i="6"/>
  <c r="S10" i="6" s="1"/>
  <c r="R52" i="6"/>
  <c r="Q52" i="6"/>
  <c r="BO52" i="6" s="1"/>
  <c r="P52" i="6"/>
  <c r="O52" i="6"/>
  <c r="O10" i="6" s="1"/>
  <c r="N52" i="6"/>
  <c r="M52" i="6"/>
  <c r="BK52" i="6" s="1"/>
  <c r="C52" i="6"/>
  <c r="CM51" i="6"/>
  <c r="BJ51" i="6"/>
  <c r="BI51" i="6"/>
  <c r="BH51" i="6"/>
  <c r="BC51" i="6"/>
  <c r="BB51" i="6"/>
  <c r="AZ51" i="6"/>
  <c r="AY51" i="6"/>
  <c r="AY10" i="6" s="1"/>
  <c r="AX51" i="6"/>
  <c r="AW51" i="6"/>
  <c r="AV51" i="6"/>
  <c r="AU51" i="6"/>
  <c r="AU10" i="6" s="1"/>
  <c r="AT51" i="6"/>
  <c r="AS51" i="6"/>
  <c r="AP51" i="6"/>
  <c r="AO51" i="6"/>
  <c r="AN51" i="6"/>
  <c r="AM51" i="6"/>
  <c r="AM10" i="6" s="1"/>
  <c r="AL51" i="6"/>
  <c r="AK51" i="6"/>
  <c r="AJ51" i="6"/>
  <c r="AI51" i="6"/>
  <c r="AI10" i="6" s="1"/>
  <c r="AH51" i="6"/>
  <c r="AF51" i="6"/>
  <c r="AE51" i="6"/>
  <c r="AD51" i="6"/>
  <c r="AC51" i="6"/>
  <c r="AA51" i="6"/>
  <c r="AA10" i="6" s="1"/>
  <c r="Z51" i="6"/>
  <c r="Y51" i="6"/>
  <c r="X51" i="6"/>
  <c r="V51" i="6"/>
  <c r="CP51" i="6" s="1"/>
  <c r="U51" i="6"/>
  <c r="CO51" i="6" s="1"/>
  <c r="T51" i="6"/>
  <c r="CN51" i="6" s="1"/>
  <c r="S51" i="6"/>
  <c r="R51" i="6"/>
  <c r="CL51" i="6" s="1"/>
  <c r="Q51" i="6"/>
  <c r="P51" i="6"/>
  <c r="BN51" i="6" s="1"/>
  <c r="O51" i="6"/>
  <c r="N51" i="6"/>
  <c r="M51" i="6"/>
  <c r="C51" i="6"/>
  <c r="CO50" i="6"/>
  <c r="CN50" i="6"/>
  <c r="BJ50" i="6"/>
  <c r="BI50" i="6"/>
  <c r="BH50" i="6"/>
  <c r="BC50" i="6"/>
  <c r="BB50" i="6"/>
  <c r="AZ50" i="6"/>
  <c r="AY50" i="6"/>
  <c r="AX50" i="6"/>
  <c r="AW50" i="6"/>
  <c r="AV50" i="6"/>
  <c r="AU50" i="6"/>
  <c r="AT50" i="6"/>
  <c r="AS50" i="6"/>
  <c r="AP50" i="6"/>
  <c r="AO50" i="6"/>
  <c r="AN50" i="6"/>
  <c r="AM50" i="6"/>
  <c r="AL50" i="6"/>
  <c r="AK50" i="6"/>
  <c r="AJ50" i="6"/>
  <c r="AI50" i="6"/>
  <c r="AH50" i="6"/>
  <c r="AF50" i="6"/>
  <c r="AE50" i="6"/>
  <c r="AD50" i="6"/>
  <c r="AC50" i="6"/>
  <c r="AA50" i="6"/>
  <c r="Z50" i="6"/>
  <c r="Y50" i="6"/>
  <c r="X50" i="6"/>
  <c r="V50" i="6"/>
  <c r="CP50" i="6" s="1"/>
  <c r="U50" i="6"/>
  <c r="T50" i="6"/>
  <c r="S50" i="6"/>
  <c r="CM50" i="6" s="1"/>
  <c r="R50" i="6"/>
  <c r="CL50" i="6" s="1"/>
  <c r="Q50" i="6"/>
  <c r="BO50" i="6" s="1"/>
  <c r="CK50" i="6" s="1"/>
  <c r="P50" i="6"/>
  <c r="O50" i="6"/>
  <c r="N50" i="6"/>
  <c r="M50" i="6"/>
  <c r="C50" i="6"/>
  <c r="CO49" i="6"/>
  <c r="CN49" i="6"/>
  <c r="BJ49" i="6"/>
  <c r="BI49" i="6"/>
  <c r="BH49" i="6"/>
  <c r="BC49" i="6"/>
  <c r="BB49" i="6"/>
  <c r="AZ49" i="6"/>
  <c r="AY49" i="6"/>
  <c r="AX49" i="6"/>
  <c r="AW49" i="6"/>
  <c r="AV49" i="6"/>
  <c r="AU49" i="6"/>
  <c r="AT49" i="6"/>
  <c r="AS49" i="6"/>
  <c r="AP49" i="6"/>
  <c r="AO49" i="6"/>
  <c r="AN49" i="6"/>
  <c r="AM49" i="6"/>
  <c r="AL49" i="6"/>
  <c r="AK49" i="6"/>
  <c r="AJ49" i="6"/>
  <c r="AI49" i="6"/>
  <c r="AH49" i="6"/>
  <c r="AF49" i="6"/>
  <c r="AE49" i="6"/>
  <c r="AD49" i="6"/>
  <c r="AC49" i="6"/>
  <c r="AA49" i="6"/>
  <c r="Z49" i="6"/>
  <c r="Y49" i="6"/>
  <c r="X49" i="6"/>
  <c r="V49" i="6"/>
  <c r="CP49" i="6" s="1"/>
  <c r="U49" i="6"/>
  <c r="T49" i="6"/>
  <c r="S49" i="6"/>
  <c r="CM49" i="6" s="1"/>
  <c r="R49" i="6"/>
  <c r="CL49" i="6" s="1"/>
  <c r="Q49" i="6"/>
  <c r="P49" i="6"/>
  <c r="O49" i="6"/>
  <c r="N49" i="6"/>
  <c r="M49" i="6"/>
  <c r="C49" i="6"/>
  <c r="CP48" i="6"/>
  <c r="CO48" i="6"/>
  <c r="CL48" i="6"/>
  <c r="BJ48" i="6"/>
  <c r="BI48" i="6"/>
  <c r="BN48" i="6" s="1"/>
  <c r="BH48" i="6"/>
  <c r="BC48" i="6"/>
  <c r="BB48" i="6"/>
  <c r="AZ48" i="6"/>
  <c r="AZ27" i="6" s="1"/>
  <c r="AY48" i="6"/>
  <c r="AX48" i="6"/>
  <c r="AW48" i="6"/>
  <c r="AV48" i="6"/>
  <c r="AV27" i="6" s="1"/>
  <c r="AU48" i="6"/>
  <c r="AT48" i="6"/>
  <c r="AS48" i="6"/>
  <c r="AP48" i="6"/>
  <c r="AO48" i="6"/>
  <c r="AN48" i="6"/>
  <c r="AM48" i="6"/>
  <c r="AL48" i="6"/>
  <c r="AK48" i="6"/>
  <c r="AJ48" i="6"/>
  <c r="AI48" i="6"/>
  <c r="AH48" i="6"/>
  <c r="AF48" i="6"/>
  <c r="AE48" i="6"/>
  <c r="AE27" i="6" s="1"/>
  <c r="AD48" i="6"/>
  <c r="AC48" i="6"/>
  <c r="AA48" i="6"/>
  <c r="Z48" i="6"/>
  <c r="Y48" i="6"/>
  <c r="X48" i="6"/>
  <c r="X27" i="6" s="1"/>
  <c r="V48" i="6"/>
  <c r="U48" i="6"/>
  <c r="T48" i="6"/>
  <c r="CN48" i="6" s="1"/>
  <c r="S48" i="6"/>
  <c r="S27" i="6" s="1"/>
  <c r="R48" i="6"/>
  <c r="Q48" i="6"/>
  <c r="P48" i="6"/>
  <c r="O48" i="6"/>
  <c r="O27" i="6" s="1"/>
  <c r="N48" i="6"/>
  <c r="M48" i="6"/>
  <c r="C48" i="6"/>
  <c r="CP47" i="6"/>
  <c r="CM47" i="6"/>
  <c r="BJ47" i="6"/>
  <c r="BO47" i="6" s="1"/>
  <c r="BI47" i="6"/>
  <c r="BH47" i="6"/>
  <c r="BC47" i="6"/>
  <c r="BB47" i="6"/>
  <c r="AZ47" i="6"/>
  <c r="AY47" i="6"/>
  <c r="AX47" i="6"/>
  <c r="AW47" i="6"/>
  <c r="AV47" i="6"/>
  <c r="AU47" i="6"/>
  <c r="AT47" i="6"/>
  <c r="AS47" i="6"/>
  <c r="AP47" i="6"/>
  <c r="AO47" i="6"/>
  <c r="AN47" i="6"/>
  <c r="AM47" i="6"/>
  <c r="AL47" i="6"/>
  <c r="AK47" i="6"/>
  <c r="AJ47" i="6"/>
  <c r="AI47" i="6"/>
  <c r="AH47" i="6"/>
  <c r="AF47" i="6"/>
  <c r="AE47" i="6"/>
  <c r="AD47" i="6"/>
  <c r="AC47" i="6"/>
  <c r="AA47" i="6"/>
  <c r="Z47" i="6"/>
  <c r="Y47" i="6"/>
  <c r="X47" i="6"/>
  <c r="V47" i="6"/>
  <c r="U47" i="6"/>
  <c r="CO47" i="6" s="1"/>
  <c r="T47" i="6"/>
  <c r="CN47" i="6" s="1"/>
  <c r="S47" i="6"/>
  <c r="R47" i="6"/>
  <c r="CL47" i="6" s="1"/>
  <c r="Q47" i="6"/>
  <c r="P47" i="6"/>
  <c r="BN47" i="6" s="1"/>
  <c r="O47" i="6"/>
  <c r="N47" i="6"/>
  <c r="M47" i="6"/>
  <c r="C47" i="6"/>
  <c r="BJ46" i="6"/>
  <c r="BJ23" i="6" s="1"/>
  <c r="BI46" i="6"/>
  <c r="BH46" i="6"/>
  <c r="BC46" i="6"/>
  <c r="BC23" i="6" s="1"/>
  <c r="BB46" i="6"/>
  <c r="AZ46" i="6"/>
  <c r="AY46" i="6"/>
  <c r="AX46" i="6"/>
  <c r="AW46" i="6"/>
  <c r="AW23" i="6" s="1"/>
  <c r="AV46" i="6"/>
  <c r="AU46" i="6"/>
  <c r="AT46" i="6"/>
  <c r="AS46" i="6"/>
  <c r="AP46" i="6"/>
  <c r="AO46" i="6"/>
  <c r="AN46" i="6"/>
  <c r="AN23" i="6" s="1"/>
  <c r="AM46" i="6"/>
  <c r="AL46" i="6"/>
  <c r="AK46" i="6"/>
  <c r="AJ46" i="6"/>
  <c r="AJ23" i="6" s="1"/>
  <c r="AI46" i="6"/>
  <c r="AH46" i="6"/>
  <c r="AF46" i="6"/>
  <c r="AE46" i="6"/>
  <c r="AE23" i="6" s="1"/>
  <c r="AD46" i="6"/>
  <c r="AC46" i="6"/>
  <c r="AA46" i="6"/>
  <c r="Z46" i="6"/>
  <c r="Y46" i="6"/>
  <c r="X46" i="6"/>
  <c r="V46" i="6"/>
  <c r="CP46" i="6" s="1"/>
  <c r="U46" i="6"/>
  <c r="CO46" i="6" s="1"/>
  <c r="T46" i="6"/>
  <c r="CN46" i="6" s="1"/>
  <c r="S46" i="6"/>
  <c r="CM46" i="6" s="1"/>
  <c r="R46" i="6"/>
  <c r="CL46" i="6" s="1"/>
  <c r="Q46" i="6"/>
  <c r="P46" i="6"/>
  <c r="O46" i="6"/>
  <c r="N46" i="6"/>
  <c r="M46" i="6"/>
  <c r="C46" i="6"/>
  <c r="BJ45" i="6"/>
  <c r="BI45" i="6"/>
  <c r="BH45" i="6"/>
  <c r="BC45" i="6"/>
  <c r="BB45" i="6"/>
  <c r="AZ45" i="6"/>
  <c r="AY45" i="6"/>
  <c r="AX45" i="6"/>
  <c r="AW45" i="6"/>
  <c r="AW15" i="6" s="1"/>
  <c r="AV45" i="6"/>
  <c r="AU45" i="6"/>
  <c r="AT45" i="6"/>
  <c r="AS45" i="6"/>
  <c r="AS15" i="6" s="1"/>
  <c r="AP45" i="6"/>
  <c r="AO45" i="6"/>
  <c r="AO15" i="6" s="1"/>
  <c r="AN45" i="6"/>
  <c r="AM45" i="6"/>
  <c r="AL45" i="6"/>
  <c r="AK45" i="6"/>
  <c r="AK15" i="6" s="1"/>
  <c r="AJ45" i="6"/>
  <c r="AI45" i="6"/>
  <c r="AH45" i="6"/>
  <c r="AF45" i="6"/>
  <c r="AE45" i="6"/>
  <c r="AD45" i="6"/>
  <c r="AC45" i="6"/>
  <c r="AA45" i="6"/>
  <c r="Z45" i="6"/>
  <c r="Y45" i="6"/>
  <c r="Y15" i="6" s="1"/>
  <c r="X45" i="6"/>
  <c r="V45" i="6"/>
  <c r="CP45" i="6" s="1"/>
  <c r="U45" i="6"/>
  <c r="CO45" i="6" s="1"/>
  <c r="T45" i="6"/>
  <c r="CN45" i="6" s="1"/>
  <c r="S45" i="6"/>
  <c r="CM45" i="6" s="1"/>
  <c r="R45" i="6"/>
  <c r="CL45" i="6" s="1"/>
  <c r="Q45" i="6"/>
  <c r="P45" i="6"/>
  <c r="BN45" i="6" s="1"/>
  <c r="O45" i="6"/>
  <c r="N45" i="6"/>
  <c r="M45" i="6"/>
  <c r="C45" i="6"/>
  <c r="CL44" i="6"/>
  <c r="BJ44" i="6"/>
  <c r="BI44" i="6"/>
  <c r="BI15" i="6" s="1"/>
  <c r="BH44" i="6"/>
  <c r="BC44" i="6"/>
  <c r="BC15" i="6" s="1"/>
  <c r="BB44" i="6"/>
  <c r="AZ44" i="6"/>
  <c r="AY44" i="6"/>
  <c r="AX44" i="6"/>
  <c r="AW44" i="6"/>
  <c r="AV44" i="6"/>
  <c r="AU44" i="6"/>
  <c r="AT44" i="6"/>
  <c r="AS44" i="6"/>
  <c r="AP44" i="6"/>
  <c r="AO44" i="6"/>
  <c r="AN44" i="6"/>
  <c r="AM44" i="6"/>
  <c r="AL44" i="6"/>
  <c r="AK44" i="6"/>
  <c r="AJ44" i="6"/>
  <c r="AI44" i="6"/>
  <c r="AH44" i="6"/>
  <c r="AF44" i="6"/>
  <c r="AE44" i="6"/>
  <c r="AD44" i="6"/>
  <c r="AC44" i="6"/>
  <c r="AC15" i="6" s="1"/>
  <c r="AA44" i="6"/>
  <c r="Z44" i="6"/>
  <c r="Y44" i="6"/>
  <c r="X44" i="6"/>
  <c r="V44" i="6"/>
  <c r="CP44" i="6" s="1"/>
  <c r="U44" i="6"/>
  <c r="T44" i="6"/>
  <c r="CN44" i="6" s="1"/>
  <c r="S44" i="6"/>
  <c r="CM44" i="6" s="1"/>
  <c r="R44" i="6"/>
  <c r="Q44" i="6"/>
  <c r="BO44" i="6" s="1"/>
  <c r="P44" i="6"/>
  <c r="O44" i="6"/>
  <c r="N44" i="6"/>
  <c r="M44" i="6"/>
  <c r="BK44" i="6" s="1"/>
  <c r="C44" i="6"/>
  <c r="CM43" i="6"/>
  <c r="BJ43" i="6"/>
  <c r="BI43" i="6"/>
  <c r="BH43" i="6"/>
  <c r="BC43" i="6"/>
  <c r="BB43" i="6"/>
  <c r="AZ43" i="6"/>
  <c r="AY43" i="6"/>
  <c r="AY27" i="6" s="1"/>
  <c r="AX43" i="6"/>
  <c r="AW43" i="6"/>
  <c r="AV43" i="6"/>
  <c r="AU43" i="6"/>
  <c r="AU27" i="6" s="1"/>
  <c r="AT43" i="6"/>
  <c r="AS43" i="6"/>
  <c r="AP43" i="6"/>
  <c r="AO43" i="6"/>
  <c r="AN43" i="6"/>
  <c r="AM43" i="6"/>
  <c r="AM27" i="6" s="1"/>
  <c r="AL43" i="6"/>
  <c r="AK43" i="6"/>
  <c r="AK27" i="6" s="1"/>
  <c r="AJ43" i="6"/>
  <c r="AI43" i="6"/>
  <c r="AI27" i="6" s="1"/>
  <c r="AH43" i="6"/>
  <c r="AF43" i="6"/>
  <c r="AE43" i="6"/>
  <c r="AD43" i="6"/>
  <c r="AC43" i="6"/>
  <c r="AA43" i="6"/>
  <c r="AA27" i="6" s="1"/>
  <c r="Z43" i="6"/>
  <c r="Y43" i="6"/>
  <c r="X43" i="6"/>
  <c r="V43" i="6"/>
  <c r="U43" i="6"/>
  <c r="CO43" i="6" s="1"/>
  <c r="T43" i="6"/>
  <c r="T27" i="6" s="1"/>
  <c r="S43" i="6"/>
  <c r="R43" i="6"/>
  <c r="CL43" i="6" s="1"/>
  <c r="CL27" i="6" s="1"/>
  <c r="Q43" i="6"/>
  <c r="P43" i="6"/>
  <c r="P27" i="6" s="1"/>
  <c r="O43" i="6"/>
  <c r="N43" i="6"/>
  <c r="N27" i="6" s="1"/>
  <c r="M43" i="6"/>
  <c r="C43" i="6"/>
  <c r="CO42" i="6"/>
  <c r="CN42" i="6"/>
  <c r="BJ42" i="6"/>
  <c r="BI42" i="6"/>
  <c r="BH42" i="6"/>
  <c r="BC42" i="6"/>
  <c r="BB42" i="6"/>
  <c r="AZ42" i="6"/>
  <c r="AY42" i="6"/>
  <c r="AX42" i="6"/>
  <c r="AW42" i="6"/>
  <c r="AV42" i="6"/>
  <c r="AU42" i="6"/>
  <c r="AT42" i="6"/>
  <c r="AS42" i="6"/>
  <c r="AP42" i="6"/>
  <c r="AO42" i="6"/>
  <c r="AN42" i="6"/>
  <c r="AM42" i="6"/>
  <c r="AL42" i="6"/>
  <c r="AK42" i="6"/>
  <c r="AJ42" i="6"/>
  <c r="AI42" i="6"/>
  <c r="AH42" i="6"/>
  <c r="AF42" i="6"/>
  <c r="AE42" i="6"/>
  <c r="AD42" i="6"/>
  <c r="AC42" i="6"/>
  <c r="AA42" i="6"/>
  <c r="Z42" i="6"/>
  <c r="Y42" i="6"/>
  <c r="X42" i="6"/>
  <c r="V42" i="6"/>
  <c r="CP42" i="6" s="1"/>
  <c r="U42" i="6"/>
  <c r="T42" i="6"/>
  <c r="S42" i="6"/>
  <c r="CM42" i="6" s="1"/>
  <c r="R42" i="6"/>
  <c r="CL42" i="6" s="1"/>
  <c r="Q42" i="6"/>
  <c r="P42" i="6"/>
  <c r="O42" i="6"/>
  <c r="N42" i="6"/>
  <c r="M42" i="6"/>
  <c r="C42" i="6"/>
  <c r="CO41" i="6"/>
  <c r="CN41" i="6"/>
  <c r="BJ41" i="6"/>
  <c r="BJ17" i="6" s="1"/>
  <c r="BI41" i="6"/>
  <c r="BH41" i="6"/>
  <c r="BC41" i="6"/>
  <c r="BC26" i="6" s="1"/>
  <c r="BB41" i="6"/>
  <c r="AZ41" i="6"/>
  <c r="AY41" i="6"/>
  <c r="AY17" i="6" s="1"/>
  <c r="AX41" i="6"/>
  <c r="AW41" i="6"/>
  <c r="AW26" i="6" s="1"/>
  <c r="AV41" i="6"/>
  <c r="AU41" i="6"/>
  <c r="AU26" i="6" s="1"/>
  <c r="AT41" i="6"/>
  <c r="AS41" i="6"/>
  <c r="AS26" i="6" s="1"/>
  <c r="AP41" i="6"/>
  <c r="AO41" i="6"/>
  <c r="AO26" i="6" s="1"/>
  <c r="AN41" i="6"/>
  <c r="AM41" i="6"/>
  <c r="AL41" i="6"/>
  <c r="AK41" i="6"/>
  <c r="AK26" i="6" s="1"/>
  <c r="AJ41" i="6"/>
  <c r="AI41" i="6"/>
  <c r="AI17" i="6" s="1"/>
  <c r="AH41" i="6"/>
  <c r="AF41" i="6"/>
  <c r="AE41" i="6"/>
  <c r="AD41" i="6"/>
  <c r="AC41" i="6"/>
  <c r="AA41" i="6"/>
  <c r="Z41" i="6"/>
  <c r="Y41" i="6"/>
  <c r="Y26" i="6" s="1"/>
  <c r="X41" i="6"/>
  <c r="V41" i="6"/>
  <c r="CP41" i="6" s="1"/>
  <c r="U41" i="6"/>
  <c r="T41" i="6"/>
  <c r="T17" i="6" s="1"/>
  <c r="S41" i="6"/>
  <c r="CM41" i="6" s="1"/>
  <c r="R41" i="6"/>
  <c r="Q41" i="6"/>
  <c r="P41" i="6"/>
  <c r="BN41" i="6" s="1"/>
  <c r="O41" i="6"/>
  <c r="N41" i="6"/>
  <c r="N26" i="6" s="1"/>
  <c r="M41" i="6"/>
  <c r="C41" i="6"/>
  <c r="BJ40" i="6"/>
  <c r="BI40" i="6"/>
  <c r="BH40" i="6"/>
  <c r="BC40" i="6"/>
  <c r="BB40" i="6"/>
  <c r="AZ40" i="6"/>
  <c r="AY40" i="6"/>
  <c r="AX40" i="6"/>
  <c r="AW40" i="6"/>
  <c r="AV40" i="6"/>
  <c r="AU40" i="6"/>
  <c r="AT40" i="6"/>
  <c r="AS40" i="6"/>
  <c r="AP40" i="6"/>
  <c r="AO40" i="6"/>
  <c r="AN40" i="6"/>
  <c r="AM40" i="6"/>
  <c r="AL40" i="6"/>
  <c r="AK40" i="6"/>
  <c r="AJ40" i="6"/>
  <c r="AI40" i="6"/>
  <c r="AH40" i="6"/>
  <c r="AF40" i="6"/>
  <c r="AE40" i="6"/>
  <c r="AD40" i="6"/>
  <c r="AC40" i="6"/>
  <c r="AA40" i="6"/>
  <c r="Z40" i="6"/>
  <c r="Y40" i="6"/>
  <c r="X40" i="6"/>
  <c r="V40" i="6"/>
  <c r="CP40" i="6" s="1"/>
  <c r="U40" i="6"/>
  <c r="CO40" i="6" s="1"/>
  <c r="T40" i="6"/>
  <c r="CN40" i="6" s="1"/>
  <c r="S40" i="6"/>
  <c r="CM40" i="6" s="1"/>
  <c r="R40" i="6"/>
  <c r="CL40" i="6" s="1"/>
  <c r="Q40" i="6"/>
  <c r="P40" i="6"/>
  <c r="O40" i="6"/>
  <c r="N40" i="6"/>
  <c r="M40" i="6"/>
  <c r="C40" i="6"/>
  <c r="CM39" i="6"/>
  <c r="CL39" i="6"/>
  <c r="BJ39" i="6"/>
  <c r="BI39" i="6"/>
  <c r="BH39" i="6"/>
  <c r="BC39" i="6"/>
  <c r="BB39" i="6"/>
  <c r="AZ39" i="6"/>
  <c r="AY39" i="6"/>
  <c r="AX39" i="6"/>
  <c r="AX24" i="6" s="1"/>
  <c r="AW39" i="6"/>
  <c r="AV39" i="6"/>
  <c r="AU39" i="6"/>
  <c r="AT39" i="6"/>
  <c r="AT24" i="6" s="1"/>
  <c r="AS39" i="6"/>
  <c r="AP39" i="6"/>
  <c r="AO39" i="6"/>
  <c r="AN39" i="6"/>
  <c r="AM39" i="6"/>
  <c r="AL39" i="6"/>
  <c r="AK39" i="6"/>
  <c r="AJ39" i="6"/>
  <c r="AI39" i="6"/>
  <c r="AH39" i="6"/>
  <c r="AF39" i="6"/>
  <c r="AE39" i="6"/>
  <c r="AE24" i="6" s="1"/>
  <c r="AD39" i="6"/>
  <c r="AC39" i="6"/>
  <c r="AA39" i="6"/>
  <c r="Z39" i="6"/>
  <c r="Z24" i="6" s="1"/>
  <c r="Y39" i="6"/>
  <c r="X39" i="6"/>
  <c r="V39" i="6"/>
  <c r="CP39" i="6" s="1"/>
  <c r="U39" i="6"/>
  <c r="T39" i="6"/>
  <c r="CN39" i="6" s="1"/>
  <c r="S39" i="6"/>
  <c r="R39" i="6"/>
  <c r="Q39" i="6"/>
  <c r="BO39" i="6" s="1"/>
  <c r="P39" i="6"/>
  <c r="O39" i="6"/>
  <c r="N39" i="6"/>
  <c r="M39" i="6"/>
  <c r="BK39" i="6" s="1"/>
  <c r="C39" i="6"/>
  <c r="BJ38" i="6"/>
  <c r="BI38" i="6"/>
  <c r="BH38" i="6"/>
  <c r="BC38" i="6"/>
  <c r="BB38" i="6"/>
  <c r="AZ38" i="6"/>
  <c r="AY38" i="6"/>
  <c r="AX38" i="6"/>
  <c r="AW38" i="6"/>
  <c r="AV38" i="6"/>
  <c r="AU38" i="6"/>
  <c r="AT38" i="6"/>
  <c r="AS38" i="6"/>
  <c r="AP38" i="6"/>
  <c r="AO38" i="6"/>
  <c r="AN38" i="6"/>
  <c r="AN28" i="6" s="1"/>
  <c r="AM38" i="6"/>
  <c r="AL38" i="6"/>
  <c r="AK38" i="6"/>
  <c r="AJ38" i="6"/>
  <c r="AJ28" i="6" s="1"/>
  <c r="AI38" i="6"/>
  <c r="AH38" i="6"/>
  <c r="AF38" i="6"/>
  <c r="AE38" i="6"/>
  <c r="AD38" i="6"/>
  <c r="AC38" i="6"/>
  <c r="AA38" i="6"/>
  <c r="Z38" i="6"/>
  <c r="Y38" i="6"/>
  <c r="X38" i="6"/>
  <c r="V38" i="6"/>
  <c r="CP38" i="6" s="1"/>
  <c r="U38" i="6"/>
  <c r="CO38" i="6" s="1"/>
  <c r="T38" i="6"/>
  <c r="CN38" i="6" s="1"/>
  <c r="S38" i="6"/>
  <c r="CM38" i="6" s="1"/>
  <c r="R38" i="6"/>
  <c r="CL38" i="6" s="1"/>
  <c r="Q38" i="6"/>
  <c r="P38" i="6"/>
  <c r="O38" i="6"/>
  <c r="N38" i="6"/>
  <c r="M38" i="6"/>
  <c r="C38" i="6"/>
  <c r="CO37" i="6"/>
  <c r="BJ37" i="6"/>
  <c r="BI37" i="6"/>
  <c r="BI24" i="6" s="1"/>
  <c r="BH37" i="6"/>
  <c r="BC37" i="6"/>
  <c r="BC24" i="6" s="1"/>
  <c r="BB37" i="6"/>
  <c r="AZ37" i="6"/>
  <c r="AZ24" i="6" s="1"/>
  <c r="AY37" i="6"/>
  <c r="AX37" i="6"/>
  <c r="AW37" i="6"/>
  <c r="AV37" i="6"/>
  <c r="AU37" i="6"/>
  <c r="AT37" i="6"/>
  <c r="AS37" i="6"/>
  <c r="AP37" i="6"/>
  <c r="AP24" i="6" s="1"/>
  <c r="AO37" i="6"/>
  <c r="AO24" i="6" s="1"/>
  <c r="AN37" i="6"/>
  <c r="AM37" i="6"/>
  <c r="AL37" i="6"/>
  <c r="AL24" i="6" s="1"/>
  <c r="AK37" i="6"/>
  <c r="AK24" i="6" s="1"/>
  <c r="AJ37" i="6"/>
  <c r="AI37" i="6"/>
  <c r="AH37" i="6"/>
  <c r="AH24" i="6" s="1"/>
  <c r="AF37" i="6"/>
  <c r="AF24" i="6" s="1"/>
  <c r="AE37" i="6"/>
  <c r="AD37" i="6"/>
  <c r="AC37" i="6"/>
  <c r="AC24" i="6" s="1"/>
  <c r="AA37" i="6"/>
  <c r="Z37" i="6"/>
  <c r="Y37" i="6"/>
  <c r="X37" i="6"/>
  <c r="X24" i="6" s="1"/>
  <c r="V37" i="6"/>
  <c r="V24" i="6" s="1"/>
  <c r="U37" i="6"/>
  <c r="T37" i="6"/>
  <c r="CN37" i="6" s="1"/>
  <c r="S37" i="6"/>
  <c r="CM37" i="6" s="1"/>
  <c r="R37" i="6"/>
  <c r="R24" i="6" s="1"/>
  <c r="Q37" i="6"/>
  <c r="P37" i="6"/>
  <c r="O37" i="6"/>
  <c r="N37" i="6"/>
  <c r="N24" i="6" s="1"/>
  <c r="M37" i="6"/>
  <c r="C37" i="6"/>
  <c r="CO36" i="6"/>
  <c r="BJ36" i="6"/>
  <c r="BJ21" i="6" s="1"/>
  <c r="BI36" i="6"/>
  <c r="BH36" i="6"/>
  <c r="BC36" i="6"/>
  <c r="BB36" i="6"/>
  <c r="BB21" i="6" s="1"/>
  <c r="AZ36" i="6"/>
  <c r="AZ21" i="6" s="1"/>
  <c r="AY36" i="6"/>
  <c r="AY21" i="6" s="1"/>
  <c r="AX36" i="6"/>
  <c r="AW36" i="6"/>
  <c r="AW21" i="6" s="1"/>
  <c r="AV36" i="6"/>
  <c r="AV21" i="6" s="1"/>
  <c r="AU36" i="6"/>
  <c r="AU21" i="6" s="1"/>
  <c r="AT36" i="6"/>
  <c r="AS36" i="6"/>
  <c r="AS21" i="6" s="1"/>
  <c r="AP36" i="6"/>
  <c r="AO36" i="6"/>
  <c r="AN36" i="6"/>
  <c r="AM36" i="6"/>
  <c r="AM21" i="6" s="1"/>
  <c r="AL36" i="6"/>
  <c r="AK36" i="6"/>
  <c r="AJ36" i="6"/>
  <c r="AI36" i="6"/>
  <c r="AI21" i="6" s="1"/>
  <c r="AH36" i="6"/>
  <c r="AF36" i="6"/>
  <c r="AF21" i="6" s="1"/>
  <c r="AE36" i="6"/>
  <c r="AD36" i="6"/>
  <c r="AC36" i="6"/>
  <c r="AA36" i="6"/>
  <c r="AA21" i="6" s="1"/>
  <c r="Z36" i="6"/>
  <c r="Y36" i="6"/>
  <c r="X36" i="6"/>
  <c r="X21" i="6" s="1"/>
  <c r="V36" i="6"/>
  <c r="CP36" i="6" s="1"/>
  <c r="U36" i="6"/>
  <c r="T36" i="6"/>
  <c r="S36" i="6"/>
  <c r="CM36" i="6" s="1"/>
  <c r="R36" i="6"/>
  <c r="CL36" i="6" s="1"/>
  <c r="Q36" i="6"/>
  <c r="P36" i="6"/>
  <c r="P21" i="6" s="1"/>
  <c r="O36" i="6"/>
  <c r="O21" i="6" s="1"/>
  <c r="N36" i="6"/>
  <c r="M36" i="6"/>
  <c r="C36" i="6"/>
  <c r="BJ35" i="6"/>
  <c r="BJ28" i="6" s="1"/>
  <c r="BI35" i="6"/>
  <c r="BI28" i="6" s="1"/>
  <c r="BH35" i="6"/>
  <c r="BC35" i="6"/>
  <c r="BC28" i="6" s="1"/>
  <c r="BB35" i="6"/>
  <c r="BB28" i="6" s="1"/>
  <c r="AZ35" i="6"/>
  <c r="AY35" i="6"/>
  <c r="AX35" i="6"/>
  <c r="AW35" i="6"/>
  <c r="AW28" i="6" s="1"/>
  <c r="AV35" i="6"/>
  <c r="AU35" i="6"/>
  <c r="AU28" i="6" s="1"/>
  <c r="AT35" i="6"/>
  <c r="AS35" i="6"/>
  <c r="AS28" i="6" s="1"/>
  <c r="AP35" i="6"/>
  <c r="AO35" i="6"/>
  <c r="AN35" i="6"/>
  <c r="AM35" i="6"/>
  <c r="AL35" i="6"/>
  <c r="AK35" i="6"/>
  <c r="AJ35" i="6"/>
  <c r="AI35" i="6"/>
  <c r="AI28" i="6" s="1"/>
  <c r="AH35" i="6"/>
  <c r="AF35" i="6"/>
  <c r="AE35" i="6"/>
  <c r="AD35" i="6"/>
  <c r="AD28" i="6" s="1"/>
  <c r="AC35" i="6"/>
  <c r="AC28" i="6" s="1"/>
  <c r="AA35" i="6"/>
  <c r="AA28" i="6" s="1"/>
  <c r="Z35" i="6"/>
  <c r="Y35" i="6"/>
  <c r="Y28" i="6" s="1"/>
  <c r="X35" i="6"/>
  <c r="V35" i="6"/>
  <c r="CP35" i="6" s="1"/>
  <c r="U35" i="6"/>
  <c r="CO35" i="6" s="1"/>
  <c r="T35" i="6"/>
  <c r="S35" i="6"/>
  <c r="S28" i="6" s="1"/>
  <c r="R35" i="6"/>
  <c r="CL35" i="6" s="1"/>
  <c r="Q35" i="6"/>
  <c r="P35" i="6"/>
  <c r="O35" i="6"/>
  <c r="O28" i="6" s="1"/>
  <c r="N35" i="6"/>
  <c r="M35" i="6"/>
  <c r="C35" i="6"/>
  <c r="BG28" i="6"/>
  <c r="BF28" i="6"/>
  <c r="BE28" i="6"/>
  <c r="BD28" i="6"/>
  <c r="BA28" i="6"/>
  <c r="AY28" i="6"/>
  <c r="AR28" i="6"/>
  <c r="AQ28" i="6"/>
  <c r="AM28" i="6"/>
  <c r="AG28" i="6"/>
  <c r="AE28" i="6"/>
  <c r="AB28" i="6"/>
  <c r="W28" i="6"/>
  <c r="BI27" i="6"/>
  <c r="BG27" i="6"/>
  <c r="BF27" i="6"/>
  <c r="BE27" i="6"/>
  <c r="BD27" i="6"/>
  <c r="BA27" i="6"/>
  <c r="AX27" i="6"/>
  <c r="AW27" i="6"/>
  <c r="AT27" i="6"/>
  <c r="AS27" i="6"/>
  <c r="AR27" i="6"/>
  <c r="AQ27" i="6"/>
  <c r="AP27" i="6"/>
  <c r="AO27" i="6"/>
  <c r="AL27" i="6"/>
  <c r="AH27" i="6"/>
  <c r="AG27" i="6"/>
  <c r="AC27" i="6"/>
  <c r="AB27" i="6"/>
  <c r="Z27" i="6"/>
  <c r="Y27" i="6"/>
  <c r="W27" i="6"/>
  <c r="U27" i="6"/>
  <c r="R27" i="6"/>
  <c r="Q27" i="6"/>
  <c r="M27" i="6"/>
  <c r="CM26" i="6"/>
  <c r="BG26" i="6"/>
  <c r="BF26" i="6"/>
  <c r="BE26" i="6"/>
  <c r="BD26" i="6"/>
  <c r="BA26" i="6"/>
  <c r="AZ26" i="6"/>
  <c r="AY26" i="6"/>
  <c r="AX26" i="6"/>
  <c r="AV26" i="6"/>
  <c r="AT26" i="6"/>
  <c r="AR26" i="6"/>
  <c r="AQ26" i="6"/>
  <c r="AP26" i="6"/>
  <c r="AN26" i="6"/>
  <c r="AM26" i="6"/>
  <c r="AL26" i="6"/>
  <c r="AJ26" i="6"/>
  <c r="AI26" i="6"/>
  <c r="AH26" i="6"/>
  <c r="AG26" i="6"/>
  <c r="AE26" i="6"/>
  <c r="AB26" i="6"/>
  <c r="AA26" i="6"/>
  <c r="Z26" i="6"/>
  <c r="X26" i="6"/>
  <c r="W26" i="6"/>
  <c r="U26" i="6"/>
  <c r="T26" i="6"/>
  <c r="S26" i="6"/>
  <c r="Q26" i="6"/>
  <c r="P26" i="6"/>
  <c r="O26" i="6"/>
  <c r="M26" i="6"/>
  <c r="CL25" i="6"/>
  <c r="BJ25" i="6"/>
  <c r="BI25" i="6"/>
  <c r="BH25" i="6"/>
  <c r="BG25" i="6"/>
  <c r="BF25" i="6"/>
  <c r="BE25" i="6"/>
  <c r="BD25" i="6"/>
  <c r="BA25" i="6"/>
  <c r="AY25" i="6"/>
  <c r="AW25" i="6"/>
  <c r="AU25" i="6"/>
  <c r="AS25" i="6"/>
  <c r="AR25" i="6"/>
  <c r="AQ25" i="6"/>
  <c r="AO25" i="6"/>
  <c r="AM25" i="6"/>
  <c r="AK25" i="6"/>
  <c r="AI25" i="6"/>
  <c r="AG25" i="6"/>
  <c r="AF25" i="6"/>
  <c r="AD25" i="6"/>
  <c r="AC25" i="6"/>
  <c r="AB25" i="6"/>
  <c r="AA25" i="6"/>
  <c r="Y25" i="6"/>
  <c r="W25" i="6"/>
  <c r="V25" i="6"/>
  <c r="U25" i="6"/>
  <c r="T25" i="6"/>
  <c r="R25" i="6"/>
  <c r="Q25" i="6"/>
  <c r="P25" i="6"/>
  <c r="N25" i="6"/>
  <c r="M25" i="6"/>
  <c r="CM24" i="6"/>
  <c r="BG24" i="6"/>
  <c r="BF24" i="6"/>
  <c r="BE24" i="6"/>
  <c r="BD24" i="6"/>
  <c r="BA24" i="6"/>
  <c r="AY24" i="6"/>
  <c r="AV24" i="6"/>
  <c r="AU24" i="6"/>
  <c r="AR24" i="6"/>
  <c r="AQ24" i="6"/>
  <c r="AM24" i="6"/>
  <c r="AI24" i="6"/>
  <c r="AG24" i="6"/>
  <c r="AB24" i="6"/>
  <c r="AA24" i="6"/>
  <c r="W24" i="6"/>
  <c r="S24" i="6"/>
  <c r="O24" i="6"/>
  <c r="BI23" i="6"/>
  <c r="BG23" i="6"/>
  <c r="BF23" i="6"/>
  <c r="BE23" i="6"/>
  <c r="BD23" i="6"/>
  <c r="BA23" i="6"/>
  <c r="AZ23" i="6"/>
  <c r="AV23" i="6"/>
  <c r="AS23" i="6"/>
  <c r="AR23" i="6"/>
  <c r="AQ23" i="6"/>
  <c r="AP23" i="6"/>
  <c r="AO23" i="6"/>
  <c r="AL23" i="6"/>
  <c r="AK23" i="6"/>
  <c r="AH23" i="6"/>
  <c r="AG23" i="6"/>
  <c r="AD23" i="6"/>
  <c r="AC23" i="6"/>
  <c r="AB23" i="6"/>
  <c r="Y23" i="6"/>
  <c r="X23" i="6"/>
  <c r="W23" i="6"/>
  <c r="U23" i="6"/>
  <c r="T23" i="6"/>
  <c r="Q23" i="6"/>
  <c r="M23" i="6"/>
  <c r="CN22" i="6"/>
  <c r="CM22" i="6"/>
  <c r="BJ22" i="6"/>
  <c r="BI22" i="6"/>
  <c r="BH22" i="6"/>
  <c r="BG22" i="6"/>
  <c r="BF22" i="6"/>
  <c r="BE22" i="6"/>
  <c r="BD22" i="6"/>
  <c r="BA22" i="6"/>
  <c r="AZ22" i="6"/>
  <c r="AY22" i="6"/>
  <c r="AX22" i="6"/>
  <c r="AV22" i="6"/>
  <c r="AU22" i="6"/>
  <c r="AT22" i="6"/>
  <c r="AR22" i="6"/>
  <c r="AQ22" i="6"/>
  <c r="AP22" i="6"/>
  <c r="AO22" i="6"/>
  <c r="AN22" i="6"/>
  <c r="AM22" i="6"/>
  <c r="AL22" i="6"/>
  <c r="AK22" i="6"/>
  <c r="AJ22" i="6"/>
  <c r="AI22" i="6"/>
  <c r="AH22" i="6"/>
  <c r="AG22" i="6"/>
  <c r="AF22" i="6"/>
  <c r="AE22" i="6"/>
  <c r="AD22" i="6"/>
  <c r="AC22" i="6"/>
  <c r="AB22" i="6"/>
  <c r="AA22" i="6"/>
  <c r="Z22" i="6"/>
  <c r="X22" i="6"/>
  <c r="W22" i="6"/>
  <c r="V22" i="6"/>
  <c r="U22" i="6"/>
  <c r="T22" i="6"/>
  <c r="S22" i="6"/>
  <c r="R22" i="6"/>
  <c r="Q22" i="6"/>
  <c r="P22" i="6"/>
  <c r="O22" i="6"/>
  <c r="N22" i="6"/>
  <c r="M22" i="6"/>
  <c r="BI21" i="6"/>
  <c r="BH21" i="6"/>
  <c r="BG21" i="6"/>
  <c r="BF21" i="6"/>
  <c r="BE21" i="6"/>
  <c r="BD21" i="6"/>
  <c r="BA21" i="6"/>
  <c r="AX21" i="6"/>
  <c r="AT21" i="6"/>
  <c r="AR21" i="6"/>
  <c r="AQ21" i="6"/>
  <c r="AO21" i="6"/>
  <c r="AN21" i="6"/>
  <c r="AK21" i="6"/>
  <c r="AJ21" i="6"/>
  <c r="AG21" i="6"/>
  <c r="AD21" i="6"/>
  <c r="AC21" i="6"/>
  <c r="AB21" i="6"/>
  <c r="Z21" i="6"/>
  <c r="Y21" i="6"/>
  <c r="W21" i="6"/>
  <c r="V21" i="6"/>
  <c r="U21" i="6"/>
  <c r="R21" i="6"/>
  <c r="Q21" i="6"/>
  <c r="N21" i="6"/>
  <c r="M21" i="6"/>
  <c r="CP18" i="6"/>
  <c r="CO18" i="6"/>
  <c r="CN18" i="6"/>
  <c r="CM18" i="6"/>
  <c r="CL18" i="6"/>
  <c r="CL29" i="6" s="1"/>
  <c r="BJ18" i="6"/>
  <c r="BJ29" i="6" s="1"/>
  <c r="BI18" i="6"/>
  <c r="BI29" i="6" s="1"/>
  <c r="BH18" i="6"/>
  <c r="BH29" i="6" s="1"/>
  <c r="BG18" i="6"/>
  <c r="BG29" i="6" s="1"/>
  <c r="BF18" i="6"/>
  <c r="BF29" i="6" s="1"/>
  <c r="BE18" i="6"/>
  <c r="BE29" i="6" s="1"/>
  <c r="BD18" i="6"/>
  <c r="BD29" i="6" s="1"/>
  <c r="BA18" i="6"/>
  <c r="BA29" i="6" s="1"/>
  <c r="AZ18" i="6"/>
  <c r="AZ29" i="6" s="1"/>
  <c r="AY18" i="6"/>
  <c r="AY29" i="6" s="1"/>
  <c r="AX18" i="6"/>
  <c r="AX29" i="6" s="1"/>
  <c r="AW18" i="6"/>
  <c r="AW29" i="6" s="1"/>
  <c r="AV18" i="6"/>
  <c r="AV29" i="6" s="1"/>
  <c r="AU18" i="6"/>
  <c r="AU29" i="6" s="1"/>
  <c r="AT18" i="6"/>
  <c r="AT29" i="6" s="1"/>
  <c r="AS18" i="6"/>
  <c r="AS29" i="6" s="1"/>
  <c r="AR18" i="6"/>
  <c r="AR29" i="6" s="1"/>
  <c r="AQ18" i="6"/>
  <c r="AQ29" i="6" s="1"/>
  <c r="AP18" i="6"/>
  <c r="AP29" i="6" s="1"/>
  <c r="AO18" i="6"/>
  <c r="AO29" i="6" s="1"/>
  <c r="AN18" i="6"/>
  <c r="AM18" i="6"/>
  <c r="AM29" i="6" s="1"/>
  <c r="AL18" i="6"/>
  <c r="AL29" i="6" s="1"/>
  <c r="AK18" i="6"/>
  <c r="AK29" i="6" s="1"/>
  <c r="AJ18" i="6"/>
  <c r="AI18" i="6"/>
  <c r="AI29" i="6" s="1"/>
  <c r="AH18" i="6"/>
  <c r="AH29" i="6" s="1"/>
  <c r="AG18" i="6"/>
  <c r="AG29" i="6" s="1"/>
  <c r="AF18" i="6"/>
  <c r="AF29" i="6" s="1"/>
  <c r="AE18" i="6"/>
  <c r="AE29" i="6" s="1"/>
  <c r="AD18" i="6"/>
  <c r="AD29" i="6" s="1"/>
  <c r="AC18" i="6"/>
  <c r="AC29" i="6" s="1"/>
  <c r="AB18" i="6"/>
  <c r="AB29" i="6" s="1"/>
  <c r="AA18" i="6"/>
  <c r="AA29" i="6" s="1"/>
  <c r="Z18" i="6"/>
  <c r="Z29" i="6" s="1"/>
  <c r="Y18" i="6"/>
  <c r="Y29" i="6" s="1"/>
  <c r="X18" i="6"/>
  <c r="X29" i="6" s="1"/>
  <c r="W18" i="6"/>
  <c r="W29" i="6" s="1"/>
  <c r="V18" i="6"/>
  <c r="V29" i="6" s="1"/>
  <c r="U18" i="6"/>
  <c r="U29" i="6" s="1"/>
  <c r="T18" i="6"/>
  <c r="S18" i="6"/>
  <c r="S29" i="6" s="1"/>
  <c r="R18" i="6"/>
  <c r="R29" i="6" s="1"/>
  <c r="Q18" i="6"/>
  <c r="Q29" i="6" s="1"/>
  <c r="P18" i="6"/>
  <c r="O18" i="6"/>
  <c r="O29" i="6" s="1"/>
  <c r="N18" i="6"/>
  <c r="N29" i="6" s="1"/>
  <c r="M18" i="6"/>
  <c r="M29" i="6" s="1"/>
  <c r="BH17" i="6"/>
  <c r="BG17" i="6"/>
  <c r="BF17" i="6"/>
  <c r="BE17" i="6"/>
  <c r="BD17" i="6"/>
  <c r="BD33" i="6" s="1"/>
  <c r="BA17" i="6"/>
  <c r="BA33" i="6" s="1"/>
  <c r="AZ17" i="6"/>
  <c r="AX17" i="6"/>
  <c r="AV17" i="6"/>
  <c r="AU17" i="6"/>
  <c r="AU33" i="6" s="1"/>
  <c r="AT17" i="6"/>
  <c r="AR17" i="6"/>
  <c r="AQ17" i="6"/>
  <c r="AP17" i="6"/>
  <c r="AN17" i="6"/>
  <c r="AM17" i="6"/>
  <c r="AL17" i="6"/>
  <c r="AJ17" i="6"/>
  <c r="AH17" i="6"/>
  <c r="AG17" i="6"/>
  <c r="AF17" i="6"/>
  <c r="AE17" i="6"/>
  <c r="AD17" i="6"/>
  <c r="AB17" i="6"/>
  <c r="AA17" i="6"/>
  <c r="Z17" i="6"/>
  <c r="X17" i="6"/>
  <c r="W17" i="6"/>
  <c r="V17" i="6"/>
  <c r="S17" i="6"/>
  <c r="R17" i="6"/>
  <c r="P17" i="6"/>
  <c r="O17" i="6"/>
  <c r="N17" i="6"/>
  <c r="BJ16" i="6"/>
  <c r="BI16" i="6"/>
  <c r="BH16" i="6"/>
  <c r="BG16" i="6"/>
  <c r="BF16" i="6"/>
  <c r="BE16" i="6"/>
  <c r="BD16" i="6"/>
  <c r="BA16" i="6"/>
  <c r="AW16" i="6"/>
  <c r="AS16" i="6"/>
  <c r="AR16" i="6"/>
  <c r="AQ16" i="6"/>
  <c r="AO16" i="6"/>
  <c r="AK16" i="6"/>
  <c r="AG16" i="6"/>
  <c r="AF16" i="6"/>
  <c r="AD16" i="6"/>
  <c r="AC16" i="6"/>
  <c r="AB16" i="6"/>
  <c r="Y16" i="6"/>
  <c r="W16" i="6"/>
  <c r="V16" i="6"/>
  <c r="U16" i="6"/>
  <c r="T16" i="6"/>
  <c r="R16" i="6"/>
  <c r="Q16" i="6"/>
  <c r="N16" i="6"/>
  <c r="M16" i="6"/>
  <c r="BG15" i="6"/>
  <c r="BF15" i="6"/>
  <c r="BE15" i="6"/>
  <c r="BD15" i="6"/>
  <c r="BA15" i="6"/>
  <c r="AY15" i="6"/>
  <c r="AU15" i="6"/>
  <c r="AR15" i="6"/>
  <c r="AQ15" i="6"/>
  <c r="AM15" i="6"/>
  <c r="AI15" i="6"/>
  <c r="AG15" i="6"/>
  <c r="AE15" i="6"/>
  <c r="AB15" i="6"/>
  <c r="AA15" i="6"/>
  <c r="W15" i="6"/>
  <c r="S15" i="6"/>
  <c r="O15" i="6"/>
  <c r="CO14" i="6"/>
  <c r="CN14" i="6"/>
  <c r="BJ14" i="6"/>
  <c r="BI14" i="6"/>
  <c r="BG14" i="6"/>
  <c r="BF14" i="6"/>
  <c r="BE14" i="6"/>
  <c r="BD14" i="6"/>
  <c r="BA14" i="6"/>
  <c r="AZ14" i="6"/>
  <c r="AW14" i="6"/>
  <c r="AV14" i="6"/>
  <c r="AS14" i="6"/>
  <c r="AR14" i="6"/>
  <c r="AQ14" i="6"/>
  <c r="AP14" i="6"/>
  <c r="AO14" i="6"/>
  <c r="AM14" i="6"/>
  <c r="AL14" i="6"/>
  <c r="AK14" i="6"/>
  <c r="AI14" i="6"/>
  <c r="AH14" i="6"/>
  <c r="AG14" i="6"/>
  <c r="AD14" i="6"/>
  <c r="AC14" i="6"/>
  <c r="AB14" i="6"/>
  <c r="Y14" i="6"/>
  <c r="X14" i="6"/>
  <c r="W14" i="6"/>
  <c r="U14" i="6"/>
  <c r="T14" i="6"/>
  <c r="Q14" i="6"/>
  <c r="P14" i="6"/>
  <c r="M14" i="6"/>
  <c r="BG13" i="6"/>
  <c r="BF13" i="6"/>
  <c r="BE13" i="6"/>
  <c r="BD13" i="6"/>
  <c r="BA13" i="6"/>
  <c r="AY13" i="6"/>
  <c r="AU13" i="6"/>
  <c r="AR13" i="6"/>
  <c r="AQ13" i="6"/>
  <c r="AM13" i="6"/>
  <c r="AI13" i="6"/>
  <c r="AG13" i="6"/>
  <c r="AE13" i="6"/>
  <c r="AB13" i="6"/>
  <c r="AA13" i="6"/>
  <c r="W13" i="6"/>
  <c r="S13" i="6"/>
  <c r="O13" i="6"/>
  <c r="CO12" i="6"/>
  <c r="BJ12" i="6"/>
  <c r="BI12" i="6"/>
  <c r="BH12" i="6"/>
  <c r="BG12" i="6"/>
  <c r="BF12" i="6"/>
  <c r="BE12" i="6"/>
  <c r="BD12" i="6"/>
  <c r="BA12" i="6"/>
  <c r="AX12" i="6"/>
  <c r="AW12" i="6"/>
  <c r="AT12" i="6"/>
  <c r="AS12" i="6"/>
  <c r="AR12" i="6"/>
  <c r="AQ12" i="6"/>
  <c r="AO12" i="6"/>
  <c r="AN12" i="6"/>
  <c r="AK12" i="6"/>
  <c r="AJ12" i="6"/>
  <c r="AG12" i="6"/>
  <c r="AF12" i="6"/>
  <c r="AD12" i="6"/>
  <c r="AC12" i="6"/>
  <c r="AB12" i="6"/>
  <c r="Z12" i="6"/>
  <c r="Y12" i="6"/>
  <c r="W12" i="6"/>
  <c r="V12" i="6"/>
  <c r="U12" i="6"/>
  <c r="T12" i="6"/>
  <c r="R12" i="6"/>
  <c r="Q12" i="6"/>
  <c r="P12" i="6"/>
  <c r="N12" i="6"/>
  <c r="M12" i="6"/>
  <c r="BG11" i="6"/>
  <c r="BF11" i="6"/>
  <c r="BE11" i="6"/>
  <c r="BD11" i="6"/>
  <c r="BA11" i="6"/>
  <c r="AY11" i="6"/>
  <c r="AU11" i="6"/>
  <c r="AR11" i="6"/>
  <c r="AQ11" i="6"/>
  <c r="AM11" i="6"/>
  <c r="AG11" i="6"/>
  <c r="AB11" i="6"/>
  <c r="AA11" i="6"/>
  <c r="W11" i="6"/>
  <c r="O11" i="6"/>
  <c r="BJ10" i="6"/>
  <c r="BI10" i="6"/>
  <c r="BG10" i="6"/>
  <c r="BG32" i="6" s="1"/>
  <c r="BF10" i="6"/>
  <c r="BE10" i="6"/>
  <c r="BD10" i="6"/>
  <c r="BA10" i="6"/>
  <c r="AZ10" i="6"/>
  <c r="AX10" i="6"/>
  <c r="AW10" i="6"/>
  <c r="AV10" i="6"/>
  <c r="AT10" i="6"/>
  <c r="AS10" i="6"/>
  <c r="AR10" i="6"/>
  <c r="AQ10" i="6"/>
  <c r="AP10" i="6"/>
  <c r="AO10" i="6"/>
  <c r="AN10" i="6"/>
  <c r="AL10" i="6"/>
  <c r="AK10" i="6"/>
  <c r="AJ10" i="6"/>
  <c r="AH10" i="6"/>
  <c r="AG10" i="6"/>
  <c r="AD10" i="6"/>
  <c r="AC10" i="6"/>
  <c r="AB10" i="6"/>
  <c r="AB32" i="6" s="1"/>
  <c r="Z10" i="6"/>
  <c r="Y10" i="6"/>
  <c r="X10" i="6"/>
  <c r="W10" i="6"/>
  <c r="U10" i="6"/>
  <c r="T10" i="6"/>
  <c r="Q10" i="6"/>
  <c r="P10" i="6"/>
  <c r="M10" i="6"/>
  <c r="BG8" i="6"/>
  <c r="BF8" i="6"/>
  <c r="BE8" i="6"/>
  <c r="BD8" i="6"/>
  <c r="BA8" i="6"/>
  <c r="AY8" i="6"/>
  <c r="AU8" i="6"/>
  <c r="AR8" i="6"/>
  <c r="AQ8" i="6"/>
  <c r="AG8" i="6"/>
  <c r="AE8" i="6"/>
  <c r="AB8" i="6"/>
  <c r="W8" i="6"/>
  <c r="AQ5" i="6"/>
  <c r="CP3" i="6"/>
  <c r="CO3" i="6"/>
  <c r="CN3" i="6"/>
  <c r="CM3" i="6"/>
  <c r="CL3" i="6"/>
  <c r="CK3" i="6"/>
  <c r="CJ3" i="6"/>
  <c r="CI3" i="6"/>
  <c r="CH3" i="6"/>
  <c r="CG3" i="6"/>
  <c r="CF3" i="6"/>
  <c r="CE3" i="6"/>
  <c r="CD3" i="6"/>
  <c r="CC3" i="6"/>
  <c r="CB3" i="6"/>
  <c r="CA3" i="6"/>
  <c r="BZ3" i="6"/>
  <c r="BY3" i="6"/>
  <c r="BX3" i="6"/>
  <c r="BW3" i="6"/>
  <c r="BV3" i="6"/>
  <c r="BU3" i="6"/>
  <c r="BT3" i="6"/>
  <c r="BS3" i="6"/>
  <c r="BR3" i="6"/>
  <c r="BQ3" i="6"/>
  <c r="BP3" i="6"/>
  <c r="BO3" i="6"/>
  <c r="BN3" i="6"/>
  <c r="BM3" i="6"/>
  <c r="BL3" i="6"/>
  <c r="BK3" i="6"/>
  <c r="BJ3" i="6"/>
  <c r="BI3" i="6"/>
  <c r="BH3" i="6"/>
  <c r="BG3" i="6"/>
  <c r="BF3" i="6"/>
  <c r="BE3" i="6"/>
  <c r="BD3" i="6"/>
  <c r="BC3" i="6"/>
  <c r="BB3" i="6"/>
  <c r="BA3" i="6"/>
  <c r="AZ3" i="6"/>
  <c r="AY3" i="6"/>
  <c r="AX3" i="6"/>
  <c r="AW3" i="6"/>
  <c r="AV3" i="6"/>
  <c r="AU3" i="6"/>
  <c r="AT3" i="6"/>
  <c r="AS3" i="6"/>
  <c r="AR3" i="6"/>
  <c r="AQ3" i="6"/>
  <c r="AP3" i="6"/>
  <c r="AO3" i="6"/>
  <c r="AN3" i="6"/>
  <c r="AM3" i="6"/>
  <c r="AL3" i="6"/>
  <c r="AK3" i="6"/>
  <c r="AJ3" i="6"/>
  <c r="AI3" i="6"/>
  <c r="AH3" i="6"/>
  <c r="AG3" i="6"/>
  <c r="AF3" i="6"/>
  <c r="AE3" i="6"/>
  <c r="AD3" i="6"/>
  <c r="AC3" i="6"/>
  <c r="AB3" i="6"/>
  <c r="AA3" i="6"/>
  <c r="Z3" i="6"/>
  <c r="Y3" i="6"/>
  <c r="X3" i="6"/>
  <c r="W3" i="6"/>
  <c r="V3" i="6"/>
  <c r="U3" i="6"/>
  <c r="T3" i="6"/>
  <c r="S3" i="6"/>
  <c r="R3" i="6"/>
  <c r="Q3" i="6"/>
  <c r="P3" i="6"/>
  <c r="O3" i="6"/>
  <c r="N3" i="6"/>
  <c r="M3" i="6"/>
  <c r="L3" i="6"/>
  <c r="K3" i="6"/>
  <c r="J3" i="6"/>
  <c r="I3" i="6"/>
  <c r="H3" i="6"/>
  <c r="G3" i="6"/>
  <c r="F3" i="6"/>
  <c r="E3" i="6"/>
  <c r="D3" i="6"/>
  <c r="C3" i="6"/>
  <c r="B3" i="6"/>
  <c r="A3" i="6"/>
  <c r="CP2" i="6"/>
  <c r="CO2" i="6"/>
  <c r="CN2" i="6"/>
  <c r="CM2" i="6"/>
  <c r="CL2" i="6"/>
  <c r="CK2" i="6"/>
  <c r="CJ2" i="6"/>
  <c r="CI2" i="6"/>
  <c r="CH2" i="6"/>
  <c r="CG2" i="6"/>
  <c r="CF2" i="6"/>
  <c r="CE2" i="6"/>
  <c r="CD2" i="6"/>
  <c r="CC2" i="6"/>
  <c r="CB2" i="6"/>
  <c r="CA2" i="6"/>
  <c r="BZ2" i="6"/>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B2" i="6"/>
  <c r="A2" i="6"/>
  <c r="BL164" i="6" l="1"/>
  <c r="BU164" i="6" s="1"/>
  <c r="BL226" i="6"/>
  <c r="BU226" i="6" s="1"/>
  <c r="BL163" i="6"/>
  <c r="BU163" i="6" s="1"/>
  <c r="CO39" i="6"/>
  <c r="AA8" i="6"/>
  <c r="AI8" i="6"/>
  <c r="W32" i="6"/>
  <c r="AR32" i="6"/>
  <c r="BD32" i="6"/>
  <c r="S11" i="6"/>
  <c r="S33" i="6" s="1"/>
  <c r="AE11" i="6"/>
  <c r="BG19" i="6"/>
  <c r="AA33" i="6"/>
  <c r="AQ33" i="6"/>
  <c r="AG30" i="6"/>
  <c r="BD30" i="6"/>
  <c r="P8" i="6"/>
  <c r="T11" i="6"/>
  <c r="O8" i="6"/>
  <c r="AM8" i="6"/>
  <c r="AM30" i="6" s="1"/>
  <c r="W19" i="6"/>
  <c r="AB33" i="6"/>
  <c r="AG33" i="6"/>
  <c r="AR33" i="6"/>
  <c r="CM35" i="6"/>
  <c r="AK11" i="6"/>
  <c r="AO11" i="6"/>
  <c r="BK38" i="6"/>
  <c r="BO38" i="6"/>
  <c r="Z11" i="6"/>
  <c r="AT11" i="6"/>
  <c r="AX11" i="6"/>
  <c r="BN40" i="6"/>
  <c r="BN42" i="6"/>
  <c r="BS42" i="6" s="1"/>
  <c r="BN46" i="6"/>
  <c r="BS46" i="6" s="1"/>
  <c r="P23" i="6"/>
  <c r="P16" i="6"/>
  <c r="S8" i="6"/>
  <c r="BF19" i="6"/>
  <c r="AI11" i="6"/>
  <c r="AQ19" i="6"/>
  <c r="BF33" i="6"/>
  <c r="AH11" i="6"/>
  <c r="AL11" i="6"/>
  <c r="AL33" i="6" s="1"/>
  <c r="AP11" i="6"/>
  <c r="AP33" i="6" s="1"/>
  <c r="BN37" i="6"/>
  <c r="P24" i="6"/>
  <c r="Y24" i="6"/>
  <c r="AD24" i="6"/>
  <c r="AS24" i="6"/>
  <c r="AW24" i="6"/>
  <c r="BJ24" i="6"/>
  <c r="BK40" i="6"/>
  <c r="BO40" i="6"/>
  <c r="BL41" i="6"/>
  <c r="BQ41" i="6" s="1"/>
  <c r="BO42" i="6"/>
  <c r="V27" i="6"/>
  <c r="CP43" i="6"/>
  <c r="BO46" i="6"/>
  <c r="U15" i="6"/>
  <c r="CO44" i="6"/>
  <c r="CN10" i="6"/>
  <c r="CN36" i="6"/>
  <c r="CN21" i="6" s="1"/>
  <c r="BH11" i="6"/>
  <c r="BH33" i="6" s="1"/>
  <c r="BN38" i="6"/>
  <c r="R26" i="6"/>
  <c r="CL41" i="6"/>
  <c r="AY33" i="6"/>
  <c r="BL45" i="6"/>
  <c r="BQ45" i="6" s="1"/>
  <c r="CA45" i="6" s="1"/>
  <c r="CL16" i="6"/>
  <c r="CL23" i="6"/>
  <c r="BO43" i="6"/>
  <c r="CL21" i="6"/>
  <c r="BK48" i="6"/>
  <c r="BY48" i="6" s="1"/>
  <c r="BO48" i="6"/>
  <c r="BN49" i="6"/>
  <c r="BL49" i="6"/>
  <c r="CH49" i="6" s="1"/>
  <c r="BN50" i="6"/>
  <c r="BS50" i="6" s="1"/>
  <c r="AD26" i="6"/>
  <c r="BJ26" i="6"/>
  <c r="BN52" i="6"/>
  <c r="CP27" i="6"/>
  <c r="AF27" i="6"/>
  <c r="BH27" i="6"/>
  <c r="BK56" i="6"/>
  <c r="BO56" i="6"/>
  <c r="BZ56" i="6" s="1"/>
  <c r="BN57" i="6"/>
  <c r="BL57" i="6"/>
  <c r="BQ57" i="6" s="1"/>
  <c r="CA57" i="6" s="1"/>
  <c r="BN58" i="6"/>
  <c r="BS58" i="6" s="1"/>
  <c r="BO59" i="6"/>
  <c r="BZ59" i="6" s="1"/>
  <c r="BN60" i="6"/>
  <c r="AA16" i="6"/>
  <c r="AA19" i="6" s="1"/>
  <c r="AU16" i="6"/>
  <c r="AU19" i="6" s="1"/>
  <c r="AY16" i="6"/>
  <c r="AY19" i="6" s="1"/>
  <c r="BK64" i="6"/>
  <c r="BO64" i="6"/>
  <c r="BM64" i="6"/>
  <c r="BR64" i="6" s="1"/>
  <c r="BN65" i="6"/>
  <c r="AI23" i="6"/>
  <c r="AM23" i="6"/>
  <c r="BL65" i="6"/>
  <c r="BQ65" i="6" s="1"/>
  <c r="CA65" i="6" s="1"/>
  <c r="BN66" i="6"/>
  <c r="BO67" i="6"/>
  <c r="BN68" i="6"/>
  <c r="BK72" i="6"/>
  <c r="BO72" i="6"/>
  <c r="BT72" i="6" s="1"/>
  <c r="BM72" i="6"/>
  <c r="BW72" i="6" s="1"/>
  <c r="BN73" i="6"/>
  <c r="BL73" i="6"/>
  <c r="BQ73" i="6" s="1"/>
  <c r="CA73" i="6" s="1"/>
  <c r="BO75" i="6"/>
  <c r="BT75" i="6" s="1"/>
  <c r="BM80" i="6"/>
  <c r="BR80" i="6" s="1"/>
  <c r="BL81" i="6"/>
  <c r="BQ81" i="6" s="1"/>
  <c r="CA81" i="6" s="1"/>
  <c r="BK88" i="6"/>
  <c r="BO88" i="6"/>
  <c r="CK88" i="6" s="1"/>
  <c r="BM88" i="6"/>
  <c r="BW88" i="6" s="1"/>
  <c r="BN89" i="6"/>
  <c r="BL89" i="6"/>
  <c r="BU89" i="6" s="1"/>
  <c r="BN99" i="6"/>
  <c r="BK102" i="6"/>
  <c r="BO102" i="6"/>
  <c r="BN103" i="6"/>
  <c r="CJ103" i="6" s="1"/>
  <c r="BK106" i="6"/>
  <c r="BO106" i="6"/>
  <c r="BN107" i="6"/>
  <c r="CJ107" i="6" s="1"/>
  <c r="BK110" i="6"/>
  <c r="BO110" i="6"/>
  <c r="BT110" i="6" s="1"/>
  <c r="BN111" i="6"/>
  <c r="CJ111" i="6" s="1"/>
  <c r="BK114" i="6"/>
  <c r="BO114" i="6"/>
  <c r="BY114" i="6" s="1"/>
  <c r="BK118" i="6"/>
  <c r="BO118" i="6"/>
  <c r="BK122" i="6"/>
  <c r="BO122" i="6"/>
  <c r="BY122" i="6" s="1"/>
  <c r="BK126" i="6"/>
  <c r="BO126" i="6"/>
  <c r="BN132" i="6"/>
  <c r="CJ132" i="6" s="1"/>
  <c r="O33" i="6"/>
  <c r="BE33" i="6"/>
  <c r="P29" i="6"/>
  <c r="T29" i="6"/>
  <c r="AJ29" i="6"/>
  <c r="AN29" i="6"/>
  <c r="M28" i="6"/>
  <c r="Q28" i="6"/>
  <c r="Z28" i="6"/>
  <c r="AT28" i="6"/>
  <c r="AX28" i="6"/>
  <c r="BK36" i="6"/>
  <c r="BO36" i="6"/>
  <c r="BK37" i="6"/>
  <c r="BZ37" i="6" s="1"/>
  <c r="BO37" i="6"/>
  <c r="U24" i="6"/>
  <c r="N28" i="6"/>
  <c r="AK28" i="6"/>
  <c r="AO28" i="6"/>
  <c r="X28" i="6"/>
  <c r="AH28" i="6"/>
  <c r="AL28" i="6"/>
  <c r="AP28" i="6"/>
  <c r="AV28" i="6"/>
  <c r="AZ28" i="6"/>
  <c r="BK41" i="6"/>
  <c r="BO41" i="6"/>
  <c r="CK41" i="6" s="1"/>
  <c r="BK42" i="6"/>
  <c r="BK43" i="6"/>
  <c r="BN43" i="6"/>
  <c r="CM48" i="6"/>
  <c r="BK49" i="6"/>
  <c r="BP49" i="6" s="1"/>
  <c r="BO49" i="6"/>
  <c r="CK49" i="6" s="1"/>
  <c r="BK50" i="6"/>
  <c r="BZ50" i="6" s="1"/>
  <c r="BK51" i="6"/>
  <c r="CM17" i="6"/>
  <c r="AC17" i="6"/>
  <c r="BI17" i="6"/>
  <c r="CM56" i="6"/>
  <c r="BK57" i="6"/>
  <c r="BP57" i="6" s="1"/>
  <c r="BO57" i="6"/>
  <c r="CK57" i="6" s="1"/>
  <c r="BK58" i="6"/>
  <c r="CG58" i="6" s="1"/>
  <c r="AE21" i="6"/>
  <c r="BK59" i="6"/>
  <c r="BK65" i="6"/>
  <c r="BP65" i="6" s="1"/>
  <c r="BO65" i="6"/>
  <c r="CK65" i="6" s="1"/>
  <c r="BK66" i="6"/>
  <c r="AJ27" i="6"/>
  <c r="AN27" i="6"/>
  <c r="BK67" i="6"/>
  <c r="BZ67" i="6" s="1"/>
  <c r="BK73" i="6"/>
  <c r="BP73" i="6" s="1"/>
  <c r="BO73" i="6"/>
  <c r="CK73" i="6" s="1"/>
  <c r="BK74" i="6"/>
  <c r="BK75" i="6"/>
  <c r="BP75" i="6" s="1"/>
  <c r="BK81" i="6"/>
  <c r="BP81" i="6" s="1"/>
  <c r="BO81" i="6"/>
  <c r="CK81" i="6" s="1"/>
  <c r="BK82" i="6"/>
  <c r="BK83" i="6"/>
  <c r="BP83" i="6" s="1"/>
  <c r="CO93" i="6"/>
  <c r="CG94" i="6"/>
  <c r="BK96" i="6"/>
  <c r="CO97" i="6"/>
  <c r="CO10" i="6" s="1"/>
  <c r="CG98" i="6"/>
  <c r="BK99" i="6"/>
  <c r="BK100" i="6"/>
  <c r="CO101" i="6"/>
  <c r="CJ101" i="6" s="1"/>
  <c r="BK103" i="6"/>
  <c r="BK104" i="6"/>
  <c r="CP104" i="6"/>
  <c r="CO105" i="6"/>
  <c r="CO27" i="6" s="1"/>
  <c r="BK107" i="6"/>
  <c r="BK108" i="6"/>
  <c r="CP108" i="6"/>
  <c r="CO109" i="6"/>
  <c r="CJ109" i="6" s="1"/>
  <c r="BK111" i="6"/>
  <c r="BK112" i="6"/>
  <c r="CP112" i="6"/>
  <c r="CO113" i="6"/>
  <c r="CO13" i="6" s="1"/>
  <c r="CM12" i="6"/>
  <c r="BK131" i="6"/>
  <c r="BN137" i="6"/>
  <c r="CL10" i="6"/>
  <c r="BL53" i="6"/>
  <c r="BU53" i="6" s="1"/>
  <c r="BM60" i="6"/>
  <c r="BW60" i="6" s="1"/>
  <c r="AI16" i="6"/>
  <c r="AM16" i="6"/>
  <c r="AM19" i="6" s="1"/>
  <c r="BL61" i="6"/>
  <c r="BQ61" i="6" s="1"/>
  <c r="CA61" i="6" s="1"/>
  <c r="CP23" i="6"/>
  <c r="AA23" i="6"/>
  <c r="AU23" i="6"/>
  <c r="AU30" i="6" s="1"/>
  <c r="AY23" i="6"/>
  <c r="BH23" i="6"/>
  <c r="CN23" i="6"/>
  <c r="BM68" i="6"/>
  <c r="BW68" i="6" s="1"/>
  <c r="BL69" i="6"/>
  <c r="BQ69" i="6" s="1"/>
  <c r="CA69" i="6" s="1"/>
  <c r="BK76" i="6"/>
  <c r="BO76" i="6"/>
  <c r="BM76" i="6"/>
  <c r="BW76" i="6" s="1"/>
  <c r="BN77" i="6"/>
  <c r="BL77" i="6"/>
  <c r="BQ77" i="6" s="1"/>
  <c r="BN78" i="6"/>
  <c r="BS78" i="6" s="1"/>
  <c r="BO79" i="6"/>
  <c r="BT79" i="6" s="1"/>
  <c r="BN80" i="6"/>
  <c r="BK84" i="6"/>
  <c r="BO84" i="6"/>
  <c r="BM84" i="6"/>
  <c r="BR84" i="6" s="1"/>
  <c r="BN85" i="6"/>
  <c r="BL85" i="6"/>
  <c r="CH85" i="6" s="1"/>
  <c r="BN86" i="6"/>
  <c r="BS86" i="6" s="1"/>
  <c r="BO87" i="6"/>
  <c r="BT87" i="6" s="1"/>
  <c r="BN88" i="6"/>
  <c r="AC26" i="6"/>
  <c r="BI26" i="6"/>
  <c r="BN128" i="6"/>
  <c r="CJ128" i="6" s="1"/>
  <c r="CO22" i="6"/>
  <c r="BN136" i="6"/>
  <c r="CJ136" i="6" s="1"/>
  <c r="CN43" i="6"/>
  <c r="CN27" i="6" s="1"/>
  <c r="BK45" i="6"/>
  <c r="BP45" i="6" s="1"/>
  <c r="BO45" i="6"/>
  <c r="CK45" i="6" s="1"/>
  <c r="BK46" i="6"/>
  <c r="BK47" i="6"/>
  <c r="CM52" i="6"/>
  <c r="BK53" i="6"/>
  <c r="BP53" i="6" s="1"/>
  <c r="BO53" i="6"/>
  <c r="CK53" i="6" s="1"/>
  <c r="M17" i="6"/>
  <c r="Q17" i="6"/>
  <c r="U17" i="6"/>
  <c r="BO54" i="6"/>
  <c r="BK55" i="6"/>
  <c r="BK61" i="6"/>
  <c r="BP61" i="6" s="1"/>
  <c r="BO61" i="6"/>
  <c r="CK61" i="6" s="1"/>
  <c r="BK62" i="6"/>
  <c r="BK63" i="6"/>
  <c r="BK69" i="6"/>
  <c r="BP69" i="6" s="1"/>
  <c r="BO69" i="6"/>
  <c r="CK69" i="6" s="1"/>
  <c r="BK70" i="6"/>
  <c r="BK71" i="6"/>
  <c r="BZ71" i="6" s="1"/>
  <c r="BK77" i="6"/>
  <c r="BP77" i="6" s="1"/>
  <c r="BO77" i="6"/>
  <c r="CK77" i="6" s="1"/>
  <c r="BK78" i="6"/>
  <c r="BK79" i="6"/>
  <c r="BK85" i="6"/>
  <c r="BP85" i="6" s="1"/>
  <c r="BO85" i="6"/>
  <c r="CK85" i="6" s="1"/>
  <c r="BK86" i="6"/>
  <c r="BK87" i="6"/>
  <c r="BK93" i="6"/>
  <c r="BP93" i="6" s="1"/>
  <c r="BO93" i="6"/>
  <c r="BM93" i="6"/>
  <c r="BN94" i="6"/>
  <c r="BL94" i="6"/>
  <c r="CH94" i="6" s="1"/>
  <c r="BK97" i="6"/>
  <c r="BP97" i="6" s="1"/>
  <c r="BO97" i="6"/>
  <c r="BM97" i="6"/>
  <c r="CI97" i="6" s="1"/>
  <c r="BN98" i="6"/>
  <c r="BL98" i="6"/>
  <c r="BU98" i="6" s="1"/>
  <c r="BY101" i="6"/>
  <c r="BM101" i="6"/>
  <c r="CI101" i="6" s="1"/>
  <c r="BL102" i="6"/>
  <c r="BU102" i="6" s="1"/>
  <c r="BY105" i="6"/>
  <c r="BM105" i="6"/>
  <c r="CI105" i="6" s="1"/>
  <c r="BL106" i="6"/>
  <c r="CH106" i="6" s="1"/>
  <c r="BY109" i="6"/>
  <c r="BM109" i="6"/>
  <c r="BL110" i="6"/>
  <c r="CH110" i="6" s="1"/>
  <c r="BM113" i="6"/>
  <c r="BW113" i="6" s="1"/>
  <c r="BN125" i="6"/>
  <c r="BK135" i="6"/>
  <c r="CO140" i="6"/>
  <c r="BN140" i="6"/>
  <c r="CJ140" i="6" s="1"/>
  <c r="BL114" i="6"/>
  <c r="CH114" i="6" s="1"/>
  <c r="BK117" i="6"/>
  <c r="BP117" i="6" s="1"/>
  <c r="BO117" i="6"/>
  <c r="BX117" i="6" s="1"/>
  <c r="BM117" i="6"/>
  <c r="CI117" i="6" s="1"/>
  <c r="BN118" i="6"/>
  <c r="CJ118" i="6" s="1"/>
  <c r="BL118" i="6"/>
  <c r="BU118" i="6" s="1"/>
  <c r="BK121" i="6"/>
  <c r="BP121" i="6" s="1"/>
  <c r="BO121" i="6"/>
  <c r="BM121" i="6"/>
  <c r="BN122" i="6"/>
  <c r="CJ122" i="6" s="1"/>
  <c r="BL122" i="6"/>
  <c r="BU122" i="6" s="1"/>
  <c r="BK125" i="6"/>
  <c r="BP125" i="6" s="1"/>
  <c r="BO125" i="6"/>
  <c r="BM125" i="6"/>
  <c r="CI125" i="6" s="1"/>
  <c r="BN126" i="6"/>
  <c r="CJ126" i="6" s="1"/>
  <c r="BL126" i="6"/>
  <c r="BQ126" i="6" s="1"/>
  <c r="BK129" i="6"/>
  <c r="BP129" i="6" s="1"/>
  <c r="BO129" i="6"/>
  <c r="BY129" i="6" s="1"/>
  <c r="BM129" i="6"/>
  <c r="CI129" i="6" s="1"/>
  <c r="BN130" i="6"/>
  <c r="BL130" i="6"/>
  <c r="BK133" i="6"/>
  <c r="BP133" i="6" s="1"/>
  <c r="BO133" i="6"/>
  <c r="BY133" i="6" s="1"/>
  <c r="BM133" i="6"/>
  <c r="CI133" i="6" s="1"/>
  <c r="BN134" i="6"/>
  <c r="CJ134" i="6" s="1"/>
  <c r="BL134" i="6"/>
  <c r="BU134" i="6" s="1"/>
  <c r="BK137" i="6"/>
  <c r="BO137" i="6"/>
  <c r="BM137" i="6"/>
  <c r="BN138" i="6"/>
  <c r="BL138" i="6"/>
  <c r="BK141" i="6"/>
  <c r="BP141" i="6" s="1"/>
  <c r="BO141" i="6"/>
  <c r="BM141" i="6"/>
  <c r="CI141" i="6" s="1"/>
  <c r="BN142" i="6"/>
  <c r="BL142" i="6"/>
  <c r="BQ142" i="6" s="1"/>
  <c r="BK145" i="6"/>
  <c r="BP145" i="6" s="1"/>
  <c r="BO145" i="6"/>
  <c r="BY145" i="6" s="1"/>
  <c r="BM145" i="6"/>
  <c r="BR145" i="6" s="1"/>
  <c r="BN146" i="6"/>
  <c r="BL146" i="6"/>
  <c r="CH146" i="6" s="1"/>
  <c r="BK149" i="6"/>
  <c r="BP149" i="6" s="1"/>
  <c r="BO149" i="6"/>
  <c r="BM149" i="6"/>
  <c r="CI149" i="6" s="1"/>
  <c r="BN150" i="6"/>
  <c r="CJ150" i="6" s="1"/>
  <c r="BL150" i="6"/>
  <c r="CH150" i="6" s="1"/>
  <c r="BK153" i="6"/>
  <c r="BP153" i="6" s="1"/>
  <c r="BO153" i="6"/>
  <c r="BM153" i="6"/>
  <c r="BN154" i="6"/>
  <c r="BL154" i="6"/>
  <c r="BK157" i="6"/>
  <c r="BP157" i="6" s="1"/>
  <c r="BO157" i="6"/>
  <c r="BM157" i="6"/>
  <c r="CI157" i="6" s="1"/>
  <c r="BN158" i="6"/>
  <c r="CJ158" i="6" s="1"/>
  <c r="BL158" i="6"/>
  <c r="CH158" i="6" s="1"/>
  <c r="BK161" i="6"/>
  <c r="BP161" i="6" s="1"/>
  <c r="BO161" i="6"/>
  <c r="BY161" i="6" s="1"/>
  <c r="BM161" i="6"/>
  <c r="BN162" i="6"/>
  <c r="BL162" i="6"/>
  <c r="BU162" i="6" s="1"/>
  <c r="BK165" i="6"/>
  <c r="BP165" i="6" s="1"/>
  <c r="BO165" i="6"/>
  <c r="BM165" i="6"/>
  <c r="CI165" i="6" s="1"/>
  <c r="BN166" i="6"/>
  <c r="BL166" i="6"/>
  <c r="CH166" i="6" s="1"/>
  <c r="N14" i="6"/>
  <c r="AF14" i="6"/>
  <c r="BH14" i="6"/>
  <c r="BN171" i="6"/>
  <c r="BN172" i="6"/>
  <c r="BS172" i="6" s="1"/>
  <c r="BN175" i="6"/>
  <c r="BK177" i="6"/>
  <c r="BO177" i="6"/>
  <c r="BK179" i="6"/>
  <c r="BP179" i="6" s="1"/>
  <c r="AF28" i="6"/>
  <c r="BH28" i="6"/>
  <c r="BN187" i="6"/>
  <c r="BN188" i="6"/>
  <c r="BL190" i="6"/>
  <c r="CH190" i="6" s="1"/>
  <c r="X15" i="6"/>
  <c r="AH15" i="6"/>
  <c r="AL15" i="6"/>
  <c r="AP15" i="6"/>
  <c r="AV15" i="6"/>
  <c r="AZ15" i="6"/>
  <c r="BN196" i="6"/>
  <c r="CN17" i="6"/>
  <c r="BN199" i="6"/>
  <c r="BK202" i="6"/>
  <c r="CG202" i="6" s="1"/>
  <c r="BK203" i="6"/>
  <c r="BO203" i="6"/>
  <c r="BO214" i="6"/>
  <c r="BX282" i="6"/>
  <c r="BN127" i="6"/>
  <c r="CJ127" i="6" s="1"/>
  <c r="BK130" i="6"/>
  <c r="BO130" i="6"/>
  <c r="BY130" i="6" s="1"/>
  <c r="BN131" i="6"/>
  <c r="BK134" i="6"/>
  <c r="BO134" i="6"/>
  <c r="BN135" i="6"/>
  <c r="CJ135" i="6" s="1"/>
  <c r="BK138" i="6"/>
  <c r="BO138" i="6"/>
  <c r="BN139" i="6"/>
  <c r="CJ139" i="6" s="1"/>
  <c r="BK142" i="6"/>
  <c r="BO142" i="6"/>
  <c r="BN143" i="6"/>
  <c r="CJ143" i="6" s="1"/>
  <c r="BK146" i="6"/>
  <c r="BO146" i="6"/>
  <c r="BY146" i="6" s="1"/>
  <c r="BN147" i="6"/>
  <c r="CJ147" i="6" s="1"/>
  <c r="BK150" i="6"/>
  <c r="BO150" i="6"/>
  <c r="BN151" i="6"/>
  <c r="CJ151" i="6" s="1"/>
  <c r="BK154" i="6"/>
  <c r="BO154" i="6"/>
  <c r="BN155" i="6"/>
  <c r="CJ155" i="6" s="1"/>
  <c r="BK158" i="6"/>
  <c r="BO158" i="6"/>
  <c r="BN159" i="6"/>
  <c r="CJ159" i="6" s="1"/>
  <c r="BK162" i="6"/>
  <c r="BO162" i="6"/>
  <c r="BY162" i="6" s="1"/>
  <c r="BN163" i="6"/>
  <c r="BK166" i="6"/>
  <c r="BO166" i="6"/>
  <c r="BN167" i="6"/>
  <c r="CJ167" i="6" s="1"/>
  <c r="CO168" i="6"/>
  <c r="CJ168" i="6" s="1"/>
  <c r="BN170" i="6"/>
  <c r="BK174" i="6"/>
  <c r="BO174" i="6"/>
  <c r="Z14" i="6"/>
  <c r="AE14" i="6"/>
  <c r="AJ14" i="6"/>
  <c r="AN14" i="6"/>
  <c r="AT14" i="6"/>
  <c r="AX14" i="6"/>
  <c r="BM176" i="6"/>
  <c r="CI176" i="6" s="1"/>
  <c r="AF23" i="6"/>
  <c r="BN180" i="6"/>
  <c r="BN182" i="6"/>
  <c r="BO182" i="6"/>
  <c r="BN184" i="6"/>
  <c r="BN186" i="6"/>
  <c r="CJ186" i="6" s="1"/>
  <c r="AD15" i="6"/>
  <c r="BJ15" i="6"/>
  <c r="BK190" i="6"/>
  <c r="BK193" i="6"/>
  <c r="BP193" i="6" s="1"/>
  <c r="BO193" i="6"/>
  <c r="AJ24" i="6"/>
  <c r="AN24" i="6"/>
  <c r="BM196" i="6"/>
  <c r="BR196" i="6" s="1"/>
  <c r="AF10" i="6"/>
  <c r="BN200" i="6"/>
  <c r="BH10" i="6"/>
  <c r="Z23" i="6"/>
  <c r="AJ16" i="6"/>
  <c r="BN219" i="6"/>
  <c r="BX278" i="6"/>
  <c r="BN144" i="6"/>
  <c r="CJ144" i="6" s="1"/>
  <c r="BN148" i="6"/>
  <c r="CJ148" i="6" s="1"/>
  <c r="BN152" i="6"/>
  <c r="CJ152" i="6" s="1"/>
  <c r="BN156" i="6"/>
  <c r="CJ156" i="6" s="1"/>
  <c r="BN160" i="6"/>
  <c r="BK163" i="6"/>
  <c r="BK164" i="6"/>
  <c r="BN164" i="6"/>
  <c r="CJ164" i="6" s="1"/>
  <c r="BK167" i="6"/>
  <c r="BY167" i="6" s="1"/>
  <c r="BK168" i="6"/>
  <c r="BK170" i="6"/>
  <c r="BO170" i="6"/>
  <c r="BY170" i="6" s="1"/>
  <c r="BK173" i="6"/>
  <c r="BN176" i="6"/>
  <c r="BO179" i="6"/>
  <c r="BK182" i="6"/>
  <c r="BY182" i="6" s="1"/>
  <c r="BK183" i="6"/>
  <c r="BP183" i="6" s="1"/>
  <c r="CP183" i="6"/>
  <c r="CP22" i="6" s="1"/>
  <c r="BK186" i="6"/>
  <c r="BO186" i="6"/>
  <c r="CK186" i="6" s="1"/>
  <c r="BK189" i="6"/>
  <c r="BO219" i="6"/>
  <c r="BO168" i="6"/>
  <c r="BT168" i="6" s="1"/>
  <c r="BM172" i="6"/>
  <c r="BW172" i="6" s="1"/>
  <c r="X12" i="6"/>
  <c r="AH12" i="6"/>
  <c r="AL12" i="6"/>
  <c r="AV12" i="6"/>
  <c r="AZ12" i="6"/>
  <c r="AD27" i="6"/>
  <c r="BJ27" i="6"/>
  <c r="Z15" i="6"/>
  <c r="AJ15" i="6"/>
  <c r="AN15" i="6"/>
  <c r="AT15" i="6"/>
  <c r="AX15" i="6"/>
  <c r="BM188" i="6"/>
  <c r="CI188" i="6" s="1"/>
  <c r="BO199" i="6"/>
  <c r="BT199" i="6" s="1"/>
  <c r="BN202" i="6"/>
  <c r="BS202" i="6" s="1"/>
  <c r="BO202" i="6"/>
  <c r="BT202" i="6" s="1"/>
  <c r="BL205" i="6"/>
  <c r="BQ205" i="6" s="1"/>
  <c r="CA205" i="6" s="1"/>
  <c r="BO207" i="6"/>
  <c r="BT207" i="6" s="1"/>
  <c r="BN207" i="6"/>
  <c r="BS207" i="6" s="1"/>
  <c r="BK209" i="6"/>
  <c r="CG209" i="6" s="1"/>
  <c r="BN212" i="6"/>
  <c r="BK215" i="6"/>
  <c r="BK218" i="6"/>
  <c r="CG218" i="6" s="1"/>
  <c r="BK219" i="6"/>
  <c r="BN223" i="6"/>
  <c r="BS223" i="6" s="1"/>
  <c r="BN224" i="6"/>
  <c r="BN228" i="6"/>
  <c r="BS228" i="6" s="1"/>
  <c r="BO231" i="6"/>
  <c r="BK234" i="6"/>
  <c r="CG234" i="6" s="1"/>
  <c r="BN238" i="6"/>
  <c r="BK244" i="6"/>
  <c r="BO244" i="6"/>
  <c r="BM244" i="6"/>
  <c r="CI244" i="6" s="1"/>
  <c r="BK245" i="6"/>
  <c r="BP245" i="6" s="1"/>
  <c r="AF15" i="6"/>
  <c r="BN247" i="6"/>
  <c r="BH15" i="6"/>
  <c r="CK249" i="6"/>
  <c r="BN250" i="6"/>
  <c r="BK252" i="6"/>
  <c r="BO252" i="6"/>
  <c r="CK252" i="6" s="1"/>
  <c r="BM252" i="6"/>
  <c r="BW252" i="6" s="1"/>
  <c r="BN252" i="6"/>
  <c r="BN253" i="6"/>
  <c r="BL253" i="6"/>
  <c r="CH253" i="6" s="1"/>
  <c r="BN254" i="6"/>
  <c r="BX254" i="6" s="1"/>
  <c r="BK256" i="6"/>
  <c r="BO256" i="6"/>
  <c r="CK256" i="6" s="1"/>
  <c r="BM256" i="6"/>
  <c r="CI256" i="6" s="1"/>
  <c r="BN256" i="6"/>
  <c r="BM260" i="6"/>
  <c r="BW260" i="6" s="1"/>
  <c r="BN260" i="6"/>
  <c r="BO263" i="6"/>
  <c r="BO267" i="6"/>
  <c r="BK271" i="6"/>
  <c r="BP271" i="6" s="1"/>
  <c r="BN271" i="6"/>
  <c r="BK275" i="6"/>
  <c r="BN275" i="6"/>
  <c r="CG282" i="6"/>
  <c r="BP282" i="6"/>
  <c r="BX286" i="6"/>
  <c r="BX298" i="6"/>
  <c r="BK199" i="6"/>
  <c r="AF26" i="6"/>
  <c r="BH26" i="6"/>
  <c r="BK205" i="6"/>
  <c r="BP205" i="6" s="1"/>
  <c r="BM208" i="6"/>
  <c r="BW208" i="6" s="1"/>
  <c r="X16" i="6"/>
  <c r="AH16" i="6"/>
  <c r="AL16" i="6"/>
  <c r="BO211" i="6"/>
  <c r="AV16" i="6"/>
  <c r="AZ16" i="6"/>
  <c r="BK214" i="6"/>
  <c r="BP214" i="6" s="1"/>
  <c r="BK217" i="6"/>
  <c r="BO217" i="6"/>
  <c r="BN220" i="6"/>
  <c r="BK226" i="6"/>
  <c r="BP226" i="6" s="1"/>
  <c r="BN227" i="6"/>
  <c r="BS227" i="6" s="1"/>
  <c r="BK230" i="6"/>
  <c r="CG230" i="6" s="1"/>
  <c r="BN231" i="6"/>
  <c r="CJ231" i="6" s="1"/>
  <c r="BK233" i="6"/>
  <c r="BK235" i="6"/>
  <c r="CP235" i="6"/>
  <c r="CP17" i="6" s="1"/>
  <c r="BL237" i="6"/>
  <c r="BQ237" i="6" s="1"/>
  <c r="CA237" i="6" s="1"/>
  <c r="BK238" i="6"/>
  <c r="BN249" i="6"/>
  <c r="BL249" i="6"/>
  <c r="CH249" i="6" s="1"/>
  <c r="BK250" i="6"/>
  <c r="BM250" i="6"/>
  <c r="CI250" i="6" s="1"/>
  <c r="BK253" i="6"/>
  <c r="BO253" i="6"/>
  <c r="BY253" i="6" s="1"/>
  <c r="BK254" i="6"/>
  <c r="BN257" i="6"/>
  <c r="BL257" i="6"/>
  <c r="BU257" i="6" s="1"/>
  <c r="BK258" i="6"/>
  <c r="BN261" i="6"/>
  <c r="BL261" i="6"/>
  <c r="BQ261" i="6" s="1"/>
  <c r="CA261" i="6" s="1"/>
  <c r="BN262" i="6"/>
  <c r="BX262" i="6" s="1"/>
  <c r="BK264" i="6"/>
  <c r="BO264" i="6"/>
  <c r="CK264" i="6" s="1"/>
  <c r="BM264" i="6"/>
  <c r="BW264" i="6" s="1"/>
  <c r="BN266" i="6"/>
  <c r="BX266" i="6" s="1"/>
  <c r="BK268" i="6"/>
  <c r="BO268" i="6"/>
  <c r="CK268" i="6" s="1"/>
  <c r="BM268" i="6"/>
  <c r="CI268" i="6" s="1"/>
  <c r="CO272" i="6"/>
  <c r="BM276" i="6"/>
  <c r="BR276" i="6" s="1"/>
  <c r="BM288" i="6"/>
  <c r="CI288" i="6" s="1"/>
  <c r="BN288" i="6"/>
  <c r="BX310" i="6"/>
  <c r="CK332" i="6"/>
  <c r="Z25" i="6"/>
  <c r="AJ25" i="6"/>
  <c r="AN25" i="6"/>
  <c r="AT25" i="6"/>
  <c r="AX25" i="6"/>
  <c r="BL242" i="6"/>
  <c r="BU242" i="6" s="1"/>
  <c r="BN243" i="6"/>
  <c r="AH25" i="6"/>
  <c r="AL25" i="6"/>
  <c r="AE12" i="6"/>
  <c r="BN255" i="6"/>
  <c r="CJ255" i="6" s="1"/>
  <c r="BN259" i="6"/>
  <c r="BK261" i="6"/>
  <c r="BO261" i="6"/>
  <c r="BY261" i="6" s="1"/>
  <c r="BK262" i="6"/>
  <c r="BY262" i="6" s="1"/>
  <c r="BL265" i="6"/>
  <c r="CH265" i="6" s="1"/>
  <c r="BK266" i="6"/>
  <c r="BN269" i="6"/>
  <c r="BL269" i="6"/>
  <c r="CH269" i="6" s="1"/>
  <c r="BM272" i="6"/>
  <c r="BW272" i="6" s="1"/>
  <c r="BN280" i="6"/>
  <c r="BN281" i="6"/>
  <c r="BL281" i="6"/>
  <c r="BU281" i="6" s="1"/>
  <c r="BL285" i="6"/>
  <c r="CH285" i="6" s="1"/>
  <c r="BO287" i="6"/>
  <c r="AN16" i="6"/>
  <c r="AT23" i="6"/>
  <c r="AX16" i="6"/>
  <c r="BN218" i="6"/>
  <c r="BO218" i="6"/>
  <c r="BZ218" i="6" s="1"/>
  <c r="BM224" i="6"/>
  <c r="BM228" i="6"/>
  <c r="BR228" i="6" s="1"/>
  <c r="BN232" i="6"/>
  <c r="BN234" i="6"/>
  <c r="BO234" i="6"/>
  <c r="BT234" i="6" s="1"/>
  <c r="CF234" i="6" s="1"/>
  <c r="BO239" i="6"/>
  <c r="BT239" i="6" s="1"/>
  <c r="BN240" i="6"/>
  <c r="Y22" i="6"/>
  <c r="AS22" i="6"/>
  <c r="AW22" i="6"/>
  <c r="BN241" i="6"/>
  <c r="BK242" i="6"/>
  <c r="BN245" i="6"/>
  <c r="BS245" i="6" s="1"/>
  <c r="BL245" i="6"/>
  <c r="BU245" i="6" s="1"/>
  <c r="BO250" i="6"/>
  <c r="BT250" i="6" s="1"/>
  <c r="BK263" i="6"/>
  <c r="BK265" i="6"/>
  <c r="BZ265" i="6" s="1"/>
  <c r="BO265" i="6"/>
  <c r="BK267" i="6"/>
  <c r="BK269" i="6"/>
  <c r="BO269" i="6"/>
  <c r="BY269" i="6" s="1"/>
  <c r="BK270" i="6"/>
  <c r="BN273" i="6"/>
  <c r="BL273" i="6"/>
  <c r="BQ273" i="6" s="1"/>
  <c r="BK274" i="6"/>
  <c r="BP278" i="6"/>
  <c r="BK281" i="6"/>
  <c r="BO281" i="6"/>
  <c r="CK281" i="6" s="1"/>
  <c r="BO283" i="6"/>
  <c r="CK283" i="6" s="1"/>
  <c r="BP286" i="6"/>
  <c r="BK287" i="6"/>
  <c r="BK289" i="6"/>
  <c r="BO289" i="6"/>
  <c r="BT289" i="6" s="1"/>
  <c r="BP290" i="6"/>
  <c r="BK291" i="6"/>
  <c r="BK293" i="6"/>
  <c r="BO293" i="6"/>
  <c r="BY293" i="6" s="1"/>
  <c r="BK294" i="6"/>
  <c r="BN297" i="6"/>
  <c r="BL297" i="6"/>
  <c r="BQ297" i="6" s="1"/>
  <c r="BK298" i="6"/>
  <c r="BN301" i="6"/>
  <c r="BL301" i="6"/>
  <c r="CH301" i="6" s="1"/>
  <c r="BN302" i="6"/>
  <c r="BX302" i="6" s="1"/>
  <c r="BK304" i="6"/>
  <c r="BP304" i="6" s="1"/>
  <c r="BO304" i="6"/>
  <c r="CK304" i="6" s="1"/>
  <c r="BM304" i="6"/>
  <c r="BR304" i="6" s="1"/>
  <c r="BN306" i="6"/>
  <c r="BX306" i="6" s="1"/>
  <c r="BK308" i="6"/>
  <c r="CG308" i="6" s="1"/>
  <c r="BO308" i="6"/>
  <c r="CK308" i="6" s="1"/>
  <c r="BM308" i="6"/>
  <c r="BR308" i="6" s="1"/>
  <c r="BK314" i="6"/>
  <c r="BO314" i="6"/>
  <c r="BZ314" i="6" s="1"/>
  <c r="BK315" i="6"/>
  <c r="BO315" i="6"/>
  <c r="BM315" i="6"/>
  <c r="BR315" i="6" s="1"/>
  <c r="BK316" i="6"/>
  <c r="BP316" i="6" s="1"/>
  <c r="BO316" i="6"/>
  <c r="BN328" i="6"/>
  <c r="BN339" i="6"/>
  <c r="CJ339" i="6" s="1"/>
  <c r="BO341" i="6"/>
  <c r="BY341" i="6" s="1"/>
  <c r="BM341" i="6"/>
  <c r="CI341" i="6" s="1"/>
  <c r="BK345" i="6"/>
  <c r="BO345" i="6"/>
  <c r="BN277" i="6"/>
  <c r="CJ277" i="6" s="1"/>
  <c r="BL277" i="6"/>
  <c r="BQ277" i="6" s="1"/>
  <c r="CA277" i="6" s="1"/>
  <c r="BN278" i="6"/>
  <c r="BK280" i="6"/>
  <c r="BO280" i="6"/>
  <c r="CK280" i="6" s="1"/>
  <c r="BM280" i="6"/>
  <c r="BR280" i="6" s="1"/>
  <c r="BN282" i="6"/>
  <c r="BK284" i="6"/>
  <c r="BO284" i="6"/>
  <c r="CK284" i="6" s="1"/>
  <c r="BM284" i="6"/>
  <c r="BR284" i="6" s="1"/>
  <c r="CO292" i="6"/>
  <c r="BK295" i="6"/>
  <c r="BP295" i="6" s="1"/>
  <c r="CP295" i="6"/>
  <c r="CP25" i="6" s="1"/>
  <c r="BK297" i="6"/>
  <c r="BO297" i="6"/>
  <c r="BK299" i="6"/>
  <c r="CP299" i="6"/>
  <c r="CP10" i="6" s="1"/>
  <c r="BK301" i="6"/>
  <c r="BO301" i="6"/>
  <c r="BK302" i="6"/>
  <c r="BN305" i="6"/>
  <c r="BS305" i="6" s="1"/>
  <c r="BL305" i="6"/>
  <c r="BU305" i="6" s="1"/>
  <c r="BK306" i="6"/>
  <c r="BN309" i="6"/>
  <c r="BL309" i="6"/>
  <c r="BN310" i="6"/>
  <c r="BK312" i="6"/>
  <c r="BO312" i="6"/>
  <c r="CK312" i="6" s="1"/>
  <c r="BM312" i="6"/>
  <c r="BN314" i="6"/>
  <c r="BS314" i="6" s="1"/>
  <c r="BN320" i="6"/>
  <c r="BL322" i="6"/>
  <c r="CH322" i="6" s="1"/>
  <c r="BK323" i="6"/>
  <c r="BZ323" i="6" s="1"/>
  <c r="BO323" i="6"/>
  <c r="BN323" i="6"/>
  <c r="BS323" i="6" s="1"/>
  <c r="BL326" i="6"/>
  <c r="CH326" i="6" s="1"/>
  <c r="BK327" i="6"/>
  <c r="BZ327" i="6" s="1"/>
  <c r="BO327" i="6"/>
  <c r="BK328" i="6"/>
  <c r="BO328" i="6"/>
  <c r="CK328" i="6" s="1"/>
  <c r="BM328" i="6"/>
  <c r="BW328" i="6" s="1"/>
  <c r="BN329" i="6"/>
  <c r="BK330" i="6"/>
  <c r="BK331" i="6"/>
  <c r="BO331" i="6"/>
  <c r="BX331" i="6" s="1"/>
  <c r="BN332" i="6"/>
  <c r="BO339" i="6"/>
  <c r="BK340" i="6"/>
  <c r="BO340" i="6"/>
  <c r="BZ340" i="6" s="1"/>
  <c r="BN340" i="6"/>
  <c r="BO348" i="6"/>
  <c r="BM292" i="6"/>
  <c r="BW292" i="6" s="1"/>
  <c r="BN303" i="6"/>
  <c r="BS303" i="6" s="1"/>
  <c r="BN307" i="6"/>
  <c r="BX313" i="6"/>
  <c r="BM320" i="6"/>
  <c r="BR320" i="6" s="1"/>
  <c r="BM332" i="6"/>
  <c r="CI332" i="6" s="1"/>
  <c r="BN335" i="6"/>
  <c r="BM350" i="6"/>
  <c r="CI350" i="6" s="1"/>
  <c r="BX399" i="6"/>
  <c r="BK283" i="6"/>
  <c r="CG283" i="6" s="1"/>
  <c r="BK285" i="6"/>
  <c r="BO285" i="6"/>
  <c r="BN289" i="6"/>
  <c r="BL289" i="6"/>
  <c r="BQ289" i="6" s="1"/>
  <c r="CA289" i="6" s="1"/>
  <c r="BN293" i="6"/>
  <c r="BL293" i="6"/>
  <c r="BU293" i="6" s="1"/>
  <c r="BN294" i="6"/>
  <c r="BX294" i="6" s="1"/>
  <c r="BO296" i="6"/>
  <c r="CK296" i="6" s="1"/>
  <c r="BM296" i="6"/>
  <c r="CI296" i="6" s="1"/>
  <c r="BN298" i="6"/>
  <c r="BO300" i="6"/>
  <c r="CK300" i="6" s="1"/>
  <c r="BM300" i="6"/>
  <c r="BW300" i="6" s="1"/>
  <c r="BP310" i="6"/>
  <c r="BM313" i="6"/>
  <c r="BR313" i="6" s="1"/>
  <c r="BL314" i="6"/>
  <c r="BU314" i="6" s="1"/>
  <c r="BN315" i="6"/>
  <c r="BX315" i="6" s="1"/>
  <c r="BN316" i="6"/>
  <c r="BL316" i="6"/>
  <c r="CH316" i="6" s="1"/>
  <c r="BM336" i="6"/>
  <c r="BW336" i="6" s="1"/>
  <c r="BK354" i="6"/>
  <c r="BP354" i="6" s="1"/>
  <c r="BP356" i="6"/>
  <c r="BK357" i="6"/>
  <c r="BK359" i="6"/>
  <c r="BO359" i="6"/>
  <c r="BY363" i="6"/>
  <c r="BN364" i="6"/>
  <c r="BK366" i="6"/>
  <c r="BO366" i="6"/>
  <c r="BY366" i="6" s="1"/>
  <c r="BK368" i="6"/>
  <c r="BO368" i="6"/>
  <c r="BN370" i="6"/>
  <c r="BK372" i="6"/>
  <c r="BP372" i="6" s="1"/>
  <c r="BO372" i="6"/>
  <c r="BK374" i="6"/>
  <c r="BK375" i="6"/>
  <c r="BO375" i="6"/>
  <c r="BT375" i="6" s="1"/>
  <c r="BM375" i="6"/>
  <c r="BW375" i="6" s="1"/>
  <c r="BK378" i="6"/>
  <c r="BN379" i="6"/>
  <c r="BO386" i="6"/>
  <c r="BX386" i="6" s="1"/>
  <c r="CP386" i="6"/>
  <c r="BK390" i="6"/>
  <c r="CG395" i="6"/>
  <c r="BK400" i="6"/>
  <c r="CG400" i="6" s="1"/>
  <c r="BO401" i="6"/>
  <c r="BX401" i="6" s="1"/>
  <c r="BK404" i="6"/>
  <c r="BM404" i="6"/>
  <c r="CI404" i="6" s="1"/>
  <c r="BL409" i="6"/>
  <c r="CH409" i="6" s="1"/>
  <c r="BK338" i="6"/>
  <c r="BK339" i="6"/>
  <c r="BL342" i="6"/>
  <c r="CH342" i="6" s="1"/>
  <c r="BN344" i="6"/>
  <c r="CJ344" i="6" s="1"/>
  <c r="BN345" i="6"/>
  <c r="BK346" i="6"/>
  <c r="BO346" i="6"/>
  <c r="CO358" i="6"/>
  <c r="CO28" i="6" s="1"/>
  <c r="BN360" i="6"/>
  <c r="BK362" i="6"/>
  <c r="BO362" i="6"/>
  <c r="CK362" i="6" s="1"/>
  <c r="BM362" i="6"/>
  <c r="BR362" i="6" s="1"/>
  <c r="CG363" i="6"/>
  <c r="BK364" i="6"/>
  <c r="BK370" i="6"/>
  <c r="BL381" i="6"/>
  <c r="BQ381" i="6" s="1"/>
  <c r="BN384" i="6"/>
  <c r="CJ384" i="6" s="1"/>
  <c r="BK385" i="6"/>
  <c r="BO385" i="6"/>
  <c r="CK385" i="6" s="1"/>
  <c r="BM385" i="6"/>
  <c r="CI385" i="6" s="1"/>
  <c r="CO387" i="6"/>
  <c r="BO390" i="6"/>
  <c r="BL395" i="6"/>
  <c r="BQ395" i="6" s="1"/>
  <c r="CA395" i="6" s="1"/>
  <c r="BN398" i="6"/>
  <c r="CJ398" i="6" s="1"/>
  <c r="BN399" i="6"/>
  <c r="BL399" i="6"/>
  <c r="CH399" i="6" s="1"/>
  <c r="BM403" i="6"/>
  <c r="BR403" i="6" s="1"/>
  <c r="BO405" i="6"/>
  <c r="BY405" i="6" s="1"/>
  <c r="CP405" i="6"/>
  <c r="BN407" i="6"/>
  <c r="BL407" i="6"/>
  <c r="BQ407" i="6" s="1"/>
  <c r="CA407" i="6" s="1"/>
  <c r="BK409" i="6"/>
  <c r="CG409" i="6" s="1"/>
  <c r="BN412" i="6"/>
  <c r="BK415" i="6"/>
  <c r="BO415" i="6"/>
  <c r="BK348" i="6"/>
  <c r="CG348" i="6" s="1"/>
  <c r="BK349" i="6"/>
  <c r="BO349" i="6"/>
  <c r="BN349" i="6"/>
  <c r="BN350" i="6"/>
  <c r="CJ350" i="6" s="1"/>
  <c r="BN356" i="6"/>
  <c r="BK358" i="6"/>
  <c r="BO358" i="6"/>
  <c r="CK358" i="6" s="1"/>
  <c r="BM358" i="6"/>
  <c r="BK360" i="6"/>
  <c r="BN363" i="6"/>
  <c r="BL363" i="6"/>
  <c r="BQ363" i="6" s="1"/>
  <c r="CA363" i="6" s="1"/>
  <c r="BK365" i="6"/>
  <c r="CG365" i="6" s="1"/>
  <c r="BN365" i="6"/>
  <c r="CP365" i="6"/>
  <c r="BN369" i="6"/>
  <c r="BK381" i="6"/>
  <c r="BY381" i="6" s="1"/>
  <c r="BO381" i="6"/>
  <c r="BK384" i="6"/>
  <c r="BO384" i="6"/>
  <c r="BM384" i="6"/>
  <c r="CI384" i="6" s="1"/>
  <c r="BN386" i="6"/>
  <c r="BS386" i="6" s="1"/>
  <c r="BL386" i="6"/>
  <c r="BU386" i="6" s="1"/>
  <c r="BK387" i="6"/>
  <c r="BK389" i="6"/>
  <c r="CG389" i="6" s="1"/>
  <c r="BM389" i="6"/>
  <c r="BR389" i="6" s="1"/>
  <c r="BK391" i="6"/>
  <c r="BO391" i="6"/>
  <c r="BY391" i="6" s="1"/>
  <c r="BN391" i="6"/>
  <c r="BX391" i="6" s="1"/>
  <c r="BN392" i="6"/>
  <c r="BK393" i="6"/>
  <c r="BN393" i="6"/>
  <c r="BK394" i="6"/>
  <c r="BP394" i="6" s="1"/>
  <c r="BO394" i="6"/>
  <c r="BZ395" i="6"/>
  <c r="BN395" i="6"/>
  <c r="BM398" i="6"/>
  <c r="BR398" i="6" s="1"/>
  <c r="BL413" i="6"/>
  <c r="CH413" i="6" s="1"/>
  <c r="BN353" i="6"/>
  <c r="BL359" i="6"/>
  <c r="BQ359" i="6" s="1"/>
  <c r="BN361" i="6"/>
  <c r="CJ361" i="6" s="1"/>
  <c r="BL368" i="6"/>
  <c r="BU368" i="6" s="1"/>
  <c r="BL372" i="6"/>
  <c r="CH372" i="6" s="1"/>
  <c r="BL390" i="6"/>
  <c r="BU390" i="6" s="1"/>
  <c r="BM392" i="6"/>
  <c r="BR392" i="6" s="1"/>
  <c r="BT395" i="6"/>
  <c r="BN400" i="6"/>
  <c r="BK402" i="6"/>
  <c r="BN405" i="6"/>
  <c r="BS405" i="6" s="1"/>
  <c r="BO411" i="6"/>
  <c r="BO413" i="6"/>
  <c r="BM166" i="6"/>
  <c r="BM46" i="6"/>
  <c r="CI46" i="6" s="1"/>
  <c r="BM47" i="6"/>
  <c r="BR47" i="6" s="1"/>
  <c r="BL48" i="6"/>
  <c r="BQ48" i="6" s="1"/>
  <c r="BM54" i="6"/>
  <c r="BM55" i="6"/>
  <c r="BL56" i="6"/>
  <c r="BL113" i="6"/>
  <c r="CH113" i="6" s="1"/>
  <c r="BM287" i="6"/>
  <c r="BM291" i="6"/>
  <c r="BM294" i="6"/>
  <c r="BW294" i="6" s="1"/>
  <c r="BL295" i="6"/>
  <c r="BM298" i="6"/>
  <c r="BL299" i="6"/>
  <c r="BQ299" i="6" s="1"/>
  <c r="CA299" i="6" s="1"/>
  <c r="BL302" i="6"/>
  <c r="BU302" i="6" s="1"/>
  <c r="BL306" i="6"/>
  <c r="BL312" i="6"/>
  <c r="BM314" i="6"/>
  <c r="BM317" i="6"/>
  <c r="CI317" i="6" s="1"/>
  <c r="BL244" i="6"/>
  <c r="BB29" i="6"/>
  <c r="BB12" i="6"/>
  <c r="BM115" i="6"/>
  <c r="BR115" i="6" s="1"/>
  <c r="BM116" i="6"/>
  <c r="CI116" i="6" s="1"/>
  <c r="BM163" i="6"/>
  <c r="BM164" i="6"/>
  <c r="BL213" i="6"/>
  <c r="CH213" i="6" s="1"/>
  <c r="BM216" i="6"/>
  <c r="BL229" i="6"/>
  <c r="BL232" i="6"/>
  <c r="BM241" i="6"/>
  <c r="BR241" i="6" s="1"/>
  <c r="BM273" i="6"/>
  <c r="BW273" i="6" s="1"/>
  <c r="BM277" i="6"/>
  <c r="BL282" i="6"/>
  <c r="BM94" i="6"/>
  <c r="CI94" i="6" s="1"/>
  <c r="BL95" i="6"/>
  <c r="BU95" i="6" s="1"/>
  <c r="BL96" i="6"/>
  <c r="BL157" i="6"/>
  <c r="CH157" i="6" s="1"/>
  <c r="BL393" i="6"/>
  <c r="CH393" i="6" s="1"/>
  <c r="BL396" i="6"/>
  <c r="BQ396" i="6" s="1"/>
  <c r="BL397" i="6"/>
  <c r="BL398" i="6"/>
  <c r="BV398" i="6" s="1"/>
  <c r="BL416" i="6"/>
  <c r="BQ416" i="6" s="1"/>
  <c r="BM122" i="6"/>
  <c r="BM325" i="6"/>
  <c r="BR325" i="6" s="1"/>
  <c r="BM345" i="6"/>
  <c r="BW345" i="6" s="1"/>
  <c r="BM348" i="6"/>
  <c r="CI348" i="6" s="1"/>
  <c r="BL352" i="6"/>
  <c r="BL353" i="6"/>
  <c r="BQ353" i="6" s="1"/>
  <c r="BL356" i="6"/>
  <c r="BQ356" i="6" s="1"/>
  <c r="CA356" i="6" s="1"/>
  <c r="BC10" i="6"/>
  <c r="BM106" i="6"/>
  <c r="BW106" i="6" s="1"/>
  <c r="BM110" i="6"/>
  <c r="BL143" i="6"/>
  <c r="BQ143" i="6" s="1"/>
  <c r="BL144" i="6"/>
  <c r="CH144" i="6" s="1"/>
  <c r="BL147" i="6"/>
  <c r="BU147" i="6" s="1"/>
  <c r="BL148" i="6"/>
  <c r="CH148" i="6" s="1"/>
  <c r="BL151" i="6"/>
  <c r="CH151" i="6" s="1"/>
  <c r="BL152" i="6"/>
  <c r="CH152" i="6" s="1"/>
  <c r="BM154" i="6"/>
  <c r="BL177" i="6"/>
  <c r="BQ177" i="6" s="1"/>
  <c r="BL180" i="6"/>
  <c r="BL288" i="6"/>
  <c r="BU288" i="6" s="1"/>
  <c r="BL292" i="6"/>
  <c r="BU292" i="6" s="1"/>
  <c r="BM295" i="6"/>
  <c r="BW295" i="6" s="1"/>
  <c r="BM297" i="6"/>
  <c r="BM299" i="6"/>
  <c r="CI299" i="6" s="1"/>
  <c r="BM301" i="6"/>
  <c r="BM302" i="6"/>
  <c r="BR302" i="6" s="1"/>
  <c r="BL303" i="6"/>
  <c r="BM306" i="6"/>
  <c r="BW306" i="6" s="1"/>
  <c r="BL307" i="6"/>
  <c r="BL310" i="6"/>
  <c r="BM372" i="6"/>
  <c r="BW372" i="6" s="1"/>
  <c r="BL388" i="6"/>
  <c r="CH388" i="6" s="1"/>
  <c r="BM395" i="6"/>
  <c r="CI395" i="6" s="1"/>
  <c r="BL401" i="6"/>
  <c r="CH401" i="6" s="1"/>
  <c r="BB14" i="6"/>
  <c r="BM58" i="6"/>
  <c r="CI58" i="6" s="1"/>
  <c r="BM59" i="6"/>
  <c r="BL60" i="6"/>
  <c r="BM66" i="6"/>
  <c r="BM67" i="6"/>
  <c r="BR67" i="6" s="1"/>
  <c r="BL68" i="6"/>
  <c r="CH68" i="6" s="1"/>
  <c r="BM74" i="6"/>
  <c r="BM75" i="6"/>
  <c r="BR75" i="6" s="1"/>
  <c r="BL76" i="6"/>
  <c r="BM81" i="6"/>
  <c r="BW81" i="6" s="1"/>
  <c r="BM86" i="6"/>
  <c r="BM87" i="6"/>
  <c r="BR87" i="6" s="1"/>
  <c r="BL88" i="6"/>
  <c r="BQ88" i="6" s="1"/>
  <c r="BM99" i="6"/>
  <c r="BM100" i="6"/>
  <c r="CI100" i="6" s="1"/>
  <c r="BL129" i="6"/>
  <c r="BM135" i="6"/>
  <c r="CI135" i="6" s="1"/>
  <c r="BM136" i="6"/>
  <c r="BR136" i="6" s="1"/>
  <c r="BM192" i="6"/>
  <c r="BL193" i="6"/>
  <c r="CH193" i="6" s="1"/>
  <c r="BL201" i="6"/>
  <c r="CH201" i="6" s="1"/>
  <c r="BM329" i="6"/>
  <c r="BL337" i="6"/>
  <c r="BM337" i="6"/>
  <c r="CI337" i="6" s="1"/>
  <c r="BM338" i="6"/>
  <c r="CI338" i="6" s="1"/>
  <c r="BL340" i="6"/>
  <c r="CH340" i="6" s="1"/>
  <c r="BL358" i="6"/>
  <c r="BU358" i="6" s="1"/>
  <c r="BL360" i="6"/>
  <c r="BQ360" i="6" s="1"/>
  <c r="BM364" i="6"/>
  <c r="BR364" i="6" s="1"/>
  <c r="BL365" i="6"/>
  <c r="BQ365" i="6" s="1"/>
  <c r="BM367" i="6"/>
  <c r="BM371" i="6"/>
  <c r="BL380" i="6"/>
  <c r="BQ380" i="6" s="1"/>
  <c r="BM399" i="6"/>
  <c r="BR399" i="6" s="1"/>
  <c r="BM44" i="6"/>
  <c r="BC13" i="6"/>
  <c r="BB16" i="6"/>
  <c r="BB23" i="6"/>
  <c r="BC29" i="6"/>
  <c r="BQ162" i="6"/>
  <c r="BM39" i="6"/>
  <c r="BR39" i="6" s="1"/>
  <c r="BM40" i="6"/>
  <c r="BC17" i="6"/>
  <c r="BC27" i="6"/>
  <c r="BM85" i="6"/>
  <c r="BL93" i="6"/>
  <c r="BL99" i="6"/>
  <c r="BL100" i="6"/>
  <c r="BM102" i="6"/>
  <c r="BR102" i="6" s="1"/>
  <c r="BL105" i="6"/>
  <c r="BQ105" i="6" s="1"/>
  <c r="CA105" i="6" s="1"/>
  <c r="BL109" i="6"/>
  <c r="BQ109" i="6" s="1"/>
  <c r="CA109" i="6" s="1"/>
  <c r="BL115" i="6"/>
  <c r="BQ115" i="6" s="1"/>
  <c r="BL116" i="6"/>
  <c r="BU116" i="6" s="1"/>
  <c r="BM118" i="6"/>
  <c r="BR118" i="6" s="1"/>
  <c r="BL121" i="6"/>
  <c r="BL125" i="6"/>
  <c r="BL135" i="6"/>
  <c r="BU135" i="6" s="1"/>
  <c r="BL136" i="6"/>
  <c r="BQ136" i="6" s="1"/>
  <c r="BM138" i="6"/>
  <c r="CI138" i="6" s="1"/>
  <c r="BM155" i="6"/>
  <c r="CI155" i="6" s="1"/>
  <c r="BM156" i="6"/>
  <c r="CI156" i="6" s="1"/>
  <c r="BM167" i="6"/>
  <c r="CI167" i="6" s="1"/>
  <c r="BM168" i="6"/>
  <c r="BM171" i="6"/>
  <c r="BW171" i="6" s="1"/>
  <c r="BM173" i="6"/>
  <c r="BR173" i="6" s="1"/>
  <c r="BL178" i="6"/>
  <c r="BU178" i="6" s="1"/>
  <c r="BL181" i="6"/>
  <c r="BQ181" i="6" s="1"/>
  <c r="BL185" i="6"/>
  <c r="BM187" i="6"/>
  <c r="BM189" i="6"/>
  <c r="CI189" i="6" s="1"/>
  <c r="BL248" i="6"/>
  <c r="BL256" i="6"/>
  <c r="BU256" i="6" s="1"/>
  <c r="BL260" i="6"/>
  <c r="BU260" i="6" s="1"/>
  <c r="BM263" i="6"/>
  <c r="CI263" i="6" s="1"/>
  <c r="BM265" i="6"/>
  <c r="BM267" i="6"/>
  <c r="BW267" i="6" s="1"/>
  <c r="BM269" i="6"/>
  <c r="BR269" i="6" s="1"/>
  <c r="BM270" i="6"/>
  <c r="CI270" i="6" s="1"/>
  <c r="BL271" i="6"/>
  <c r="BQ271" i="6" s="1"/>
  <c r="BM274" i="6"/>
  <c r="BL275" i="6"/>
  <c r="BU275" i="6" s="1"/>
  <c r="BL278" i="6"/>
  <c r="BU278" i="6" s="1"/>
  <c r="BL284" i="6"/>
  <c r="BQ284" i="6" s="1"/>
  <c r="BL315" i="6"/>
  <c r="BU315" i="6" s="1"/>
  <c r="BL317" i="6"/>
  <c r="BQ317" i="6" s="1"/>
  <c r="BL329" i="6"/>
  <c r="BQ329" i="6" s="1"/>
  <c r="BM330" i="6"/>
  <c r="CI330" i="6" s="1"/>
  <c r="BL338" i="6"/>
  <c r="BQ338" i="6" s="1"/>
  <c r="BL339" i="6"/>
  <c r="BQ339" i="6" s="1"/>
  <c r="CA339" i="6" s="1"/>
  <c r="BM359" i="6"/>
  <c r="BR359" i="6" s="1"/>
  <c r="CB359" i="6" s="1"/>
  <c r="BM363" i="6"/>
  <c r="BW363" i="6" s="1"/>
  <c r="BM373" i="6"/>
  <c r="CI373" i="6" s="1"/>
  <c r="BL375" i="6"/>
  <c r="BU375" i="6" s="1"/>
  <c r="BL403" i="6"/>
  <c r="CH403" i="6" s="1"/>
  <c r="BL39" i="6"/>
  <c r="BU39" i="6" s="1"/>
  <c r="BL40" i="6"/>
  <c r="BM42" i="6"/>
  <c r="BM43" i="6"/>
  <c r="BR43" i="6" s="1"/>
  <c r="BL44" i="6"/>
  <c r="BM50" i="6"/>
  <c r="CI50" i="6" s="1"/>
  <c r="BM51" i="6"/>
  <c r="BL52" i="6"/>
  <c r="BQ52" i="6" s="1"/>
  <c r="BM62" i="6"/>
  <c r="BM63" i="6"/>
  <c r="BW63" i="6" s="1"/>
  <c r="BL64" i="6"/>
  <c r="BM70" i="6"/>
  <c r="BR70" i="6" s="1"/>
  <c r="BM71" i="6"/>
  <c r="BL72" i="6"/>
  <c r="BM90" i="6"/>
  <c r="BM91" i="6"/>
  <c r="CI91" i="6" s="1"/>
  <c r="BM92" i="6"/>
  <c r="BM103" i="6"/>
  <c r="BR103" i="6" s="1"/>
  <c r="BM104" i="6"/>
  <c r="BM22" i="6" s="1"/>
  <c r="BM107" i="6"/>
  <c r="BR107" i="6" s="1"/>
  <c r="BM108" i="6"/>
  <c r="BM119" i="6"/>
  <c r="BM120" i="6"/>
  <c r="BL131" i="6"/>
  <c r="BL132" i="6"/>
  <c r="BU132" i="6" s="1"/>
  <c r="BL141" i="6"/>
  <c r="BM151" i="6"/>
  <c r="BM152" i="6"/>
  <c r="BM158" i="6"/>
  <c r="CI158" i="6" s="1"/>
  <c r="BL159" i="6"/>
  <c r="BQ159" i="6" s="1"/>
  <c r="BL160" i="6"/>
  <c r="BL173" i="6"/>
  <c r="BQ173" i="6" s="1"/>
  <c r="BM175" i="6"/>
  <c r="BW175" i="6" s="1"/>
  <c r="BL189" i="6"/>
  <c r="CH189" i="6" s="1"/>
  <c r="BL198" i="6"/>
  <c r="BL200" i="6"/>
  <c r="BQ200" i="6" s="1"/>
  <c r="BL210" i="6"/>
  <c r="BL212" i="6"/>
  <c r="BM237" i="6"/>
  <c r="BM239" i="6"/>
  <c r="BR239" i="6" s="1"/>
  <c r="BM246" i="6"/>
  <c r="CI246" i="6" s="1"/>
  <c r="BM255" i="6"/>
  <c r="CI255" i="6" s="1"/>
  <c r="BM259" i="6"/>
  <c r="BM262" i="6"/>
  <c r="BW262" i="6" s="1"/>
  <c r="BL263" i="6"/>
  <c r="CH263" i="6" s="1"/>
  <c r="BM266" i="6"/>
  <c r="BR266" i="6" s="1"/>
  <c r="BL267" i="6"/>
  <c r="BQ267" i="6" s="1"/>
  <c r="BL270" i="6"/>
  <c r="BL274" i="6"/>
  <c r="BL280" i="6"/>
  <c r="BM305" i="6"/>
  <c r="BM309" i="6"/>
  <c r="BL318" i="6"/>
  <c r="CH318" i="6" s="1"/>
  <c r="BL321" i="6"/>
  <c r="BQ321" i="6" s="1"/>
  <c r="BL323" i="6"/>
  <c r="BQ323" i="6" s="1"/>
  <c r="BM360" i="6"/>
  <c r="BW360" i="6" s="1"/>
  <c r="BL361" i="6"/>
  <c r="BQ361" i="6" s="1"/>
  <c r="BM365" i="6"/>
  <c r="BW365" i="6" s="1"/>
  <c r="BL377" i="6"/>
  <c r="BU377" i="6" s="1"/>
  <c r="BM379" i="6"/>
  <c r="CI379" i="6" s="1"/>
  <c r="BM380" i="6"/>
  <c r="CI380" i="6" s="1"/>
  <c r="BL404" i="6"/>
  <c r="CH404" i="6" s="1"/>
  <c r="BL412" i="6"/>
  <c r="CH412" i="6" s="1"/>
  <c r="BC11" i="6"/>
  <c r="BB26" i="6"/>
  <c r="BB10" i="6"/>
  <c r="BQ114" i="6"/>
  <c r="BQ130" i="6"/>
  <c r="BC8" i="6"/>
  <c r="BB17" i="6"/>
  <c r="BQ94" i="6"/>
  <c r="CA94" i="6" s="1"/>
  <c r="CH142" i="6"/>
  <c r="BM77" i="6"/>
  <c r="CI77" i="6" s="1"/>
  <c r="BM212" i="6"/>
  <c r="BM248" i="6"/>
  <c r="CI248" i="6" s="1"/>
  <c r="BL35" i="6"/>
  <c r="BL36" i="6"/>
  <c r="CH36" i="6" s="1"/>
  <c r="BM38" i="6"/>
  <c r="BB24" i="6"/>
  <c r="BM41" i="6"/>
  <c r="BW41" i="6" s="1"/>
  <c r="BM45" i="6"/>
  <c r="BW45" i="6" s="1"/>
  <c r="BM49" i="6"/>
  <c r="CI49" i="6" s="1"/>
  <c r="BM57" i="6"/>
  <c r="CI57" i="6" s="1"/>
  <c r="BC21" i="6"/>
  <c r="BM61" i="6"/>
  <c r="BW61" i="6" s="1"/>
  <c r="BM69" i="6"/>
  <c r="BM73" i="6"/>
  <c r="BM82" i="6"/>
  <c r="CI82" i="6" s="1"/>
  <c r="BM83" i="6"/>
  <c r="BL84" i="6"/>
  <c r="BM89" i="6"/>
  <c r="BR89" i="6" s="1"/>
  <c r="BL103" i="6"/>
  <c r="BQ103" i="6" s="1"/>
  <c r="BL104" i="6"/>
  <c r="BL111" i="6"/>
  <c r="BL112" i="6"/>
  <c r="BU112" i="6" s="1"/>
  <c r="BM123" i="6"/>
  <c r="BM124" i="6"/>
  <c r="BM126" i="6"/>
  <c r="BM131" i="6"/>
  <c r="BR131" i="6" s="1"/>
  <c r="BM132" i="6"/>
  <c r="BM134" i="6"/>
  <c r="BW134" i="6" s="1"/>
  <c r="BL137" i="6"/>
  <c r="BL145" i="6"/>
  <c r="CH145" i="6" s="1"/>
  <c r="BL167" i="6"/>
  <c r="BL168" i="6"/>
  <c r="BL174" i="6"/>
  <c r="BQ174" i="6" s="1"/>
  <c r="BL176" i="6"/>
  <c r="BB15" i="6"/>
  <c r="BM195" i="6"/>
  <c r="BR195" i="6" s="1"/>
  <c r="BL252" i="6"/>
  <c r="BU252" i="6" s="1"/>
  <c r="BC12" i="6"/>
  <c r="BM35" i="6"/>
  <c r="BM37" i="6"/>
  <c r="BW37" i="6" s="1"/>
  <c r="BL42" i="6"/>
  <c r="BL43" i="6"/>
  <c r="CH43" i="6" s="1"/>
  <c r="BL46" i="6"/>
  <c r="BQ46" i="6" s="1"/>
  <c r="BL47" i="6"/>
  <c r="BM48" i="6"/>
  <c r="BR48" i="6" s="1"/>
  <c r="BL50" i="6"/>
  <c r="BL51" i="6"/>
  <c r="BQ51" i="6" s="1"/>
  <c r="BM52" i="6"/>
  <c r="BL54" i="6"/>
  <c r="BQ54" i="6" s="1"/>
  <c r="BL55" i="6"/>
  <c r="BM56" i="6"/>
  <c r="BV56" i="6" s="1"/>
  <c r="BL58" i="6"/>
  <c r="BQ58" i="6" s="1"/>
  <c r="BL59" i="6"/>
  <c r="BL62" i="6"/>
  <c r="BL63" i="6"/>
  <c r="BQ63" i="6" s="1"/>
  <c r="BL66" i="6"/>
  <c r="CH66" i="6" s="1"/>
  <c r="BL67" i="6"/>
  <c r="BL70" i="6"/>
  <c r="BU70" i="6" s="1"/>
  <c r="BL71" i="6"/>
  <c r="BL74" i="6"/>
  <c r="BM78" i="6"/>
  <c r="BM79" i="6"/>
  <c r="BL80" i="6"/>
  <c r="BQ80" i="6" s="1"/>
  <c r="BL97" i="6"/>
  <c r="BL119" i="6"/>
  <c r="BL120" i="6"/>
  <c r="BU120" i="6" s="1"/>
  <c r="BL127" i="6"/>
  <c r="BU127" i="6" s="1"/>
  <c r="BL128" i="6"/>
  <c r="CH128" i="6" s="1"/>
  <c r="BM139" i="6"/>
  <c r="BW139" i="6" s="1"/>
  <c r="BM140" i="6"/>
  <c r="BM142" i="6"/>
  <c r="BM147" i="6"/>
  <c r="CI147" i="6" s="1"/>
  <c r="BM148" i="6"/>
  <c r="BM150" i="6"/>
  <c r="BL153" i="6"/>
  <c r="BL161" i="6"/>
  <c r="CH161" i="6" s="1"/>
  <c r="BM180" i="6"/>
  <c r="BR180" i="6" s="1"/>
  <c r="BM184" i="6"/>
  <c r="CI184" i="6" s="1"/>
  <c r="BM197" i="6"/>
  <c r="CI197" i="6" s="1"/>
  <c r="BM204" i="6"/>
  <c r="BM209" i="6"/>
  <c r="CI209" i="6" s="1"/>
  <c r="BL214" i="6"/>
  <c r="BU214" i="6" s="1"/>
  <c r="BL217" i="6"/>
  <c r="BM220" i="6"/>
  <c r="BR220" i="6" s="1"/>
  <c r="BM225" i="6"/>
  <c r="BR225" i="6" s="1"/>
  <c r="BL228" i="6"/>
  <c r="BL251" i="6"/>
  <c r="BL75" i="6"/>
  <c r="BQ75" i="6" s="1"/>
  <c r="CA75" i="6" s="1"/>
  <c r="BL78" i="6"/>
  <c r="CH78" i="6" s="1"/>
  <c r="BL79" i="6"/>
  <c r="BQ79" i="6" s="1"/>
  <c r="BL82" i="6"/>
  <c r="BL83" i="6"/>
  <c r="BQ83" i="6" s="1"/>
  <c r="BL86" i="6"/>
  <c r="BU86" i="6" s="1"/>
  <c r="BL87" i="6"/>
  <c r="BQ87" i="6" s="1"/>
  <c r="BL90" i="6"/>
  <c r="BL91" i="6"/>
  <c r="BU91" i="6" s="1"/>
  <c r="BL92" i="6"/>
  <c r="BU92" i="6" s="1"/>
  <c r="BM95" i="6"/>
  <c r="BW95" i="6" s="1"/>
  <c r="BM96" i="6"/>
  <c r="CI96" i="6" s="1"/>
  <c r="BM98" i="6"/>
  <c r="BR98" i="6" s="1"/>
  <c r="BL101" i="6"/>
  <c r="BL107" i="6"/>
  <c r="CH107" i="6" s="1"/>
  <c r="BL108" i="6"/>
  <c r="BQ108" i="6" s="1"/>
  <c r="BM111" i="6"/>
  <c r="BR111" i="6" s="1"/>
  <c r="BM112" i="6"/>
  <c r="BM114" i="6"/>
  <c r="BL117" i="6"/>
  <c r="BQ117" i="6" s="1"/>
  <c r="CA117" i="6" s="1"/>
  <c r="BL123" i="6"/>
  <c r="BU123" i="6" s="1"/>
  <c r="BL124" i="6"/>
  <c r="BM127" i="6"/>
  <c r="BM128" i="6"/>
  <c r="BM130" i="6"/>
  <c r="BR130" i="6" s="1"/>
  <c r="BL133" i="6"/>
  <c r="BQ133" i="6" s="1"/>
  <c r="CA133" i="6" s="1"/>
  <c r="BL139" i="6"/>
  <c r="BU139" i="6" s="1"/>
  <c r="BL140" i="6"/>
  <c r="BQ140" i="6" s="1"/>
  <c r="CA140" i="6" s="1"/>
  <c r="BM143" i="6"/>
  <c r="CI143" i="6" s="1"/>
  <c r="BM144" i="6"/>
  <c r="BW144" i="6" s="1"/>
  <c r="BM146" i="6"/>
  <c r="BW146" i="6" s="1"/>
  <c r="BL149" i="6"/>
  <c r="BL155" i="6"/>
  <c r="BL156" i="6"/>
  <c r="BU156" i="6" s="1"/>
  <c r="BM159" i="6"/>
  <c r="BR159" i="6" s="1"/>
  <c r="BM160" i="6"/>
  <c r="BM162" i="6"/>
  <c r="BM18" i="6" s="1"/>
  <c r="BL165" i="6"/>
  <c r="BU165" i="6" s="1"/>
  <c r="BC14" i="6"/>
  <c r="BB27" i="6"/>
  <c r="BL194" i="6"/>
  <c r="BQ194" i="6" s="1"/>
  <c r="BL197" i="6"/>
  <c r="BM205" i="6"/>
  <c r="BR205" i="6" s="1"/>
  <c r="BL230" i="6"/>
  <c r="BL233" i="6"/>
  <c r="CH233" i="6" s="1"/>
  <c r="BL241" i="6"/>
  <c r="CH241" i="6" s="1"/>
  <c r="BM242" i="6"/>
  <c r="CI242" i="6" s="1"/>
  <c r="BM249" i="6"/>
  <c r="BR249" i="6" s="1"/>
  <c r="BM253" i="6"/>
  <c r="BW253" i="6" s="1"/>
  <c r="BL254" i="6"/>
  <c r="BU254" i="6" s="1"/>
  <c r="BM207" i="6"/>
  <c r="CI207" i="6" s="1"/>
  <c r="BL209" i="6"/>
  <c r="BQ209" i="6" s="1"/>
  <c r="BM211" i="6"/>
  <c r="CI211" i="6" s="1"/>
  <c r="BL221" i="6"/>
  <c r="CH221" i="6" s="1"/>
  <c r="BM223" i="6"/>
  <c r="BL225" i="6"/>
  <c r="BU225" i="6" s="1"/>
  <c r="BM236" i="6"/>
  <c r="BL243" i="6"/>
  <c r="BQ243" i="6" s="1"/>
  <c r="BL247" i="6"/>
  <c r="BM251" i="6"/>
  <c r="BW251" i="6" s="1"/>
  <c r="BM254" i="6"/>
  <c r="CI254" i="6" s="1"/>
  <c r="BL255" i="6"/>
  <c r="BM257" i="6"/>
  <c r="BR257" i="6" s="1"/>
  <c r="BM258" i="6"/>
  <c r="BW258" i="6" s="1"/>
  <c r="BL259" i="6"/>
  <c r="CH259" i="6" s="1"/>
  <c r="BM261" i="6"/>
  <c r="BR261" i="6" s="1"/>
  <c r="BL262" i="6"/>
  <c r="BL266" i="6"/>
  <c r="BU266" i="6" s="1"/>
  <c r="BL272" i="6"/>
  <c r="BU272" i="6" s="1"/>
  <c r="BL276" i="6"/>
  <c r="BM279" i="6"/>
  <c r="CI279" i="6" s="1"/>
  <c r="BM283" i="6"/>
  <c r="BR283" i="6" s="1"/>
  <c r="BM286" i="6"/>
  <c r="CI286" i="6" s="1"/>
  <c r="BL287" i="6"/>
  <c r="BM289" i="6"/>
  <c r="CI289" i="6" s="1"/>
  <c r="BM290" i="6"/>
  <c r="BL291" i="6"/>
  <c r="CH291" i="6" s="1"/>
  <c r="BM293" i="6"/>
  <c r="BR293" i="6" s="1"/>
  <c r="BL294" i="6"/>
  <c r="BQ294" i="6" s="1"/>
  <c r="BL298" i="6"/>
  <c r="BL304" i="6"/>
  <c r="BU304" i="6" s="1"/>
  <c r="BL308" i="6"/>
  <c r="BQ308" i="6" s="1"/>
  <c r="BM311" i="6"/>
  <c r="BL319" i="6"/>
  <c r="BQ319" i="6" s="1"/>
  <c r="BL325" i="6"/>
  <c r="BQ325" i="6" s="1"/>
  <c r="BM326" i="6"/>
  <c r="BL330" i="6"/>
  <c r="BL331" i="6"/>
  <c r="BQ331" i="6" s="1"/>
  <c r="BM334" i="6"/>
  <c r="BR334" i="6" s="1"/>
  <c r="BM342" i="6"/>
  <c r="BR342" i="6" s="1"/>
  <c r="BL343" i="6"/>
  <c r="BL344" i="6"/>
  <c r="BQ344" i="6" s="1"/>
  <c r="BL345" i="6"/>
  <c r="CH345" i="6" s="1"/>
  <c r="BL348" i="6"/>
  <c r="BL349" i="6"/>
  <c r="BM355" i="6"/>
  <c r="BR355" i="6" s="1"/>
  <c r="BM357" i="6"/>
  <c r="BR357" i="6" s="1"/>
  <c r="BL362" i="6"/>
  <c r="CH362" i="6" s="1"/>
  <c r="BL364" i="6"/>
  <c r="BM369" i="6"/>
  <c r="BW369" i="6" s="1"/>
  <c r="BL373" i="6"/>
  <c r="CH373" i="6" s="1"/>
  <c r="BM376" i="6"/>
  <c r="CI376" i="6" s="1"/>
  <c r="BM402" i="6"/>
  <c r="BM406" i="6"/>
  <c r="CI406" i="6" s="1"/>
  <c r="BM408" i="6"/>
  <c r="BR408" i="6" s="1"/>
  <c r="BM417" i="6"/>
  <c r="CI417" i="6" s="1"/>
  <c r="BM396" i="6"/>
  <c r="CI396" i="6" s="1"/>
  <c r="BL258" i="6"/>
  <c r="BU258" i="6" s="1"/>
  <c r="BL264" i="6"/>
  <c r="BL268" i="6"/>
  <c r="BQ268" i="6" s="1"/>
  <c r="BM271" i="6"/>
  <c r="BW271" i="6" s="1"/>
  <c r="BM275" i="6"/>
  <c r="BW275" i="6" s="1"/>
  <c r="BM278" i="6"/>
  <c r="CI278" i="6" s="1"/>
  <c r="BL279" i="6"/>
  <c r="BM281" i="6"/>
  <c r="BM282" i="6"/>
  <c r="BW282" i="6" s="1"/>
  <c r="BL283" i="6"/>
  <c r="CH283" i="6" s="1"/>
  <c r="BM285" i="6"/>
  <c r="BR285" i="6" s="1"/>
  <c r="BL286" i="6"/>
  <c r="BQ286" i="6" s="1"/>
  <c r="BL290" i="6"/>
  <c r="BU290" i="6" s="1"/>
  <c r="BL296" i="6"/>
  <c r="BQ296" i="6" s="1"/>
  <c r="CA296" i="6" s="1"/>
  <c r="BL300" i="6"/>
  <c r="BQ300" i="6" s="1"/>
  <c r="BM303" i="6"/>
  <c r="BM307" i="6"/>
  <c r="BW307" i="6" s="1"/>
  <c r="BM310" i="6"/>
  <c r="BR310" i="6" s="1"/>
  <c r="BL311" i="6"/>
  <c r="BQ311" i="6" s="1"/>
  <c r="BM321" i="6"/>
  <c r="CI321" i="6" s="1"/>
  <c r="BL327" i="6"/>
  <c r="CH327" i="6" s="1"/>
  <c r="BL333" i="6"/>
  <c r="BQ333" i="6" s="1"/>
  <c r="BM333" i="6"/>
  <c r="BL334" i="6"/>
  <c r="BL335" i="6"/>
  <c r="BM340" i="6"/>
  <c r="BL351" i="6"/>
  <c r="BM351" i="6"/>
  <c r="BM352" i="6"/>
  <c r="BM356" i="6"/>
  <c r="BR356" i="6" s="1"/>
  <c r="BL357" i="6"/>
  <c r="BQ357" i="6" s="1"/>
  <c r="BM361" i="6"/>
  <c r="BR361" i="6" s="1"/>
  <c r="BL366" i="6"/>
  <c r="CH366" i="6" s="1"/>
  <c r="BL369" i="6"/>
  <c r="BQ369" i="6" s="1"/>
  <c r="CA369" i="6" s="1"/>
  <c r="BL376" i="6"/>
  <c r="BQ376" i="6" s="1"/>
  <c r="BM381" i="6"/>
  <c r="BM382" i="6"/>
  <c r="BR382" i="6" s="1"/>
  <c r="BL384" i="6"/>
  <c r="BU384" i="6" s="1"/>
  <c r="BL385" i="6"/>
  <c r="BQ385" i="6" s="1"/>
  <c r="BM387" i="6"/>
  <c r="BL389" i="6"/>
  <c r="BQ389" i="6" s="1"/>
  <c r="BM393" i="6"/>
  <c r="BL410" i="6"/>
  <c r="BQ410" i="6" s="1"/>
  <c r="BM412" i="6"/>
  <c r="CI412" i="6" s="1"/>
  <c r="BM413" i="6"/>
  <c r="BR413" i="6" s="1"/>
  <c r="BL414" i="6"/>
  <c r="CH414" i="6" s="1"/>
  <c r="BM416" i="6"/>
  <c r="BS37" i="6"/>
  <c r="CJ37" i="6"/>
  <c r="CG38" i="6"/>
  <c r="BP38" i="6"/>
  <c r="BZ38" i="6"/>
  <c r="CK38" i="6"/>
  <c r="BY38" i="6"/>
  <c r="BX38" i="6"/>
  <c r="BT38" i="6"/>
  <c r="BS45" i="6"/>
  <c r="CJ45" i="6"/>
  <c r="CM16" i="6"/>
  <c r="BS49" i="6"/>
  <c r="CJ49" i="6"/>
  <c r="BS81" i="6"/>
  <c r="CJ81" i="6"/>
  <c r="BS188" i="6"/>
  <c r="CJ188" i="6"/>
  <c r="BP229" i="6"/>
  <c r="CG229" i="6"/>
  <c r="AI30" i="6"/>
  <c r="BS41" i="6"/>
  <c r="CJ41" i="6"/>
  <c r="BS53" i="6"/>
  <c r="CJ53" i="6"/>
  <c r="BS57" i="6"/>
  <c r="CJ57" i="6"/>
  <c r="BS61" i="6"/>
  <c r="CJ61" i="6"/>
  <c r="BS69" i="6"/>
  <c r="CJ69" i="6"/>
  <c r="BS73" i="6"/>
  <c r="CJ73" i="6"/>
  <c r="BS77" i="6"/>
  <c r="CJ77" i="6"/>
  <c r="BS85" i="6"/>
  <c r="CJ85" i="6"/>
  <c r="BS89" i="6"/>
  <c r="CJ89" i="6"/>
  <c r="CG99" i="6"/>
  <c r="BP99" i="6"/>
  <c r="CG100" i="6"/>
  <c r="BP100" i="6"/>
  <c r="CG115" i="6"/>
  <c r="BP115" i="6"/>
  <c r="CG116" i="6"/>
  <c r="BP116" i="6"/>
  <c r="CG131" i="6"/>
  <c r="BP131" i="6"/>
  <c r="CG132" i="6"/>
  <c r="BP132" i="6"/>
  <c r="CG147" i="6"/>
  <c r="BP147" i="6"/>
  <c r="CG148" i="6"/>
  <c r="BP148" i="6"/>
  <c r="CG163" i="6"/>
  <c r="BP163" i="6"/>
  <c r="CG164" i="6"/>
  <c r="BP164" i="6"/>
  <c r="BP169" i="6"/>
  <c r="CG169" i="6"/>
  <c r="BS176" i="6"/>
  <c r="CJ176" i="6"/>
  <c r="BP177" i="6"/>
  <c r="CG177" i="6"/>
  <c r="CJ187" i="6"/>
  <c r="BS187" i="6"/>
  <c r="CJ199" i="6"/>
  <c r="BS199" i="6"/>
  <c r="BP201" i="6"/>
  <c r="CG201" i="6"/>
  <c r="BP213" i="6"/>
  <c r="CG213" i="6"/>
  <c r="CJ228" i="6"/>
  <c r="CG238" i="6"/>
  <c r="BP238" i="6"/>
  <c r="BE32" i="6"/>
  <c r="BE19" i="6"/>
  <c r="W33" i="6"/>
  <c r="AQ30" i="6"/>
  <c r="CL28" i="6"/>
  <c r="BP36" i="6"/>
  <c r="CG36" i="6"/>
  <c r="BT36" i="6"/>
  <c r="CK36" i="6"/>
  <c r="BY36" i="6"/>
  <c r="BZ36" i="6"/>
  <c r="BX37" i="6"/>
  <c r="BT37" i="6"/>
  <c r="CM28" i="6"/>
  <c r="CK43" i="6"/>
  <c r="BY43" i="6"/>
  <c r="BZ43" i="6"/>
  <c r="BT43" i="6"/>
  <c r="CK47" i="6"/>
  <c r="BY47" i="6"/>
  <c r="BZ47" i="6"/>
  <c r="BT47" i="6"/>
  <c r="BX47" i="6"/>
  <c r="CJ48" i="6"/>
  <c r="BS48" i="6"/>
  <c r="AI32" i="6"/>
  <c r="CJ52" i="6"/>
  <c r="BS52" i="6"/>
  <c r="CK55" i="6"/>
  <c r="BY55" i="6"/>
  <c r="BZ55" i="6"/>
  <c r="BT55" i="6"/>
  <c r="BX55" i="6"/>
  <c r="CJ56" i="6"/>
  <c r="BS56" i="6"/>
  <c r="CM25" i="6"/>
  <c r="BT59" i="6"/>
  <c r="CJ60" i="6"/>
  <c r="BS60" i="6"/>
  <c r="CK63" i="6"/>
  <c r="BY63" i="6"/>
  <c r="BZ63" i="6"/>
  <c r="BT63" i="6"/>
  <c r="BX63" i="6"/>
  <c r="CJ64" i="6"/>
  <c r="BS64" i="6"/>
  <c r="CK67" i="6"/>
  <c r="BX67" i="6"/>
  <c r="BT67" i="6"/>
  <c r="CJ68" i="6"/>
  <c r="BS68" i="6"/>
  <c r="CK71" i="6"/>
  <c r="BY71" i="6"/>
  <c r="BX71" i="6"/>
  <c r="BT71" i="6"/>
  <c r="CJ72" i="6"/>
  <c r="BS72" i="6"/>
  <c r="BX75" i="6"/>
  <c r="CJ76" i="6"/>
  <c r="BS76" i="6"/>
  <c r="CK79" i="6"/>
  <c r="CJ80" i="6"/>
  <c r="BS80" i="6"/>
  <c r="CK83" i="6"/>
  <c r="BY83" i="6"/>
  <c r="BT83" i="6"/>
  <c r="BX83" i="6"/>
  <c r="CJ84" i="6"/>
  <c r="BS84" i="6"/>
  <c r="BY87" i="6"/>
  <c r="CJ88" i="6"/>
  <c r="BS88" i="6"/>
  <c r="CG95" i="6"/>
  <c r="BP95" i="6"/>
  <c r="CG96" i="6"/>
  <c r="BP96" i="6"/>
  <c r="CG111" i="6"/>
  <c r="BP111" i="6"/>
  <c r="CG112" i="6"/>
  <c r="BP112" i="6"/>
  <c r="CG127" i="6"/>
  <c r="BP127" i="6"/>
  <c r="CG128" i="6"/>
  <c r="BP128" i="6"/>
  <c r="CG143" i="6"/>
  <c r="BP143" i="6"/>
  <c r="CG144" i="6"/>
  <c r="BP144" i="6"/>
  <c r="CG159" i="6"/>
  <c r="BP159" i="6"/>
  <c r="CG160" i="6"/>
  <c r="BP160" i="6"/>
  <c r="CJ171" i="6"/>
  <c r="BS171" i="6"/>
  <c r="CJ172" i="6"/>
  <c r="BX175" i="6"/>
  <c r="BT175" i="6"/>
  <c r="CK175" i="6"/>
  <c r="BS180" i="6"/>
  <c r="CJ180" i="6"/>
  <c r="CK182" i="6"/>
  <c r="BX182" i="6"/>
  <c r="BZ182" i="6"/>
  <c r="BT182" i="6"/>
  <c r="BS184" i="6"/>
  <c r="CJ184" i="6"/>
  <c r="CG206" i="6"/>
  <c r="BP206" i="6"/>
  <c r="CG210" i="6"/>
  <c r="BP210" i="6"/>
  <c r="CK210" i="6"/>
  <c r="BY210" i="6"/>
  <c r="BX210" i="6"/>
  <c r="BT210" i="6"/>
  <c r="BZ210" i="6"/>
  <c r="CG222" i="6"/>
  <c r="BP222" i="6"/>
  <c r="CE222" i="6" s="1"/>
  <c r="CG226" i="6"/>
  <c r="BZ226" i="6"/>
  <c r="BS232" i="6"/>
  <c r="CJ232" i="6"/>
  <c r="BP248" i="6"/>
  <c r="CG248" i="6"/>
  <c r="U32" i="6"/>
  <c r="AG19" i="6"/>
  <c r="AG32" i="6"/>
  <c r="AQ32" i="6"/>
  <c r="BA19" i="6"/>
  <c r="BA32" i="6"/>
  <c r="AH33" i="6"/>
  <c r="AM33" i="6"/>
  <c r="AX33" i="6"/>
  <c r="BE30" i="6"/>
  <c r="W30" i="6"/>
  <c r="AB30" i="6"/>
  <c r="AR30" i="6"/>
  <c r="AA30" i="6"/>
  <c r="AY30" i="6"/>
  <c r="CO24" i="6"/>
  <c r="CJ40" i="6"/>
  <c r="BS40" i="6"/>
  <c r="CL26" i="6"/>
  <c r="CG42" i="6"/>
  <c r="BP42" i="6"/>
  <c r="CG43" i="6"/>
  <c r="BP43" i="6"/>
  <c r="CP15" i="6"/>
  <c r="CL15" i="6"/>
  <c r="CG46" i="6"/>
  <c r="BP46" i="6"/>
  <c r="CG47" i="6"/>
  <c r="BP47" i="6"/>
  <c r="CG50" i="6"/>
  <c r="CG51" i="6"/>
  <c r="BP51" i="6"/>
  <c r="Q33" i="6"/>
  <c r="CG55" i="6"/>
  <c r="BP55" i="6"/>
  <c r="AE30" i="6"/>
  <c r="CG59" i="6"/>
  <c r="BP59" i="6"/>
  <c r="CP16" i="6"/>
  <c r="CP21" i="6"/>
  <c r="BR61" i="6"/>
  <c r="CG62" i="6"/>
  <c r="BP62" i="6"/>
  <c r="CG63" i="6"/>
  <c r="BP63" i="6"/>
  <c r="CG66" i="6"/>
  <c r="BP66" i="6"/>
  <c r="CG67" i="6"/>
  <c r="CG70" i="6"/>
  <c r="BP70" i="6"/>
  <c r="CG71" i="6"/>
  <c r="BP71" i="6"/>
  <c r="CG74" i="6"/>
  <c r="BP74" i="6"/>
  <c r="CG75" i="6"/>
  <c r="CL12" i="6"/>
  <c r="CG78" i="6"/>
  <c r="BP78" i="6"/>
  <c r="CG79" i="6"/>
  <c r="BP79" i="6"/>
  <c r="CG82" i="6"/>
  <c r="BP82" i="6"/>
  <c r="CG86" i="6"/>
  <c r="BP86" i="6"/>
  <c r="CG87" i="6"/>
  <c r="BP87" i="6"/>
  <c r="CG90" i="6"/>
  <c r="BP90" i="6"/>
  <c r="CG91" i="6"/>
  <c r="BP91" i="6"/>
  <c r="CG92" i="6"/>
  <c r="BP92" i="6"/>
  <c r="CG107" i="6"/>
  <c r="BP107" i="6"/>
  <c r="CG108" i="6"/>
  <c r="BP108" i="6"/>
  <c r="CG123" i="6"/>
  <c r="BP123" i="6"/>
  <c r="CG124" i="6"/>
  <c r="BP124" i="6"/>
  <c r="CG139" i="6"/>
  <c r="BP139" i="6"/>
  <c r="CG140" i="6"/>
  <c r="BP140" i="6"/>
  <c r="CG155" i="6"/>
  <c r="BP155" i="6"/>
  <c r="CG156" i="6"/>
  <c r="BP156" i="6"/>
  <c r="CJ175" i="6"/>
  <c r="BS175" i="6"/>
  <c r="BX179" i="6"/>
  <c r="BT179" i="6"/>
  <c r="CK179" i="6"/>
  <c r="BZ179" i="6"/>
  <c r="BY179" i="6"/>
  <c r="BP182" i="6"/>
  <c r="CG186" i="6"/>
  <c r="BP186" i="6"/>
  <c r="BY186" i="6"/>
  <c r="BX186" i="6"/>
  <c r="BT186" i="6"/>
  <c r="BP197" i="6"/>
  <c r="CG197" i="6"/>
  <c r="BS200" i="6"/>
  <c r="CJ200" i="6"/>
  <c r="BS212" i="6"/>
  <c r="CJ212" i="6"/>
  <c r="CK239" i="6"/>
  <c r="T33" i="6"/>
  <c r="Z33" i="6"/>
  <c r="AE33" i="6"/>
  <c r="AI33" i="6"/>
  <c r="AT33" i="6"/>
  <c r="BG33" i="6"/>
  <c r="AI19" i="6"/>
  <c r="BA30" i="6"/>
  <c r="BF30" i="6"/>
  <c r="BG30" i="6"/>
  <c r="CM21" i="6"/>
  <c r="BR37" i="6"/>
  <c r="CJ38" i="6"/>
  <c r="BS38" i="6"/>
  <c r="CG39" i="6"/>
  <c r="BP39" i="6"/>
  <c r="CK39" i="6"/>
  <c r="BY39" i="6"/>
  <c r="BZ39" i="6"/>
  <c r="BT39" i="6"/>
  <c r="BP40" i="6"/>
  <c r="CG40" i="6"/>
  <c r="BX40" i="6"/>
  <c r="BT40" i="6"/>
  <c r="CK40" i="6"/>
  <c r="BZ40" i="6"/>
  <c r="BY40" i="6"/>
  <c r="CM27" i="6"/>
  <c r="BP44" i="6"/>
  <c r="CG44" i="6"/>
  <c r="BT44" i="6"/>
  <c r="CK44" i="6"/>
  <c r="BZ44" i="6"/>
  <c r="BY44" i="6"/>
  <c r="CH47" i="6"/>
  <c r="BP48" i="6"/>
  <c r="BX48" i="6"/>
  <c r="BT48" i="6"/>
  <c r="CK48" i="6"/>
  <c r="AA32" i="6"/>
  <c r="AU32" i="6"/>
  <c r="AY32" i="6"/>
  <c r="BP52" i="6"/>
  <c r="CG52" i="6"/>
  <c r="BX52" i="6"/>
  <c r="BT52" i="6"/>
  <c r="CK52" i="6"/>
  <c r="BZ52" i="6"/>
  <c r="BY52" i="6"/>
  <c r="BP56" i="6"/>
  <c r="CG56" i="6"/>
  <c r="CK56" i="6"/>
  <c r="CH58" i="6"/>
  <c r="BP60" i="6"/>
  <c r="CG60" i="6"/>
  <c r="BX60" i="6"/>
  <c r="BT60" i="6"/>
  <c r="CK60" i="6"/>
  <c r="BZ60" i="6"/>
  <c r="BY60" i="6"/>
  <c r="BP64" i="6"/>
  <c r="CG64" i="6"/>
  <c r="BX64" i="6"/>
  <c r="BT64" i="6"/>
  <c r="CK64" i="6"/>
  <c r="BZ64" i="6"/>
  <c r="BY64" i="6"/>
  <c r="BU66" i="6"/>
  <c r="BP68" i="6"/>
  <c r="CG68" i="6"/>
  <c r="BX68" i="6"/>
  <c r="BT68" i="6"/>
  <c r="CK68" i="6"/>
  <c r="BZ68" i="6"/>
  <c r="BY68" i="6"/>
  <c r="BP72" i="6"/>
  <c r="CG72" i="6"/>
  <c r="CK72" i="6"/>
  <c r="BP76" i="6"/>
  <c r="CG76" i="6"/>
  <c r="BX76" i="6"/>
  <c r="BT76" i="6"/>
  <c r="CK76" i="6"/>
  <c r="BZ76" i="6"/>
  <c r="BY76" i="6"/>
  <c r="BP80" i="6"/>
  <c r="CG80" i="6"/>
  <c r="BX80" i="6"/>
  <c r="BT80" i="6"/>
  <c r="CK80" i="6"/>
  <c r="BZ80" i="6"/>
  <c r="BY80" i="6"/>
  <c r="BP84" i="6"/>
  <c r="CG84" i="6"/>
  <c r="BX84" i="6"/>
  <c r="BT84" i="6"/>
  <c r="CK84" i="6"/>
  <c r="BZ84" i="6"/>
  <c r="BY84" i="6"/>
  <c r="BP88" i="6"/>
  <c r="CG88" i="6"/>
  <c r="BT88" i="6"/>
  <c r="CG103" i="6"/>
  <c r="BP103" i="6"/>
  <c r="CG104" i="6"/>
  <c r="BP104" i="6"/>
  <c r="BQ107" i="6"/>
  <c r="CA107" i="6" s="1"/>
  <c r="CG119" i="6"/>
  <c r="BP119" i="6"/>
  <c r="CG120" i="6"/>
  <c r="BP120" i="6"/>
  <c r="CG135" i="6"/>
  <c r="BP135" i="6"/>
  <c r="CG136" i="6"/>
  <c r="BP136" i="6"/>
  <c r="CG151" i="6"/>
  <c r="BP151" i="6"/>
  <c r="CG152" i="6"/>
  <c r="BP152" i="6"/>
  <c r="CG167" i="6"/>
  <c r="BP167" i="6"/>
  <c r="CG168" i="6"/>
  <c r="BP168" i="6"/>
  <c r="CG170" i="6"/>
  <c r="BP170" i="6"/>
  <c r="CK170" i="6"/>
  <c r="BX170" i="6"/>
  <c r="BZ170" i="6"/>
  <c r="BT170" i="6"/>
  <c r="CG174" i="6"/>
  <c r="BP174" i="6"/>
  <c r="CK174" i="6"/>
  <c r="BY174" i="6"/>
  <c r="BT174" i="6"/>
  <c r="BZ174" i="6"/>
  <c r="CG178" i="6"/>
  <c r="BP178" i="6"/>
  <c r="CJ179" i="6"/>
  <c r="BS179" i="6"/>
  <c r="BP181" i="6"/>
  <c r="CG181" i="6"/>
  <c r="CG185" i="6"/>
  <c r="BP185" i="6"/>
  <c r="BP189" i="6"/>
  <c r="CG189" i="6"/>
  <c r="CG193" i="6"/>
  <c r="BX207" i="6"/>
  <c r="CK207" i="6"/>
  <c r="BP217" i="6"/>
  <c r="CG217" i="6"/>
  <c r="BS231" i="6"/>
  <c r="BP233" i="6"/>
  <c r="CG233" i="6"/>
  <c r="CJ247" i="6"/>
  <c r="BS247" i="6"/>
  <c r="BN35" i="6"/>
  <c r="BM36" i="6"/>
  <c r="BL37" i="6"/>
  <c r="BN39" i="6"/>
  <c r="BZ42" i="6"/>
  <c r="BT42" i="6"/>
  <c r="CJ42" i="6"/>
  <c r="CG45" i="6"/>
  <c r="BZ46" i="6"/>
  <c r="BY46" i="6"/>
  <c r="CJ46" i="6"/>
  <c r="BT50" i="6"/>
  <c r="BS51" i="6"/>
  <c r="CG53" i="6"/>
  <c r="BT54" i="6"/>
  <c r="CJ54" i="6"/>
  <c r="CG57" i="6"/>
  <c r="CJ58" i="6"/>
  <c r="BS59" i="6"/>
  <c r="CG61" i="6"/>
  <c r="BZ62" i="6"/>
  <c r="BY62" i="6"/>
  <c r="CJ62" i="6"/>
  <c r="CG65" i="6"/>
  <c r="BZ66" i="6"/>
  <c r="BY66" i="6"/>
  <c r="BS67" i="6"/>
  <c r="BR68" i="6"/>
  <c r="CG69" i="6"/>
  <c r="BZ70" i="6"/>
  <c r="BY70" i="6"/>
  <c r="CJ70" i="6"/>
  <c r="BS71" i="6"/>
  <c r="BT74" i="6"/>
  <c r="BY74" i="6"/>
  <c r="CJ74" i="6"/>
  <c r="CG77" i="6"/>
  <c r="BZ78" i="6"/>
  <c r="BT78" i="6"/>
  <c r="CJ78" i="6"/>
  <c r="BT82" i="6"/>
  <c r="BS83" i="6"/>
  <c r="CG85" i="6"/>
  <c r="BT86" i="6"/>
  <c r="BY86" i="6"/>
  <c r="CJ86" i="6"/>
  <c r="BT90" i="6"/>
  <c r="BY90" i="6"/>
  <c r="CJ90" i="6"/>
  <c r="BZ91" i="6"/>
  <c r="CK91" i="6"/>
  <c r="BY91" i="6"/>
  <c r="CK93" i="6"/>
  <c r="BS94" i="6"/>
  <c r="BZ95" i="6"/>
  <c r="CK95" i="6"/>
  <c r="BY95" i="6"/>
  <c r="BX97" i="6"/>
  <c r="BT97" i="6"/>
  <c r="CK97" i="6"/>
  <c r="BS98" i="6"/>
  <c r="BZ99" i="6"/>
  <c r="CK99" i="6"/>
  <c r="BY99" i="6"/>
  <c r="CK101" i="6"/>
  <c r="CK105" i="6"/>
  <c r="BS110" i="6"/>
  <c r="BX113" i="6"/>
  <c r="BT113" i="6"/>
  <c r="CK113" i="6"/>
  <c r="BS114" i="6"/>
  <c r="BT117" i="6"/>
  <c r="CK117" i="6"/>
  <c r="BZ119" i="6"/>
  <c r="CK119" i="6"/>
  <c r="BY119" i="6"/>
  <c r="CK121" i="6"/>
  <c r="CK125" i="6"/>
  <c r="CK129" i="6"/>
  <c r="BS130" i="6"/>
  <c r="CK133" i="6"/>
  <c r="BX137" i="6"/>
  <c r="BT137" i="6"/>
  <c r="CK137" i="6"/>
  <c r="BS138" i="6"/>
  <c r="BZ139" i="6"/>
  <c r="CK139" i="6"/>
  <c r="BY139" i="6"/>
  <c r="BS142" i="6"/>
  <c r="BZ143" i="6"/>
  <c r="CK143" i="6"/>
  <c r="BY143" i="6"/>
  <c r="CK145" i="6"/>
  <c r="BS146" i="6"/>
  <c r="BZ147" i="6"/>
  <c r="CK147" i="6"/>
  <c r="BY147" i="6"/>
  <c r="CK149" i="6"/>
  <c r="BZ151" i="6"/>
  <c r="CK151" i="6"/>
  <c r="BY151" i="6"/>
  <c r="BX153" i="6"/>
  <c r="BT153" i="6"/>
  <c r="CK153" i="6"/>
  <c r="BS154" i="6"/>
  <c r="BZ155" i="6"/>
  <c r="CK155" i="6"/>
  <c r="BY155" i="6"/>
  <c r="CK157" i="6"/>
  <c r="BZ159" i="6"/>
  <c r="CK159" i="6"/>
  <c r="BY159" i="6"/>
  <c r="CK161" i="6"/>
  <c r="BS162" i="6"/>
  <c r="BX165" i="6"/>
  <c r="BT165" i="6"/>
  <c r="CK165" i="6"/>
  <c r="BS166" i="6"/>
  <c r="BZ167" i="6"/>
  <c r="CK167" i="6"/>
  <c r="BL169" i="6"/>
  <c r="BS170" i="6"/>
  <c r="CN170" i="6"/>
  <c r="BX171" i="6"/>
  <c r="BT171" i="6"/>
  <c r="CK171" i="6"/>
  <c r="CK178" i="6"/>
  <c r="BY178" i="6"/>
  <c r="BZ178" i="6"/>
  <c r="CG183" i="6"/>
  <c r="CJ183" i="6"/>
  <c r="BY183" i="6"/>
  <c r="BX187" i="6"/>
  <c r="BT187" i="6"/>
  <c r="BZ187" i="6"/>
  <c r="BP191" i="6"/>
  <c r="CG191" i="6"/>
  <c r="BX199" i="6"/>
  <c r="CK199" i="6"/>
  <c r="BZ199" i="6"/>
  <c r="BY199" i="6"/>
  <c r="CP201" i="6"/>
  <c r="BT211" i="6"/>
  <c r="CK211" i="6"/>
  <c r="BP215" i="6"/>
  <c r="CG215" i="6"/>
  <c r="CJ215" i="6"/>
  <c r="BS215" i="6"/>
  <c r="BX231" i="6"/>
  <c r="BT231" i="6"/>
  <c r="CK231" i="6"/>
  <c r="BZ231" i="6"/>
  <c r="BY231" i="6"/>
  <c r="CG242" i="6"/>
  <c r="BP242" i="6"/>
  <c r="CG255" i="6"/>
  <c r="BP255" i="6"/>
  <c r="CG271" i="6"/>
  <c r="CG287" i="6"/>
  <c r="BP287" i="6"/>
  <c r="CJ287" i="6"/>
  <c r="BS287" i="6"/>
  <c r="BS297" i="6"/>
  <c r="CJ297" i="6"/>
  <c r="CG303" i="6"/>
  <c r="BP303" i="6"/>
  <c r="CJ336" i="6"/>
  <c r="BS336" i="6"/>
  <c r="AF8" i="6"/>
  <c r="AF30" i="6" s="1"/>
  <c r="AJ8" i="6"/>
  <c r="AN8" i="6"/>
  <c r="BH8" i="6"/>
  <c r="N10" i="6"/>
  <c r="V10" i="6"/>
  <c r="P11" i="6"/>
  <c r="AF11" i="6"/>
  <c r="AJ11" i="6"/>
  <c r="AJ33" i="6" s="1"/>
  <c r="AN11" i="6"/>
  <c r="AN33" i="6" s="1"/>
  <c r="AP12" i="6"/>
  <c r="P13" i="6"/>
  <c r="P32" i="6" s="1"/>
  <c r="T13" i="6"/>
  <c r="T32" i="6" s="1"/>
  <c r="X13" i="6"/>
  <c r="AF13" i="6"/>
  <c r="AF32" i="6" s="1"/>
  <c r="AJ13" i="6"/>
  <c r="AJ32" i="6" s="1"/>
  <c r="AV13" i="6"/>
  <c r="AV32" i="6" s="1"/>
  <c r="AZ13" i="6"/>
  <c r="BH13" i="6"/>
  <c r="BH32" i="6" s="1"/>
  <c r="R14" i="6"/>
  <c r="V14" i="6"/>
  <c r="P15" i="6"/>
  <c r="Z16" i="6"/>
  <c r="AT16" i="6"/>
  <c r="BN18" i="6"/>
  <c r="AB19" i="6"/>
  <c r="AR19" i="6"/>
  <c r="BD19" i="6"/>
  <c r="AH21" i="6"/>
  <c r="AL21" i="6"/>
  <c r="AP21" i="6"/>
  <c r="N23" i="6"/>
  <c r="N30" i="6" s="1"/>
  <c r="R23" i="6"/>
  <c r="V23" i="6"/>
  <c r="AX23" i="6"/>
  <c r="T24" i="6"/>
  <c r="BH24" i="6"/>
  <c r="BH30" i="6" s="1"/>
  <c r="AP25" i="6"/>
  <c r="P28" i="6"/>
  <c r="P30" i="6" s="1"/>
  <c r="T28" i="6"/>
  <c r="BF32" i="6"/>
  <c r="BK35" i="6"/>
  <c r="BO35" i="6"/>
  <c r="BN36" i="6"/>
  <c r="BL38" i="6"/>
  <c r="BX41" i="6"/>
  <c r="CK42" i="6"/>
  <c r="BN44" i="6"/>
  <c r="BX45" i="6"/>
  <c r="CK46" i="6"/>
  <c r="CJ47" i="6"/>
  <c r="BX49" i="6"/>
  <c r="BO51" i="6"/>
  <c r="CJ51" i="6"/>
  <c r="BM53" i="6"/>
  <c r="BW53" i="6" s="1"/>
  <c r="BX53" i="6"/>
  <c r="BK54" i="6"/>
  <c r="BY54" i="6" s="1"/>
  <c r="CK54" i="6"/>
  <c r="CJ55" i="6"/>
  <c r="BX57" i="6"/>
  <c r="CK58" i="6"/>
  <c r="CJ59" i="6"/>
  <c r="BX61" i="6"/>
  <c r="CK62" i="6"/>
  <c r="CJ63" i="6"/>
  <c r="BM65" i="6"/>
  <c r="BW65" i="6" s="1"/>
  <c r="CK66" i="6"/>
  <c r="CJ67" i="6"/>
  <c r="BX69" i="6"/>
  <c r="CH69" i="6"/>
  <c r="CK70" i="6"/>
  <c r="CJ71" i="6"/>
  <c r="BX73" i="6"/>
  <c r="CJ75" i="6"/>
  <c r="BX77" i="6"/>
  <c r="CK78" i="6"/>
  <c r="CJ79" i="6"/>
  <c r="BX81" i="6"/>
  <c r="CH81" i="6"/>
  <c r="CJ83" i="6"/>
  <c r="BX85" i="6"/>
  <c r="CJ87" i="6"/>
  <c r="BX89" i="6"/>
  <c r="BX91" i="6"/>
  <c r="CK92" i="6"/>
  <c r="BY92" i="6"/>
  <c r="BX92" i="6"/>
  <c r="BT92" i="6"/>
  <c r="CJ93" i="6"/>
  <c r="BS93" i="6"/>
  <c r="BZ94" i="6"/>
  <c r="BT94" i="6"/>
  <c r="CJ94" i="6"/>
  <c r="BX95" i="6"/>
  <c r="CK96" i="6"/>
  <c r="BY96" i="6"/>
  <c r="BX96" i="6"/>
  <c r="BT96" i="6"/>
  <c r="BS97" i="6"/>
  <c r="BZ98" i="6"/>
  <c r="BT98" i="6"/>
  <c r="CJ98" i="6"/>
  <c r="CK100" i="6"/>
  <c r="BY100" i="6"/>
  <c r="BX100" i="6"/>
  <c r="BT100" i="6"/>
  <c r="BS101" i="6"/>
  <c r="BZ102" i="6"/>
  <c r="BT102" i="6"/>
  <c r="CK104" i="6"/>
  <c r="BY104" i="6"/>
  <c r="BX104" i="6"/>
  <c r="BT104" i="6"/>
  <c r="BS105" i="6"/>
  <c r="BZ106" i="6"/>
  <c r="BT106" i="6"/>
  <c r="CK108" i="6"/>
  <c r="BY108" i="6"/>
  <c r="BX108" i="6"/>
  <c r="BT108" i="6"/>
  <c r="BS109" i="6"/>
  <c r="CJ110" i="6"/>
  <c r="CK112" i="6"/>
  <c r="BY112" i="6"/>
  <c r="BX112" i="6"/>
  <c r="BT112" i="6"/>
  <c r="CJ113" i="6"/>
  <c r="BS113" i="6"/>
  <c r="BZ114" i="6"/>
  <c r="BT114" i="6"/>
  <c r="CJ114" i="6"/>
  <c r="CK116" i="6"/>
  <c r="BY116" i="6"/>
  <c r="BX116" i="6"/>
  <c r="BT116" i="6"/>
  <c r="CJ117" i="6"/>
  <c r="BS117" i="6"/>
  <c r="BT118" i="6"/>
  <c r="BX119" i="6"/>
  <c r="CK120" i="6"/>
  <c r="BY120" i="6"/>
  <c r="BX120" i="6"/>
  <c r="BT120" i="6"/>
  <c r="CJ121" i="6"/>
  <c r="BS121" i="6"/>
  <c r="BZ122" i="6"/>
  <c r="BT122" i="6"/>
  <c r="CK124" i="6"/>
  <c r="BY124" i="6"/>
  <c r="BX124" i="6"/>
  <c r="BT124" i="6"/>
  <c r="CJ125" i="6"/>
  <c r="BS125" i="6"/>
  <c r="BZ126" i="6"/>
  <c r="BT126" i="6"/>
  <c r="CK128" i="6"/>
  <c r="BY128" i="6"/>
  <c r="BX128" i="6"/>
  <c r="BT128" i="6"/>
  <c r="CJ129" i="6"/>
  <c r="BS129" i="6"/>
  <c r="BZ130" i="6"/>
  <c r="BT130" i="6"/>
  <c r="CJ130" i="6"/>
  <c r="CK132" i="6"/>
  <c r="BY132" i="6"/>
  <c r="BX132" i="6"/>
  <c r="BT132" i="6"/>
  <c r="CJ133" i="6"/>
  <c r="BS133" i="6"/>
  <c r="BZ134" i="6"/>
  <c r="BT134" i="6"/>
  <c r="CK136" i="6"/>
  <c r="BY136" i="6"/>
  <c r="BX136" i="6"/>
  <c r="BT136" i="6"/>
  <c r="CJ137" i="6"/>
  <c r="BW137" i="6"/>
  <c r="BS137" i="6"/>
  <c r="BT138" i="6"/>
  <c r="CJ138" i="6"/>
  <c r="BX139" i="6"/>
  <c r="CK140" i="6"/>
  <c r="BY140" i="6"/>
  <c r="BX140" i="6"/>
  <c r="BT140" i="6"/>
  <c r="CJ141" i="6"/>
  <c r="BS141" i="6"/>
  <c r="BZ142" i="6"/>
  <c r="CJ142" i="6"/>
  <c r="BX143" i="6"/>
  <c r="CK144" i="6"/>
  <c r="BY144" i="6"/>
  <c r="BX144" i="6"/>
  <c r="BT144" i="6"/>
  <c r="CJ145" i="6"/>
  <c r="BS145" i="6"/>
  <c r="BZ146" i="6"/>
  <c r="BT146" i="6"/>
  <c r="CJ146" i="6"/>
  <c r="BX147" i="6"/>
  <c r="CK148" i="6"/>
  <c r="BY148" i="6"/>
  <c r="BX148" i="6"/>
  <c r="BT148" i="6"/>
  <c r="CJ149" i="6"/>
  <c r="BS149" i="6"/>
  <c r="BZ150" i="6"/>
  <c r="BT150" i="6"/>
  <c r="BX151" i="6"/>
  <c r="CK152" i="6"/>
  <c r="BY152" i="6"/>
  <c r="BX152" i="6"/>
  <c r="BT152" i="6"/>
  <c r="CJ153" i="6"/>
  <c r="BS153" i="6"/>
  <c r="BZ154" i="6"/>
  <c r="BT154" i="6"/>
  <c r="CJ154" i="6"/>
  <c r="BX155" i="6"/>
  <c r="CK156" i="6"/>
  <c r="BY156" i="6"/>
  <c r="BX156" i="6"/>
  <c r="BT156" i="6"/>
  <c r="CJ157" i="6"/>
  <c r="BS157" i="6"/>
  <c r="BZ158" i="6"/>
  <c r="BX159" i="6"/>
  <c r="CK160" i="6"/>
  <c r="BY160" i="6"/>
  <c r="BT160" i="6"/>
  <c r="CJ161" i="6"/>
  <c r="BS161" i="6"/>
  <c r="BZ162" i="6"/>
  <c r="BT162" i="6"/>
  <c r="CJ162" i="6"/>
  <c r="CJ18" i="6" s="1"/>
  <c r="CK164" i="6"/>
  <c r="BY164" i="6"/>
  <c r="BX164" i="6"/>
  <c r="BT164" i="6"/>
  <c r="CJ165" i="6"/>
  <c r="BS165" i="6"/>
  <c r="BZ166" i="6"/>
  <c r="BT166" i="6"/>
  <c r="CJ166" i="6"/>
  <c r="BX167" i="6"/>
  <c r="BX168" i="6"/>
  <c r="BM169" i="6"/>
  <c r="BZ177" i="6"/>
  <c r="BY177" i="6"/>
  <c r="BT177" i="6"/>
  <c r="CG179" i="6"/>
  <c r="BS182" i="6"/>
  <c r="BX183" i="6"/>
  <c r="BT183" i="6"/>
  <c r="BZ183" i="6"/>
  <c r="CK183" i="6"/>
  <c r="BM185" i="6"/>
  <c r="CG190" i="6"/>
  <c r="BP190" i="6"/>
  <c r="BS192" i="6"/>
  <c r="CJ192" i="6"/>
  <c r="CN192" i="6"/>
  <c r="CN13" i="6" s="1"/>
  <c r="BN195" i="6"/>
  <c r="CG198" i="6"/>
  <c r="CK198" i="6"/>
  <c r="BY198" i="6"/>
  <c r="BT198" i="6"/>
  <c r="BM200" i="6"/>
  <c r="BX203" i="6"/>
  <c r="BT203" i="6"/>
  <c r="CK203" i="6"/>
  <c r="CG205" i="6"/>
  <c r="BS206" i="6"/>
  <c r="CJ206" i="6"/>
  <c r="CJ207" i="6"/>
  <c r="BS208" i="6"/>
  <c r="CJ208" i="6"/>
  <c r="BN211" i="6"/>
  <c r="BX211" i="6" s="1"/>
  <c r="BS216" i="6"/>
  <c r="CJ216" i="6"/>
  <c r="BZ217" i="6"/>
  <c r="BY217" i="6"/>
  <c r="BT217" i="6"/>
  <c r="CK217" i="6"/>
  <c r="BS218" i="6"/>
  <c r="CJ218" i="6"/>
  <c r="CK218" i="6"/>
  <c r="BY218" i="6"/>
  <c r="BX218" i="6"/>
  <c r="BS220" i="6"/>
  <c r="CJ220" i="6"/>
  <c r="BM221" i="6"/>
  <c r="BX223" i="6"/>
  <c r="BT223" i="6"/>
  <c r="CK223" i="6"/>
  <c r="BZ229" i="6"/>
  <c r="BY229" i="6"/>
  <c r="BT229" i="6"/>
  <c r="BX229" i="6"/>
  <c r="CK229" i="6"/>
  <c r="CK230" i="6"/>
  <c r="BY230" i="6"/>
  <c r="BT230" i="6"/>
  <c r="BM232" i="6"/>
  <c r="BW232" i="6" s="1"/>
  <c r="BX235" i="6"/>
  <c r="BT235" i="6"/>
  <c r="CK235" i="6"/>
  <c r="CG237" i="6"/>
  <c r="BS238" i="6"/>
  <c r="CJ238" i="6"/>
  <c r="CJ240" i="6"/>
  <c r="BS240" i="6"/>
  <c r="BP244" i="6"/>
  <c r="CG244" i="6"/>
  <c r="BT248" i="6"/>
  <c r="CK248" i="6"/>
  <c r="BZ248" i="6"/>
  <c r="BY248" i="6"/>
  <c r="CJ251" i="6"/>
  <c r="BS251" i="6"/>
  <c r="CK255" i="6"/>
  <c r="BY255" i="6"/>
  <c r="BT255" i="6"/>
  <c r="BZ255" i="6"/>
  <c r="BX265" i="6"/>
  <c r="CK265" i="6"/>
  <c r="BT265" i="6"/>
  <c r="CK271" i="6"/>
  <c r="BY271" i="6"/>
  <c r="BX271" i="6"/>
  <c r="BT271" i="6"/>
  <c r="BZ271" i="6"/>
  <c r="BP281" i="6"/>
  <c r="CG281" i="6"/>
  <c r="BZ281" i="6"/>
  <c r="BX281" i="6"/>
  <c r="BT281" i="6"/>
  <c r="BY281" i="6"/>
  <c r="CK287" i="6"/>
  <c r="BY287" i="6"/>
  <c r="BX287" i="6"/>
  <c r="BT287" i="6"/>
  <c r="BZ287" i="6"/>
  <c r="BP297" i="6"/>
  <c r="CG297" i="6"/>
  <c r="BZ297" i="6"/>
  <c r="BX297" i="6"/>
  <c r="CK297" i="6"/>
  <c r="BT297" i="6"/>
  <c r="BY297" i="6"/>
  <c r="CK303" i="6"/>
  <c r="BY303" i="6"/>
  <c r="BX303" i="6"/>
  <c r="BT303" i="6"/>
  <c r="BZ303" i="6"/>
  <c r="CG313" i="6"/>
  <c r="BP313" i="6"/>
  <c r="CE313" i="6" s="1"/>
  <c r="BP336" i="6"/>
  <c r="CG336" i="6"/>
  <c r="BX336" i="6"/>
  <c r="BT336" i="6"/>
  <c r="BZ336" i="6"/>
  <c r="BY336" i="6"/>
  <c r="CK336" i="6"/>
  <c r="BS372" i="6"/>
  <c r="CJ372" i="6"/>
  <c r="BX372" i="6"/>
  <c r="M8" i="6"/>
  <c r="Q8" i="6"/>
  <c r="U8" i="6"/>
  <c r="Y8" i="6"/>
  <c r="Y30" i="6" s="1"/>
  <c r="AC8" i="6"/>
  <c r="AC30" i="6" s="1"/>
  <c r="AK8" i="6"/>
  <c r="AO8" i="6"/>
  <c r="AO30" i="6" s="1"/>
  <c r="AS8" i="6"/>
  <c r="AW8" i="6"/>
  <c r="AW30" i="6" s="1"/>
  <c r="BI8" i="6"/>
  <c r="BI30" i="6" s="1"/>
  <c r="M11" i="6"/>
  <c r="Q11" i="6"/>
  <c r="Q19" i="6" s="1"/>
  <c r="U11" i="6"/>
  <c r="U33" i="6" s="1"/>
  <c r="Y11" i="6"/>
  <c r="AC11" i="6"/>
  <c r="AC33" i="6" s="1"/>
  <c r="AS11" i="6"/>
  <c r="AW11" i="6"/>
  <c r="BI11" i="6"/>
  <c r="O12" i="6"/>
  <c r="S12" i="6"/>
  <c r="M13" i="6"/>
  <c r="M32" i="6" s="1"/>
  <c r="Q13" i="6"/>
  <c r="Q32" i="6" s="1"/>
  <c r="U13" i="6"/>
  <c r="Y13" i="6"/>
  <c r="Y32" i="6" s="1"/>
  <c r="AC13" i="6"/>
  <c r="AC32" i="6" s="1"/>
  <c r="AK13" i="6"/>
  <c r="AO13" i="6"/>
  <c r="AO19" i="6" s="1"/>
  <c r="AS13" i="6"/>
  <c r="AS32" i="6" s="1"/>
  <c r="AW13" i="6"/>
  <c r="AW32" i="6" s="1"/>
  <c r="BI13" i="6"/>
  <c r="BI32" i="6" s="1"/>
  <c r="O14" i="6"/>
  <c r="S14" i="6"/>
  <c r="M15" i="6"/>
  <c r="Q15" i="6"/>
  <c r="O16" i="6"/>
  <c r="S16" i="6"/>
  <c r="S32" i="6" s="1"/>
  <c r="AE16" i="6"/>
  <c r="AE19" i="6" s="1"/>
  <c r="BC16" i="6"/>
  <c r="Y17" i="6"/>
  <c r="Y33" i="6" s="1"/>
  <c r="AK17" i="6"/>
  <c r="AK33" i="6" s="1"/>
  <c r="AO17" i="6"/>
  <c r="AO33" i="6" s="1"/>
  <c r="AS17" i="6"/>
  <c r="AW17" i="6"/>
  <c r="BK18" i="6"/>
  <c r="BO18" i="6"/>
  <c r="S21" i="6"/>
  <c r="S30" i="6" s="1"/>
  <c r="O23" i="6"/>
  <c r="O30" i="6" s="1"/>
  <c r="S23" i="6"/>
  <c r="M24" i="6"/>
  <c r="Q24" i="6"/>
  <c r="Q30" i="6" s="1"/>
  <c r="U28" i="6"/>
  <c r="U30" i="6" s="1"/>
  <c r="CN35" i="6"/>
  <c r="CL37" i="6"/>
  <c r="CL24" i="6" s="1"/>
  <c r="CP37" i="6"/>
  <c r="BT41" i="6"/>
  <c r="BT45" i="6"/>
  <c r="BY45" i="6"/>
  <c r="BT49" i="6"/>
  <c r="BY49" i="6"/>
  <c r="BT53" i="6"/>
  <c r="BY53" i="6"/>
  <c r="BT57" i="6"/>
  <c r="BY57" i="6"/>
  <c r="BT61" i="6"/>
  <c r="BY61" i="6"/>
  <c r="BU68" i="6"/>
  <c r="BT69" i="6"/>
  <c r="BY69" i="6"/>
  <c r="BT73" i="6"/>
  <c r="BY73" i="6"/>
  <c r="BT77" i="6"/>
  <c r="BY77" i="6"/>
  <c r="BT81" i="6"/>
  <c r="BY81" i="6"/>
  <c r="BT85" i="6"/>
  <c r="BY85" i="6"/>
  <c r="BT89" i="6"/>
  <c r="BY89" i="6"/>
  <c r="BS91" i="6"/>
  <c r="BZ92" i="6"/>
  <c r="CG93" i="6"/>
  <c r="BU94" i="6"/>
  <c r="CK94" i="6"/>
  <c r="BS95" i="6"/>
  <c r="BZ96" i="6"/>
  <c r="BY97" i="6"/>
  <c r="CG97" i="6"/>
  <c r="CK98" i="6"/>
  <c r="BZ100" i="6"/>
  <c r="CG101" i="6"/>
  <c r="CK102" i="6"/>
  <c r="BS103" i="6"/>
  <c r="BZ104" i="6"/>
  <c r="CG105" i="6"/>
  <c r="CK106" i="6"/>
  <c r="BS107" i="6"/>
  <c r="BZ108" i="6"/>
  <c r="CG109" i="6"/>
  <c r="BS111" i="6"/>
  <c r="BZ112" i="6"/>
  <c r="BY113" i="6"/>
  <c r="CG113" i="6"/>
  <c r="BU114" i="6"/>
  <c r="CK114" i="6"/>
  <c r="BS115" i="6"/>
  <c r="BZ116" i="6"/>
  <c r="BY117" i="6"/>
  <c r="CG117" i="6"/>
  <c r="CK118" i="6"/>
  <c r="BS119" i="6"/>
  <c r="BZ120" i="6"/>
  <c r="CG121" i="6"/>
  <c r="CK122" i="6"/>
  <c r="BS123" i="6"/>
  <c r="BZ124" i="6"/>
  <c r="CG125" i="6"/>
  <c r="CK126" i="6"/>
  <c r="BS127" i="6"/>
  <c r="BZ128" i="6"/>
  <c r="CG129" i="6"/>
  <c r="CK130" i="6"/>
  <c r="BS131" i="6"/>
  <c r="BZ132" i="6"/>
  <c r="CG133" i="6"/>
  <c r="CK134" i="6"/>
  <c r="BS135" i="6"/>
  <c r="BZ136" i="6"/>
  <c r="CG137" i="6"/>
  <c r="BU138" i="6"/>
  <c r="CK138" i="6"/>
  <c r="BS139" i="6"/>
  <c r="BZ140" i="6"/>
  <c r="CG141" i="6"/>
  <c r="BS143" i="6"/>
  <c r="BZ144" i="6"/>
  <c r="CG145" i="6"/>
  <c r="CK146" i="6"/>
  <c r="BS147" i="6"/>
  <c r="BZ148" i="6"/>
  <c r="CG149" i="6"/>
  <c r="CK150" i="6"/>
  <c r="BS151" i="6"/>
  <c r="BZ152" i="6"/>
  <c r="BY153" i="6"/>
  <c r="CG153" i="6"/>
  <c r="CK154" i="6"/>
  <c r="BS155" i="6"/>
  <c r="BZ156" i="6"/>
  <c r="CG157" i="6"/>
  <c r="CK158" i="6"/>
  <c r="BS159" i="6"/>
  <c r="BZ160" i="6"/>
  <c r="CG161" i="6"/>
  <c r="CK162" i="6"/>
  <c r="CK18" i="6" s="1"/>
  <c r="BZ164" i="6"/>
  <c r="BY165" i="6"/>
  <c r="CG165" i="6"/>
  <c r="CK166" i="6"/>
  <c r="BS167" i="6"/>
  <c r="BL170" i="6"/>
  <c r="CJ170" i="6"/>
  <c r="BL172" i="6"/>
  <c r="BO173" i="6"/>
  <c r="BK175" i="6"/>
  <c r="BN178" i="6"/>
  <c r="BT178" i="6"/>
  <c r="BM181" i="6"/>
  <c r="BM183" i="6"/>
  <c r="BW183" i="6" s="1"/>
  <c r="BS183" i="6"/>
  <c r="BL186" i="6"/>
  <c r="BL188" i="6"/>
  <c r="BO189" i="6"/>
  <c r="BO190" i="6"/>
  <c r="BM191" i="6"/>
  <c r="BW191" i="6" s="1"/>
  <c r="BM193" i="6"/>
  <c r="BK195" i="6"/>
  <c r="BO195" i="6"/>
  <c r="BO197" i="6"/>
  <c r="BP198" i="6"/>
  <c r="BP199" i="6"/>
  <c r="CG199" i="6"/>
  <c r="BO206" i="6"/>
  <c r="BO215" i="6"/>
  <c r="BL216" i="6"/>
  <c r="BP218" i="6"/>
  <c r="BP219" i="6"/>
  <c r="CG219" i="6"/>
  <c r="CJ219" i="6"/>
  <c r="BS219" i="6"/>
  <c r="BP225" i="6"/>
  <c r="BM227" i="6"/>
  <c r="BW227" i="6" s="1"/>
  <c r="BO227" i="6"/>
  <c r="BP230" i="6"/>
  <c r="BP231" i="6"/>
  <c r="CG231" i="6"/>
  <c r="BY235" i="6"/>
  <c r="BO238" i="6"/>
  <c r="BN239" i="6"/>
  <c r="BP240" i="6"/>
  <c r="CG240" i="6"/>
  <c r="BO240" i="6"/>
  <c r="BM240" i="6"/>
  <c r="CG243" i="6"/>
  <c r="BP243" i="6"/>
  <c r="CG250" i="6"/>
  <c r="BP250" i="6"/>
  <c r="CE250" i="6" s="1"/>
  <c r="CJ252" i="6"/>
  <c r="BS252" i="6"/>
  <c r="BS257" i="6"/>
  <c r="CJ257" i="6"/>
  <c r="CG263" i="6"/>
  <c r="BP263" i="6"/>
  <c r="CJ263" i="6"/>
  <c r="BS263" i="6"/>
  <c r="BS273" i="6"/>
  <c r="CJ273" i="6"/>
  <c r="CG279" i="6"/>
  <c r="BP279" i="6"/>
  <c r="CJ279" i="6"/>
  <c r="BS279" i="6"/>
  <c r="BS289" i="6"/>
  <c r="CJ289" i="6"/>
  <c r="CG295" i="6"/>
  <c r="CJ295" i="6"/>
  <c r="BS295" i="6"/>
  <c r="CG311" i="6"/>
  <c r="BP311" i="6"/>
  <c r="CJ311" i="6"/>
  <c r="BS311" i="6"/>
  <c r="BP323" i="6"/>
  <c r="CJ323" i="6"/>
  <c r="CI329" i="6"/>
  <c r="BY42" i="6"/>
  <c r="BT46" i="6"/>
  <c r="BS47" i="6"/>
  <c r="CG49" i="6"/>
  <c r="BS55" i="6"/>
  <c r="BT58" i="6"/>
  <c r="BT62" i="6"/>
  <c r="BS63" i="6"/>
  <c r="BT66" i="6"/>
  <c r="BT70" i="6"/>
  <c r="CG73" i="6"/>
  <c r="BZ74" i="6"/>
  <c r="BS75" i="6"/>
  <c r="BY78" i="6"/>
  <c r="BS79" i="6"/>
  <c r="CG81" i="6"/>
  <c r="BZ82" i="6"/>
  <c r="BY82" i="6"/>
  <c r="CJ82" i="6"/>
  <c r="BZ86" i="6"/>
  <c r="BS87" i="6"/>
  <c r="CG89" i="6"/>
  <c r="BZ90" i="6"/>
  <c r="BX93" i="6"/>
  <c r="BT93" i="6"/>
  <c r="BX101" i="6"/>
  <c r="BT101" i="6"/>
  <c r="BS102" i="6"/>
  <c r="BZ103" i="6"/>
  <c r="CK103" i="6"/>
  <c r="BY103" i="6"/>
  <c r="BX105" i="6"/>
  <c r="BT105" i="6"/>
  <c r="BS106" i="6"/>
  <c r="BZ107" i="6"/>
  <c r="CK107" i="6"/>
  <c r="BY107" i="6"/>
  <c r="BX109" i="6"/>
  <c r="BT109" i="6"/>
  <c r="CK109" i="6"/>
  <c r="BZ111" i="6"/>
  <c r="CK111" i="6"/>
  <c r="BY111" i="6"/>
  <c r="BZ115" i="6"/>
  <c r="CK115" i="6"/>
  <c r="BY115" i="6"/>
  <c r="BS118" i="6"/>
  <c r="BX121" i="6"/>
  <c r="BT121" i="6"/>
  <c r="BS122" i="6"/>
  <c r="BZ123" i="6"/>
  <c r="CK123" i="6"/>
  <c r="BY123" i="6"/>
  <c r="BX125" i="6"/>
  <c r="BT125" i="6"/>
  <c r="BS126" i="6"/>
  <c r="BZ127" i="6"/>
  <c r="CK127" i="6"/>
  <c r="BY127" i="6"/>
  <c r="BX129" i="6"/>
  <c r="BT129" i="6"/>
  <c r="BZ131" i="6"/>
  <c r="CK131" i="6"/>
  <c r="BY131" i="6"/>
  <c r="BX133" i="6"/>
  <c r="BT133" i="6"/>
  <c r="BS134" i="6"/>
  <c r="BZ135" i="6"/>
  <c r="CK135" i="6"/>
  <c r="BY135" i="6"/>
  <c r="BX141" i="6"/>
  <c r="BT141" i="6"/>
  <c r="CK141" i="6"/>
  <c r="BX145" i="6"/>
  <c r="BT145" i="6"/>
  <c r="BX149" i="6"/>
  <c r="BS150" i="6"/>
  <c r="BX157" i="6"/>
  <c r="BT157" i="6"/>
  <c r="BS158" i="6"/>
  <c r="BX161" i="6"/>
  <c r="BT161" i="6"/>
  <c r="BZ163" i="6"/>
  <c r="CK163" i="6"/>
  <c r="BY163" i="6"/>
  <c r="BZ181" i="6"/>
  <c r="BY181" i="6"/>
  <c r="BT181" i="6"/>
  <c r="BS186" i="6"/>
  <c r="CK187" i="6"/>
  <c r="BX191" i="6"/>
  <c r="BT191" i="6"/>
  <c r="BZ191" i="6"/>
  <c r="BZ193" i="6"/>
  <c r="BY193" i="6"/>
  <c r="BT193" i="6"/>
  <c r="CK193" i="6"/>
  <c r="BO194" i="6"/>
  <c r="BP202" i="6"/>
  <c r="CF202" i="6" s="1"/>
  <c r="CG203" i="6"/>
  <c r="CJ203" i="6"/>
  <c r="BS203" i="6"/>
  <c r="BP209" i="6"/>
  <c r="CK222" i="6"/>
  <c r="BY222" i="6"/>
  <c r="BZ222" i="6"/>
  <c r="BP234" i="6"/>
  <c r="BP235" i="6"/>
  <c r="CG235" i="6"/>
  <c r="CJ235" i="6"/>
  <c r="BS235" i="6"/>
  <c r="CK246" i="6"/>
  <c r="BT246" i="6"/>
  <c r="BS265" i="6"/>
  <c r="CJ265" i="6"/>
  <c r="CJ271" i="6"/>
  <c r="BS271" i="6"/>
  <c r="BS281" i="6"/>
  <c r="CJ281" i="6"/>
  <c r="BS313" i="6"/>
  <c r="CD313" i="6" s="1"/>
  <c r="CJ313" i="6"/>
  <c r="CJ332" i="6"/>
  <c r="BS332" i="6"/>
  <c r="T8" i="6"/>
  <c r="T19" i="6" s="1"/>
  <c r="X8" i="6"/>
  <c r="X30" i="6" s="1"/>
  <c r="AV8" i="6"/>
  <c r="AV30" i="6" s="1"/>
  <c r="AZ8" i="6"/>
  <c r="AZ30" i="6" s="1"/>
  <c r="R10" i="6"/>
  <c r="X11" i="6"/>
  <c r="X33" i="6" s="1"/>
  <c r="AV11" i="6"/>
  <c r="AV33" i="6" s="1"/>
  <c r="AZ11" i="6"/>
  <c r="AZ33" i="6" s="1"/>
  <c r="AN13" i="6"/>
  <c r="AN19" i="6" s="1"/>
  <c r="T15" i="6"/>
  <c r="AP16" i="6"/>
  <c r="N8" i="6"/>
  <c r="R8" i="6"/>
  <c r="V8" i="6"/>
  <c r="Z8" i="6"/>
  <c r="Z30" i="6" s="1"/>
  <c r="AD8" i="6"/>
  <c r="AD30" i="6" s="1"/>
  <c r="AH8" i="6"/>
  <c r="AL8" i="6"/>
  <c r="AP8" i="6"/>
  <c r="AT8" i="6"/>
  <c r="AX8" i="6"/>
  <c r="BB8" i="6"/>
  <c r="BB30" i="6" s="1"/>
  <c r="BJ8" i="6"/>
  <c r="N11" i="6"/>
  <c r="N33" i="6" s="1"/>
  <c r="R11" i="6"/>
  <c r="R33" i="6" s="1"/>
  <c r="V11" i="6"/>
  <c r="V33" i="6" s="1"/>
  <c r="AD11" i="6"/>
  <c r="AD33" i="6" s="1"/>
  <c r="BB11" i="6"/>
  <c r="BB33" i="6" s="1"/>
  <c r="BJ11" i="6"/>
  <c r="BJ33" i="6" s="1"/>
  <c r="N13" i="6"/>
  <c r="R13" i="6"/>
  <c r="V13" i="6"/>
  <c r="Z13" i="6"/>
  <c r="Z19" i="6" s="1"/>
  <c r="AD13" i="6"/>
  <c r="AD32" i="6" s="1"/>
  <c r="AH13" i="6"/>
  <c r="AL13" i="6"/>
  <c r="AP13" i="6"/>
  <c r="AP32" i="6" s="1"/>
  <c r="AT13" i="6"/>
  <c r="AT32" i="6" s="1"/>
  <c r="AX13" i="6"/>
  <c r="BB13" i="6"/>
  <c r="BJ13" i="6"/>
  <c r="BJ32" i="6" s="1"/>
  <c r="CL13" i="6"/>
  <c r="N15" i="6"/>
  <c r="R15" i="6"/>
  <c r="V15" i="6"/>
  <c r="CL17" i="6"/>
  <c r="T21" i="6"/>
  <c r="V26" i="6"/>
  <c r="R28" i="6"/>
  <c r="V28" i="6"/>
  <c r="BX42" i="6"/>
  <c r="BZ45" i="6"/>
  <c r="BX46" i="6"/>
  <c r="BZ49" i="6"/>
  <c r="BX50" i="6"/>
  <c r="BZ53" i="6"/>
  <c r="BX54" i="6"/>
  <c r="BZ57" i="6"/>
  <c r="BX58" i="6"/>
  <c r="BZ61" i="6"/>
  <c r="BX62" i="6"/>
  <c r="BX66" i="6"/>
  <c r="BZ69" i="6"/>
  <c r="BX70" i="6"/>
  <c r="BZ73" i="6"/>
  <c r="BX74" i="6"/>
  <c r="BZ77" i="6"/>
  <c r="BX78" i="6"/>
  <c r="BZ81" i="6"/>
  <c r="BX82" i="6"/>
  <c r="BZ85" i="6"/>
  <c r="BX86" i="6"/>
  <c r="BZ89" i="6"/>
  <c r="BX90" i="6"/>
  <c r="BT91" i="6"/>
  <c r="BS92" i="6"/>
  <c r="BZ93" i="6"/>
  <c r="BX94" i="6"/>
  <c r="BT95" i="6"/>
  <c r="BS96" i="6"/>
  <c r="BZ97" i="6"/>
  <c r="BX98" i="6"/>
  <c r="BT99" i="6"/>
  <c r="BS100" i="6"/>
  <c r="BZ101" i="6"/>
  <c r="BX102" i="6"/>
  <c r="BT103" i="6"/>
  <c r="BS104" i="6"/>
  <c r="BR105" i="6"/>
  <c r="BZ105" i="6"/>
  <c r="BX106" i="6"/>
  <c r="BT107" i="6"/>
  <c r="BS108" i="6"/>
  <c r="BZ109" i="6"/>
  <c r="BT111" i="6"/>
  <c r="BS112" i="6"/>
  <c r="BZ113" i="6"/>
  <c r="BX114" i="6"/>
  <c r="BT115" i="6"/>
  <c r="BS116" i="6"/>
  <c r="BZ117" i="6"/>
  <c r="BX118" i="6"/>
  <c r="BT119" i="6"/>
  <c r="BS120" i="6"/>
  <c r="BZ121" i="6"/>
  <c r="BX122" i="6"/>
  <c r="BT123" i="6"/>
  <c r="BS124" i="6"/>
  <c r="BZ125" i="6"/>
  <c r="BX126" i="6"/>
  <c r="BT127" i="6"/>
  <c r="BZ129" i="6"/>
  <c r="BX130" i="6"/>
  <c r="BT131" i="6"/>
  <c r="BS132" i="6"/>
  <c r="BZ133" i="6"/>
  <c r="BX134" i="6"/>
  <c r="BT135" i="6"/>
  <c r="BS136" i="6"/>
  <c r="BZ137" i="6"/>
  <c r="BX138" i="6"/>
  <c r="BT139" i="6"/>
  <c r="BS140" i="6"/>
  <c r="BZ141" i="6"/>
  <c r="BX142" i="6"/>
  <c r="BT143" i="6"/>
  <c r="BS144" i="6"/>
  <c r="BZ145" i="6"/>
  <c r="BX146" i="6"/>
  <c r="BT147" i="6"/>
  <c r="BS148" i="6"/>
  <c r="BZ149" i="6"/>
  <c r="BX150" i="6"/>
  <c r="BT151" i="6"/>
  <c r="BS152" i="6"/>
  <c r="BZ153" i="6"/>
  <c r="BX154" i="6"/>
  <c r="BT155" i="6"/>
  <c r="BS156" i="6"/>
  <c r="BR157" i="6"/>
  <c r="BZ157" i="6"/>
  <c r="BX158" i="6"/>
  <c r="BT159" i="6"/>
  <c r="BS160" i="6"/>
  <c r="BR161" i="6"/>
  <c r="BZ161" i="6"/>
  <c r="BX162" i="6"/>
  <c r="BT163" i="6"/>
  <c r="BS164" i="6"/>
  <c r="BR165" i="6"/>
  <c r="BZ165" i="6"/>
  <c r="BX166" i="6"/>
  <c r="BT167" i="6"/>
  <c r="BS168" i="6"/>
  <c r="BO169" i="6"/>
  <c r="BK171" i="6"/>
  <c r="BN174" i="6"/>
  <c r="BM177" i="6"/>
  <c r="CK177" i="6"/>
  <c r="BM179" i="6"/>
  <c r="BL182" i="6"/>
  <c r="CJ182" i="6"/>
  <c r="BL184" i="6"/>
  <c r="BO185" i="6"/>
  <c r="BK187" i="6"/>
  <c r="BY187" i="6"/>
  <c r="CJ191" i="6"/>
  <c r="BS191" i="6"/>
  <c r="BY191" i="6"/>
  <c r="BK194" i="6"/>
  <c r="BS196" i="6"/>
  <c r="CJ196" i="6"/>
  <c r="BZ198" i="6"/>
  <c r="BO201" i="6"/>
  <c r="CK202" i="6"/>
  <c r="BY202" i="6"/>
  <c r="BZ202" i="6"/>
  <c r="CE202" i="6"/>
  <c r="BZ203" i="6"/>
  <c r="BN204" i="6"/>
  <c r="BZ213" i="6"/>
  <c r="BY213" i="6"/>
  <c r="BT213" i="6"/>
  <c r="CK213" i="6"/>
  <c r="CG214" i="6"/>
  <c r="CK214" i="6"/>
  <c r="BY214" i="6"/>
  <c r="BX214" i="6"/>
  <c r="BT214" i="6"/>
  <c r="BT218" i="6"/>
  <c r="BX219" i="6"/>
  <c r="BT219" i="6"/>
  <c r="CK219" i="6"/>
  <c r="BK221" i="6"/>
  <c r="BN222" i="6"/>
  <c r="CJ223" i="6"/>
  <c r="BW224" i="6"/>
  <c r="BS224" i="6"/>
  <c r="CJ224" i="6"/>
  <c r="CH226" i="6"/>
  <c r="CK226" i="6"/>
  <c r="BY226" i="6"/>
  <c r="BT226" i="6"/>
  <c r="CJ227" i="6"/>
  <c r="BZ230" i="6"/>
  <c r="BO233" i="6"/>
  <c r="BS234" i="6"/>
  <c r="CD234" i="6" s="1"/>
  <c r="CJ234" i="6"/>
  <c r="BX234" i="6"/>
  <c r="BZ235" i="6"/>
  <c r="BN236" i="6"/>
  <c r="CH245" i="6"/>
  <c r="BQ245" i="6"/>
  <c r="CA245" i="6" s="1"/>
  <c r="BL246" i="6"/>
  <c r="CD250" i="6"/>
  <c r="BP257" i="6"/>
  <c r="CG257" i="6"/>
  <c r="BZ257" i="6"/>
  <c r="BX257" i="6"/>
  <c r="CK257" i="6"/>
  <c r="BT257" i="6"/>
  <c r="BY257" i="6"/>
  <c r="CH257" i="6"/>
  <c r="CK263" i="6"/>
  <c r="BY263" i="6"/>
  <c r="BX263" i="6"/>
  <c r="BT263" i="6"/>
  <c r="BZ263" i="6"/>
  <c r="BP273" i="6"/>
  <c r="CG273" i="6"/>
  <c r="BZ273" i="6"/>
  <c r="BX273" i="6"/>
  <c r="CK273" i="6"/>
  <c r="BT273" i="6"/>
  <c r="BY273" i="6"/>
  <c r="CK279" i="6"/>
  <c r="BY279" i="6"/>
  <c r="BX279" i="6"/>
  <c r="BT279" i="6"/>
  <c r="BZ279" i="6"/>
  <c r="BP289" i="6"/>
  <c r="CG289" i="6"/>
  <c r="CK289" i="6"/>
  <c r="BY295" i="6"/>
  <c r="BX295" i="6"/>
  <c r="BT295" i="6"/>
  <c r="BZ295" i="6"/>
  <c r="BP305" i="6"/>
  <c r="CG305" i="6"/>
  <c r="BZ305" i="6"/>
  <c r="CK305" i="6"/>
  <c r="BT305" i="6"/>
  <c r="BY305" i="6"/>
  <c r="CK311" i="6"/>
  <c r="BY311" i="6"/>
  <c r="BX311" i="6"/>
  <c r="BT311" i="6"/>
  <c r="BZ311" i="6"/>
  <c r="BP320" i="6"/>
  <c r="CG320" i="6"/>
  <c r="BX320" i="6"/>
  <c r="BT320" i="6"/>
  <c r="BY320" i="6"/>
  <c r="CK320" i="6"/>
  <c r="CG339" i="6"/>
  <c r="BP339" i="6"/>
  <c r="BZ339" i="6"/>
  <c r="CK339" i="6"/>
  <c r="BY339" i="6"/>
  <c r="BX339" i="6"/>
  <c r="BT339" i="6"/>
  <c r="BN190" i="6"/>
  <c r="BL192" i="6"/>
  <c r="BN194" i="6"/>
  <c r="BL196" i="6"/>
  <c r="BN198" i="6"/>
  <c r="BX198" i="6" s="1"/>
  <c r="BM201" i="6"/>
  <c r="BM203" i="6"/>
  <c r="BL206" i="6"/>
  <c r="BL208" i="6"/>
  <c r="BO209" i="6"/>
  <c r="BK211" i="6"/>
  <c r="BN214" i="6"/>
  <c r="BM217" i="6"/>
  <c r="BM219" i="6"/>
  <c r="BL222" i="6"/>
  <c r="BL224" i="6"/>
  <c r="BO225" i="6"/>
  <c r="BK227" i="6"/>
  <c r="BN230" i="6"/>
  <c r="BX230" i="6" s="1"/>
  <c r="BM233" i="6"/>
  <c r="BM235" i="6"/>
  <c r="BW235" i="6" s="1"/>
  <c r="BL238" i="6"/>
  <c r="CI241" i="6"/>
  <c r="BO242" i="6"/>
  <c r="BO245" i="6"/>
  <c r="CG245" i="6"/>
  <c r="CG249" i="6"/>
  <c r="BZ250" i="6"/>
  <c r="CK250" i="6"/>
  <c r="BY250" i="6"/>
  <c r="BX250" i="6"/>
  <c r="BS253" i="6"/>
  <c r="CJ253" i="6"/>
  <c r="CG259" i="6"/>
  <c r="BP259" i="6"/>
  <c r="CJ259" i="6"/>
  <c r="BS259" i="6"/>
  <c r="BS261" i="6"/>
  <c r="CJ261" i="6"/>
  <c r="CG267" i="6"/>
  <c r="BP267" i="6"/>
  <c r="CJ267" i="6"/>
  <c r="BS267" i="6"/>
  <c r="BS269" i="6"/>
  <c r="CJ269" i="6"/>
  <c r="CG275" i="6"/>
  <c r="BP275" i="6"/>
  <c r="CJ275" i="6"/>
  <c r="BS275" i="6"/>
  <c r="BS277" i="6"/>
  <c r="CJ283" i="6"/>
  <c r="BS283" i="6"/>
  <c r="BS285" i="6"/>
  <c r="CJ285" i="6"/>
  <c r="CG291" i="6"/>
  <c r="BP291" i="6"/>
  <c r="CJ291" i="6"/>
  <c r="BS291" i="6"/>
  <c r="BS293" i="6"/>
  <c r="CJ293" i="6"/>
  <c r="CG299" i="6"/>
  <c r="BP299" i="6"/>
  <c r="CJ299" i="6"/>
  <c r="BS299" i="6"/>
  <c r="BS301" i="6"/>
  <c r="CJ301" i="6"/>
  <c r="CH302" i="6"/>
  <c r="CG307" i="6"/>
  <c r="BP307" i="6"/>
  <c r="CJ307" i="6"/>
  <c r="BS307" i="6"/>
  <c r="BS309" i="6"/>
  <c r="CJ309" i="6"/>
  <c r="BP327" i="6"/>
  <c r="CK327" i="6"/>
  <c r="BX327" i="6"/>
  <c r="BT327" i="6"/>
  <c r="BN327" i="6"/>
  <c r="BS333" i="6"/>
  <c r="CJ333" i="6"/>
  <c r="BP341" i="6"/>
  <c r="CG341" i="6"/>
  <c r="BZ341" i="6"/>
  <c r="BN169" i="6"/>
  <c r="BM170" i="6"/>
  <c r="BL171" i="6"/>
  <c r="BK172" i="6"/>
  <c r="BO172" i="6"/>
  <c r="BN173" i="6"/>
  <c r="BM174" i="6"/>
  <c r="BL175" i="6"/>
  <c r="BK176" i="6"/>
  <c r="BO176" i="6"/>
  <c r="BN177" i="6"/>
  <c r="BM178" i="6"/>
  <c r="BL179" i="6"/>
  <c r="BK180" i="6"/>
  <c r="BO180" i="6"/>
  <c r="BN181" i="6"/>
  <c r="BX181" i="6" s="1"/>
  <c r="BM182" i="6"/>
  <c r="BL183" i="6"/>
  <c r="BK184" i="6"/>
  <c r="BO184" i="6"/>
  <c r="BN185" i="6"/>
  <c r="BM186" i="6"/>
  <c r="BL187" i="6"/>
  <c r="BK188" i="6"/>
  <c r="BO188" i="6"/>
  <c r="BM199" i="6"/>
  <c r="BL202" i="6"/>
  <c r="BL204" i="6"/>
  <c r="BO205" i="6"/>
  <c r="BK207" i="6"/>
  <c r="BZ207" i="6" s="1"/>
  <c r="BN210" i="6"/>
  <c r="BM213" i="6"/>
  <c r="BM215" i="6"/>
  <c r="BW215" i="6" s="1"/>
  <c r="BL218" i="6"/>
  <c r="BL220" i="6"/>
  <c r="BO221" i="6"/>
  <c r="BK223" i="6"/>
  <c r="BY223" i="6" s="1"/>
  <c r="BN226" i="6"/>
  <c r="BM229" i="6"/>
  <c r="BM231" i="6"/>
  <c r="BW231" i="6" s="1"/>
  <c r="BL234" i="6"/>
  <c r="BL236" i="6"/>
  <c r="BO237" i="6"/>
  <c r="BK239" i="6"/>
  <c r="BY239" i="6" s="1"/>
  <c r="BS241" i="6"/>
  <c r="CJ241" i="6"/>
  <c r="CK243" i="6"/>
  <c r="BY243" i="6"/>
  <c r="BZ243" i="6"/>
  <c r="BT243" i="6"/>
  <c r="BX243" i="6"/>
  <c r="BK247" i="6"/>
  <c r="BO247" i="6"/>
  <c r="BN248" i="6"/>
  <c r="BS250" i="6"/>
  <c r="CJ250" i="6"/>
  <c r="BP253" i="6"/>
  <c r="CG253" i="6"/>
  <c r="BZ253" i="6"/>
  <c r="BX253" i="6"/>
  <c r="CK253" i="6"/>
  <c r="BT253" i="6"/>
  <c r="CK259" i="6"/>
  <c r="BY259" i="6"/>
  <c r="BX259" i="6"/>
  <c r="BT259" i="6"/>
  <c r="BZ259" i="6"/>
  <c r="BP261" i="6"/>
  <c r="CG261" i="6"/>
  <c r="BZ261" i="6"/>
  <c r="BX261" i="6"/>
  <c r="CK261" i="6"/>
  <c r="BT261" i="6"/>
  <c r="CK267" i="6"/>
  <c r="BY267" i="6"/>
  <c r="BX267" i="6"/>
  <c r="BT267" i="6"/>
  <c r="BZ267" i="6"/>
  <c r="BP269" i="6"/>
  <c r="CG269" i="6"/>
  <c r="BT269" i="6"/>
  <c r="CK275" i="6"/>
  <c r="BY275" i="6"/>
  <c r="BX275" i="6"/>
  <c r="BT275" i="6"/>
  <c r="BZ275" i="6"/>
  <c r="BP277" i="6"/>
  <c r="CG277" i="6"/>
  <c r="BZ277" i="6"/>
  <c r="CK277" i="6"/>
  <c r="BT277" i="6"/>
  <c r="CH277" i="6"/>
  <c r="BT283" i="6"/>
  <c r="BP285" i="6"/>
  <c r="CG285" i="6"/>
  <c r="BZ285" i="6"/>
  <c r="BX285" i="6"/>
  <c r="CK285" i="6"/>
  <c r="BT285" i="6"/>
  <c r="CK291" i="6"/>
  <c r="BY291" i="6"/>
  <c r="BX291" i="6"/>
  <c r="BT291" i="6"/>
  <c r="BZ291" i="6"/>
  <c r="BP293" i="6"/>
  <c r="CG293" i="6"/>
  <c r="BT293" i="6"/>
  <c r="CH299" i="6"/>
  <c r="BY299" i="6"/>
  <c r="BX299" i="6"/>
  <c r="BT299" i="6"/>
  <c r="BZ299" i="6"/>
  <c r="BP301" i="6"/>
  <c r="CG301" i="6"/>
  <c r="BZ301" i="6"/>
  <c r="BX301" i="6"/>
  <c r="CK301" i="6"/>
  <c r="BT301" i="6"/>
  <c r="CK307" i="6"/>
  <c r="BY307" i="6"/>
  <c r="BX307" i="6"/>
  <c r="BT307" i="6"/>
  <c r="BZ307" i="6"/>
  <c r="BP309" i="6"/>
  <c r="CG309" i="6"/>
  <c r="BZ309" i="6"/>
  <c r="BX309" i="6"/>
  <c r="CK309" i="6"/>
  <c r="BT309" i="6"/>
  <c r="CG319" i="6"/>
  <c r="BP319" i="6"/>
  <c r="CG343" i="6"/>
  <c r="BP343" i="6"/>
  <c r="BP346" i="6"/>
  <c r="CG346" i="6"/>
  <c r="BL240" i="6"/>
  <c r="BK241" i="6"/>
  <c r="BO241" i="6"/>
  <c r="BN242" i="6"/>
  <c r="BM243" i="6"/>
  <c r="BW243" i="6" s="1"/>
  <c r="BN244" i="6"/>
  <c r="BN246" i="6"/>
  <c r="BM247" i="6"/>
  <c r="BW247" i="6" s="1"/>
  <c r="BS249" i="6"/>
  <c r="CJ249" i="6"/>
  <c r="BL250" i="6"/>
  <c r="BK251" i="6"/>
  <c r="BO251" i="6"/>
  <c r="CJ254" i="6"/>
  <c r="BS254" i="6"/>
  <c r="BP256" i="6"/>
  <c r="CG256" i="6"/>
  <c r="BX256" i="6"/>
  <c r="BT256" i="6"/>
  <c r="BZ256" i="6"/>
  <c r="BY256" i="6"/>
  <c r="CJ258" i="6"/>
  <c r="BS258" i="6"/>
  <c r="BP260" i="6"/>
  <c r="CG260" i="6"/>
  <c r="BX260" i="6"/>
  <c r="BT260" i="6"/>
  <c r="BZ260" i="6"/>
  <c r="BY260" i="6"/>
  <c r="BR260" i="6"/>
  <c r="CJ262" i="6"/>
  <c r="BS262" i="6"/>
  <c r="BP264" i="6"/>
  <c r="CG264" i="6"/>
  <c r="BX264" i="6"/>
  <c r="BT264" i="6"/>
  <c r="BZ264" i="6"/>
  <c r="BY264" i="6"/>
  <c r="CJ266" i="6"/>
  <c r="BS266" i="6"/>
  <c r="BP268" i="6"/>
  <c r="CG268" i="6"/>
  <c r="BX268" i="6"/>
  <c r="BT268" i="6"/>
  <c r="BZ268" i="6"/>
  <c r="BY268" i="6"/>
  <c r="CJ270" i="6"/>
  <c r="BS270" i="6"/>
  <c r="BP272" i="6"/>
  <c r="CG272" i="6"/>
  <c r="BX272" i="6"/>
  <c r="BT272" i="6"/>
  <c r="BZ272" i="6"/>
  <c r="BY272" i="6"/>
  <c r="CJ274" i="6"/>
  <c r="BS274" i="6"/>
  <c r="BP276" i="6"/>
  <c r="CG276" i="6"/>
  <c r="BX276" i="6"/>
  <c r="BT276" i="6"/>
  <c r="BZ276" i="6"/>
  <c r="BY276" i="6"/>
  <c r="CI276" i="6"/>
  <c r="CJ278" i="6"/>
  <c r="BS278" i="6"/>
  <c r="BP280" i="6"/>
  <c r="CG280" i="6"/>
  <c r="BX280" i="6"/>
  <c r="CJ282" i="6"/>
  <c r="BS282" i="6"/>
  <c r="BP284" i="6"/>
  <c r="CG284" i="6"/>
  <c r="BZ284" i="6"/>
  <c r="CI284" i="6"/>
  <c r="CJ286" i="6"/>
  <c r="BS286" i="6"/>
  <c r="BP288" i="6"/>
  <c r="CG288" i="6"/>
  <c r="BX288" i="6"/>
  <c r="BT288" i="6"/>
  <c r="BZ288" i="6"/>
  <c r="BY288" i="6"/>
  <c r="CJ290" i="6"/>
  <c r="BS290" i="6"/>
  <c r="BP292" i="6"/>
  <c r="CG292" i="6"/>
  <c r="BX292" i="6"/>
  <c r="BT292" i="6"/>
  <c r="BZ292" i="6"/>
  <c r="BY292" i="6"/>
  <c r="CJ294" i="6"/>
  <c r="BS294" i="6"/>
  <c r="BP296" i="6"/>
  <c r="CG296" i="6"/>
  <c r="BT296" i="6"/>
  <c r="CJ298" i="6"/>
  <c r="BS298" i="6"/>
  <c r="BP300" i="6"/>
  <c r="CG300" i="6"/>
  <c r="BX300" i="6"/>
  <c r="BT300" i="6"/>
  <c r="BZ300" i="6"/>
  <c r="BY300" i="6"/>
  <c r="CJ302" i="6"/>
  <c r="BS302" i="6"/>
  <c r="BX304" i="6"/>
  <c r="BT304" i="6"/>
  <c r="CJ306" i="6"/>
  <c r="BS306" i="6"/>
  <c r="BP308" i="6"/>
  <c r="BX308" i="6"/>
  <c r="BT308" i="6"/>
  <c r="BZ308" i="6"/>
  <c r="CJ310" i="6"/>
  <c r="BS310" i="6"/>
  <c r="BP312" i="6"/>
  <c r="CG312" i="6"/>
  <c r="BX312" i="6"/>
  <c r="BT312" i="6"/>
  <c r="BZ312" i="6"/>
  <c r="BY312" i="6"/>
  <c r="CI312" i="6"/>
  <c r="BP315" i="6"/>
  <c r="CG315" i="6"/>
  <c r="BS316" i="6"/>
  <c r="CJ316" i="6"/>
  <c r="BR317" i="6"/>
  <c r="BK318" i="6"/>
  <c r="CG322" i="6"/>
  <c r="BP322" i="6"/>
  <c r="BS325" i="6"/>
  <c r="CJ325" i="6"/>
  <c r="CG334" i="6"/>
  <c r="BP334" i="6"/>
  <c r="BZ334" i="6"/>
  <c r="CK334" i="6"/>
  <c r="BY334" i="6"/>
  <c r="BT334" i="6"/>
  <c r="BS337" i="6"/>
  <c r="CJ337" i="6"/>
  <c r="BZ343" i="6"/>
  <c r="CK343" i="6"/>
  <c r="BY343" i="6"/>
  <c r="BX343" i="6"/>
  <c r="BT343" i="6"/>
  <c r="BN189" i="6"/>
  <c r="BM190" i="6"/>
  <c r="BL191" i="6"/>
  <c r="BK192" i="6"/>
  <c r="BO192" i="6"/>
  <c r="BN193" i="6"/>
  <c r="BM194" i="6"/>
  <c r="BL195" i="6"/>
  <c r="BK196" i="6"/>
  <c r="BO196" i="6"/>
  <c r="BN197" i="6"/>
  <c r="BM198" i="6"/>
  <c r="BL199" i="6"/>
  <c r="BK200" i="6"/>
  <c r="BO200" i="6"/>
  <c r="BN201" i="6"/>
  <c r="BM202" i="6"/>
  <c r="BL203" i="6"/>
  <c r="BK204" i="6"/>
  <c r="BO204" i="6"/>
  <c r="BN205" i="6"/>
  <c r="BN17" i="6" s="1"/>
  <c r="BM206" i="6"/>
  <c r="BL207" i="6"/>
  <c r="BK208" i="6"/>
  <c r="BO208" i="6"/>
  <c r="BN209" i="6"/>
  <c r="BM210" i="6"/>
  <c r="BL211" i="6"/>
  <c r="BK212" i="6"/>
  <c r="BO212" i="6"/>
  <c r="BN213" i="6"/>
  <c r="BX213" i="6" s="1"/>
  <c r="BM214" i="6"/>
  <c r="BL215" i="6"/>
  <c r="BK216" i="6"/>
  <c r="BO216" i="6"/>
  <c r="BN217" i="6"/>
  <c r="BM218" i="6"/>
  <c r="BW218" i="6" s="1"/>
  <c r="BL219" i="6"/>
  <c r="BK220" i="6"/>
  <c r="BO220" i="6"/>
  <c r="BN221" i="6"/>
  <c r="BM222" i="6"/>
  <c r="BL223" i="6"/>
  <c r="BK224" i="6"/>
  <c r="BO224" i="6"/>
  <c r="BN225" i="6"/>
  <c r="BM226" i="6"/>
  <c r="BL227" i="6"/>
  <c r="BK228" i="6"/>
  <c r="BO228" i="6"/>
  <c r="BN229" i="6"/>
  <c r="BM230" i="6"/>
  <c r="BL231" i="6"/>
  <c r="BK232" i="6"/>
  <c r="BO232" i="6"/>
  <c r="BN233" i="6"/>
  <c r="BM234" i="6"/>
  <c r="BL235" i="6"/>
  <c r="BK236" i="6"/>
  <c r="BO236" i="6"/>
  <c r="BN237" i="6"/>
  <c r="BM238" i="6"/>
  <c r="BL239" i="6"/>
  <c r="BT244" i="6"/>
  <c r="CK244" i="6"/>
  <c r="BZ244" i="6"/>
  <c r="BY244" i="6"/>
  <c r="BM245" i="6"/>
  <c r="BK246" i="6"/>
  <c r="BY249" i="6"/>
  <c r="BT249" i="6"/>
  <c r="BX249" i="6"/>
  <c r="BP252" i="6"/>
  <c r="CG252" i="6"/>
  <c r="BX252" i="6"/>
  <c r="BT252" i="6"/>
  <c r="BZ252" i="6"/>
  <c r="BY252" i="6"/>
  <c r="BZ254" i="6"/>
  <c r="CK254" i="6"/>
  <c r="BY254" i="6"/>
  <c r="BT254" i="6"/>
  <c r="CJ256" i="6"/>
  <c r="BS256" i="6"/>
  <c r="BZ258" i="6"/>
  <c r="CK258" i="6"/>
  <c r="BY258" i="6"/>
  <c r="BT258" i="6"/>
  <c r="CJ260" i="6"/>
  <c r="BS260" i="6"/>
  <c r="CK262" i="6"/>
  <c r="BT262" i="6"/>
  <c r="CJ264" i="6"/>
  <c r="BS264" i="6"/>
  <c r="BR265" i="6"/>
  <c r="BZ266" i="6"/>
  <c r="CK266" i="6"/>
  <c r="BY266" i="6"/>
  <c r="BT266" i="6"/>
  <c r="CJ268" i="6"/>
  <c r="BS268" i="6"/>
  <c r="BZ270" i="6"/>
  <c r="CK270" i="6"/>
  <c r="BY270" i="6"/>
  <c r="BT270" i="6"/>
  <c r="CJ272" i="6"/>
  <c r="BS272" i="6"/>
  <c r="BZ274" i="6"/>
  <c r="CK274" i="6"/>
  <c r="BT274" i="6"/>
  <c r="CJ276" i="6"/>
  <c r="BS276" i="6"/>
  <c r="BZ278" i="6"/>
  <c r="CK278" i="6"/>
  <c r="BY278" i="6"/>
  <c r="BT278" i="6"/>
  <c r="BQ280" i="6"/>
  <c r="CA280" i="6" s="1"/>
  <c r="CJ280" i="6"/>
  <c r="BS280" i="6"/>
  <c r="BZ282" i="6"/>
  <c r="CK282" i="6"/>
  <c r="BY282" i="6"/>
  <c r="BT282" i="6"/>
  <c r="CJ284" i="6"/>
  <c r="BS284" i="6"/>
  <c r="BZ286" i="6"/>
  <c r="CK286" i="6"/>
  <c r="BY286" i="6"/>
  <c r="BT286" i="6"/>
  <c r="CJ288" i="6"/>
  <c r="BS288" i="6"/>
  <c r="BZ290" i="6"/>
  <c r="CK290" i="6"/>
  <c r="BY290" i="6"/>
  <c r="BT290" i="6"/>
  <c r="CJ292" i="6"/>
  <c r="BS292" i="6"/>
  <c r="BZ294" i="6"/>
  <c r="CK294" i="6"/>
  <c r="BY294" i="6"/>
  <c r="BT294" i="6"/>
  <c r="CJ296" i="6"/>
  <c r="BS296" i="6"/>
  <c r="BZ298" i="6"/>
  <c r="CK298" i="6"/>
  <c r="BT298" i="6"/>
  <c r="CJ300" i="6"/>
  <c r="BS300" i="6"/>
  <c r="BZ302" i="6"/>
  <c r="CK302" i="6"/>
  <c r="BY302" i="6"/>
  <c r="BT302" i="6"/>
  <c r="CJ304" i="6"/>
  <c r="BS304" i="6"/>
  <c r="BZ306" i="6"/>
  <c r="CK306" i="6"/>
  <c r="BY306" i="6"/>
  <c r="BT306" i="6"/>
  <c r="CJ308" i="6"/>
  <c r="BS308" i="6"/>
  <c r="BZ310" i="6"/>
  <c r="CK310" i="6"/>
  <c r="BY310" i="6"/>
  <c r="BT310" i="6"/>
  <c r="CJ312" i="6"/>
  <c r="BS312" i="6"/>
  <c r="CJ314" i="6"/>
  <c r="BY316" i="6"/>
  <c r="BT316" i="6"/>
  <c r="BX316" i="6"/>
  <c r="CK316" i="6"/>
  <c r="BZ316" i="6"/>
  <c r="BO318" i="6"/>
  <c r="CJ320" i="6"/>
  <c r="BS320" i="6"/>
  <c r="CJ324" i="6"/>
  <c r="BS324" i="6"/>
  <c r="CN324" i="6"/>
  <c r="BM324" i="6"/>
  <c r="BW324" i="6" s="1"/>
  <c r="CG330" i="6"/>
  <c r="BP330" i="6"/>
  <c r="BZ330" i="6"/>
  <c r="CK330" i="6"/>
  <c r="BY330" i="6"/>
  <c r="BT330" i="6"/>
  <c r="BS344" i="6"/>
  <c r="BL313" i="6"/>
  <c r="BZ313" i="6"/>
  <c r="CK313" i="6"/>
  <c r="BY313" i="6"/>
  <c r="CG314" i="6"/>
  <c r="BP314" i="6"/>
  <c r="BY314" i="6"/>
  <c r="BN317" i="6"/>
  <c r="BM318" i="6"/>
  <c r="CK319" i="6"/>
  <c r="BY319" i="6"/>
  <c r="BT319" i="6"/>
  <c r="BZ319" i="6"/>
  <c r="BO322" i="6"/>
  <c r="BP324" i="6"/>
  <c r="CG324" i="6"/>
  <c r="BO324" i="6"/>
  <c r="CG326" i="6"/>
  <c r="BP326" i="6"/>
  <c r="CJ328" i="6"/>
  <c r="BS328" i="6"/>
  <c r="BS329" i="6"/>
  <c r="CJ329" i="6"/>
  <c r="BP332" i="6"/>
  <c r="CG332" i="6"/>
  <c r="BX332" i="6"/>
  <c r="BT332" i="6"/>
  <c r="BZ332" i="6"/>
  <c r="BY332" i="6"/>
  <c r="CG335" i="6"/>
  <c r="BP335" i="6"/>
  <c r="CK335" i="6"/>
  <c r="BY335" i="6"/>
  <c r="BX335" i="6"/>
  <c r="BT335" i="6"/>
  <c r="BZ335" i="6"/>
  <c r="CJ335" i="6"/>
  <c r="BS335" i="6"/>
  <c r="BU339" i="6"/>
  <c r="CG361" i="6"/>
  <c r="BP361" i="6"/>
  <c r="BX314" i="6"/>
  <c r="BT315" i="6"/>
  <c r="CK315" i="6"/>
  <c r="BZ315" i="6"/>
  <c r="BY315" i="6"/>
  <c r="BM316" i="6"/>
  <c r="BW316" i="6" s="1"/>
  <c r="BN319" i="6"/>
  <c r="BN321" i="6"/>
  <c r="BM322" i="6"/>
  <c r="CK323" i="6"/>
  <c r="BX323" i="6"/>
  <c r="BT323" i="6"/>
  <c r="BO326" i="6"/>
  <c r="BP328" i="6"/>
  <c r="CG328" i="6"/>
  <c r="BX328" i="6"/>
  <c r="BT328" i="6"/>
  <c r="BZ328" i="6"/>
  <c r="BY328" i="6"/>
  <c r="CG331" i="6"/>
  <c r="BP331" i="6"/>
  <c r="BY331" i="6"/>
  <c r="CJ331" i="6"/>
  <c r="BS331" i="6"/>
  <c r="CG338" i="6"/>
  <c r="BP338" i="6"/>
  <c r="BZ338" i="6"/>
  <c r="CK338" i="6"/>
  <c r="BY338" i="6"/>
  <c r="BT338" i="6"/>
  <c r="CJ345" i="6"/>
  <c r="BS345" i="6"/>
  <c r="BS347" i="6"/>
  <c r="CJ347" i="6"/>
  <c r="CN347" i="6"/>
  <c r="CN26" i="6" s="1"/>
  <c r="BM347" i="6"/>
  <c r="CG349" i="6"/>
  <c r="BP349" i="6"/>
  <c r="CK349" i="6"/>
  <c r="BY349" i="6"/>
  <c r="BX349" i="6"/>
  <c r="BT349" i="6"/>
  <c r="BZ349" i="6"/>
  <c r="CJ349" i="6"/>
  <c r="BS349" i="6"/>
  <c r="BK317" i="6"/>
  <c r="BO317" i="6"/>
  <c r="BN318" i="6"/>
  <c r="BM319" i="6"/>
  <c r="BL320" i="6"/>
  <c r="BK321" i="6"/>
  <c r="BO321" i="6"/>
  <c r="BN322" i="6"/>
  <c r="BM323" i="6"/>
  <c r="BL324" i="6"/>
  <c r="BK325" i="6"/>
  <c r="BO325" i="6"/>
  <c r="BN326" i="6"/>
  <c r="BM327" i="6"/>
  <c r="BL328" i="6"/>
  <c r="BK329" i="6"/>
  <c r="BO329" i="6"/>
  <c r="BN330" i="6"/>
  <c r="BX330" i="6" s="1"/>
  <c r="BM331" i="6"/>
  <c r="BW331" i="6" s="1"/>
  <c r="BL332" i="6"/>
  <c r="BK333" i="6"/>
  <c r="BO333" i="6"/>
  <c r="BN334" i="6"/>
  <c r="BM335" i="6"/>
  <c r="BW335" i="6" s="1"/>
  <c r="BL336" i="6"/>
  <c r="BK337" i="6"/>
  <c r="BO337" i="6"/>
  <c r="BN338" i="6"/>
  <c r="BM339" i="6"/>
  <c r="BS339" i="6"/>
  <c r="BL341" i="6"/>
  <c r="BN342" i="6"/>
  <c r="BM344" i="6"/>
  <c r="CG345" i="6"/>
  <c r="BP345" i="6"/>
  <c r="CK345" i="6"/>
  <c r="BY345" i="6"/>
  <c r="BZ345" i="6"/>
  <c r="BT345" i="6"/>
  <c r="BX345" i="6"/>
  <c r="BT346" i="6"/>
  <c r="CK346" i="6"/>
  <c r="BZ346" i="6"/>
  <c r="BY346" i="6"/>
  <c r="CO346" i="6"/>
  <c r="CO25" i="6" s="1"/>
  <c r="BN346" i="6"/>
  <c r="BX346" i="6" s="1"/>
  <c r="CG352" i="6"/>
  <c r="BP352" i="6"/>
  <c r="BZ352" i="6"/>
  <c r="CK352" i="6"/>
  <c r="BY352" i="6"/>
  <c r="BT352" i="6"/>
  <c r="CJ354" i="6"/>
  <c r="BS354" i="6"/>
  <c r="CN354" i="6"/>
  <c r="BM354" i="6"/>
  <c r="BS359" i="6"/>
  <c r="CJ359" i="6"/>
  <c r="CJ365" i="6"/>
  <c r="BS365" i="6"/>
  <c r="CG340" i="6"/>
  <c r="BP340" i="6"/>
  <c r="BY340" i="6"/>
  <c r="CJ340" i="6"/>
  <c r="BS340" i="6"/>
  <c r="BZ342" i="6"/>
  <c r="CK342" i="6"/>
  <c r="BY342" i="6"/>
  <c r="BM343" i="6"/>
  <c r="BL347" i="6"/>
  <c r="BZ348" i="6"/>
  <c r="CK348" i="6"/>
  <c r="BT348" i="6"/>
  <c r="BX348" i="6"/>
  <c r="BS351" i="6"/>
  <c r="CJ351" i="6"/>
  <c r="BS363" i="6"/>
  <c r="CJ363" i="6"/>
  <c r="CG368" i="6"/>
  <c r="BP368" i="6"/>
  <c r="BZ368" i="6"/>
  <c r="CK368" i="6"/>
  <c r="BY368" i="6"/>
  <c r="BT368" i="6"/>
  <c r="BQ368" i="6"/>
  <c r="CA368" i="6" s="1"/>
  <c r="BN341" i="6"/>
  <c r="BP342" i="6"/>
  <c r="CE342" i="6" s="1"/>
  <c r="BN343" i="6"/>
  <c r="CG344" i="6"/>
  <c r="BP344" i="6"/>
  <c r="BO344" i="6"/>
  <c r="BM346" i="6"/>
  <c r="BP350" i="6"/>
  <c r="CG350" i="6"/>
  <c r="BX350" i="6"/>
  <c r="BT350" i="6"/>
  <c r="BZ350" i="6"/>
  <c r="BY350" i="6"/>
  <c r="CG353" i="6"/>
  <c r="BP353" i="6"/>
  <c r="CK353" i="6"/>
  <c r="BY353" i="6"/>
  <c r="BX353" i="6"/>
  <c r="BT353" i="6"/>
  <c r="BZ353" i="6"/>
  <c r="CJ353" i="6"/>
  <c r="BS353" i="6"/>
  <c r="CG357" i="6"/>
  <c r="BP357" i="6"/>
  <c r="CJ357" i="6"/>
  <c r="BS357" i="6"/>
  <c r="CJ370" i="6"/>
  <c r="BS370" i="6"/>
  <c r="BP378" i="6"/>
  <c r="CG378" i="6"/>
  <c r="BX378" i="6"/>
  <c r="BT378" i="6"/>
  <c r="BY378" i="6"/>
  <c r="BZ378" i="6"/>
  <c r="CK378" i="6"/>
  <c r="CK381" i="6"/>
  <c r="BT381" i="6"/>
  <c r="BL346" i="6"/>
  <c r="BK347" i="6"/>
  <c r="BO347" i="6"/>
  <c r="BN348" i="6"/>
  <c r="BM349" i="6"/>
  <c r="BW349" i="6" s="1"/>
  <c r="BL350" i="6"/>
  <c r="BK351" i="6"/>
  <c r="BO351" i="6"/>
  <c r="BN352" i="6"/>
  <c r="BM353" i="6"/>
  <c r="BO354" i="6"/>
  <c r="CK357" i="6"/>
  <c r="BY357" i="6"/>
  <c r="BX357" i="6"/>
  <c r="BT357" i="6"/>
  <c r="BZ357" i="6"/>
  <c r="BX359" i="6"/>
  <c r="CK361" i="6"/>
  <c r="BY361" i="6"/>
  <c r="BT361" i="6"/>
  <c r="BZ361" i="6"/>
  <c r="BZ363" i="6"/>
  <c r="CK363" i="6"/>
  <c r="BX363" i="6"/>
  <c r="CK365" i="6"/>
  <c r="BX365" i="6"/>
  <c r="BT365" i="6"/>
  <c r="BN367" i="6"/>
  <c r="CG372" i="6"/>
  <c r="CK372" i="6"/>
  <c r="BY372" i="6"/>
  <c r="BT372" i="6"/>
  <c r="BM374" i="6"/>
  <c r="BW374" i="6" s="1"/>
  <c r="BX375" i="6"/>
  <c r="BY375" i="6"/>
  <c r="CI375" i="6"/>
  <c r="CG377" i="6"/>
  <c r="BP377" i="6"/>
  <c r="BS383" i="6"/>
  <c r="CJ383" i="6"/>
  <c r="BP409" i="6"/>
  <c r="BL354" i="6"/>
  <c r="BS355" i="6"/>
  <c r="BS356" i="6"/>
  <c r="CJ356" i="6"/>
  <c r="BX356" i="6"/>
  <c r="BP358" i="6"/>
  <c r="CG358" i="6"/>
  <c r="BX358" i="6"/>
  <c r="BT358" i="6"/>
  <c r="BY358" i="6"/>
  <c r="BZ358" i="6"/>
  <c r="BS360" i="6"/>
  <c r="CJ360" i="6"/>
  <c r="BX360" i="6"/>
  <c r="BP362" i="6"/>
  <c r="CG362" i="6"/>
  <c r="BX362" i="6"/>
  <c r="BT362" i="6"/>
  <c r="BY362" i="6"/>
  <c r="BZ362" i="6"/>
  <c r="BS364" i="6"/>
  <c r="CJ364" i="6"/>
  <c r="BX364" i="6"/>
  <c r="CG366" i="6"/>
  <c r="BP366" i="6"/>
  <c r="CK366" i="6"/>
  <c r="BZ366" i="6"/>
  <c r="CJ366" i="6"/>
  <c r="BS366" i="6"/>
  <c r="CJ374" i="6"/>
  <c r="BS374" i="6"/>
  <c r="CM379" i="6"/>
  <c r="BL379" i="6"/>
  <c r="BS379" i="6"/>
  <c r="CJ379" i="6"/>
  <c r="CG385" i="6"/>
  <c r="BP385" i="6"/>
  <c r="BR385" i="6"/>
  <c r="CG386" i="6"/>
  <c r="BP386" i="6"/>
  <c r="BP389" i="6"/>
  <c r="BZ404" i="6"/>
  <c r="CK404" i="6"/>
  <c r="BT404" i="6"/>
  <c r="BY404" i="6"/>
  <c r="BK355" i="6"/>
  <c r="BO355" i="6"/>
  <c r="BL355" i="6"/>
  <c r="CJ355" i="6"/>
  <c r="BZ356" i="6"/>
  <c r="CK356" i="6"/>
  <c r="BY356" i="6"/>
  <c r="BT356" i="6"/>
  <c r="BS358" i="6"/>
  <c r="BZ360" i="6"/>
  <c r="CK360" i="6"/>
  <c r="BY360" i="6"/>
  <c r="BT360" i="6"/>
  <c r="CJ362" i="6"/>
  <c r="BS362" i="6"/>
  <c r="CE363" i="6"/>
  <c r="CD363" i="6"/>
  <c r="CF363" i="6"/>
  <c r="BZ364" i="6"/>
  <c r="CK364" i="6"/>
  <c r="BY364" i="6"/>
  <c r="BT364" i="6"/>
  <c r="CG369" i="6"/>
  <c r="BP369" i="6"/>
  <c r="CG370" i="6"/>
  <c r="BP370" i="6"/>
  <c r="BO370" i="6"/>
  <c r="BL371" i="6"/>
  <c r="CG373" i="6"/>
  <c r="BP373" i="6"/>
  <c r="BZ373" i="6"/>
  <c r="CK373" i="6"/>
  <c r="BY373" i="6"/>
  <c r="BT373" i="6"/>
  <c r="CP380" i="6"/>
  <c r="CP29" i="6" s="1"/>
  <c r="BO380" i="6"/>
  <c r="BZ382" i="6"/>
  <c r="BT382" i="6"/>
  <c r="CK382" i="6"/>
  <c r="BY382" i="6"/>
  <c r="CG397" i="6"/>
  <c r="BP397" i="6"/>
  <c r="BP406" i="6"/>
  <c r="CG406" i="6"/>
  <c r="BL367" i="6"/>
  <c r="BN368" i="6"/>
  <c r="BZ369" i="6"/>
  <c r="CK369" i="6"/>
  <c r="BY369" i="6"/>
  <c r="BX369" i="6"/>
  <c r="BT369" i="6"/>
  <c r="BM370" i="6"/>
  <c r="BK371" i="6"/>
  <c r="BO371" i="6"/>
  <c r="BL374" i="6"/>
  <c r="CJ375" i="6"/>
  <c r="BS375" i="6"/>
  <c r="CP376" i="6"/>
  <c r="CP28" i="6" s="1"/>
  <c r="BO376" i="6"/>
  <c r="CJ378" i="6"/>
  <c r="BS378" i="6"/>
  <c r="CN378" i="6"/>
  <c r="BM378" i="6"/>
  <c r="BW378" i="6" s="1"/>
  <c r="BK380" i="6"/>
  <c r="BN381" i="6"/>
  <c r="BK382" i="6"/>
  <c r="BP387" i="6"/>
  <c r="CG387" i="6"/>
  <c r="CP396" i="6"/>
  <c r="BO396" i="6"/>
  <c r="CK397" i="6"/>
  <c r="BY397" i="6"/>
  <c r="BZ397" i="6"/>
  <c r="BT397" i="6"/>
  <c r="CO397" i="6"/>
  <c r="BN397" i="6"/>
  <c r="BM366" i="6"/>
  <c r="BW366" i="6" s="1"/>
  <c r="BK367" i="6"/>
  <c r="BO367" i="6"/>
  <c r="BM368" i="6"/>
  <c r="BL370" i="6"/>
  <c r="BN371" i="6"/>
  <c r="BN373" i="6"/>
  <c r="CG374" i="6"/>
  <c r="BP374" i="6"/>
  <c r="BO374" i="6"/>
  <c r="BK376" i="6"/>
  <c r="CK377" i="6"/>
  <c r="BY377" i="6"/>
  <c r="BZ377" i="6"/>
  <c r="BT377" i="6"/>
  <c r="CO377" i="6"/>
  <c r="BN377" i="6"/>
  <c r="BL383" i="6"/>
  <c r="CG384" i="6"/>
  <c r="BP384" i="6"/>
  <c r="BX384" i="6"/>
  <c r="BT384" i="6"/>
  <c r="BZ384" i="6"/>
  <c r="CK384" i="6"/>
  <c r="BY384" i="6"/>
  <c r="BY386" i="6"/>
  <c r="BM388" i="6"/>
  <c r="BY390" i="6"/>
  <c r="BZ390" i="6"/>
  <c r="BT390" i="6"/>
  <c r="BP391" i="6"/>
  <c r="CG391" i="6"/>
  <c r="BS391" i="6"/>
  <c r="CK405" i="6"/>
  <c r="BN382" i="6"/>
  <c r="BK383" i="6"/>
  <c r="BO383" i="6"/>
  <c r="CJ386" i="6"/>
  <c r="BO387" i="6"/>
  <c r="CN388" i="6"/>
  <c r="BO389" i="6"/>
  <c r="BN390" i="6"/>
  <c r="BX390" i="6" s="1"/>
  <c r="CP390" i="6"/>
  <c r="CK390" i="6" s="1"/>
  <c r="BM391" i="6"/>
  <c r="BL392" i="6"/>
  <c r="BS395" i="6"/>
  <c r="CJ395" i="6"/>
  <c r="CJ401" i="6"/>
  <c r="CG413" i="6"/>
  <c r="BP413" i="6"/>
  <c r="BZ413" i="6"/>
  <c r="BY413" i="6"/>
  <c r="CK413" i="6"/>
  <c r="BT413" i="6"/>
  <c r="BN376" i="6"/>
  <c r="BM377" i="6"/>
  <c r="BL378" i="6"/>
  <c r="BK379" i="6"/>
  <c r="BO379" i="6"/>
  <c r="BN380" i="6"/>
  <c r="CJ387" i="6"/>
  <c r="BN388" i="6"/>
  <c r="CG390" i="6"/>
  <c r="BP390" i="6"/>
  <c r="CG393" i="6"/>
  <c r="BP393" i="6"/>
  <c r="CJ393" i="6"/>
  <c r="BS393" i="6"/>
  <c r="BT394" i="6"/>
  <c r="BY394" i="6"/>
  <c r="CK394" i="6"/>
  <c r="CE395" i="6"/>
  <c r="CF395" i="6"/>
  <c r="BN396" i="6"/>
  <c r="BM397" i="6"/>
  <c r="BP398" i="6"/>
  <c r="CG398" i="6"/>
  <c r="BP399" i="6"/>
  <c r="CG399" i="6"/>
  <c r="BY399" i="6"/>
  <c r="BT399" i="6"/>
  <c r="CK399" i="6"/>
  <c r="BZ399" i="6"/>
  <c r="CJ400" i="6"/>
  <c r="BS400" i="6"/>
  <c r="CJ405" i="6"/>
  <c r="BO406" i="6"/>
  <c r="CO406" i="6"/>
  <c r="BN406" i="6"/>
  <c r="CJ407" i="6"/>
  <c r="BS407" i="6"/>
  <c r="CN407" i="6"/>
  <c r="BM407" i="6"/>
  <c r="BW407" i="6" s="1"/>
  <c r="BP415" i="6"/>
  <c r="CG415" i="6"/>
  <c r="BZ415" i="6"/>
  <c r="BL382" i="6"/>
  <c r="BM383" i="6"/>
  <c r="BS384" i="6"/>
  <c r="BZ385" i="6"/>
  <c r="BY385" i="6"/>
  <c r="BT385" i="6"/>
  <c r="BT391" i="6"/>
  <c r="CK391" i="6"/>
  <c r="BZ391" i="6"/>
  <c r="BS392" i="6"/>
  <c r="CJ392" i="6"/>
  <c r="BQ398" i="6"/>
  <c r="BZ400" i="6"/>
  <c r="BT400" i="6"/>
  <c r="CK400" i="6"/>
  <c r="BX400" i="6"/>
  <c r="BP402" i="6"/>
  <c r="CG402" i="6"/>
  <c r="CJ402" i="6"/>
  <c r="CM417" i="6"/>
  <c r="CM10" i="6" s="1"/>
  <c r="BL417" i="6"/>
  <c r="BK392" i="6"/>
  <c r="BO392" i="6"/>
  <c r="BO393" i="6"/>
  <c r="BL394" i="6"/>
  <c r="BM394" i="6"/>
  <c r="BO398" i="6"/>
  <c r="BS399" i="6"/>
  <c r="CJ399" i="6"/>
  <c r="BO402" i="6"/>
  <c r="BM405" i="6"/>
  <c r="BN414" i="6"/>
  <c r="BN385" i="6"/>
  <c r="BM386" i="6"/>
  <c r="BL387" i="6"/>
  <c r="BK388" i="6"/>
  <c r="BO388" i="6"/>
  <c r="BN389" i="6"/>
  <c r="BM390" i="6"/>
  <c r="BL391" i="6"/>
  <c r="BN394" i="6"/>
  <c r="BX395" i="6"/>
  <c r="BY395" i="6"/>
  <c r="CK401" i="6"/>
  <c r="BT401" i="6"/>
  <c r="CP401" i="6"/>
  <c r="CG404" i="6"/>
  <c r="BP404" i="6"/>
  <c r="BK410" i="6"/>
  <c r="BP411" i="6"/>
  <c r="CG411" i="6"/>
  <c r="BT411" i="6"/>
  <c r="CK411" i="6"/>
  <c r="BY411" i="6"/>
  <c r="BZ411" i="6"/>
  <c r="BT415" i="6"/>
  <c r="CK415" i="6"/>
  <c r="BY415" i="6"/>
  <c r="BK396" i="6"/>
  <c r="BM400" i="6"/>
  <c r="BK401" i="6"/>
  <c r="BY401" i="6" s="1"/>
  <c r="BL402" i="6"/>
  <c r="BK403" i="6"/>
  <c r="BO403" i="6"/>
  <c r="BL405" i="6"/>
  <c r="CG407" i="6"/>
  <c r="BO407" i="6"/>
  <c r="BN408" i="6"/>
  <c r="BO409" i="6"/>
  <c r="BO410" i="6"/>
  <c r="BM411" i="6"/>
  <c r="BS412" i="6"/>
  <c r="CJ412" i="6"/>
  <c r="BK414" i="6"/>
  <c r="BK417" i="6"/>
  <c r="BO417" i="6"/>
  <c r="BL400" i="6"/>
  <c r="BM401" i="6"/>
  <c r="BW401" i="6" s="1"/>
  <c r="BN403" i="6"/>
  <c r="BN404" i="6"/>
  <c r="BK405" i="6"/>
  <c r="BL406" i="6"/>
  <c r="BM409" i="6"/>
  <c r="BN411" i="6"/>
  <c r="BX411" i="6" s="1"/>
  <c r="BN415" i="6"/>
  <c r="BN416" i="6"/>
  <c r="BL408" i="6"/>
  <c r="BN410" i="6"/>
  <c r="BO414" i="6"/>
  <c r="BM415" i="6"/>
  <c r="BK408" i="6"/>
  <c r="BO408" i="6"/>
  <c r="BN409" i="6"/>
  <c r="BM410" i="6"/>
  <c r="BL411" i="6"/>
  <c r="BK412" i="6"/>
  <c r="BO412" i="6"/>
  <c r="BN413" i="6"/>
  <c r="BX413" i="6" s="1"/>
  <c r="BM414" i="6"/>
  <c r="BL415" i="6"/>
  <c r="BK416" i="6"/>
  <c r="BO416" i="6"/>
  <c r="BN417" i="6"/>
  <c r="BQ366" i="6" l="1"/>
  <c r="CA366" i="6" s="1"/>
  <c r="BU148" i="6"/>
  <c r="BQ85" i="6"/>
  <c r="CC399" i="6"/>
  <c r="BR321" i="6"/>
  <c r="CB321" i="6" s="1"/>
  <c r="BW129" i="6"/>
  <c r="CH365" i="6"/>
  <c r="BW399" i="6"/>
  <c r="CH292" i="6"/>
  <c r="BL18" i="6"/>
  <c r="BQ118" i="6"/>
  <c r="CI392" i="6"/>
  <c r="BU361" i="6"/>
  <c r="BW196" i="6"/>
  <c r="BR208" i="6"/>
  <c r="CC208" i="6" s="1"/>
  <c r="CI398" i="6"/>
  <c r="CH377" i="6"/>
  <c r="BQ388" i="6"/>
  <c r="CI362" i="6"/>
  <c r="CI260" i="6"/>
  <c r="BQ257" i="6"/>
  <c r="CA257" i="6" s="1"/>
  <c r="BW125" i="6"/>
  <c r="BU113" i="6"/>
  <c r="CH134" i="6"/>
  <c r="BV309" i="6"/>
  <c r="BQ98" i="6"/>
  <c r="CA98" i="6" s="1"/>
  <c r="BR141" i="6"/>
  <c r="BR244" i="6"/>
  <c r="BU205" i="6"/>
  <c r="BW157" i="6"/>
  <c r="CH118" i="6"/>
  <c r="CH98" i="6"/>
  <c r="BQ399" i="6"/>
  <c r="CA399" i="6" s="1"/>
  <c r="BU413" i="6"/>
  <c r="CH339" i="6"/>
  <c r="BU249" i="6"/>
  <c r="CI302" i="6"/>
  <c r="BR294" i="6"/>
  <c r="BW241" i="6"/>
  <c r="BQ226" i="6"/>
  <c r="CA226" i="6" s="1"/>
  <c r="CI47" i="6"/>
  <c r="CH163" i="6"/>
  <c r="BV348" i="6"/>
  <c r="BQ249" i="6"/>
  <c r="CA249" i="6" s="1"/>
  <c r="BQ102" i="6"/>
  <c r="CB102" i="6" s="1"/>
  <c r="CH162" i="6"/>
  <c r="CH18" i="6" s="1"/>
  <c r="BU396" i="6"/>
  <c r="BQ412" i="6"/>
  <c r="BV404" i="6"/>
  <c r="BR375" i="6"/>
  <c r="BU340" i="6"/>
  <c r="BR328" i="6"/>
  <c r="BW288" i="6"/>
  <c r="BU285" i="6"/>
  <c r="BU277" i="6"/>
  <c r="BR270" i="6"/>
  <c r="CC270" i="6" s="1"/>
  <c r="BQ253" i="6"/>
  <c r="CA253" i="6" s="1"/>
  <c r="BQ302" i="6"/>
  <c r="BV196" i="6"/>
  <c r="BU289" i="6"/>
  <c r="BR172" i="6"/>
  <c r="CI208" i="6"/>
  <c r="CI131" i="6"/>
  <c r="BW97" i="6"/>
  <c r="CH61" i="6"/>
  <c r="BW255" i="6"/>
  <c r="BW228" i="6"/>
  <c r="BV340" i="6"/>
  <c r="BW47" i="6"/>
  <c r="BQ134" i="6"/>
  <c r="CH102" i="6"/>
  <c r="CH396" i="6"/>
  <c r="CI382" i="6"/>
  <c r="CH41" i="6"/>
  <c r="CH164" i="6"/>
  <c r="CH390" i="6"/>
  <c r="CH359" i="6"/>
  <c r="BU326" i="6"/>
  <c r="BV207" i="6"/>
  <c r="BR133" i="6"/>
  <c r="CC133" i="6" s="1"/>
  <c r="BR113" i="6"/>
  <c r="CC113" i="6" s="1"/>
  <c r="BU190" i="6"/>
  <c r="BR396" i="6"/>
  <c r="CI269" i="6"/>
  <c r="CI315" i="6"/>
  <c r="CH317" i="6"/>
  <c r="BQ254" i="6"/>
  <c r="BQ164" i="6"/>
  <c r="CA164" i="6" s="1"/>
  <c r="CH116" i="6"/>
  <c r="CH73" i="6"/>
  <c r="BV338" i="6"/>
  <c r="BW176" i="6"/>
  <c r="BQ158" i="6"/>
  <c r="BV60" i="6"/>
  <c r="BV223" i="6"/>
  <c r="CH273" i="6"/>
  <c r="BV133" i="6"/>
  <c r="CH242" i="6"/>
  <c r="BR350" i="6"/>
  <c r="BQ342" i="6"/>
  <c r="CA342" i="6" s="1"/>
  <c r="BU317" i="6"/>
  <c r="BQ314" i="6"/>
  <c r="CA314" i="6" s="1"/>
  <c r="BU322" i="6"/>
  <c r="CB317" i="6"/>
  <c r="CH278" i="6"/>
  <c r="BW269" i="6"/>
  <c r="BR149" i="6"/>
  <c r="BR176" i="6"/>
  <c r="CC176" i="6" s="1"/>
  <c r="BU297" i="6"/>
  <c r="CI102" i="6"/>
  <c r="BW64" i="6"/>
  <c r="BQ72" i="6"/>
  <c r="CA72" i="6" s="1"/>
  <c r="CH72" i="6"/>
  <c r="BU72" i="6"/>
  <c r="BR216" i="6"/>
  <c r="BW216" i="6"/>
  <c r="CH244" i="6"/>
  <c r="BU244" i="6"/>
  <c r="CH306" i="6"/>
  <c r="BU306" i="6"/>
  <c r="BQ295" i="6"/>
  <c r="CA295" i="6" s="1"/>
  <c r="BU295" i="6"/>
  <c r="CI161" i="6"/>
  <c r="BW161" i="6"/>
  <c r="BQ138" i="6"/>
  <c r="CH138" i="6"/>
  <c r="CI93" i="6"/>
  <c r="BW93" i="6"/>
  <c r="BU399" i="6"/>
  <c r="CH386" i="6"/>
  <c r="BR373" i="6"/>
  <c r="BQ316" i="6"/>
  <c r="CA316" i="6" s="1"/>
  <c r="CH315" i="6"/>
  <c r="CI304" i="6"/>
  <c r="BQ293" i="6"/>
  <c r="CA293" i="6" s="1"/>
  <c r="BU253" i="6"/>
  <c r="BR188" i="6"/>
  <c r="BR93" i="6"/>
  <c r="CI313" i="6"/>
  <c r="BV244" i="6"/>
  <c r="BU237" i="6"/>
  <c r="CH205" i="6"/>
  <c r="CH77" i="6"/>
  <c r="CH57" i="6"/>
  <c r="BV81" i="6"/>
  <c r="BV119" i="6"/>
  <c r="CI38" i="6"/>
  <c r="BR38" i="6"/>
  <c r="CC38" i="6" s="1"/>
  <c r="BQ310" i="6"/>
  <c r="CA310" i="6" s="1"/>
  <c r="BU310" i="6"/>
  <c r="BV295" i="6"/>
  <c r="BV110" i="6"/>
  <c r="BQ56" i="6"/>
  <c r="CA56" i="6" s="1"/>
  <c r="BU56" i="6"/>
  <c r="CH56" i="6"/>
  <c r="CI109" i="6"/>
  <c r="BR109" i="6"/>
  <c r="CC109" i="6" s="1"/>
  <c r="BR88" i="6"/>
  <c r="CC88" i="6" s="1"/>
  <c r="CI88" i="6"/>
  <c r="CB80" i="6"/>
  <c r="BQ401" i="6"/>
  <c r="BV399" i="6"/>
  <c r="CI389" i="6"/>
  <c r="BQ413" i="6"/>
  <c r="CB413" i="6" s="1"/>
  <c r="BR372" i="6"/>
  <c r="CC372" i="6" s="1"/>
  <c r="BQ386" i="6"/>
  <c r="BV365" i="6"/>
  <c r="BQ372" i="6"/>
  <c r="CH368" i="6"/>
  <c r="BU321" i="6"/>
  <c r="BW304" i="6"/>
  <c r="BW296" i="6"/>
  <c r="BW280" i="6"/>
  <c r="BW276" i="6"/>
  <c r="BW256" i="6"/>
  <c r="BV317" i="6"/>
  <c r="CI308" i="6"/>
  <c r="BR296" i="6"/>
  <c r="CC296" i="6" s="1"/>
  <c r="BR288" i="6"/>
  <c r="CC288" i="6" s="1"/>
  <c r="CI280" i="6"/>
  <c r="BR272" i="6"/>
  <c r="CC272" i="6" s="1"/>
  <c r="BV267" i="6"/>
  <c r="BR255" i="6"/>
  <c r="CC255" i="6" s="1"/>
  <c r="BQ301" i="6"/>
  <c r="CA301" i="6" s="1"/>
  <c r="CH293" i="6"/>
  <c r="BR341" i="6"/>
  <c r="CH254" i="6"/>
  <c r="BQ305" i="6"/>
  <c r="CA305" i="6" s="1"/>
  <c r="BR129" i="6"/>
  <c r="CC129" i="6" s="1"/>
  <c r="BR125" i="6"/>
  <c r="CC125" i="6" s="1"/>
  <c r="BW313" i="6"/>
  <c r="BV172" i="6"/>
  <c r="BU150" i="6"/>
  <c r="BR144" i="6"/>
  <c r="CC144" i="6" s="1"/>
  <c r="BQ265" i="6"/>
  <c r="CB265" i="6" s="1"/>
  <c r="CH237" i="6"/>
  <c r="BV157" i="6"/>
  <c r="CI80" i="6"/>
  <c r="CI72" i="6"/>
  <c r="CI60" i="6"/>
  <c r="CH53" i="6"/>
  <c r="BR72" i="6"/>
  <c r="BQ53" i="6"/>
  <c r="CA53" i="6" s="1"/>
  <c r="BQ163" i="6"/>
  <c r="CA163" i="6" s="1"/>
  <c r="BV393" i="6"/>
  <c r="BQ110" i="6"/>
  <c r="BQ150" i="6"/>
  <c r="CA150" i="6" s="1"/>
  <c r="BV93" i="6"/>
  <c r="BR329" i="6"/>
  <c r="CB329" i="6" s="1"/>
  <c r="BW329" i="6"/>
  <c r="CI99" i="6"/>
  <c r="BR99" i="6"/>
  <c r="CC99" i="6" s="1"/>
  <c r="CH307" i="6"/>
  <c r="BU307" i="6"/>
  <c r="BV301" i="6"/>
  <c r="BR154" i="6"/>
  <c r="CC154" i="6" s="1"/>
  <c r="CI154" i="6"/>
  <c r="BR291" i="6"/>
  <c r="CI291" i="6"/>
  <c r="BU309" i="6"/>
  <c r="CH309" i="6"/>
  <c r="CI224" i="6"/>
  <c r="BR224" i="6"/>
  <c r="CC224" i="6" s="1"/>
  <c r="CI153" i="6"/>
  <c r="BW153" i="6"/>
  <c r="BR153" i="6"/>
  <c r="CC153" i="6" s="1"/>
  <c r="CI137" i="6"/>
  <c r="BR137" i="6"/>
  <c r="CC137" i="6" s="1"/>
  <c r="CH130" i="6"/>
  <c r="BU130" i="6"/>
  <c r="CI121" i="6"/>
  <c r="BW121" i="6"/>
  <c r="CH416" i="6"/>
  <c r="CI399" i="6"/>
  <c r="BQ393" i="6"/>
  <c r="CA393" i="6" s="1"/>
  <c r="BW398" i="6"/>
  <c r="BU381" i="6"/>
  <c r="BQ340" i="6"/>
  <c r="CA340" i="6" s="1"/>
  <c r="BW308" i="6"/>
  <c r="BW284" i="6"/>
  <c r="BR273" i="6"/>
  <c r="CB273" i="6" s="1"/>
  <c r="BR295" i="6"/>
  <c r="CC295" i="6" s="1"/>
  <c r="CI272" i="6"/>
  <c r="BR256" i="6"/>
  <c r="CC256" i="6" s="1"/>
  <c r="BR348" i="6"/>
  <c r="BU301" i="6"/>
  <c r="CI294" i="6"/>
  <c r="BQ285" i="6"/>
  <c r="CA285" i="6" s="1"/>
  <c r="CH305" i="6"/>
  <c r="BR121" i="6"/>
  <c r="CC121" i="6" s="1"/>
  <c r="BU166" i="6"/>
  <c r="BU146" i="6"/>
  <c r="BU110" i="6"/>
  <c r="CI172" i="6"/>
  <c r="BW141" i="6"/>
  <c r="BW116" i="6"/>
  <c r="BW109" i="6"/>
  <c r="BW105" i="6"/>
  <c r="CI228" i="6"/>
  <c r="CI196" i="6"/>
  <c r="BR60" i="6"/>
  <c r="CC60" i="6" s="1"/>
  <c r="BU159" i="6"/>
  <c r="BW80" i="6"/>
  <c r="BV413" i="6"/>
  <c r="CI352" i="6"/>
  <c r="BR352" i="6"/>
  <c r="BQ335" i="6"/>
  <c r="CA335" i="6" s="1"/>
  <c r="CH335" i="6"/>
  <c r="BU82" i="6"/>
  <c r="CH82" i="6"/>
  <c r="BV59" i="6"/>
  <c r="CB48" i="6"/>
  <c r="BQ146" i="6"/>
  <c r="CA146" i="6" s="1"/>
  <c r="BQ166" i="6"/>
  <c r="CB166" i="6" s="1"/>
  <c r="BV328" i="6"/>
  <c r="BV208" i="6"/>
  <c r="CC47" i="6"/>
  <c r="CB159" i="6"/>
  <c r="BV47" i="6"/>
  <c r="BV166" i="6"/>
  <c r="BV395" i="6"/>
  <c r="CI403" i="6"/>
  <c r="BQ390" i="6"/>
  <c r="CA390" i="6" s="1"/>
  <c r="BU342" i="6"/>
  <c r="BR252" i="6"/>
  <c r="CI408" i="6"/>
  <c r="CH363" i="6"/>
  <c r="BQ345" i="6"/>
  <c r="CA345" i="6" s="1"/>
  <c r="BV336" i="6"/>
  <c r="BW268" i="6"/>
  <c r="CB261" i="6"/>
  <c r="CI252" i="6"/>
  <c r="BW325" i="6"/>
  <c r="BR292" i="6"/>
  <c r="CC292" i="6" s="1"/>
  <c r="BR268" i="6"/>
  <c r="CC268" i="6" s="1"/>
  <c r="CI264" i="6"/>
  <c r="BW286" i="6"/>
  <c r="BW270" i="6"/>
  <c r="BU261" i="6"/>
  <c r="BQ278" i="6"/>
  <c r="CA278" i="6" s="1"/>
  <c r="BR404" i="6"/>
  <c r="BU395" i="6"/>
  <c r="BU359" i="6"/>
  <c r="BW357" i="6"/>
  <c r="BQ326" i="6"/>
  <c r="CA326" i="6" s="1"/>
  <c r="CH314" i="6"/>
  <c r="BQ322" i="6"/>
  <c r="CA322" i="6" s="1"/>
  <c r="CI292" i="6"/>
  <c r="CH261" i="6"/>
  <c r="BV254" i="6"/>
  <c r="BW250" i="6"/>
  <c r="CI320" i="6"/>
  <c r="BU273" i="6"/>
  <c r="BR117" i="6"/>
  <c r="CB117" i="6" s="1"/>
  <c r="BR97" i="6"/>
  <c r="CC97" i="6" s="1"/>
  <c r="BR143" i="6"/>
  <c r="CC143" i="6" s="1"/>
  <c r="BR250" i="6"/>
  <c r="BU158" i="6"/>
  <c r="BU142" i="6"/>
  <c r="CI336" i="6"/>
  <c r="BQ190" i="6"/>
  <c r="CA190" i="6" s="1"/>
  <c r="BW117" i="6"/>
  <c r="BW101" i="6"/>
  <c r="CI64" i="6"/>
  <c r="BQ242" i="6"/>
  <c r="CA242" i="6" s="1"/>
  <c r="CI166" i="6"/>
  <c r="BV49" i="6"/>
  <c r="BU201" i="6"/>
  <c r="BV261" i="6"/>
  <c r="CH126" i="6"/>
  <c r="BV314" i="6"/>
  <c r="BV358" i="6"/>
  <c r="BV312" i="6"/>
  <c r="BU106" i="6"/>
  <c r="BU407" i="6"/>
  <c r="BW320" i="6"/>
  <c r="CH353" i="6"/>
  <c r="BR264" i="6"/>
  <c r="CC264" i="6" s="1"/>
  <c r="BR263" i="6"/>
  <c r="BQ49" i="6"/>
  <c r="CA49" i="6" s="1"/>
  <c r="BW263" i="6"/>
  <c r="CH297" i="6"/>
  <c r="BV101" i="6"/>
  <c r="CH89" i="6"/>
  <c r="CH65" i="6"/>
  <c r="CH45" i="6"/>
  <c r="BQ89" i="6"/>
  <c r="CA89" i="6" s="1"/>
  <c r="CI118" i="6"/>
  <c r="BQ106" i="6"/>
  <c r="BV88" i="6"/>
  <c r="BV297" i="6"/>
  <c r="BW188" i="6"/>
  <c r="CH395" i="6"/>
  <c r="BU363" i="6"/>
  <c r="CH407" i="6"/>
  <c r="BU353" i="6"/>
  <c r="BR101" i="6"/>
  <c r="BW118" i="6"/>
  <c r="BQ93" i="6"/>
  <c r="CA93" i="6" s="1"/>
  <c r="BR336" i="6"/>
  <c r="CC336" i="6" s="1"/>
  <c r="BW165" i="6"/>
  <c r="BW149" i="6"/>
  <c r="BW133" i="6"/>
  <c r="CH232" i="6"/>
  <c r="BQ232" i="6"/>
  <c r="CG298" i="6"/>
  <c r="BP298" i="6"/>
  <c r="CF298" i="6" s="1"/>
  <c r="CG274" i="6"/>
  <c r="BP274" i="6"/>
  <c r="BP126" i="6"/>
  <c r="CG126" i="6"/>
  <c r="CP11" i="6"/>
  <c r="BP400" i="6"/>
  <c r="BW392" i="6"/>
  <c r="BT405" i="6"/>
  <c r="CE405" i="6" s="1"/>
  <c r="CJ391" i="6"/>
  <c r="CK375" i="6"/>
  <c r="BU372" i="6"/>
  <c r="BZ331" i="6"/>
  <c r="BV325" i="6"/>
  <c r="BY323" i="6"/>
  <c r="BS361" i="6"/>
  <c r="CI334" i="6"/>
  <c r="CH325" i="6"/>
  <c r="BQ304" i="6"/>
  <c r="CA304" i="6" s="1"/>
  <c r="BK13" i="6"/>
  <c r="BR300" i="6"/>
  <c r="CB300" i="6" s="1"/>
  <c r="BV299" i="6"/>
  <c r="BT284" i="6"/>
  <c r="BY280" i="6"/>
  <c r="CI314" i="6"/>
  <c r="BQ269" i="6"/>
  <c r="CA269" i="6" s="1"/>
  <c r="BQ259" i="6"/>
  <c r="CA259" i="6" s="1"/>
  <c r="CG327" i="6"/>
  <c r="BW291" i="6"/>
  <c r="BU323" i="6"/>
  <c r="BY234" i="6"/>
  <c r="CJ202" i="6"/>
  <c r="BS128" i="6"/>
  <c r="CD128" i="6" s="1"/>
  <c r="BN22" i="6"/>
  <c r="AT30" i="6"/>
  <c r="CG323" i="6"/>
  <c r="AW33" i="6"/>
  <c r="S19" i="6"/>
  <c r="BQ309" i="6"/>
  <c r="CA309" i="6" s="1"/>
  <c r="BX293" i="6"/>
  <c r="BY283" i="6"/>
  <c r="BU269" i="6"/>
  <c r="BW254" i="6"/>
  <c r="CK341" i="6"/>
  <c r="BY327" i="6"/>
  <c r="BP283" i="6"/>
  <c r="BV224" i="6"/>
  <c r="BY289" i="6"/>
  <c r="BZ289" i="6"/>
  <c r="CJ245" i="6"/>
  <c r="CE234" i="6"/>
  <c r="CK234" i="6"/>
  <c r="BX202" i="6"/>
  <c r="AX19" i="6"/>
  <c r="AH19" i="6"/>
  <c r="BJ30" i="6"/>
  <c r="BW332" i="6"/>
  <c r="CJ50" i="6"/>
  <c r="CJ305" i="6"/>
  <c r="CI220" i="6"/>
  <c r="BU126" i="6"/>
  <c r="BY65" i="6"/>
  <c r="M30" i="6"/>
  <c r="AS33" i="6"/>
  <c r="O32" i="6"/>
  <c r="M19" i="6"/>
  <c r="CH281" i="6"/>
  <c r="CG265" i="6"/>
  <c r="BX255" i="6"/>
  <c r="CI84" i="6"/>
  <c r="AX32" i="6"/>
  <c r="V30" i="6"/>
  <c r="AJ19" i="6"/>
  <c r="AF19" i="6"/>
  <c r="AF33" i="6"/>
  <c r="CJ303" i="6"/>
  <c r="BR211" i="6"/>
  <c r="BY58" i="6"/>
  <c r="BY88" i="6"/>
  <c r="BY72" i="6"/>
  <c r="BX56" i="6"/>
  <c r="CG83" i="6"/>
  <c r="CG27" i="6" s="1"/>
  <c r="CL32" i="6"/>
  <c r="BX87" i="6"/>
  <c r="BZ79" i="6"/>
  <c r="BY75" i="6"/>
  <c r="BY59" i="6"/>
  <c r="AM32" i="6"/>
  <c r="BR46" i="6"/>
  <c r="CC46" i="6" s="1"/>
  <c r="BQ74" i="6"/>
  <c r="CA74" i="6" s="1"/>
  <c r="CH74" i="6"/>
  <c r="BW52" i="6"/>
  <c r="BR52" i="6"/>
  <c r="CC52" i="6" s="1"/>
  <c r="CA338" i="6"/>
  <c r="CI187" i="6"/>
  <c r="BR187" i="6"/>
  <c r="CC187" i="6" s="1"/>
  <c r="CA143" i="6"/>
  <c r="CG254" i="6"/>
  <c r="BP254" i="6"/>
  <c r="BY203" i="6"/>
  <c r="BP203" i="6"/>
  <c r="CH154" i="6"/>
  <c r="BQ154" i="6"/>
  <c r="BU154" i="6"/>
  <c r="BY149" i="6"/>
  <c r="BT149" i="6"/>
  <c r="CF149" i="6" s="1"/>
  <c r="CI145" i="6"/>
  <c r="BW145" i="6"/>
  <c r="BP137" i="6"/>
  <c r="BY137" i="6"/>
  <c r="CH122" i="6"/>
  <c r="BQ122" i="6"/>
  <c r="CO17" i="6"/>
  <c r="CA365" i="6"/>
  <c r="AW19" i="6"/>
  <c r="BU155" i="6"/>
  <c r="CH155" i="6"/>
  <c r="BY359" i="6"/>
  <c r="BT359" i="6"/>
  <c r="BX43" i="6"/>
  <c r="BS43" i="6"/>
  <c r="CJ43" i="6"/>
  <c r="BP41" i="6"/>
  <c r="CA41" i="6" s="1"/>
  <c r="CG41" i="6"/>
  <c r="BY41" i="6"/>
  <c r="BP118" i="6"/>
  <c r="CA118" i="6" s="1"/>
  <c r="CG118" i="6"/>
  <c r="BZ118" i="6"/>
  <c r="BY110" i="6"/>
  <c r="CK110" i="6"/>
  <c r="BP106" i="6"/>
  <c r="CA106" i="6" s="1"/>
  <c r="CG106" i="6"/>
  <c r="CJ99" i="6"/>
  <c r="BW99" i="6"/>
  <c r="BS66" i="6"/>
  <c r="BS27" i="6" s="1"/>
  <c r="CJ66" i="6"/>
  <c r="CJ65" i="6"/>
  <c r="BS65" i="6"/>
  <c r="BV408" i="6"/>
  <c r="BU398" i="6"/>
  <c r="BS398" i="6"/>
  <c r="BW384" i="6"/>
  <c r="BZ394" i="6"/>
  <c r="BZ386" i="6"/>
  <c r="CK386" i="6"/>
  <c r="BW362" i="6"/>
  <c r="BT366" i="6"/>
  <c r="CF366" i="6" s="1"/>
  <c r="BQ409" i="6"/>
  <c r="CA409" i="6" s="1"/>
  <c r="BY365" i="6"/>
  <c r="BU365" i="6"/>
  <c r="BX361" i="6"/>
  <c r="BV360" i="6"/>
  <c r="CK359" i="6"/>
  <c r="BP381" i="6"/>
  <c r="BQ373" i="6"/>
  <c r="CA373" i="6" s="1"/>
  <c r="BS350" i="6"/>
  <c r="BP348" i="6"/>
  <c r="CK340" i="6"/>
  <c r="CK331" i="6"/>
  <c r="CI328" i="6"/>
  <c r="BS315" i="6"/>
  <c r="CK314" i="6"/>
  <c r="CG316" i="6"/>
  <c r="BW312" i="6"/>
  <c r="BQ272" i="6"/>
  <c r="CA272" i="6" s="1"/>
  <c r="BZ262" i="6"/>
  <c r="BW245" i="6"/>
  <c r="BY304" i="6"/>
  <c r="CG304" i="6"/>
  <c r="BX296" i="6"/>
  <c r="BU299" i="6"/>
  <c r="CK293" i="6"/>
  <c r="BR286" i="6"/>
  <c r="CC286" i="6" s="1"/>
  <c r="BX283" i="6"/>
  <c r="BX277" i="6"/>
  <c r="CK269" i="6"/>
  <c r="BT341" i="6"/>
  <c r="BX305" i="6"/>
  <c r="CK295" i="6"/>
  <c r="CH289" i="6"/>
  <c r="BX289" i="6"/>
  <c r="BK14" i="6"/>
  <c r="BZ65" i="6"/>
  <c r="BZ41" i="6"/>
  <c r="AL32" i="6"/>
  <c r="CP24" i="6"/>
  <c r="AS19" i="6"/>
  <c r="BY400" i="6"/>
  <c r="CO21" i="6"/>
  <c r="BW391" i="6"/>
  <c r="BX405" i="6"/>
  <c r="CG394" i="6"/>
  <c r="BT386" i="6"/>
  <c r="BR384" i="6"/>
  <c r="CC384" i="6" s="1"/>
  <c r="CO26" i="6"/>
  <c r="BW358" i="6"/>
  <c r="BX366" i="6"/>
  <c r="BR358" i="6"/>
  <c r="CC358" i="6" s="1"/>
  <c r="CI357" i="6"/>
  <c r="BU409" i="6"/>
  <c r="BZ375" i="6"/>
  <c r="BZ372" i="6"/>
  <c r="BZ365" i="6"/>
  <c r="BZ359" i="6"/>
  <c r="CG354" i="6"/>
  <c r="CH381" i="6"/>
  <c r="BZ381" i="6"/>
  <c r="CG381" i="6"/>
  <c r="BU373" i="6"/>
  <c r="BW350" i="6"/>
  <c r="BY348" i="6"/>
  <c r="BT340" i="6"/>
  <c r="BP365" i="6"/>
  <c r="BW344" i="6"/>
  <c r="CF342" i="6"/>
  <c r="BT331" i="6"/>
  <c r="BR332" i="6"/>
  <c r="CC332" i="6" s="1"/>
  <c r="CJ315" i="6"/>
  <c r="BT314" i="6"/>
  <c r="CD314" i="6" s="1"/>
  <c r="CN24" i="6"/>
  <c r="CF313" i="6"/>
  <c r="BY298" i="6"/>
  <c r="BY274" i="6"/>
  <c r="BV239" i="6"/>
  <c r="BZ304" i="6"/>
  <c r="CI300" i="6"/>
  <c r="BY296" i="6"/>
  <c r="BX284" i="6"/>
  <c r="BZ280" i="6"/>
  <c r="BX269" i="6"/>
  <c r="CN16" i="6"/>
  <c r="CN25" i="6"/>
  <c r="CJ358" i="6"/>
  <c r="CA386" i="6"/>
  <c r="CI358" i="6"/>
  <c r="BV373" i="6"/>
  <c r="BX340" i="6"/>
  <c r="BV332" i="6"/>
  <c r="BN24" i="6"/>
  <c r="BR312" i="6"/>
  <c r="CC312" i="6" s="1"/>
  <c r="BY308" i="6"/>
  <c r="BZ296" i="6"/>
  <c r="BV291" i="6"/>
  <c r="BY284" i="6"/>
  <c r="BT280" i="6"/>
  <c r="CE280" i="6" s="1"/>
  <c r="CK299" i="6"/>
  <c r="BZ293" i="6"/>
  <c r="BQ291" i="6"/>
  <c r="CA291" i="6" s="1"/>
  <c r="BZ283" i="6"/>
  <c r="BZ269" i="6"/>
  <c r="BR254" i="6"/>
  <c r="CC254" i="6" s="1"/>
  <c r="BK16" i="6"/>
  <c r="CF250" i="6"/>
  <c r="BZ234" i="6"/>
  <c r="BX110" i="6"/>
  <c r="AL19" i="6"/>
  <c r="BY50" i="6"/>
  <c r="BS99" i="6"/>
  <c r="BT65" i="6"/>
  <c r="BW50" i="6"/>
  <c r="BU265" i="6"/>
  <c r="BP265" i="6"/>
  <c r="BZ110" i="6"/>
  <c r="CJ105" i="6"/>
  <c r="CJ97" i="6"/>
  <c r="CI68" i="6"/>
  <c r="BX65" i="6"/>
  <c r="AH32" i="6"/>
  <c r="R30" i="6"/>
  <c r="AP19" i="6"/>
  <c r="P19" i="6"/>
  <c r="AN30" i="6"/>
  <c r="BW107" i="6"/>
  <c r="BZ58" i="6"/>
  <c r="BZ88" i="6"/>
  <c r="BZ72" i="6"/>
  <c r="BY56" i="6"/>
  <c r="BZ48" i="6"/>
  <c r="CG48" i="6"/>
  <c r="BV77" i="6"/>
  <c r="BP67" i="6"/>
  <c r="CF67" i="6" s="1"/>
  <c r="BP50" i="6"/>
  <c r="CF222" i="6"/>
  <c r="BZ87" i="6"/>
  <c r="BW84" i="6"/>
  <c r="BZ83" i="6"/>
  <c r="BY79" i="6"/>
  <c r="CK75" i="6"/>
  <c r="BY67" i="6"/>
  <c r="CK59" i="6"/>
  <c r="BP37" i="6"/>
  <c r="P33" i="6"/>
  <c r="CA80" i="6"/>
  <c r="CA63" i="6"/>
  <c r="BC30" i="6"/>
  <c r="CA361" i="6"/>
  <c r="BP173" i="6"/>
  <c r="CA173" i="6" s="1"/>
  <c r="CG173" i="6"/>
  <c r="CJ160" i="6"/>
  <c r="BX160" i="6"/>
  <c r="CJ163" i="6"/>
  <c r="BS163" i="6"/>
  <c r="BX163" i="6"/>
  <c r="BY158" i="6"/>
  <c r="BT158" i="6"/>
  <c r="CD158" i="6" s="1"/>
  <c r="BP154" i="6"/>
  <c r="CG154" i="6"/>
  <c r="BY142" i="6"/>
  <c r="BT142" i="6"/>
  <c r="CD142" i="6" s="1"/>
  <c r="CK142" i="6"/>
  <c r="BP138" i="6"/>
  <c r="CG138" i="6"/>
  <c r="BZ138" i="6"/>
  <c r="CJ131" i="6"/>
  <c r="CJ22" i="6" s="1"/>
  <c r="BX131" i="6"/>
  <c r="BN12" i="6"/>
  <c r="BR204" i="6"/>
  <c r="CI204" i="6"/>
  <c r="BQ282" i="6"/>
  <c r="CA282" i="6" s="1"/>
  <c r="BU282" i="6"/>
  <c r="CI164" i="6"/>
  <c r="BV164" i="6"/>
  <c r="BR55" i="6"/>
  <c r="CC55" i="6" s="1"/>
  <c r="CI55" i="6"/>
  <c r="CG262" i="6"/>
  <c r="BP262" i="6"/>
  <c r="BS243" i="6"/>
  <c r="CJ243" i="6"/>
  <c r="CK168" i="6"/>
  <c r="BZ168" i="6"/>
  <c r="BR76" i="6"/>
  <c r="CC76" i="6" s="1"/>
  <c r="CI76" i="6"/>
  <c r="BV76" i="6"/>
  <c r="AS30" i="6"/>
  <c r="BQ281" i="6"/>
  <c r="CA281" i="6" s="1"/>
  <c r="BY265" i="6"/>
  <c r="BY168" i="6"/>
  <c r="BX99" i="6"/>
  <c r="BS255" i="6"/>
  <c r="CH194" i="6"/>
  <c r="BX88" i="6"/>
  <c r="BX72" i="6"/>
  <c r="BT56" i="6"/>
  <c r="BP58" i="6"/>
  <c r="CE58" i="6" s="1"/>
  <c r="CK87" i="6"/>
  <c r="BX79" i="6"/>
  <c r="BZ75" i="6"/>
  <c r="BX59" i="6"/>
  <c r="BY37" i="6"/>
  <c r="BW77" i="6"/>
  <c r="BU389" i="6"/>
  <c r="BU298" i="6"/>
  <c r="BV73" i="6"/>
  <c r="CI73" i="6"/>
  <c r="BW73" i="6"/>
  <c r="BQ76" i="6"/>
  <c r="CA76" i="6" s="1"/>
  <c r="CH76" i="6"/>
  <c r="BR166" i="6"/>
  <c r="CC166" i="6" s="1"/>
  <c r="BW166" i="6"/>
  <c r="CA359" i="6"/>
  <c r="CJ369" i="6"/>
  <c r="BS369" i="6"/>
  <c r="CD369" i="6" s="1"/>
  <c r="BP375" i="6"/>
  <c r="CG375" i="6"/>
  <c r="BP359" i="6"/>
  <c r="CG359" i="6"/>
  <c r="CG302" i="6"/>
  <c r="BP302" i="6"/>
  <c r="BW315" i="6"/>
  <c r="CA297" i="6"/>
  <c r="CI113" i="6"/>
  <c r="BV113" i="6"/>
  <c r="CA385" i="6"/>
  <c r="BU351" i="6"/>
  <c r="CA300" i="6"/>
  <c r="CA268" i="6"/>
  <c r="CA308" i="6"/>
  <c r="CA243" i="6"/>
  <c r="CA87" i="6"/>
  <c r="CA79" i="6"/>
  <c r="CA174" i="6"/>
  <c r="CA142" i="6"/>
  <c r="CA126" i="6"/>
  <c r="BU280" i="6"/>
  <c r="CA166" i="6"/>
  <c r="BV106" i="6"/>
  <c r="CG360" i="6"/>
  <c r="BP360" i="6"/>
  <c r="CA360" i="6" s="1"/>
  <c r="CG294" i="6"/>
  <c r="BP294" i="6"/>
  <c r="CG270" i="6"/>
  <c r="BP270" i="6"/>
  <c r="BZ219" i="6"/>
  <c r="BY219" i="6"/>
  <c r="BP166" i="6"/>
  <c r="CF166" i="6" s="1"/>
  <c r="CG166" i="6"/>
  <c r="BY154" i="6"/>
  <c r="BP150" i="6"/>
  <c r="CG150" i="6"/>
  <c r="BY138" i="6"/>
  <c r="BP134" i="6"/>
  <c r="CE134" i="6" s="1"/>
  <c r="CG134" i="6"/>
  <c r="BY121" i="6"/>
  <c r="BU69" i="6"/>
  <c r="BU61" i="6"/>
  <c r="BY126" i="6"/>
  <c r="BY118" i="6"/>
  <c r="BY106" i="6"/>
  <c r="BP102" i="6"/>
  <c r="CA102" i="6" s="1"/>
  <c r="CG102" i="6"/>
  <c r="BX135" i="6"/>
  <c r="CO15" i="6"/>
  <c r="BX107" i="6"/>
  <c r="BX127" i="6"/>
  <c r="CG258" i="6"/>
  <c r="BP258" i="6"/>
  <c r="BP158" i="6"/>
  <c r="CA158" i="6" s="1"/>
  <c r="CG158" i="6"/>
  <c r="BP142" i="6"/>
  <c r="CG142" i="6"/>
  <c r="BP110" i="6"/>
  <c r="CA110" i="6" s="1"/>
  <c r="CG110" i="6"/>
  <c r="BU73" i="6"/>
  <c r="BU65" i="6"/>
  <c r="BU49" i="6"/>
  <c r="BX103" i="6"/>
  <c r="BU41" i="6"/>
  <c r="CM11" i="6"/>
  <c r="CM33" i="6" s="1"/>
  <c r="CA136" i="6"/>
  <c r="AK19" i="6"/>
  <c r="BI19" i="6"/>
  <c r="Y19" i="6"/>
  <c r="AK30" i="6"/>
  <c r="CN32" i="6"/>
  <c r="AX30" i="6"/>
  <c r="AZ32" i="6"/>
  <c r="X32" i="6"/>
  <c r="AJ30" i="6"/>
  <c r="CP26" i="6"/>
  <c r="BZ186" i="6"/>
  <c r="CG182" i="6"/>
  <c r="BV118" i="6"/>
  <c r="AK32" i="6"/>
  <c r="BU189" i="6"/>
  <c r="BV381" i="6"/>
  <c r="BW303" i="6"/>
  <c r="CA286" i="6"/>
  <c r="CA294" i="6"/>
  <c r="BU230" i="6"/>
  <c r="BW160" i="6"/>
  <c r="CA108" i="6"/>
  <c r="BU153" i="6"/>
  <c r="BW142" i="6"/>
  <c r="BU55" i="6"/>
  <c r="BU50" i="6"/>
  <c r="CA323" i="6"/>
  <c r="BV305" i="6"/>
  <c r="CA267" i="6"/>
  <c r="BW259" i="6"/>
  <c r="BV375" i="6"/>
  <c r="CA284" i="6"/>
  <c r="BU121" i="6"/>
  <c r="BV99" i="6"/>
  <c r="CA177" i="6"/>
  <c r="CG364" i="6"/>
  <c r="BP364" i="6"/>
  <c r="BU316" i="6"/>
  <c r="BY285" i="6"/>
  <c r="CG306" i="6"/>
  <c r="BP306" i="6"/>
  <c r="BY301" i="6"/>
  <c r="CG266" i="6"/>
  <c r="BP266" i="6"/>
  <c r="CF266" i="6" s="1"/>
  <c r="BY166" i="6"/>
  <c r="BP162" i="6"/>
  <c r="BP18" i="6" s="1"/>
  <c r="CG162" i="6"/>
  <c r="CG18" i="6" s="1"/>
  <c r="BY150" i="6"/>
  <c r="BP146" i="6"/>
  <c r="CG146" i="6"/>
  <c r="BY134" i="6"/>
  <c r="BP130" i="6"/>
  <c r="BP22" i="6" s="1"/>
  <c r="CG130" i="6"/>
  <c r="BZ214" i="6"/>
  <c r="BY157" i="6"/>
  <c r="BY141" i="6"/>
  <c r="BY125" i="6"/>
  <c r="BY93" i="6"/>
  <c r="BU85" i="6"/>
  <c r="BU77" i="6"/>
  <c r="BP122" i="6"/>
  <c r="CG122" i="6"/>
  <c r="BP114" i="6"/>
  <c r="CF114" i="6" s="1"/>
  <c r="CG114" i="6"/>
  <c r="BY102" i="6"/>
  <c r="BU81" i="6"/>
  <c r="BU57" i="6"/>
  <c r="BU45" i="6"/>
  <c r="BX111" i="6"/>
  <c r="CO29" i="6"/>
  <c r="CB396" i="6"/>
  <c r="CI413" i="6"/>
  <c r="CH398" i="6"/>
  <c r="CH389" i="6"/>
  <c r="BR406" i="6"/>
  <c r="BQ377" i="6"/>
  <c r="CA377" i="6" s="1"/>
  <c r="CH385" i="6"/>
  <c r="BV385" i="6"/>
  <c r="CI325" i="6"/>
  <c r="BW314" i="6"/>
  <c r="BQ288" i="6"/>
  <c r="CA288" i="6" s="1"/>
  <c r="CI273" i="6"/>
  <c r="BR253" i="6"/>
  <c r="CI295" i="6"/>
  <c r="CH338" i="6"/>
  <c r="BR314" i="6"/>
  <c r="CC314" i="6" s="1"/>
  <c r="BV302" i="6"/>
  <c r="BW293" i="6"/>
  <c r="BV91" i="6"/>
  <c r="CH48" i="6"/>
  <c r="CH282" i="6"/>
  <c r="BR164" i="6"/>
  <c r="BR156" i="6"/>
  <c r="CC156" i="6" s="1"/>
  <c r="BR100" i="6"/>
  <c r="CC100" i="6" s="1"/>
  <c r="BW46" i="6"/>
  <c r="CC216" i="6"/>
  <c r="BU157" i="6"/>
  <c r="BW135" i="6"/>
  <c r="BU46" i="6"/>
  <c r="CH95" i="6"/>
  <c r="BV61" i="6"/>
  <c r="BW56" i="6"/>
  <c r="CH103" i="6"/>
  <c r="BU410" i="6"/>
  <c r="BV389" i="6"/>
  <c r="BU366" i="6"/>
  <c r="BV363" i="6"/>
  <c r="CH376" i="6"/>
  <c r="CI305" i="6"/>
  <c r="BR307" i="6"/>
  <c r="CC307" i="6" s="1"/>
  <c r="BW302" i="6"/>
  <c r="CH275" i="6"/>
  <c r="CH310" i="6"/>
  <c r="CH295" i="6"/>
  <c r="BQ306" i="6"/>
  <c r="CA306" i="6" s="1"/>
  <c r="BW147" i="6"/>
  <c r="BQ157" i="6"/>
  <c r="CA157" i="6" s="1"/>
  <c r="BQ113" i="6"/>
  <c r="CA113" i="6" s="1"/>
  <c r="CI306" i="6"/>
  <c r="BW164" i="6"/>
  <c r="BV161" i="6"/>
  <c r="BR246" i="6"/>
  <c r="CH88" i="6"/>
  <c r="CH123" i="6"/>
  <c r="CH75" i="6"/>
  <c r="BW55" i="6"/>
  <c r="BC33" i="6"/>
  <c r="BU334" i="6"/>
  <c r="CH334" i="6"/>
  <c r="CI402" i="6"/>
  <c r="BW402" i="6"/>
  <c r="BQ349" i="6"/>
  <c r="CA349" i="6" s="1"/>
  <c r="BU349" i="6"/>
  <c r="BQ262" i="6"/>
  <c r="CA262" i="6" s="1"/>
  <c r="BU262" i="6"/>
  <c r="CI223" i="6"/>
  <c r="BW223" i="6"/>
  <c r="CH140" i="6"/>
  <c r="BU140" i="6"/>
  <c r="CH117" i="6"/>
  <c r="BU117" i="6"/>
  <c r="BQ90" i="6"/>
  <c r="CA90" i="6" s="1"/>
  <c r="BU90" i="6"/>
  <c r="CH251" i="6"/>
  <c r="BU251" i="6"/>
  <c r="CH176" i="6"/>
  <c r="BQ176" i="6"/>
  <c r="CI132" i="6"/>
  <c r="BW132" i="6"/>
  <c r="BR83" i="6"/>
  <c r="CB83" i="6" s="1"/>
  <c r="CI83" i="6"/>
  <c r="CI152" i="6"/>
  <c r="BW152" i="6"/>
  <c r="BR274" i="6"/>
  <c r="BV274" i="6"/>
  <c r="CH125" i="6"/>
  <c r="BU125" i="6"/>
  <c r="CH100" i="6"/>
  <c r="BQ100" i="6"/>
  <c r="CA100" i="6" s="1"/>
  <c r="BR40" i="6"/>
  <c r="CC40" i="6" s="1"/>
  <c r="CI40" i="6"/>
  <c r="CH129" i="6"/>
  <c r="BV129" i="6"/>
  <c r="CI66" i="6"/>
  <c r="BR66" i="6"/>
  <c r="BV122" i="6"/>
  <c r="BR122" i="6"/>
  <c r="BW122" i="6"/>
  <c r="BU96" i="6"/>
  <c r="CH96" i="6"/>
  <c r="BQ96" i="6"/>
  <c r="CA96" i="6" s="1"/>
  <c r="BV163" i="6"/>
  <c r="BR163" i="6"/>
  <c r="BW163" i="6"/>
  <c r="CI163" i="6"/>
  <c r="BR54" i="6"/>
  <c r="CC54" i="6" s="1"/>
  <c r="BW54" i="6"/>
  <c r="BR271" i="6"/>
  <c r="CB271" i="6" s="1"/>
  <c r="BU294" i="6"/>
  <c r="CH262" i="6"/>
  <c r="BV176" i="6"/>
  <c r="BV294" i="6"/>
  <c r="CH294" i="6"/>
  <c r="BR223" i="6"/>
  <c r="CC223" i="6" s="1"/>
  <c r="BR132" i="6"/>
  <c r="BR96" i="6"/>
  <c r="CC96" i="6" s="1"/>
  <c r="CA52" i="6"/>
  <c r="CI122" i="6"/>
  <c r="CB399" i="6"/>
  <c r="BW351" i="6"/>
  <c r="BR351" i="6"/>
  <c r="BV281" i="6"/>
  <c r="CI281" i="6"/>
  <c r="BW281" i="6"/>
  <c r="BU343" i="6"/>
  <c r="BQ343" i="6"/>
  <c r="CA343" i="6" s="1"/>
  <c r="CH330" i="6"/>
  <c r="BQ330" i="6"/>
  <c r="CA330" i="6" s="1"/>
  <c r="CI311" i="6"/>
  <c r="BR311" i="6"/>
  <c r="CC311" i="6" s="1"/>
  <c r="BW289" i="6"/>
  <c r="BR289" i="6"/>
  <c r="CB289" i="6" s="1"/>
  <c r="BW279" i="6"/>
  <c r="BR279" i="6"/>
  <c r="CC279" i="6" s="1"/>
  <c r="BW257" i="6"/>
  <c r="CI257" i="6"/>
  <c r="BQ247" i="6"/>
  <c r="CH247" i="6"/>
  <c r="BV249" i="6"/>
  <c r="BW249" i="6"/>
  <c r="CI249" i="6"/>
  <c r="BQ230" i="6"/>
  <c r="CA230" i="6" s="1"/>
  <c r="CH230" i="6"/>
  <c r="CI160" i="6"/>
  <c r="BR160" i="6"/>
  <c r="CC160" i="6" s="1"/>
  <c r="BV160" i="6"/>
  <c r="CH149" i="6"/>
  <c r="BV149" i="6"/>
  <c r="BQ149" i="6"/>
  <c r="CA149" i="6" s="1"/>
  <c r="CI128" i="6"/>
  <c r="BR128" i="6"/>
  <c r="CC128" i="6" s="1"/>
  <c r="BW128" i="6"/>
  <c r="CH108" i="6"/>
  <c r="BU108" i="6"/>
  <c r="BW123" i="6"/>
  <c r="CI123" i="6"/>
  <c r="BU104" i="6"/>
  <c r="BQ104" i="6"/>
  <c r="CA104" i="6" s="1"/>
  <c r="BV270" i="6"/>
  <c r="BU270" i="6"/>
  <c r="BU131" i="6"/>
  <c r="CH131" i="6"/>
  <c r="CH185" i="6"/>
  <c r="BQ185" i="6"/>
  <c r="CA185" i="6" s="1"/>
  <c r="BW85" i="6"/>
  <c r="CI85" i="6"/>
  <c r="BR371" i="6"/>
  <c r="CI371" i="6"/>
  <c r="CH352" i="6"/>
  <c r="BU352" i="6"/>
  <c r="BU397" i="6"/>
  <c r="BQ397" i="6"/>
  <c r="CA397" i="6" s="1"/>
  <c r="BR277" i="6"/>
  <c r="CB277" i="6" s="1"/>
  <c r="BW277" i="6"/>
  <c r="CH229" i="6"/>
  <c r="BU229" i="6"/>
  <c r="BQ229" i="6"/>
  <c r="CA229" i="6" s="1"/>
  <c r="BU312" i="6"/>
  <c r="CH312" i="6"/>
  <c r="BR298" i="6"/>
  <c r="CC298" i="6" s="1"/>
  <c r="CI298" i="6"/>
  <c r="BW298" i="6"/>
  <c r="CI287" i="6"/>
  <c r="BW287" i="6"/>
  <c r="BV359" i="6"/>
  <c r="CH349" i="6"/>
  <c r="CH343" i="6"/>
  <c r="BV289" i="6"/>
  <c r="BV117" i="6"/>
  <c r="BW96" i="6"/>
  <c r="BR123" i="6"/>
  <c r="CC123" i="6" s="1"/>
  <c r="CH90" i="6"/>
  <c r="CI54" i="6"/>
  <c r="BQ312" i="6"/>
  <c r="CA312" i="6" s="1"/>
  <c r="BV277" i="6"/>
  <c r="BV257" i="6"/>
  <c r="CH397" i="6"/>
  <c r="BV403" i="6"/>
  <c r="BU360" i="6"/>
  <c r="BQ352" i="6"/>
  <c r="CB352" i="6" s="1"/>
  <c r="BU330" i="6"/>
  <c r="CI277" i="6"/>
  <c r="BR303" i="6"/>
  <c r="CC303" i="6" s="1"/>
  <c r="BR287" i="6"/>
  <c r="CC287" i="6" s="1"/>
  <c r="BR262" i="6"/>
  <c r="CI107" i="6"/>
  <c r="BV402" i="6"/>
  <c r="CH410" i="6"/>
  <c r="CB389" i="6"/>
  <c r="BU385" i="6"/>
  <c r="BR305" i="6"/>
  <c r="CC305" i="6" s="1"/>
  <c r="BV273" i="6"/>
  <c r="BQ244" i="6"/>
  <c r="BU311" i="6"/>
  <c r="CI282" i="6"/>
  <c r="CC75" i="6"/>
  <c r="BR248" i="6"/>
  <c r="BQ214" i="6"/>
  <c r="CA214" i="6" s="1"/>
  <c r="CH91" i="6"/>
  <c r="BQ95" i="6"/>
  <c r="CA95" i="6" s="1"/>
  <c r="CI61" i="6"/>
  <c r="BR49" i="6"/>
  <c r="CC49" i="6" s="1"/>
  <c r="BU177" i="6"/>
  <c r="BR110" i="6"/>
  <c r="CB110" i="6" s="1"/>
  <c r="BV52" i="6"/>
  <c r="CH323" i="6"/>
  <c r="CI216" i="6"/>
  <c r="BQ148" i="6"/>
  <c r="CA148" i="6" s="1"/>
  <c r="CC87" i="6"/>
  <c r="BW305" i="6"/>
  <c r="BR116" i="6"/>
  <c r="CC116" i="6" s="1"/>
  <c r="BU48" i="6"/>
  <c r="BW131" i="6"/>
  <c r="CA48" i="6"/>
  <c r="CH177" i="6"/>
  <c r="BV62" i="6"/>
  <c r="BV116" i="6"/>
  <c r="BV135" i="6"/>
  <c r="CC392" i="6"/>
  <c r="BW395" i="6"/>
  <c r="BR363" i="6"/>
  <c r="CB363" i="6" s="1"/>
  <c r="BR360" i="6"/>
  <c r="CC360" i="6" s="1"/>
  <c r="BU356" i="6"/>
  <c r="CC320" i="6"/>
  <c r="BQ315" i="6"/>
  <c r="CA315" i="6" s="1"/>
  <c r="CI309" i="6"/>
  <c r="CI301" i="6"/>
  <c r="BQ292" i="6"/>
  <c r="CA292" i="6" s="1"/>
  <c r="BV269" i="6"/>
  <c r="BU338" i="6"/>
  <c r="BQ307" i="6"/>
  <c r="CI262" i="6"/>
  <c r="BW301" i="6"/>
  <c r="BQ270" i="6"/>
  <c r="BW102" i="6"/>
  <c r="CI115" i="6"/>
  <c r="BW62" i="6"/>
  <c r="BU213" i="6"/>
  <c r="BU174" i="6"/>
  <c r="BR338" i="6"/>
  <c r="CB338" i="6" s="1"/>
  <c r="CH214" i="6"/>
  <c r="BU145" i="6"/>
  <c r="BQ116" i="6"/>
  <c r="CA116" i="6" s="1"/>
  <c r="CC67" i="6"/>
  <c r="BV102" i="6"/>
  <c r="BV154" i="6"/>
  <c r="CH147" i="6"/>
  <c r="CI106" i="6"/>
  <c r="BU103" i="6"/>
  <c r="BR82" i="6"/>
  <c r="CC82" i="6" s="1"/>
  <c r="BR58" i="6"/>
  <c r="CC58" i="6" s="1"/>
  <c r="CH135" i="6"/>
  <c r="BW364" i="6"/>
  <c r="BV82" i="6"/>
  <c r="BW67" i="6"/>
  <c r="BV380" i="6"/>
  <c r="BR395" i="6"/>
  <c r="CB395" i="6" s="1"/>
  <c r="BU393" i="6"/>
  <c r="CH369" i="6"/>
  <c r="CH380" i="6"/>
  <c r="CI363" i="6"/>
  <c r="BR379" i="6"/>
  <c r="CC379" i="6" s="1"/>
  <c r="BR345" i="6"/>
  <c r="BR309" i="6"/>
  <c r="BQ260" i="6"/>
  <c r="CA260" i="6" s="1"/>
  <c r="BQ275" i="6"/>
  <c r="CA275" i="6" s="1"/>
  <c r="BV262" i="6"/>
  <c r="BV252" i="6"/>
  <c r="BV242" i="6"/>
  <c r="BW309" i="6"/>
  <c r="CH270" i="6"/>
  <c r="BW158" i="6"/>
  <c r="BV132" i="6"/>
  <c r="CI67" i="6"/>
  <c r="BQ252" i="6"/>
  <c r="CA252" i="6" s="1"/>
  <c r="BQ145" i="6"/>
  <c r="CA145" i="6" s="1"/>
  <c r="BW82" i="6"/>
  <c r="CH174" i="6"/>
  <c r="BW156" i="6"/>
  <c r="BV145" i="6"/>
  <c r="BQ213" i="6"/>
  <c r="CA213" i="6" s="1"/>
  <c r="CI173" i="6"/>
  <c r="BW154" i="6"/>
  <c r="BR135" i="6"/>
  <c r="CC135" i="6" s="1"/>
  <c r="BV120" i="6"/>
  <c r="BW115" i="6"/>
  <c r="BV41" i="6"/>
  <c r="BQ201" i="6"/>
  <c r="CA201" i="6" s="1"/>
  <c r="BQ147" i="6"/>
  <c r="CA147" i="6" s="1"/>
  <c r="BR106" i="6"/>
  <c r="BW187" i="6"/>
  <c r="BR94" i="6"/>
  <c r="CC94" i="6" s="1"/>
  <c r="BQ135" i="6"/>
  <c r="BV156" i="6"/>
  <c r="BV260" i="6"/>
  <c r="BV173" i="6"/>
  <c r="BV330" i="6"/>
  <c r="BV115" i="6"/>
  <c r="BV292" i="6"/>
  <c r="CI364" i="6"/>
  <c r="BQ348" i="6"/>
  <c r="CA348" i="6" s="1"/>
  <c r="BR301" i="6"/>
  <c r="CB301" i="6" s="1"/>
  <c r="BW379" i="6"/>
  <c r="CI360" i="6"/>
  <c r="CH260" i="6"/>
  <c r="BV315" i="6"/>
  <c r="BV187" i="6"/>
  <c r="BB32" i="6"/>
  <c r="CC102" i="6"/>
  <c r="CH252" i="6"/>
  <c r="BL13" i="6"/>
  <c r="BU13" i="6" s="1"/>
  <c r="BU88" i="6"/>
  <c r="BU76" i="6"/>
  <c r="BW58" i="6"/>
  <c r="BQ120" i="6"/>
  <c r="CA120" i="6" s="1"/>
  <c r="BV146" i="6"/>
  <c r="CA88" i="6"/>
  <c r="BV286" i="6"/>
  <c r="BV80" i="6"/>
  <c r="BV396" i="6"/>
  <c r="CI359" i="6"/>
  <c r="BU404" i="6"/>
  <c r="CI365" i="6"/>
  <c r="CI355" i="6"/>
  <c r="CH360" i="6"/>
  <c r="CH356" i="6"/>
  <c r="BR330" i="6"/>
  <c r="CI345" i="6"/>
  <c r="BR337" i="6"/>
  <c r="CC337" i="6" s="1"/>
  <c r="BV334" i="6"/>
  <c r="BV321" i="6"/>
  <c r="CC315" i="6"/>
  <c r="BV351" i="6"/>
  <c r="CH288" i="6"/>
  <c r="CH280" i="6"/>
  <c r="BV253" i="6"/>
  <c r="BW337" i="6"/>
  <c r="CI303" i="6"/>
  <c r="BR299" i="6"/>
  <c r="CC299" i="6" s="1"/>
  <c r="CI271" i="6"/>
  <c r="BR267" i="6"/>
  <c r="CB267" i="6" s="1"/>
  <c r="BV259" i="6"/>
  <c r="CH321" i="6"/>
  <c r="BW299" i="6"/>
  <c r="BU286" i="6"/>
  <c r="BW283" i="6"/>
  <c r="BW266" i="6"/>
  <c r="BQ152" i="6"/>
  <c r="CA152" i="6" s="1"/>
  <c r="BR147" i="6"/>
  <c r="CB147" i="6" s="1"/>
  <c r="BQ144" i="6"/>
  <c r="CB144" i="6" s="1"/>
  <c r="BQ128" i="6"/>
  <c r="CA128" i="6" s="1"/>
  <c r="BU100" i="6"/>
  <c r="BQ125" i="6"/>
  <c r="CA125" i="6" s="1"/>
  <c r="BV83" i="6"/>
  <c r="BU80" i="6"/>
  <c r="BV75" i="6"/>
  <c r="BW70" i="6"/>
  <c r="BW66" i="6"/>
  <c r="BR306" i="6"/>
  <c r="CC306" i="6" s="1"/>
  <c r="BW274" i="6"/>
  <c r="CC220" i="6"/>
  <c r="BV38" i="6"/>
  <c r="CH200" i="6"/>
  <c r="BV128" i="6"/>
  <c r="BW111" i="6"/>
  <c r="BW94" i="6"/>
  <c r="CI43" i="6"/>
  <c r="BV37" i="6"/>
  <c r="CH83" i="6"/>
  <c r="BU75" i="6"/>
  <c r="BQ66" i="6"/>
  <c r="CA66" i="6" s="1"/>
  <c r="BQ47" i="6"/>
  <c r="CA47" i="6" s="1"/>
  <c r="CI37" i="6"/>
  <c r="BV45" i="6"/>
  <c r="BW40" i="6"/>
  <c r="BU173" i="6"/>
  <c r="BU115" i="6"/>
  <c r="BV40" i="6"/>
  <c r="BQ193" i="6"/>
  <c r="CA193" i="6" s="1"/>
  <c r="BU185" i="6"/>
  <c r="BV94" i="6"/>
  <c r="CI70" i="6"/>
  <c r="BV58" i="6"/>
  <c r="BV66" i="6"/>
  <c r="BW75" i="6"/>
  <c r="BW43" i="6"/>
  <c r="BV256" i="6"/>
  <c r="BV248" i="6"/>
  <c r="BV168" i="6"/>
  <c r="BV18" i="6"/>
  <c r="BV288" i="6"/>
  <c r="BV406" i="6"/>
  <c r="BV416" i="6"/>
  <c r="BW412" i="6"/>
  <c r="BQ403" i="6"/>
  <c r="CA403" i="6" s="1"/>
  <c r="BU388" i="6"/>
  <c r="CB398" i="6"/>
  <c r="CC375" i="6"/>
  <c r="BQ404" i="6"/>
  <c r="BR365" i="6"/>
  <c r="CC365" i="6" s="1"/>
  <c r="BW359" i="6"/>
  <c r="CI351" i="6"/>
  <c r="BQ334" i="6"/>
  <c r="CA334" i="6" s="1"/>
  <c r="BR281" i="6"/>
  <c r="BQ256" i="6"/>
  <c r="CA256" i="6" s="1"/>
  <c r="CI253" i="6"/>
  <c r="CI267" i="6"/>
  <c r="BR259" i="6"/>
  <c r="CH331" i="6"/>
  <c r="BV204" i="6"/>
  <c r="CH286" i="6"/>
  <c r="BV298" i="6"/>
  <c r="CI266" i="6"/>
  <c r="BQ225" i="6"/>
  <c r="CA225" i="6" s="1"/>
  <c r="CI195" i="6"/>
  <c r="BU161" i="6"/>
  <c r="BW155" i="6"/>
  <c r="BU152" i="6"/>
  <c r="BV147" i="6"/>
  <c r="BU144" i="6"/>
  <c r="BU129" i="6"/>
  <c r="BU128" i="6"/>
  <c r="BW91" i="6"/>
  <c r="BQ129" i="6"/>
  <c r="CA129" i="6" s="1"/>
  <c r="CI111" i="6"/>
  <c r="BU52" i="6"/>
  <c r="BV306" i="6"/>
  <c r="CI274" i="6"/>
  <c r="BW220" i="6"/>
  <c r="CB173" i="6"/>
  <c r="BV131" i="6"/>
  <c r="BV123" i="6"/>
  <c r="CC98" i="6"/>
  <c r="BV162" i="6"/>
  <c r="BV130" i="6"/>
  <c r="BV98" i="6"/>
  <c r="BU83" i="6"/>
  <c r="BU74" i="6"/>
  <c r="BU58" i="6"/>
  <c r="BU47" i="6"/>
  <c r="BW38" i="6"/>
  <c r="BV85" i="6"/>
  <c r="BR45" i="6"/>
  <c r="CB45" i="6" s="1"/>
  <c r="CH173" i="6"/>
  <c r="BQ131" i="6"/>
  <c r="CA131" i="6" s="1"/>
  <c r="CH115" i="6"/>
  <c r="BU193" i="6"/>
  <c r="BV376" i="6"/>
  <c r="CB205" i="6"/>
  <c r="BV371" i="6"/>
  <c r="BW355" i="6"/>
  <c r="BR369" i="6"/>
  <c r="CB369" i="6" s="1"/>
  <c r="BW361" i="6"/>
  <c r="CH256" i="6"/>
  <c r="CI259" i="6"/>
  <c r="BU331" i="6"/>
  <c r="BV220" i="6"/>
  <c r="BV171" i="6"/>
  <c r="CH225" i="6"/>
  <c r="CI171" i="6"/>
  <c r="BR155" i="6"/>
  <c r="CC155" i="6" s="1"/>
  <c r="BW143" i="6"/>
  <c r="BR91" i="6"/>
  <c r="CC91" i="6" s="1"/>
  <c r="CI87" i="6"/>
  <c r="CH80" i="6"/>
  <c r="CI239" i="6"/>
  <c r="BQ161" i="6"/>
  <c r="CA161" i="6" s="1"/>
  <c r="BR152" i="6"/>
  <c r="CC152" i="6" s="1"/>
  <c r="CC111" i="6"/>
  <c r="BV43" i="6"/>
  <c r="BR171" i="6"/>
  <c r="CC171" i="6" s="1"/>
  <c r="BV125" i="6"/>
  <c r="CI52" i="6"/>
  <c r="BW162" i="6"/>
  <c r="BV152" i="6"/>
  <c r="BW98" i="6"/>
  <c r="CI75" i="6"/>
  <c r="CH52" i="6"/>
  <c r="BQ155" i="6"/>
  <c r="CA155" i="6" s="1"/>
  <c r="BQ123" i="6"/>
  <c r="CA123" i="6" s="1"/>
  <c r="BQ91" i="6"/>
  <c r="CA91" i="6" s="1"/>
  <c r="BR85" i="6"/>
  <c r="CC85" i="6" s="1"/>
  <c r="CI45" i="6"/>
  <c r="BQ233" i="6"/>
  <c r="CA233" i="6" s="1"/>
  <c r="BW87" i="6"/>
  <c r="BQ167" i="6"/>
  <c r="CA167" i="6" s="1"/>
  <c r="CH167" i="6"/>
  <c r="CI124" i="6"/>
  <c r="BW124" i="6"/>
  <c r="BR124" i="6"/>
  <c r="CC124" i="6" s="1"/>
  <c r="BQ111" i="6"/>
  <c r="CA111" i="6" s="1"/>
  <c r="BU111" i="6"/>
  <c r="CH111" i="6"/>
  <c r="BQ274" i="6"/>
  <c r="CA274" i="6" s="1"/>
  <c r="CH274" i="6"/>
  <c r="BR237" i="6"/>
  <c r="CB237" i="6" s="1"/>
  <c r="CI237" i="6"/>
  <c r="BQ198" i="6"/>
  <c r="CA198" i="6" s="1"/>
  <c r="BU198" i="6"/>
  <c r="CI151" i="6"/>
  <c r="BR151" i="6"/>
  <c r="CC151" i="6" s="1"/>
  <c r="CI120" i="6"/>
  <c r="BW120" i="6"/>
  <c r="BR120" i="6"/>
  <c r="BR90" i="6"/>
  <c r="CC90" i="6" s="1"/>
  <c r="BV90" i="6"/>
  <c r="BW90" i="6"/>
  <c r="CI90" i="6"/>
  <c r="BR51" i="6"/>
  <c r="CC51" i="6" s="1"/>
  <c r="BW51" i="6"/>
  <c r="BR44" i="6"/>
  <c r="CI44" i="6"/>
  <c r="CI367" i="6"/>
  <c r="BR367" i="6"/>
  <c r="BQ337" i="6"/>
  <c r="BV337" i="6"/>
  <c r="CH337" i="6"/>
  <c r="CI74" i="6"/>
  <c r="BV74" i="6"/>
  <c r="BW74" i="6"/>
  <c r="BR74" i="6"/>
  <c r="CC74" i="6" s="1"/>
  <c r="BU303" i="6"/>
  <c r="BV303" i="6"/>
  <c r="BQ303" i="6"/>
  <c r="CA303" i="6" s="1"/>
  <c r="BW297" i="6"/>
  <c r="BR297" i="6"/>
  <c r="CC297" i="6" s="1"/>
  <c r="BQ180" i="6"/>
  <c r="CB180" i="6" s="1"/>
  <c r="CH180" i="6"/>
  <c r="BQ151" i="6"/>
  <c r="CA151" i="6" s="1"/>
  <c r="BU151" i="6"/>
  <c r="BV372" i="6"/>
  <c r="BV367" i="6"/>
  <c r="CH358" i="6"/>
  <c r="CH375" i="6"/>
  <c r="BW100" i="6"/>
  <c r="BU167" i="6"/>
  <c r="BW356" i="6"/>
  <c r="BV356" i="6"/>
  <c r="CI310" i="6"/>
  <c r="BW310" i="6"/>
  <c r="BU283" i="6"/>
  <c r="BQ283" i="6"/>
  <c r="CB283" i="6" s="1"/>
  <c r="BU264" i="6"/>
  <c r="BV264" i="6"/>
  <c r="CH264" i="6"/>
  <c r="BQ264" i="6"/>
  <c r="CA264" i="6" s="1"/>
  <c r="BV326" i="6"/>
  <c r="BR326" i="6"/>
  <c r="CB293" i="6"/>
  <c r="BU276" i="6"/>
  <c r="CH276" i="6"/>
  <c r="BQ276" i="6"/>
  <c r="CA276" i="6" s="1"/>
  <c r="BU255" i="6"/>
  <c r="CH255" i="6"/>
  <c r="BR127" i="6"/>
  <c r="CC127" i="6" s="1"/>
  <c r="BW127" i="6"/>
  <c r="CI127" i="6"/>
  <c r="BV114" i="6"/>
  <c r="BW114" i="6"/>
  <c r="BR150" i="6"/>
  <c r="BV150" i="6"/>
  <c r="BW150" i="6"/>
  <c r="CI78" i="6"/>
  <c r="BR78" i="6"/>
  <c r="CC78" i="6" s="1"/>
  <c r="BW78" i="6"/>
  <c r="BR417" i="6"/>
  <c r="CI372" i="6"/>
  <c r="BQ358" i="6"/>
  <c r="CA358" i="6" s="1"/>
  <c r="BR376" i="6"/>
  <c r="CB376" i="6" s="1"/>
  <c r="CH361" i="6"/>
  <c r="BQ375" i="6"/>
  <c r="CA375" i="6" s="1"/>
  <c r="CI356" i="6"/>
  <c r="CH348" i="6"/>
  <c r="BU337" i="6"/>
  <c r="CI293" i="6"/>
  <c r="CI342" i="6"/>
  <c r="BV255" i="6"/>
  <c r="BU248" i="6"/>
  <c r="BR242" i="6"/>
  <c r="BV151" i="6"/>
  <c r="BV95" i="6"/>
  <c r="CH303" i="6"/>
  <c r="BU274" i="6"/>
  <c r="BV100" i="6"/>
  <c r="CI134" i="6"/>
  <c r="BV134" i="6"/>
  <c r="BR134" i="6"/>
  <c r="CC134" i="6" s="1"/>
  <c r="BQ84" i="6"/>
  <c r="CA84" i="6" s="1"/>
  <c r="BU84" i="6"/>
  <c r="BV84" i="6"/>
  <c r="BU263" i="6"/>
  <c r="BV263" i="6"/>
  <c r="BQ263" i="6"/>
  <c r="CA263" i="6" s="1"/>
  <c r="CH160" i="6"/>
  <c r="BQ160" i="6"/>
  <c r="CA160" i="6" s="1"/>
  <c r="CI104" i="6"/>
  <c r="CI22" i="6" s="1"/>
  <c r="BW104" i="6"/>
  <c r="BR104" i="6"/>
  <c r="BQ64" i="6"/>
  <c r="CB64" i="6" s="1"/>
  <c r="BU64" i="6"/>
  <c r="CI42" i="6"/>
  <c r="BR42" i="6"/>
  <c r="CC42" i="6" s="1"/>
  <c r="BV265" i="6"/>
  <c r="BW265" i="6"/>
  <c r="CI265" i="6"/>
  <c r="BR192" i="6"/>
  <c r="CC192" i="6" s="1"/>
  <c r="CI192" i="6"/>
  <c r="BW192" i="6"/>
  <c r="CI86" i="6"/>
  <c r="BR86" i="6"/>
  <c r="CC86" i="6" s="1"/>
  <c r="BW86" i="6"/>
  <c r="BQ60" i="6"/>
  <c r="CH60" i="6"/>
  <c r="BU60" i="6"/>
  <c r="BU143" i="6"/>
  <c r="CH143" i="6"/>
  <c r="BV143" i="6"/>
  <c r="CI297" i="6"/>
  <c r="BQ318" i="6"/>
  <c r="BW42" i="6"/>
  <c r="BR380" i="6"/>
  <c r="CB380" i="6" s="1"/>
  <c r="BV111" i="6"/>
  <c r="CI340" i="6"/>
  <c r="BR340" i="6"/>
  <c r="BU296" i="6"/>
  <c r="CH296" i="6"/>
  <c r="BV278" i="6"/>
  <c r="BR278" i="6"/>
  <c r="BU308" i="6"/>
  <c r="CH308" i="6"/>
  <c r="BU287" i="6"/>
  <c r="CH287" i="6"/>
  <c r="BV287" i="6"/>
  <c r="BQ287" i="6"/>
  <c r="CA287" i="6" s="1"/>
  <c r="BW261" i="6"/>
  <c r="CI261" i="6"/>
  <c r="CH243" i="6"/>
  <c r="BU243" i="6"/>
  <c r="CI205" i="6"/>
  <c r="BV205" i="6"/>
  <c r="CI159" i="6"/>
  <c r="BV159" i="6"/>
  <c r="CH228" i="6"/>
  <c r="BQ228" i="6"/>
  <c r="CB228" i="6" s="1"/>
  <c r="BV228" i="6"/>
  <c r="BW184" i="6"/>
  <c r="BR184" i="6"/>
  <c r="CC184" i="6" s="1"/>
  <c r="CI140" i="6"/>
  <c r="BV140" i="6"/>
  <c r="BW140" i="6"/>
  <c r="BR140" i="6"/>
  <c r="CB140" i="6" s="1"/>
  <c r="CH97" i="6"/>
  <c r="BU97" i="6"/>
  <c r="BV97" i="6"/>
  <c r="BQ97" i="6"/>
  <c r="CA97" i="6" s="1"/>
  <c r="BQ70" i="6"/>
  <c r="CA70" i="6" s="1"/>
  <c r="BV70" i="6"/>
  <c r="CH70" i="6"/>
  <c r="BU62" i="6"/>
  <c r="BQ62" i="6"/>
  <c r="CA62" i="6" s="1"/>
  <c r="CH62" i="6"/>
  <c r="CH55" i="6"/>
  <c r="BQ55" i="6"/>
  <c r="CA55" i="6" s="1"/>
  <c r="BV55" i="6"/>
  <c r="CH50" i="6"/>
  <c r="BQ50" i="6"/>
  <c r="CA50" i="6" s="1"/>
  <c r="BQ43" i="6"/>
  <c r="CB43" i="6" s="1"/>
  <c r="BU43" i="6"/>
  <c r="BU348" i="6"/>
  <c r="BW340" i="6"/>
  <c r="CH333" i="6"/>
  <c r="CI326" i="6"/>
  <c r="BV293" i="6"/>
  <c r="BV342" i="6"/>
  <c r="BV310" i="6"/>
  <c r="BW278" i="6"/>
  <c r="BV237" i="6"/>
  <c r="BU160" i="6"/>
  <c r="BW151" i="6"/>
  <c r="CI51" i="6"/>
  <c r="CI10" i="6" s="1"/>
  <c r="CH198" i="6"/>
  <c r="CH120" i="6"/>
  <c r="BV79" i="6"/>
  <c r="BQ255" i="6"/>
  <c r="CA255" i="6" s="1"/>
  <c r="CH84" i="6"/>
  <c r="CH64" i="6"/>
  <c r="BQ221" i="6"/>
  <c r="CI150" i="6"/>
  <c r="BV50" i="6"/>
  <c r="BR236" i="6"/>
  <c r="CI236" i="6"/>
  <c r="CH101" i="6"/>
  <c r="BU101" i="6"/>
  <c r="BR41" i="6"/>
  <c r="CB41" i="6" s="1"/>
  <c r="CI41" i="6"/>
  <c r="CH35" i="6"/>
  <c r="BQ35" i="6"/>
  <c r="CH212" i="6"/>
  <c r="BQ212" i="6"/>
  <c r="CH141" i="6"/>
  <c r="BU141" i="6"/>
  <c r="BV141" i="6"/>
  <c r="CI119" i="6"/>
  <c r="BW119" i="6"/>
  <c r="BR119" i="6"/>
  <c r="BW103" i="6"/>
  <c r="CI103" i="6"/>
  <c r="BR63" i="6"/>
  <c r="CC63" i="6" s="1"/>
  <c r="CI63" i="6"/>
  <c r="BU40" i="6"/>
  <c r="CH40" i="6"/>
  <c r="BV189" i="6"/>
  <c r="CH178" i="6"/>
  <c r="BQ178" i="6"/>
  <c r="CA178" i="6" s="1"/>
  <c r="BV167" i="6"/>
  <c r="CH136" i="6"/>
  <c r="BU136" i="6"/>
  <c r="CH105" i="6"/>
  <c r="BV105" i="6"/>
  <c r="CH93" i="6"/>
  <c r="BU93" i="6"/>
  <c r="CI136" i="6"/>
  <c r="BV136" i="6"/>
  <c r="BW136" i="6"/>
  <c r="BR81" i="6"/>
  <c r="CC81" i="6" s="1"/>
  <c r="CI81" i="6"/>
  <c r="BQ68" i="6"/>
  <c r="CB68" i="6" s="1"/>
  <c r="BV68" i="6"/>
  <c r="BR59" i="6"/>
  <c r="CC59" i="6" s="1"/>
  <c r="CI59" i="6"/>
  <c r="BW59" i="6"/>
  <c r="CI110" i="6"/>
  <c r="BW110" i="6"/>
  <c r="CC302" i="6"/>
  <c r="CI275" i="6"/>
  <c r="BU291" i="6"/>
  <c r="BU259" i="6"/>
  <c r="BQ141" i="6"/>
  <c r="CA141" i="6" s="1"/>
  <c r="CC103" i="6"/>
  <c r="BQ101" i="6"/>
  <c r="CA101" i="6" s="1"/>
  <c r="BV165" i="6"/>
  <c r="BR189" i="6"/>
  <c r="BW167" i="6"/>
  <c r="BR167" i="6"/>
  <c r="BU105" i="6"/>
  <c r="BV103" i="6"/>
  <c r="CH159" i="6"/>
  <c r="BQ189" i="6"/>
  <c r="BQ40" i="6"/>
  <c r="CA40" i="6" s="1"/>
  <c r="BR50" i="6"/>
  <c r="CC50" i="6" s="1"/>
  <c r="BW49" i="6"/>
  <c r="BU221" i="6"/>
  <c r="CB115" i="6"/>
  <c r="BV35" i="6"/>
  <c r="CB130" i="6"/>
  <c r="BV104" i="6"/>
  <c r="BV212" i="6"/>
  <c r="BQ351" i="6"/>
  <c r="CA351" i="6" s="1"/>
  <c r="BV241" i="6"/>
  <c r="BQ241" i="6"/>
  <c r="CB241" i="6" s="1"/>
  <c r="BQ197" i="6"/>
  <c r="CA197" i="6" s="1"/>
  <c r="CH197" i="6"/>
  <c r="BU197" i="6"/>
  <c r="CH165" i="6"/>
  <c r="BQ165" i="6"/>
  <c r="CA165" i="6" s="1"/>
  <c r="CH156" i="6"/>
  <c r="BQ156" i="6"/>
  <c r="CA156" i="6" s="1"/>
  <c r="CI144" i="6"/>
  <c r="BV144" i="6"/>
  <c r="CH133" i="6"/>
  <c r="BU133" i="6"/>
  <c r="BV124" i="6"/>
  <c r="CH124" i="6"/>
  <c r="BU124" i="6"/>
  <c r="BQ124" i="6"/>
  <c r="CA124" i="6" s="1"/>
  <c r="CI112" i="6"/>
  <c r="BV112" i="6"/>
  <c r="BW112" i="6"/>
  <c r="BR112" i="6"/>
  <c r="CC112" i="6" s="1"/>
  <c r="CH92" i="6"/>
  <c r="BQ92" i="6"/>
  <c r="CA92" i="6" s="1"/>
  <c r="BQ86" i="6"/>
  <c r="BV86" i="6"/>
  <c r="CH86" i="6"/>
  <c r="BV78" i="6"/>
  <c r="BQ78" i="6"/>
  <c r="CA78" i="6" s="1"/>
  <c r="BU78" i="6"/>
  <c r="CI225" i="6"/>
  <c r="BV225" i="6"/>
  <c r="BV209" i="6"/>
  <c r="BR209" i="6"/>
  <c r="CB209" i="6" s="1"/>
  <c r="BW180" i="6"/>
  <c r="CI180" i="6"/>
  <c r="CI148" i="6"/>
  <c r="BR148" i="6"/>
  <c r="CI139" i="6"/>
  <c r="BR139" i="6"/>
  <c r="CC139" i="6" s="1"/>
  <c r="BQ119" i="6"/>
  <c r="CA119" i="6" s="1"/>
  <c r="BU119" i="6"/>
  <c r="BQ67" i="6"/>
  <c r="CB67" i="6" s="1"/>
  <c r="BU67" i="6"/>
  <c r="BV67" i="6"/>
  <c r="CH67" i="6"/>
  <c r="BQ59" i="6"/>
  <c r="CA59" i="6" s="1"/>
  <c r="CH59" i="6"/>
  <c r="BU59" i="6"/>
  <c r="CH54" i="6"/>
  <c r="BV54" i="6"/>
  <c r="BV48" i="6"/>
  <c r="BW48" i="6"/>
  <c r="CI48" i="6"/>
  <c r="BU42" i="6"/>
  <c r="BQ42" i="6"/>
  <c r="CA42" i="6" s="1"/>
  <c r="BV357" i="6"/>
  <c r="BU357" i="6"/>
  <c r="CH357" i="6"/>
  <c r="BW333" i="6"/>
  <c r="BR333" i="6"/>
  <c r="CB333" i="6" s="1"/>
  <c r="BW285" i="6"/>
  <c r="BV285" i="6"/>
  <c r="CH279" i="6"/>
  <c r="BU279" i="6"/>
  <c r="BQ414" i="6"/>
  <c r="BQ384" i="6"/>
  <c r="BR402" i="6"/>
  <c r="CC402" i="6" s="1"/>
  <c r="BV384" i="6"/>
  <c r="CH384" i="6"/>
  <c r="BU369" i="6"/>
  <c r="CH351" i="6"/>
  <c r="CH311" i="6"/>
  <c r="BQ279" i="6"/>
  <c r="CA279" i="6" s="1"/>
  <c r="CH344" i="6"/>
  <c r="BU344" i="6"/>
  <c r="CH319" i="6"/>
  <c r="BU319" i="6"/>
  <c r="CH298" i="6"/>
  <c r="BQ298" i="6"/>
  <c r="CA298" i="6" s="1"/>
  <c r="BW290" i="6"/>
  <c r="BR290" i="6"/>
  <c r="CI290" i="6"/>
  <c r="BV283" i="6"/>
  <c r="CI283" i="6"/>
  <c r="BQ266" i="6"/>
  <c r="CB266" i="6" s="1"/>
  <c r="BV266" i="6"/>
  <c r="CH266" i="6"/>
  <c r="CI258" i="6"/>
  <c r="BR258" i="6"/>
  <c r="CC258" i="6" s="1"/>
  <c r="BR251" i="6"/>
  <c r="CC251" i="6" s="1"/>
  <c r="CI251" i="6"/>
  <c r="BU209" i="6"/>
  <c r="CH209" i="6"/>
  <c r="CH267" i="6"/>
  <c r="BU267" i="6"/>
  <c r="CH210" i="6"/>
  <c r="BU210" i="6"/>
  <c r="BQ210" i="6"/>
  <c r="CA210" i="6" s="1"/>
  <c r="CI175" i="6"/>
  <c r="BR175" i="6"/>
  <c r="CC175" i="6" s="1"/>
  <c r="BV158" i="6"/>
  <c r="BR158" i="6"/>
  <c r="CH132" i="6"/>
  <c r="BQ132" i="6"/>
  <c r="CA132" i="6" s="1"/>
  <c r="CI108" i="6"/>
  <c r="BV108" i="6"/>
  <c r="BW108" i="6"/>
  <c r="BR108" i="6"/>
  <c r="CC108" i="6" s="1"/>
  <c r="CI92" i="6"/>
  <c r="BV92" i="6"/>
  <c r="BW92" i="6"/>
  <c r="BR92" i="6"/>
  <c r="CC92" i="6" s="1"/>
  <c r="BR71" i="6"/>
  <c r="CC71" i="6" s="1"/>
  <c r="BW71" i="6"/>
  <c r="CI71" i="6"/>
  <c r="BR62" i="6"/>
  <c r="CC62" i="6" s="1"/>
  <c r="CI62" i="6"/>
  <c r="BQ44" i="6"/>
  <c r="CH44" i="6"/>
  <c r="BU44" i="6"/>
  <c r="BQ39" i="6"/>
  <c r="CB39" i="6" s="1"/>
  <c r="CH39" i="6"/>
  <c r="BQ364" i="6"/>
  <c r="CA364" i="6" s="1"/>
  <c r="CH364" i="6"/>
  <c r="BQ18" i="6"/>
  <c r="CA18" i="6" s="1"/>
  <c r="CA162" i="6"/>
  <c r="BV369" i="6"/>
  <c r="BV364" i="6"/>
  <c r="BV333" i="6"/>
  <c r="CI285" i="6"/>
  <c r="BU364" i="6"/>
  <c r="BQ168" i="6"/>
  <c r="CA168" i="6" s="1"/>
  <c r="BU168" i="6"/>
  <c r="CH168" i="6"/>
  <c r="CH17" i="6" s="1"/>
  <c r="CH137" i="6"/>
  <c r="BU137" i="6"/>
  <c r="CH112" i="6"/>
  <c r="BQ112" i="6"/>
  <c r="CA112" i="6" s="1"/>
  <c r="BV329" i="6"/>
  <c r="CH329" i="6"/>
  <c r="BU284" i="6"/>
  <c r="CH284" i="6"/>
  <c r="BV284" i="6"/>
  <c r="BU271" i="6"/>
  <c r="BV271" i="6"/>
  <c r="CH271" i="6"/>
  <c r="BQ248" i="6"/>
  <c r="CA248" i="6" s="1"/>
  <c r="CH248" i="6"/>
  <c r="CH181" i="6"/>
  <c r="BU181" i="6"/>
  <c r="CI168" i="6"/>
  <c r="BR168" i="6"/>
  <c r="CC168" i="6" s="1"/>
  <c r="BW168" i="6"/>
  <c r="BV138" i="6"/>
  <c r="BW138" i="6"/>
  <c r="BR138" i="6"/>
  <c r="CB138" i="6" s="1"/>
  <c r="CH121" i="6"/>
  <c r="BQ121" i="6"/>
  <c r="CA121" i="6" s="1"/>
  <c r="BV121" i="6"/>
  <c r="CH109" i="6"/>
  <c r="BU109" i="6"/>
  <c r="BV109" i="6"/>
  <c r="BQ99" i="6"/>
  <c r="CA99" i="6" s="1"/>
  <c r="CH99" i="6"/>
  <c r="BU99" i="6"/>
  <c r="CI39" i="6"/>
  <c r="BV39" i="6"/>
  <c r="CB132" i="6"/>
  <c r="CB118" i="6"/>
  <c r="CB361" i="6"/>
  <c r="BV290" i="6"/>
  <c r="BV258" i="6"/>
  <c r="BV276" i="6"/>
  <c r="BV64" i="6"/>
  <c r="CB356" i="6"/>
  <c r="CC280" i="6"/>
  <c r="CC310" i="6"/>
  <c r="BL29" i="6"/>
  <c r="BU149" i="6"/>
  <c r="BV96" i="6"/>
  <c r="CC266" i="6"/>
  <c r="BV246" i="6"/>
  <c r="CC118" i="6"/>
  <c r="CC149" i="6"/>
  <c r="BQ82" i="6"/>
  <c r="CA82" i="6" s="1"/>
  <c r="BQ127" i="6"/>
  <c r="BR73" i="6"/>
  <c r="CB73" i="6" s="1"/>
  <c r="BR57" i="6"/>
  <c r="CC57" i="6" s="1"/>
  <c r="BW57" i="6"/>
  <c r="BV279" i="6"/>
  <c r="CI369" i="6"/>
  <c r="BV280" i="6"/>
  <c r="BV72" i="6"/>
  <c r="BV44" i="6"/>
  <c r="BR387" i="6"/>
  <c r="CC387" i="6" s="1"/>
  <c r="CI387" i="6"/>
  <c r="BV142" i="6"/>
  <c r="BR142" i="6"/>
  <c r="CB142" i="6" s="1"/>
  <c r="BR79" i="6"/>
  <c r="CC79" i="6" s="1"/>
  <c r="BW79" i="6"/>
  <c r="BU63" i="6"/>
  <c r="CH63" i="6"/>
  <c r="BW387" i="6"/>
  <c r="CB385" i="6"/>
  <c r="BV352" i="6"/>
  <c r="BU335" i="6"/>
  <c r="CC361" i="6"/>
  <c r="CI307" i="6"/>
  <c r="BV387" i="6"/>
  <c r="BR381" i="6"/>
  <c r="CB381" i="6" s="1"/>
  <c r="CI361" i="6"/>
  <c r="CB342" i="6"/>
  <c r="BV275" i="6"/>
  <c r="BU327" i="6"/>
  <c r="CB310" i="6"/>
  <c r="BV251" i="6"/>
  <c r="BL23" i="6"/>
  <c r="BV282" i="6"/>
  <c r="BQ153" i="6"/>
  <c r="CA153" i="6" s="1"/>
  <c r="BV51" i="6"/>
  <c r="CI56" i="6"/>
  <c r="BR197" i="6"/>
  <c r="BV127" i="6"/>
  <c r="CB107" i="6"/>
  <c r="BQ139" i="6"/>
  <c r="CA139" i="6" s="1"/>
  <c r="BU51" i="6"/>
  <c r="BR35" i="6"/>
  <c r="BV126" i="6"/>
  <c r="CI126" i="6"/>
  <c r="BV89" i="6"/>
  <c r="BW89" i="6"/>
  <c r="CI89" i="6"/>
  <c r="BR69" i="6"/>
  <c r="CC69" i="6" s="1"/>
  <c r="CI69" i="6"/>
  <c r="BQ36" i="6"/>
  <c r="CA36" i="6" s="1"/>
  <c r="BU36" i="6"/>
  <c r="BR212" i="6"/>
  <c r="CI212" i="6"/>
  <c r="CI381" i="6"/>
  <c r="CC357" i="6"/>
  <c r="BV307" i="6"/>
  <c r="BR275" i="6"/>
  <c r="CC285" i="6"/>
  <c r="BQ290" i="6"/>
  <c r="CA290" i="6" s="1"/>
  <c r="BQ258" i="6"/>
  <c r="CA258" i="6" s="1"/>
  <c r="BW159" i="6"/>
  <c r="BW126" i="6"/>
  <c r="BQ137" i="6"/>
  <c r="CA137" i="6" s="1"/>
  <c r="CC131" i="6"/>
  <c r="CC107" i="6"/>
  <c r="BV63" i="6"/>
  <c r="BQ251" i="6"/>
  <c r="BV137" i="6"/>
  <c r="BV197" i="6"/>
  <c r="CI79" i="6"/>
  <c r="BR56" i="6"/>
  <c r="CC56" i="6" s="1"/>
  <c r="CH139" i="6"/>
  <c r="BW212" i="6"/>
  <c r="BV69" i="6"/>
  <c r="CI142" i="6"/>
  <c r="BW69" i="6"/>
  <c r="BR126" i="6"/>
  <c r="CB126" i="6" s="1"/>
  <c r="BU362" i="6"/>
  <c r="BV362" i="6"/>
  <c r="BQ362" i="6"/>
  <c r="CA362" i="6" s="1"/>
  <c r="BW311" i="6"/>
  <c r="BV311" i="6"/>
  <c r="BR207" i="6"/>
  <c r="CC207" i="6" s="1"/>
  <c r="BW207" i="6"/>
  <c r="CA83" i="6"/>
  <c r="BR412" i="6"/>
  <c r="CC412" i="6" s="1"/>
  <c r="BV412" i="6"/>
  <c r="BU217" i="6"/>
  <c r="CH217" i="6"/>
  <c r="BQ217" i="6"/>
  <c r="CA217" i="6" s="1"/>
  <c r="CH153" i="6"/>
  <c r="BV153" i="6"/>
  <c r="CH71" i="6"/>
  <c r="BU71" i="6"/>
  <c r="BV71" i="6"/>
  <c r="BV361" i="6"/>
  <c r="BQ327" i="6"/>
  <c r="CA327" i="6" s="1"/>
  <c r="BR282" i="6"/>
  <c r="CC282" i="6" s="1"/>
  <c r="CH290" i="6"/>
  <c r="CH258" i="6"/>
  <c r="CC257" i="6"/>
  <c r="BQ71" i="6"/>
  <c r="CA71" i="6" s="1"/>
  <c r="CH51" i="6"/>
  <c r="CH46" i="6"/>
  <c r="CH127" i="6"/>
  <c r="BV46" i="6"/>
  <c r="CI146" i="6"/>
  <c r="BR146" i="6"/>
  <c r="CI114" i="6"/>
  <c r="BR114" i="6"/>
  <c r="CB114" i="6" s="1"/>
  <c r="BU107" i="6"/>
  <c r="BV107" i="6"/>
  <c r="CI95" i="6"/>
  <c r="BR95" i="6"/>
  <c r="CH87" i="6"/>
  <c r="BU87" i="6"/>
  <c r="BV87" i="6"/>
  <c r="BU79" i="6"/>
  <c r="CH79" i="6"/>
  <c r="CI393" i="6"/>
  <c r="BW393" i="6"/>
  <c r="BR393" i="6"/>
  <c r="CC393" i="6" s="1"/>
  <c r="BU300" i="6"/>
  <c r="BV300" i="6"/>
  <c r="BU268" i="6"/>
  <c r="BV268" i="6"/>
  <c r="CC362" i="6"/>
  <c r="CC350" i="6"/>
  <c r="BU345" i="6"/>
  <c r="CI333" i="6"/>
  <c r="BV345" i="6"/>
  <c r="CC328" i="6"/>
  <c r="CC304" i="6"/>
  <c r="CH304" i="6"/>
  <c r="CH300" i="6"/>
  <c r="CC284" i="6"/>
  <c r="CH272" i="6"/>
  <c r="CH268" i="6"/>
  <c r="CC249" i="6"/>
  <c r="CB294" i="6"/>
  <c r="CC241" i="6"/>
  <c r="BM28" i="6"/>
  <c r="CC293" i="6"/>
  <c r="CC261" i="6"/>
  <c r="CC196" i="6"/>
  <c r="CB105" i="6"/>
  <c r="BV155" i="6"/>
  <c r="BV139" i="6"/>
  <c r="CH104" i="6"/>
  <c r="BC19" i="6"/>
  <c r="CC165" i="6"/>
  <c r="CC161" i="6"/>
  <c r="BW148" i="6"/>
  <c r="CC105" i="6"/>
  <c r="BV148" i="6"/>
  <c r="BW130" i="6"/>
  <c r="CB103" i="6"/>
  <c r="CI162" i="6"/>
  <c r="CI18" i="6" s="1"/>
  <c r="CI130" i="6"/>
  <c r="CI98" i="6"/>
  <c r="CH42" i="6"/>
  <c r="BV180" i="6"/>
  <c r="BR77" i="6"/>
  <c r="CB77" i="6" s="1"/>
  <c r="BV57" i="6"/>
  <c r="BU233" i="6"/>
  <c r="CH119" i="6"/>
  <c r="CC61" i="6"/>
  <c r="BV42" i="6"/>
  <c r="BV272" i="6"/>
  <c r="BV296" i="6"/>
  <c r="BR162" i="6"/>
  <c r="CB162" i="6" s="1"/>
  <c r="CC68" i="6"/>
  <c r="CI416" i="6"/>
  <c r="BR416" i="6"/>
  <c r="CB416" i="6" s="1"/>
  <c r="BV304" i="6"/>
  <c r="BV308" i="6"/>
  <c r="BW83" i="6"/>
  <c r="BN33" i="6"/>
  <c r="CI377" i="6"/>
  <c r="BR377" i="6"/>
  <c r="BV377" i="6"/>
  <c r="BZ389" i="6"/>
  <c r="BY389" i="6"/>
  <c r="BT389" i="6"/>
  <c r="CK389" i="6"/>
  <c r="BX389" i="6"/>
  <c r="CE377" i="6"/>
  <c r="CF377" i="6"/>
  <c r="CJ373" i="6"/>
  <c r="BW373" i="6"/>
  <c r="BS373" i="6"/>
  <c r="BW381" i="6"/>
  <c r="BS381" i="6"/>
  <c r="CJ381" i="6"/>
  <c r="BV339" i="6"/>
  <c r="BR339" i="6"/>
  <c r="CB339" i="6" s="1"/>
  <c r="CI339" i="6"/>
  <c r="BZ329" i="6"/>
  <c r="BX329" i="6"/>
  <c r="CK329" i="6"/>
  <c r="BT329" i="6"/>
  <c r="BY329" i="6"/>
  <c r="BQ320" i="6"/>
  <c r="CA320" i="6" s="1"/>
  <c r="BU320" i="6"/>
  <c r="CH320" i="6"/>
  <c r="CA344" i="6"/>
  <c r="CF335" i="6"/>
  <c r="CE335" i="6"/>
  <c r="CD335" i="6"/>
  <c r="BX324" i="6"/>
  <c r="BT324" i="6"/>
  <c r="BY324" i="6"/>
  <c r="CK324" i="6"/>
  <c r="BZ324" i="6"/>
  <c r="CF319" i="6"/>
  <c r="CE319" i="6"/>
  <c r="CH313" i="6"/>
  <c r="BQ313" i="6"/>
  <c r="CA313" i="6" s="1"/>
  <c r="BU313" i="6"/>
  <c r="CG246" i="6"/>
  <c r="BP246" i="6"/>
  <c r="CE246" i="6" s="1"/>
  <c r="CH235" i="6"/>
  <c r="BQ235" i="6"/>
  <c r="CA235" i="6" s="1"/>
  <c r="BU235" i="6"/>
  <c r="CJ225" i="6"/>
  <c r="BS225" i="6"/>
  <c r="CC225" i="6" s="1"/>
  <c r="BW225" i="6"/>
  <c r="CG216" i="6"/>
  <c r="BP216" i="6"/>
  <c r="CJ209" i="6"/>
  <c r="BS209" i="6"/>
  <c r="BW209" i="6"/>
  <c r="CG200" i="6"/>
  <c r="BP200" i="6"/>
  <c r="CI190" i="6"/>
  <c r="BR190" i="6"/>
  <c r="BV190" i="6"/>
  <c r="CF343" i="6"/>
  <c r="CE343" i="6"/>
  <c r="CF308" i="6"/>
  <c r="CE308" i="6"/>
  <c r="CD308" i="6"/>
  <c r="CF292" i="6"/>
  <c r="CE292" i="6"/>
  <c r="CD292" i="6"/>
  <c r="CH250" i="6"/>
  <c r="CH26" i="6" s="1"/>
  <c r="BQ250" i="6"/>
  <c r="CA250" i="6" s="1"/>
  <c r="BU250" i="6"/>
  <c r="BZ241" i="6"/>
  <c r="CK241" i="6"/>
  <c r="BT241" i="6"/>
  <c r="BY241" i="6"/>
  <c r="BX241" i="6"/>
  <c r="CJ248" i="6"/>
  <c r="BS248" i="6"/>
  <c r="BW248" i="6"/>
  <c r="BS226" i="6"/>
  <c r="BW226" i="6"/>
  <c r="CJ226" i="6"/>
  <c r="BR199" i="6"/>
  <c r="CC199" i="6" s="1"/>
  <c r="BV199" i="6"/>
  <c r="CI199" i="6"/>
  <c r="CH183" i="6"/>
  <c r="BQ183" i="6"/>
  <c r="CA183" i="6" s="1"/>
  <c r="BU183" i="6"/>
  <c r="CJ173" i="6"/>
  <c r="BS173" i="6"/>
  <c r="CC173" i="6" s="1"/>
  <c r="BW173" i="6"/>
  <c r="CF341" i="6"/>
  <c r="CE341" i="6"/>
  <c r="BR203" i="6"/>
  <c r="CC203" i="6" s="1"/>
  <c r="BV203" i="6"/>
  <c r="CI203" i="6"/>
  <c r="BN16" i="6"/>
  <c r="BV250" i="6"/>
  <c r="BX240" i="6"/>
  <c r="BT240" i="6"/>
  <c r="BY240" i="6"/>
  <c r="CK240" i="6"/>
  <c r="BZ240" i="6"/>
  <c r="BO22" i="6"/>
  <c r="CJ239" i="6"/>
  <c r="BW239" i="6"/>
  <c r="BS239" i="6"/>
  <c r="CC239" i="6" s="1"/>
  <c r="BQ216" i="6"/>
  <c r="BU216" i="6"/>
  <c r="CH216" i="6"/>
  <c r="BV193" i="6"/>
  <c r="BR193" i="6"/>
  <c r="CI193" i="6"/>
  <c r="BQ188" i="6"/>
  <c r="CA188" i="6" s="1"/>
  <c r="BU188" i="6"/>
  <c r="CH188" i="6"/>
  <c r="CH25" i="6" s="1"/>
  <c r="BV181" i="6"/>
  <c r="BR181" i="6"/>
  <c r="CB181" i="6" s="1"/>
  <c r="CI181" i="6"/>
  <c r="CC157" i="6"/>
  <c r="CD134" i="6"/>
  <c r="CD102" i="6"/>
  <c r="CF102" i="6"/>
  <c r="CJ44" i="6"/>
  <c r="BN15" i="6"/>
  <c r="BN13" i="6"/>
  <c r="BW44" i="6"/>
  <c r="BS44" i="6"/>
  <c r="CG35" i="6"/>
  <c r="BP35" i="6"/>
  <c r="BK8" i="6"/>
  <c r="BK28" i="6"/>
  <c r="BK11" i="6"/>
  <c r="BN10" i="6"/>
  <c r="CJ409" i="6"/>
  <c r="BW409" i="6"/>
  <c r="BS409" i="6"/>
  <c r="CG405" i="6"/>
  <c r="BP405" i="6"/>
  <c r="CF405" i="6" s="1"/>
  <c r="BP403" i="6"/>
  <c r="CG403" i="6"/>
  <c r="BU391" i="6"/>
  <c r="CH391" i="6"/>
  <c r="BQ391" i="6"/>
  <c r="CA391" i="6" s="1"/>
  <c r="BY392" i="6"/>
  <c r="BT392" i="6"/>
  <c r="CK392" i="6"/>
  <c r="BZ392" i="6"/>
  <c r="BX392" i="6"/>
  <c r="CI383" i="6"/>
  <c r="BV383" i="6"/>
  <c r="BR383" i="6"/>
  <c r="CC383" i="6" s="1"/>
  <c r="CJ376" i="6"/>
  <c r="BS376" i="6"/>
  <c r="BW376" i="6"/>
  <c r="CD386" i="6"/>
  <c r="CF386" i="6"/>
  <c r="CE386" i="6"/>
  <c r="CJ371" i="6"/>
  <c r="BW371" i="6"/>
  <c r="BS371" i="6"/>
  <c r="BP380" i="6"/>
  <c r="CA380" i="6" s="1"/>
  <c r="CG380" i="6"/>
  <c r="CD356" i="6"/>
  <c r="CE356" i="6"/>
  <c r="CF356" i="6"/>
  <c r="CE372" i="6"/>
  <c r="CD372" i="6"/>
  <c r="CF372" i="6"/>
  <c r="BX354" i="6"/>
  <c r="BT354" i="6"/>
  <c r="BY354" i="6"/>
  <c r="CK354" i="6"/>
  <c r="BZ354" i="6"/>
  <c r="BU346" i="6"/>
  <c r="CH346" i="6"/>
  <c r="BQ346" i="6"/>
  <c r="CA346" i="6" s="1"/>
  <c r="CF348" i="6"/>
  <c r="CE348" i="6"/>
  <c r="CI344" i="6"/>
  <c r="BV344" i="6"/>
  <c r="BR344" i="6"/>
  <c r="CB344" i="6" s="1"/>
  <c r="CI335" i="6"/>
  <c r="BR335" i="6"/>
  <c r="BV335" i="6"/>
  <c r="BP329" i="6"/>
  <c r="CA329" i="6" s="1"/>
  <c r="CG329" i="6"/>
  <c r="BR319" i="6"/>
  <c r="CB319" i="6" s="1"/>
  <c r="CI319" i="6"/>
  <c r="BV319" i="6"/>
  <c r="CJ319" i="6"/>
  <c r="BW319" i="6"/>
  <c r="BS319" i="6"/>
  <c r="CF315" i="6"/>
  <c r="CE315" i="6"/>
  <c r="CD315" i="6"/>
  <c r="BW317" i="6"/>
  <c r="BS317" i="6"/>
  <c r="CC317" i="6" s="1"/>
  <c r="CJ317" i="6"/>
  <c r="CC308" i="6"/>
  <c r="CC260" i="6"/>
  <c r="CI245" i="6"/>
  <c r="BR245" i="6"/>
  <c r="CB245" i="6" s="1"/>
  <c r="BV245" i="6"/>
  <c r="CI234" i="6"/>
  <c r="BR234" i="6"/>
  <c r="CC234" i="6" s="1"/>
  <c r="BV234" i="6"/>
  <c r="CK224" i="6"/>
  <c r="BZ224" i="6"/>
  <c r="BY224" i="6"/>
  <c r="BT224" i="6"/>
  <c r="BX224" i="6"/>
  <c r="CI218" i="6"/>
  <c r="BR218" i="6"/>
  <c r="BV218" i="6"/>
  <c r="CK208" i="6"/>
  <c r="BZ208" i="6"/>
  <c r="BY208" i="6"/>
  <c r="BX208" i="6"/>
  <c r="BT208" i="6"/>
  <c r="CH199" i="6"/>
  <c r="BQ199" i="6"/>
  <c r="CA199" i="6" s="1"/>
  <c r="BU199" i="6"/>
  <c r="CK192" i="6"/>
  <c r="BX192" i="6"/>
  <c r="BZ192" i="6"/>
  <c r="BY192" i="6"/>
  <c r="BT192" i="6"/>
  <c r="BO15" i="6"/>
  <c r="BO13" i="6"/>
  <c r="CF272" i="6"/>
  <c r="CE272" i="6"/>
  <c r="CD272" i="6"/>
  <c r="CJ244" i="6"/>
  <c r="BS244" i="6"/>
  <c r="BW244" i="6"/>
  <c r="BP223" i="6"/>
  <c r="CG223" i="6"/>
  <c r="CK188" i="6"/>
  <c r="BZ188" i="6"/>
  <c r="BY188" i="6"/>
  <c r="BX188" i="6"/>
  <c r="BT188" i="6"/>
  <c r="CI182" i="6"/>
  <c r="BR182" i="6"/>
  <c r="BV182" i="6"/>
  <c r="CK172" i="6"/>
  <c r="BZ172" i="6"/>
  <c r="BY172" i="6"/>
  <c r="BX172" i="6"/>
  <c r="BT172" i="6"/>
  <c r="BZ242" i="6"/>
  <c r="CK242" i="6"/>
  <c r="BY242" i="6"/>
  <c r="BX242" i="6"/>
  <c r="BT242" i="6"/>
  <c r="BR219" i="6"/>
  <c r="BV219" i="6"/>
  <c r="CI219" i="6"/>
  <c r="BV201" i="6"/>
  <c r="BR201" i="6"/>
  <c r="CI201" i="6"/>
  <c r="BY246" i="6"/>
  <c r="BZ233" i="6"/>
  <c r="BY233" i="6"/>
  <c r="BT233" i="6"/>
  <c r="BX233" i="6"/>
  <c r="CK233" i="6"/>
  <c r="CD218" i="6"/>
  <c r="CF218" i="6"/>
  <c r="CE218" i="6"/>
  <c r="BQ184" i="6"/>
  <c r="BU184" i="6"/>
  <c r="CH184" i="6"/>
  <c r="BZ169" i="6"/>
  <c r="BY169" i="6"/>
  <c r="BT169" i="6"/>
  <c r="BX169" i="6"/>
  <c r="CK169" i="6"/>
  <c r="CD159" i="6"/>
  <c r="CF159" i="6"/>
  <c r="CE159" i="6"/>
  <c r="CD111" i="6"/>
  <c r="CF111" i="6"/>
  <c r="CE111" i="6"/>
  <c r="BW22" i="6"/>
  <c r="R19" i="6"/>
  <c r="R32" i="6"/>
  <c r="CF157" i="6"/>
  <c r="CE157" i="6"/>
  <c r="CD157" i="6"/>
  <c r="CD58" i="6"/>
  <c r="BX215" i="6"/>
  <c r="BT215" i="6"/>
  <c r="CK215" i="6"/>
  <c r="BZ215" i="6"/>
  <c r="BY215" i="6"/>
  <c r="BR191" i="6"/>
  <c r="CI191" i="6"/>
  <c r="BV191" i="6"/>
  <c r="BP175" i="6"/>
  <c r="CF175" i="6" s="1"/>
  <c r="CG175" i="6"/>
  <c r="BO16" i="6"/>
  <c r="BO14" i="6"/>
  <c r="CE297" i="6"/>
  <c r="CD297" i="6"/>
  <c r="CF297" i="6"/>
  <c r="CE166" i="6"/>
  <c r="CD166" i="6"/>
  <c r="CF158" i="6"/>
  <c r="CF148" i="6"/>
  <c r="CE148" i="6"/>
  <c r="CD148" i="6"/>
  <c r="CE138" i="6"/>
  <c r="CD138" i="6"/>
  <c r="CF138" i="6"/>
  <c r="CF120" i="6"/>
  <c r="CD120" i="6"/>
  <c r="CE120" i="6"/>
  <c r="CF108" i="6"/>
  <c r="CE108" i="6"/>
  <c r="CD108" i="6"/>
  <c r="CE98" i="6"/>
  <c r="CD98" i="6"/>
  <c r="CF98" i="6"/>
  <c r="V19" i="6"/>
  <c r="V32" i="6"/>
  <c r="BY211" i="6"/>
  <c r="CE187" i="6"/>
  <c r="CD187" i="6"/>
  <c r="BZ171" i="6"/>
  <c r="BW170" i="6"/>
  <c r="CD86" i="6"/>
  <c r="CE86" i="6"/>
  <c r="CF86" i="6"/>
  <c r="BN28" i="6"/>
  <c r="BN11" i="6"/>
  <c r="BN8" i="6"/>
  <c r="CJ35" i="6"/>
  <c r="BW35" i="6"/>
  <c r="BS35" i="6"/>
  <c r="CF76" i="6"/>
  <c r="CE76" i="6"/>
  <c r="CD76" i="6"/>
  <c r="CF60" i="6"/>
  <c r="CE60" i="6"/>
  <c r="CD60" i="6"/>
  <c r="BL16" i="6"/>
  <c r="BU16" i="6" s="1"/>
  <c r="BM11" i="6"/>
  <c r="CP13" i="6"/>
  <c r="CP32" i="6" s="1"/>
  <c r="CD87" i="6"/>
  <c r="CF87" i="6"/>
  <c r="CE87" i="6"/>
  <c r="CC80" i="6"/>
  <c r="CF63" i="6"/>
  <c r="CE63" i="6"/>
  <c r="CD63" i="6"/>
  <c r="CF59" i="6"/>
  <c r="CE59" i="6"/>
  <c r="CD59" i="6"/>
  <c r="BK21" i="6"/>
  <c r="CC89" i="6"/>
  <c r="AC19" i="6"/>
  <c r="BU415" i="6"/>
  <c r="BQ415" i="6"/>
  <c r="CA415" i="6" s="1"/>
  <c r="CH415" i="6"/>
  <c r="BX408" i="6"/>
  <c r="CK408" i="6"/>
  <c r="BY408" i="6"/>
  <c r="BT408" i="6"/>
  <c r="BZ408" i="6"/>
  <c r="BW404" i="6"/>
  <c r="CJ404" i="6"/>
  <c r="BS404" i="6"/>
  <c r="CK410" i="6"/>
  <c r="BY410" i="6"/>
  <c r="BZ410" i="6"/>
  <c r="BT410" i="6"/>
  <c r="BX410" i="6"/>
  <c r="CI390" i="6"/>
  <c r="BV390" i="6"/>
  <c r="BR390" i="6"/>
  <c r="CB390" i="6" s="1"/>
  <c r="BX398" i="6"/>
  <c r="BT398" i="6"/>
  <c r="CK398" i="6"/>
  <c r="BZ398" i="6"/>
  <c r="BY398" i="6"/>
  <c r="CA398" i="6"/>
  <c r="CH382" i="6"/>
  <c r="BU382" i="6"/>
  <c r="BQ382" i="6"/>
  <c r="BS396" i="6"/>
  <c r="BW396" i="6"/>
  <c r="CJ396" i="6"/>
  <c r="CI366" i="6"/>
  <c r="BV366" i="6"/>
  <c r="BR366" i="6"/>
  <c r="CB366" i="6" s="1"/>
  <c r="BZ376" i="6"/>
  <c r="CK376" i="6"/>
  <c r="BY376" i="6"/>
  <c r="BT376" i="6"/>
  <c r="BX376" i="6"/>
  <c r="BW368" i="6"/>
  <c r="BS368" i="6"/>
  <c r="CJ368" i="6"/>
  <c r="CD404" i="6"/>
  <c r="CE404" i="6"/>
  <c r="CF404" i="6"/>
  <c r="CC364" i="6"/>
  <c r="BZ351" i="6"/>
  <c r="BX351" i="6"/>
  <c r="CK351" i="6"/>
  <c r="BT351" i="6"/>
  <c r="BY351" i="6"/>
  <c r="CI346" i="6"/>
  <c r="BR346" i="6"/>
  <c r="BV346" i="6"/>
  <c r="BW339" i="6"/>
  <c r="CH341" i="6"/>
  <c r="BU341" i="6"/>
  <c r="BQ341" i="6"/>
  <c r="CA341" i="6" s="1"/>
  <c r="CI331" i="6"/>
  <c r="BR331" i="6"/>
  <c r="CB331" i="6" s="1"/>
  <c r="BV331" i="6"/>
  <c r="CG325" i="6"/>
  <c r="BP325" i="6"/>
  <c r="CA325" i="6" s="1"/>
  <c r="CF328" i="6"/>
  <c r="CE328" i="6"/>
  <c r="CD328" i="6"/>
  <c r="CE316" i="6"/>
  <c r="CD316" i="6"/>
  <c r="CF316" i="6"/>
  <c r="CD310" i="6"/>
  <c r="CE310" i="6"/>
  <c r="CF310" i="6"/>
  <c r="CD302" i="6"/>
  <c r="CE302" i="6"/>
  <c r="CF302" i="6"/>
  <c r="CD298" i="6"/>
  <c r="CE298" i="6"/>
  <c r="CD294" i="6"/>
  <c r="CE294" i="6"/>
  <c r="CF294" i="6"/>
  <c r="CD290" i="6"/>
  <c r="CE290" i="6"/>
  <c r="CF290" i="6"/>
  <c r="CD282" i="6"/>
  <c r="CE282" i="6"/>
  <c r="CF282" i="6"/>
  <c r="CD278" i="6"/>
  <c r="CE278" i="6"/>
  <c r="CF278" i="6"/>
  <c r="CD266" i="6"/>
  <c r="CE266" i="6"/>
  <c r="CD262" i="6"/>
  <c r="CE262" i="6"/>
  <c r="CF262" i="6"/>
  <c r="CB257" i="6"/>
  <c r="CD254" i="6"/>
  <c r="CE254" i="6"/>
  <c r="CF254" i="6"/>
  <c r="CE249" i="6"/>
  <c r="CD249" i="6"/>
  <c r="CF249" i="6"/>
  <c r="BX244" i="6"/>
  <c r="CI230" i="6"/>
  <c r="BR230" i="6"/>
  <c r="BV230" i="6"/>
  <c r="CG224" i="6"/>
  <c r="BP224" i="6"/>
  <c r="CI214" i="6"/>
  <c r="BR214" i="6"/>
  <c r="BV214" i="6"/>
  <c r="CK204" i="6"/>
  <c r="BZ204" i="6"/>
  <c r="BY204" i="6"/>
  <c r="BX204" i="6"/>
  <c r="BT204" i="6"/>
  <c r="CH195" i="6"/>
  <c r="BU195" i="6"/>
  <c r="BQ195" i="6"/>
  <c r="CB195" i="6" s="1"/>
  <c r="CA353" i="6"/>
  <c r="CG318" i="6"/>
  <c r="BP318" i="6"/>
  <c r="CC294" i="6"/>
  <c r="CB284" i="6"/>
  <c r="BV243" i="6"/>
  <c r="BR243" i="6"/>
  <c r="CI243" i="6"/>
  <c r="CE285" i="6"/>
  <c r="CD285" i="6"/>
  <c r="CF285" i="6"/>
  <c r="CF275" i="6"/>
  <c r="CD275" i="6"/>
  <c r="CE275" i="6"/>
  <c r="BZ221" i="6"/>
  <c r="BY221" i="6"/>
  <c r="BT221" i="6"/>
  <c r="BX221" i="6"/>
  <c r="CK221" i="6"/>
  <c r="CG188" i="6"/>
  <c r="BP188" i="6"/>
  <c r="CI178" i="6"/>
  <c r="BR178" i="6"/>
  <c r="BV178" i="6"/>
  <c r="CG172" i="6"/>
  <c r="BP172" i="6"/>
  <c r="BZ225" i="6"/>
  <c r="BY225" i="6"/>
  <c r="BT225" i="6"/>
  <c r="BX225" i="6"/>
  <c r="CK225" i="6"/>
  <c r="BS198" i="6"/>
  <c r="BW198" i="6"/>
  <c r="CJ198" i="6"/>
  <c r="CF263" i="6"/>
  <c r="CE263" i="6"/>
  <c r="CD263" i="6"/>
  <c r="BX226" i="6"/>
  <c r="BZ223" i="6"/>
  <c r="BV216" i="6"/>
  <c r="CG194" i="6"/>
  <c r="BP194" i="6"/>
  <c r="CA194" i="6" s="1"/>
  <c r="CC136" i="6"/>
  <c r="BS22" i="6"/>
  <c r="T30" i="6"/>
  <c r="CP8" i="6"/>
  <c r="BL15" i="6"/>
  <c r="CC265" i="6"/>
  <c r="BZ246" i="6"/>
  <c r="CK194" i="6"/>
  <c r="BY194" i="6"/>
  <c r="BX194" i="6"/>
  <c r="BZ194" i="6"/>
  <c r="BT194" i="6"/>
  <c r="CE181" i="6"/>
  <c r="CF181" i="6"/>
  <c r="CF129" i="6"/>
  <c r="CE129" i="6"/>
  <c r="CD129" i="6"/>
  <c r="CF121" i="6"/>
  <c r="CE121" i="6"/>
  <c r="CD121" i="6"/>
  <c r="CF93" i="6"/>
  <c r="CE93" i="6"/>
  <c r="CD93" i="6"/>
  <c r="BX227" i="6"/>
  <c r="BT227" i="6"/>
  <c r="CK227" i="6"/>
  <c r="BZ227" i="6"/>
  <c r="BY227" i="6"/>
  <c r="BX195" i="6"/>
  <c r="BT195" i="6"/>
  <c r="BZ195" i="6"/>
  <c r="BY195" i="6"/>
  <c r="CK195" i="6"/>
  <c r="CK190" i="6"/>
  <c r="BY190" i="6"/>
  <c r="BX190" i="6"/>
  <c r="BZ190" i="6"/>
  <c r="BT190" i="6"/>
  <c r="BS178" i="6"/>
  <c r="BW178" i="6"/>
  <c r="CJ178" i="6"/>
  <c r="BZ173" i="6"/>
  <c r="BY173" i="6"/>
  <c r="BT173" i="6"/>
  <c r="BX173" i="6"/>
  <c r="CK173" i="6"/>
  <c r="CC159" i="6"/>
  <c r="CC115" i="6"/>
  <c r="CE89" i="6"/>
  <c r="CF89" i="6"/>
  <c r="CD89" i="6"/>
  <c r="CE73" i="6"/>
  <c r="CF73" i="6"/>
  <c r="CD73" i="6"/>
  <c r="CE57" i="6"/>
  <c r="CF57" i="6"/>
  <c r="CD57" i="6"/>
  <c r="CE41" i="6"/>
  <c r="CD41" i="6"/>
  <c r="BX18" i="6"/>
  <c r="BO29" i="6"/>
  <c r="BZ18" i="6"/>
  <c r="BY18" i="6"/>
  <c r="BM15" i="6"/>
  <c r="BM13" i="6"/>
  <c r="BK12" i="6"/>
  <c r="BV313" i="6"/>
  <c r="CF303" i="6"/>
  <c r="CE303" i="6"/>
  <c r="CD303" i="6"/>
  <c r="CF271" i="6"/>
  <c r="CE271" i="6"/>
  <c r="CD271" i="6"/>
  <c r="CE229" i="6"/>
  <c r="CF229" i="6"/>
  <c r="CF203" i="6"/>
  <c r="CE203" i="6"/>
  <c r="CD203" i="6"/>
  <c r="CI200" i="6"/>
  <c r="BV200" i="6"/>
  <c r="BR200" i="6"/>
  <c r="CB200" i="6" s="1"/>
  <c r="BV188" i="6"/>
  <c r="BV185" i="6"/>
  <c r="BR185" i="6"/>
  <c r="CI185" i="6"/>
  <c r="CF168" i="6"/>
  <c r="CE168" i="6"/>
  <c r="CD168" i="6"/>
  <c r="CE154" i="6"/>
  <c r="CD154" i="6"/>
  <c r="CF154" i="6"/>
  <c r="CE150" i="6"/>
  <c r="CD150" i="6"/>
  <c r="CF150" i="6"/>
  <c r="CC145" i="6"/>
  <c r="CF144" i="6"/>
  <c r="CE144" i="6"/>
  <c r="CD144" i="6"/>
  <c r="CF124" i="6"/>
  <c r="CD124" i="6"/>
  <c r="CE124" i="6"/>
  <c r="CE122" i="6"/>
  <c r="CD122" i="6"/>
  <c r="CF122" i="6"/>
  <c r="CE118" i="6"/>
  <c r="CD118" i="6"/>
  <c r="CF118" i="6"/>
  <c r="CD114" i="6"/>
  <c r="CE110" i="6"/>
  <c r="CD110" i="6"/>
  <c r="CE94" i="6"/>
  <c r="CD94" i="6"/>
  <c r="CF94" i="6"/>
  <c r="CJ36" i="6"/>
  <c r="BW36" i="6"/>
  <c r="BS36" i="6"/>
  <c r="BN21" i="6"/>
  <c r="Z32" i="6"/>
  <c r="AL30" i="6"/>
  <c r="AV19" i="6"/>
  <c r="BW18" i="6"/>
  <c r="BN29" i="6"/>
  <c r="CN15" i="6"/>
  <c r="N19" i="6"/>
  <c r="N32" i="6"/>
  <c r="CF231" i="6"/>
  <c r="CD231" i="6"/>
  <c r="CE231" i="6"/>
  <c r="BZ211" i="6"/>
  <c r="CF171" i="6"/>
  <c r="CD171" i="6"/>
  <c r="CF165" i="6"/>
  <c r="CE165" i="6"/>
  <c r="CD165" i="6"/>
  <c r="CF153" i="6"/>
  <c r="CE153" i="6"/>
  <c r="CD153" i="6"/>
  <c r="CF137" i="6"/>
  <c r="CE137" i="6"/>
  <c r="CD137" i="6"/>
  <c r="CC130" i="6"/>
  <c r="CA77" i="6"/>
  <c r="CD50" i="6"/>
  <c r="CF50" i="6"/>
  <c r="CE50" i="6"/>
  <c r="CD42" i="6"/>
  <c r="CF42" i="6"/>
  <c r="CE42" i="6"/>
  <c r="CJ39" i="6"/>
  <c r="BW39" i="6"/>
  <c r="BS39" i="6"/>
  <c r="CC39" i="6" s="1"/>
  <c r="CD170" i="6"/>
  <c r="CF170" i="6"/>
  <c r="CE170" i="6"/>
  <c r="CF88" i="6"/>
  <c r="CE88" i="6"/>
  <c r="CD88" i="6"/>
  <c r="CA86" i="6"/>
  <c r="CF72" i="6"/>
  <c r="CE72" i="6"/>
  <c r="CD72" i="6"/>
  <c r="BC32" i="6"/>
  <c r="CF40" i="6"/>
  <c r="CE40" i="6"/>
  <c r="CD40" i="6"/>
  <c r="CF39" i="6"/>
  <c r="CE39" i="6"/>
  <c r="AN32" i="6"/>
  <c r="BH19" i="6"/>
  <c r="BW200" i="6"/>
  <c r="CD186" i="6"/>
  <c r="CE186" i="6"/>
  <c r="CF186" i="6"/>
  <c r="CP14" i="6"/>
  <c r="M33" i="6"/>
  <c r="CP33" i="6"/>
  <c r="O19" i="6"/>
  <c r="U19" i="6"/>
  <c r="CD182" i="6"/>
  <c r="CF182" i="6"/>
  <c r="CE182" i="6"/>
  <c r="BZ175" i="6"/>
  <c r="CC172" i="6"/>
  <c r="CA115" i="6"/>
  <c r="CF75" i="6"/>
  <c r="CE75" i="6"/>
  <c r="CD75" i="6"/>
  <c r="CF71" i="6"/>
  <c r="CE71" i="6"/>
  <c r="CD71" i="6"/>
  <c r="CC64" i="6"/>
  <c r="CC48" i="6"/>
  <c r="CF47" i="6"/>
  <c r="CE47" i="6"/>
  <c r="CD47" i="6"/>
  <c r="CF43" i="6"/>
  <c r="CE43" i="6"/>
  <c r="CD43" i="6"/>
  <c r="CK37" i="6"/>
  <c r="CO11" i="6"/>
  <c r="BK24" i="6"/>
  <c r="BJ19" i="6"/>
  <c r="AT19" i="6"/>
  <c r="AD19" i="6"/>
  <c r="BW199" i="6"/>
  <c r="CA189" i="6"/>
  <c r="CC188" i="6"/>
  <c r="BI33" i="6"/>
  <c r="CM23" i="6"/>
  <c r="CC37" i="6"/>
  <c r="AO32" i="6"/>
  <c r="BX416" i="6"/>
  <c r="BT416" i="6"/>
  <c r="CK416" i="6"/>
  <c r="BY416" i="6"/>
  <c r="BZ416" i="6"/>
  <c r="BW413" i="6"/>
  <c r="BS413" i="6"/>
  <c r="CC413" i="6" s="1"/>
  <c r="CJ413" i="6"/>
  <c r="BV410" i="6"/>
  <c r="BR410" i="6"/>
  <c r="CB410" i="6" s="1"/>
  <c r="CI410" i="6"/>
  <c r="BV415" i="6"/>
  <c r="BR415" i="6"/>
  <c r="CI415" i="6"/>
  <c r="BW416" i="6"/>
  <c r="BS416" i="6"/>
  <c r="CJ416" i="6"/>
  <c r="BU406" i="6"/>
  <c r="CH406" i="6"/>
  <c r="BQ406" i="6"/>
  <c r="CA406" i="6" s="1"/>
  <c r="BV401" i="6"/>
  <c r="BR401" i="6"/>
  <c r="CI401" i="6"/>
  <c r="CG414" i="6"/>
  <c r="BP414" i="6"/>
  <c r="BW408" i="6"/>
  <c r="BS408" i="6"/>
  <c r="CC408" i="6" s="1"/>
  <c r="CJ408" i="6"/>
  <c r="BY403" i="6"/>
  <c r="BT403" i="6"/>
  <c r="BX403" i="6"/>
  <c r="CK403" i="6"/>
  <c r="BZ403" i="6"/>
  <c r="BV400" i="6"/>
  <c r="BR400" i="6"/>
  <c r="CI400" i="6"/>
  <c r="CF415" i="6"/>
  <c r="CE415" i="6"/>
  <c r="BU414" i="6"/>
  <c r="CJ394" i="6"/>
  <c r="BS394" i="6"/>
  <c r="CD394" i="6" s="1"/>
  <c r="BW394" i="6"/>
  <c r="BY388" i="6"/>
  <c r="BT388" i="6"/>
  <c r="BX388" i="6"/>
  <c r="CK388" i="6"/>
  <c r="BZ388" i="6"/>
  <c r="CJ385" i="6"/>
  <c r="BW385" i="6"/>
  <c r="BS385" i="6"/>
  <c r="CC385" i="6" s="1"/>
  <c r="BX385" i="6"/>
  <c r="BX402" i="6"/>
  <c r="BT402" i="6"/>
  <c r="CK402" i="6"/>
  <c r="BZ402" i="6"/>
  <c r="BY402" i="6"/>
  <c r="CK393" i="6"/>
  <c r="BY393" i="6"/>
  <c r="BZ393" i="6"/>
  <c r="BT393" i="6"/>
  <c r="BX393" i="6"/>
  <c r="CD400" i="6"/>
  <c r="CE400" i="6"/>
  <c r="CF400" i="6"/>
  <c r="CF394" i="6"/>
  <c r="CE394" i="6"/>
  <c r="BW388" i="6"/>
  <c r="BS388" i="6"/>
  <c r="CJ388" i="6"/>
  <c r="CJ380" i="6"/>
  <c r="BS380" i="6"/>
  <c r="BW380" i="6"/>
  <c r="CH392" i="6"/>
  <c r="BU392" i="6"/>
  <c r="BQ392" i="6"/>
  <c r="CB392" i="6" s="1"/>
  <c r="CJ382" i="6"/>
  <c r="BS382" i="6"/>
  <c r="CC382" i="6" s="1"/>
  <c r="BW382" i="6"/>
  <c r="BP376" i="6"/>
  <c r="CG376" i="6"/>
  <c r="BX367" i="6"/>
  <c r="BT367" i="6"/>
  <c r="BZ367" i="6"/>
  <c r="BY367" i="6"/>
  <c r="CK367" i="6"/>
  <c r="CJ397" i="6"/>
  <c r="BS397" i="6"/>
  <c r="BW397" i="6"/>
  <c r="BV392" i="6"/>
  <c r="BP371" i="6"/>
  <c r="CG371" i="6"/>
  <c r="BZ380" i="6"/>
  <c r="CK380" i="6"/>
  <c r="BY380" i="6"/>
  <c r="BT380" i="6"/>
  <c r="BX380" i="6"/>
  <c r="CD373" i="6"/>
  <c r="CF373" i="6"/>
  <c r="CE373" i="6"/>
  <c r="CK370" i="6"/>
  <c r="BY370" i="6"/>
  <c r="BX370" i="6"/>
  <c r="BT370" i="6"/>
  <c r="BZ370" i="6"/>
  <c r="CG355" i="6"/>
  <c r="BP355" i="6"/>
  <c r="CA376" i="6"/>
  <c r="CF365" i="6"/>
  <c r="CE365" i="6"/>
  <c r="CD365" i="6"/>
  <c r="CF361" i="6"/>
  <c r="CE361" i="6"/>
  <c r="CD361" i="6"/>
  <c r="CF357" i="6"/>
  <c r="CE357" i="6"/>
  <c r="CD357" i="6"/>
  <c r="BR353" i="6"/>
  <c r="CB353" i="6" s="1"/>
  <c r="BV353" i="6"/>
  <c r="CI353" i="6"/>
  <c r="BW353" i="6"/>
  <c r="CH350" i="6"/>
  <c r="BQ350" i="6"/>
  <c r="CA350" i="6" s="1"/>
  <c r="BU350" i="6"/>
  <c r="BP347" i="6"/>
  <c r="CG347" i="6"/>
  <c r="CJ341" i="6"/>
  <c r="BW341" i="6"/>
  <c r="BS341" i="6"/>
  <c r="CF340" i="6"/>
  <c r="CE340" i="6"/>
  <c r="CD340" i="6"/>
  <c r="CI354" i="6"/>
  <c r="BR354" i="6"/>
  <c r="CC354" i="6" s="1"/>
  <c r="BV354" i="6"/>
  <c r="CF346" i="6"/>
  <c r="CE346" i="6"/>
  <c r="CH336" i="6"/>
  <c r="BQ336" i="6"/>
  <c r="CA336" i="6" s="1"/>
  <c r="BU336" i="6"/>
  <c r="BP333" i="6"/>
  <c r="CA333" i="6" s="1"/>
  <c r="CG333" i="6"/>
  <c r="BS326" i="6"/>
  <c r="BW326" i="6"/>
  <c r="CJ326" i="6"/>
  <c r="BR323" i="6"/>
  <c r="BV323" i="6"/>
  <c r="CI323" i="6"/>
  <c r="BP317" i="6"/>
  <c r="CA317" i="6" s="1"/>
  <c r="CG317" i="6"/>
  <c r="CF331" i="6"/>
  <c r="CE331" i="6"/>
  <c r="CD331" i="6"/>
  <c r="BW321" i="6"/>
  <c r="BS321" i="6"/>
  <c r="CC321" i="6" s="1"/>
  <c r="CJ321" i="6"/>
  <c r="BV318" i="6"/>
  <c r="BR318" i="6"/>
  <c r="CI318" i="6"/>
  <c r="CI238" i="6"/>
  <c r="BR238" i="6"/>
  <c r="CC238" i="6" s="1"/>
  <c r="BV238" i="6"/>
  <c r="CG232" i="6"/>
  <c r="BP232" i="6"/>
  <c r="CK228" i="6"/>
  <c r="BZ228" i="6"/>
  <c r="BT228" i="6"/>
  <c r="BY228" i="6"/>
  <c r="BX228" i="6"/>
  <c r="CI222" i="6"/>
  <c r="BR222" i="6"/>
  <c r="BV222" i="6"/>
  <c r="BM25" i="6"/>
  <c r="CH219" i="6"/>
  <c r="BQ219" i="6"/>
  <c r="CA219" i="6" s="1"/>
  <c r="BU219" i="6"/>
  <c r="CK212" i="6"/>
  <c r="BZ212" i="6"/>
  <c r="BT212" i="6"/>
  <c r="BY212" i="6"/>
  <c r="BX212" i="6"/>
  <c r="CI206" i="6"/>
  <c r="BR206" i="6"/>
  <c r="BV206" i="6"/>
  <c r="CH203" i="6"/>
  <c r="BQ203" i="6"/>
  <c r="CA203" i="6" s="1"/>
  <c r="BU203" i="6"/>
  <c r="CK196" i="6"/>
  <c r="BX196" i="6"/>
  <c r="BY196" i="6"/>
  <c r="BT196" i="6"/>
  <c r="BZ196" i="6"/>
  <c r="CJ193" i="6"/>
  <c r="BW193" i="6"/>
  <c r="BS193" i="6"/>
  <c r="CF334" i="6"/>
  <c r="CE334" i="6"/>
  <c r="CB308" i="6"/>
  <c r="CF276" i="6"/>
  <c r="CE276" i="6"/>
  <c r="CD276" i="6"/>
  <c r="CF260" i="6"/>
  <c r="CE260" i="6"/>
  <c r="CD260" i="6"/>
  <c r="BW246" i="6"/>
  <c r="CJ246" i="6"/>
  <c r="BS246" i="6"/>
  <c r="CE301" i="6"/>
  <c r="CD301" i="6"/>
  <c r="CF301" i="6"/>
  <c r="CF291" i="6"/>
  <c r="CD291" i="6"/>
  <c r="CE291" i="6"/>
  <c r="CE269" i="6"/>
  <c r="CD269" i="6"/>
  <c r="CF269" i="6"/>
  <c r="CF259" i="6"/>
  <c r="CD259" i="6"/>
  <c r="CE259" i="6"/>
  <c r="CF243" i="6"/>
  <c r="CE243" i="6"/>
  <c r="CD243" i="6"/>
  <c r="BQ236" i="6"/>
  <c r="BU236" i="6"/>
  <c r="CH236" i="6"/>
  <c r="BU218" i="6"/>
  <c r="BQ218" i="6"/>
  <c r="CA218" i="6" s="1"/>
  <c r="CH218" i="6"/>
  <c r="BP207" i="6"/>
  <c r="CG207" i="6"/>
  <c r="CI186" i="6"/>
  <c r="BR186" i="6"/>
  <c r="CC186" i="6" s="1"/>
  <c r="BV186" i="6"/>
  <c r="CG180" i="6"/>
  <c r="BP180" i="6"/>
  <c r="CK176" i="6"/>
  <c r="BZ176" i="6"/>
  <c r="BT176" i="6"/>
  <c r="BX176" i="6"/>
  <c r="BY176" i="6"/>
  <c r="BO17" i="6"/>
  <c r="CI170" i="6"/>
  <c r="BR170" i="6"/>
  <c r="BV170" i="6"/>
  <c r="BS230" i="6"/>
  <c r="BW230" i="6"/>
  <c r="CJ230" i="6"/>
  <c r="BU222" i="6"/>
  <c r="BQ222" i="6"/>
  <c r="CA222" i="6" s="1"/>
  <c r="CH222" i="6"/>
  <c r="BP211" i="6"/>
  <c r="CF211" i="6" s="1"/>
  <c r="CG211" i="6"/>
  <c r="BS194" i="6"/>
  <c r="BW194" i="6"/>
  <c r="CJ194" i="6"/>
  <c r="CF311" i="6"/>
  <c r="CE311" i="6"/>
  <c r="CD311" i="6"/>
  <c r="CF279" i="6"/>
  <c r="CE279" i="6"/>
  <c r="CD279" i="6"/>
  <c r="BS222" i="6"/>
  <c r="BW222" i="6"/>
  <c r="CJ222" i="6"/>
  <c r="CF214" i="6"/>
  <c r="CE214" i="6"/>
  <c r="BZ185" i="6"/>
  <c r="BY185" i="6"/>
  <c r="BT185" i="6"/>
  <c r="BX185" i="6"/>
  <c r="CK185" i="6"/>
  <c r="BS174" i="6"/>
  <c r="BW174" i="6"/>
  <c r="CJ174" i="6"/>
  <c r="BP171" i="6"/>
  <c r="CG171" i="6"/>
  <c r="CD163" i="6"/>
  <c r="CF163" i="6"/>
  <c r="CE163" i="6"/>
  <c r="CD147" i="6"/>
  <c r="CF147" i="6"/>
  <c r="CE147" i="6"/>
  <c r="CD131" i="6"/>
  <c r="CE131" i="6"/>
  <c r="CF131" i="6"/>
  <c r="CD115" i="6"/>
  <c r="CE115" i="6"/>
  <c r="CF115" i="6"/>
  <c r="CD99" i="6"/>
  <c r="CF99" i="6"/>
  <c r="CE99" i="6"/>
  <c r="BL25" i="6"/>
  <c r="BX246" i="6"/>
  <c r="BX222" i="6"/>
  <c r="CE193" i="6"/>
  <c r="CF193" i="6"/>
  <c r="CF191" i="6"/>
  <c r="CE191" i="6"/>
  <c r="CD191" i="6"/>
  <c r="CF161" i="6"/>
  <c r="CE161" i="6"/>
  <c r="CD161" i="6"/>
  <c r="CF145" i="6"/>
  <c r="CE145" i="6"/>
  <c r="CD145" i="6"/>
  <c r="CF133" i="6"/>
  <c r="CE133" i="6"/>
  <c r="CD133" i="6"/>
  <c r="CF105" i="6"/>
  <c r="CE105" i="6"/>
  <c r="CD105" i="6"/>
  <c r="CD62" i="6"/>
  <c r="CF62" i="6"/>
  <c r="CE62" i="6"/>
  <c r="CD46" i="6"/>
  <c r="CE46" i="6"/>
  <c r="CF46" i="6"/>
  <c r="CE81" i="6"/>
  <c r="CF81" i="6"/>
  <c r="CD81" i="6"/>
  <c r="CE65" i="6"/>
  <c r="CF65" i="6"/>
  <c r="CD65" i="6"/>
  <c r="CE49" i="6"/>
  <c r="CF49" i="6"/>
  <c r="CD49" i="6"/>
  <c r="CF336" i="6"/>
  <c r="CE336" i="6"/>
  <c r="CD336" i="6"/>
  <c r="CF287" i="6"/>
  <c r="CE287" i="6"/>
  <c r="CD287" i="6"/>
  <c r="CF255" i="6"/>
  <c r="CE255" i="6"/>
  <c r="CD255" i="6"/>
  <c r="BX248" i="6"/>
  <c r="BW238" i="6"/>
  <c r="CF230" i="6"/>
  <c r="CE230" i="6"/>
  <c r="CE217" i="6"/>
  <c r="CF217" i="6"/>
  <c r="CD177" i="6"/>
  <c r="CE177" i="6"/>
  <c r="CF177" i="6"/>
  <c r="BV169" i="6"/>
  <c r="BR169" i="6"/>
  <c r="CI169" i="6"/>
  <c r="BM14" i="6"/>
  <c r="CF164" i="6"/>
  <c r="CE164" i="6"/>
  <c r="CD164" i="6"/>
  <c r="CF160" i="6"/>
  <c r="CE160" i="6"/>
  <c r="CD160" i="6"/>
  <c r="CF156" i="6"/>
  <c r="CE156" i="6"/>
  <c r="CD156" i="6"/>
  <c r="CE142" i="6"/>
  <c r="CF136" i="6"/>
  <c r="CE136" i="6"/>
  <c r="CD136" i="6"/>
  <c r="CD130" i="6"/>
  <c r="CF130" i="6"/>
  <c r="CF104" i="6"/>
  <c r="CD104" i="6"/>
  <c r="CE104" i="6"/>
  <c r="CF96" i="6"/>
  <c r="CE96" i="6"/>
  <c r="CD96" i="6"/>
  <c r="CI53" i="6"/>
  <c r="BV53" i="6"/>
  <c r="BR53" i="6"/>
  <c r="BM27" i="6"/>
  <c r="BL22" i="6"/>
  <c r="BV22" i="6" s="1"/>
  <c r="CA200" i="6"/>
  <c r="CF199" i="6"/>
  <c r="CD199" i="6"/>
  <c r="CE199" i="6"/>
  <c r="BU180" i="6"/>
  <c r="BS18" i="6"/>
  <c r="BP416" i="6"/>
  <c r="CA416" i="6" s="1"/>
  <c r="CG416" i="6"/>
  <c r="BX412" i="6"/>
  <c r="BT412" i="6"/>
  <c r="CK412" i="6"/>
  <c r="BZ412" i="6"/>
  <c r="BY412" i="6"/>
  <c r="CK414" i="6"/>
  <c r="BY414" i="6"/>
  <c r="BZ414" i="6"/>
  <c r="BT414" i="6"/>
  <c r="BX414" i="6"/>
  <c r="CJ415" i="6"/>
  <c r="BW415" i="6"/>
  <c r="BS415" i="6"/>
  <c r="CH400" i="6"/>
  <c r="BQ400" i="6"/>
  <c r="CA400" i="6" s="1"/>
  <c r="BU400" i="6"/>
  <c r="BV411" i="6"/>
  <c r="CI411" i="6"/>
  <c r="BR411" i="6"/>
  <c r="BX407" i="6"/>
  <c r="BZ407" i="6"/>
  <c r="BT407" i="6"/>
  <c r="CK407" i="6"/>
  <c r="BY407" i="6"/>
  <c r="BP396" i="6"/>
  <c r="CA396" i="6" s="1"/>
  <c r="CG396" i="6"/>
  <c r="BX415" i="6"/>
  <c r="CG388" i="6"/>
  <c r="BP388" i="6"/>
  <c r="CI394" i="6"/>
  <c r="BV394" i="6"/>
  <c r="BR394" i="6"/>
  <c r="CF391" i="6"/>
  <c r="CE391" i="6"/>
  <c r="CD391" i="6"/>
  <c r="CD385" i="6"/>
  <c r="CE385" i="6"/>
  <c r="CF385" i="6"/>
  <c r="BX406" i="6"/>
  <c r="BT406" i="6"/>
  <c r="CK406" i="6"/>
  <c r="BZ406" i="6"/>
  <c r="BY406" i="6"/>
  <c r="CE399" i="6"/>
  <c r="CD399" i="6"/>
  <c r="CF399" i="6"/>
  <c r="BR397" i="6"/>
  <c r="BV397" i="6"/>
  <c r="CI397" i="6"/>
  <c r="BX394" i="6"/>
  <c r="BX379" i="6"/>
  <c r="CK379" i="6"/>
  <c r="BZ379" i="6"/>
  <c r="BT379" i="6"/>
  <c r="BY379" i="6"/>
  <c r="CI391" i="6"/>
  <c r="BR391" i="6"/>
  <c r="BV391" i="6"/>
  <c r="CD405" i="6"/>
  <c r="CJ377" i="6"/>
  <c r="BS377" i="6"/>
  <c r="CD377" i="6" s="1"/>
  <c r="BW377" i="6"/>
  <c r="CK374" i="6"/>
  <c r="BY374" i="6"/>
  <c r="BX374" i="6"/>
  <c r="BT374" i="6"/>
  <c r="BZ374" i="6"/>
  <c r="BP367" i="6"/>
  <c r="CG367" i="6"/>
  <c r="CI370" i="6"/>
  <c r="BR370" i="6"/>
  <c r="CC370" i="6" s="1"/>
  <c r="BV370" i="6"/>
  <c r="BX373" i="6"/>
  <c r="CH379" i="6"/>
  <c r="BQ379" i="6"/>
  <c r="BU379" i="6"/>
  <c r="CF358" i="6"/>
  <c r="CE358" i="6"/>
  <c r="CD358" i="6"/>
  <c r="BQ354" i="6"/>
  <c r="CA354" i="6" s="1"/>
  <c r="CH354" i="6"/>
  <c r="BU354" i="6"/>
  <c r="BW383" i="6"/>
  <c r="BU376" i="6"/>
  <c r="CF375" i="6"/>
  <c r="CE375" i="6"/>
  <c r="CD375" i="6"/>
  <c r="CA357" i="6"/>
  <c r="CJ352" i="6"/>
  <c r="BS352" i="6"/>
  <c r="BW352" i="6"/>
  <c r="CI349" i="6"/>
  <c r="BR349" i="6"/>
  <c r="BV349" i="6"/>
  <c r="CE381" i="6"/>
  <c r="CF381" i="6"/>
  <c r="CF353" i="6"/>
  <c r="CE353" i="6"/>
  <c r="CD353" i="6"/>
  <c r="BX352" i="6"/>
  <c r="BW342" i="6"/>
  <c r="BS342" i="6"/>
  <c r="CJ342" i="6"/>
  <c r="CJ338" i="6"/>
  <c r="BS338" i="6"/>
  <c r="BW338" i="6"/>
  <c r="CH332" i="6"/>
  <c r="BQ332" i="6"/>
  <c r="CA332" i="6" s="1"/>
  <c r="BU332" i="6"/>
  <c r="BZ325" i="6"/>
  <c r="CK325" i="6"/>
  <c r="BT325" i="6"/>
  <c r="BX325" i="6"/>
  <c r="BY325" i="6"/>
  <c r="BS322" i="6"/>
  <c r="CJ322" i="6"/>
  <c r="BW322" i="6"/>
  <c r="CF349" i="6"/>
  <c r="CE349" i="6"/>
  <c r="CD349" i="6"/>
  <c r="BX338" i="6"/>
  <c r="CI316" i="6"/>
  <c r="BR316" i="6"/>
  <c r="BV316" i="6"/>
  <c r="BX319" i="6"/>
  <c r="CC276" i="6"/>
  <c r="CF252" i="6"/>
  <c r="CE252" i="6"/>
  <c r="CD252" i="6"/>
  <c r="CF244" i="6"/>
  <c r="CE244" i="6"/>
  <c r="CJ237" i="6"/>
  <c r="BS237" i="6"/>
  <c r="BW237" i="6"/>
  <c r="CH231" i="6"/>
  <c r="BQ231" i="6"/>
  <c r="CA231" i="6" s="1"/>
  <c r="BU231" i="6"/>
  <c r="CG228" i="6"/>
  <c r="BP228" i="6"/>
  <c r="CJ221" i="6"/>
  <c r="BS221" i="6"/>
  <c r="BW221" i="6"/>
  <c r="CH215" i="6"/>
  <c r="BQ215" i="6"/>
  <c r="CA215" i="6" s="1"/>
  <c r="BU215" i="6"/>
  <c r="CG212" i="6"/>
  <c r="BP212" i="6"/>
  <c r="CJ205" i="6"/>
  <c r="BS205" i="6"/>
  <c r="CC205" i="6" s="1"/>
  <c r="BW205" i="6"/>
  <c r="CI202" i="6"/>
  <c r="BR202" i="6"/>
  <c r="CC202" i="6" s="1"/>
  <c r="BV202" i="6"/>
  <c r="CG196" i="6"/>
  <c r="BP196" i="6"/>
  <c r="CJ189" i="6"/>
  <c r="BW189" i="6"/>
  <c r="BS189" i="6"/>
  <c r="CF304" i="6"/>
  <c r="CE304" i="6"/>
  <c r="CD304" i="6"/>
  <c r="CF288" i="6"/>
  <c r="CE288" i="6"/>
  <c r="CD288" i="6"/>
  <c r="CF256" i="6"/>
  <c r="CE256" i="6"/>
  <c r="CD256" i="6"/>
  <c r="BP241" i="6"/>
  <c r="CG241" i="6"/>
  <c r="CA331" i="6"/>
  <c r="CE293" i="6"/>
  <c r="CD293" i="6"/>
  <c r="CF293" i="6"/>
  <c r="CB286" i="6"/>
  <c r="CF283" i="6"/>
  <c r="CE283" i="6"/>
  <c r="CD283" i="6"/>
  <c r="CE261" i="6"/>
  <c r="CD261" i="6"/>
  <c r="CF261" i="6"/>
  <c r="CK247" i="6"/>
  <c r="BY247" i="6"/>
  <c r="BZ247" i="6"/>
  <c r="BT247" i="6"/>
  <c r="BX247" i="6"/>
  <c r="BU234" i="6"/>
  <c r="BQ234" i="6"/>
  <c r="CA234" i="6" s="1"/>
  <c r="CH234" i="6"/>
  <c r="BR215" i="6"/>
  <c r="CC215" i="6" s="1"/>
  <c r="BV215" i="6"/>
  <c r="CI215" i="6"/>
  <c r="BZ205" i="6"/>
  <c r="BY205" i="6"/>
  <c r="BT205" i="6"/>
  <c r="BX205" i="6"/>
  <c r="CK205" i="6"/>
  <c r="CJ185" i="6"/>
  <c r="BS185" i="6"/>
  <c r="BW185" i="6"/>
  <c r="CH179" i="6"/>
  <c r="CH27" i="6" s="1"/>
  <c r="BQ179" i="6"/>
  <c r="CA179" i="6" s="1"/>
  <c r="BU179" i="6"/>
  <c r="CG176" i="6"/>
  <c r="CG17" i="6" s="1"/>
  <c r="BP176" i="6"/>
  <c r="CJ169" i="6"/>
  <c r="BS169" i="6"/>
  <c r="BW169" i="6"/>
  <c r="BX341" i="6"/>
  <c r="CF327" i="6"/>
  <c r="CE327" i="6"/>
  <c r="BU238" i="6"/>
  <c r="BQ238" i="6"/>
  <c r="CA238" i="6" s="1"/>
  <c r="CH238" i="6"/>
  <c r="BP227" i="6"/>
  <c r="CG227" i="6"/>
  <c r="BZ209" i="6"/>
  <c r="BY209" i="6"/>
  <c r="BT209" i="6"/>
  <c r="BX209" i="6"/>
  <c r="CK209" i="6"/>
  <c r="BQ192" i="6"/>
  <c r="BU192" i="6"/>
  <c r="CH192" i="6"/>
  <c r="CA311" i="6"/>
  <c r="CE289" i="6"/>
  <c r="CD289" i="6"/>
  <c r="CF289" i="6"/>
  <c r="CE257" i="6"/>
  <c r="CD257" i="6"/>
  <c r="CF257" i="6"/>
  <c r="CD226" i="6"/>
  <c r="CE226" i="6"/>
  <c r="CF226" i="6"/>
  <c r="CG221" i="6"/>
  <c r="BP221" i="6"/>
  <c r="BZ201" i="6"/>
  <c r="BY201" i="6"/>
  <c r="BT201" i="6"/>
  <c r="BX201" i="6"/>
  <c r="CK201" i="6"/>
  <c r="BR179" i="6"/>
  <c r="BV179" i="6"/>
  <c r="CI179" i="6"/>
  <c r="CD143" i="6"/>
  <c r="CF143" i="6"/>
  <c r="CE143" i="6"/>
  <c r="CD127" i="6"/>
  <c r="CF127" i="6"/>
  <c r="CE127" i="6"/>
  <c r="CD95" i="6"/>
  <c r="CE95" i="6"/>
  <c r="CF95" i="6"/>
  <c r="BL12" i="6"/>
  <c r="BU12" i="6" s="1"/>
  <c r="CF141" i="6"/>
  <c r="CE141" i="6"/>
  <c r="CD141" i="6"/>
  <c r="CE66" i="6"/>
  <c r="CF66" i="6"/>
  <c r="BW323" i="6"/>
  <c r="BU241" i="6"/>
  <c r="CK238" i="6"/>
  <c r="BY238" i="6"/>
  <c r="BX238" i="6"/>
  <c r="BZ238" i="6"/>
  <c r="BT238" i="6"/>
  <c r="CK206" i="6"/>
  <c r="BY206" i="6"/>
  <c r="BX206" i="6"/>
  <c r="BZ206" i="6"/>
  <c r="BT206" i="6"/>
  <c r="BT24" i="6" s="1"/>
  <c r="BZ197" i="6"/>
  <c r="BY197" i="6"/>
  <c r="BT197" i="6"/>
  <c r="CK197" i="6"/>
  <c r="BX197" i="6"/>
  <c r="BU186" i="6"/>
  <c r="BQ186" i="6"/>
  <c r="CA186" i="6" s="1"/>
  <c r="CH186" i="6"/>
  <c r="CD178" i="6"/>
  <c r="CF178" i="6"/>
  <c r="CE178" i="6"/>
  <c r="BU170" i="6"/>
  <c r="BQ170" i="6"/>
  <c r="CA170" i="6" s="1"/>
  <c r="CH170" i="6"/>
  <c r="CB136" i="6"/>
  <c r="CE77" i="6"/>
  <c r="CF77" i="6"/>
  <c r="CD77" i="6"/>
  <c r="CE61" i="6"/>
  <c r="CF61" i="6"/>
  <c r="CD61" i="6"/>
  <c r="CE45" i="6"/>
  <c r="CF45" i="6"/>
  <c r="CD45" i="6"/>
  <c r="CN11" i="6"/>
  <c r="CN28" i="6"/>
  <c r="CN8" i="6"/>
  <c r="BO23" i="6"/>
  <c r="BO12" i="6"/>
  <c r="CE265" i="6"/>
  <c r="CD265" i="6"/>
  <c r="CF265" i="6"/>
  <c r="BU228" i="6"/>
  <c r="CF223" i="6"/>
  <c r="CD223" i="6"/>
  <c r="CD202" i="6"/>
  <c r="CJ195" i="6"/>
  <c r="BW195" i="6"/>
  <c r="BS195" i="6"/>
  <c r="CC195" i="6" s="1"/>
  <c r="CF183" i="6"/>
  <c r="CE183" i="6"/>
  <c r="CD183" i="6"/>
  <c r="CE162" i="6"/>
  <c r="CD162" i="6"/>
  <c r="CF162" i="6"/>
  <c r="BT18" i="6"/>
  <c r="CF152" i="6"/>
  <c r="CE152" i="6"/>
  <c r="CD152" i="6"/>
  <c r="CF116" i="6"/>
  <c r="CE116" i="6"/>
  <c r="CD116" i="6"/>
  <c r="CF112" i="6"/>
  <c r="CE112" i="6"/>
  <c r="CD112" i="6"/>
  <c r="CE106" i="6"/>
  <c r="CD106" i="6"/>
  <c r="CF92" i="6"/>
  <c r="CE92" i="6"/>
  <c r="CD92" i="6"/>
  <c r="CG54" i="6"/>
  <c r="BP54" i="6"/>
  <c r="BP17" i="6" s="1"/>
  <c r="BK17" i="6"/>
  <c r="CH38" i="6"/>
  <c r="BU38" i="6"/>
  <c r="BQ38" i="6"/>
  <c r="CA38" i="6" s="1"/>
  <c r="BN27" i="6"/>
  <c r="AP30" i="6"/>
  <c r="AZ19" i="6"/>
  <c r="BU232" i="6"/>
  <c r="CD207" i="6"/>
  <c r="BX193" i="6"/>
  <c r="BX174" i="6"/>
  <c r="BK25" i="6"/>
  <c r="BL10" i="6"/>
  <c r="BK22" i="6"/>
  <c r="BX239" i="6"/>
  <c r="BV184" i="6"/>
  <c r="BL21" i="6"/>
  <c r="BL28" i="6"/>
  <c r="BU28" i="6" s="1"/>
  <c r="BY175" i="6"/>
  <c r="BN25" i="6"/>
  <c r="CF55" i="6"/>
  <c r="CE55" i="6"/>
  <c r="CD55" i="6"/>
  <c r="CG37" i="6"/>
  <c r="CO8" i="6"/>
  <c r="BN14" i="6"/>
  <c r="CJ17" i="6"/>
  <c r="CD38" i="6"/>
  <c r="CF38" i="6"/>
  <c r="CE38" i="6"/>
  <c r="BP412" i="6"/>
  <c r="CG412" i="6"/>
  <c r="BW410" i="6"/>
  <c r="BS410" i="6"/>
  <c r="CJ410" i="6"/>
  <c r="CJ411" i="6"/>
  <c r="BW411" i="6"/>
  <c r="BS411" i="6"/>
  <c r="BZ417" i="6"/>
  <c r="BY417" i="6"/>
  <c r="BT417" i="6"/>
  <c r="CK417" i="6"/>
  <c r="BX417" i="6"/>
  <c r="BU402" i="6"/>
  <c r="BQ402" i="6"/>
  <c r="CA402" i="6" s="1"/>
  <c r="CH402" i="6"/>
  <c r="BU403" i="6"/>
  <c r="CH387" i="6"/>
  <c r="BU387" i="6"/>
  <c r="BQ387" i="6"/>
  <c r="BW414" i="6"/>
  <c r="BS414" i="6"/>
  <c r="CJ414" i="6"/>
  <c r="CH394" i="6"/>
  <c r="BQ394" i="6"/>
  <c r="CA394" i="6" s="1"/>
  <c r="BU394" i="6"/>
  <c r="BP392" i="6"/>
  <c r="CG392" i="6"/>
  <c r="CI407" i="6"/>
  <c r="BV407" i="6"/>
  <c r="BR407" i="6"/>
  <c r="CB407" i="6" s="1"/>
  <c r="CA389" i="6"/>
  <c r="CG379" i="6"/>
  <c r="BP379" i="6"/>
  <c r="CD413" i="6"/>
  <c r="CE413" i="6"/>
  <c r="CF413" i="6"/>
  <c r="CK383" i="6"/>
  <c r="BY383" i="6"/>
  <c r="BX383" i="6"/>
  <c r="BT383" i="6"/>
  <c r="BZ383" i="6"/>
  <c r="CF390" i="6"/>
  <c r="CE390" i="6"/>
  <c r="CO23" i="6"/>
  <c r="CO30" i="6" s="1"/>
  <c r="CO16" i="6"/>
  <c r="CO32" i="6" s="1"/>
  <c r="BU370" i="6"/>
  <c r="BQ370" i="6"/>
  <c r="CA370" i="6" s="1"/>
  <c r="CH370" i="6"/>
  <c r="BX397" i="6"/>
  <c r="BZ396" i="6"/>
  <c r="CK396" i="6"/>
  <c r="BY396" i="6"/>
  <c r="BX396" i="6"/>
  <c r="BT396" i="6"/>
  <c r="CI378" i="6"/>
  <c r="BR378" i="6"/>
  <c r="BV378" i="6"/>
  <c r="CF369" i="6"/>
  <c r="CE369" i="6"/>
  <c r="BU380" i="6"/>
  <c r="CD360" i="6"/>
  <c r="CE360" i="6"/>
  <c r="CF360" i="6"/>
  <c r="CH355" i="6"/>
  <c r="BU355" i="6"/>
  <c r="BQ355" i="6"/>
  <c r="CA355" i="6" s="1"/>
  <c r="CM15" i="6"/>
  <c r="CM13" i="6"/>
  <c r="CM32" i="6" s="1"/>
  <c r="CC356" i="6"/>
  <c r="CJ367" i="6"/>
  <c r="BW367" i="6"/>
  <c r="BS367" i="6"/>
  <c r="CJ348" i="6"/>
  <c r="BS348" i="6"/>
  <c r="BW348" i="6"/>
  <c r="BX381" i="6"/>
  <c r="BV350" i="6"/>
  <c r="CJ343" i="6"/>
  <c r="BW343" i="6"/>
  <c r="BS343" i="6"/>
  <c r="BX368" i="6"/>
  <c r="BV343" i="6"/>
  <c r="BR343" i="6"/>
  <c r="CI343" i="6"/>
  <c r="CC359" i="6"/>
  <c r="CD352" i="6"/>
  <c r="CF352" i="6"/>
  <c r="CE352" i="6"/>
  <c r="BZ337" i="6"/>
  <c r="BX337" i="6"/>
  <c r="CK337" i="6"/>
  <c r="BT337" i="6"/>
  <c r="BY337" i="6"/>
  <c r="CJ334" i="6"/>
  <c r="BS334" i="6"/>
  <c r="CC334" i="6" s="1"/>
  <c r="BW334" i="6"/>
  <c r="CH328" i="6"/>
  <c r="BQ328" i="6"/>
  <c r="CA328" i="6" s="1"/>
  <c r="BU328" i="6"/>
  <c r="BZ321" i="6"/>
  <c r="CK321" i="6"/>
  <c r="BT321" i="6"/>
  <c r="BY321" i="6"/>
  <c r="BX321" i="6"/>
  <c r="BS318" i="6"/>
  <c r="BW318" i="6"/>
  <c r="CJ318" i="6"/>
  <c r="CD338" i="6"/>
  <c r="CF338" i="6"/>
  <c r="CE338" i="6"/>
  <c r="BU333" i="6"/>
  <c r="BZ326" i="6"/>
  <c r="CK326" i="6"/>
  <c r="BY326" i="6"/>
  <c r="BX326" i="6"/>
  <c r="BT326" i="6"/>
  <c r="BU325" i="6"/>
  <c r="BU329" i="6"/>
  <c r="CD306" i="6"/>
  <c r="CE306" i="6"/>
  <c r="CF306" i="6"/>
  <c r="CD286" i="6"/>
  <c r="CE286" i="6"/>
  <c r="CF286" i="6"/>
  <c r="CD274" i="6"/>
  <c r="CE274" i="6"/>
  <c r="CF274" i="6"/>
  <c r="CD270" i="6"/>
  <c r="CE270" i="6"/>
  <c r="CF270" i="6"/>
  <c r="CD258" i="6"/>
  <c r="CE258" i="6"/>
  <c r="CF258" i="6"/>
  <c r="CK236" i="6"/>
  <c r="BZ236" i="6"/>
  <c r="BY236" i="6"/>
  <c r="BX236" i="6"/>
  <c r="BT236" i="6"/>
  <c r="CJ233" i="6"/>
  <c r="BS233" i="6"/>
  <c r="BW233" i="6"/>
  <c r="CH227" i="6"/>
  <c r="BQ227" i="6"/>
  <c r="BU227" i="6"/>
  <c r="CK220" i="6"/>
  <c r="BZ220" i="6"/>
  <c r="BY220" i="6"/>
  <c r="BX220" i="6"/>
  <c r="BT220" i="6"/>
  <c r="CJ217" i="6"/>
  <c r="BS217" i="6"/>
  <c r="BW217" i="6"/>
  <c r="CH211" i="6"/>
  <c r="BQ211" i="6"/>
  <c r="BU211" i="6"/>
  <c r="CG208" i="6"/>
  <c r="BP208" i="6"/>
  <c r="CJ201" i="6"/>
  <c r="BS201" i="6"/>
  <c r="BW201" i="6"/>
  <c r="CI198" i="6"/>
  <c r="BR198" i="6"/>
  <c r="BV198" i="6"/>
  <c r="CG192" i="6"/>
  <c r="BP192" i="6"/>
  <c r="BK15" i="6"/>
  <c r="CF300" i="6"/>
  <c r="CE300" i="6"/>
  <c r="CD300" i="6"/>
  <c r="CF284" i="6"/>
  <c r="CE284" i="6"/>
  <c r="CD284" i="6"/>
  <c r="CF268" i="6"/>
  <c r="CE268" i="6"/>
  <c r="CD268" i="6"/>
  <c r="CC262" i="6"/>
  <c r="CK251" i="6"/>
  <c r="BY251" i="6"/>
  <c r="BZ251" i="6"/>
  <c r="BT251" i="6"/>
  <c r="BX251" i="6"/>
  <c r="BQ240" i="6"/>
  <c r="CA240" i="6" s="1"/>
  <c r="BU240" i="6"/>
  <c r="CH240" i="6"/>
  <c r="CF307" i="6"/>
  <c r="CD307" i="6"/>
  <c r="CE307" i="6"/>
  <c r="CE253" i="6"/>
  <c r="CD253" i="6"/>
  <c r="CF253" i="6"/>
  <c r="CG247" i="6"/>
  <c r="BP247" i="6"/>
  <c r="CA247" i="6" s="1"/>
  <c r="CG239" i="6"/>
  <c r="BP239" i="6"/>
  <c r="BR231" i="6"/>
  <c r="BV231" i="6"/>
  <c r="CI231" i="6"/>
  <c r="BV213" i="6"/>
  <c r="BR213" i="6"/>
  <c r="CI213" i="6"/>
  <c r="CI12" i="6" s="1"/>
  <c r="BM12" i="6"/>
  <c r="BQ204" i="6"/>
  <c r="BU204" i="6"/>
  <c r="CH204" i="6"/>
  <c r="CK184" i="6"/>
  <c r="BZ184" i="6"/>
  <c r="BY184" i="6"/>
  <c r="BX184" i="6"/>
  <c r="BT184" i="6"/>
  <c r="CJ181" i="6"/>
  <c r="BS181" i="6"/>
  <c r="BW181" i="6"/>
  <c r="CH175" i="6"/>
  <c r="BQ175" i="6"/>
  <c r="BU175" i="6"/>
  <c r="CC269" i="6"/>
  <c r="BY245" i="6"/>
  <c r="BT245" i="6"/>
  <c r="BX245" i="6"/>
  <c r="CK245" i="6"/>
  <c r="BZ245" i="6"/>
  <c r="BR235" i="6"/>
  <c r="BV235" i="6"/>
  <c r="CI235" i="6"/>
  <c r="BV217" i="6"/>
  <c r="BR217" i="6"/>
  <c r="CI217" i="6"/>
  <c r="BQ208" i="6"/>
  <c r="CB208" i="6" s="1"/>
  <c r="BU208" i="6"/>
  <c r="CH208" i="6"/>
  <c r="BS190" i="6"/>
  <c r="BW190" i="6"/>
  <c r="CJ190" i="6"/>
  <c r="CF295" i="6"/>
  <c r="CE295" i="6"/>
  <c r="CD295" i="6"/>
  <c r="CH246" i="6"/>
  <c r="BQ246" i="6"/>
  <c r="BU246" i="6"/>
  <c r="BU212" i="6"/>
  <c r="CD155" i="6"/>
  <c r="CE155" i="6"/>
  <c r="CF155" i="6"/>
  <c r="CD139" i="6"/>
  <c r="CF139" i="6"/>
  <c r="CE139" i="6"/>
  <c r="CD123" i="6"/>
  <c r="CF123" i="6"/>
  <c r="CE123" i="6"/>
  <c r="CD107" i="6"/>
  <c r="CF107" i="6"/>
  <c r="CE107" i="6"/>
  <c r="CD91" i="6"/>
  <c r="CF91" i="6"/>
  <c r="CE91" i="6"/>
  <c r="BW417" i="6"/>
  <c r="BS417" i="6"/>
  <c r="CJ417" i="6"/>
  <c r="BV414" i="6"/>
  <c r="BR414" i="6"/>
  <c r="CI414" i="6"/>
  <c r="BU411" i="6"/>
  <c r="BQ411" i="6"/>
  <c r="CA411" i="6" s="1"/>
  <c r="CH411" i="6"/>
  <c r="CG408" i="6"/>
  <c r="BP408" i="6"/>
  <c r="BQ408" i="6"/>
  <c r="BU408" i="6"/>
  <c r="CH408" i="6"/>
  <c r="BV409" i="6"/>
  <c r="BR409" i="6"/>
  <c r="CI409" i="6"/>
  <c r="BW403" i="6"/>
  <c r="BS403" i="6"/>
  <c r="CC403" i="6" s="1"/>
  <c r="CJ403" i="6"/>
  <c r="CG417" i="6"/>
  <c r="BP417" i="6"/>
  <c r="BU416" i="6"/>
  <c r="BZ409" i="6"/>
  <c r="BY409" i="6"/>
  <c r="BT409" i="6"/>
  <c r="BX409" i="6"/>
  <c r="CK409" i="6"/>
  <c r="BU405" i="6"/>
  <c r="BQ405" i="6"/>
  <c r="CH405" i="6"/>
  <c r="CG401" i="6"/>
  <c r="BP401" i="6"/>
  <c r="BZ401" i="6"/>
  <c r="BU412" i="6"/>
  <c r="CF411" i="6"/>
  <c r="CE411" i="6"/>
  <c r="CG410" i="6"/>
  <c r="BP410" i="6"/>
  <c r="CD401" i="6"/>
  <c r="CE401" i="6"/>
  <c r="BU401" i="6"/>
  <c r="CJ389" i="6"/>
  <c r="BW389" i="6"/>
  <c r="BS389" i="6"/>
  <c r="CC389" i="6" s="1"/>
  <c r="CI386" i="6"/>
  <c r="BV386" i="6"/>
  <c r="BR386" i="6"/>
  <c r="BW386" i="6"/>
  <c r="BV405" i="6"/>
  <c r="CI405" i="6"/>
  <c r="BR405" i="6"/>
  <c r="BW405" i="6"/>
  <c r="CH417" i="6"/>
  <c r="BQ417" i="6"/>
  <c r="BU417" i="6"/>
  <c r="BV417" i="6"/>
  <c r="CJ406" i="6"/>
  <c r="BS406" i="6"/>
  <c r="BW406" i="6"/>
  <c r="BW400" i="6"/>
  <c r="CD395" i="6"/>
  <c r="CH378" i="6"/>
  <c r="BQ378" i="6"/>
  <c r="CA378" i="6" s="1"/>
  <c r="BU378" i="6"/>
  <c r="CC398" i="6"/>
  <c r="BS390" i="6"/>
  <c r="CJ390" i="6"/>
  <c r="BW390" i="6"/>
  <c r="BX387" i="6"/>
  <c r="BT387" i="6"/>
  <c r="CK387" i="6"/>
  <c r="BZ387" i="6"/>
  <c r="BY387" i="6"/>
  <c r="CG383" i="6"/>
  <c r="BP383" i="6"/>
  <c r="BZ405" i="6"/>
  <c r="CI388" i="6"/>
  <c r="BV388" i="6"/>
  <c r="BR388" i="6"/>
  <c r="CE384" i="6"/>
  <c r="CD384" i="6"/>
  <c r="CF384" i="6"/>
  <c r="BU383" i="6"/>
  <c r="BQ383" i="6"/>
  <c r="CH383" i="6"/>
  <c r="BX377" i="6"/>
  <c r="CI368" i="6"/>
  <c r="BV368" i="6"/>
  <c r="BR368" i="6"/>
  <c r="CB368" i="6" s="1"/>
  <c r="CE397" i="6"/>
  <c r="CF397" i="6"/>
  <c r="CD397" i="6"/>
  <c r="BP382" i="6"/>
  <c r="CF382" i="6" s="1"/>
  <c r="CG382" i="6"/>
  <c r="BU374" i="6"/>
  <c r="BQ374" i="6"/>
  <c r="CA374" i="6" s="1"/>
  <c r="CH374" i="6"/>
  <c r="BX371" i="6"/>
  <c r="BT371" i="6"/>
  <c r="BZ371" i="6"/>
  <c r="BY371" i="6"/>
  <c r="CK371" i="6"/>
  <c r="CH367" i="6"/>
  <c r="BQ367" i="6"/>
  <c r="CA367" i="6" s="1"/>
  <c r="BU367" i="6"/>
  <c r="BX382" i="6"/>
  <c r="BV382" i="6"/>
  <c r="CH371" i="6"/>
  <c r="BU371" i="6"/>
  <c r="BQ371" i="6"/>
  <c r="CA371" i="6" s="1"/>
  <c r="CD364" i="6"/>
  <c r="CE364" i="6"/>
  <c r="CF364" i="6"/>
  <c r="BZ355" i="6"/>
  <c r="CK355" i="6"/>
  <c r="BX355" i="6"/>
  <c r="BT355" i="6"/>
  <c r="BY355" i="6"/>
  <c r="BX404" i="6"/>
  <c r="BV379" i="6"/>
  <c r="CD366" i="6"/>
  <c r="CB365" i="6"/>
  <c r="CF362" i="6"/>
  <c r="CE362" i="6"/>
  <c r="CD362" i="6"/>
  <c r="CB357" i="6"/>
  <c r="CC355" i="6"/>
  <c r="CI374" i="6"/>
  <c r="BR374" i="6"/>
  <c r="BV374" i="6"/>
  <c r="BV355" i="6"/>
  <c r="BP351" i="6"/>
  <c r="CG351" i="6"/>
  <c r="BZ347" i="6"/>
  <c r="BX347" i="6"/>
  <c r="CK347" i="6"/>
  <c r="BT347" i="6"/>
  <c r="BY347" i="6"/>
  <c r="CA381" i="6"/>
  <c r="CF378" i="6"/>
  <c r="CD378" i="6"/>
  <c r="CE378" i="6"/>
  <c r="BW370" i="6"/>
  <c r="CF350" i="6"/>
  <c r="CE350" i="6"/>
  <c r="CD350" i="6"/>
  <c r="CK344" i="6"/>
  <c r="BY344" i="6"/>
  <c r="BX344" i="6"/>
  <c r="BT344" i="6"/>
  <c r="BZ344" i="6"/>
  <c r="CE368" i="6"/>
  <c r="CD368" i="6"/>
  <c r="CF368" i="6"/>
  <c r="CC351" i="6"/>
  <c r="CH347" i="6"/>
  <c r="BU347" i="6"/>
  <c r="BQ347" i="6"/>
  <c r="BW354" i="6"/>
  <c r="CJ346" i="6"/>
  <c r="BS346" i="6"/>
  <c r="BW346" i="6"/>
  <c r="CF345" i="6"/>
  <c r="CE345" i="6"/>
  <c r="CD345" i="6"/>
  <c r="BP337" i="6"/>
  <c r="CG337" i="6"/>
  <c r="BZ333" i="6"/>
  <c r="BX333" i="6"/>
  <c r="CK333" i="6"/>
  <c r="BT333" i="6"/>
  <c r="BY333" i="6"/>
  <c r="CJ330" i="6"/>
  <c r="BS330" i="6"/>
  <c r="BW330" i="6"/>
  <c r="CI327" i="6"/>
  <c r="BR327" i="6"/>
  <c r="BV327" i="6"/>
  <c r="BQ324" i="6"/>
  <c r="CA324" i="6" s="1"/>
  <c r="CH324" i="6"/>
  <c r="BU324" i="6"/>
  <c r="BP321" i="6"/>
  <c r="CA321" i="6" s="1"/>
  <c r="CG321" i="6"/>
  <c r="BZ317" i="6"/>
  <c r="CK317" i="6"/>
  <c r="BT317" i="6"/>
  <c r="BY317" i="6"/>
  <c r="BX317" i="6"/>
  <c r="CI347" i="6"/>
  <c r="BV347" i="6"/>
  <c r="BR347" i="6"/>
  <c r="BW347" i="6"/>
  <c r="CB325" i="6"/>
  <c r="CF323" i="6"/>
  <c r="CE323" i="6"/>
  <c r="CD323" i="6"/>
  <c r="BV322" i="6"/>
  <c r="BR322" i="6"/>
  <c r="CI322" i="6"/>
  <c r="CA319" i="6"/>
  <c r="BX342" i="6"/>
  <c r="CF332" i="6"/>
  <c r="CE332" i="6"/>
  <c r="CD332" i="6"/>
  <c r="BZ322" i="6"/>
  <c r="CK322" i="6"/>
  <c r="BY322" i="6"/>
  <c r="BX322" i="6"/>
  <c r="BT322" i="6"/>
  <c r="CE314" i="6"/>
  <c r="CF330" i="6"/>
  <c r="CE330" i="6"/>
  <c r="CI324" i="6"/>
  <c r="BV324" i="6"/>
  <c r="BR324" i="6"/>
  <c r="CC324" i="6" s="1"/>
  <c r="BZ318" i="6"/>
  <c r="CK318" i="6"/>
  <c r="BY318" i="6"/>
  <c r="BX318" i="6"/>
  <c r="BT318" i="6"/>
  <c r="BU239" i="6"/>
  <c r="CH239" i="6"/>
  <c r="BQ239" i="6"/>
  <c r="CA239" i="6" s="1"/>
  <c r="CG236" i="6"/>
  <c r="BP236" i="6"/>
  <c r="CK232" i="6"/>
  <c r="BZ232" i="6"/>
  <c r="BX232" i="6"/>
  <c r="BT232" i="6"/>
  <c r="BY232" i="6"/>
  <c r="CJ229" i="6"/>
  <c r="BS229" i="6"/>
  <c r="BW229" i="6"/>
  <c r="CI226" i="6"/>
  <c r="BR226" i="6"/>
  <c r="BV226" i="6"/>
  <c r="CH223" i="6"/>
  <c r="BQ223" i="6"/>
  <c r="CA223" i="6" s="1"/>
  <c r="BU223" i="6"/>
  <c r="CG220" i="6"/>
  <c r="BP220" i="6"/>
  <c r="CK216" i="6"/>
  <c r="BZ216" i="6"/>
  <c r="BX216" i="6"/>
  <c r="BT216" i="6"/>
  <c r="BT16" i="6" s="1"/>
  <c r="BY216" i="6"/>
  <c r="CJ213" i="6"/>
  <c r="BS213" i="6"/>
  <c r="BW213" i="6"/>
  <c r="CI210" i="6"/>
  <c r="CI16" i="6" s="1"/>
  <c r="BR210" i="6"/>
  <c r="BV210" i="6"/>
  <c r="CH207" i="6"/>
  <c r="BQ207" i="6"/>
  <c r="BU207" i="6"/>
  <c r="CG204" i="6"/>
  <c r="BP204" i="6"/>
  <c r="CK200" i="6"/>
  <c r="BZ200" i="6"/>
  <c r="BX200" i="6"/>
  <c r="BT200" i="6"/>
  <c r="BY200" i="6"/>
  <c r="CJ197" i="6"/>
  <c r="BW197" i="6"/>
  <c r="BS197" i="6"/>
  <c r="CI194" i="6"/>
  <c r="BR194" i="6"/>
  <c r="CB194" i="6" s="1"/>
  <c r="BV194" i="6"/>
  <c r="CH191" i="6"/>
  <c r="BU191" i="6"/>
  <c r="BQ191" i="6"/>
  <c r="CA191" i="6" s="1"/>
  <c r="BX334" i="6"/>
  <c r="CC325" i="6"/>
  <c r="CF312" i="6"/>
  <c r="CE312" i="6"/>
  <c r="CD312" i="6"/>
  <c r="CF296" i="6"/>
  <c r="CE296" i="6"/>
  <c r="CD296" i="6"/>
  <c r="CB280" i="6"/>
  <c r="CF280" i="6"/>
  <c r="CF264" i="6"/>
  <c r="CE264" i="6"/>
  <c r="CD264" i="6"/>
  <c r="CG251" i="6"/>
  <c r="BP251" i="6"/>
  <c r="BV247" i="6"/>
  <c r="BR247" i="6"/>
  <c r="CI247" i="6"/>
  <c r="BS242" i="6"/>
  <c r="CJ242" i="6"/>
  <c r="BW242" i="6"/>
  <c r="BU318" i="6"/>
  <c r="CE309" i="6"/>
  <c r="CD309" i="6"/>
  <c r="CF309" i="6"/>
  <c r="CA307" i="6"/>
  <c r="CB302" i="6"/>
  <c r="CF299" i="6"/>
  <c r="CE299" i="6"/>
  <c r="CD299" i="6"/>
  <c r="CE277" i="6"/>
  <c r="CD277" i="6"/>
  <c r="CF277" i="6"/>
  <c r="CF267" i="6"/>
  <c r="CE267" i="6"/>
  <c r="CD267" i="6"/>
  <c r="BZ237" i="6"/>
  <c r="BY237" i="6"/>
  <c r="BT237" i="6"/>
  <c r="BX237" i="6"/>
  <c r="CK237" i="6"/>
  <c r="BV229" i="6"/>
  <c r="BR229" i="6"/>
  <c r="CI229" i="6"/>
  <c r="BQ220" i="6"/>
  <c r="BU220" i="6"/>
  <c r="CH220" i="6"/>
  <c r="BS210" i="6"/>
  <c r="BW210" i="6"/>
  <c r="CJ210" i="6"/>
  <c r="BU202" i="6"/>
  <c r="BQ202" i="6"/>
  <c r="CA202" i="6" s="1"/>
  <c r="CH202" i="6"/>
  <c r="CH187" i="6"/>
  <c r="BQ187" i="6"/>
  <c r="BU187" i="6"/>
  <c r="CG184" i="6"/>
  <c r="BP184" i="6"/>
  <c r="CK180" i="6"/>
  <c r="BZ180" i="6"/>
  <c r="BX180" i="6"/>
  <c r="BY180" i="6"/>
  <c r="BT180" i="6"/>
  <c r="CJ177" i="6"/>
  <c r="BS177" i="6"/>
  <c r="BW177" i="6"/>
  <c r="CI174" i="6"/>
  <c r="BR174" i="6"/>
  <c r="CB174" i="6" s="1"/>
  <c r="BV174" i="6"/>
  <c r="CH171" i="6"/>
  <c r="BQ171" i="6"/>
  <c r="CA171" i="6" s="1"/>
  <c r="BU171" i="6"/>
  <c r="BV341" i="6"/>
  <c r="CJ327" i="6"/>
  <c r="BS327" i="6"/>
  <c r="BW327" i="6"/>
  <c r="CC283" i="6"/>
  <c r="CA244" i="6"/>
  <c r="BV233" i="6"/>
  <c r="BR233" i="6"/>
  <c r="CI233" i="6"/>
  <c r="BQ224" i="6"/>
  <c r="CB224" i="6" s="1"/>
  <c r="BU224" i="6"/>
  <c r="CH224" i="6"/>
  <c r="BS214" i="6"/>
  <c r="BW214" i="6"/>
  <c r="CJ214" i="6"/>
  <c r="BU206" i="6"/>
  <c r="BQ206" i="6"/>
  <c r="CA206" i="6" s="1"/>
  <c r="CH206" i="6"/>
  <c r="BQ196" i="6"/>
  <c r="BQ23" i="6" s="1"/>
  <c r="BU196" i="6"/>
  <c r="CH196" i="6"/>
  <c r="CD339" i="6"/>
  <c r="CF339" i="6"/>
  <c r="CE339" i="6"/>
  <c r="BV320" i="6"/>
  <c r="CF320" i="6"/>
  <c r="CE320" i="6"/>
  <c r="CD320" i="6"/>
  <c r="CE305" i="6"/>
  <c r="CD305" i="6"/>
  <c r="CF305" i="6"/>
  <c r="CA273" i="6"/>
  <c r="CE273" i="6"/>
  <c r="CD273" i="6"/>
  <c r="CF273" i="6"/>
  <c r="BW236" i="6"/>
  <c r="BS236" i="6"/>
  <c r="CJ236" i="6"/>
  <c r="BW234" i="6"/>
  <c r="CF219" i="6"/>
  <c r="CE219" i="6"/>
  <c r="CD219" i="6"/>
  <c r="CE213" i="6"/>
  <c r="CF213" i="6"/>
  <c r="BW204" i="6"/>
  <c r="BS204" i="6"/>
  <c r="CJ204" i="6"/>
  <c r="BW202" i="6"/>
  <c r="BP187" i="6"/>
  <c r="CF187" i="6" s="1"/>
  <c r="CG187" i="6"/>
  <c r="BU182" i="6"/>
  <c r="BQ182" i="6"/>
  <c r="CA182" i="6" s="1"/>
  <c r="CH182" i="6"/>
  <c r="BV177" i="6"/>
  <c r="BR177" i="6"/>
  <c r="CB177" i="6" s="1"/>
  <c r="CI177" i="6"/>
  <c r="BY171" i="6"/>
  <c r="CD167" i="6"/>
  <c r="CF167" i="6"/>
  <c r="CE167" i="6"/>
  <c r="CD151" i="6"/>
  <c r="CF151" i="6"/>
  <c r="CE151" i="6"/>
  <c r="CD135" i="6"/>
  <c r="CF135" i="6"/>
  <c r="CE135" i="6"/>
  <c r="CC132" i="6"/>
  <c r="CD119" i="6"/>
  <c r="CE119" i="6"/>
  <c r="CF119" i="6"/>
  <c r="CD103" i="6"/>
  <c r="CF103" i="6"/>
  <c r="CE103" i="6"/>
  <c r="BL14" i="6"/>
  <c r="BU14" i="6" s="1"/>
  <c r="CL11" i="6"/>
  <c r="CL33" i="6" s="1"/>
  <c r="CL8" i="6"/>
  <c r="CL30" i="6" s="1"/>
  <c r="CC313" i="6"/>
  <c r="CF246" i="6"/>
  <c r="BV236" i="6"/>
  <c r="BW203" i="6"/>
  <c r="BW186" i="6"/>
  <c r="CF125" i="6"/>
  <c r="CE125" i="6"/>
  <c r="CD125" i="6"/>
  <c r="CF109" i="6"/>
  <c r="CE109" i="6"/>
  <c r="CD109" i="6"/>
  <c r="CF101" i="6"/>
  <c r="CE101" i="6"/>
  <c r="CD101" i="6"/>
  <c r="CD70" i="6"/>
  <c r="CF70" i="6"/>
  <c r="CE70" i="6"/>
  <c r="CC263" i="6"/>
  <c r="CI240" i="6"/>
  <c r="BV240" i="6"/>
  <c r="BR240" i="6"/>
  <c r="BR227" i="6"/>
  <c r="BV227" i="6"/>
  <c r="CI227" i="6"/>
  <c r="BW219" i="6"/>
  <c r="BP195" i="6"/>
  <c r="CG195" i="6"/>
  <c r="CG13" i="6" s="1"/>
  <c r="BZ189" i="6"/>
  <c r="BY189" i="6"/>
  <c r="BT189" i="6"/>
  <c r="CK189" i="6"/>
  <c r="CK12" i="6" s="1"/>
  <c r="BX189" i="6"/>
  <c r="BR183" i="6"/>
  <c r="BV183" i="6"/>
  <c r="CI183" i="6"/>
  <c r="BQ172" i="6"/>
  <c r="BU172" i="6"/>
  <c r="CH172" i="6"/>
  <c r="CE85" i="6"/>
  <c r="CF85" i="6"/>
  <c r="CD85" i="6"/>
  <c r="CE69" i="6"/>
  <c r="CF69" i="6"/>
  <c r="CD69" i="6"/>
  <c r="CE53" i="6"/>
  <c r="CF53" i="6"/>
  <c r="CD53" i="6"/>
  <c r="BK29" i="6"/>
  <c r="BU18" i="6"/>
  <c r="CE281" i="6"/>
  <c r="CD281" i="6"/>
  <c r="CF281" i="6"/>
  <c r="CA271" i="6"/>
  <c r="CF248" i="6"/>
  <c r="CE248" i="6"/>
  <c r="CD248" i="6"/>
  <c r="BW240" i="6"/>
  <c r="CF235" i="6"/>
  <c r="CE235" i="6"/>
  <c r="CD235" i="6"/>
  <c r="CI232" i="6"/>
  <c r="BV232" i="6"/>
  <c r="BR232" i="6"/>
  <c r="BV221" i="6"/>
  <c r="BR221" i="6"/>
  <c r="CI221" i="6"/>
  <c r="BX217" i="6"/>
  <c r="CJ211" i="6"/>
  <c r="BW211" i="6"/>
  <c r="BS211" i="6"/>
  <c r="CC211" i="6" s="1"/>
  <c r="CA209" i="6"/>
  <c r="BW206" i="6"/>
  <c r="CD198" i="6"/>
  <c r="CF198" i="6"/>
  <c r="CE198" i="6"/>
  <c r="BW182" i="6"/>
  <c r="BX177" i="6"/>
  <c r="BU176" i="6"/>
  <c r="CE146" i="6"/>
  <c r="CD146" i="6"/>
  <c r="CF146" i="6"/>
  <c r="CC141" i="6"/>
  <c r="CF140" i="6"/>
  <c r="CE140" i="6"/>
  <c r="CD140" i="6"/>
  <c r="CF132" i="6"/>
  <c r="CD132" i="6"/>
  <c r="CE132" i="6"/>
  <c r="CF128" i="6"/>
  <c r="CE128" i="6"/>
  <c r="CE126" i="6"/>
  <c r="CD126" i="6"/>
  <c r="CF126" i="6"/>
  <c r="CC101" i="6"/>
  <c r="CF100" i="6"/>
  <c r="CE100" i="6"/>
  <c r="CD100" i="6"/>
  <c r="CI65" i="6"/>
  <c r="BR65" i="6"/>
  <c r="CB65" i="6" s="1"/>
  <c r="BV65" i="6"/>
  <c r="CK51" i="6"/>
  <c r="BY51" i="6"/>
  <c r="BO10" i="6"/>
  <c r="BZ51" i="6"/>
  <c r="BT51" i="6"/>
  <c r="BX51" i="6"/>
  <c r="BO26" i="6"/>
  <c r="CK35" i="6"/>
  <c r="BY35" i="6"/>
  <c r="BX35" i="6"/>
  <c r="BT35" i="6"/>
  <c r="BZ35" i="6"/>
  <c r="BO8" i="6"/>
  <c r="BO28" i="6"/>
  <c r="BO11" i="6"/>
  <c r="BL26" i="6"/>
  <c r="BN23" i="6"/>
  <c r="AH30" i="6"/>
  <c r="X19" i="6"/>
  <c r="BL17" i="6"/>
  <c r="BU247" i="6"/>
  <c r="BV211" i="6"/>
  <c r="BU200" i="6"/>
  <c r="BX178" i="6"/>
  <c r="BV175" i="6"/>
  <c r="CH169" i="6"/>
  <c r="CH14" i="6" s="1"/>
  <c r="BU169" i="6"/>
  <c r="BQ169" i="6"/>
  <c r="CA169" i="6" s="1"/>
  <c r="CF117" i="6"/>
  <c r="CE117" i="6"/>
  <c r="CD117" i="6"/>
  <c r="CF113" i="6"/>
  <c r="CE113" i="6"/>
  <c r="CD113" i="6"/>
  <c r="CD90" i="6"/>
  <c r="CE90" i="6"/>
  <c r="CF90" i="6"/>
  <c r="CA85" i="6"/>
  <c r="CD78" i="6"/>
  <c r="CF78" i="6"/>
  <c r="CE78" i="6"/>
  <c r="CD74" i="6"/>
  <c r="CF74" i="6"/>
  <c r="CE74" i="6"/>
  <c r="CD54" i="6"/>
  <c r="CH37" i="6"/>
  <c r="CH24" i="6" s="1"/>
  <c r="BU37" i="6"/>
  <c r="BQ37" i="6"/>
  <c r="BL24" i="6"/>
  <c r="BU24" i="6" s="1"/>
  <c r="BW179" i="6"/>
  <c r="CF84" i="6"/>
  <c r="CE84" i="6"/>
  <c r="CD84" i="6"/>
  <c r="CF68" i="6"/>
  <c r="CE68" i="6"/>
  <c r="CD68" i="6"/>
  <c r="CF56" i="6"/>
  <c r="CE56" i="6"/>
  <c r="CD56" i="6"/>
  <c r="BU54" i="6"/>
  <c r="AE32" i="6"/>
  <c r="CF52" i="6"/>
  <c r="CE52" i="6"/>
  <c r="CD52" i="6"/>
  <c r="CA51" i="6"/>
  <c r="CF48" i="6"/>
  <c r="CE48" i="6"/>
  <c r="CD48" i="6"/>
  <c r="CF44" i="6"/>
  <c r="CE44" i="6"/>
  <c r="BX39" i="6"/>
  <c r="CI35" i="6"/>
  <c r="BB19" i="6"/>
  <c r="BZ239" i="6"/>
  <c r="CF179" i="6"/>
  <c r="CD179" i="6"/>
  <c r="CE179" i="6"/>
  <c r="CA159" i="6"/>
  <c r="CP30" i="6"/>
  <c r="BK10" i="6"/>
  <c r="BK23" i="6"/>
  <c r="BK27" i="6"/>
  <c r="BM17" i="6"/>
  <c r="BW17" i="6" s="1"/>
  <c r="BL8" i="6"/>
  <c r="BU8" i="6" s="1"/>
  <c r="BU35" i="6"/>
  <c r="CM29" i="6"/>
  <c r="BM16" i="6"/>
  <c r="CC84" i="6"/>
  <c r="CD83" i="6"/>
  <c r="CF83" i="6"/>
  <c r="CE83" i="6"/>
  <c r="CC70" i="6"/>
  <c r="CD67" i="6"/>
  <c r="CF36" i="6"/>
  <c r="CE36" i="6"/>
  <c r="CD36" i="6"/>
  <c r="CA103" i="6"/>
  <c r="CJ12" i="6"/>
  <c r="CB75" i="6"/>
  <c r="BN26" i="6"/>
  <c r="CA135" i="6"/>
  <c r="CI23" i="6"/>
  <c r="CM8" i="6"/>
  <c r="CF97" i="6"/>
  <c r="CE97" i="6"/>
  <c r="CD97" i="6"/>
  <c r="CD82" i="6"/>
  <c r="CF82" i="6"/>
  <c r="CE82" i="6"/>
  <c r="BZ54" i="6"/>
  <c r="CC43" i="6"/>
  <c r="CI36" i="6"/>
  <c r="BV36" i="6"/>
  <c r="BR36" i="6"/>
  <c r="BM21" i="6"/>
  <c r="BY207" i="6"/>
  <c r="BU194" i="6"/>
  <c r="CD174" i="6"/>
  <c r="CE174" i="6"/>
  <c r="CF174" i="6"/>
  <c r="CF80" i="6"/>
  <c r="CE80" i="6"/>
  <c r="CD80" i="6"/>
  <c r="CF64" i="6"/>
  <c r="CE64" i="6"/>
  <c r="CD64" i="6"/>
  <c r="BO25" i="6"/>
  <c r="CA54" i="6"/>
  <c r="CA46" i="6"/>
  <c r="BQ16" i="6"/>
  <c r="BX44" i="6"/>
  <c r="BL27" i="6"/>
  <c r="BU27" i="6" s="1"/>
  <c r="BM24" i="6"/>
  <c r="BM8" i="6"/>
  <c r="BM23" i="6"/>
  <c r="CN29" i="6"/>
  <c r="CF239" i="6"/>
  <c r="CE239" i="6"/>
  <c r="CD239" i="6"/>
  <c r="BV195" i="6"/>
  <c r="CB61" i="6"/>
  <c r="CG23" i="6"/>
  <c r="BM26" i="6"/>
  <c r="BL11" i="6"/>
  <c r="BU11" i="6" s="1"/>
  <c r="BO24" i="6"/>
  <c r="BM10" i="6"/>
  <c r="CD210" i="6"/>
  <c r="CE210" i="6"/>
  <c r="CF210" i="6"/>
  <c r="CC180" i="6"/>
  <c r="CD175" i="6"/>
  <c r="CE175" i="6"/>
  <c r="CF79" i="6"/>
  <c r="CE79" i="6"/>
  <c r="CD79" i="6"/>
  <c r="BO27" i="6"/>
  <c r="CE37" i="6"/>
  <c r="CF37" i="6"/>
  <c r="CD37" i="6"/>
  <c r="BO21" i="6"/>
  <c r="BX36" i="6"/>
  <c r="BK26" i="6"/>
  <c r="BM29" i="6"/>
  <c r="CC228" i="6"/>
  <c r="BV192" i="6"/>
  <c r="CA181" i="6"/>
  <c r="CB87" i="6"/>
  <c r="CJ14" i="6"/>
  <c r="CB63" i="6"/>
  <c r="BR27" i="6"/>
  <c r="CB297" i="6" l="1"/>
  <c r="CA388" i="6"/>
  <c r="CB276" i="6"/>
  <c r="CB94" i="6"/>
  <c r="CB98" i="6"/>
  <c r="CB122" i="6"/>
  <c r="CA302" i="6"/>
  <c r="CB149" i="6"/>
  <c r="CB145" i="6"/>
  <c r="CB226" i="6"/>
  <c r="CB388" i="6"/>
  <c r="CC341" i="6"/>
  <c r="CH29" i="6"/>
  <c r="CB270" i="6"/>
  <c r="CB358" i="6"/>
  <c r="CB285" i="6"/>
  <c r="CB57" i="6"/>
  <c r="CB247" i="6"/>
  <c r="CB269" i="6"/>
  <c r="CC248" i="6"/>
  <c r="CB311" i="6"/>
  <c r="CH23" i="6"/>
  <c r="CB229" i="6"/>
  <c r="CB343" i="6"/>
  <c r="CA412" i="6"/>
  <c r="CC396" i="6"/>
  <c r="CB143" i="6"/>
  <c r="CB345" i="6"/>
  <c r="CB163" i="6"/>
  <c r="CB154" i="6"/>
  <c r="CA254" i="6"/>
  <c r="CA401" i="6"/>
  <c r="CB109" i="6"/>
  <c r="CB78" i="6"/>
  <c r="CA413" i="6"/>
  <c r="CB108" i="6"/>
  <c r="CC189" i="6"/>
  <c r="BV13" i="6"/>
  <c r="CB288" i="6"/>
  <c r="CC273" i="6"/>
  <c r="CC333" i="6"/>
  <c r="CB133" i="6"/>
  <c r="CB384" i="6"/>
  <c r="CB167" i="6"/>
  <c r="CB278" i="6"/>
  <c r="CB253" i="6"/>
  <c r="CC345" i="6"/>
  <c r="CB372" i="6"/>
  <c r="CC45" i="6"/>
  <c r="CI14" i="6"/>
  <c r="CB299" i="6"/>
  <c r="CC348" i="6"/>
  <c r="CC244" i="6"/>
  <c r="CB249" i="6"/>
  <c r="CB158" i="6"/>
  <c r="CB244" i="6"/>
  <c r="CB51" i="6"/>
  <c r="CB272" i="6"/>
  <c r="CB268" i="6"/>
  <c r="CB250" i="6"/>
  <c r="CB348" i="6"/>
  <c r="CB93" i="6"/>
  <c r="CB54" i="6"/>
  <c r="CC277" i="6"/>
  <c r="CA372" i="6"/>
  <c r="CC93" i="6"/>
  <c r="CB335" i="6"/>
  <c r="CB116" i="6"/>
  <c r="CB89" i="6"/>
  <c r="CB88" i="6"/>
  <c r="CB176" i="6"/>
  <c r="CB164" i="6"/>
  <c r="CB46" i="6"/>
  <c r="CB322" i="6"/>
  <c r="CC330" i="6"/>
  <c r="CA337" i="6"/>
  <c r="CB254" i="6"/>
  <c r="CB316" i="6"/>
  <c r="CB349" i="6"/>
  <c r="CC162" i="6"/>
  <c r="CB53" i="6"/>
  <c r="CB60" i="6"/>
  <c r="CB150" i="6"/>
  <c r="CB281" i="6"/>
  <c r="CB52" i="6"/>
  <c r="CB66" i="6"/>
  <c r="CA265" i="6"/>
  <c r="CB291" i="6"/>
  <c r="CB72" i="6"/>
  <c r="CC329" i="6"/>
  <c r="CB295" i="6"/>
  <c r="CC326" i="6"/>
  <c r="CB377" i="6"/>
  <c r="CB148" i="6"/>
  <c r="CC72" i="6"/>
  <c r="CB198" i="6"/>
  <c r="CB58" i="6"/>
  <c r="CB185" i="6"/>
  <c r="CB95" i="6"/>
  <c r="CC117" i="6"/>
  <c r="CB340" i="6"/>
  <c r="CB252" i="6"/>
  <c r="BU29" i="6"/>
  <c r="CC164" i="6"/>
  <c r="CB296" i="6"/>
  <c r="CI26" i="6"/>
  <c r="CC289" i="6"/>
  <c r="CB190" i="6"/>
  <c r="CC291" i="6"/>
  <c r="CC150" i="6"/>
  <c r="CB312" i="6"/>
  <c r="CH12" i="6"/>
  <c r="CB409" i="6"/>
  <c r="CC367" i="6"/>
  <c r="BR18" i="6"/>
  <c r="CB18" i="6" s="1"/>
  <c r="CC352" i="6"/>
  <c r="CC373" i="6"/>
  <c r="CB146" i="6"/>
  <c r="CB275" i="6"/>
  <c r="CB127" i="6"/>
  <c r="CB104" i="6"/>
  <c r="CB157" i="6"/>
  <c r="CB404" i="6"/>
  <c r="CA138" i="6"/>
  <c r="CB355" i="6"/>
  <c r="CC252" i="6"/>
  <c r="CB304" i="6"/>
  <c r="CB326" i="6"/>
  <c r="CB334" i="6"/>
  <c r="CB309" i="6"/>
  <c r="CB193" i="6"/>
  <c r="CC250" i="6"/>
  <c r="CB106" i="6"/>
  <c r="CB40" i="6"/>
  <c r="CB232" i="6"/>
  <c r="CB374" i="6"/>
  <c r="CA232" i="6"/>
  <c r="CC404" i="6"/>
  <c r="CB373" i="6"/>
  <c r="CB242" i="6"/>
  <c r="CB120" i="6"/>
  <c r="CB259" i="6"/>
  <c r="CJ26" i="6"/>
  <c r="CK15" i="6"/>
  <c r="CK21" i="6"/>
  <c r="CA382" i="6"/>
  <c r="BT25" i="6"/>
  <c r="CK22" i="6"/>
  <c r="CA221" i="6"/>
  <c r="CE359" i="6"/>
  <c r="CF359" i="6"/>
  <c r="BP10" i="6"/>
  <c r="BP25" i="6"/>
  <c r="CM30" i="6"/>
  <c r="BT26" i="6"/>
  <c r="CC204" i="6"/>
  <c r="CG29" i="6"/>
  <c r="CG21" i="6"/>
  <c r="BU15" i="6"/>
  <c r="CE158" i="6"/>
  <c r="CF58" i="6"/>
  <c r="BP24" i="6"/>
  <c r="CE102" i="6"/>
  <c r="CJ23" i="6"/>
  <c r="CC300" i="6"/>
  <c r="CA266" i="6"/>
  <c r="CB113" i="6"/>
  <c r="CB306" i="6"/>
  <c r="CA114" i="6"/>
  <c r="CA130" i="6"/>
  <c r="CA122" i="6"/>
  <c r="CA58" i="6"/>
  <c r="CG26" i="6"/>
  <c r="CK14" i="6"/>
  <c r="CA414" i="6"/>
  <c r="CE67" i="6"/>
  <c r="BT27" i="6"/>
  <c r="CE27" i="6" s="1"/>
  <c r="CC271" i="6"/>
  <c r="CF314" i="6"/>
  <c r="CE366" i="6"/>
  <c r="CC406" i="6"/>
  <c r="BP13" i="6"/>
  <c r="CH16" i="6"/>
  <c r="CE382" i="6"/>
  <c r="CD66" i="6"/>
  <c r="CG14" i="6"/>
  <c r="CD149" i="6"/>
  <c r="BP27" i="6"/>
  <c r="CF27" i="6" s="1"/>
  <c r="CG25" i="6"/>
  <c r="CD280" i="6"/>
  <c r="CB246" i="6"/>
  <c r="CB213" i="6"/>
  <c r="CG15" i="6"/>
  <c r="CJ10" i="6"/>
  <c r="CF106" i="6"/>
  <c r="CE130" i="6"/>
  <c r="CF142" i="6"/>
  <c r="CE149" i="6"/>
  <c r="BU25" i="6"/>
  <c r="CJ25" i="6"/>
  <c r="CK17" i="6"/>
  <c r="CF110" i="6"/>
  <c r="BP21" i="6"/>
  <c r="CA172" i="6"/>
  <c r="CK23" i="6"/>
  <c r="CA187" i="6"/>
  <c r="CC316" i="6"/>
  <c r="CA207" i="6"/>
  <c r="CK16" i="6"/>
  <c r="CD359" i="6"/>
  <c r="CB101" i="6"/>
  <c r="CJ27" i="6"/>
  <c r="CA175" i="6"/>
  <c r="CA227" i="6"/>
  <c r="CD382" i="6"/>
  <c r="CK25" i="6"/>
  <c r="CF207" i="6"/>
  <c r="BK33" i="6"/>
  <c r="CK29" i="6"/>
  <c r="CD244" i="6"/>
  <c r="BP14" i="6"/>
  <c r="CJ16" i="6"/>
  <c r="CC246" i="6"/>
  <c r="CB79" i="6"/>
  <c r="CK24" i="6"/>
  <c r="CE114" i="6"/>
  <c r="CF41" i="6"/>
  <c r="CG10" i="6"/>
  <c r="CC363" i="6"/>
  <c r="CG12" i="6"/>
  <c r="CA184" i="6"/>
  <c r="CG22" i="6"/>
  <c r="CF134" i="6"/>
  <c r="CC83" i="6"/>
  <c r="CC163" i="6"/>
  <c r="CB35" i="6"/>
  <c r="CC253" i="6"/>
  <c r="CA67" i="6"/>
  <c r="CB305" i="6"/>
  <c r="CI17" i="6"/>
  <c r="CC259" i="6"/>
  <c r="CA270" i="6"/>
  <c r="CA134" i="6"/>
  <c r="CA154" i="6"/>
  <c r="CN30" i="6"/>
  <c r="BT17" i="6"/>
  <c r="CJ24" i="6"/>
  <c r="CK13" i="6"/>
  <c r="CP19" i="6"/>
  <c r="CB337" i="6"/>
  <c r="CC66" i="6"/>
  <c r="CB307" i="6"/>
  <c r="CB76" i="6"/>
  <c r="CB85" i="6"/>
  <c r="CA352" i="6"/>
  <c r="CA404" i="6"/>
  <c r="CB403" i="6"/>
  <c r="CB74" i="6"/>
  <c r="BW25" i="6"/>
  <c r="CB49" i="6"/>
  <c r="CB192" i="6"/>
  <c r="CB314" i="6"/>
  <c r="CC335" i="6"/>
  <c r="CB379" i="6"/>
  <c r="CI25" i="6"/>
  <c r="CI27" i="6"/>
  <c r="CB197" i="6"/>
  <c r="CC167" i="6"/>
  <c r="CB212" i="6"/>
  <c r="CC212" i="6"/>
  <c r="CB417" i="6"/>
  <c r="CB121" i="6"/>
  <c r="CC110" i="6"/>
  <c r="CB230" i="6"/>
  <c r="CC122" i="6"/>
  <c r="CB360" i="6"/>
  <c r="CB128" i="6"/>
  <c r="CB96" i="6"/>
  <c r="CB274" i="6"/>
  <c r="CB318" i="6"/>
  <c r="CB124" i="6"/>
  <c r="CA144" i="6"/>
  <c r="CB225" i="6"/>
  <c r="CB260" i="6"/>
  <c r="CB134" i="6"/>
  <c r="CC395" i="6"/>
  <c r="CB82" i="6"/>
  <c r="CC309" i="6"/>
  <c r="CC242" i="6"/>
  <c r="CA251" i="6"/>
  <c r="CB375" i="6"/>
  <c r="CC301" i="6"/>
  <c r="BV12" i="6"/>
  <c r="CB287" i="6"/>
  <c r="CA176" i="6"/>
  <c r="CB397" i="6"/>
  <c r="CB100" i="6"/>
  <c r="CC106" i="6"/>
  <c r="CC104" i="6"/>
  <c r="CI15" i="6"/>
  <c r="CA318" i="6"/>
  <c r="CB214" i="6"/>
  <c r="CC140" i="6"/>
  <c r="CC274" i="6"/>
  <c r="CB84" i="6"/>
  <c r="CA64" i="6"/>
  <c r="CB91" i="6"/>
  <c r="CB217" i="6"/>
  <c r="CB315" i="6"/>
  <c r="CC53" i="6"/>
  <c r="CH28" i="6"/>
  <c r="CA39" i="6"/>
  <c r="CB86" i="6"/>
  <c r="CA43" i="6"/>
  <c r="CC178" i="6"/>
  <c r="BW28" i="6"/>
  <c r="CB201" i="6"/>
  <c r="CC371" i="6"/>
  <c r="CB262" i="6"/>
  <c r="CB160" i="6"/>
  <c r="CB135" i="6"/>
  <c r="CB119" i="6"/>
  <c r="CB330" i="6"/>
  <c r="CB298" i="6"/>
  <c r="CC338" i="6"/>
  <c r="CC119" i="6"/>
  <c r="CH13" i="6"/>
  <c r="CC376" i="6"/>
  <c r="CA35" i="6"/>
  <c r="CC267" i="6"/>
  <c r="CB70" i="6"/>
  <c r="CB123" i="6"/>
  <c r="BR13" i="6"/>
  <c r="CC214" i="6"/>
  <c r="CH15" i="6"/>
  <c r="CB59" i="6"/>
  <c r="CB81" i="6"/>
  <c r="CB221" i="6"/>
  <c r="CB233" i="6"/>
  <c r="CC275" i="6"/>
  <c r="CC411" i="6"/>
  <c r="CC410" i="6"/>
  <c r="CB125" i="6"/>
  <c r="CI24" i="6"/>
  <c r="CC344" i="6"/>
  <c r="CB292" i="6"/>
  <c r="CB256" i="6"/>
  <c r="CC369" i="6"/>
  <c r="CC147" i="6"/>
  <c r="CB364" i="6"/>
  <c r="CB44" i="6"/>
  <c r="CB131" i="6"/>
  <c r="CB90" i="6"/>
  <c r="CA241" i="6"/>
  <c r="CC281" i="6"/>
  <c r="CB129" i="6"/>
  <c r="CB303" i="6"/>
  <c r="CB161" i="6"/>
  <c r="CC77" i="6"/>
  <c r="CB47" i="6"/>
  <c r="CB38" i="6"/>
  <c r="BR14" i="6"/>
  <c r="CB210" i="6"/>
  <c r="CC169" i="6"/>
  <c r="CB415" i="6"/>
  <c r="CB255" i="6"/>
  <c r="CH10" i="6"/>
  <c r="CB264" i="6"/>
  <c r="CC346" i="6"/>
  <c r="CC380" i="6"/>
  <c r="CC114" i="6"/>
  <c r="CB152" i="6"/>
  <c r="CB137" i="6"/>
  <c r="CB71" i="6"/>
  <c r="CB258" i="6"/>
  <c r="CB290" i="6"/>
  <c r="CB155" i="6"/>
  <c r="CB336" i="6"/>
  <c r="CB92" i="6"/>
  <c r="CB165" i="6"/>
  <c r="CB263" i="6"/>
  <c r="CB141" i="6"/>
  <c r="CC340" i="6"/>
  <c r="BV29" i="6"/>
  <c r="CC142" i="6"/>
  <c r="CB97" i="6"/>
  <c r="CC41" i="6"/>
  <c r="CC73" i="6"/>
  <c r="CB42" i="6"/>
  <c r="CA127" i="6"/>
  <c r="CB111" i="6"/>
  <c r="CC236" i="6"/>
  <c r="CC327" i="6"/>
  <c r="CC290" i="6"/>
  <c r="CC213" i="6"/>
  <c r="CB350" i="6"/>
  <c r="CC417" i="6"/>
  <c r="CC190" i="6"/>
  <c r="CB328" i="6"/>
  <c r="BW14" i="6"/>
  <c r="CB69" i="6"/>
  <c r="CA212" i="6"/>
  <c r="CA228" i="6"/>
  <c r="CA384" i="6"/>
  <c r="CB188" i="6"/>
  <c r="CA180" i="6"/>
  <c r="CI13" i="6"/>
  <c r="CI32" i="6" s="1"/>
  <c r="CB62" i="6"/>
  <c r="CB178" i="6"/>
  <c r="CA283" i="6"/>
  <c r="CB55" i="6"/>
  <c r="CC319" i="6"/>
  <c r="CB279" i="6"/>
  <c r="CC120" i="6"/>
  <c r="CC148" i="6"/>
  <c r="CA60" i="6"/>
  <c r="CB189" i="6"/>
  <c r="CC278" i="6"/>
  <c r="CB151" i="6"/>
  <c r="CC245" i="6"/>
  <c r="CC237" i="6"/>
  <c r="CB282" i="6"/>
  <c r="CA68" i="6"/>
  <c r="CB412" i="6"/>
  <c r="CC181" i="6"/>
  <c r="CB50" i="6"/>
  <c r="CC331" i="6"/>
  <c r="CC210" i="6"/>
  <c r="CC197" i="6"/>
  <c r="CB332" i="6"/>
  <c r="CB393" i="6"/>
  <c r="CB341" i="6"/>
  <c r="CH22" i="6"/>
  <c r="CB320" i="6"/>
  <c r="BW8" i="6"/>
  <c r="CB351" i="6"/>
  <c r="CC381" i="6"/>
  <c r="CB168" i="6"/>
  <c r="CB414" i="6"/>
  <c r="BV25" i="6"/>
  <c r="CC138" i="6"/>
  <c r="CB56" i="6"/>
  <c r="CC209" i="6"/>
  <c r="CC95" i="6"/>
  <c r="CC158" i="6"/>
  <c r="CB248" i="6"/>
  <c r="CB99" i="6"/>
  <c r="CA44" i="6"/>
  <c r="CB183" i="6"/>
  <c r="CB313" i="6"/>
  <c r="CB112" i="6"/>
  <c r="CC415" i="6"/>
  <c r="BR25" i="6"/>
  <c r="CB239" i="6"/>
  <c r="CB156" i="6"/>
  <c r="CB251" i="6"/>
  <c r="BV27" i="6"/>
  <c r="BV26" i="6"/>
  <c r="CB184" i="6"/>
  <c r="BV23" i="6"/>
  <c r="CB240" i="6"/>
  <c r="CB327" i="6"/>
  <c r="CC233" i="6"/>
  <c r="CC343" i="6"/>
  <c r="CC200" i="6"/>
  <c r="CI29" i="6"/>
  <c r="BV11" i="6"/>
  <c r="CB383" i="6"/>
  <c r="CB199" i="6"/>
  <c r="CC146" i="6"/>
  <c r="CC126" i="6"/>
  <c r="CB362" i="6"/>
  <c r="CC201" i="6"/>
  <c r="CC217" i="6"/>
  <c r="CB411" i="6"/>
  <c r="CC174" i="6"/>
  <c r="CC193" i="6"/>
  <c r="CB203" i="6"/>
  <c r="CB153" i="6"/>
  <c r="CB139" i="6"/>
  <c r="CB238" i="6"/>
  <c r="CC409" i="6"/>
  <c r="CC232" i="6"/>
  <c r="BU23" i="6"/>
  <c r="BV24" i="6"/>
  <c r="CC247" i="6"/>
  <c r="CC177" i="6"/>
  <c r="CB347" i="6"/>
  <c r="CB231" i="6"/>
  <c r="CB215" i="6"/>
  <c r="CC221" i="6"/>
  <c r="CC194" i="6"/>
  <c r="CC230" i="6"/>
  <c r="CC416" i="6"/>
  <c r="CB191" i="6"/>
  <c r="CE26" i="6"/>
  <c r="CD27" i="6"/>
  <c r="CF17" i="6"/>
  <c r="CE17" i="6"/>
  <c r="CF25" i="6"/>
  <c r="CE25" i="6"/>
  <c r="CJ32" i="6"/>
  <c r="CF16" i="6"/>
  <c r="CF24" i="6"/>
  <c r="CE24" i="6"/>
  <c r="CE180" i="6"/>
  <c r="CF180" i="6"/>
  <c r="CD180" i="6"/>
  <c r="CD318" i="6"/>
  <c r="CF318" i="6"/>
  <c r="CE318" i="6"/>
  <c r="CD322" i="6"/>
  <c r="CF322" i="6"/>
  <c r="CE322" i="6"/>
  <c r="CC222" i="6"/>
  <c r="CD222" i="6"/>
  <c r="CB170" i="6"/>
  <c r="CA236" i="6"/>
  <c r="CB236" i="6"/>
  <c r="CB323" i="6"/>
  <c r="CC323" i="6"/>
  <c r="CF367" i="6"/>
  <c r="CE367" i="6"/>
  <c r="CD367" i="6"/>
  <c r="CE393" i="6"/>
  <c r="CD393" i="6"/>
  <c r="CF393" i="6"/>
  <c r="CE388" i="6"/>
  <c r="CD388" i="6"/>
  <c r="CF388" i="6"/>
  <c r="CD415" i="6"/>
  <c r="CE403" i="6"/>
  <c r="CD403" i="6"/>
  <c r="CF403" i="6"/>
  <c r="CB401" i="6"/>
  <c r="CC401" i="6"/>
  <c r="CE416" i="6"/>
  <c r="CF416" i="6"/>
  <c r="CD416" i="6"/>
  <c r="CO19" i="6"/>
  <c r="CO33" i="6"/>
  <c r="BP29" i="6"/>
  <c r="BQ28" i="6"/>
  <c r="BR28" i="6"/>
  <c r="BR22" i="6"/>
  <c r="CC22" i="6" s="1"/>
  <c r="CD190" i="6"/>
  <c r="CF190" i="6"/>
  <c r="CE190" i="6"/>
  <c r="CF195" i="6"/>
  <c r="CE195" i="6"/>
  <c r="CD195" i="6"/>
  <c r="CE351" i="6"/>
  <c r="CD351" i="6"/>
  <c r="CF351" i="6"/>
  <c r="CF398" i="6"/>
  <c r="CE398" i="6"/>
  <c r="CD398" i="6"/>
  <c r="CC65" i="6"/>
  <c r="BR24" i="6"/>
  <c r="BX16" i="6"/>
  <c r="BZ16" i="6"/>
  <c r="BY16" i="6"/>
  <c r="CB219" i="6"/>
  <c r="CB182" i="6"/>
  <c r="CE192" i="6"/>
  <c r="CD192" i="6"/>
  <c r="CF192" i="6"/>
  <c r="CE208" i="6"/>
  <c r="CF208" i="6"/>
  <c r="CD208" i="6"/>
  <c r="CE211" i="6"/>
  <c r="CC44" i="6"/>
  <c r="BS15" i="6"/>
  <c r="BS13" i="6"/>
  <c r="CJ15" i="6"/>
  <c r="CJ13" i="6"/>
  <c r="CJ29" i="6"/>
  <c r="CA216" i="6"/>
  <c r="CB216" i="6"/>
  <c r="BZ22" i="6"/>
  <c r="BY22" i="6"/>
  <c r="BX22" i="6"/>
  <c r="CF240" i="6"/>
  <c r="CE240" i="6"/>
  <c r="CD240" i="6"/>
  <c r="CD389" i="6"/>
  <c r="CE389" i="6"/>
  <c r="CF389" i="6"/>
  <c r="BW12" i="6"/>
  <c r="CM19" i="6"/>
  <c r="BR23" i="6"/>
  <c r="CB23" i="6" s="1"/>
  <c r="CG16" i="6"/>
  <c r="BV8" i="6"/>
  <c r="BX25" i="6"/>
  <c r="BZ25" i="6"/>
  <c r="BY25" i="6"/>
  <c r="CI21" i="6"/>
  <c r="BW26" i="6"/>
  <c r="BS23" i="6"/>
  <c r="BV16" i="6"/>
  <c r="CH21" i="6"/>
  <c r="BR12" i="6"/>
  <c r="CI28" i="6"/>
  <c r="CI11" i="6"/>
  <c r="CI8" i="6"/>
  <c r="BT13" i="6"/>
  <c r="BZ28" i="6"/>
  <c r="BY28" i="6"/>
  <c r="BX28" i="6"/>
  <c r="CD246" i="6"/>
  <c r="CL19" i="6"/>
  <c r="CD213" i="6"/>
  <c r="CB223" i="6"/>
  <c r="CB324" i="6"/>
  <c r="CC339" i="6"/>
  <c r="CC366" i="6"/>
  <c r="CA383" i="6"/>
  <c r="CA417" i="6"/>
  <c r="CB405" i="6"/>
  <c r="CC405" i="6"/>
  <c r="CB386" i="6"/>
  <c r="CC386" i="6"/>
  <c r="CA408" i="6"/>
  <c r="CB408" i="6"/>
  <c r="CA246" i="6"/>
  <c r="CB235" i="6"/>
  <c r="CE245" i="6"/>
  <c r="CD245" i="6"/>
  <c r="CF245" i="6"/>
  <c r="CA204" i="6"/>
  <c r="CB204" i="6"/>
  <c r="CA211" i="6"/>
  <c r="CE236" i="6"/>
  <c r="CF236" i="6"/>
  <c r="CD236" i="6"/>
  <c r="CD326" i="6"/>
  <c r="CF326" i="6"/>
  <c r="CE326" i="6"/>
  <c r="CE321" i="6"/>
  <c r="CD321" i="6"/>
  <c r="CF321" i="6"/>
  <c r="CD396" i="6"/>
  <c r="CF396" i="6"/>
  <c r="CE396" i="6"/>
  <c r="CE383" i="6"/>
  <c r="CF383" i="6"/>
  <c r="CD383" i="6"/>
  <c r="CC414" i="6"/>
  <c r="CD417" i="6"/>
  <c r="CE417" i="6"/>
  <c r="CF417" i="6"/>
  <c r="BP23" i="6"/>
  <c r="CA23" i="6" s="1"/>
  <c r="CE207" i="6"/>
  <c r="CE223" i="6"/>
  <c r="CD206" i="6"/>
  <c r="CF206" i="6"/>
  <c r="CE206" i="6"/>
  <c r="CB179" i="6"/>
  <c r="CA192" i="6"/>
  <c r="CC185" i="6"/>
  <c r="CD205" i="6"/>
  <c r="CE205" i="6"/>
  <c r="CF205" i="6"/>
  <c r="CC342" i="6"/>
  <c r="CD342" i="6"/>
  <c r="CA379" i="6"/>
  <c r="CB370" i="6"/>
  <c r="CC377" i="6"/>
  <c r="CB394" i="6"/>
  <c r="CB175" i="6"/>
  <c r="BU22" i="6"/>
  <c r="BV14" i="6"/>
  <c r="CC182" i="6"/>
  <c r="CD230" i="6"/>
  <c r="CD185" i="6"/>
  <c r="CE185" i="6"/>
  <c r="CF185" i="6"/>
  <c r="CC191" i="6"/>
  <c r="CD214" i="6"/>
  <c r="CE176" i="6"/>
  <c r="CF176" i="6"/>
  <c r="CD176" i="6"/>
  <c r="CD334" i="6"/>
  <c r="CD346" i="6"/>
  <c r="CB354" i="6"/>
  <c r="CC374" i="6"/>
  <c r="CB402" i="6"/>
  <c r="BQ15" i="6"/>
  <c r="CK27" i="6"/>
  <c r="CH8" i="6"/>
  <c r="CD39" i="6"/>
  <c r="BP15" i="6"/>
  <c r="CC179" i="6"/>
  <c r="BR15" i="6"/>
  <c r="CC170" i="6"/>
  <c r="BW29" i="6"/>
  <c r="CJ21" i="6"/>
  <c r="CC240" i="6"/>
  <c r="CD173" i="6"/>
  <c r="CE173" i="6"/>
  <c r="CF173" i="6"/>
  <c r="CC349" i="6"/>
  <c r="CC353" i="6"/>
  <c r="CB382" i="6"/>
  <c r="CJ28" i="6"/>
  <c r="CJ11" i="6"/>
  <c r="CJ19" i="6" s="1"/>
  <c r="CJ8" i="6"/>
  <c r="BQ17" i="6"/>
  <c r="CB187" i="6"/>
  <c r="CD242" i="6"/>
  <c r="CF242" i="6"/>
  <c r="CE242" i="6"/>
  <c r="CE224" i="6"/>
  <c r="CF224" i="6"/>
  <c r="CD224" i="6"/>
  <c r="BW16" i="6"/>
  <c r="CD341" i="6"/>
  <c r="CE241" i="6"/>
  <c r="CD241" i="6"/>
  <c r="CF241" i="6"/>
  <c r="CD343" i="6"/>
  <c r="CF324" i="6"/>
  <c r="CE324" i="6"/>
  <c r="CD324" i="6"/>
  <c r="CE329" i="6"/>
  <c r="CD329" i="6"/>
  <c r="CF329" i="6"/>
  <c r="BZ24" i="6"/>
  <c r="BY24" i="6"/>
  <c r="BX24" i="6"/>
  <c r="BZ11" i="6"/>
  <c r="BY11" i="6"/>
  <c r="BX11" i="6"/>
  <c r="BT11" i="6"/>
  <c r="CF35" i="6"/>
  <c r="CE35" i="6"/>
  <c r="BT28" i="6"/>
  <c r="BT8" i="6"/>
  <c r="CD35" i="6"/>
  <c r="BX10" i="6"/>
  <c r="BO32" i="6"/>
  <c r="BZ10" i="6"/>
  <c r="BO19" i="6"/>
  <c r="BY10" i="6"/>
  <c r="CB227" i="6"/>
  <c r="CC227" i="6"/>
  <c r="CD237" i="6"/>
  <c r="CE237" i="6"/>
  <c r="CF237" i="6"/>
  <c r="CC229" i="6"/>
  <c r="CE317" i="6"/>
  <c r="CD317" i="6"/>
  <c r="CF317" i="6"/>
  <c r="CF344" i="6"/>
  <c r="CE344" i="6"/>
  <c r="CD344" i="6"/>
  <c r="CE347" i="6"/>
  <c r="CD347" i="6"/>
  <c r="CF347" i="6"/>
  <c r="CF251" i="6"/>
  <c r="CE251" i="6"/>
  <c r="CD251" i="6"/>
  <c r="BP16" i="6"/>
  <c r="CE16" i="6" s="1"/>
  <c r="CC231" i="6"/>
  <c r="BX23" i="6"/>
  <c r="BZ23" i="6"/>
  <c r="BY23" i="6"/>
  <c r="CD209" i="6"/>
  <c r="CE209" i="6"/>
  <c r="CF209" i="6"/>
  <c r="CC322" i="6"/>
  <c r="CF406" i="6"/>
  <c r="CE406" i="6"/>
  <c r="CD406" i="6"/>
  <c r="CA410" i="6"/>
  <c r="CD414" i="6"/>
  <c r="CE414" i="6"/>
  <c r="CF414" i="6"/>
  <c r="BS17" i="6"/>
  <c r="CD17" i="6" s="1"/>
  <c r="BM32" i="6"/>
  <c r="BM19" i="6"/>
  <c r="BV10" i="6"/>
  <c r="BQ21" i="6"/>
  <c r="BM30" i="6"/>
  <c r="BV21" i="6"/>
  <c r="BK32" i="6"/>
  <c r="BK19" i="6"/>
  <c r="BT15" i="6"/>
  <c r="CA37" i="6"/>
  <c r="BQ24" i="6"/>
  <c r="CA24" i="6" s="1"/>
  <c r="CE54" i="6"/>
  <c r="BW23" i="6"/>
  <c r="BZ8" i="6"/>
  <c r="BY8" i="6"/>
  <c r="BX8" i="6"/>
  <c r="BT10" i="6"/>
  <c r="CD51" i="6"/>
  <c r="CF51" i="6"/>
  <c r="CE51" i="6"/>
  <c r="CK10" i="6"/>
  <c r="CK26" i="6"/>
  <c r="CA196" i="6"/>
  <c r="CA220" i="6"/>
  <c r="CB220" i="6"/>
  <c r="CD330" i="6"/>
  <c r="CB371" i="6"/>
  <c r="CF401" i="6"/>
  <c r="CE184" i="6"/>
  <c r="CF184" i="6"/>
  <c r="CD184" i="6"/>
  <c r="BW27" i="6"/>
  <c r="CD197" i="6"/>
  <c r="CE197" i="6"/>
  <c r="CF197" i="6"/>
  <c r="CB172" i="6"/>
  <c r="CE379" i="6"/>
  <c r="CF379" i="6"/>
  <c r="CD379" i="6"/>
  <c r="CB196" i="6"/>
  <c r="CD217" i="6"/>
  <c r="BT23" i="6"/>
  <c r="BZ17" i="6"/>
  <c r="BY17" i="6"/>
  <c r="BX17" i="6"/>
  <c r="BO33" i="6"/>
  <c r="CB206" i="6"/>
  <c r="CE212" i="6"/>
  <c r="CF212" i="6"/>
  <c r="CD212" i="6"/>
  <c r="CB222" i="6"/>
  <c r="BS16" i="6"/>
  <c r="BQ8" i="6"/>
  <c r="CH11" i="6"/>
  <c r="BR8" i="6"/>
  <c r="BQ12" i="6"/>
  <c r="BN30" i="6"/>
  <c r="BW21" i="6"/>
  <c r="BX29" i="6"/>
  <c r="BZ29" i="6"/>
  <c r="BY29" i="6"/>
  <c r="CC219" i="6"/>
  <c r="CE204" i="6"/>
  <c r="CF204" i="6"/>
  <c r="CD204" i="6"/>
  <c r="CD410" i="6"/>
  <c r="CE410" i="6"/>
  <c r="CF410" i="6"/>
  <c r="CE408" i="6"/>
  <c r="CF408" i="6"/>
  <c r="CD408" i="6"/>
  <c r="BQ25" i="6"/>
  <c r="CA25" i="6" s="1"/>
  <c r="BS10" i="6"/>
  <c r="CB207" i="6"/>
  <c r="CF215" i="6"/>
  <c r="CD215" i="6"/>
  <c r="CE215" i="6"/>
  <c r="CD233" i="6"/>
  <c r="CE233" i="6"/>
  <c r="CF233" i="6"/>
  <c r="CE172" i="6"/>
  <c r="CF172" i="6"/>
  <c r="CD172" i="6"/>
  <c r="CE188" i="6"/>
  <c r="CF188" i="6"/>
  <c r="CD188" i="6"/>
  <c r="BZ13" i="6"/>
  <c r="BY13" i="6"/>
  <c r="BX13" i="6"/>
  <c r="CB218" i="6"/>
  <c r="CB234" i="6"/>
  <c r="CD348" i="6"/>
  <c r="CF354" i="6"/>
  <c r="CE354" i="6"/>
  <c r="CD354" i="6"/>
  <c r="CE392" i="6"/>
  <c r="CD392" i="6"/>
  <c r="CF392" i="6"/>
  <c r="BN19" i="6"/>
  <c r="BW10" i="6"/>
  <c r="BN32" i="6"/>
  <c r="BP28" i="6"/>
  <c r="BP11" i="6"/>
  <c r="BP8" i="6"/>
  <c r="BW13" i="6"/>
  <c r="BV28" i="6"/>
  <c r="BP26" i="6"/>
  <c r="CF26" i="6" s="1"/>
  <c r="BX27" i="6"/>
  <c r="BZ27" i="6"/>
  <c r="BY27" i="6"/>
  <c r="CC27" i="6"/>
  <c r="BZ26" i="6"/>
  <c r="BY26" i="6"/>
  <c r="BX26" i="6"/>
  <c r="CE355" i="6"/>
  <c r="CD355" i="6"/>
  <c r="CF355" i="6"/>
  <c r="CG24" i="6"/>
  <c r="BT29" i="6"/>
  <c r="CF18" i="6"/>
  <c r="CE18" i="6"/>
  <c r="CD18" i="6"/>
  <c r="CD201" i="6"/>
  <c r="CE201" i="6"/>
  <c r="CF201" i="6"/>
  <c r="CD327" i="6"/>
  <c r="CF374" i="6"/>
  <c r="CE374" i="6"/>
  <c r="CD374" i="6"/>
  <c r="BS12" i="6"/>
  <c r="BV17" i="6"/>
  <c r="BM33" i="6"/>
  <c r="BW33" i="6" s="1"/>
  <c r="CB171" i="6"/>
  <c r="CE220" i="6"/>
  <c r="CF220" i="6"/>
  <c r="CD220" i="6"/>
  <c r="CC318" i="6"/>
  <c r="BL32" i="6"/>
  <c r="BL19" i="6"/>
  <c r="BU10" i="6"/>
  <c r="CE196" i="6"/>
  <c r="CD196" i="6"/>
  <c r="CF196" i="6"/>
  <c r="CE228" i="6"/>
  <c r="CF228" i="6"/>
  <c r="CD228" i="6"/>
  <c r="CF370" i="6"/>
  <c r="CE370" i="6"/>
  <c r="CD370" i="6"/>
  <c r="CD380" i="6"/>
  <c r="CF380" i="6"/>
  <c r="CE380" i="6"/>
  <c r="CC388" i="6"/>
  <c r="BR17" i="6"/>
  <c r="CF227" i="6"/>
  <c r="CE227" i="6"/>
  <c r="CD227" i="6"/>
  <c r="CD181" i="6"/>
  <c r="CD225" i="6"/>
  <c r="CE225" i="6"/>
  <c r="CF225" i="6"/>
  <c r="CB243" i="6"/>
  <c r="CC243" i="6"/>
  <c r="CD376" i="6"/>
  <c r="CF376" i="6"/>
  <c r="CE376" i="6"/>
  <c r="BQ26" i="6"/>
  <c r="CA26" i="6" s="1"/>
  <c r="BR16" i="6"/>
  <c r="CB16" i="6" s="1"/>
  <c r="BS26" i="6"/>
  <c r="CD26" i="6" s="1"/>
  <c r="BX21" i="6"/>
  <c r="BO30" i="6"/>
  <c r="BZ21" i="6"/>
  <c r="BY21" i="6"/>
  <c r="CB36" i="6"/>
  <c r="BR21" i="6"/>
  <c r="BQ22" i="6"/>
  <c r="CA22" i="6" s="1"/>
  <c r="BR10" i="6"/>
  <c r="BT21" i="6"/>
  <c r="CD44" i="6"/>
  <c r="BQ10" i="6"/>
  <c r="CF54" i="6"/>
  <c r="BQ14" i="6"/>
  <c r="CA14" i="6" s="1"/>
  <c r="BU17" i="6"/>
  <c r="BL33" i="6"/>
  <c r="BU33" i="6" s="1"/>
  <c r="BU26" i="6"/>
  <c r="CK28" i="6"/>
  <c r="CK11" i="6"/>
  <c r="CK33" i="6" s="1"/>
  <c r="CK8" i="6"/>
  <c r="BT14" i="6"/>
  <c r="CD189" i="6"/>
  <c r="CE189" i="6"/>
  <c r="CF189" i="6"/>
  <c r="CA224" i="6"/>
  <c r="CE200" i="6"/>
  <c r="CF200" i="6"/>
  <c r="CD200" i="6"/>
  <c r="CE216" i="6"/>
  <c r="CF216" i="6"/>
  <c r="CD216" i="6"/>
  <c r="CE232" i="6"/>
  <c r="CF232" i="6"/>
  <c r="CD232" i="6"/>
  <c r="CE333" i="6"/>
  <c r="CD333" i="6"/>
  <c r="CF333" i="6"/>
  <c r="CA347" i="6"/>
  <c r="CF371" i="6"/>
  <c r="CE371" i="6"/>
  <c r="CD371" i="6"/>
  <c r="CF387" i="6"/>
  <c r="CE387" i="6"/>
  <c r="CD387" i="6"/>
  <c r="CC390" i="6"/>
  <c r="CD411" i="6"/>
  <c r="CA405" i="6"/>
  <c r="CD409" i="6"/>
  <c r="CE409" i="6"/>
  <c r="CF409" i="6"/>
  <c r="CA208" i="6"/>
  <c r="CC347" i="6"/>
  <c r="CE337" i="6"/>
  <c r="CD337" i="6"/>
  <c r="CF337" i="6"/>
  <c r="CB378" i="6"/>
  <c r="CB406" i="6"/>
  <c r="CD390" i="6"/>
  <c r="CA387" i="6"/>
  <c r="CB387" i="6"/>
  <c r="BQ13" i="6"/>
  <c r="CA13" i="6" s="1"/>
  <c r="BL30" i="6"/>
  <c r="BU21" i="6"/>
  <c r="CC218" i="6"/>
  <c r="BX12" i="6"/>
  <c r="BZ12" i="6"/>
  <c r="BY12" i="6"/>
  <c r="CN19" i="6"/>
  <c r="CN33" i="6"/>
  <c r="BT12" i="6"/>
  <c r="CD238" i="6"/>
  <c r="CF238" i="6"/>
  <c r="CE238" i="6"/>
  <c r="CF247" i="6"/>
  <c r="CE247" i="6"/>
  <c r="CD247" i="6"/>
  <c r="CB202" i="6"/>
  <c r="CE325" i="6"/>
  <c r="CD325" i="6"/>
  <c r="CF325" i="6"/>
  <c r="CD381" i="6"/>
  <c r="CC378" i="6"/>
  <c r="CB391" i="6"/>
  <c r="CF407" i="6"/>
  <c r="CD407" i="6"/>
  <c r="CE407" i="6"/>
  <c r="CE412" i="6"/>
  <c r="CF412" i="6"/>
  <c r="CD412" i="6"/>
  <c r="BS29" i="6"/>
  <c r="CB211" i="6"/>
  <c r="BT22" i="6"/>
  <c r="CB169" i="6"/>
  <c r="CC206" i="6"/>
  <c r="CD193" i="6"/>
  <c r="CB186" i="6"/>
  <c r="CC397" i="6"/>
  <c r="CA392" i="6"/>
  <c r="CC407" i="6"/>
  <c r="CF402" i="6"/>
  <c r="CE402" i="6"/>
  <c r="CD402" i="6"/>
  <c r="CC394" i="6"/>
  <c r="CB400" i="6"/>
  <c r="BS24" i="6"/>
  <c r="BS14" i="6"/>
  <c r="BS25" i="6"/>
  <c r="BQ29" i="6"/>
  <c r="BQ11" i="6"/>
  <c r="BR26" i="6"/>
  <c r="BR11" i="6"/>
  <c r="BQ27" i="6"/>
  <c r="CE171" i="6"/>
  <c r="BS21" i="6"/>
  <c r="CC36" i="6"/>
  <c r="CD229" i="6"/>
  <c r="BV15" i="6"/>
  <c r="CC183" i="6"/>
  <c r="CD194" i="6"/>
  <c r="CF194" i="6"/>
  <c r="CE194" i="6"/>
  <c r="CC198" i="6"/>
  <c r="CD221" i="6"/>
  <c r="CE221" i="6"/>
  <c r="CF221" i="6"/>
  <c r="CA195" i="6"/>
  <c r="CB346" i="6"/>
  <c r="CC368" i="6"/>
  <c r="BK30" i="6"/>
  <c r="CB37" i="6"/>
  <c r="CC35" i="6"/>
  <c r="BS28" i="6"/>
  <c r="BS11" i="6"/>
  <c r="BS8" i="6"/>
  <c r="BW11" i="6"/>
  <c r="BX14" i="6"/>
  <c r="BZ14" i="6"/>
  <c r="BY14" i="6"/>
  <c r="BP12" i="6"/>
  <c r="CC235" i="6"/>
  <c r="CD169" i="6"/>
  <c r="CE169" i="6"/>
  <c r="CF169" i="6"/>
  <c r="BZ15" i="6"/>
  <c r="BY15" i="6"/>
  <c r="BX15" i="6"/>
  <c r="CC391" i="6"/>
  <c r="CC400" i="6"/>
  <c r="CD211" i="6"/>
  <c r="CG28" i="6"/>
  <c r="CG11" i="6"/>
  <c r="CG8" i="6"/>
  <c r="BW15" i="6"/>
  <c r="CC226" i="6"/>
  <c r="CD319" i="6"/>
  <c r="CB367" i="6"/>
  <c r="BW24" i="6"/>
  <c r="CB26" i="6" l="1"/>
  <c r="BR29" i="6"/>
  <c r="CB29" i="6" s="1"/>
  <c r="CC14" i="6"/>
  <c r="CC18" i="6"/>
  <c r="CH32" i="6"/>
  <c r="BP19" i="6"/>
  <c r="CG30" i="6"/>
  <c r="CK30" i="6"/>
  <c r="CI33" i="6"/>
  <c r="CG32" i="6"/>
  <c r="CG19" i="6"/>
  <c r="BP32" i="6"/>
  <c r="CA27" i="6"/>
  <c r="CA29" i="6"/>
  <c r="CJ33" i="6"/>
  <c r="CC13" i="6"/>
  <c r="CC12" i="6"/>
  <c r="CB8" i="6"/>
  <c r="CC25" i="6"/>
  <c r="CB24" i="6"/>
  <c r="CC16" i="6"/>
  <c r="CB15" i="6"/>
  <c r="CB14" i="6"/>
  <c r="CC23" i="6"/>
  <c r="BW32" i="6"/>
  <c r="CH19" i="6"/>
  <c r="CH30" i="6"/>
  <c r="CC15" i="6"/>
  <c r="CB22" i="6"/>
  <c r="BV32" i="6"/>
  <c r="CC8" i="6"/>
  <c r="CB11" i="6"/>
  <c r="CC11" i="6"/>
  <c r="CI19" i="6"/>
  <c r="CB28" i="6"/>
  <c r="BS30" i="6"/>
  <c r="CC21" i="6"/>
  <c r="BR30" i="6"/>
  <c r="CB21" i="6"/>
  <c r="BS32" i="6"/>
  <c r="CC10" i="6"/>
  <c r="BS19" i="6"/>
  <c r="BZ33" i="6"/>
  <c r="BY33" i="6"/>
  <c r="BX33" i="6"/>
  <c r="CF23" i="6"/>
  <c r="CE23" i="6"/>
  <c r="CD23" i="6"/>
  <c r="CJ30" i="6"/>
  <c r="CI30" i="6"/>
  <c r="BP33" i="6"/>
  <c r="CH33" i="6"/>
  <c r="CB25" i="6"/>
  <c r="CC28" i="6"/>
  <c r="CA11" i="6"/>
  <c r="CC24" i="6"/>
  <c r="CF12" i="6"/>
  <c r="CE12" i="6"/>
  <c r="CD12" i="6"/>
  <c r="CF21" i="6"/>
  <c r="CE21" i="6"/>
  <c r="BT30" i="6"/>
  <c r="CD21" i="6"/>
  <c r="BR33" i="6"/>
  <c r="CB17" i="6"/>
  <c r="BU32" i="6"/>
  <c r="CA16" i="6"/>
  <c r="CF29" i="6"/>
  <c r="CE29" i="6"/>
  <c r="CD29" i="6"/>
  <c r="CA8" i="6"/>
  <c r="CK19" i="6"/>
  <c r="CK32" i="6"/>
  <c r="BT32" i="6"/>
  <c r="CF10" i="6"/>
  <c r="CE10" i="6"/>
  <c r="BT19" i="6"/>
  <c r="CD10" i="6"/>
  <c r="CD15" i="6"/>
  <c r="CF15" i="6"/>
  <c r="CE15" i="6"/>
  <c r="BQ30" i="6"/>
  <c r="CA21" i="6"/>
  <c r="BS33" i="6"/>
  <c r="CC17" i="6"/>
  <c r="CD8" i="6"/>
  <c r="CF8" i="6"/>
  <c r="CE8" i="6"/>
  <c r="CD11" i="6"/>
  <c r="CF11" i="6"/>
  <c r="CE11" i="6"/>
  <c r="BP30" i="6"/>
  <c r="CB27" i="6"/>
  <c r="BQ33" i="6"/>
  <c r="CA33" i="6" s="1"/>
  <c r="CA17" i="6"/>
  <c r="CA15" i="6"/>
  <c r="CB13" i="6"/>
  <c r="CG33" i="6"/>
  <c r="CD25" i="6"/>
  <c r="CD22" i="6"/>
  <c r="CF22" i="6"/>
  <c r="CE22" i="6"/>
  <c r="CF14" i="6"/>
  <c r="CE14" i="6"/>
  <c r="CD14" i="6"/>
  <c r="BR19" i="6"/>
  <c r="CB10" i="6"/>
  <c r="BR32" i="6"/>
  <c r="CC26" i="6"/>
  <c r="CA12" i="6"/>
  <c r="BX32" i="6"/>
  <c r="BZ32" i="6"/>
  <c r="BY32" i="6"/>
  <c r="CD28" i="6"/>
  <c r="CE28" i="6"/>
  <c r="CF28" i="6"/>
  <c r="BQ19" i="6"/>
  <c r="CA10" i="6"/>
  <c r="BQ32" i="6"/>
  <c r="CA32" i="6" s="1"/>
  <c r="BV33" i="6"/>
  <c r="CD13" i="6"/>
  <c r="CF13" i="6"/>
  <c r="CE13" i="6"/>
  <c r="CB12" i="6"/>
  <c r="CA28" i="6"/>
  <c r="CD24" i="6"/>
  <c r="CD16" i="6"/>
  <c r="BT33" i="6"/>
  <c r="CC29" i="6" l="1"/>
  <c r="CC33" i="6"/>
  <c r="CB32" i="6"/>
  <c r="CF32" i="6"/>
  <c r="CE32" i="6"/>
  <c r="CD32" i="6"/>
  <c r="CD33" i="6"/>
  <c r="CE33" i="6"/>
  <c r="CF33" i="6"/>
  <c r="CB33" i="6"/>
  <c r="CC32" i="6"/>
  <c r="S45" i="1" l="1"/>
  <c r="S46" i="1"/>
  <c r="S47" i="1"/>
  <c r="S48" i="1"/>
  <c r="R45" i="1"/>
  <c r="R46" i="1"/>
  <c r="R47" i="1"/>
  <c r="R48" i="1"/>
  <c r="O45" i="1" l="1"/>
  <c r="O46" i="1"/>
  <c r="O47" i="1"/>
  <c r="O48" i="1"/>
  <c r="C32" i="1" l="1"/>
  <c r="C44" i="1"/>
  <c r="C45" i="1"/>
  <c r="A45" i="1" s="1"/>
  <c r="C46" i="1"/>
  <c r="A46" i="1" s="1"/>
  <c r="C47" i="1"/>
  <c r="A47" i="1" s="1"/>
  <c r="C48" i="1"/>
  <c r="A48" i="1" s="1"/>
  <c r="A44" i="1" l="1"/>
  <c r="H44" i="1"/>
  <c r="H32" i="1"/>
  <c r="A32" i="1"/>
  <c r="C24" i="1"/>
  <c r="C28" i="1"/>
  <c r="C25" i="1"/>
  <c r="C29" i="1"/>
  <c r="C22" i="1"/>
  <c r="L29" i="1" l="1"/>
  <c r="M29" i="1"/>
  <c r="M28" i="1"/>
  <c r="L28" i="1"/>
  <c r="L22" i="1"/>
  <c r="M22" i="1"/>
  <c r="L25" i="1"/>
  <c r="M25" i="1"/>
  <c r="M24" i="1"/>
  <c r="L24" i="1"/>
  <c r="P44" i="1"/>
  <c r="O44" i="1"/>
  <c r="R44" i="1" s="1"/>
  <c r="H29" i="1"/>
  <c r="P32" i="1"/>
  <c r="H24" i="1"/>
  <c r="P21" i="1"/>
  <c r="A28" i="1"/>
  <c r="H28" i="1"/>
  <c r="A25" i="1"/>
  <c r="H25" i="1"/>
  <c r="H22" i="1"/>
  <c r="A24" i="1"/>
  <c r="A29" i="1"/>
  <c r="A22" i="1"/>
  <c r="C23" i="1"/>
  <c r="C30" i="1"/>
  <c r="C31" i="1"/>
  <c r="C26" i="1"/>
  <c r="P25" i="1"/>
  <c r="C27" i="1"/>
  <c r="A21" i="1"/>
  <c r="M30" i="1" l="1"/>
  <c r="L30" i="1"/>
  <c r="P30" i="1" s="1"/>
  <c r="M27" i="1"/>
  <c r="L27" i="1"/>
  <c r="M26" i="1"/>
  <c r="L26" i="1"/>
  <c r="M23" i="1"/>
  <c r="L23" i="1"/>
  <c r="S44" i="1"/>
  <c r="P28" i="1"/>
  <c r="P29" i="1"/>
  <c r="P22" i="1"/>
  <c r="P24" i="1"/>
  <c r="H27" i="1"/>
  <c r="H26" i="1"/>
  <c r="A31" i="1"/>
  <c r="H31" i="1"/>
  <c r="B35" i="1"/>
  <c r="H30" i="1"/>
  <c r="A23" i="1"/>
  <c r="H23" i="1"/>
  <c r="A30" i="1"/>
  <c r="A26" i="1"/>
  <c r="P31" i="1"/>
  <c r="A27" i="1"/>
  <c r="F38" i="1" l="1" a="1"/>
  <c r="F38" i="1" s="1"/>
  <c r="F36" i="1" a="1"/>
  <c r="F36" i="1" s="1"/>
  <c r="F35" i="1" a="1"/>
  <c r="F35" i="1" s="1"/>
  <c r="F37" i="1" a="1"/>
  <c r="F37" i="1" s="1"/>
  <c r="P26" i="1"/>
  <c r="P23" i="1"/>
  <c r="P27" i="1"/>
  <c r="K35" i="1" l="1"/>
  <c r="J35" i="1"/>
  <c r="J36" i="1"/>
  <c r="K36" i="1"/>
  <c r="K37" i="1"/>
  <c r="J37" i="1"/>
  <c r="K38" i="1"/>
  <c r="J38" i="1"/>
  <c r="M37" i="1"/>
  <c r="L37" i="1"/>
  <c r="M38" i="1"/>
  <c r="L38" i="1"/>
  <c r="C39" i="1"/>
  <c r="C40" i="1"/>
  <c r="C37" i="1"/>
  <c r="A37" i="1" s="1"/>
  <c r="C38" i="1"/>
  <c r="A38" i="1" s="1"/>
  <c r="C36" i="1"/>
  <c r="A36" i="1" s="1"/>
  <c r="C41" i="1"/>
  <c r="C42" i="1"/>
  <c r="C43" i="1"/>
  <c r="L36" i="1" l="1"/>
  <c r="M36" i="1"/>
  <c r="A43" i="1"/>
  <c r="H43" i="1"/>
  <c r="A42" i="1"/>
  <c r="H42" i="1"/>
  <c r="A41" i="1"/>
  <c r="H41" i="1"/>
  <c r="A40" i="1"/>
  <c r="H40" i="1"/>
  <c r="A39" i="1"/>
  <c r="H39" i="1"/>
  <c r="H37" i="1"/>
  <c r="H38" i="1"/>
  <c r="P37" i="1"/>
  <c r="H36" i="1"/>
  <c r="O37" i="1"/>
  <c r="P38" i="1"/>
  <c r="C35" i="1"/>
  <c r="M35" i="1" l="1"/>
  <c r="L35" i="1"/>
  <c r="P39" i="1"/>
  <c r="P40" i="1"/>
  <c r="O43" i="1"/>
  <c r="R43" i="1" s="1"/>
  <c r="P43" i="1"/>
  <c r="O42" i="1"/>
  <c r="R42" i="1" s="1"/>
  <c r="P42" i="1"/>
  <c r="O41" i="1"/>
  <c r="R41" i="1" s="1"/>
  <c r="P41" i="1"/>
  <c r="O40" i="1"/>
  <c r="R40" i="1" s="1"/>
  <c r="R37" i="1"/>
  <c r="S37" i="1" s="1"/>
  <c r="N37" i="1"/>
  <c r="P36" i="1"/>
  <c r="A35" i="1"/>
  <c r="H35" i="1"/>
  <c r="O36" i="1"/>
  <c r="O38" i="1"/>
  <c r="O39" i="1"/>
  <c r="R39" i="1" s="1"/>
  <c r="S43" i="1" l="1"/>
  <c r="S41" i="1"/>
  <c r="S42" i="1"/>
  <c r="P35" i="1"/>
  <c r="P20" i="1" s="1"/>
  <c r="R38" i="1"/>
  <c r="S38" i="1" s="1"/>
  <c r="N38" i="1"/>
  <c r="R36" i="1"/>
  <c r="S36" i="1" s="1"/>
  <c r="N36" i="1"/>
  <c r="S40" i="1"/>
  <c r="S39" i="1"/>
  <c r="O35" i="1"/>
  <c r="R35" i="1" l="1"/>
  <c r="S35" i="1" s="1"/>
  <c r="N35" i="1"/>
  <c r="O22" i="1" l="1"/>
  <c r="R22" i="1" s="1"/>
  <c r="O34" i="1"/>
  <c r="O31" i="1"/>
  <c r="O23" i="1"/>
  <c r="O33" i="1"/>
  <c r="R33" i="1" s="1"/>
  <c r="S33" i="1" s="1"/>
  <c r="O25" i="1"/>
  <c r="R25" i="1" s="1"/>
  <c r="S25" i="1" s="1"/>
  <c r="O32" i="1"/>
  <c r="S22" i="1" l="1"/>
  <c r="N22" i="1"/>
  <c r="N25" i="1"/>
  <c r="R31" i="1"/>
  <c r="S31" i="1" s="1"/>
  <c r="N31" i="1"/>
  <c r="N34" i="1"/>
  <c r="R34" i="1"/>
  <c r="S34" i="1" s="1"/>
  <c r="N33" i="1"/>
  <c r="N23" i="1"/>
  <c r="R23" i="1"/>
  <c r="S23" i="1" s="1"/>
  <c r="R32" i="1"/>
  <c r="S32" i="1" s="1"/>
  <c r="N32" i="1"/>
  <c r="O24" i="1" l="1"/>
  <c r="R24" i="1" s="1"/>
  <c r="N24" i="1" l="1"/>
  <c r="S24" i="1"/>
  <c r="O29" i="1" l="1"/>
  <c r="O28" i="1"/>
  <c r="N29" i="1" l="1"/>
  <c r="R29" i="1"/>
  <c r="S29" i="1" s="1"/>
  <c r="N28" i="1"/>
  <c r="R28" i="1"/>
  <c r="S28" i="1" s="1"/>
  <c r="S20" i="1" s="1"/>
  <c r="O27" i="1" l="1"/>
  <c r="N27" i="1"/>
  <c r="N20" i="1"/>
  <c r="O26" i="1" s="1"/>
  <c r="R26" i="1" s="1"/>
  <c r="S26" i="1" s="1"/>
  <c r="R27" i="1"/>
  <c r="Q20" i="1"/>
  <c r="R21" i="1" s="1"/>
  <c r="I21" i="1" s="1"/>
  <c r="O30" i="1"/>
  <c r="N30" i="1"/>
  <c r="S27" i="1"/>
  <c r="R30" i="1"/>
  <c r="S30" i="1"/>
  <c r="N26" i="1" l="1"/>
  <c r="O21" i="1" s="1"/>
  <c r="S21" i="1"/>
</calcChain>
</file>

<file path=xl/comments1.xml><?xml version="1.0" encoding="utf-8"?>
<comments xmlns="http://schemas.openxmlformats.org/spreadsheetml/2006/main">
  <authors>
    <author>James Caddick</author>
  </authors>
  <commentList>
    <comment ref="J5" authorId="0">
      <text>
        <r>
          <rPr>
            <b/>
            <sz val="9"/>
            <color indexed="81"/>
            <rFont val="Tahoma"/>
            <family val="2"/>
          </rPr>
          <t>James Caddick:</t>
        </r>
        <r>
          <rPr>
            <sz val="9"/>
            <color indexed="81"/>
            <rFont val="Tahoma"/>
            <family val="2"/>
          </rPr>
          <t xml:space="preserve">
Defra 2011, with FRAs calculated based on BAs</t>
        </r>
      </text>
    </comment>
    <comment ref="O6" authorId="0">
      <text>
        <r>
          <rPr>
            <b/>
            <sz val="9"/>
            <color indexed="81"/>
            <rFont val="Tahoma"/>
            <family val="2"/>
          </rPr>
          <t>James Caddick:</t>
        </r>
        <r>
          <rPr>
            <sz val="9"/>
            <color indexed="81"/>
            <rFont val="Tahoma"/>
            <family val="2"/>
          </rPr>
          <t xml:space="preserve">
</t>
        </r>
        <r>
          <rPr>
            <b/>
            <sz val="9"/>
            <color indexed="81"/>
            <rFont val="Tahoma"/>
            <family val="2"/>
          </rPr>
          <t>Ex</t>
        </r>
        <r>
          <rPr>
            <sz val="9"/>
            <color indexed="81"/>
            <rFont val="Tahoma"/>
            <family val="2"/>
          </rPr>
          <t>cludes negatives</t>
        </r>
      </text>
    </comment>
    <comment ref="P6" authorId="0">
      <text>
        <r>
          <rPr>
            <b/>
            <sz val="9"/>
            <color indexed="81"/>
            <rFont val="Tahoma"/>
            <family val="2"/>
          </rPr>
          <t>James Caddick:</t>
        </r>
        <r>
          <rPr>
            <sz val="9"/>
            <color indexed="81"/>
            <rFont val="Tahoma"/>
            <family val="2"/>
          </rPr>
          <t xml:space="preserve">
</t>
        </r>
        <r>
          <rPr>
            <b/>
            <sz val="9"/>
            <color indexed="81"/>
            <rFont val="Tahoma"/>
            <family val="2"/>
          </rPr>
          <t>Ex</t>
        </r>
        <r>
          <rPr>
            <sz val="9"/>
            <color indexed="81"/>
            <rFont val="Tahoma"/>
            <family val="2"/>
          </rPr>
          <t>cludes negatives.</t>
        </r>
      </text>
    </comment>
    <comment ref="Q6" authorId="0">
      <text>
        <r>
          <rPr>
            <b/>
            <sz val="9"/>
            <color indexed="81"/>
            <rFont val="Tahoma"/>
            <family val="2"/>
          </rPr>
          <t>James Caddick:</t>
        </r>
        <r>
          <rPr>
            <sz val="9"/>
            <color indexed="81"/>
            <rFont val="Tahoma"/>
            <family val="2"/>
          </rPr>
          <t xml:space="preserve">
</t>
        </r>
        <r>
          <rPr>
            <b/>
            <sz val="9"/>
            <color indexed="81"/>
            <rFont val="Tahoma"/>
            <family val="2"/>
          </rPr>
          <t>In</t>
        </r>
        <r>
          <rPr>
            <sz val="9"/>
            <color indexed="81"/>
            <rFont val="Tahoma"/>
            <family val="2"/>
          </rPr>
          <t>cludes negatives</t>
        </r>
      </text>
    </comment>
  </commentList>
</comments>
</file>

<file path=xl/comments2.xml><?xml version="1.0" encoding="utf-8"?>
<comments xmlns="http://schemas.openxmlformats.org/spreadsheetml/2006/main">
  <authors>
    <author>James Caddick</author>
  </authors>
  <commentList>
    <comment ref="G6" authorId="0">
      <text>
        <r>
          <rPr>
            <b/>
            <sz val="9"/>
            <color indexed="81"/>
            <rFont val="Tahoma"/>
            <family val="2"/>
          </rPr>
          <t>James Caddick:</t>
        </r>
        <r>
          <rPr>
            <sz val="9"/>
            <color indexed="81"/>
            <rFont val="Tahoma"/>
            <family val="2"/>
          </rPr>
          <t xml:space="preserve">
</t>
        </r>
        <r>
          <rPr>
            <b/>
            <sz val="9"/>
            <color indexed="81"/>
            <rFont val="Tahoma"/>
            <family val="2"/>
          </rPr>
          <t>Ex</t>
        </r>
        <r>
          <rPr>
            <sz val="9"/>
            <color indexed="81"/>
            <rFont val="Tahoma"/>
            <family val="2"/>
          </rPr>
          <t>cludes negatives</t>
        </r>
      </text>
    </comment>
    <comment ref="H6" authorId="0">
      <text>
        <r>
          <rPr>
            <b/>
            <sz val="9"/>
            <color indexed="81"/>
            <rFont val="Tahoma"/>
            <family val="2"/>
          </rPr>
          <t>James Caddick:</t>
        </r>
        <r>
          <rPr>
            <sz val="9"/>
            <color indexed="81"/>
            <rFont val="Tahoma"/>
            <family val="2"/>
          </rPr>
          <t xml:space="preserve">
</t>
        </r>
        <r>
          <rPr>
            <b/>
            <sz val="9"/>
            <color indexed="81"/>
            <rFont val="Tahoma"/>
            <family val="2"/>
          </rPr>
          <t>Ex</t>
        </r>
        <r>
          <rPr>
            <sz val="9"/>
            <color indexed="81"/>
            <rFont val="Tahoma"/>
            <family val="2"/>
          </rPr>
          <t>cludes negatives.</t>
        </r>
      </text>
    </comment>
    <comment ref="I6" authorId="0">
      <text>
        <r>
          <rPr>
            <b/>
            <sz val="9"/>
            <color indexed="81"/>
            <rFont val="Tahoma"/>
            <family val="2"/>
          </rPr>
          <t>James Caddick:</t>
        </r>
        <r>
          <rPr>
            <sz val="9"/>
            <color indexed="81"/>
            <rFont val="Tahoma"/>
            <family val="2"/>
          </rPr>
          <t xml:space="preserve">
</t>
        </r>
        <r>
          <rPr>
            <b/>
            <sz val="9"/>
            <color indexed="81"/>
            <rFont val="Tahoma"/>
            <family val="2"/>
          </rPr>
          <t>In</t>
        </r>
        <r>
          <rPr>
            <sz val="9"/>
            <color indexed="81"/>
            <rFont val="Tahoma"/>
            <family val="2"/>
          </rPr>
          <t>cludes negatives</t>
        </r>
      </text>
    </comment>
  </commentList>
</comments>
</file>

<file path=xl/sharedStrings.xml><?xml version="1.0" encoding="utf-8"?>
<sst xmlns="http://schemas.openxmlformats.org/spreadsheetml/2006/main" count="21049" uniqueCount="1973">
  <si>
    <t>BA tier split</t>
  </si>
  <si>
    <t>E4601</t>
  </si>
  <si>
    <t>Birmingham</t>
  </si>
  <si>
    <t>E4607</t>
  </si>
  <si>
    <t>Wolverhampton</t>
  </si>
  <si>
    <t>E4602</t>
  </si>
  <si>
    <t>Coventry</t>
  </si>
  <si>
    <t>E4603</t>
  </si>
  <si>
    <t>Dudley</t>
  </si>
  <si>
    <t>E4604</t>
  </si>
  <si>
    <t>Sandwell</t>
  </si>
  <si>
    <t>E4605</t>
  </si>
  <si>
    <t>Solihull</t>
  </si>
  <si>
    <t>E4606</t>
  </si>
  <si>
    <t>Walsall</t>
  </si>
  <si>
    <t>Key Information for Local Authorities in 2017-18</t>
  </si>
  <si>
    <t>Split of Revenue Support Grant (£m)</t>
  </si>
  <si>
    <t>Split of Baseline Funding Level (£m)</t>
  </si>
  <si>
    <t>Split of Settlement Funding Assessment (£m)</t>
  </si>
  <si>
    <t>ACCT</t>
  </si>
  <si>
    <t>ecode</t>
  </si>
  <si>
    <t>Class</t>
  </si>
  <si>
    <t>Local Authority</t>
  </si>
  <si>
    <t>Settlement Funding Assessment</t>
  </si>
  <si>
    <t>Revenue Support Grant</t>
  </si>
  <si>
    <t>Baseline Funding Level</t>
  </si>
  <si>
    <t>Tariff/Top-up</t>
  </si>
  <si>
    <t>Safety Net Threshold</t>
  </si>
  <si>
    <t>Levy rate</t>
  </si>
  <si>
    <t>Upper Tier</t>
  </si>
  <si>
    <t>Lower Tier</t>
  </si>
  <si>
    <t>Fire</t>
  </si>
  <si>
    <t>GLA</t>
  </si>
  <si>
    <t>Police</t>
  </si>
  <si>
    <t>Tariff/Top-up adjustment</t>
  </si>
  <si>
    <t>TE</t>
  </si>
  <si>
    <t>TOTAL England</t>
  </si>
  <si>
    <t>R100</t>
  </si>
  <si>
    <t>E1537</t>
  </si>
  <si>
    <t>SD</t>
  </si>
  <si>
    <t>Epping Forest</t>
  </si>
  <si>
    <t/>
  </si>
  <si>
    <t>R101</t>
  </si>
  <si>
    <t>E1538</t>
  </si>
  <si>
    <t>Harlow</t>
  </si>
  <si>
    <t>R102</t>
  </si>
  <si>
    <t>E1539</t>
  </si>
  <si>
    <t>Maldon</t>
  </si>
  <si>
    <t>R103</t>
  </si>
  <si>
    <t>E1540</t>
  </si>
  <si>
    <t>Rochford</t>
  </si>
  <si>
    <t>R105</t>
  </si>
  <si>
    <t>E1542</t>
  </si>
  <si>
    <t>Tendring</t>
  </si>
  <si>
    <t>R107</t>
  </si>
  <si>
    <t>E1544</t>
  </si>
  <si>
    <t>Uttlesford</t>
  </si>
  <si>
    <t>R108</t>
  </si>
  <si>
    <t>E1631</t>
  </si>
  <si>
    <t>Cheltenham</t>
  </si>
  <si>
    <t>R109</t>
  </si>
  <si>
    <t>E1632</t>
  </si>
  <si>
    <t>Cotswold</t>
  </si>
  <si>
    <t>R110</t>
  </si>
  <si>
    <t>E1633</t>
  </si>
  <si>
    <t>Forest of Dean</t>
  </si>
  <si>
    <t>R111</t>
  </si>
  <si>
    <t>E1634</t>
  </si>
  <si>
    <t>Gloucester</t>
  </si>
  <si>
    <t>R112</t>
  </si>
  <si>
    <t>E1635</t>
  </si>
  <si>
    <t>Stroud</t>
  </si>
  <si>
    <t>R113</t>
  </si>
  <si>
    <t>E1636</t>
  </si>
  <si>
    <t>Tewkesbury</t>
  </si>
  <si>
    <t>R114</t>
  </si>
  <si>
    <t>E1731</t>
  </si>
  <si>
    <t>Basingstoke and Deane</t>
  </si>
  <si>
    <t>R115</t>
  </si>
  <si>
    <t>E1732</t>
  </si>
  <si>
    <t>East Hampshire</t>
  </si>
  <si>
    <t>R116</t>
  </si>
  <si>
    <t>E1733</t>
  </si>
  <si>
    <t>Eastleigh</t>
  </si>
  <si>
    <t>R117</t>
  </si>
  <si>
    <t>E1734</t>
  </si>
  <si>
    <t>Fareham</t>
  </si>
  <si>
    <t>R118</t>
  </si>
  <si>
    <t>E1735</t>
  </si>
  <si>
    <t>Gosport</t>
  </si>
  <si>
    <t>R119</t>
  </si>
  <si>
    <t>E1736</t>
  </si>
  <si>
    <t>Hart</t>
  </si>
  <si>
    <t>R120</t>
  </si>
  <si>
    <t>E1737</t>
  </si>
  <si>
    <t>Havant</t>
  </si>
  <si>
    <t>R121</t>
  </si>
  <si>
    <t>E1738</t>
  </si>
  <si>
    <t>New Forest</t>
  </si>
  <si>
    <t>R123</t>
  </si>
  <si>
    <t>E1740</t>
  </si>
  <si>
    <t>Rushmoor</t>
  </si>
  <si>
    <t>R125</t>
  </si>
  <si>
    <t>E1742</t>
  </si>
  <si>
    <t>Test Valley</t>
  </si>
  <si>
    <t>R126</t>
  </si>
  <si>
    <t>E1743</t>
  </si>
  <si>
    <t>Winchester</t>
  </si>
  <si>
    <t>R127</t>
  </si>
  <si>
    <t>E1831</t>
  </si>
  <si>
    <t>Bromsgrove</t>
  </si>
  <si>
    <t>R131</t>
  </si>
  <si>
    <t>E1835</t>
  </si>
  <si>
    <t>Redditch</t>
  </si>
  <si>
    <t>R133</t>
  </si>
  <si>
    <t>E1837</t>
  </si>
  <si>
    <t>Worcester</t>
  </si>
  <si>
    <t>R134</t>
  </si>
  <si>
    <t>E1838</t>
  </si>
  <si>
    <t>Wychavon</t>
  </si>
  <si>
    <t>R135</t>
  </si>
  <si>
    <t>E1839</t>
  </si>
  <si>
    <t>Wyre Forest</t>
  </si>
  <si>
    <t>R136</t>
  </si>
  <si>
    <t>E1931</t>
  </si>
  <si>
    <t>Broxbourne</t>
  </si>
  <si>
    <t>R137</t>
  </si>
  <si>
    <t>E1932</t>
  </si>
  <si>
    <t>Dacorum</t>
  </si>
  <si>
    <t>R138</t>
  </si>
  <si>
    <t>E1933</t>
  </si>
  <si>
    <t>East Hertfordshire</t>
  </si>
  <si>
    <t>R139</t>
  </si>
  <si>
    <t>E1934</t>
  </si>
  <si>
    <t>Hertsmere</t>
  </si>
  <si>
    <t>R140</t>
  </si>
  <si>
    <t>E1935</t>
  </si>
  <si>
    <t>North Hertfordshire</t>
  </si>
  <si>
    <t>R141</t>
  </si>
  <si>
    <t>E1936</t>
  </si>
  <si>
    <t>St Albans</t>
  </si>
  <si>
    <t>R142</t>
  </si>
  <si>
    <t>E1937</t>
  </si>
  <si>
    <t>Stevenage</t>
  </si>
  <si>
    <t>R143</t>
  </si>
  <si>
    <t>E1938</t>
  </si>
  <si>
    <t>Three Rivers</t>
  </si>
  <si>
    <t>R144</t>
  </si>
  <si>
    <t>E1939</t>
  </si>
  <si>
    <t>Watford</t>
  </si>
  <si>
    <t>R145</t>
  </si>
  <si>
    <t>E1940</t>
  </si>
  <si>
    <t>Welwyn Hatfield</t>
  </si>
  <si>
    <t>R157</t>
  </si>
  <si>
    <t>E2231</t>
  </si>
  <si>
    <t>Ashford</t>
  </si>
  <si>
    <t>R158</t>
  </si>
  <si>
    <t>E2232</t>
  </si>
  <si>
    <t>Canterbury</t>
  </si>
  <si>
    <t>R159</t>
  </si>
  <si>
    <t>E2233</t>
  </si>
  <si>
    <t>Dartford</t>
  </si>
  <si>
    <t>R160</t>
  </si>
  <si>
    <t>E2234</t>
  </si>
  <si>
    <t>Dover</t>
  </si>
  <si>
    <t>R162</t>
  </si>
  <si>
    <t>E2236</t>
  </si>
  <si>
    <t>Gravesham</t>
  </si>
  <si>
    <t>R163</t>
  </si>
  <si>
    <t>E2237</t>
  </si>
  <si>
    <t>Maidstone</t>
  </si>
  <si>
    <t>R165</t>
  </si>
  <si>
    <t>E2239</t>
  </si>
  <si>
    <t>Sevenoaks</t>
  </si>
  <si>
    <t>R166</t>
  </si>
  <si>
    <t>E2240</t>
  </si>
  <si>
    <t>Shepway</t>
  </si>
  <si>
    <t>R167</t>
  </si>
  <si>
    <t>E2241</t>
  </si>
  <si>
    <t>Swale</t>
  </si>
  <si>
    <t>R168</t>
  </si>
  <si>
    <t>E2242</t>
  </si>
  <si>
    <t>Thanet</t>
  </si>
  <si>
    <t>R169</t>
  </si>
  <si>
    <t>E2243</t>
  </si>
  <si>
    <t>Tonbridge and Malling</t>
  </si>
  <si>
    <t>R17</t>
  </si>
  <si>
    <t>E0431</t>
  </si>
  <si>
    <t>Aylesbury Vale</t>
  </si>
  <si>
    <t>R170</t>
  </si>
  <si>
    <t>E2244</t>
  </si>
  <si>
    <t>Tunbridge Wells</t>
  </si>
  <si>
    <t>R173</t>
  </si>
  <si>
    <t>E2333</t>
  </si>
  <si>
    <t>Burnley</t>
  </si>
  <si>
    <t>R174</t>
  </si>
  <si>
    <t>E2334</t>
  </si>
  <si>
    <t>Chorley</t>
  </si>
  <si>
    <t>R175</t>
  </si>
  <si>
    <t>E2335</t>
  </si>
  <si>
    <t>Fylde</t>
  </si>
  <si>
    <t>R176</t>
  </si>
  <si>
    <t>E2336</t>
  </si>
  <si>
    <t>Hyndburn</t>
  </si>
  <si>
    <t>R177</t>
  </si>
  <si>
    <t>E2337</t>
  </si>
  <si>
    <t>Lancaster</t>
  </si>
  <si>
    <t>R178</t>
  </si>
  <si>
    <t>E2338</t>
  </si>
  <si>
    <t>Pendle</t>
  </si>
  <si>
    <t>R179</t>
  </si>
  <si>
    <t>E2339</t>
  </si>
  <si>
    <t>Preston</t>
  </si>
  <si>
    <t>R18</t>
  </si>
  <si>
    <t>E0434</t>
  </si>
  <si>
    <t>South Bucks</t>
  </si>
  <si>
    <t>R180</t>
  </si>
  <si>
    <t>E2340</t>
  </si>
  <si>
    <t>Ribble Valley</t>
  </si>
  <si>
    <t>R181</t>
  </si>
  <si>
    <t>E2341</t>
  </si>
  <si>
    <t>Rossendale</t>
  </si>
  <si>
    <t>R182</t>
  </si>
  <si>
    <t>E2342</t>
  </si>
  <si>
    <t>South Ribble</t>
  </si>
  <si>
    <t>R183</t>
  </si>
  <si>
    <t>E2343</t>
  </si>
  <si>
    <t>West Lancashire</t>
  </si>
  <si>
    <t>R184</t>
  </si>
  <si>
    <t>E2344</t>
  </si>
  <si>
    <t>Wyre</t>
  </si>
  <si>
    <t>R185</t>
  </si>
  <si>
    <t>E2431</t>
  </si>
  <si>
    <t>Blaby</t>
  </si>
  <si>
    <t>R186</t>
  </si>
  <si>
    <t>E2432</t>
  </si>
  <si>
    <t>Charnwood</t>
  </si>
  <si>
    <t>R187</t>
  </si>
  <si>
    <t>E2433</t>
  </si>
  <si>
    <t>Harborough</t>
  </si>
  <si>
    <t>R188</t>
  </si>
  <si>
    <t>E2434</t>
  </si>
  <si>
    <t>Hinckley and Bosworth</t>
  </si>
  <si>
    <t>R19</t>
  </si>
  <si>
    <t>E0432</t>
  </si>
  <si>
    <t>Chiltern</t>
  </si>
  <si>
    <t>R190</t>
  </si>
  <si>
    <t>E2436</t>
  </si>
  <si>
    <t>Melton</t>
  </si>
  <si>
    <t>R191</t>
  </si>
  <si>
    <t>E2437</t>
  </si>
  <si>
    <t>North West Leicestershire</t>
  </si>
  <si>
    <t>R192</t>
  </si>
  <si>
    <t>E2438</t>
  </si>
  <si>
    <t>Oadby and Wigston</t>
  </si>
  <si>
    <t>R194</t>
  </si>
  <si>
    <t>E2531</t>
  </si>
  <si>
    <t>Boston</t>
  </si>
  <si>
    <t>R195</t>
  </si>
  <si>
    <t>E2532</t>
  </si>
  <si>
    <t>East Lindsey</t>
  </si>
  <si>
    <t>R196</t>
  </si>
  <si>
    <t>E2533</t>
  </si>
  <si>
    <t>Lincoln</t>
  </si>
  <si>
    <t>R197</t>
  </si>
  <si>
    <t>E2534</t>
  </si>
  <si>
    <t>North Kesteven</t>
  </si>
  <si>
    <t>R198</t>
  </si>
  <si>
    <t>E2535</t>
  </si>
  <si>
    <t>South Holland</t>
  </si>
  <si>
    <t>R199</t>
  </si>
  <si>
    <t>E2536</t>
  </si>
  <si>
    <t>South Kesteven</t>
  </si>
  <si>
    <t>R200</t>
  </si>
  <si>
    <t>E2537</t>
  </si>
  <si>
    <t>West Lindsey</t>
  </si>
  <si>
    <t>R201</t>
  </si>
  <si>
    <t>E2631</t>
  </si>
  <si>
    <t>Breckland</t>
  </si>
  <si>
    <t>R202</t>
  </si>
  <si>
    <t>E2632</t>
  </si>
  <si>
    <t>Broadland</t>
  </si>
  <si>
    <t>R203</t>
  </si>
  <si>
    <t>E2633</t>
  </si>
  <si>
    <t>Great Yarmouth</t>
  </si>
  <si>
    <t>R204</t>
  </si>
  <si>
    <t>E2635</t>
  </si>
  <si>
    <t>North Norfolk</t>
  </si>
  <si>
    <t>R205</t>
  </si>
  <si>
    <t>E2636</t>
  </si>
  <si>
    <t>Norwich</t>
  </si>
  <si>
    <t>R206</t>
  </si>
  <si>
    <t>E2637</t>
  </si>
  <si>
    <t>South Norfolk</t>
  </si>
  <si>
    <t>R207</t>
  </si>
  <si>
    <t>E2634</t>
  </si>
  <si>
    <t>Kings Lynn and West Norfolk</t>
  </si>
  <si>
    <t>R208</t>
  </si>
  <si>
    <t>E2831</t>
  </si>
  <si>
    <t>Corby</t>
  </si>
  <si>
    <t>R209</t>
  </si>
  <si>
    <t>E2832</t>
  </si>
  <si>
    <t>Daventry</t>
  </si>
  <si>
    <t>R21</t>
  </si>
  <si>
    <t>E0435</t>
  </si>
  <si>
    <t>Wycombe</t>
  </si>
  <si>
    <t>R210</t>
  </si>
  <si>
    <t>E2833</t>
  </si>
  <si>
    <t>East Northamptonshire</t>
  </si>
  <si>
    <t>R211</t>
  </si>
  <si>
    <t>E2834</t>
  </si>
  <si>
    <t>Kettering</t>
  </si>
  <si>
    <t>R212</t>
  </si>
  <si>
    <t>E2835</t>
  </si>
  <si>
    <t>Northampton</t>
  </si>
  <si>
    <t>R213</t>
  </si>
  <si>
    <t>E2836</t>
  </si>
  <si>
    <t>South Northamptonshire</t>
  </si>
  <si>
    <t>R214</t>
  </si>
  <si>
    <t>E2837</t>
  </si>
  <si>
    <t>Wellingborough</t>
  </si>
  <si>
    <t>R22</t>
  </si>
  <si>
    <t>E0531</t>
  </si>
  <si>
    <t>Cambridge</t>
  </si>
  <si>
    <t>R221</t>
  </si>
  <si>
    <t>E2731</t>
  </si>
  <si>
    <t>Craven</t>
  </si>
  <si>
    <t>R222</t>
  </si>
  <si>
    <t>E2732</t>
  </si>
  <si>
    <t>Hambleton</t>
  </si>
  <si>
    <t>R224</t>
  </si>
  <si>
    <t>E2734</t>
  </si>
  <si>
    <t>Richmondshire</t>
  </si>
  <si>
    <t>R226</t>
  </si>
  <si>
    <t>E2736</t>
  </si>
  <si>
    <t>Scarborough</t>
  </si>
  <si>
    <t>R229</t>
  </si>
  <si>
    <t>E3031</t>
  </si>
  <si>
    <t>Ashfield</t>
  </si>
  <si>
    <t>R23</t>
  </si>
  <si>
    <t>E0532</t>
  </si>
  <si>
    <t>East Cambridgeshire</t>
  </si>
  <si>
    <t>R230</t>
  </si>
  <si>
    <t>E3032</t>
  </si>
  <si>
    <t>Bassetlaw</t>
  </si>
  <si>
    <t>R231</t>
  </si>
  <si>
    <t>E3033</t>
  </si>
  <si>
    <t>Broxtowe</t>
  </si>
  <si>
    <t>R232</t>
  </si>
  <si>
    <t>E3034</t>
  </si>
  <si>
    <t>Gedling</t>
  </si>
  <si>
    <t>R233</t>
  </si>
  <si>
    <t>E3035</t>
  </si>
  <si>
    <t>Mansfield</t>
  </si>
  <si>
    <t>R234</t>
  </si>
  <si>
    <t>E3036</t>
  </si>
  <si>
    <t>Newark and Sherwood</t>
  </si>
  <si>
    <t>R236</t>
  </si>
  <si>
    <t>E3038</t>
  </si>
  <si>
    <t>Rushcliffe</t>
  </si>
  <si>
    <t>R237</t>
  </si>
  <si>
    <t>E3131</t>
  </si>
  <si>
    <t>Cherwell</t>
  </si>
  <si>
    <t>R238</t>
  </si>
  <si>
    <t>E3132</t>
  </si>
  <si>
    <t>Oxford</t>
  </si>
  <si>
    <t>R239</t>
  </si>
  <si>
    <t>E3133</t>
  </si>
  <si>
    <t>South Oxfordshire</t>
  </si>
  <si>
    <t>R24</t>
  </si>
  <si>
    <t>E0533</t>
  </si>
  <si>
    <t>Fenland</t>
  </si>
  <si>
    <t>R240</t>
  </si>
  <si>
    <t>E3134</t>
  </si>
  <si>
    <t>Vale of White Horse</t>
  </si>
  <si>
    <t>R241</t>
  </si>
  <si>
    <t>E3135</t>
  </si>
  <si>
    <t>West Oxfordshire</t>
  </si>
  <si>
    <t>R248</t>
  </si>
  <si>
    <t>E3331</t>
  </si>
  <si>
    <t>Mendip</t>
  </si>
  <si>
    <t>R249</t>
  </si>
  <si>
    <t>E3332</t>
  </si>
  <si>
    <t>Sedgemoor</t>
  </si>
  <si>
    <t>R250</t>
  </si>
  <si>
    <t>E3333</t>
  </si>
  <si>
    <t>Taunton Deane</t>
  </si>
  <si>
    <t>R251</t>
  </si>
  <si>
    <t>E3335</t>
  </si>
  <si>
    <t>West Somerset</t>
  </si>
  <si>
    <t>R252</t>
  </si>
  <si>
    <t>E3334</t>
  </si>
  <si>
    <t>South Somerset</t>
  </si>
  <si>
    <t>R253</t>
  </si>
  <si>
    <t>E3431</t>
  </si>
  <si>
    <t>Cannock Chase</t>
  </si>
  <si>
    <t>R254</t>
  </si>
  <si>
    <t>E3432</t>
  </si>
  <si>
    <t>East Staffordshire</t>
  </si>
  <si>
    <t>R255</t>
  </si>
  <si>
    <t>E3433</t>
  </si>
  <si>
    <t>Lichfield</t>
  </si>
  <si>
    <t>R256</t>
  </si>
  <si>
    <t>E3434</t>
  </si>
  <si>
    <t>Newcastle-under-Lyme</t>
  </si>
  <si>
    <t>R257</t>
  </si>
  <si>
    <t>E3435</t>
  </si>
  <si>
    <t>South Staffordshire</t>
  </si>
  <si>
    <t>R258</t>
  </si>
  <si>
    <t>E3436</t>
  </si>
  <si>
    <t>Stafford</t>
  </si>
  <si>
    <t>R259</t>
  </si>
  <si>
    <t>E3437</t>
  </si>
  <si>
    <t>Staffordshire Moorlands</t>
  </si>
  <si>
    <t>R261</t>
  </si>
  <si>
    <t>E3439</t>
  </si>
  <si>
    <t>Tamworth</t>
  </si>
  <si>
    <t>R262</t>
  </si>
  <si>
    <t>E3531</t>
  </si>
  <si>
    <t>Babergh</t>
  </si>
  <si>
    <t>R263</t>
  </si>
  <si>
    <t>E3532</t>
  </si>
  <si>
    <t>Forest Heath</t>
  </si>
  <si>
    <t>R264</t>
  </si>
  <si>
    <t>E3533</t>
  </si>
  <si>
    <t>Ipswich</t>
  </si>
  <si>
    <t>R265</t>
  </si>
  <si>
    <t>E3534</t>
  </si>
  <si>
    <t>Mid Suffolk</t>
  </si>
  <si>
    <t>R266</t>
  </si>
  <si>
    <t>E3535</t>
  </si>
  <si>
    <t>St Edmundsbury</t>
  </si>
  <si>
    <t>R267</t>
  </si>
  <si>
    <t>E3536</t>
  </si>
  <si>
    <t>Suffolk Coastal</t>
  </si>
  <si>
    <t>R268</t>
  </si>
  <si>
    <t>E3537</t>
  </si>
  <si>
    <t>Waveney</t>
  </si>
  <si>
    <t>R269</t>
  </si>
  <si>
    <t>E3631</t>
  </si>
  <si>
    <t>Elmbridge</t>
  </si>
  <si>
    <t>R27</t>
  </si>
  <si>
    <t>E0536</t>
  </si>
  <si>
    <t>South Cambridgeshire</t>
  </si>
  <si>
    <t>R270</t>
  </si>
  <si>
    <t>E3632</t>
  </si>
  <si>
    <t>Epsom and Ewell</t>
  </si>
  <si>
    <t>R271</t>
  </si>
  <si>
    <t>E3633</t>
  </si>
  <si>
    <t>Guildford</t>
  </si>
  <si>
    <t>R272</t>
  </si>
  <si>
    <t>E3634</t>
  </si>
  <si>
    <t>Mole Valley</t>
  </si>
  <si>
    <t>R273</t>
  </si>
  <si>
    <t>E3635</t>
  </si>
  <si>
    <t>Reigate and Banstead</t>
  </si>
  <si>
    <t>R274</t>
  </si>
  <si>
    <t>E3636</t>
  </si>
  <si>
    <t>Runnymede</t>
  </si>
  <si>
    <t>R275</t>
  </si>
  <si>
    <t>E3637</t>
  </si>
  <si>
    <t>Spelthorne</t>
  </si>
  <si>
    <t>R276</t>
  </si>
  <si>
    <t>E3638</t>
  </si>
  <si>
    <t>Surrey Heath</t>
  </si>
  <si>
    <t>R277</t>
  </si>
  <si>
    <t>E3639</t>
  </si>
  <si>
    <t>Tandridge</t>
  </si>
  <si>
    <t>R278</t>
  </si>
  <si>
    <t>E3640</t>
  </si>
  <si>
    <t>Waverley</t>
  </si>
  <si>
    <t>R279</t>
  </si>
  <si>
    <t>E3641</t>
  </si>
  <si>
    <t>Woking</t>
  </si>
  <si>
    <t>R280</t>
  </si>
  <si>
    <t>E3731</t>
  </si>
  <si>
    <t>North Warwickshire</t>
  </si>
  <si>
    <t>R281</t>
  </si>
  <si>
    <t>E3732</t>
  </si>
  <si>
    <t>Nuneaton and Bedworth</t>
  </si>
  <si>
    <t>R282</t>
  </si>
  <si>
    <t>E3733</t>
  </si>
  <si>
    <t>Rugby</t>
  </si>
  <si>
    <t>R283</t>
  </si>
  <si>
    <t>E3734</t>
  </si>
  <si>
    <t>Stratford-on-Avon</t>
  </si>
  <si>
    <t>R284</t>
  </si>
  <si>
    <t>E3735</t>
  </si>
  <si>
    <t>Warwick</t>
  </si>
  <si>
    <t>R285</t>
  </si>
  <si>
    <t>E3831</t>
  </si>
  <si>
    <t>Adur</t>
  </si>
  <si>
    <t>R286</t>
  </si>
  <si>
    <t>E3832</t>
  </si>
  <si>
    <t>Arun</t>
  </si>
  <si>
    <t>R287</t>
  </si>
  <si>
    <t>E3833</t>
  </si>
  <si>
    <t>Chichester</t>
  </si>
  <si>
    <t>R288</t>
  </si>
  <si>
    <t>E3834</t>
  </si>
  <si>
    <t>Crawley</t>
  </si>
  <si>
    <t>R289</t>
  </si>
  <si>
    <t>E3835</t>
  </si>
  <si>
    <t>Horsham</t>
  </si>
  <si>
    <t>R290</t>
  </si>
  <si>
    <t>E3836</t>
  </si>
  <si>
    <t>Mid Sussex</t>
  </si>
  <si>
    <t>R291</t>
  </si>
  <si>
    <t>E3837</t>
  </si>
  <si>
    <t>Worthing</t>
  </si>
  <si>
    <t>R301</t>
  </si>
  <si>
    <t>E6142</t>
  </si>
  <si>
    <t>FIR</t>
  </si>
  <si>
    <t>Greater Manchester Fire</t>
  </si>
  <si>
    <t>R302</t>
  </si>
  <si>
    <t>E6143</t>
  </si>
  <si>
    <t>Merseyside Fire</t>
  </si>
  <si>
    <t>R303</t>
  </si>
  <si>
    <t>E6144</t>
  </si>
  <si>
    <t>South Yorkshire Fire</t>
  </si>
  <si>
    <t>R304</t>
  </si>
  <si>
    <t>E6145</t>
  </si>
  <si>
    <t>Tyne and Wear Fire</t>
  </si>
  <si>
    <t>R305</t>
  </si>
  <si>
    <t>E6146</t>
  </si>
  <si>
    <t>West Midlands Fire</t>
  </si>
  <si>
    <t>R306</t>
  </si>
  <si>
    <t>E6147</t>
  </si>
  <si>
    <t>West Yorkshire Fire</t>
  </si>
  <si>
    <t>R334</t>
  </si>
  <si>
    <t>E4201</t>
  </si>
  <si>
    <t>MD</t>
  </si>
  <si>
    <t>Bolton</t>
  </si>
  <si>
    <t>R335</t>
  </si>
  <si>
    <t>E4202</t>
  </si>
  <si>
    <t>Bury</t>
  </si>
  <si>
    <t>R336</t>
  </si>
  <si>
    <t>E4203</t>
  </si>
  <si>
    <t>Manchester</t>
  </si>
  <si>
    <t>R337</t>
  </si>
  <si>
    <t>E4204</t>
  </si>
  <si>
    <t>Oldham</t>
  </si>
  <si>
    <t>R338</t>
  </si>
  <si>
    <t>E4205</t>
  </si>
  <si>
    <t>Rochdale</t>
  </si>
  <si>
    <t>R339</t>
  </si>
  <si>
    <t>E4206</t>
  </si>
  <si>
    <t>Salford</t>
  </si>
  <si>
    <t>R340</t>
  </si>
  <si>
    <t>E4207</t>
  </si>
  <si>
    <t>Stockport</t>
  </si>
  <si>
    <t>R341</t>
  </si>
  <si>
    <t>E4208</t>
  </si>
  <si>
    <t>Tameside</t>
  </si>
  <si>
    <t>R342</t>
  </si>
  <si>
    <t>E4209</t>
  </si>
  <si>
    <t>Trafford</t>
  </si>
  <si>
    <t>R343</t>
  </si>
  <si>
    <t>E4210</t>
  </si>
  <si>
    <t>Wigan</t>
  </si>
  <si>
    <t>R344</t>
  </si>
  <si>
    <t>E4301</t>
  </si>
  <si>
    <t>Knowsley</t>
  </si>
  <si>
    <t>R345</t>
  </si>
  <si>
    <t>E4302</t>
  </si>
  <si>
    <t>Liverpool</t>
  </si>
  <si>
    <t>R346</t>
  </si>
  <si>
    <t>E4303</t>
  </si>
  <si>
    <t>St Helens</t>
  </si>
  <si>
    <t>R347</t>
  </si>
  <si>
    <t>E4304</t>
  </si>
  <si>
    <t>Sefton</t>
  </si>
  <si>
    <t>R348</t>
  </si>
  <si>
    <t>E4305</t>
  </si>
  <si>
    <t>Wirral</t>
  </si>
  <si>
    <t>R349</t>
  </si>
  <si>
    <t>E4401</t>
  </si>
  <si>
    <t>Barnsley</t>
  </si>
  <si>
    <t>R350</t>
  </si>
  <si>
    <t>E4402</t>
  </si>
  <si>
    <t>Doncaster</t>
  </si>
  <si>
    <t>R351</t>
  </si>
  <si>
    <t>E4403</t>
  </si>
  <si>
    <t>Rotherham</t>
  </si>
  <si>
    <t>R352</t>
  </si>
  <si>
    <t>E4404</t>
  </si>
  <si>
    <t>Sheffield</t>
  </si>
  <si>
    <t>R353</t>
  </si>
  <si>
    <t>E4501</t>
  </si>
  <si>
    <t>Gateshead</t>
  </si>
  <si>
    <t>R354</t>
  </si>
  <si>
    <t>E4502</t>
  </si>
  <si>
    <t>Newcastle upon Tyne</t>
  </si>
  <si>
    <t>R355</t>
  </si>
  <si>
    <t>E4503</t>
  </si>
  <si>
    <t>North Tyneside</t>
  </si>
  <si>
    <t>R356</t>
  </si>
  <si>
    <t>E4504</t>
  </si>
  <si>
    <t>South Tyneside</t>
  </si>
  <si>
    <t>R357</t>
  </si>
  <si>
    <t>E4505</t>
  </si>
  <si>
    <t>Sunderland</t>
  </si>
  <si>
    <t>R358</t>
  </si>
  <si>
    <t>R359</t>
  </si>
  <si>
    <t>R360</t>
  </si>
  <si>
    <t>R361</t>
  </si>
  <si>
    <t>R362</t>
  </si>
  <si>
    <t>R363</t>
  </si>
  <si>
    <t>R364</t>
  </si>
  <si>
    <t>R365</t>
  </si>
  <si>
    <t>E4701</t>
  </si>
  <si>
    <t>Bradford</t>
  </si>
  <si>
    <t>R366</t>
  </si>
  <si>
    <t>E4702</t>
  </si>
  <si>
    <t>Calderdale</t>
  </si>
  <si>
    <t>R367</t>
  </si>
  <si>
    <t>E4703</t>
  </si>
  <si>
    <t>Kirklees</t>
  </si>
  <si>
    <t>R368</t>
  </si>
  <si>
    <t>E4704</t>
  </si>
  <si>
    <t>Leeds</t>
  </si>
  <si>
    <t>R369</t>
  </si>
  <si>
    <t>E4705</t>
  </si>
  <si>
    <t>Wakefield</t>
  </si>
  <si>
    <t>R370</t>
  </si>
  <si>
    <t>E5010</t>
  </si>
  <si>
    <t>LB</t>
  </si>
  <si>
    <t>City of London</t>
  </si>
  <si>
    <t>R371</t>
  </si>
  <si>
    <t>E5011</t>
  </si>
  <si>
    <t>Camden</t>
  </si>
  <si>
    <t>R372</t>
  </si>
  <si>
    <t>E5012</t>
  </si>
  <si>
    <t>Greenwich</t>
  </si>
  <si>
    <t>R373</t>
  </si>
  <si>
    <t>E5013</t>
  </si>
  <si>
    <t>Hackney</t>
  </si>
  <si>
    <t>R374</t>
  </si>
  <si>
    <t>E5014</t>
  </si>
  <si>
    <t>Hammersmith and Fulham</t>
  </si>
  <si>
    <t>R375</t>
  </si>
  <si>
    <t>E5015</t>
  </si>
  <si>
    <t>Islington</t>
  </si>
  <si>
    <t>R376</t>
  </si>
  <si>
    <t>E5016</t>
  </si>
  <si>
    <t>Kensington and Chelsea</t>
  </si>
  <si>
    <t>R377</t>
  </si>
  <si>
    <t>E5017</t>
  </si>
  <si>
    <t>Lambeth</t>
  </si>
  <si>
    <t>R378</t>
  </si>
  <si>
    <t>E5018</t>
  </si>
  <si>
    <t>Lewisham</t>
  </si>
  <si>
    <t>R379</t>
  </si>
  <si>
    <t>E5019</t>
  </si>
  <si>
    <t>Southwark</t>
  </si>
  <si>
    <t>R380</t>
  </si>
  <si>
    <t>E5020</t>
  </si>
  <si>
    <t>Tower Hamlets</t>
  </si>
  <si>
    <t>R381</t>
  </si>
  <si>
    <t>E5021</t>
  </si>
  <si>
    <t>Wandsworth</t>
  </si>
  <si>
    <t>R382</t>
  </si>
  <si>
    <t>E5022</t>
  </si>
  <si>
    <t>Westminster</t>
  </si>
  <si>
    <t>R383</t>
  </si>
  <si>
    <t>E5030</t>
  </si>
  <si>
    <t>Barking and Dagenham</t>
  </si>
  <si>
    <t>R384</t>
  </si>
  <si>
    <t>E5031</t>
  </si>
  <si>
    <t>Barnet</t>
  </si>
  <si>
    <t>R385</t>
  </si>
  <si>
    <t>E5032</t>
  </si>
  <si>
    <t>Bexley</t>
  </si>
  <si>
    <t>R386</t>
  </si>
  <si>
    <t>E5033</t>
  </si>
  <si>
    <t>Brent</t>
  </si>
  <si>
    <t>R387</t>
  </si>
  <si>
    <t>E5034</t>
  </si>
  <si>
    <t>Bromley</t>
  </si>
  <si>
    <t>R388</t>
  </si>
  <si>
    <t>E5035</t>
  </si>
  <si>
    <t>Croydon</t>
  </si>
  <si>
    <t>R389</t>
  </si>
  <si>
    <t>E5036</t>
  </si>
  <si>
    <t>Ealing</t>
  </si>
  <si>
    <t>R390</t>
  </si>
  <si>
    <t>E5037</t>
  </si>
  <si>
    <t>Enfield</t>
  </si>
  <si>
    <t>R391</t>
  </si>
  <si>
    <t>E5038</t>
  </si>
  <si>
    <t>Haringey</t>
  </si>
  <si>
    <t>R392</t>
  </si>
  <si>
    <t>E5039</t>
  </si>
  <si>
    <t>Harrow</t>
  </si>
  <si>
    <t>R393</t>
  </si>
  <si>
    <t>E5040</t>
  </si>
  <si>
    <t>Havering</t>
  </si>
  <si>
    <t>R394</t>
  </si>
  <si>
    <t>E5041</t>
  </si>
  <si>
    <t>Hillingdon</t>
  </si>
  <si>
    <t>R395</t>
  </si>
  <si>
    <t>E5042</t>
  </si>
  <si>
    <t>Hounslow</t>
  </si>
  <si>
    <t>R396</t>
  </si>
  <si>
    <t>E5043</t>
  </si>
  <si>
    <t>Kingston upon Thames</t>
  </si>
  <si>
    <t>R397</t>
  </si>
  <si>
    <t>E5044</t>
  </si>
  <si>
    <t>Merton</t>
  </si>
  <si>
    <t>R398</t>
  </si>
  <si>
    <t>E5045</t>
  </si>
  <si>
    <t>Newham</t>
  </si>
  <si>
    <t>R399</t>
  </si>
  <si>
    <t>E5046</t>
  </si>
  <si>
    <t>Redbridge</t>
  </si>
  <si>
    <t>R400</t>
  </si>
  <si>
    <t>E5047</t>
  </si>
  <si>
    <t>Richmond upon Thames</t>
  </si>
  <si>
    <t>R401</t>
  </si>
  <si>
    <t>E5048</t>
  </si>
  <si>
    <t>Sutton</t>
  </si>
  <si>
    <t>R402</t>
  </si>
  <si>
    <t>E5049</t>
  </si>
  <si>
    <t>Waltham Forest</t>
  </si>
  <si>
    <t>R403</t>
  </si>
  <si>
    <t>E4001</t>
  </si>
  <si>
    <t>UA</t>
  </si>
  <si>
    <t>Isles of Scilly</t>
  </si>
  <si>
    <t>R412</t>
  </si>
  <si>
    <t>E0920</t>
  </si>
  <si>
    <t>SC</t>
  </si>
  <si>
    <t>Cumbria</t>
  </si>
  <si>
    <t>R419</t>
  </si>
  <si>
    <t>E1620</t>
  </si>
  <si>
    <t>Gloucestershire</t>
  </si>
  <si>
    <t>R422</t>
  </si>
  <si>
    <t>E1920</t>
  </si>
  <si>
    <t>Hertfordshire</t>
  </si>
  <si>
    <t>R428</t>
  </si>
  <si>
    <t>E2520</t>
  </si>
  <si>
    <t>Lincolnshire</t>
  </si>
  <si>
    <t>R429</t>
  </si>
  <si>
    <t>E2620</t>
  </si>
  <si>
    <t>Norfolk</t>
  </si>
  <si>
    <t>R430</t>
  </si>
  <si>
    <t>E2820</t>
  </si>
  <si>
    <t>Northamptonshire</t>
  </si>
  <si>
    <t>R434</t>
  </si>
  <si>
    <t>E3120</t>
  </si>
  <si>
    <t>Oxfordshire</t>
  </si>
  <si>
    <t>R436</t>
  </si>
  <si>
    <t>E3320</t>
  </si>
  <si>
    <t>Somerset</t>
  </si>
  <si>
    <t>R438</t>
  </si>
  <si>
    <t>E3520</t>
  </si>
  <si>
    <t>Suffolk</t>
  </si>
  <si>
    <t>R439</t>
  </si>
  <si>
    <t>E3620</t>
  </si>
  <si>
    <t>Surrey</t>
  </si>
  <si>
    <t>R440</t>
  </si>
  <si>
    <t>E3720</t>
  </si>
  <si>
    <t>Warwickshire</t>
  </si>
  <si>
    <t>R441</t>
  </si>
  <si>
    <t>E3820</t>
  </si>
  <si>
    <t>West Sussex</t>
  </si>
  <si>
    <t>R46</t>
  </si>
  <si>
    <t>E0931</t>
  </si>
  <si>
    <t>Allerdale</t>
  </si>
  <si>
    <t>R47</t>
  </si>
  <si>
    <t>E0932</t>
  </si>
  <si>
    <t>Barrow-in-Furness</t>
  </si>
  <si>
    <t>R48</t>
  </si>
  <si>
    <t>E0933</t>
  </si>
  <si>
    <t>Carlisle</t>
  </si>
  <si>
    <t>R49</t>
  </si>
  <si>
    <t>E0934</t>
  </si>
  <si>
    <t>Copeland</t>
  </si>
  <si>
    <t>R50</t>
  </si>
  <si>
    <t>E0935</t>
  </si>
  <si>
    <t>Eden</t>
  </si>
  <si>
    <t>R51</t>
  </si>
  <si>
    <t>E0936</t>
  </si>
  <si>
    <t>South Lakeland</t>
  </si>
  <si>
    <t>R52</t>
  </si>
  <si>
    <t>E1031</t>
  </si>
  <si>
    <t>Amber Valley</t>
  </si>
  <si>
    <t>R53</t>
  </si>
  <si>
    <t>E1032</t>
  </si>
  <si>
    <t>Bolsover</t>
  </si>
  <si>
    <t>R54</t>
  </si>
  <si>
    <t>E1033</t>
  </si>
  <si>
    <t>Chesterfield</t>
  </si>
  <si>
    <t>R56</t>
  </si>
  <si>
    <t>E1036</t>
  </si>
  <si>
    <t>Erewash</t>
  </si>
  <si>
    <t>R57</t>
  </si>
  <si>
    <t>E1037</t>
  </si>
  <si>
    <t>High Peak</t>
  </si>
  <si>
    <t>R570</t>
  </si>
  <si>
    <t>E5100</t>
  </si>
  <si>
    <t>Greater London Authority</t>
  </si>
  <si>
    <t>R58</t>
  </si>
  <si>
    <t>E1038</t>
  </si>
  <si>
    <t>North East Derbyshire</t>
  </si>
  <si>
    <t>R59</t>
  </si>
  <si>
    <t>E1039</t>
  </si>
  <si>
    <t>South Derbyshire</t>
  </si>
  <si>
    <t>R60</t>
  </si>
  <si>
    <t>E1035</t>
  </si>
  <si>
    <t>Derbyshire Dales</t>
  </si>
  <si>
    <t>R601</t>
  </si>
  <si>
    <t>E2101</t>
  </si>
  <si>
    <t>Isle of Wight Council</t>
  </si>
  <si>
    <t>R602</t>
  </si>
  <si>
    <t>E0101</t>
  </si>
  <si>
    <t>Bath &amp; North East Somerset</t>
  </si>
  <si>
    <t>R603</t>
  </si>
  <si>
    <t>E0102</t>
  </si>
  <si>
    <t>Bristol</t>
  </si>
  <si>
    <t>R604</t>
  </si>
  <si>
    <t>E0103</t>
  </si>
  <si>
    <t>South Gloucestershire</t>
  </si>
  <si>
    <t>R605</t>
  </si>
  <si>
    <t>E0104</t>
  </si>
  <si>
    <t>North Somerset</t>
  </si>
  <si>
    <t>R606</t>
  </si>
  <si>
    <t>E0701</t>
  </si>
  <si>
    <t>Hartlepool</t>
  </si>
  <si>
    <t>R607</t>
  </si>
  <si>
    <t>E0702</t>
  </si>
  <si>
    <t>Middlesbrough</t>
  </si>
  <si>
    <t>R608</t>
  </si>
  <si>
    <t>E0703</t>
  </si>
  <si>
    <t>Redcar and Cleveland</t>
  </si>
  <si>
    <t>R609</t>
  </si>
  <si>
    <t>E0704</t>
  </si>
  <si>
    <t>Stockton-on-Tees</t>
  </si>
  <si>
    <t>R61</t>
  </si>
  <si>
    <t>E1131</t>
  </si>
  <si>
    <t>East Devon</t>
  </si>
  <si>
    <t>R610</t>
  </si>
  <si>
    <t>E2001</t>
  </si>
  <si>
    <t>East Riding of Yorkshire</t>
  </si>
  <si>
    <t>R611</t>
  </si>
  <si>
    <t>E2002</t>
  </si>
  <si>
    <t>Kingston upon Hull</t>
  </si>
  <si>
    <t>R612</t>
  </si>
  <si>
    <t>E2003</t>
  </si>
  <si>
    <t>North East Lincolnshire</t>
  </si>
  <si>
    <t>R613</t>
  </si>
  <si>
    <t>E2004</t>
  </si>
  <si>
    <t>North Lincolnshire</t>
  </si>
  <si>
    <t>R614</t>
  </si>
  <si>
    <t>E2753</t>
  </si>
  <si>
    <t>Harrogate</t>
  </si>
  <si>
    <t>R615</t>
  </si>
  <si>
    <t>E2755</t>
  </si>
  <si>
    <t>Ryedale</t>
  </si>
  <si>
    <t>R616</t>
  </si>
  <si>
    <t>E2757</t>
  </si>
  <si>
    <t>Selby</t>
  </si>
  <si>
    <t>R617</t>
  </si>
  <si>
    <t>E2701</t>
  </si>
  <si>
    <t>York</t>
  </si>
  <si>
    <t>R618</t>
  </si>
  <si>
    <t>E2721</t>
  </si>
  <si>
    <t>North Yorkshire</t>
  </si>
  <si>
    <t>R619</t>
  </si>
  <si>
    <t>E0201</t>
  </si>
  <si>
    <t>Luton</t>
  </si>
  <si>
    <t>R62</t>
  </si>
  <si>
    <t>E1132</t>
  </si>
  <si>
    <t>Exeter</t>
  </si>
  <si>
    <t>R620</t>
  </si>
  <si>
    <t>E0401</t>
  </si>
  <si>
    <t>Milton Keynes</t>
  </si>
  <si>
    <t>R621</t>
  </si>
  <si>
    <t>E1001</t>
  </si>
  <si>
    <t>Derby</t>
  </si>
  <si>
    <t>R622</t>
  </si>
  <si>
    <t>E1202</t>
  </si>
  <si>
    <t>Bournemouth</t>
  </si>
  <si>
    <t>R623</t>
  </si>
  <si>
    <t>E1201</t>
  </si>
  <si>
    <t>Poole</t>
  </si>
  <si>
    <t>R624</t>
  </si>
  <si>
    <t>E1301</t>
  </si>
  <si>
    <t>Darlington</t>
  </si>
  <si>
    <t>R625</t>
  </si>
  <si>
    <t>E1401</t>
  </si>
  <si>
    <t>Brighton &amp; Hove</t>
  </si>
  <si>
    <t>R626</t>
  </si>
  <si>
    <t>E1701</t>
  </si>
  <si>
    <t>Portsmouth</t>
  </si>
  <si>
    <t>R627</t>
  </si>
  <si>
    <t>E1702</t>
  </si>
  <si>
    <t>Southampton</t>
  </si>
  <si>
    <t>R628</t>
  </si>
  <si>
    <t>E2401</t>
  </si>
  <si>
    <t>Leicester</t>
  </si>
  <si>
    <t>R629</t>
  </si>
  <si>
    <t>E2402</t>
  </si>
  <si>
    <t>Rutland</t>
  </si>
  <si>
    <t>R63</t>
  </si>
  <si>
    <t>E1134</t>
  </si>
  <si>
    <t>North Devon</t>
  </si>
  <si>
    <t>R630</t>
  </si>
  <si>
    <t>E3401</t>
  </si>
  <si>
    <t>Stoke-on-Trent</t>
  </si>
  <si>
    <t>R631</t>
  </si>
  <si>
    <t>E3901</t>
  </si>
  <si>
    <t>Swindon</t>
  </si>
  <si>
    <t>R633</t>
  </si>
  <si>
    <t>E0421</t>
  </si>
  <si>
    <t>Buckinghamshire</t>
  </si>
  <si>
    <t>R634</t>
  </si>
  <si>
    <t>E1021</t>
  </si>
  <si>
    <t>Derbyshire</t>
  </si>
  <si>
    <t>R635</t>
  </si>
  <si>
    <t>E1221</t>
  </si>
  <si>
    <t>Dorset</t>
  </si>
  <si>
    <t>R637</t>
  </si>
  <si>
    <t>E1421</t>
  </si>
  <si>
    <t>East Sussex</t>
  </si>
  <si>
    <t>R638</t>
  </si>
  <si>
    <t>E1721</t>
  </si>
  <si>
    <t>Hampshire</t>
  </si>
  <si>
    <t>R639</t>
  </si>
  <si>
    <t>E2421</t>
  </si>
  <si>
    <t>Leicestershire</t>
  </si>
  <si>
    <t>R640</t>
  </si>
  <si>
    <t>E3421</t>
  </si>
  <si>
    <t>Staffordshire</t>
  </si>
  <si>
    <t>R642</t>
  </si>
  <si>
    <t>E0301</t>
  </si>
  <si>
    <t>Bracknell Forest</t>
  </si>
  <si>
    <t>R643</t>
  </si>
  <si>
    <t>E0302</t>
  </si>
  <si>
    <t>West Berkshire</t>
  </si>
  <si>
    <t>R644</t>
  </si>
  <si>
    <t>E0303</t>
  </si>
  <si>
    <t>Reading</t>
  </si>
  <si>
    <t>R645</t>
  </si>
  <si>
    <t>E0304</t>
  </si>
  <si>
    <t>Slough</t>
  </si>
  <si>
    <t>R646</t>
  </si>
  <si>
    <t>E0305</t>
  </si>
  <si>
    <t>Windsor and Maidenhead</t>
  </si>
  <si>
    <t>R647</t>
  </si>
  <si>
    <t>E0306</t>
  </si>
  <si>
    <t>Wokingham</t>
  </si>
  <si>
    <t>R648</t>
  </si>
  <si>
    <t>E0551</t>
  </si>
  <si>
    <t>Huntingdonshire</t>
  </si>
  <si>
    <t>R649</t>
  </si>
  <si>
    <t>E0501</t>
  </si>
  <si>
    <t>Peterborough</t>
  </si>
  <si>
    <t>R65</t>
  </si>
  <si>
    <t>E1136</t>
  </si>
  <si>
    <t>South Hams</t>
  </si>
  <si>
    <t>R650</t>
  </si>
  <si>
    <t>E0601</t>
  </si>
  <si>
    <t>Halton</t>
  </si>
  <si>
    <t>R651</t>
  </si>
  <si>
    <t>E0602</t>
  </si>
  <si>
    <t>Warrington</t>
  </si>
  <si>
    <t>R652</t>
  </si>
  <si>
    <t>E1101</t>
  </si>
  <si>
    <t>Plymouth</t>
  </si>
  <si>
    <t>R653</t>
  </si>
  <si>
    <t>E1102</t>
  </si>
  <si>
    <t>Torbay</t>
  </si>
  <si>
    <t>R654</t>
  </si>
  <si>
    <t>E1501</t>
  </si>
  <si>
    <t>Southend-on-Sea</t>
  </si>
  <si>
    <t>R655</t>
  </si>
  <si>
    <t>E1502</t>
  </si>
  <si>
    <t>Thurrock</t>
  </si>
  <si>
    <t>R656</t>
  </si>
  <si>
    <t>E1801</t>
  </si>
  <si>
    <t>Herefordshire</t>
  </si>
  <si>
    <t>R657</t>
  </si>
  <si>
    <t>E1851</t>
  </si>
  <si>
    <t>Malvern Hills</t>
  </si>
  <si>
    <t>R658</t>
  </si>
  <si>
    <t>E2201</t>
  </si>
  <si>
    <t>Medway</t>
  </si>
  <si>
    <t>R659</t>
  </si>
  <si>
    <t>E2301</t>
  </si>
  <si>
    <t>Blackburn with Darwen</t>
  </si>
  <si>
    <t>R66</t>
  </si>
  <si>
    <t>E1137</t>
  </si>
  <si>
    <t>Teignbridge</t>
  </si>
  <si>
    <t>R660</t>
  </si>
  <si>
    <t>E2302</t>
  </si>
  <si>
    <t>Blackpool</t>
  </si>
  <si>
    <t>R661</t>
  </si>
  <si>
    <t>E3001</t>
  </si>
  <si>
    <t>Nottingham</t>
  </si>
  <si>
    <t>R662</t>
  </si>
  <si>
    <t>E3201</t>
  </si>
  <si>
    <t>Telford and the Wrekin</t>
  </si>
  <si>
    <t>R663</t>
  </si>
  <si>
    <t>E0521</t>
  </si>
  <si>
    <t>Cambridgeshire</t>
  </si>
  <si>
    <t>R665</t>
  </si>
  <si>
    <t>E1121</t>
  </si>
  <si>
    <t>Devon</t>
  </si>
  <si>
    <t>R666</t>
  </si>
  <si>
    <t>E1521</t>
  </si>
  <si>
    <t>Essex</t>
  </si>
  <si>
    <t>R667</t>
  </si>
  <si>
    <t>E2221</t>
  </si>
  <si>
    <t>Kent</t>
  </si>
  <si>
    <t>R668</t>
  </si>
  <si>
    <t>E2321</t>
  </si>
  <si>
    <t>Lancashire</t>
  </si>
  <si>
    <t>R669</t>
  </si>
  <si>
    <t>E3021</t>
  </si>
  <si>
    <t>Nottinghamshire</t>
  </si>
  <si>
    <t>R67</t>
  </si>
  <si>
    <t>E1133</t>
  </si>
  <si>
    <t>Mid Devon</t>
  </si>
  <si>
    <t>R671</t>
  </si>
  <si>
    <t>E1821</t>
  </si>
  <si>
    <t>Worcestershire</t>
  </si>
  <si>
    <t>R672</t>
  </si>
  <si>
    <t>E0801</t>
  </si>
  <si>
    <t>Cornwall</t>
  </si>
  <si>
    <t>R673</t>
  </si>
  <si>
    <t>E1302</t>
  </si>
  <si>
    <t>Durham</t>
  </si>
  <si>
    <t>R674</t>
  </si>
  <si>
    <t>E2901</t>
  </si>
  <si>
    <t>Northumberland</t>
  </si>
  <si>
    <t>R675</t>
  </si>
  <si>
    <t>E3202</t>
  </si>
  <si>
    <t>Shropshire</t>
  </si>
  <si>
    <t>R676</t>
  </si>
  <si>
    <t>E3902</t>
  </si>
  <si>
    <t>Wiltshire</t>
  </si>
  <si>
    <t>R677</t>
  </si>
  <si>
    <t>E0603</t>
  </si>
  <si>
    <t>Cheshire East</t>
  </si>
  <si>
    <t>R678</t>
  </si>
  <si>
    <t>E0604</t>
  </si>
  <si>
    <t>Cheshire West and Chester</t>
  </si>
  <si>
    <t>R679</t>
  </si>
  <si>
    <t>E0202</t>
  </si>
  <si>
    <t>Bedford</t>
  </si>
  <si>
    <t>R680</t>
  </si>
  <si>
    <t>E0203</t>
  </si>
  <si>
    <t>Central Bedfordshire</t>
  </si>
  <si>
    <t>R69</t>
  </si>
  <si>
    <t>E1139</t>
  </si>
  <si>
    <t>Torridge</t>
  </si>
  <si>
    <t>R70</t>
  </si>
  <si>
    <t>E1140</t>
  </si>
  <si>
    <t>West Devon</t>
  </si>
  <si>
    <t>R72</t>
  </si>
  <si>
    <t>E1232</t>
  </si>
  <si>
    <t>Christchurch</t>
  </si>
  <si>
    <t>R73</t>
  </si>
  <si>
    <t>E1234</t>
  </si>
  <si>
    <t>North Dorset</t>
  </si>
  <si>
    <t>R75</t>
  </si>
  <si>
    <t>E1236</t>
  </si>
  <si>
    <t>Purbeck</t>
  </si>
  <si>
    <t>R751</t>
  </si>
  <si>
    <t>E6161</t>
  </si>
  <si>
    <t>R751 - Devon &amp; Somerset Fire</t>
  </si>
  <si>
    <t>R753</t>
  </si>
  <si>
    <t>E6162</t>
  </si>
  <si>
    <t>R753 - Dorset &amp; Wiltshire Fire</t>
  </si>
  <si>
    <t>R76</t>
  </si>
  <si>
    <t>E1237</t>
  </si>
  <si>
    <t>West Dorset</t>
  </si>
  <si>
    <t>R77</t>
  </si>
  <si>
    <t>E1238</t>
  </si>
  <si>
    <t>Weymouth and Portland</t>
  </si>
  <si>
    <t>R78</t>
  </si>
  <si>
    <t>E1233</t>
  </si>
  <si>
    <t>East Dorset</t>
  </si>
  <si>
    <t>R88</t>
  </si>
  <si>
    <t>E1432</t>
  </si>
  <si>
    <t>Eastbourne</t>
  </si>
  <si>
    <t>R89</t>
  </si>
  <si>
    <t>E1433</t>
  </si>
  <si>
    <t>Hastings</t>
  </si>
  <si>
    <t>R91</t>
  </si>
  <si>
    <t>E1435</t>
  </si>
  <si>
    <t>Lewes</t>
  </si>
  <si>
    <t>R92</t>
  </si>
  <si>
    <t>E1436</t>
  </si>
  <si>
    <t>Rother</t>
  </si>
  <si>
    <t>R93</t>
  </si>
  <si>
    <t>E1437</t>
  </si>
  <si>
    <t>Wealden</t>
  </si>
  <si>
    <t>R94</t>
  </si>
  <si>
    <t>E1531</t>
  </si>
  <si>
    <t>Basildon</t>
  </si>
  <si>
    <t>R95</t>
  </si>
  <si>
    <t>E1532</t>
  </si>
  <si>
    <t>Braintree</t>
  </si>
  <si>
    <t>R950</t>
  </si>
  <si>
    <t>E6101</t>
  </si>
  <si>
    <t>Avon Fire Authority</t>
  </si>
  <si>
    <t>R951</t>
  </si>
  <si>
    <t>E6107</t>
  </si>
  <si>
    <t>Cleveland Fire Authority</t>
  </si>
  <si>
    <t>R952</t>
  </si>
  <si>
    <t>E6120</t>
  </si>
  <si>
    <t>Humberside Fire Authority</t>
  </si>
  <si>
    <t>R953</t>
  </si>
  <si>
    <t>E6127</t>
  </si>
  <si>
    <t>North Yorkshire Fire Authority</t>
  </si>
  <si>
    <t>R954</t>
  </si>
  <si>
    <t>E6102</t>
  </si>
  <si>
    <t>Bedfordshire Fire Authority</t>
  </si>
  <si>
    <t>R955</t>
  </si>
  <si>
    <t>E6104</t>
  </si>
  <si>
    <t>Buckinghamshire Fire Authority</t>
  </si>
  <si>
    <t>R956</t>
  </si>
  <si>
    <t>E6110</t>
  </si>
  <si>
    <t>Derbyshire Fire Authority</t>
  </si>
  <si>
    <t>R958</t>
  </si>
  <si>
    <t>E6113</t>
  </si>
  <si>
    <t>Durham Fire Authority</t>
  </si>
  <si>
    <t>R959</t>
  </si>
  <si>
    <t>E6114</t>
  </si>
  <si>
    <t>East Sussex Fire Authority</t>
  </si>
  <si>
    <t>R96</t>
  </si>
  <si>
    <t>E1533</t>
  </si>
  <si>
    <t>Brentwood</t>
  </si>
  <si>
    <t>R960</t>
  </si>
  <si>
    <t>E6117</t>
  </si>
  <si>
    <t>Hampshire Fire Authority</t>
  </si>
  <si>
    <t>R961</t>
  </si>
  <si>
    <t>E6124</t>
  </si>
  <si>
    <t>Leicestershire Fire Authority</t>
  </si>
  <si>
    <t>R962</t>
  </si>
  <si>
    <t>E6134</t>
  </si>
  <si>
    <t>Staffordshire Fire Authority</t>
  </si>
  <si>
    <t>R964</t>
  </si>
  <si>
    <t>E6103</t>
  </si>
  <si>
    <t>Berkshire Fire Authority</t>
  </si>
  <si>
    <t>R965</t>
  </si>
  <si>
    <t>E6105</t>
  </si>
  <si>
    <t>Cambridgeshire Fire Authority</t>
  </si>
  <si>
    <t>R966</t>
  </si>
  <si>
    <t>E6106</t>
  </si>
  <si>
    <t>Cheshire Fire Authority</t>
  </si>
  <si>
    <t>R968</t>
  </si>
  <si>
    <t>E6115</t>
  </si>
  <si>
    <t>Essex Fire Authority</t>
  </si>
  <si>
    <t>R969</t>
  </si>
  <si>
    <t>E6118</t>
  </si>
  <si>
    <t>Hereford and Worcester Fire Authority</t>
  </si>
  <si>
    <t>R97</t>
  </si>
  <si>
    <t>E1534</t>
  </si>
  <si>
    <t>Castle Point</t>
  </si>
  <si>
    <t>R970</t>
  </si>
  <si>
    <t>E6122</t>
  </si>
  <si>
    <t>Kent Fire Authority</t>
  </si>
  <si>
    <t>R971</t>
  </si>
  <si>
    <t>E6123</t>
  </si>
  <si>
    <t>Lancashire Fire Authority</t>
  </si>
  <si>
    <t>R972</t>
  </si>
  <si>
    <t>E6130</t>
  </si>
  <si>
    <t>Nottinghamshire Fire Authority</t>
  </si>
  <si>
    <t>R973</t>
  </si>
  <si>
    <t>E6132</t>
  </si>
  <si>
    <t>Shropshire Fire Authority</t>
  </si>
  <si>
    <t>R98</t>
  </si>
  <si>
    <t>E1535</t>
  </si>
  <si>
    <t>Chelmsford</t>
  </si>
  <si>
    <t>R99</t>
  </si>
  <si>
    <t>E1536</t>
  </si>
  <si>
    <t>Colchester</t>
  </si>
  <si>
    <t>2013-14 Headline Amounts</t>
  </si>
  <si>
    <t>(£ million)</t>
  </si>
  <si>
    <t>Start-Up Funding Assessment</t>
  </si>
  <si>
    <t>Of which grants rolling-in from 2013-14:</t>
  </si>
  <si>
    <t>Individual Authority Business Rates Baseline</t>
  </si>
  <si>
    <t>Tariffs and Top-Ups</t>
  </si>
  <si>
    <t>Levy Rate</t>
  </si>
  <si>
    <t xml:space="preserve">Council Tax Freeze </t>
  </si>
  <si>
    <t>Council Tax Support Funding</t>
  </si>
  <si>
    <t>Early Intervention Funding</t>
  </si>
  <si>
    <t>GLA General Funding</t>
  </si>
  <si>
    <t>Homelessness Prevention Funding</t>
  </si>
  <si>
    <t>Lead Local Flood Authority Funding</t>
  </si>
  <si>
    <t>Learning Disability and Health Reform Funding</t>
  </si>
  <si>
    <t>GLA Transport Funding</t>
  </si>
  <si>
    <t>London Bus Service Operators Funding</t>
  </si>
  <si>
    <t>Homelessness Prevention</t>
  </si>
  <si>
    <t>DB_EDU</t>
  </si>
  <si>
    <t>Education Authorities</t>
  </si>
  <si>
    <t xml:space="preserve"> </t>
  </si>
  <si>
    <t>DB_FIR</t>
  </si>
  <si>
    <t>Fire Authorities</t>
  </si>
  <si>
    <t>DB_OTH</t>
  </si>
  <si>
    <t>Shire Districts</t>
  </si>
  <si>
    <t>King's Lynn and West Norfolk</t>
  </si>
  <si>
    <t>R314</t>
  </si>
  <si>
    <t>Northumbria Police</t>
  </si>
  <si>
    <t>R555</t>
  </si>
  <si>
    <t>City of London - Non-Police</t>
  </si>
  <si>
    <t>GLA - all functions</t>
  </si>
  <si>
    <t>R572</t>
  </si>
  <si>
    <t>GLA - fire</t>
  </si>
  <si>
    <t>R579</t>
  </si>
  <si>
    <t>GLA - Mayor</t>
  </si>
  <si>
    <t>Cheshire West &amp; Chester</t>
  </si>
  <si>
    <t>Devon and Somerset Fire</t>
  </si>
  <si>
    <t>Avon Fire</t>
  </si>
  <si>
    <t>Cleveland Fire</t>
  </si>
  <si>
    <t>Humberside Fire</t>
  </si>
  <si>
    <t>North Yorkshire Fire</t>
  </si>
  <si>
    <t>Bedfordshire Fire</t>
  </si>
  <si>
    <t>Buckinghamshire Fire</t>
  </si>
  <si>
    <t>Derbyshire Fire</t>
  </si>
  <si>
    <t>R957</t>
  </si>
  <si>
    <t>Dorset Fire</t>
  </si>
  <si>
    <t>Durham Fire</t>
  </si>
  <si>
    <t>East Sussex Fire</t>
  </si>
  <si>
    <t>Hampshire Fire</t>
  </si>
  <si>
    <t>Leicestershire Fire</t>
  </si>
  <si>
    <t>Staffordshire Fire</t>
  </si>
  <si>
    <t>R963</t>
  </si>
  <si>
    <t>Wiltshire Fire</t>
  </si>
  <si>
    <t>Berkshire Fire Auhtority</t>
  </si>
  <si>
    <t>Cambridgeshire Fire</t>
  </si>
  <si>
    <t>Cheshire Fire</t>
  </si>
  <si>
    <t>Essex Fire Auhtority</t>
  </si>
  <si>
    <t>Hereford &amp; Worcester Fire</t>
  </si>
  <si>
    <t>Kent Fire</t>
  </si>
  <si>
    <t>Lancashire Fire</t>
  </si>
  <si>
    <t>Nottinghamshire Fire</t>
  </si>
  <si>
    <t>Shropshire Fire</t>
  </si>
  <si>
    <t>England</t>
  </si>
  <si>
    <t>TFIR</t>
  </si>
  <si>
    <t>Metropolitan fire authorities</t>
  </si>
  <si>
    <t>TILB</t>
  </si>
  <si>
    <t>Inner London boroughs incl. City</t>
  </si>
  <si>
    <t>TL</t>
  </si>
  <si>
    <t>London area</t>
  </si>
  <si>
    <t>TLB</t>
  </si>
  <si>
    <t>London boroughs</t>
  </si>
  <si>
    <t>TM</t>
  </si>
  <si>
    <t>Metropolitan areas</t>
  </si>
  <si>
    <t>TMD</t>
  </si>
  <si>
    <t>Metropolitan districts</t>
  </si>
  <si>
    <t>TOLB</t>
  </si>
  <si>
    <t>Outer London boroughs</t>
  </si>
  <si>
    <t>TS</t>
  </si>
  <si>
    <t>Shire areas</t>
  </si>
  <si>
    <t>TSCFIR</t>
  </si>
  <si>
    <t>Shire counties with fire</t>
  </si>
  <si>
    <t>TSCNFIR</t>
  </si>
  <si>
    <t>Shire counties without fire</t>
  </si>
  <si>
    <t>TSD</t>
  </si>
  <si>
    <t>Shire districts</t>
  </si>
  <si>
    <t>TSFIR</t>
  </si>
  <si>
    <t>Combined fire authorities</t>
  </si>
  <si>
    <t>TUFIR</t>
  </si>
  <si>
    <t>Shire unitaries with fire</t>
  </si>
  <si>
    <t>TUNFIR</t>
  </si>
  <si>
    <t>Shire unitaries without fire</t>
  </si>
  <si>
    <t>FLOOR DAMPING GROUPS</t>
  </si>
  <si>
    <t>GREATER LONDON</t>
  </si>
  <si>
    <t>GREATER MANCHESTER</t>
  </si>
  <si>
    <t>MERSEYSIDE</t>
  </si>
  <si>
    <t>SOUTH YORKSHIRE</t>
  </si>
  <si>
    <t>TYNE AND WEAR</t>
  </si>
  <si>
    <t>WEST MIDLANDS</t>
  </si>
  <si>
    <t>WEST YORKSHIRE</t>
  </si>
  <si>
    <t>ALL PURPOSE AUTHORITIES</t>
  </si>
  <si>
    <t>SHIRE COUNTIES</t>
  </si>
  <si>
    <t>BUCKINGHAMSHIRE</t>
  </si>
  <si>
    <t>CAMBRIDGESHIRE</t>
  </si>
  <si>
    <t>CUMBRIA</t>
  </si>
  <si>
    <t>DERBYSHIRE</t>
  </si>
  <si>
    <t>DEVON</t>
  </si>
  <si>
    <t>DORSET</t>
  </si>
  <si>
    <t>EAST SUSSEX</t>
  </si>
  <si>
    <t>ESSEX</t>
  </si>
  <si>
    <t>GLOUCESTERSHIRE</t>
  </si>
  <si>
    <t>HAMPSHIRE</t>
  </si>
  <si>
    <t>HERTFORDSHIRE</t>
  </si>
  <si>
    <t>KENT</t>
  </si>
  <si>
    <t>LANCASHIRE</t>
  </si>
  <si>
    <t>LEICESTERSHIRE</t>
  </si>
  <si>
    <t>LINCOLNSHIRE</t>
  </si>
  <si>
    <t>NORFOLK</t>
  </si>
  <si>
    <t>NORTH YORKSHIRE</t>
  </si>
  <si>
    <t>NORTHAMPTONSHIRE</t>
  </si>
  <si>
    <t>NOTTINGHAMSHIRE</t>
  </si>
  <si>
    <t>OXFORDSHIRE</t>
  </si>
  <si>
    <t>SOMERSET</t>
  </si>
  <si>
    <t>STAFFORDSHIRE</t>
  </si>
  <si>
    <t>SUFFOLK</t>
  </si>
  <si>
    <t>SURREY</t>
  </si>
  <si>
    <t>WARWICKSHIRE</t>
  </si>
  <si>
    <t>WEST SUSSEX</t>
  </si>
  <si>
    <t>WORCESTERSHIRE</t>
  </si>
  <si>
    <t>SHIRE FIRE AUTHORITIES</t>
  </si>
  <si>
    <t>New tier split</t>
  </si>
  <si>
    <t>Enter pool name:</t>
  </si>
  <si>
    <t>Existing tier split</t>
  </si>
  <si>
    <t>Core funding and Better Care fund (components), 2016-17 to 2019-20</t>
  </si>
  <si>
    <t>&lt;-- Lookups with rcode</t>
  </si>
  <si>
    <t>&lt;-- Lookups with ecode</t>
  </si>
  <si>
    <t>Rcode</t>
  </si>
  <si>
    <t>Ecode</t>
  </si>
  <si>
    <t>Full rural/urban</t>
  </si>
  <si>
    <t>Fire responsibility?</t>
  </si>
  <si>
    <t>Region</t>
  </si>
  <si>
    <t>Coastal</t>
  </si>
  <si>
    <t>JAM</t>
  </si>
  <si>
    <t>Pilot</t>
  </si>
  <si>
    <t>Rural/ Urban</t>
  </si>
  <si>
    <t>Core City</t>
  </si>
  <si>
    <t>Settlement Funding Assessment (£m)</t>
  </si>
  <si>
    <t>Council Tax Requirement excluding parish precepts (including base growth) (£m)</t>
  </si>
  <si>
    <t>plus additional CT revenue from CT levels increase</t>
  </si>
  <si>
    <t>Additional CT from ASC flexibility</t>
  </si>
  <si>
    <t>plus additional CT revenue from £5 cash principle</t>
  </si>
  <si>
    <t>Improved Better Care Fund</t>
  </si>
  <si>
    <t>Rural Services Delivery Grant</t>
  </si>
  <si>
    <t>Transition Grant</t>
  </si>
  <si>
    <t>New Homes Bonus</t>
  </si>
  <si>
    <t>Core Spending Power (nominal)</t>
  </si>
  <si>
    <t>Core Spending Power (real)</t>
  </si>
  <si>
    <t>Nominal changes</t>
  </si>
  <si>
    <t>Real Changes</t>
  </si>
  <si>
    <t>Government Funded Spending Power</t>
  </si>
  <si>
    <t>Total Council Tax</t>
  </si>
  <si>
    <t>2015-16</t>
  </si>
  <si>
    <t>2016-17</t>
  </si>
  <si>
    <t>2017-18</t>
  </si>
  <si>
    <t>2018-19</t>
  </si>
  <si>
    <t>2019-20</t>
  </si>
  <si>
    <t>2015-16 to 2016-17</t>
  </si>
  <si>
    <t>2016-17 to 2017-18</t>
  </si>
  <si>
    <t>2017-18 to 2018-19</t>
  </si>
  <si>
    <t>2018-19 to 2019-20</t>
  </si>
  <si>
    <t>2015-16 to 2019-20</t>
  </si>
  <si>
    <t>annual average</t>
  </si>
  <si>
    <t>Unitary Authorities</t>
  </si>
  <si>
    <t>Shire Counties</t>
  </si>
  <si>
    <t>OLB</t>
  </si>
  <si>
    <t>ILB</t>
  </si>
  <si>
    <t>London Boroughs (excludes GLA)</t>
  </si>
  <si>
    <t>Inner London Boroughs</t>
  </si>
  <si>
    <t>Outer London Boroughs</t>
  </si>
  <si>
    <t>Metropolitan Districts</t>
  </si>
  <si>
    <t>SFIR</t>
  </si>
  <si>
    <t>Class check</t>
  </si>
  <si>
    <t>NW</t>
  </si>
  <si>
    <t>North West</t>
  </si>
  <si>
    <t>NE</t>
  </si>
  <si>
    <t>North East</t>
  </si>
  <si>
    <t>YH</t>
  </si>
  <si>
    <t>Yorkshire and Humber</t>
  </si>
  <si>
    <t>EM</t>
  </si>
  <si>
    <t>East Midlands</t>
  </si>
  <si>
    <t>WM</t>
  </si>
  <si>
    <t>West Midlands</t>
  </si>
  <si>
    <t>SW</t>
  </si>
  <si>
    <t>South West</t>
  </si>
  <si>
    <t>EE</t>
  </si>
  <si>
    <t>East of England</t>
  </si>
  <si>
    <t>SE</t>
  </si>
  <si>
    <t>South East</t>
  </si>
  <si>
    <t>L</t>
  </si>
  <si>
    <t>London (includes GLA)</t>
  </si>
  <si>
    <t>Region check</t>
  </si>
  <si>
    <t xml:space="preserve">Social Care </t>
  </si>
  <si>
    <t>Non Social Care*</t>
  </si>
  <si>
    <t>PU</t>
  </si>
  <si>
    <t>PR</t>
  </si>
  <si>
    <t>SR</t>
  </si>
  <si>
    <t>F</t>
  </si>
  <si>
    <t>Dorset and Wiltshire Fire</t>
  </si>
  <si>
    <t>-</t>
  </si>
  <si>
    <t>LA name</t>
  </si>
  <si>
    <t xml:space="preserve">Revenue Support Grant 18/19 </t>
  </si>
  <si>
    <t>Rural Services Delivery Grant 18/19</t>
  </si>
  <si>
    <t>TOTAL (across all authorities in pilot)</t>
  </si>
  <si>
    <t>£m</t>
  </si>
  <si>
    <t>County</t>
  </si>
  <si>
    <t>E</t>
  </si>
  <si>
    <t>Met</t>
  </si>
  <si>
    <t>Dorset Fire Authority</t>
  </si>
  <si>
    <t>GLA - functions exc police</t>
  </si>
  <si>
    <t>Devon and Somerset Fire Authority</t>
  </si>
  <si>
    <t xml:space="preserve">   </t>
  </si>
  <si>
    <t>Type</t>
  </si>
  <si>
    <t>LA Name</t>
  </si>
  <si>
    <t>County Ecode</t>
  </si>
  <si>
    <t>Dorset and Wiltshire Fire and Rescue Authority</t>
  </si>
  <si>
    <t>Devon and Somerset Fire and Rescue Authority</t>
  </si>
  <si>
    <t>Included in pilot bid?</t>
  </si>
  <si>
    <t>Yes</t>
  </si>
  <si>
    <t>No</t>
  </si>
  <si>
    <t xml:space="preserve">Relevant District and Fire authorities </t>
  </si>
  <si>
    <t>Fire Ecode</t>
  </si>
  <si>
    <t>Unitaries and Met Districts associated with Fire Authority</t>
  </si>
  <si>
    <t>SUM Notional BRB for SD only</t>
  </si>
  <si>
    <r>
      <t xml:space="preserve">18/19 Baseline Funding Level </t>
    </r>
    <r>
      <rPr>
        <vertAlign val="superscript"/>
        <sz val="9.6"/>
        <color theme="1"/>
        <rFont val="Calibri"/>
        <family val="2"/>
      </rPr>
      <t>1</t>
    </r>
  </si>
  <si>
    <r>
      <t xml:space="preserve">18/19 Top-up (+ve) / Tariff (-ve) </t>
    </r>
    <r>
      <rPr>
        <vertAlign val="superscript"/>
        <sz val="9.6"/>
        <color theme="1"/>
        <rFont val="Calibri"/>
        <family val="2"/>
      </rPr>
      <t>2</t>
    </r>
  </si>
  <si>
    <r>
      <t xml:space="preserve"> 18/19 Notional Business Rates Baseline</t>
    </r>
    <r>
      <rPr>
        <vertAlign val="superscript"/>
        <sz val="9.6"/>
        <color theme="1"/>
        <rFont val="Calibri"/>
        <family val="2"/>
      </rPr>
      <t>3</t>
    </r>
  </si>
  <si>
    <r>
      <t>18/19 Baseline Funding Level</t>
    </r>
    <r>
      <rPr>
        <vertAlign val="superscript"/>
        <sz val="9.6"/>
        <color theme="1"/>
        <rFont val="Calibri"/>
        <family val="2"/>
      </rPr>
      <t>4</t>
    </r>
  </si>
  <si>
    <r>
      <t>18/19 Notional Business Rates Baseline</t>
    </r>
    <r>
      <rPr>
        <vertAlign val="superscript"/>
        <sz val="9.6"/>
        <color theme="1"/>
        <rFont val="Calibri"/>
        <family val="2"/>
      </rPr>
      <t>5</t>
    </r>
    <r>
      <rPr>
        <sz val="12"/>
        <color theme="1"/>
        <rFont val="Calibri"/>
        <family val="2"/>
        <scheme val="minor"/>
      </rPr>
      <t xml:space="preserve">
</t>
    </r>
  </si>
  <si>
    <r>
      <t>18/19 Top-up (+ve) or Tariff (-ve)</t>
    </r>
    <r>
      <rPr>
        <vertAlign val="superscript"/>
        <sz val="9.6"/>
        <color theme="1"/>
        <rFont val="Calibri"/>
        <family val="2"/>
      </rPr>
      <t>6</t>
    </r>
  </si>
  <si>
    <t>Under proposed pilot</t>
  </si>
  <si>
    <t>Under current 50% scheme</t>
  </si>
  <si>
    <t>Notes</t>
  </si>
  <si>
    <t>Insert other Unitaries and Met Districts to be included in pilot</t>
  </si>
  <si>
    <t>Districts BRB/Existing tier split</t>
  </si>
  <si>
    <t>None</t>
  </si>
  <si>
    <t>3 Business Rates Baseline is derived from the Baseline Funding Level (as described above) plus Tariff / minus Top-up.</t>
  </si>
  <si>
    <t>4  New Baseline Funding Level is the 18/19 Baseline Funding Level (see column L) plus rolled-in RSG (column J) and RSDG (column K).</t>
  </si>
  <si>
    <t>5 New Business Rates Baseline, adjusted to take account of new tier split.</t>
  </si>
  <si>
    <t>6  New Business Rates Baseline (column R) minus new Baseline Funding Level (column P).</t>
  </si>
  <si>
    <t>Insert County here-&gt;</t>
  </si>
  <si>
    <t>Title</t>
  </si>
  <si>
    <t>RPI All Items Index: Jan 1987=100</t>
  </si>
  <si>
    <t>CDID</t>
  </si>
  <si>
    <t>CHAW</t>
  </si>
  <si>
    <t>Source dataset ID</t>
  </si>
  <si>
    <t>MM23</t>
  </si>
  <si>
    <t>PreUnit</t>
  </si>
  <si>
    <t>Unit</t>
  </si>
  <si>
    <t>Index, base year = 100</t>
  </si>
  <si>
    <t>Release date</t>
  </si>
  <si>
    <t>17-10-2017</t>
  </si>
  <si>
    <t>Next release</t>
  </si>
  <si>
    <t>14 November 2017</t>
  </si>
  <si>
    <t>Important notes</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</si>
  <si>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</si>
  <si>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</si>
  <si>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</si>
  <si>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</si>
  <si>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</si>
  <si>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</si>
  <si>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</si>
  <si>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</si>
  <si>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</si>
  <si>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</si>
  <si>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</si>
  <si>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</si>
  <si>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</si>
  <si>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</si>
  <si>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</si>
  <si>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</si>
  <si>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</si>
  <si>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</si>
  <si>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</si>
  <si>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</si>
  <si>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</si>
  <si>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</si>
  <si>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</si>
  <si>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</si>
  <si>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</si>
  <si>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</si>
  <si>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</si>
  <si>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</si>
  <si>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</si>
  <si>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</si>
  <si>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</si>
  <si>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</si>
  <si>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</si>
  <si>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</si>
  <si>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</si>
  <si>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</si>
  <si>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</si>
  <si>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</si>
  <si>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</si>
  <si>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</si>
  <si>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</si>
  <si>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</si>
  <si>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</si>
  <si>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</si>
  <si>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</si>
  <si>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</si>
  <si>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</si>
  <si>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</si>
  <si>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</si>
  <si>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</si>
  <si>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</si>
  <si>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</si>
  <si>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</si>
  <si>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</si>
  <si>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</si>
  <si>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</si>
  <si>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</si>
  <si>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</si>
  <si>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</si>
  <si>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</si>
  <si>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</si>
  <si>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</si>
  <si>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</si>
  <si>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</si>
  <si>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</si>
  <si>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</si>
  <si>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</si>
  <si>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</si>
  <si>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</si>
  <si>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</si>
  <si>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</si>
  <si>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</si>
  <si>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</si>
  <si>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</si>
  <si>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</si>
  <si>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</si>
  <si>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</si>
  <si>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</si>
  <si>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</si>
  <si>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</si>
  <si>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</si>
  <si>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</si>
  <si>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</si>
  <si>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</si>
  <si>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</si>
  <si>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</si>
  <si>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</si>
  <si>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</si>
  <si>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</si>
  <si>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</si>
  <si>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</si>
  <si>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</si>
  <si>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</si>
  <si>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</si>
  <si>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</si>
  <si>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</si>
  <si>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</si>
  <si>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</si>
  <si>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</si>
  <si>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</si>
  <si>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</si>
  <si>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</si>
  <si>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</si>
  <si>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</si>
  <si>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</si>
  <si>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</si>
  <si>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</si>
  <si>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</si>
  <si>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</si>
  <si>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</si>
  <si>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</si>
  <si>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</si>
  <si>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</si>
  <si>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</si>
  <si>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</si>
  <si>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</si>
  <si>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</si>
  <si>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</si>
  <si>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</si>
  <si>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</si>
  <si>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</si>
  <si>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</si>
  <si>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</si>
  <si>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</si>
  <si>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</si>
  <si>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</si>
  <si>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</si>
  <si>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</si>
  <si>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</si>
  <si>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</si>
  <si>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</si>
  <si>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</si>
  <si>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</si>
  <si>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</si>
  <si>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</si>
  <si>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</si>
  <si>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</si>
  <si>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</si>
  <si>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</si>
  <si>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</si>
  <si>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</si>
  <si>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</si>
  <si>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</si>
  <si>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</si>
  <si>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</si>
  <si>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</si>
  <si>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</si>
  <si>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</si>
  <si>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</si>
  <si>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</si>
  <si>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</si>
  <si>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</si>
  <si>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</si>
  <si>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1987 JAN</t>
  </si>
  <si>
    <t>1987 FEB</t>
  </si>
  <si>
    <t>1987 MAR</t>
  </si>
  <si>
    <t>1987 APR</t>
  </si>
  <si>
    <t>1987 MAY</t>
  </si>
  <si>
    <t>1987 JUN</t>
  </si>
  <si>
    <t>1987 JUL</t>
  </si>
  <si>
    <t>1987 AUG</t>
  </si>
  <si>
    <t>1987 SEP</t>
  </si>
  <si>
    <t>1987 OCT</t>
  </si>
  <si>
    <t>1987 NOV</t>
  </si>
  <si>
    <t>1987 DEC</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</si>
  <si>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</si>
  <si>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</si>
  <si>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</si>
  <si>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</si>
  <si>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</si>
  <si>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</si>
  <si>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</si>
  <si>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</si>
  <si>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</si>
  <si>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</si>
  <si>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</si>
  <si>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</si>
  <si>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</si>
  <si>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</si>
  <si>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</si>
  <si>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</si>
  <si>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</si>
  <si>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</si>
  <si>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</si>
  <si>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</si>
  <si>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</si>
  <si>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</si>
  <si>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</si>
  <si>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</si>
  <si>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</si>
  <si>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</si>
  <si>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</si>
  <si>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</si>
  <si>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</si>
  <si>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</si>
  <si>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</si>
  <si>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</si>
  <si>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</si>
  <si>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</si>
  <si>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</si>
  <si>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</si>
  <si>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</si>
  <si>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</si>
  <si>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</si>
  <si>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</si>
  <si>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</si>
  <si>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</si>
  <si>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</si>
  <si>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</si>
  <si>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</si>
  <si>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</si>
  <si>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</si>
  <si>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</si>
  <si>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</si>
  <si>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</si>
  <si>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</si>
  <si>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</si>
  <si>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</si>
  <si>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</si>
  <si>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</si>
  <si>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</si>
  <si>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</si>
  <si>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</si>
  <si>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</si>
  <si>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</si>
  <si>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</si>
  <si>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</si>
  <si>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</si>
  <si>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</si>
  <si>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</si>
  <si>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</si>
  <si>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</si>
  <si>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</si>
  <si>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</si>
  <si>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</si>
  <si>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</si>
  <si>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</si>
  <si>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</si>
  <si>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</si>
  <si>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</si>
  <si>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</si>
  <si>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</si>
  <si>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</si>
  <si>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</si>
  <si>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</si>
  <si>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</si>
  <si>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</si>
  <si>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</si>
  <si>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</si>
  <si>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</si>
  <si>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</si>
  <si>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</si>
  <si>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</si>
  <si>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</si>
  <si>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</si>
  <si>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</si>
  <si>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</si>
  <si>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</si>
  <si>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</si>
  <si>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</si>
  <si>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</si>
  <si>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</si>
  <si>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</si>
  <si>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</si>
  <si>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</si>
  <si>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</si>
  <si>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</si>
  <si>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</si>
  <si>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</si>
  <si>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</si>
  <si>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</si>
  <si>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</si>
  <si>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</si>
  <si>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</si>
  <si>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</si>
  <si>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</si>
  <si>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</si>
  <si>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</si>
  <si>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</si>
  <si>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</si>
  <si>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</si>
  <si>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</si>
  <si>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</si>
  <si>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</si>
  <si>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</si>
  <si>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</si>
  <si>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</si>
  <si>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</si>
  <si>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</si>
  <si>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</si>
  <si>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</si>
  <si>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</si>
  <si>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</si>
  <si>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</si>
  <si>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</si>
  <si>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</si>
  <si>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</si>
  <si>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</si>
  <si>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</si>
  <si>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</si>
  <si>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</si>
  <si>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</si>
  <si>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</si>
  <si>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</si>
  <si>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</si>
  <si>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</si>
  <si>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</si>
  <si>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</si>
  <si>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</si>
  <si>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</si>
  <si>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</si>
  <si>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</si>
  <si>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</si>
  <si>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</si>
  <si>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</si>
  <si>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</si>
  <si>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</si>
  <si>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</si>
  <si>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</si>
  <si>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</si>
  <si>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</si>
  <si>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</si>
  <si>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</si>
  <si>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</si>
  <si>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</si>
  <si>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</si>
  <si>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</si>
  <si>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</si>
  <si>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</si>
  <si>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</si>
  <si>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</si>
  <si>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</si>
  <si>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</si>
  <si>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</si>
  <si>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</si>
  <si>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</si>
  <si>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</si>
  <si>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</si>
  <si>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</si>
  <si>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</si>
  <si>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</si>
  <si>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</si>
  <si>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</si>
  <si>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</si>
  <si>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</si>
  <si>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</si>
  <si>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</si>
  <si>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</si>
  <si>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</si>
  <si>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</si>
  <si>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</si>
  <si>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</si>
  <si>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</si>
  <si>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</si>
  <si>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</si>
  <si>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</si>
  <si>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</si>
  <si>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</si>
  <si>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</si>
  <si>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</si>
  <si>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</si>
  <si>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</si>
  <si>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</si>
  <si>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</si>
  <si>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</si>
  <si>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</si>
  <si>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</si>
  <si>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</si>
  <si>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</si>
  <si>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</si>
  <si>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</si>
  <si>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</si>
  <si>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</si>
  <si>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</si>
  <si>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</si>
  <si>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</si>
  <si>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</si>
  <si>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</si>
  <si>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</si>
  <si>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</si>
  <si>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</si>
  <si>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</si>
  <si>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</si>
  <si>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</si>
  <si>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</si>
  <si>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</si>
  <si>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</si>
  <si>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</si>
  <si>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</si>
  <si>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</si>
  <si>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</si>
  <si>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</si>
  <si>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</si>
  <si>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</si>
  <si>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</si>
  <si>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</si>
  <si>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</si>
  <si>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</si>
  <si>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</si>
  <si>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</si>
  <si>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</si>
  <si>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</si>
  <si>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</si>
  <si>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</si>
  <si>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</si>
  <si>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</si>
  <si>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</si>
  <si>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</si>
  <si>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</si>
  <si>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</si>
  <si>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</si>
  <si>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</si>
  <si>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</si>
  <si>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</si>
  <si>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</si>
  <si>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</si>
  <si>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</si>
  <si>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</si>
  <si>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</si>
  <si>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</si>
  <si>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</si>
  <si>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</si>
  <si>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</si>
  <si>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</si>
  <si>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</si>
  <si>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</si>
  <si>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</si>
  <si>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</si>
  <si>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</si>
  <si>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</si>
  <si>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</si>
  <si>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</si>
  <si>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</si>
  <si>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</si>
  <si>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</si>
  <si>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</si>
  <si>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</si>
  <si>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</si>
  <si>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</si>
  <si>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</si>
  <si>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</si>
  <si>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</si>
  <si>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</si>
  <si>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</si>
  <si>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</si>
  <si>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</si>
  <si>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</si>
  <si>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</si>
  <si>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</si>
  <si>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</si>
  <si>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</si>
  <si>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</si>
  <si>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</si>
  <si>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</si>
  <si>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</si>
  <si>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</si>
  <si>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</si>
  <si>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</si>
  <si>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</si>
  <si>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</si>
  <si>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</si>
  <si>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</si>
  <si>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</si>
  <si>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</si>
  <si>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</si>
  <si>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</si>
  <si>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</si>
  <si>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</si>
  <si>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</si>
  <si>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</si>
  <si>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</si>
  <si>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</si>
  <si>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</si>
  <si>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</si>
  <si>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</si>
  <si>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</si>
  <si>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</si>
  <si>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</si>
  <si>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</si>
  <si>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</si>
  <si>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</si>
  <si>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</si>
  <si>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</si>
  <si>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</si>
  <si>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</si>
  <si>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</si>
  <si>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</si>
  <si>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</si>
  <si>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</si>
  <si>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</si>
  <si>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</si>
  <si>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</si>
  <si>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</si>
  <si>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</si>
  <si>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</si>
  <si>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</si>
  <si>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</si>
  <si>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</si>
  <si>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</si>
  <si>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</si>
  <si>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</si>
  <si>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</si>
  <si>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</si>
  <si>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</si>
  <si>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</si>
  <si>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</si>
  <si>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</si>
  <si>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</si>
  <si>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</si>
  <si>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</si>
  <si>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</si>
  <si>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</si>
  <si>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</si>
  <si>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</si>
  <si>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</si>
  <si>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</si>
  <si>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</si>
  <si>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</si>
  <si>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</si>
  <si>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</si>
  <si>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</si>
  <si>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</si>
  <si>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Source:</t>
  </si>
  <si>
    <t>https://www.ons.gov.uk/economy/inflationandpriceindices</t>
  </si>
  <si>
    <t>1 17/18 Baseline Funding Level (under 50% BRR scheme), for purpose of these calculations this is uprated by the change between Sept 17 RPI and Sept 16 RPI.  The SBR multiplier that will be used for uprating the baseline funding level will be finalised in the 18/19 settlement.</t>
  </si>
  <si>
    <t>2 17/18 Tariff/Top-up (under 50% BRR scheme), for purpose of these calculations this is uprated by the change between Sept 17 RPI and Sept 16 RPI. These will be adjusted for revaluation as set out in the 17/18 settlement and confirmed in the 18/19 settlement.</t>
  </si>
  <si>
    <t>pilots footnote</t>
  </si>
  <si>
    <t>Key Information for Local Authorities in 2018-19</t>
  </si>
  <si>
    <t>R594</t>
  </si>
  <si>
    <t>West of England - combined authority</t>
  </si>
  <si>
    <t>R590</t>
  </si>
  <si>
    <t>Greater Manchester - combined authority</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</si>
</sst>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0.000000%"/>
    <numFmt numFmtId="165" formatCode="0.0"/>
    <numFmt numFmtId="166" formatCode="0.000"/>
    <numFmt numFmtId="167" formatCode="0.0000"/>
    <numFmt numFmtId="168" formatCode="#,##0.0_-;\(#,##0.0\);_-* &quot;-&quot;??_-"/>
    <numFmt numFmtId="169" formatCode="0000"/>
    <numFmt numFmtId="170" formatCode="#,##0,"/>
    <numFmt numFmtId="171" formatCode="&quot;to &quot;0.0000;&quot;to &quot;\-0.0000;&quot;to 0&quot;"/>
    <numFmt numFmtId="172" formatCode="_(* #,##0_);_(* \(#,##0\);_(* &quot;-&quot;_);_(@_)"/>
    <numFmt numFmtId="173" formatCode="_(* #,##0.00_);_(* \(#,##0.00\);_(* &quot;-&quot;??_);_(@_)"/>
    <numFmt numFmtId="174" formatCode="_(&quot;£&quot;* #,##0.00_);_(&quot;£&quot;* \(#,##0.00\);_(&quot;£&quot;* &quot;-&quot;??_);_(@_)"/>
    <numFmt numFmtId="175" formatCode="_-[$€-2]* #,##0.00_-;\-[$€-2]* #,##0.00_-;_-[$€-2]* &quot;-&quot;??_-"/>
    <numFmt numFmtId="176" formatCode="#,##0;\-#,##0;\-"/>
    <numFmt numFmtId="177" formatCode="#\ ##0"/>
    <numFmt numFmtId="178" formatCode="[&lt;0.0001]&quot;&lt;0.0001&quot;;0.0000"/>
    <numFmt numFmtId="179" formatCode="#,##0.0,,;\-#,##0.0,,;\-"/>
    <numFmt numFmtId="180" formatCode="#,##0,;\-#,##0,;\-"/>
    <numFmt numFmtId="181" formatCode="0.0%;\-0.0%;\-"/>
    <numFmt numFmtId="182" formatCode="#,##0.0,,;\-#,##0.0,,"/>
    <numFmt numFmtId="183" formatCode="#,##0,;\-#,##0,"/>
    <numFmt numFmtId="184" formatCode="0.0%;\-0.0%"/>
    <numFmt numFmtId="185" formatCode="#,##0.0"/>
    <numFmt numFmtId="186" formatCode="#,##0.000"/>
    <numFmt numFmtId="187" formatCode="0.0%"/>
    <numFmt numFmtId="188" formatCode="0_)"/>
    <numFmt numFmtId="189" formatCode="#.0"/>
    <numFmt numFmtId="190" formatCode="mmm\ yyyy"/>
  </numFmts>
  <fonts count="97">
    <font>
      <sz val="12"/>
      <color theme="1"/>
      <name val="Arial"/>
      <family val="2"/>
    </font>
    <font>
      <sz val="12"/>
      <color theme="1"/>
      <name val="Arial"/>
      <family val="2"/>
    </font>
    <font>
      <sz val="9"/>
      <color indexed="81"/>
      <name val="Tahoma"/>
      <family val="2"/>
    </font>
    <font>
      <b/>
      <sz val="9"/>
      <color indexed="81"/>
      <name val="Tahoma"/>
      <family val="2"/>
    </font>
    <font>
      <b/>
      <sz val="10"/>
      <color theme="1"/>
      <name val="Arial"/>
      <family val="2"/>
    </font>
    <font>
      <sz val="10"/>
      <color theme="1"/>
      <name val="Arial"/>
      <family val="2"/>
    </font>
    <font>
      <sz val="10"/>
      <color theme="3"/>
      <name val="Arial"/>
      <family val="2"/>
    </font>
    <font>
      <b/>
      <sz val="10"/>
      <color rgb="FFFF0000"/>
      <name val="Arial"/>
      <family val="2"/>
    </font>
    <font>
      <sz val="10"/>
      <name val="Arial"/>
      <family val="2"/>
    </font>
    <font>
      <b/>
      <sz val="10"/>
      <color indexed="1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0"/>
      <name val="Arial"/>
      <family val="2"/>
    </font>
    <font>
      <b/>
      <sz val="11"/>
      <color indexed="9"/>
      <name val="Calibri"/>
      <family val="2"/>
    </font>
    <font>
      <sz val="9"/>
      <name val="Arial"/>
      <family val="2"/>
    </font>
    <font>
      <sz val="10"/>
      <name val="System"/>
      <family val="2"/>
    </font>
    <font>
      <sz val="11"/>
      <color theme="1"/>
      <name val="Calibri"/>
      <family val="2"/>
      <scheme val="minor"/>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sz val="7"/>
      <name val="Arial"/>
      <family val="2"/>
    </font>
    <font>
      <sz val="11"/>
      <color indexed="62"/>
      <name val="Calibri"/>
      <family val="2"/>
    </font>
    <font>
      <sz val="11"/>
      <color indexed="52"/>
      <name val="Calibri"/>
      <family val="2"/>
    </font>
    <font>
      <sz val="11"/>
      <color indexed="60"/>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b/>
      <sz val="8"/>
      <color indexed="12"/>
      <name val="Arial"/>
      <family val="2"/>
    </font>
    <font>
      <i/>
      <sz val="8"/>
      <color indexed="12"/>
      <name val="Arial"/>
      <family val="2"/>
    </font>
    <font>
      <i/>
      <sz val="8"/>
      <name val="Arial"/>
      <family val="2"/>
    </font>
    <font>
      <b/>
      <sz val="11"/>
      <name val="Times New Roman"/>
      <family val="1"/>
    </font>
    <font>
      <b/>
      <sz val="18"/>
      <color indexed="56"/>
      <name val="Cambria"/>
      <family val="2"/>
    </font>
    <font>
      <b/>
      <sz val="18"/>
      <name val="Arial"/>
      <family val="2"/>
    </font>
    <font>
      <b/>
      <sz val="11"/>
      <color indexed="8"/>
      <name val="Calibri"/>
      <family val="2"/>
    </font>
    <font>
      <sz val="11"/>
      <color indexed="10"/>
      <name val="Calibri"/>
      <family val="2"/>
    </font>
    <font>
      <b/>
      <sz val="14"/>
      <name val="Arial"/>
      <family val="2"/>
    </font>
    <font>
      <sz val="11"/>
      <name val="Calibri"/>
      <family val="2"/>
      <scheme val="minor"/>
    </font>
    <font>
      <b/>
      <sz val="11"/>
      <color theme="1"/>
      <name val="Calibri"/>
      <family val="2"/>
      <scheme val="minor"/>
    </font>
    <font>
      <sz val="11"/>
      <color indexed="8"/>
      <name val="Calibri"/>
      <family val="2"/>
      <scheme val="minor"/>
    </font>
    <font>
      <b/>
      <sz val="11"/>
      <color theme="0" tint="-0.14999847407452621"/>
      <name val="Calibri"/>
      <family val="2"/>
      <scheme val="minor"/>
    </font>
    <font>
      <sz val="11"/>
      <color theme="0" tint="-0.14999847407452621"/>
      <name val="Calibri"/>
      <family val="2"/>
      <scheme val="minor"/>
    </font>
    <font>
      <i/>
      <sz val="11"/>
      <color theme="0" tint="-0.14999847407452621"/>
      <name val="Calibri"/>
      <family val="2"/>
      <scheme val="minor"/>
    </font>
    <font>
      <sz val="11"/>
      <color rgb="FFFF0000"/>
      <name val="Calibri"/>
      <family val="2"/>
      <scheme val="minor"/>
    </font>
    <font>
      <sz val="10"/>
      <color theme="9" tint="-0.249977111117893"/>
      <name val="Calibri"/>
      <family val="2"/>
      <scheme val="minor"/>
    </font>
    <font>
      <sz val="12"/>
      <color theme="1"/>
      <name val="Calibri"/>
      <family val="2"/>
      <scheme val="minor"/>
    </font>
    <font>
      <b/>
      <sz val="12"/>
      <color theme="1"/>
      <name val="Calibri"/>
      <family val="2"/>
      <scheme val="minor"/>
    </font>
    <font>
      <sz val="8"/>
      <color indexed="8"/>
      <name val="Calibri"/>
      <family val="2"/>
    </font>
    <font>
      <sz val="12"/>
      <color indexed="8"/>
      <name val="Calibri"/>
      <family val="2"/>
    </font>
    <font>
      <sz val="14"/>
      <color indexed="8"/>
      <name val="Calibri"/>
      <family val="2"/>
    </font>
    <font>
      <sz val="12"/>
      <color indexed="8"/>
      <name val="Futura Bk BT"/>
      <family val="2"/>
    </font>
    <font>
      <i/>
      <sz val="12"/>
      <color theme="1"/>
      <name val="Calibri"/>
      <family val="2"/>
      <scheme val="minor"/>
    </font>
    <font>
      <sz val="10"/>
      <name val="Courier"/>
      <family val="3"/>
    </font>
    <font>
      <sz val="11"/>
      <name val="Arial"/>
      <family val="2"/>
    </font>
    <font>
      <b/>
      <i/>
      <sz val="12"/>
      <color theme="1"/>
      <name val="Calibri"/>
      <family val="2"/>
      <scheme val="minor"/>
    </font>
    <font>
      <sz val="12"/>
      <color rgb="FFFF0000"/>
      <name val="Calibri"/>
      <family val="2"/>
      <scheme val="minor"/>
    </font>
    <font>
      <i/>
      <sz val="12"/>
      <color rgb="FFFF0000"/>
      <name val="Calibri"/>
      <family val="2"/>
      <scheme val="minor"/>
    </font>
    <font>
      <vertAlign val="superscript"/>
      <sz val="9.6"/>
      <color theme="1"/>
      <name val="Calibri"/>
      <family val="2"/>
    </font>
    <font>
      <b/>
      <sz val="12"/>
      <name val="Calibri"/>
      <family val="2"/>
      <scheme val="minor"/>
    </font>
    <font>
      <sz val="11"/>
      <color theme="3"/>
      <name val="Calibri"/>
      <family val="2"/>
      <scheme val="minor"/>
    </font>
    <font>
      <b/>
      <sz val="11"/>
      <color rgb="FFFF0000"/>
      <name val="Calibri"/>
      <family val="2"/>
      <scheme val="minor"/>
    </font>
  </fonts>
  <fills count="54">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s>
  <borders count="61">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auto="1"/>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bottom style="thin">
        <color indexed="64"/>
      </bottom>
      <diagonal/>
    </border>
    <border>
      <left style="medium">
        <color indexed="64"/>
      </left>
      <right style="medium">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auto="1"/>
      </top>
      <bottom/>
      <diagonal/>
    </border>
    <border>
      <left/>
      <right style="thin">
        <color auto="1"/>
      </right>
      <top/>
      <bottom style="medium">
        <color auto="1"/>
      </bottom>
      <diagonal/>
    </border>
    <border>
      <left/>
      <right/>
      <top/>
      <bottom style="medium">
        <color auto="1"/>
      </bottom>
      <diagonal/>
    </border>
    <border>
      <left style="thin">
        <color auto="1"/>
      </left>
      <right/>
      <top/>
      <bottom style="medium">
        <color auto="1"/>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9">
    <xf numFmtId="0" fontId="0" fillId="0" borderId="0"/>
    <xf numFmtId="9" fontId="1" fillId="0" borderId="0" applyFont="0" applyFill="0" applyBorder="0" applyAlignment="0" applyProtection="0"/>
    <xf numFmtId="0" fontId="1"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12" applyNumberFormat="0" applyFill="0" applyProtection="0">
      <alignment horizontal="center"/>
    </xf>
    <xf numFmtId="165" fontId="8" fillId="0" borderId="0" applyFont="0" applyFill="0" applyBorder="0" applyProtection="0">
      <alignment horizontal="right"/>
    </xf>
    <xf numFmtId="165" fontId="8" fillId="0" borderId="0" applyFont="0" applyFill="0" applyBorder="0" applyProtection="0">
      <alignment horizontal="right"/>
    </xf>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166" fontId="8" fillId="0" borderId="0" applyFont="0" applyFill="0" applyBorder="0" applyProtection="0">
      <alignment horizontal="right"/>
    </xf>
    <xf numFmtId="166" fontId="8" fillId="0" borderId="0" applyFont="0" applyFill="0" applyBorder="0" applyProtection="0">
      <alignment horizontal="right"/>
    </xf>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167" fontId="8" fillId="0" borderId="0" applyFont="0" applyFill="0" applyBorder="0" applyProtection="0">
      <alignment horizontal="right"/>
    </xf>
    <xf numFmtId="167" fontId="8" fillId="0" borderId="0" applyFont="0" applyFill="0" applyBorder="0" applyProtection="0">
      <alignment horizontal="right"/>
    </xf>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21" borderId="0" applyNumberFormat="0" applyBorder="0" applyAlignment="0" applyProtection="0"/>
    <xf numFmtId="0" fontId="12" fillId="5" borderId="0" applyNumberFormat="0" applyBorder="0" applyAlignment="0" applyProtection="0"/>
    <xf numFmtId="168" fontId="8" fillId="0" borderId="0" applyBorder="0"/>
    <xf numFmtId="0" fontId="13" fillId="22" borderId="13" applyNumberFormat="0" applyAlignment="0" applyProtection="0"/>
    <xf numFmtId="169" fontId="8" fillId="23" borderId="14">
      <alignment horizontal="right" vertical="top"/>
    </xf>
    <xf numFmtId="0" fontId="8" fillId="23" borderId="14">
      <alignment horizontal="left" indent="5"/>
    </xf>
    <xf numFmtId="3" fontId="8" fillId="23" borderId="14">
      <alignment horizontal="right"/>
    </xf>
    <xf numFmtId="3" fontId="8" fillId="23" borderId="14">
      <alignment horizontal="right"/>
    </xf>
    <xf numFmtId="169" fontId="8" fillId="23" borderId="15" applyNumberFormat="0">
      <alignment horizontal="right" vertical="top"/>
    </xf>
    <xf numFmtId="0" fontId="8" fillId="23" borderId="15">
      <alignment horizontal="left" indent="3"/>
    </xf>
    <xf numFmtId="3" fontId="8" fillId="23" borderId="15">
      <alignment horizontal="right"/>
    </xf>
    <xf numFmtId="169" fontId="14" fillId="23" borderId="15" applyNumberFormat="0">
      <alignment horizontal="right" vertical="top"/>
    </xf>
    <xf numFmtId="0" fontId="14" fillId="23" borderId="15">
      <alignment horizontal="left" indent="1"/>
    </xf>
    <xf numFmtId="0" fontId="14" fillId="23" borderId="15">
      <alignment horizontal="right" vertical="top"/>
    </xf>
    <xf numFmtId="0" fontId="14" fillId="23" borderId="15"/>
    <xf numFmtId="170" fontId="14" fillId="23" borderId="15">
      <alignment horizontal="right"/>
    </xf>
    <xf numFmtId="3" fontId="14" fillId="23" borderId="15">
      <alignment horizontal="right"/>
    </xf>
    <xf numFmtId="0" fontId="8" fillId="23" borderId="16" applyFont="0" applyFill="0" applyAlignment="0"/>
    <xf numFmtId="0" fontId="14" fillId="23" borderId="15">
      <alignment horizontal="right" vertical="top"/>
    </xf>
    <xf numFmtId="0" fontId="14" fillId="23" borderId="15">
      <alignment horizontal="left" indent="2"/>
    </xf>
    <xf numFmtId="3" fontId="14" fillId="23" borderId="15">
      <alignment horizontal="right"/>
    </xf>
    <xf numFmtId="169" fontId="8" fillId="23" borderId="15" applyNumberFormat="0">
      <alignment horizontal="right" vertical="top"/>
    </xf>
    <xf numFmtId="0" fontId="8" fillId="23" borderId="15">
      <alignment horizontal="left" indent="3"/>
    </xf>
    <xf numFmtId="3" fontId="8" fillId="23" borderId="15">
      <alignment horizontal="right"/>
    </xf>
    <xf numFmtId="3" fontId="8" fillId="23" borderId="15">
      <alignment horizontal="right"/>
    </xf>
    <xf numFmtId="0" fontId="15" fillId="24" borderId="17" applyNumberFormat="0" applyAlignment="0" applyProtection="0"/>
    <xf numFmtId="167" fontId="16" fillId="0" borderId="0" applyFont="0" applyFill="0" applyBorder="0" applyProtection="0">
      <alignment horizontal="right"/>
    </xf>
    <xf numFmtId="171" fontId="16" fillId="0" borderId="0" applyFont="0" applyFill="0" applyBorder="0" applyProtection="0">
      <alignment horizontal="left"/>
    </xf>
    <xf numFmtId="172" fontId="17" fillId="0" borderId="0" applyFont="0" applyFill="0" applyBorder="0" applyAlignment="0" applyProtection="0"/>
    <xf numFmtId="172" fontId="17"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18"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 fillId="0" borderId="0" applyFont="0" applyFill="0" applyBorder="0" applyAlignment="0" applyProtection="0"/>
    <xf numFmtId="174" fontId="8" fillId="0" borderId="0" applyFont="0" applyFill="0" applyBorder="0" applyAlignment="0" applyProtection="0"/>
    <xf numFmtId="0" fontId="19" fillId="0" borderId="18" applyNumberFormat="0" applyBorder="0" applyAlignment="0" applyProtection="0">
      <alignment horizontal="right" vertical="center"/>
    </xf>
    <xf numFmtId="175" fontId="8" fillId="0" borderId="0" applyFont="0" applyFill="0" applyBorder="0" applyAlignment="0" applyProtection="0"/>
    <xf numFmtId="0" fontId="20" fillId="0" borderId="0" applyNumberFormat="0" applyFill="0" applyBorder="0" applyAlignment="0" applyProtection="0"/>
    <xf numFmtId="0" fontId="21" fillId="0" borderId="0">
      <alignment horizontal="right"/>
      <protection locked="0"/>
    </xf>
    <xf numFmtId="0" fontId="22" fillId="0" borderId="0">
      <alignment horizontal="left"/>
    </xf>
    <xf numFmtId="0" fontId="23" fillId="0" borderId="0">
      <alignment horizontal="left"/>
    </xf>
    <xf numFmtId="0" fontId="8" fillId="0" borderId="0" applyFont="0" applyFill="0" applyBorder="0" applyProtection="0">
      <alignment horizontal="right"/>
    </xf>
    <xf numFmtId="0" fontId="8" fillId="0" borderId="0" applyFont="0" applyFill="0" applyBorder="0" applyProtection="0">
      <alignment horizontal="right"/>
    </xf>
    <xf numFmtId="0" fontId="24" fillId="6" borderId="0" applyNumberFormat="0" applyBorder="0" applyAlignment="0" applyProtection="0"/>
    <xf numFmtId="38" fontId="25" fillId="25" borderId="0" applyNumberFormat="0" applyBorder="0" applyAlignment="0" applyProtection="0"/>
    <xf numFmtId="0" fontId="26" fillId="26" borderId="19" applyProtection="0">
      <alignment horizontal="right"/>
    </xf>
    <xf numFmtId="0" fontId="27" fillId="0" borderId="0">
      <alignment horizontal="left" wrapText="1"/>
    </xf>
    <xf numFmtId="0" fontId="28" fillId="26" borderId="0" applyProtection="0">
      <alignment horizontal="left"/>
    </xf>
    <xf numFmtId="0" fontId="29" fillId="0" borderId="20" applyNumberFormat="0" applyFill="0" applyAlignment="0" applyProtection="0"/>
    <xf numFmtId="0" fontId="30" fillId="0" borderId="0">
      <alignment vertical="top" wrapText="1"/>
    </xf>
    <xf numFmtId="0" fontId="30" fillId="0" borderId="0">
      <alignment vertical="top" wrapText="1"/>
    </xf>
    <xf numFmtId="0" fontId="30" fillId="0" borderId="0">
      <alignment vertical="top" wrapText="1"/>
    </xf>
    <xf numFmtId="0" fontId="30" fillId="0" borderId="0">
      <alignment vertical="top" wrapText="1"/>
    </xf>
    <xf numFmtId="0" fontId="31" fillId="0" borderId="21" applyNumberFormat="0" applyFill="0" applyAlignment="0" applyProtection="0"/>
    <xf numFmtId="176" fontId="32" fillId="0" borderId="0" applyNumberFormat="0" applyFill="0" applyAlignment="0" applyProtection="0"/>
    <xf numFmtId="0" fontId="33" fillId="0" borderId="22" applyNumberFormat="0" applyFill="0" applyAlignment="0" applyProtection="0"/>
    <xf numFmtId="176" fontId="34" fillId="0" borderId="0" applyNumberFormat="0" applyFill="0" applyAlignment="0" applyProtection="0"/>
    <xf numFmtId="0" fontId="33" fillId="0" borderId="0" applyNumberFormat="0" applyFill="0" applyBorder="0" applyAlignment="0" applyProtection="0"/>
    <xf numFmtId="176" fontId="14" fillId="0" borderId="0" applyNumberFormat="0" applyFill="0" applyAlignment="0" applyProtection="0"/>
    <xf numFmtId="176" fontId="35" fillId="0" borderId="0" applyNumberFormat="0" applyFill="0" applyAlignment="0" applyProtection="0"/>
    <xf numFmtId="176" fontId="36" fillId="0" borderId="0" applyNumberFormat="0" applyFill="0" applyAlignment="0" applyProtection="0"/>
    <xf numFmtId="176" fontId="36" fillId="0" borderId="0" applyNumberFormat="0" applyFont="0" applyFill="0" applyBorder="0" applyAlignment="0" applyProtection="0"/>
    <xf numFmtId="176" fontId="36" fillId="0" borderId="0" applyNumberFormat="0" applyFont="0" applyFill="0" applyBorder="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xf numFmtId="0" fontId="38" fillId="0" borderId="0" applyNumberFormat="0" applyFill="0" applyBorder="0" applyAlignment="0" applyProtection="0">
      <alignment vertical="top"/>
      <protection locked="0"/>
    </xf>
    <xf numFmtId="0" fontId="42" fillId="0" borderId="0" applyFill="0" applyBorder="0" applyProtection="0">
      <alignment horizontal="left"/>
    </xf>
    <xf numFmtId="10" fontId="25" fillId="27" borderId="15" applyNumberFormat="0" applyBorder="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43" fillId="9" borderId="13" applyNumberFormat="0" applyAlignment="0" applyProtection="0"/>
    <xf numFmtId="0" fontId="26" fillId="0" borderId="23" applyProtection="0">
      <alignment horizontal="right"/>
    </xf>
    <xf numFmtId="0" fontId="26" fillId="0" borderId="19" applyProtection="0">
      <alignment horizontal="right"/>
    </xf>
    <xf numFmtId="0" fontId="26" fillId="0" borderId="24" applyProtection="0">
      <alignment horizontal="center"/>
      <protection locked="0"/>
    </xf>
    <xf numFmtId="0" fontId="25" fillId="0" borderId="0">
      <alignment horizontal="left" vertical="center"/>
    </xf>
    <xf numFmtId="0" fontId="25" fillId="0" borderId="0">
      <alignment horizontal="left" vertical="center"/>
    </xf>
    <xf numFmtId="0" fontId="25" fillId="0" borderId="0">
      <alignment horizontal="center" vertical="center"/>
    </xf>
    <xf numFmtId="0" fontId="25" fillId="0" borderId="0">
      <alignment horizontal="center" vertical="center"/>
    </xf>
    <xf numFmtId="0" fontId="44" fillId="0" borderId="25" applyNumberFormat="0" applyFill="0" applyAlignment="0" applyProtection="0"/>
    <xf numFmtId="0" fontId="8" fillId="0" borderId="0"/>
    <xf numFmtId="0" fontId="8" fillId="0" borderId="0"/>
    <xf numFmtId="0" fontId="8" fillId="0" borderId="0"/>
    <xf numFmtId="1" fontId="8" fillId="0" borderId="0" applyFont="0" applyFill="0" applyBorder="0" applyProtection="0">
      <alignment horizontal="right"/>
    </xf>
    <xf numFmtId="1" fontId="8" fillId="0" borderId="0" applyFont="0" applyFill="0" applyBorder="0" applyProtection="0">
      <alignment horizontal="right"/>
    </xf>
    <xf numFmtId="0" fontId="45" fillId="28"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177" fontId="17" fillId="0" borderId="0"/>
    <xf numFmtId="0" fontId="8" fillId="0" borderId="0">
      <alignment vertical="top"/>
    </xf>
    <xf numFmtId="0" fontId="18" fillId="0" borderId="0"/>
    <xf numFmtId="0" fontId="18" fillId="0" borderId="0"/>
    <xf numFmtId="0" fontId="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8" fillId="0" borderId="0">
      <alignment vertical="top"/>
    </xf>
    <xf numFmtId="0" fontId="18" fillId="0" borderId="0"/>
    <xf numFmtId="0" fontId="8" fillId="0" borderId="0">
      <alignment vertical="top"/>
    </xf>
    <xf numFmtId="0" fontId="18" fillId="0" borderId="0"/>
    <xf numFmtId="0" fontId="8" fillId="0" borderId="0">
      <alignment vertical="top"/>
    </xf>
    <xf numFmtId="0" fontId="18" fillId="0" borderId="0"/>
    <xf numFmtId="0" fontId="8" fillId="0" borderId="0">
      <alignment vertical="top"/>
    </xf>
    <xf numFmtId="0" fontId="18" fillId="0" borderId="0"/>
    <xf numFmtId="177" fontId="17" fillId="0" borderId="0"/>
    <xf numFmtId="0" fontId="8" fillId="0" borderId="0">
      <alignment vertical="top"/>
    </xf>
    <xf numFmtId="0" fontId="18" fillId="0" borderId="0"/>
    <xf numFmtId="0" fontId="8" fillId="0" borderId="0">
      <alignment vertical="top"/>
    </xf>
    <xf numFmtId="177" fontId="17" fillId="0" borderId="0"/>
    <xf numFmtId="0" fontId="18" fillId="0" borderId="0"/>
    <xf numFmtId="0" fontId="8" fillId="0" borderId="0">
      <alignment vertical="top"/>
    </xf>
    <xf numFmtId="0" fontId="18" fillId="0" borderId="0"/>
    <xf numFmtId="0" fontId="18" fillId="0" borderId="0"/>
    <xf numFmtId="0" fontId="8" fillId="0" borderId="0">
      <alignment vertical="top"/>
    </xf>
    <xf numFmtId="0" fontId="18" fillId="0" borderId="0"/>
    <xf numFmtId="177" fontId="17" fillId="0" borderId="0"/>
    <xf numFmtId="0" fontId="8" fillId="0" borderId="0"/>
    <xf numFmtId="0" fontId="10" fillId="0" borderId="0"/>
    <xf numFmtId="0" fontId="8" fillId="0" borderId="0"/>
    <xf numFmtId="0" fontId="8" fillId="0" borderId="0"/>
    <xf numFmtId="0" fontId="18" fillId="0" borderId="0"/>
    <xf numFmtId="0" fontId="8" fillId="0" borderId="0">
      <alignment vertical="top"/>
    </xf>
    <xf numFmtId="0" fontId="18" fillId="0" borderId="0"/>
    <xf numFmtId="0" fontId="8" fillId="0" borderId="0"/>
    <xf numFmtId="0" fontId="8" fillId="0" borderId="0"/>
    <xf numFmtId="0" fontId="8" fillId="0" borderId="0"/>
    <xf numFmtId="0" fontId="1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7" fillId="0" borderId="0"/>
    <xf numFmtId="0" fontId="47" fillId="0" borderId="0"/>
    <xf numFmtId="0" fontId="8" fillId="0" borderId="0"/>
    <xf numFmtId="0" fontId="18"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177" fontId="17"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8" fillId="0" borderId="0"/>
    <xf numFmtId="0" fontId="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8" fillId="0" borderId="0"/>
    <xf numFmtId="0" fontId="8" fillId="0" borderId="0"/>
    <xf numFmtId="0" fontId="1" fillId="0" borderId="0"/>
    <xf numFmtId="0" fontId="8" fillId="0" borderId="0"/>
    <xf numFmtId="177" fontId="17" fillId="0" borderId="0"/>
    <xf numFmtId="0" fontId="8"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alignment vertical="top"/>
    </xf>
    <xf numFmtId="177" fontId="17" fillId="0" borderId="0"/>
    <xf numFmtId="0" fontId="8" fillId="0" borderId="0">
      <alignment vertical="top"/>
    </xf>
    <xf numFmtId="177" fontId="17" fillId="0" borderId="0"/>
    <xf numFmtId="0" fontId="8" fillId="0" borderId="0">
      <alignment vertical="top"/>
    </xf>
    <xf numFmtId="177" fontId="17" fillId="0" borderId="0"/>
    <xf numFmtId="0" fontId="8" fillId="0" borderId="0">
      <alignment vertical="top"/>
    </xf>
    <xf numFmtId="0" fontId="8" fillId="29" borderId="26" applyNumberFormat="0" applyFont="0" applyAlignment="0" applyProtection="0"/>
    <xf numFmtId="0" fontId="18" fillId="2" borderId="1" applyNumberFormat="0" applyFont="0" applyAlignment="0" applyProtection="0"/>
    <xf numFmtId="0" fontId="48" fillId="22" borderId="27" applyNumberFormat="0" applyAlignment="0" applyProtection="0"/>
    <xf numFmtId="40" fontId="49" fillId="23" borderId="0">
      <alignment horizontal="right"/>
    </xf>
    <xf numFmtId="0" fontId="50" fillId="23" borderId="0">
      <alignment horizontal="right"/>
    </xf>
    <xf numFmtId="0" fontId="51" fillId="23" borderId="9"/>
    <xf numFmtId="0" fontId="51" fillId="0" borderId="0" applyBorder="0">
      <alignment horizontal="centerContinuous"/>
    </xf>
    <xf numFmtId="0" fontId="52" fillId="0" borderId="0" applyBorder="0">
      <alignment horizontal="centerContinuous"/>
    </xf>
    <xf numFmtId="178" fontId="8" fillId="0" borderId="0" applyFont="0" applyFill="0" applyBorder="0" applyProtection="0">
      <alignment horizontal="right"/>
    </xf>
    <xf numFmtId="178" fontId="8" fillId="0" borderId="0" applyFont="0" applyFill="0" applyBorder="0" applyProtection="0">
      <alignment horizontal="right"/>
    </xf>
    <xf numFmtId="10"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8" fillId="0" borderId="0" applyFont="0" applyFill="0" applyBorder="0" applyAlignment="0" applyProtection="0"/>
    <xf numFmtId="0" fontId="8" fillId="0" borderId="0"/>
    <xf numFmtId="2" fontId="53" fillId="30" borderId="11" applyAlignment="0" applyProtection="0">
      <protection locked="0"/>
    </xf>
    <xf numFmtId="0" fontId="54" fillId="27" borderId="11" applyNumberFormat="0" applyAlignment="0" applyProtection="0"/>
    <xf numFmtId="0" fontId="55" fillId="31" borderId="15" applyNumberFormat="0" applyAlignment="0" applyProtection="0">
      <alignment horizontal="center" vertical="center"/>
    </xf>
    <xf numFmtId="0" fontId="8" fillId="0" borderId="0"/>
    <xf numFmtId="4" fontId="47" fillId="32" borderId="27" applyNumberFormat="0" applyProtection="0">
      <alignment vertical="center"/>
    </xf>
    <xf numFmtId="4" fontId="56" fillId="32" borderId="27" applyNumberFormat="0" applyProtection="0">
      <alignment vertical="center"/>
    </xf>
    <xf numFmtId="4" fontId="47" fillId="32" borderId="27" applyNumberFormat="0" applyProtection="0">
      <alignment horizontal="left" vertical="center" indent="1"/>
    </xf>
    <xf numFmtId="4" fontId="47" fillId="32" borderId="27" applyNumberFormat="0" applyProtection="0">
      <alignment horizontal="left" vertical="center" indent="1"/>
    </xf>
    <xf numFmtId="0" fontId="8" fillId="33" borderId="27" applyNumberFormat="0" applyProtection="0">
      <alignment horizontal="left" vertical="center" indent="1"/>
    </xf>
    <xf numFmtId="4" fontId="47" fillId="34" borderId="27" applyNumberFormat="0" applyProtection="0">
      <alignment horizontal="right" vertical="center"/>
    </xf>
    <xf numFmtId="4" fontId="47" fillId="35" borderId="27" applyNumberFormat="0" applyProtection="0">
      <alignment horizontal="right" vertical="center"/>
    </xf>
    <xf numFmtId="4" fontId="47" fillId="36" borderId="27" applyNumberFormat="0" applyProtection="0">
      <alignment horizontal="right" vertical="center"/>
    </xf>
    <xf numFmtId="4" fontId="47" fillId="37" borderId="27" applyNumberFormat="0" applyProtection="0">
      <alignment horizontal="right" vertical="center"/>
    </xf>
    <xf numFmtId="4" fontId="47" fillId="38" borderId="27" applyNumberFormat="0" applyProtection="0">
      <alignment horizontal="right" vertical="center"/>
    </xf>
    <xf numFmtId="4" fontId="47" fillId="39" borderId="27" applyNumberFormat="0" applyProtection="0">
      <alignment horizontal="right" vertical="center"/>
    </xf>
    <xf numFmtId="4" fontId="47" fillId="40" borderId="27" applyNumberFormat="0" applyProtection="0">
      <alignment horizontal="right" vertical="center"/>
    </xf>
    <xf numFmtId="4" fontId="47" fillId="41" borderId="27" applyNumberFormat="0" applyProtection="0">
      <alignment horizontal="right" vertical="center"/>
    </xf>
    <xf numFmtId="4" fontId="47" fillId="42" borderId="27" applyNumberFormat="0" applyProtection="0">
      <alignment horizontal="right" vertical="center"/>
    </xf>
    <xf numFmtId="4" fontId="57" fillId="43" borderId="27" applyNumberFormat="0" applyProtection="0">
      <alignment horizontal="left" vertical="center" indent="1"/>
    </xf>
    <xf numFmtId="4" fontId="47" fillId="44" borderId="28" applyNumberFormat="0" applyProtection="0">
      <alignment horizontal="left" vertical="center" indent="1"/>
    </xf>
    <xf numFmtId="4" fontId="58" fillId="45" borderId="0" applyNumberFormat="0" applyProtection="0">
      <alignment horizontal="left" vertical="center" indent="1"/>
    </xf>
    <xf numFmtId="0" fontId="8" fillId="33" borderId="27" applyNumberFormat="0" applyProtection="0">
      <alignment horizontal="left" vertical="center" indent="1"/>
    </xf>
    <xf numFmtId="4" fontId="47" fillId="44" borderId="27" applyNumberFormat="0" applyProtection="0">
      <alignment horizontal="left" vertical="center" indent="1"/>
    </xf>
    <xf numFmtId="4" fontId="47" fillId="46" borderId="27" applyNumberFormat="0" applyProtection="0">
      <alignment horizontal="left" vertical="center" indent="1"/>
    </xf>
    <xf numFmtId="0" fontId="8" fillId="46" borderId="27" applyNumberFormat="0" applyProtection="0">
      <alignment horizontal="left" vertical="center" indent="1"/>
    </xf>
    <xf numFmtId="0" fontId="8" fillId="46" borderId="27" applyNumberFormat="0" applyProtection="0">
      <alignment horizontal="left" vertical="center" indent="1"/>
    </xf>
    <xf numFmtId="0" fontId="8" fillId="31" borderId="27" applyNumberFormat="0" applyProtection="0">
      <alignment horizontal="left" vertical="center" indent="1"/>
    </xf>
    <xf numFmtId="0" fontId="8" fillId="31" borderId="27" applyNumberFormat="0" applyProtection="0">
      <alignment horizontal="left" vertical="center" indent="1"/>
    </xf>
    <xf numFmtId="0" fontId="8" fillId="25" borderId="27" applyNumberFormat="0" applyProtection="0">
      <alignment horizontal="left" vertical="center" indent="1"/>
    </xf>
    <xf numFmtId="0" fontId="8" fillId="25" borderId="27" applyNumberFormat="0" applyProtection="0">
      <alignment horizontal="left" vertical="center" indent="1"/>
    </xf>
    <xf numFmtId="0" fontId="8" fillId="33" borderId="27" applyNumberFormat="0" applyProtection="0">
      <alignment horizontal="left" vertical="center" indent="1"/>
    </xf>
    <xf numFmtId="0" fontId="8" fillId="33" borderId="27" applyNumberFormat="0" applyProtection="0">
      <alignment horizontal="left" vertical="center" indent="1"/>
    </xf>
    <xf numFmtId="4" fontId="47" fillId="27" borderId="27" applyNumberFormat="0" applyProtection="0">
      <alignment vertical="center"/>
    </xf>
    <xf numFmtId="4" fontId="56" fillId="27" borderId="27" applyNumberFormat="0" applyProtection="0">
      <alignment vertical="center"/>
    </xf>
    <xf numFmtId="4" fontId="47" fillId="27" borderId="27" applyNumberFormat="0" applyProtection="0">
      <alignment horizontal="left" vertical="center" indent="1"/>
    </xf>
    <xf numFmtId="4" fontId="47" fillId="27" borderId="27" applyNumberFormat="0" applyProtection="0">
      <alignment horizontal="left" vertical="center" indent="1"/>
    </xf>
    <xf numFmtId="4" fontId="47" fillId="44" borderId="27" applyNumberFormat="0" applyProtection="0">
      <alignment horizontal="right" vertical="center"/>
    </xf>
    <xf numFmtId="4" fontId="56" fillId="44" borderId="27" applyNumberFormat="0" applyProtection="0">
      <alignment horizontal="right" vertical="center"/>
    </xf>
    <xf numFmtId="0" fontId="8" fillId="33" borderId="27" applyNumberFormat="0" applyProtection="0">
      <alignment horizontal="left" vertical="center" indent="1"/>
    </xf>
    <xf numFmtId="0" fontId="8" fillId="33" borderId="27" applyNumberFormat="0" applyProtection="0">
      <alignment horizontal="left" vertical="center" indent="1"/>
    </xf>
    <xf numFmtId="0" fontId="59" fillId="0" borderId="0"/>
    <xf numFmtId="4" fontId="60" fillId="44" borderId="27" applyNumberFormat="0" applyProtection="0">
      <alignment horizontal="right" vertical="center"/>
    </xf>
    <xf numFmtId="0" fontId="8" fillId="0" borderId="0"/>
    <xf numFmtId="0" fontId="8" fillId="0" borderId="0">
      <alignment horizontal="left" wrapText="1"/>
    </xf>
    <xf numFmtId="0" fontId="61" fillId="23" borderId="3">
      <alignment horizontal="center"/>
    </xf>
    <xf numFmtId="0" fontId="27" fillId="0" borderId="0">
      <alignment horizontal="left"/>
    </xf>
    <xf numFmtId="3" fontId="62" fillId="23" borderId="0"/>
    <xf numFmtId="3" fontId="61" fillId="23" borderId="0"/>
    <xf numFmtId="0" fontId="62" fillId="23" borderId="0"/>
    <xf numFmtId="0" fontId="61" fillId="23" borderId="0"/>
    <xf numFmtId="0" fontId="62" fillId="23" borderId="0">
      <alignment horizontal="center"/>
    </xf>
    <xf numFmtId="0" fontId="63" fillId="0" borderId="0">
      <alignment wrapText="1"/>
    </xf>
    <xf numFmtId="0" fontId="63" fillId="0" borderId="0">
      <alignment wrapText="1"/>
    </xf>
    <xf numFmtId="0" fontId="63" fillId="0" borderId="0">
      <alignment wrapText="1"/>
    </xf>
    <xf numFmtId="0" fontId="63" fillId="0" borderId="0">
      <alignment wrapText="1"/>
    </xf>
    <xf numFmtId="0" fontId="27" fillId="47" borderId="0">
      <alignment horizontal="right" vertical="top" wrapText="1"/>
    </xf>
    <xf numFmtId="0" fontId="27" fillId="47" borderId="0">
      <alignment horizontal="right" vertical="top" wrapText="1"/>
    </xf>
    <xf numFmtId="0" fontId="27" fillId="47" borderId="0">
      <alignment horizontal="right" vertical="top" wrapText="1"/>
    </xf>
    <xf numFmtId="0" fontId="27" fillId="47" borderId="0">
      <alignment horizontal="right" vertical="top" wrapText="1"/>
    </xf>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6" fillId="0" borderId="0"/>
    <xf numFmtId="0" fontId="66" fillId="0" borderId="0"/>
    <xf numFmtId="0" fontId="66" fillId="0" borderId="0"/>
    <xf numFmtId="179" fontId="25" fillId="0" borderId="0">
      <alignment wrapText="1"/>
      <protection locked="0"/>
    </xf>
    <xf numFmtId="179" fontId="25" fillId="0" borderId="0">
      <alignment wrapText="1"/>
      <protection locked="0"/>
    </xf>
    <xf numFmtId="179" fontId="27" fillId="48" borderId="0">
      <alignment wrapText="1"/>
      <protection locked="0"/>
    </xf>
    <xf numFmtId="179" fontId="27" fillId="48" borderId="0">
      <alignment wrapText="1"/>
      <protection locked="0"/>
    </xf>
    <xf numFmtId="179" fontId="27" fillId="48" borderId="0">
      <alignment wrapText="1"/>
      <protection locked="0"/>
    </xf>
    <xf numFmtId="179" fontId="27" fillId="48" borderId="0">
      <alignment wrapText="1"/>
      <protection locked="0"/>
    </xf>
    <xf numFmtId="179" fontId="25" fillId="0" borderId="0">
      <alignment wrapText="1"/>
      <protection locked="0"/>
    </xf>
    <xf numFmtId="180" fontId="25" fillId="0" borderId="0">
      <alignment wrapText="1"/>
      <protection locked="0"/>
    </xf>
    <xf numFmtId="180" fontId="25" fillId="0" borderId="0">
      <alignment wrapText="1"/>
      <protection locked="0"/>
    </xf>
    <xf numFmtId="180" fontId="25" fillId="0" borderId="0">
      <alignment wrapText="1"/>
      <protection locked="0"/>
    </xf>
    <xf numFmtId="180" fontId="27" fillId="48" borderId="0">
      <alignment wrapText="1"/>
      <protection locked="0"/>
    </xf>
    <xf numFmtId="180" fontId="27" fillId="48" borderId="0">
      <alignment wrapText="1"/>
      <protection locked="0"/>
    </xf>
    <xf numFmtId="180" fontId="27" fillId="48" borderId="0">
      <alignment wrapText="1"/>
      <protection locked="0"/>
    </xf>
    <xf numFmtId="180" fontId="27" fillId="48" borderId="0">
      <alignment wrapText="1"/>
      <protection locked="0"/>
    </xf>
    <xf numFmtId="180" fontId="27" fillId="48" borderId="0">
      <alignment wrapText="1"/>
      <protection locked="0"/>
    </xf>
    <xf numFmtId="180" fontId="25" fillId="0" borderId="0">
      <alignment wrapText="1"/>
      <protection locked="0"/>
    </xf>
    <xf numFmtId="181" fontId="25" fillId="0" borderId="0">
      <alignment wrapText="1"/>
      <protection locked="0"/>
    </xf>
    <xf numFmtId="181" fontId="25" fillId="0" borderId="0">
      <alignment wrapText="1"/>
      <protection locked="0"/>
    </xf>
    <xf numFmtId="181" fontId="27" fillId="48" borderId="0">
      <alignment wrapText="1"/>
      <protection locked="0"/>
    </xf>
    <xf numFmtId="181" fontId="27" fillId="48" borderId="0">
      <alignment wrapText="1"/>
      <protection locked="0"/>
    </xf>
    <xf numFmtId="181" fontId="27" fillId="48" borderId="0">
      <alignment wrapText="1"/>
      <protection locked="0"/>
    </xf>
    <xf numFmtId="181" fontId="27" fillId="48" borderId="0">
      <alignment wrapText="1"/>
      <protection locked="0"/>
    </xf>
    <xf numFmtId="181" fontId="25" fillId="0" borderId="0">
      <alignment wrapText="1"/>
      <protection locked="0"/>
    </xf>
    <xf numFmtId="182" fontId="27" fillId="47" borderId="29">
      <alignment wrapText="1"/>
    </xf>
    <xf numFmtId="182" fontId="27" fillId="47" borderId="29">
      <alignment wrapText="1"/>
    </xf>
    <xf numFmtId="182" fontId="27" fillId="47" borderId="29">
      <alignment wrapText="1"/>
    </xf>
    <xf numFmtId="183" fontId="27" fillId="47" borderId="29">
      <alignment wrapText="1"/>
    </xf>
    <xf numFmtId="183" fontId="27" fillId="47" borderId="29">
      <alignment wrapText="1"/>
    </xf>
    <xf numFmtId="183" fontId="27" fillId="47" borderId="29">
      <alignment wrapText="1"/>
    </xf>
    <xf numFmtId="183" fontId="27" fillId="47" borderId="29">
      <alignment wrapText="1"/>
    </xf>
    <xf numFmtId="184" fontId="27" fillId="47" borderId="29">
      <alignment wrapText="1"/>
    </xf>
    <xf numFmtId="184" fontId="27" fillId="47" borderId="29">
      <alignment wrapText="1"/>
    </xf>
    <xf numFmtId="184" fontId="27" fillId="47" borderId="29">
      <alignment wrapText="1"/>
    </xf>
    <xf numFmtId="0" fontId="64" fillId="0" borderId="30">
      <alignment horizontal="right"/>
    </xf>
    <xf numFmtId="0" fontId="64" fillId="0" borderId="30">
      <alignment horizontal="right"/>
    </xf>
    <xf numFmtId="0" fontId="64" fillId="0" borderId="30">
      <alignment horizontal="right"/>
    </xf>
    <xf numFmtId="0" fontId="64" fillId="0" borderId="30">
      <alignment horizontal="right"/>
    </xf>
    <xf numFmtId="40" fontId="67" fillId="0" borderId="0"/>
    <xf numFmtId="0" fontId="68" fillId="0" borderId="0" applyNumberFormat="0" applyFill="0" applyBorder="0" applyAlignment="0" applyProtection="0"/>
    <xf numFmtId="0" fontId="69" fillId="0" borderId="0" applyNumberFormat="0" applyFill="0" applyBorder="0" applyProtection="0">
      <alignment horizontal="left" vertical="center" indent="10"/>
    </xf>
    <xf numFmtId="0" fontId="69" fillId="0" borderId="0" applyNumberFormat="0" applyFill="0" applyBorder="0" applyProtection="0">
      <alignment horizontal="left" vertical="center" indent="10"/>
    </xf>
    <xf numFmtId="0" fontId="70" fillId="0" borderId="31" applyNumberFormat="0" applyFill="0" applyAlignment="0" applyProtection="0"/>
    <xf numFmtId="0" fontId="71" fillId="0" borderId="0" applyNumberFormat="0" applyFill="0" applyBorder="0" applyAlignment="0" applyProtection="0"/>
    <xf numFmtId="0" fontId="25" fillId="0" borderId="0"/>
    <xf numFmtId="188" fontId="88" fillId="0" borderId="0"/>
    <xf numFmtId="0" fontId="8" fillId="0" borderId="0"/>
  </cellStyleXfs>
  <cellXfs count="327">
    <xf numFmtId="0" fontId="0" fillId="0" borderId="0" xfId="0"/>
    <xf numFmtId="0" fontId="1" fillId="0" borderId="0" xfId="2"/>
    <xf numFmtId="0" fontId="4" fillId="0" borderId="0" xfId="2" applyFont="1"/>
    <xf numFmtId="4" fontId="5" fillId="0" borderId="0" xfId="2" applyNumberFormat="1" applyFont="1"/>
    <xf numFmtId="3" fontId="6" fillId="0" borderId="0" xfId="2" applyNumberFormat="1" applyFont="1"/>
    <xf numFmtId="0" fontId="5" fillId="0" borderId="0" xfId="2" applyFont="1"/>
    <xf numFmtId="3" fontId="7" fillId="0" borderId="0" xfId="2" applyNumberFormat="1" applyFont="1"/>
    <xf numFmtId="4" fontId="1" fillId="0" borderId="0" xfId="2" applyNumberFormat="1"/>
    <xf numFmtId="0" fontId="1" fillId="0" borderId="2" xfId="2" applyFont="1" applyBorder="1"/>
    <xf numFmtId="0" fontId="5" fillId="0" borderId="4" xfId="2" applyFont="1" applyBorder="1"/>
    <xf numFmtId="4" fontId="5" fillId="0" borderId="2" xfId="2" applyNumberFormat="1" applyFont="1" applyBorder="1"/>
    <xf numFmtId="4" fontId="1" fillId="0" borderId="6" xfId="2" applyNumberFormat="1" applyBorder="1"/>
    <xf numFmtId="0" fontId="1" fillId="0" borderId="3" xfId="2" applyFont="1" applyBorder="1"/>
    <xf numFmtId="0" fontId="5" fillId="0" borderId="7" xfId="2" applyFont="1" applyBorder="1"/>
    <xf numFmtId="4" fontId="5" fillId="0" borderId="8" xfId="2" applyNumberFormat="1" applyFont="1" applyBorder="1" applyAlignment="1">
      <alignment wrapText="1"/>
    </xf>
    <xf numFmtId="0" fontId="1" fillId="0" borderId="0" xfId="2" applyBorder="1"/>
    <xf numFmtId="0" fontId="4" fillId="0" borderId="9" xfId="2" applyFont="1" applyBorder="1"/>
    <xf numFmtId="4" fontId="4" fillId="0" borderId="0" xfId="2" applyNumberFormat="1" applyFont="1"/>
    <xf numFmtId="4" fontId="4" fillId="0" borderId="10" xfId="2" applyNumberFormat="1" applyFont="1" applyBorder="1"/>
    <xf numFmtId="4" fontId="4" fillId="0" borderId="0" xfId="2" applyNumberFormat="1" applyFont="1" applyBorder="1"/>
    <xf numFmtId="4" fontId="4" fillId="0" borderId="9" xfId="2" applyNumberFormat="1" applyFont="1" applyBorder="1"/>
    <xf numFmtId="4" fontId="1" fillId="0" borderId="11" xfId="2" applyNumberFormat="1" applyBorder="1"/>
    <xf numFmtId="0" fontId="5" fillId="0" borderId="0" xfId="2" applyFont="1" applyBorder="1"/>
    <xf numFmtId="4" fontId="5" fillId="0" borderId="10" xfId="2" applyNumberFormat="1" applyFont="1" applyBorder="1"/>
    <xf numFmtId="4" fontId="5" fillId="0" borderId="0" xfId="2" applyNumberFormat="1" applyFont="1" applyBorder="1"/>
    <xf numFmtId="4" fontId="5" fillId="0" borderId="9" xfId="2" applyNumberFormat="1" applyFont="1" applyBorder="1"/>
    <xf numFmtId="4" fontId="5" fillId="0" borderId="11" xfId="2" applyNumberFormat="1" applyFont="1" applyBorder="1"/>
    <xf numFmtId="0" fontId="8" fillId="0" borderId="0" xfId="257"/>
    <xf numFmtId="185" fontId="72" fillId="0" borderId="0" xfId="257" applyNumberFormat="1" applyFont="1" applyAlignment="1"/>
    <xf numFmtId="186" fontId="8" fillId="0" borderId="0" xfId="257" applyNumberFormat="1"/>
    <xf numFmtId="187" fontId="8" fillId="0" borderId="0" xfId="257" applyNumberFormat="1"/>
    <xf numFmtId="186" fontId="8" fillId="0" borderId="0" xfId="257" applyNumberFormat="1" applyAlignment="1">
      <alignment horizontal="right"/>
    </xf>
    <xf numFmtId="2" fontId="8" fillId="0" borderId="0" xfId="257" applyNumberFormat="1"/>
    <xf numFmtId="0" fontId="8" fillId="0" borderId="2" xfId="257" applyBorder="1" applyAlignment="1">
      <alignment vertical="top" wrapText="1"/>
    </xf>
    <xf numFmtId="187" fontId="8" fillId="0" borderId="2" xfId="257" applyNumberFormat="1" applyBorder="1" applyAlignment="1">
      <alignment vertical="top" wrapText="1"/>
    </xf>
    <xf numFmtId="0" fontId="8" fillId="0" borderId="0" xfId="257" applyAlignment="1">
      <alignment vertical="top" wrapText="1"/>
    </xf>
    <xf numFmtId="0" fontId="8" fillId="0" borderId="0" xfId="257" applyBorder="1"/>
    <xf numFmtId="187" fontId="8" fillId="0" borderId="0" xfId="257" applyNumberFormat="1" applyBorder="1" applyAlignment="1">
      <alignment vertical="top" wrapText="1"/>
    </xf>
    <xf numFmtId="0" fontId="8" fillId="0" borderId="0" xfId="257" applyBorder="1" applyAlignment="1">
      <alignment vertical="top" wrapText="1"/>
    </xf>
    <xf numFmtId="186" fontId="8" fillId="0" borderId="0" xfId="257" applyNumberFormat="1" applyBorder="1" applyAlignment="1">
      <alignment vertical="top" wrapText="1"/>
    </xf>
    <xf numFmtId="0" fontId="18" fillId="0" borderId="32" xfId="258" applyFont="1" applyFill="1" applyBorder="1" applyAlignment="1">
      <alignment vertical="top" wrapText="1"/>
    </xf>
    <xf numFmtId="0" fontId="8" fillId="0" borderId="32" xfId="257" applyBorder="1"/>
    <xf numFmtId="185" fontId="8" fillId="0" borderId="32" xfId="257" applyNumberFormat="1" applyBorder="1" applyAlignment="1">
      <alignment horizontal="center" vertical="top" wrapText="1"/>
    </xf>
    <xf numFmtId="186" fontId="8" fillId="0" borderId="32" xfId="257" applyNumberFormat="1" applyBorder="1" applyAlignment="1">
      <alignment horizontal="center" vertical="top" wrapText="1"/>
    </xf>
    <xf numFmtId="186" fontId="8" fillId="0" borderId="32" xfId="257" applyNumberFormat="1" applyBorder="1" applyAlignment="1">
      <alignment vertical="top" wrapText="1"/>
    </xf>
    <xf numFmtId="2" fontId="8" fillId="0" borderId="32" xfId="257" applyNumberFormat="1" applyBorder="1" applyAlignment="1">
      <alignment horizontal="center" vertical="top" wrapText="1"/>
    </xf>
    <xf numFmtId="4" fontId="73" fillId="0" borderId="33" xfId="0" applyNumberFormat="1" applyFont="1" applyFill="1" applyBorder="1" applyAlignment="1">
      <alignment horizontal="center"/>
    </xf>
    <xf numFmtId="0" fontId="18" fillId="0" borderId="0" xfId="258" applyFont="1"/>
    <xf numFmtId="0" fontId="8" fillId="0" borderId="33" xfId="257" applyBorder="1"/>
    <xf numFmtId="4" fontId="73" fillId="0" borderId="0" xfId="0" applyNumberFormat="1" applyFont="1" applyFill="1" applyBorder="1" applyAlignment="1">
      <alignment horizontal="center"/>
    </xf>
    <xf numFmtId="0" fontId="8" fillId="0" borderId="0" xfId="257" applyFont="1"/>
    <xf numFmtId="186" fontId="74" fillId="0" borderId="0" xfId="197" applyNumberFormat="1" applyFont="1" applyFill="1" applyAlignment="1"/>
    <xf numFmtId="3" fontId="74" fillId="0" borderId="0" xfId="197" applyNumberFormat="1" applyFont="1" applyFill="1" applyAlignment="1">
      <alignment horizontal="left"/>
    </xf>
    <xf numFmtId="186" fontId="18" fillId="0" borderId="0" xfId="197" applyNumberFormat="1" applyFont="1" applyFill="1" applyAlignment="1"/>
    <xf numFmtId="3" fontId="73" fillId="0" borderId="0" xfId="26" applyNumberFormat="1" applyFont="1" applyFill="1" applyAlignment="1"/>
    <xf numFmtId="3" fontId="73" fillId="0" borderId="0" xfId="21" applyNumberFormat="1" applyFont="1" applyFill="1" applyAlignment="1"/>
    <xf numFmtId="3" fontId="75" fillId="0" borderId="0" xfId="21" applyNumberFormat="1" applyFont="1" applyFill="1" applyAlignment="1"/>
    <xf numFmtId="3" fontId="76" fillId="0" borderId="0" xfId="197" applyNumberFormat="1" applyFont="1" applyFill="1" applyAlignment="1"/>
    <xf numFmtId="3" fontId="77" fillId="0" borderId="0" xfId="26" applyNumberFormat="1" applyFont="1" applyFill="1" applyAlignment="1"/>
    <xf numFmtId="3" fontId="78" fillId="0" borderId="0" xfId="197" applyNumberFormat="1" applyFont="1" applyFill="1" applyAlignment="1"/>
    <xf numFmtId="3" fontId="18" fillId="0" borderId="0" xfId="197" applyNumberFormat="1" applyFont="1" applyFill="1" applyAlignment="1"/>
    <xf numFmtId="3" fontId="75" fillId="0" borderId="0" xfId="26" applyNumberFormat="1" applyFont="1" applyFill="1" applyAlignment="1"/>
    <xf numFmtId="3" fontId="78" fillId="0" borderId="0" xfId="197" applyNumberFormat="1" applyFont="1" applyFill="1" applyBorder="1" applyAlignment="1"/>
    <xf numFmtId="3" fontId="18" fillId="49" borderId="0" xfId="197" applyNumberFormat="1" applyFont="1" applyFill="1" applyAlignment="1"/>
    <xf numFmtId="3" fontId="18" fillId="50" borderId="0" xfId="197" applyNumberFormat="1" applyFont="1" applyFill="1" applyAlignment="1"/>
    <xf numFmtId="186" fontId="18" fillId="51" borderId="0" xfId="197" applyNumberFormat="1" applyFont="1" applyFill="1" applyAlignment="1"/>
    <xf numFmtId="186" fontId="18" fillId="50" borderId="0" xfId="197" applyNumberFormat="1" applyFont="1" applyFill="1" applyAlignment="1"/>
    <xf numFmtId="3" fontId="73" fillId="0" borderId="0" xfId="197" applyNumberFormat="1" applyFont="1" applyFill="1" applyAlignment="1">
      <alignment horizontal="right"/>
    </xf>
    <xf numFmtId="3" fontId="18" fillId="49" borderId="0" xfId="197" applyNumberFormat="1" applyFont="1" applyFill="1" applyAlignment="1">
      <alignment horizontal="right"/>
    </xf>
    <xf numFmtId="3" fontId="18" fillId="50" borderId="0" xfId="197" applyNumberFormat="1" applyFont="1" applyFill="1" applyAlignment="1">
      <alignment horizontal="right"/>
    </xf>
    <xf numFmtId="3" fontId="18" fillId="51" borderId="0" xfId="197" applyNumberFormat="1" applyFont="1" applyFill="1" applyAlignment="1">
      <alignment horizontal="right"/>
    </xf>
    <xf numFmtId="3" fontId="18" fillId="0" borderId="0" xfId="197" applyNumberFormat="1" applyFont="1" applyFill="1" applyAlignment="1">
      <alignment horizontal="right"/>
    </xf>
    <xf numFmtId="186" fontId="18" fillId="0" borderId="0" xfId="197" applyNumberFormat="1" applyFont="1" applyFill="1" applyAlignment="1">
      <alignment horizontal="left"/>
    </xf>
    <xf numFmtId="186" fontId="18" fillId="0" borderId="0" xfId="197" applyNumberFormat="1" applyFont="1" applyFill="1" applyAlignment="1">
      <alignment horizontal="right"/>
    </xf>
    <xf numFmtId="3" fontId="18" fillId="49" borderId="0" xfId="197" applyNumberFormat="1" applyFont="1" applyFill="1" applyBorder="1" applyAlignment="1">
      <alignment horizontal="right"/>
    </xf>
    <xf numFmtId="3" fontId="18" fillId="50" borderId="0" xfId="197" applyNumberFormat="1" applyFont="1" applyFill="1" applyBorder="1" applyAlignment="1">
      <alignment horizontal="right"/>
    </xf>
    <xf numFmtId="3" fontId="18" fillId="51" borderId="0" xfId="197" applyNumberFormat="1" applyFont="1" applyFill="1" applyBorder="1" applyAlignment="1">
      <alignment horizontal="right"/>
    </xf>
    <xf numFmtId="3" fontId="77" fillId="0" borderId="0" xfId="197" applyNumberFormat="1" applyFont="1" applyFill="1" applyAlignment="1"/>
    <xf numFmtId="3" fontId="79" fillId="0" borderId="0" xfId="197" applyNumberFormat="1" applyFont="1" applyFill="1" applyAlignment="1"/>
    <xf numFmtId="186" fontId="77" fillId="0" borderId="0" xfId="197" applyNumberFormat="1" applyFont="1" applyFill="1" applyAlignment="1"/>
    <xf numFmtId="186" fontId="18" fillId="0" borderId="0" xfId="197" applyNumberFormat="1" applyFont="1" applyFill="1" applyBorder="1" applyAlignment="1">
      <alignment vertical="center" wrapText="1"/>
    </xf>
    <xf numFmtId="186" fontId="0" fillId="0" borderId="0" xfId="197" applyNumberFormat="1" applyFont="1" applyFill="1" applyBorder="1" applyAlignment="1">
      <alignment vertical="center" wrapText="1"/>
    </xf>
    <xf numFmtId="3" fontId="0" fillId="0" borderId="0" xfId="197" applyNumberFormat="1" applyFont="1" applyFill="1" applyBorder="1" applyAlignment="1">
      <alignment horizontal="left" vertical="center" wrapText="1"/>
    </xf>
    <xf numFmtId="186" fontId="18" fillId="0" borderId="0" xfId="197" applyNumberFormat="1" applyFont="1" applyFill="1" applyBorder="1" applyAlignment="1">
      <alignment horizontal="left" vertical="center" wrapText="1"/>
    </xf>
    <xf numFmtId="186" fontId="18" fillId="0" borderId="0" xfId="197" applyNumberFormat="1" applyFont="1" applyFill="1" applyAlignment="1">
      <alignment wrapText="1"/>
    </xf>
    <xf numFmtId="186" fontId="18" fillId="0" borderId="0" xfId="197" applyNumberFormat="1" applyFont="1" applyFill="1" applyBorder="1" applyAlignment="1"/>
    <xf numFmtId="3" fontId="18" fillId="0" borderId="0" xfId="197" applyNumberFormat="1" applyFont="1" applyFill="1" applyBorder="1" applyAlignment="1">
      <alignment horizontal="left"/>
    </xf>
    <xf numFmtId="186" fontId="18" fillId="0" borderId="0" xfId="197" applyNumberFormat="1" applyFont="1" applyFill="1" applyBorder="1" applyAlignment="1">
      <alignment horizontal="left" vertical="top"/>
    </xf>
    <xf numFmtId="3" fontId="73" fillId="0" borderId="0" xfId="26" applyNumberFormat="1" applyFont="1" applyFill="1" applyBorder="1" applyAlignment="1">
      <alignment horizontal="right" vertical="top"/>
    </xf>
    <xf numFmtId="3" fontId="73" fillId="0" borderId="0" xfId="21" applyNumberFormat="1" applyFont="1" applyFill="1" applyBorder="1" applyAlignment="1">
      <alignment horizontal="right" vertical="top"/>
    </xf>
    <xf numFmtId="3" fontId="75" fillId="0" borderId="0" xfId="21" applyNumberFormat="1" applyFont="1" applyFill="1" applyBorder="1" applyAlignment="1">
      <alignment horizontal="right" vertical="top"/>
    </xf>
    <xf numFmtId="3" fontId="75" fillId="0" borderId="0" xfId="26" applyNumberFormat="1" applyFont="1" applyFill="1" applyBorder="1" applyAlignment="1">
      <alignment horizontal="right" vertical="top"/>
    </xf>
    <xf numFmtId="3" fontId="75" fillId="0" borderId="0" xfId="83" applyNumberFormat="1" applyFont="1" applyFill="1" applyBorder="1" applyAlignment="1">
      <alignment horizontal="right" vertical="top"/>
    </xf>
    <xf numFmtId="3" fontId="75" fillId="49" borderId="0" xfId="26" applyNumberFormat="1" applyFont="1" applyFill="1" applyBorder="1" applyAlignment="1">
      <alignment horizontal="right" vertical="top"/>
    </xf>
    <xf numFmtId="3" fontId="75" fillId="49" borderId="0" xfId="83" applyNumberFormat="1" applyFont="1" applyFill="1" applyBorder="1" applyAlignment="1">
      <alignment horizontal="right" vertical="top"/>
    </xf>
    <xf numFmtId="3" fontId="75" fillId="50" borderId="0" xfId="26" applyNumberFormat="1" applyFont="1" applyFill="1" applyBorder="1" applyAlignment="1">
      <alignment horizontal="right" vertical="top"/>
    </xf>
    <xf numFmtId="3" fontId="75" fillId="50" borderId="0" xfId="83" applyNumberFormat="1" applyFont="1" applyFill="1" applyBorder="1" applyAlignment="1">
      <alignment horizontal="right" vertical="top"/>
    </xf>
    <xf numFmtId="186" fontId="0" fillId="51" borderId="0" xfId="197" applyNumberFormat="1" applyFont="1" applyFill="1" applyAlignment="1"/>
    <xf numFmtId="186" fontId="74" fillId="51" borderId="0" xfId="197" applyNumberFormat="1" applyFont="1" applyFill="1" applyAlignment="1"/>
    <xf numFmtId="186" fontId="0" fillId="50" borderId="0" xfId="197" applyNumberFormat="1" applyFont="1" applyFill="1" applyAlignment="1"/>
    <xf numFmtId="186" fontId="74" fillId="50" borderId="0" xfId="197" applyNumberFormat="1" applyFont="1" applyFill="1" applyAlignment="1"/>
    <xf numFmtId="3" fontId="18" fillId="0" borderId="0" xfId="197" applyNumberFormat="1" applyFont="1" applyFill="1" applyAlignment="1">
      <alignment horizontal="left"/>
    </xf>
    <xf numFmtId="187" fontId="75" fillId="0" borderId="0" xfId="313" applyNumberFormat="1" applyFont="1" applyFill="1" applyAlignment="1"/>
    <xf numFmtId="3" fontId="75" fillId="0" borderId="0" xfId="83" applyNumberFormat="1" applyFont="1" applyFill="1" applyBorder="1" applyAlignment="1"/>
    <xf numFmtId="185" fontId="75" fillId="49" borderId="0" xfId="83" applyNumberFormat="1" applyFont="1" applyFill="1" applyBorder="1" applyAlignment="1"/>
    <xf numFmtId="187" fontId="75" fillId="49" borderId="0" xfId="313" applyNumberFormat="1" applyFont="1" applyFill="1" applyBorder="1" applyAlignment="1"/>
    <xf numFmtId="185" fontId="75" fillId="50" borderId="0" xfId="83" applyNumberFormat="1" applyFont="1" applyFill="1" applyBorder="1" applyAlignment="1"/>
    <xf numFmtId="3" fontId="73" fillId="0" borderId="0" xfId="83" applyNumberFormat="1" applyFont="1" applyFill="1" applyAlignment="1"/>
    <xf numFmtId="3" fontId="75" fillId="0" borderId="0" xfId="83" applyNumberFormat="1" applyFont="1" applyFill="1" applyAlignment="1"/>
    <xf numFmtId="187" fontId="18" fillId="51" borderId="0" xfId="313" applyNumberFormat="1" applyFont="1" applyFill="1" applyAlignment="1"/>
    <xf numFmtId="187" fontId="18" fillId="50" borderId="0" xfId="313" applyNumberFormat="1" applyFont="1" applyFill="1" applyAlignment="1"/>
    <xf numFmtId="185" fontId="18" fillId="50" borderId="0" xfId="197" applyNumberFormat="1" applyFont="1" applyFill="1" applyAlignment="1"/>
    <xf numFmtId="186" fontId="0" fillId="0" borderId="0" xfId="197" applyNumberFormat="1" applyFont="1" applyFill="1" applyAlignment="1"/>
    <xf numFmtId="3" fontId="0" fillId="0" borderId="0" xfId="197" applyNumberFormat="1" applyFont="1" applyFill="1" applyAlignment="1">
      <alignment horizontal="left"/>
    </xf>
    <xf numFmtId="186" fontId="0" fillId="0" borderId="0" xfId="197" applyNumberFormat="1" applyFont="1" applyFill="1" applyAlignment="1">
      <alignment horizontal="left" indent="3"/>
    </xf>
    <xf numFmtId="186" fontId="80" fillId="0" borderId="0" xfId="197" applyNumberFormat="1" applyFont="1" applyFill="1" applyAlignment="1"/>
    <xf numFmtId="3" fontId="80" fillId="0" borderId="0" xfId="197" applyNumberFormat="1" applyFont="1" applyFill="1" applyAlignment="1">
      <alignment horizontal="left"/>
    </xf>
    <xf numFmtId="3" fontId="80" fillId="0" borderId="0" xfId="26" applyNumberFormat="1" applyFont="1" applyFill="1" applyAlignment="1"/>
    <xf numFmtId="3" fontId="80" fillId="49" borderId="0" xfId="26" applyNumberFormat="1" applyFont="1" applyFill="1" applyAlignment="1"/>
    <xf numFmtId="3" fontId="80" fillId="50" borderId="0" xfId="26" applyNumberFormat="1" applyFont="1" applyFill="1" applyAlignment="1"/>
    <xf numFmtId="187" fontId="80" fillId="51" borderId="0" xfId="313" applyNumberFormat="1" applyFont="1" applyFill="1" applyAlignment="1"/>
    <xf numFmtId="187" fontId="80" fillId="50" borderId="0" xfId="313" applyNumberFormat="1" applyFont="1" applyFill="1" applyAlignment="1"/>
    <xf numFmtId="3" fontId="80" fillId="0" borderId="0" xfId="21" applyNumberFormat="1" applyFont="1" applyFill="1" applyAlignment="1"/>
    <xf numFmtId="3" fontId="80" fillId="0" borderId="0" xfId="83" applyNumberFormat="1" applyFont="1" applyFill="1" applyBorder="1" applyAlignment="1"/>
    <xf numFmtId="3" fontId="80" fillId="0" borderId="0" xfId="197" applyNumberFormat="1" applyFont="1" applyFill="1" applyAlignment="1"/>
    <xf numFmtId="3" fontId="80" fillId="49" borderId="0" xfId="197" applyNumberFormat="1" applyFont="1" applyFill="1" applyAlignment="1"/>
    <xf numFmtId="3" fontId="80" fillId="50" borderId="0" xfId="197" applyNumberFormat="1" applyFont="1" applyFill="1" applyAlignment="1"/>
    <xf numFmtId="3" fontId="0" fillId="0" borderId="0" xfId="313" applyNumberFormat="1" applyFont="1" applyFill="1" applyAlignment="1">
      <alignment horizontal="right"/>
    </xf>
    <xf numFmtId="3" fontId="18" fillId="0" borderId="0" xfId="78" applyNumberFormat="1" applyFont="1" applyFill="1" applyAlignment="1"/>
    <xf numFmtId="186" fontId="73" fillId="0" borderId="0" xfId="197" applyNumberFormat="1" applyFont="1" applyFill="1" applyAlignment="1"/>
    <xf numFmtId="3" fontId="18" fillId="0" borderId="0" xfId="197" applyNumberFormat="1" applyFont="1" applyFill="1" applyBorder="1" applyAlignment="1"/>
    <xf numFmtId="0" fontId="81" fillId="0" borderId="0" xfId="0" applyFont="1"/>
    <xf numFmtId="0" fontId="81" fillId="0" borderId="34" xfId="0" applyFont="1" applyFill="1" applyBorder="1" applyAlignment="1">
      <alignment horizontal="center" vertical="center" wrapText="1"/>
    </xf>
    <xf numFmtId="0" fontId="81" fillId="0" borderId="0" xfId="0" applyFont="1" applyFill="1"/>
    <xf numFmtId="3" fontId="81" fillId="0" borderId="0" xfId="0" applyNumberFormat="1" applyFont="1" applyFill="1" applyAlignment="1">
      <alignment vertical="top"/>
    </xf>
    <xf numFmtId="3" fontId="81" fillId="52" borderId="10" xfId="0" applyNumberFormat="1" applyFont="1" applyFill="1" applyBorder="1" applyAlignment="1">
      <alignment vertical="top"/>
    </xf>
    <xf numFmtId="9" fontId="81" fillId="3" borderId="0" xfId="1" applyFont="1" applyFill="1" applyBorder="1"/>
    <xf numFmtId="9" fontId="81" fillId="52" borderId="0" xfId="1" applyFont="1" applyFill="1" applyBorder="1"/>
    <xf numFmtId="164" fontId="81" fillId="0" borderId="35" xfId="1" applyNumberFormat="1" applyFont="1" applyFill="1" applyBorder="1" applyAlignment="1">
      <alignment horizontal="center" vertical="center" wrapText="1"/>
    </xf>
    <xf numFmtId="186" fontId="77" fillId="0" borderId="3" xfId="197" applyNumberFormat="1" applyFont="1" applyFill="1" applyBorder="1" applyAlignment="1"/>
    <xf numFmtId="3" fontId="77" fillId="0" borderId="3" xfId="197" applyNumberFormat="1" applyFont="1" applyFill="1" applyBorder="1" applyAlignment="1">
      <alignment horizontal="left"/>
    </xf>
    <xf numFmtId="3" fontId="73" fillId="0" borderId="3" xfId="26" applyNumberFormat="1" applyFont="1" applyFill="1" applyBorder="1" applyAlignment="1"/>
    <xf numFmtId="3" fontId="77" fillId="0" borderId="3" xfId="26" applyNumberFormat="1" applyFont="1" applyFill="1" applyBorder="1" applyAlignment="1"/>
    <xf numFmtId="3" fontId="77" fillId="0" borderId="3" xfId="197" applyNumberFormat="1" applyFont="1" applyFill="1" applyBorder="1" applyAlignment="1"/>
    <xf numFmtId="3" fontId="77" fillId="49" borderId="3" xfId="197" applyNumberFormat="1" applyFont="1" applyFill="1" applyBorder="1" applyAlignment="1"/>
    <xf numFmtId="3" fontId="79" fillId="49" borderId="3" xfId="197" applyNumberFormat="1" applyFont="1" applyFill="1" applyBorder="1" applyAlignment="1"/>
    <xf numFmtId="187" fontId="79" fillId="49" borderId="3" xfId="313" applyNumberFormat="1" applyFont="1" applyFill="1" applyBorder="1" applyAlignment="1"/>
    <xf numFmtId="187" fontId="79" fillId="50" borderId="3" xfId="313" applyNumberFormat="1" applyFont="1" applyFill="1" applyBorder="1" applyAlignment="1"/>
    <xf numFmtId="186" fontId="77" fillId="51" borderId="3" xfId="197" applyNumberFormat="1" applyFont="1" applyFill="1" applyBorder="1" applyAlignment="1"/>
    <xf numFmtId="186" fontId="77" fillId="50" borderId="3" xfId="197" applyNumberFormat="1" applyFont="1" applyFill="1" applyBorder="1" applyAlignment="1"/>
    <xf numFmtId="164" fontId="82" fillId="3" borderId="35" xfId="1" applyNumberFormat="1" applyFont="1" applyFill="1" applyBorder="1" applyAlignment="1">
      <alignment horizontal="center" vertical="center" wrapText="1"/>
    </xf>
    <xf numFmtId="0" fontId="82" fillId="3" borderId="34" xfId="0" applyFont="1" applyFill="1" applyBorder="1" applyAlignment="1">
      <alignment horizontal="right" vertical="center" wrapText="1"/>
    </xf>
    <xf numFmtId="164" fontId="87" fillId="0" borderId="35" xfId="1" applyNumberFormat="1" applyFont="1" applyFill="1" applyBorder="1" applyAlignment="1">
      <alignment horizontal="center" vertical="center" wrapText="1"/>
    </xf>
    <xf numFmtId="0" fontId="87" fillId="0" borderId="34" xfId="0" applyFont="1" applyFill="1" applyBorder="1" applyAlignment="1">
      <alignment horizontal="center" vertical="center" wrapText="1"/>
    </xf>
    <xf numFmtId="3" fontId="5" fillId="0" borderId="0" xfId="2" applyNumberFormat="1" applyFont="1"/>
    <xf numFmtId="0" fontId="5" fillId="0" borderId="37" xfId="2" applyFont="1" applyBorder="1"/>
    <xf numFmtId="4" fontId="5" fillId="0" borderId="38" xfId="2" applyNumberFormat="1" applyFont="1" applyBorder="1" applyAlignment="1">
      <alignment wrapText="1"/>
    </xf>
    <xf numFmtId="4" fontId="5" fillId="0" borderId="39" xfId="2" applyNumberFormat="1" applyFont="1" applyBorder="1"/>
    <xf numFmtId="4" fontId="5" fillId="0" borderId="38" xfId="2" applyNumberFormat="1" applyFont="1" applyBorder="1"/>
    <xf numFmtId="4" fontId="5" fillId="0" borderId="37" xfId="2" applyNumberFormat="1" applyFont="1" applyBorder="1"/>
    <xf numFmtId="4" fontId="5" fillId="0" borderId="40" xfId="2" applyNumberFormat="1" applyFont="1" applyBorder="1"/>
    <xf numFmtId="0" fontId="5" fillId="0" borderId="0" xfId="2" applyFont="1" applyFill="1" applyBorder="1"/>
    <xf numFmtId="4" fontId="5" fillId="0" borderId="10" xfId="2" applyNumberFormat="1" applyFont="1" applyFill="1" applyBorder="1"/>
    <xf numFmtId="4" fontId="5" fillId="0" borderId="0" xfId="2" applyNumberFormat="1" applyFont="1" applyFill="1"/>
    <xf numFmtId="4" fontId="5" fillId="0" borderId="9" xfId="2" applyNumberFormat="1" applyFont="1" applyFill="1" applyBorder="1"/>
    <xf numFmtId="4" fontId="5" fillId="0" borderId="0" xfId="2" applyNumberFormat="1" applyFont="1" applyFill="1" applyBorder="1"/>
    <xf numFmtId="0" fontId="8" fillId="23" borderId="0" xfId="0" applyFont="1" applyFill="1" applyBorder="1"/>
    <xf numFmtId="0" fontId="8" fillId="23" borderId="0" xfId="0" applyFont="1" applyFill="1" applyBorder="1" applyAlignment="1">
      <alignment horizontal="left"/>
    </xf>
    <xf numFmtId="185" fontId="8" fillId="23" borderId="0" xfId="438" applyNumberFormat="1" applyFont="1" applyFill="1" applyBorder="1"/>
    <xf numFmtId="0" fontId="8" fillId="23" borderId="0" xfId="0" quotePrefix="1" applyFont="1" applyFill="1" applyBorder="1" applyAlignment="1">
      <alignment horizontal="left"/>
    </xf>
    <xf numFmtId="185" fontId="8" fillId="0" borderId="0" xfId="438" applyNumberFormat="1" applyFont="1" applyFill="1" applyBorder="1"/>
    <xf numFmtId="185" fontId="8" fillId="23" borderId="0" xfId="437" applyNumberFormat="1" applyFont="1" applyFill="1" applyBorder="1"/>
    <xf numFmtId="0" fontId="0" fillId="0" borderId="0" xfId="0" applyBorder="1"/>
    <xf numFmtId="185" fontId="47" fillId="23" borderId="0" xfId="437" applyNumberFormat="1" applyFont="1" applyFill="1" applyBorder="1" applyAlignment="1">
      <alignment horizontal="left"/>
    </xf>
    <xf numFmtId="188" fontId="8" fillId="0" borderId="0" xfId="437" applyFont="1" applyBorder="1" applyAlignment="1" applyProtection="1">
      <alignment horizontal="left"/>
    </xf>
    <xf numFmtId="185" fontId="8" fillId="0" borderId="0" xfId="437" applyNumberFormat="1" applyFont="1" applyFill="1" applyBorder="1"/>
    <xf numFmtId="185" fontId="47" fillId="0" borderId="0" xfId="437" applyNumberFormat="1" applyFont="1" applyFill="1" applyBorder="1" applyAlignment="1">
      <alignment horizontal="left"/>
    </xf>
    <xf numFmtId="185" fontId="14" fillId="23" borderId="0" xfId="437" applyNumberFormat="1" applyFont="1" applyFill="1" applyBorder="1"/>
    <xf numFmtId="0" fontId="89" fillId="23" borderId="0" xfId="0" applyFont="1" applyFill="1" applyBorder="1"/>
    <xf numFmtId="3" fontId="81" fillId="52" borderId="43" xfId="0" applyNumberFormat="1" applyFont="1" applyFill="1" applyBorder="1" applyAlignment="1">
      <alignment vertical="top"/>
    </xf>
    <xf numFmtId="9" fontId="81" fillId="3" borderId="44" xfId="1" applyFont="1" applyFill="1" applyBorder="1"/>
    <xf numFmtId="3" fontId="81" fillId="3" borderId="10" xfId="0" applyNumberFormat="1" applyFont="1" applyFill="1" applyBorder="1" applyAlignment="1">
      <alignment vertical="top"/>
    </xf>
    <xf numFmtId="164" fontId="81" fillId="0" borderId="34" xfId="1" applyNumberFormat="1" applyFont="1" applyFill="1" applyBorder="1" applyAlignment="1">
      <alignment horizontal="center" vertical="center" wrapText="1"/>
    </xf>
    <xf numFmtId="164" fontId="87" fillId="0" borderId="34" xfId="1" applyNumberFormat="1" applyFont="1" applyFill="1" applyBorder="1" applyAlignment="1">
      <alignment horizontal="center" vertical="center" wrapText="1"/>
    </xf>
    <xf numFmtId="164" fontId="82" fillId="3" borderId="34" xfId="1" applyNumberFormat="1" applyFont="1" applyFill="1" applyBorder="1" applyAlignment="1">
      <alignment horizontal="center" vertical="center" wrapText="1"/>
    </xf>
    <xf numFmtId="3" fontId="81" fillId="52" borderId="44" xfId="0" applyNumberFormat="1" applyFont="1" applyFill="1" applyBorder="1" applyAlignment="1">
      <alignment vertical="top"/>
    </xf>
    <xf numFmtId="3" fontId="81" fillId="52" borderId="0" xfId="0" applyNumberFormat="1" applyFont="1" applyFill="1" applyBorder="1" applyAlignment="1">
      <alignment vertical="top"/>
    </xf>
    <xf numFmtId="0" fontId="82" fillId="0" borderId="0" xfId="0" applyFont="1"/>
    <xf numFmtId="3" fontId="81" fillId="52" borderId="41" xfId="0" applyNumberFormat="1" applyFont="1" applyFill="1" applyBorder="1" applyAlignment="1">
      <alignment vertical="top"/>
    </xf>
    <xf numFmtId="3" fontId="90" fillId="0" borderId="42" xfId="0" applyNumberFormat="1" applyFont="1" applyFill="1" applyBorder="1" applyAlignment="1">
      <alignment vertical="top"/>
    </xf>
    <xf numFmtId="3" fontId="81" fillId="52" borderId="2" xfId="0" applyNumberFormat="1" applyFont="1" applyFill="1" applyBorder="1" applyAlignment="1">
      <alignment vertical="top"/>
    </xf>
    <xf numFmtId="9" fontId="81" fillId="3" borderId="2" xfId="1" applyFont="1" applyFill="1" applyBorder="1"/>
    <xf numFmtId="9" fontId="81" fillId="3" borderId="46" xfId="1" applyFont="1" applyFill="1" applyBorder="1"/>
    <xf numFmtId="0" fontId="91" fillId="0" borderId="34" xfId="0" applyFont="1" applyFill="1" applyBorder="1" applyAlignment="1">
      <alignment horizontal="center" vertical="center" wrapText="1"/>
    </xf>
    <xf numFmtId="0" fontId="92" fillId="0" borderId="34" xfId="0" applyFont="1" applyFill="1" applyBorder="1" applyAlignment="1">
      <alignment horizontal="center" vertical="center" wrapText="1"/>
    </xf>
    <xf numFmtId="0" fontId="91" fillId="0" borderId="0" xfId="0" applyFont="1"/>
    <xf numFmtId="3" fontId="87" fillId="3" borderId="5" xfId="0" applyNumberFormat="1" applyFont="1" applyFill="1" applyBorder="1" applyAlignment="1">
      <alignment vertical="top"/>
    </xf>
    <xf numFmtId="3" fontId="87" fillId="52" borderId="2" xfId="0" applyNumberFormat="1" applyFont="1" applyFill="1" applyBorder="1" applyAlignment="1">
      <alignment vertical="top"/>
    </xf>
    <xf numFmtId="9" fontId="87" fillId="52" borderId="2" xfId="1" applyFont="1" applyFill="1" applyBorder="1"/>
    <xf numFmtId="3" fontId="87" fillId="3" borderId="10" xfId="0" applyNumberFormat="1" applyFont="1" applyFill="1" applyBorder="1" applyAlignment="1">
      <alignment vertical="top"/>
    </xf>
    <xf numFmtId="3" fontId="87" fillId="52" borderId="0" xfId="0" applyNumberFormat="1" applyFont="1" applyFill="1" applyBorder="1" applyAlignment="1">
      <alignment vertical="top"/>
    </xf>
    <xf numFmtId="9" fontId="87" fillId="52" borderId="0" xfId="1" applyFont="1" applyFill="1" applyBorder="1"/>
    <xf numFmtId="3" fontId="87" fillId="3" borderId="45" xfId="0" applyNumberFormat="1" applyFont="1" applyFill="1" applyBorder="1" applyAlignment="1">
      <alignment vertical="top"/>
    </xf>
    <xf numFmtId="3" fontId="87" fillId="52" borderId="46" xfId="0" applyNumberFormat="1" applyFont="1" applyFill="1" applyBorder="1" applyAlignment="1">
      <alignment vertical="top"/>
    </xf>
    <xf numFmtId="9" fontId="87" fillId="52" borderId="46" xfId="1" applyFont="1" applyFill="1" applyBorder="1"/>
    <xf numFmtId="3" fontId="81" fillId="52" borderId="5" xfId="0" applyNumberFormat="1" applyFont="1" applyFill="1" applyBorder="1" applyAlignment="1">
      <alignment vertical="top"/>
    </xf>
    <xf numFmtId="9" fontId="81" fillId="52" borderId="2" xfId="1" applyFont="1" applyFill="1" applyBorder="1"/>
    <xf numFmtId="3" fontId="81" fillId="52" borderId="45" xfId="0" applyNumberFormat="1" applyFont="1" applyFill="1" applyBorder="1" applyAlignment="1">
      <alignment vertical="top"/>
    </xf>
    <xf numFmtId="3" fontId="81" fillId="52" borderId="46" xfId="0" applyNumberFormat="1" applyFont="1" applyFill="1" applyBorder="1" applyAlignment="1">
      <alignment vertical="top"/>
    </xf>
    <xf numFmtId="9" fontId="81" fillId="52" borderId="46" xfId="1" applyFont="1" applyFill="1" applyBorder="1"/>
    <xf numFmtId="185" fontId="82" fillId="3" borderId="34" xfId="0" applyNumberFormat="1" applyFont="1" applyFill="1" applyBorder="1" applyAlignment="1">
      <alignment horizontal="right" vertical="center" wrapText="1"/>
    </xf>
    <xf numFmtId="185" fontId="91" fillId="3" borderId="0" xfId="0" applyNumberFormat="1" applyFont="1" applyFill="1" applyBorder="1" applyAlignment="1">
      <alignment vertical="center"/>
    </xf>
    <xf numFmtId="185" fontId="81" fillId="3" borderId="44" xfId="0" applyNumberFormat="1" applyFont="1" applyFill="1" applyBorder="1"/>
    <xf numFmtId="185" fontId="91" fillId="3" borderId="44" xfId="0" applyNumberFormat="1" applyFont="1" applyFill="1" applyBorder="1"/>
    <xf numFmtId="185" fontId="81" fillId="3" borderId="2" xfId="0" applyNumberFormat="1" applyFont="1" applyFill="1" applyBorder="1"/>
    <xf numFmtId="185" fontId="91" fillId="3" borderId="2" xfId="0" applyNumberFormat="1" applyFont="1" applyFill="1" applyBorder="1"/>
    <xf numFmtId="185" fontId="81" fillId="3" borderId="0" xfId="0" applyNumberFormat="1" applyFont="1" applyFill="1" applyBorder="1"/>
    <xf numFmtId="185" fontId="91" fillId="3" borderId="0" xfId="0" applyNumberFormat="1" applyFont="1" applyFill="1" applyBorder="1"/>
    <xf numFmtId="185" fontId="87" fillId="3" borderId="2" xfId="0" applyNumberFormat="1" applyFont="1" applyFill="1" applyBorder="1"/>
    <xf numFmtId="185" fontId="92" fillId="3" borderId="0" xfId="0" applyNumberFormat="1" applyFont="1" applyFill="1" applyBorder="1"/>
    <xf numFmtId="185" fontId="92" fillId="3" borderId="2" xfId="0" applyNumberFormat="1" applyFont="1" applyFill="1" applyBorder="1"/>
    <xf numFmtId="185" fontId="87" fillId="3" borderId="0" xfId="0" applyNumberFormat="1" applyFont="1" applyFill="1" applyBorder="1"/>
    <xf numFmtId="185" fontId="91" fillId="3" borderId="49" xfId="0" applyNumberFormat="1" applyFont="1" applyFill="1" applyBorder="1"/>
    <xf numFmtId="185" fontId="81" fillId="3" borderId="49" xfId="0" applyNumberFormat="1" applyFont="1" applyFill="1" applyBorder="1"/>
    <xf numFmtId="185" fontId="91" fillId="3" borderId="34" xfId="0" applyNumberFormat="1" applyFont="1" applyFill="1" applyBorder="1"/>
    <xf numFmtId="0" fontId="81" fillId="0" borderId="52" xfId="0" applyFont="1" applyFill="1" applyBorder="1" applyAlignment="1">
      <alignment horizontal="center" vertical="center" wrapText="1"/>
    </xf>
    <xf numFmtId="0" fontId="81" fillId="0" borderId="53" xfId="0" applyFont="1" applyFill="1" applyBorder="1" applyAlignment="1">
      <alignment horizontal="center" vertical="center" wrapText="1"/>
    </xf>
    <xf numFmtId="0" fontId="87" fillId="0" borderId="52" xfId="0" applyFont="1" applyFill="1" applyBorder="1" applyAlignment="1">
      <alignment horizontal="center" vertical="center" wrapText="1"/>
    </xf>
    <xf numFmtId="0" fontId="87" fillId="0" borderId="53" xfId="0" applyFont="1" applyFill="1" applyBorder="1" applyAlignment="1">
      <alignment horizontal="center" vertical="center" wrapText="1"/>
    </xf>
    <xf numFmtId="185" fontId="82" fillId="3" borderId="52" xfId="0" applyNumberFormat="1" applyFont="1" applyFill="1" applyBorder="1" applyAlignment="1">
      <alignment horizontal="right" vertical="center" wrapText="1"/>
    </xf>
    <xf numFmtId="185" fontId="82" fillId="3" borderId="53" xfId="0" applyNumberFormat="1" applyFont="1" applyFill="1" applyBorder="1" applyAlignment="1">
      <alignment horizontal="right" vertical="center" wrapText="1"/>
    </xf>
    <xf numFmtId="185" fontId="81" fillId="3" borderId="54" xfId="0" applyNumberFormat="1" applyFont="1" applyFill="1" applyBorder="1"/>
    <xf numFmtId="185" fontId="91" fillId="3" borderId="48" xfId="0" applyNumberFormat="1" applyFont="1" applyFill="1" applyBorder="1"/>
    <xf numFmtId="185" fontId="81" fillId="3" borderId="55" xfId="0" applyNumberFormat="1" applyFont="1" applyFill="1" applyBorder="1"/>
    <xf numFmtId="185" fontId="81" fillId="3" borderId="56" xfId="0" applyNumberFormat="1" applyFont="1" applyFill="1" applyBorder="1"/>
    <xf numFmtId="185" fontId="81" fillId="3" borderId="57" xfId="0" applyNumberFormat="1" applyFont="1" applyFill="1" applyBorder="1"/>
    <xf numFmtId="185" fontId="87" fillId="3" borderId="36" xfId="0" applyNumberFormat="1" applyFont="1" applyFill="1" applyBorder="1"/>
    <xf numFmtId="185" fontId="87" fillId="3" borderId="57" xfId="0" applyNumberFormat="1" applyFont="1" applyFill="1" applyBorder="1"/>
    <xf numFmtId="185" fontId="87" fillId="3" borderId="49" xfId="0" applyNumberFormat="1" applyFont="1" applyFill="1" applyBorder="1"/>
    <xf numFmtId="185" fontId="87" fillId="3" borderId="60" xfId="0" applyNumberFormat="1" applyFont="1" applyFill="1" applyBorder="1"/>
    <xf numFmtId="185" fontId="81" fillId="3" borderId="58" xfId="0" applyNumberFormat="1" applyFont="1" applyFill="1" applyBorder="1"/>
    <xf numFmtId="185" fontId="81" fillId="3" borderId="36" xfId="0" applyNumberFormat="1" applyFont="1" applyFill="1" applyBorder="1"/>
    <xf numFmtId="185" fontId="81" fillId="3" borderId="59" xfId="0" applyNumberFormat="1" applyFont="1" applyFill="1" applyBorder="1"/>
    <xf numFmtId="185" fontId="81" fillId="3" borderId="60" xfId="0" applyNumberFormat="1" applyFont="1" applyFill="1" applyBorder="1"/>
    <xf numFmtId="9" fontId="81" fillId="0" borderId="53" xfId="0" applyNumberFormat="1" applyFont="1" applyFill="1" applyBorder="1" applyAlignment="1">
      <alignment horizontal="center" vertical="center" wrapText="1"/>
    </xf>
    <xf numFmtId="9" fontId="87" fillId="0" borderId="53" xfId="0" applyNumberFormat="1" applyFont="1" applyFill="1" applyBorder="1" applyAlignment="1">
      <alignment horizontal="center" vertical="center" wrapText="1"/>
    </xf>
    <xf numFmtId="185" fontId="92" fillId="3" borderId="49" xfId="0" applyNumberFormat="1" applyFont="1" applyFill="1" applyBorder="1"/>
    <xf numFmtId="0" fontId="83" fillId="0" borderId="0" xfId="165" applyFont="1" applyFill="1" applyBorder="1"/>
    <xf numFmtId="0" fontId="84" fillId="0" borderId="0" xfId="165" applyFont="1" applyFill="1" applyBorder="1"/>
    <xf numFmtId="0" fontId="0" fillId="0" borderId="0" xfId="0" applyFill="1" applyBorder="1"/>
    <xf numFmtId="0" fontId="86" fillId="0" borderId="0" xfId="165" applyFont="1" applyFill="1" applyBorder="1"/>
    <xf numFmtId="0" fontId="85" fillId="0" borderId="0" xfId="165" applyFont="1" applyFill="1" applyBorder="1" applyAlignment="1"/>
    <xf numFmtId="189" fontId="0" fillId="0" borderId="0" xfId="0" applyNumberFormat="1"/>
    <xf numFmtId="190" fontId="7" fillId="0" borderId="0" xfId="197" applyNumberFormat="1" applyFont="1" applyAlignment="1">
      <alignment horizontal="right"/>
    </xf>
    <xf numFmtId="185" fontId="37" fillId="0" borderId="0" xfId="118" applyNumberFormat="1" applyAlignment="1" applyProtection="1"/>
    <xf numFmtId="189" fontId="0" fillId="53" borderId="0" xfId="0" applyNumberFormat="1" applyFill="1"/>
    <xf numFmtId="3" fontId="90" fillId="0" borderId="4" xfId="0" applyNumberFormat="1" applyFont="1" applyFill="1" applyBorder="1" applyAlignment="1">
      <alignment horizontal="center" vertical="center" wrapText="1"/>
    </xf>
    <xf numFmtId="3" fontId="87" fillId="0" borderId="9" xfId="0" applyNumberFormat="1" applyFont="1" applyFill="1" applyBorder="1" applyAlignment="1">
      <alignment horizontal="center" vertical="center" wrapText="1"/>
    </xf>
    <xf numFmtId="3" fontId="87" fillId="0" borderId="47" xfId="0" applyNumberFormat="1" applyFont="1" applyFill="1" applyBorder="1" applyAlignment="1">
      <alignment horizontal="center" vertical="center" wrapText="1"/>
    </xf>
    <xf numFmtId="0" fontId="82" fillId="52" borderId="0" xfId="0" applyFont="1" applyFill="1" applyAlignment="1">
      <alignment horizontal="left"/>
    </xf>
    <xf numFmtId="0" fontId="87" fillId="0" borderId="4" xfId="0" applyFont="1" applyBorder="1" applyAlignment="1">
      <alignment horizontal="center" vertical="center" wrapText="1"/>
    </xf>
    <xf numFmtId="0" fontId="87" fillId="0" borderId="9" xfId="0" applyFont="1" applyBorder="1" applyAlignment="1">
      <alignment horizontal="center" vertical="center" wrapText="1"/>
    </xf>
    <xf numFmtId="0" fontId="87" fillId="0" borderId="42" xfId="0" applyFont="1" applyBorder="1" applyAlignment="1">
      <alignment horizontal="center" vertical="center" wrapText="1"/>
    </xf>
    <xf numFmtId="3" fontId="87" fillId="0" borderId="4" xfId="0" applyNumberFormat="1" applyFont="1" applyFill="1" applyBorder="1" applyAlignment="1">
      <alignment horizontal="center" vertical="center" wrapText="1"/>
    </xf>
    <xf numFmtId="0" fontId="94" fillId="0" borderId="50" xfId="0" applyFont="1" applyBorder="1" applyAlignment="1">
      <alignment horizontal="center"/>
    </xf>
    <xf numFmtId="0" fontId="94" fillId="0" borderId="32" xfId="0" applyFont="1" applyBorder="1" applyAlignment="1">
      <alignment horizontal="center"/>
    </xf>
    <xf numFmtId="0" fontId="94" fillId="0" borderId="51" xfId="0" applyFont="1" applyBorder="1" applyAlignment="1">
      <alignment horizontal="center"/>
    </xf>
    <xf numFmtId="0" fontId="82" fillId="0" borderId="50" xfId="0" applyFont="1" applyBorder="1" applyAlignment="1">
      <alignment horizontal="center"/>
    </xf>
    <xf numFmtId="0" fontId="82" fillId="0" borderId="32" xfId="0" applyFont="1" applyBorder="1" applyAlignment="1">
      <alignment horizontal="center"/>
    </xf>
    <xf numFmtId="0" fontId="82" fillId="0" borderId="51" xfId="0" applyFont="1" applyBorder="1" applyAlignment="1">
      <alignment horizontal="center"/>
    </xf>
    <xf numFmtId="4" fontId="5" fillId="0" borderId="5" xfId="2" applyNumberFormat="1" applyFont="1" applyBorder="1" applyAlignment="1">
      <alignment horizontal="left"/>
    </xf>
    <xf numFmtId="4" fontId="5" fillId="0" borderId="2" xfId="2" applyNumberFormat="1" applyFont="1" applyBorder="1" applyAlignment="1">
      <alignment horizontal="left"/>
    </xf>
    <xf numFmtId="4" fontId="5" fillId="0" borderId="4" xfId="2" applyNumberFormat="1" applyFont="1" applyBorder="1" applyAlignment="1">
      <alignment horizontal="left"/>
    </xf>
    <xf numFmtId="4" fontId="5" fillId="0" borderId="36" xfId="2" applyNumberFormat="1" applyFont="1" applyBorder="1" applyAlignment="1">
      <alignment horizontal="left"/>
    </xf>
    <xf numFmtId="185" fontId="8" fillId="0" borderId="2" xfId="257" applyNumberFormat="1" applyBorder="1" applyAlignment="1">
      <alignment horizontal="center" vertical="top" wrapText="1"/>
    </xf>
    <xf numFmtId="185" fontId="8" fillId="0" borderId="0" xfId="257" applyNumberFormat="1" applyBorder="1" applyAlignment="1">
      <alignment horizontal="center" vertical="top" wrapText="1"/>
    </xf>
    <xf numFmtId="2" fontId="8" fillId="0" borderId="2" xfId="257" applyNumberFormat="1" applyBorder="1" applyAlignment="1">
      <alignment horizontal="center" vertical="top" wrapText="1"/>
    </xf>
    <xf numFmtId="2" fontId="8" fillId="0" borderId="0" xfId="257" applyNumberFormat="1" applyBorder="1" applyAlignment="1">
      <alignment horizontal="center" vertical="top" wrapText="1"/>
    </xf>
    <xf numFmtId="186" fontId="8" fillId="0" borderId="2" xfId="257" applyNumberFormat="1" applyBorder="1" applyAlignment="1">
      <alignment horizontal="center" vertical="top" wrapText="1"/>
    </xf>
    <xf numFmtId="186" fontId="8" fillId="0" borderId="0" xfId="257" applyNumberFormat="1" applyBorder="1" applyAlignment="1">
      <alignment horizontal="center" vertical="top" wrapText="1"/>
    </xf>
    <xf numFmtId="185" fontId="8" fillId="0" borderId="2" xfId="257" applyNumberFormat="1" applyBorder="1" applyAlignment="1">
      <alignment horizontal="left" vertical="top" wrapText="1"/>
    </xf>
    <xf numFmtId="186" fontId="0" fillId="51" borderId="0" xfId="197" applyNumberFormat="1" applyFont="1" applyFill="1" applyBorder="1" applyAlignment="1">
      <alignment horizontal="center" vertical="center" wrapText="1"/>
    </xf>
    <xf numFmtId="186" fontId="0" fillId="50" borderId="0" xfId="197" applyNumberFormat="1" applyFont="1" applyFill="1" applyBorder="1" applyAlignment="1">
      <alignment horizontal="center" vertical="center" wrapText="1"/>
    </xf>
    <xf numFmtId="3" fontId="0" fillId="0" borderId="2" xfId="197" applyNumberFormat="1" applyFont="1" applyFill="1" applyBorder="1" applyAlignment="1">
      <alignment horizontal="center" vertical="center" wrapText="1"/>
    </xf>
    <xf numFmtId="3" fontId="75" fillId="0" borderId="2" xfId="26" applyNumberFormat="1" applyFont="1" applyFill="1" applyBorder="1" applyAlignment="1">
      <alignment horizontal="center" vertical="center" wrapText="1"/>
    </xf>
    <xf numFmtId="3" fontId="75" fillId="49" borderId="0" xfId="83" applyNumberFormat="1" applyFont="1" applyFill="1" applyBorder="1" applyAlignment="1">
      <alignment horizontal="center" vertical="center" wrapText="1"/>
    </xf>
    <xf numFmtId="3" fontId="75" fillId="50" borderId="0" xfId="83" applyNumberFormat="1" applyFont="1" applyFill="1" applyBorder="1" applyAlignment="1">
      <alignment horizontal="center" vertical="center" wrapText="1"/>
    </xf>
    <xf numFmtId="3" fontId="73" fillId="0" borderId="2" xfId="21" applyNumberFormat="1" applyFont="1" applyFill="1" applyBorder="1" applyAlignment="1">
      <alignment horizontal="center" vertical="center" wrapText="1"/>
    </xf>
    <xf numFmtId="0" fontId="0" fillId="0" borderId="0" xfId="2" applyFont="1"/>
    <xf numFmtId="0" fontId="18" fillId="0" borderId="0" xfId="2" applyFont="1"/>
    <xf numFmtId="0" fontId="74" fillId="0" borderId="0" xfId="2" applyFont="1"/>
    <xf numFmtId="4" fontId="18" fillId="0" borderId="0" xfId="2" applyNumberFormat="1" applyFont="1"/>
    <xf numFmtId="3" fontId="18" fillId="0" borderId="0" xfId="2" applyNumberFormat="1" applyFont="1"/>
    <xf numFmtId="3" fontId="95" fillId="0" borderId="0" xfId="2" applyNumberFormat="1" applyFont="1"/>
    <xf numFmtId="3" fontId="96" fillId="0" borderId="0" xfId="2" applyNumberFormat="1" applyFont="1"/>
    <xf numFmtId="0" fontId="18" fillId="0" borderId="2" xfId="2" applyFont="1" applyBorder="1"/>
    <xf numFmtId="0" fontId="18" fillId="0" borderId="4" xfId="2" applyFont="1" applyBorder="1"/>
    <xf numFmtId="4" fontId="18" fillId="0" borderId="2" xfId="2" applyNumberFormat="1" applyFont="1" applyBorder="1"/>
    <xf numFmtId="4" fontId="18" fillId="0" borderId="5" xfId="2" applyNumberFormat="1" applyFont="1" applyBorder="1" applyAlignment="1">
      <alignment horizontal="left"/>
    </xf>
    <xf numFmtId="4" fontId="18" fillId="0" borderId="2" xfId="2" applyNumberFormat="1" applyFont="1" applyBorder="1" applyAlignment="1">
      <alignment horizontal="left"/>
    </xf>
    <xf numFmtId="4" fontId="18" fillId="0" borderId="4" xfId="2" applyNumberFormat="1" applyFont="1" applyBorder="1" applyAlignment="1">
      <alignment horizontal="left"/>
    </xf>
    <xf numFmtId="4" fontId="18" fillId="0" borderId="36" xfId="2" applyNumberFormat="1" applyFont="1" applyBorder="1" applyAlignment="1">
      <alignment horizontal="left"/>
    </xf>
    <xf numFmtId="0" fontId="18" fillId="0" borderId="49" xfId="2" applyFont="1" applyBorder="1"/>
    <xf numFmtId="0" fontId="18" fillId="0" borderId="47" xfId="2" applyFont="1" applyBorder="1"/>
    <xf numFmtId="4" fontId="18" fillId="0" borderId="49" xfId="2" applyNumberFormat="1" applyFont="1" applyBorder="1" applyAlignment="1">
      <alignment wrapText="1"/>
    </xf>
    <xf numFmtId="4" fontId="18" fillId="0" borderId="45" xfId="2" applyNumberFormat="1" applyFont="1" applyBorder="1"/>
    <xf numFmtId="4" fontId="18" fillId="0" borderId="49" xfId="2" applyNumberFormat="1" applyFont="1" applyBorder="1"/>
    <xf numFmtId="4" fontId="18" fillId="0" borderId="47" xfId="2" applyNumberFormat="1" applyFont="1" applyBorder="1"/>
    <xf numFmtId="4" fontId="18" fillId="0" borderId="60" xfId="2" applyNumberFormat="1" applyFont="1" applyBorder="1"/>
    <xf numFmtId="0" fontId="18" fillId="0" borderId="0" xfId="2" applyFont="1" applyBorder="1"/>
    <xf numFmtId="0" fontId="74" fillId="0" borderId="9" xfId="2" applyFont="1" applyBorder="1"/>
    <xf numFmtId="4" fontId="74" fillId="0" borderId="0" xfId="2" applyNumberFormat="1" applyFont="1"/>
    <xf numFmtId="4" fontId="74" fillId="0" borderId="10" xfId="2" applyNumberFormat="1" applyFont="1" applyBorder="1"/>
    <xf numFmtId="4" fontId="74" fillId="0" borderId="0" xfId="2" applyNumberFormat="1" applyFont="1" applyBorder="1"/>
    <xf numFmtId="4" fontId="74" fillId="0" borderId="9" xfId="2" applyNumberFormat="1" applyFont="1" applyBorder="1"/>
    <xf numFmtId="4" fontId="18" fillId="0" borderId="9" xfId="2" applyNumberFormat="1" applyFont="1" applyBorder="1"/>
    <xf numFmtId="0" fontId="18" fillId="0" borderId="9" xfId="2" applyFont="1" applyBorder="1"/>
    <xf numFmtId="4" fontId="18" fillId="0" borderId="0" xfId="2" applyNumberFormat="1" applyFont="1" applyBorder="1"/>
    <xf numFmtId="4" fontId="18" fillId="0" borderId="10" xfId="2" applyNumberFormat="1" applyFont="1" applyBorder="1"/>
    <xf numFmtId="9" fontId="87" fillId="3" borderId="2" xfId="1" applyFont="1" applyFill="1" applyBorder="1"/>
    <xf numFmtId="185" fontId="87" fillId="3" borderId="56" xfId="0" applyNumberFormat="1" applyFont="1" applyFill="1" applyBorder="1"/>
    <xf numFmtId="9" fontId="87" fillId="3" borderId="0" xfId="1" applyFont="1" applyFill="1" applyBorder="1"/>
    <xf numFmtId="9" fontId="87" fillId="3" borderId="46" xfId="1" applyFont="1" applyFill="1" applyBorder="1"/>
    <xf numFmtId="185" fontId="87" fillId="3" borderId="59" xfId="0" applyNumberFormat="1" applyFont="1" applyFill="1" applyBorder="1"/>
    <xf numFmtId="186" fontId="77" fillId="0" borderId="49" xfId="197" applyNumberFormat="1" applyFont="1" applyFill="1" applyBorder="1" applyAlignment="1"/>
    <xf numFmtId="3" fontId="73" fillId="0" borderId="49" xfId="26" applyNumberFormat="1" applyFont="1" applyFill="1" applyBorder="1" applyAlignment="1"/>
    <xf numFmtId="3" fontId="77" fillId="0" borderId="49" xfId="26" applyNumberFormat="1" applyFont="1" applyFill="1" applyBorder="1" applyAlignment="1"/>
  </cellXfs>
  <cellStyles count="439">
    <cellStyle name=" 1" xfId="3"/>
    <cellStyle name=" 1 2" xfId="4"/>
    <cellStyle name=" 1 2 2" xfId="5"/>
    <cellStyle name=" 1 3" xfId="6"/>
    <cellStyle name=" Writer Import]_x000d__x000a_Display Dialog=No_x000d__x000a__x000d__x000a_[Horizontal Arrange]_x000d__x000a_Dimensions Interlocking=Yes_x000d__x000a_Sum Hierarchy=Yes_x000d__x000a_Generate" xfId="7"/>
    <cellStyle name=" Writer Import]_x000d__x000a_Display Dialog=No_x000d__x000a__x000d__x000a_[Horizontal Arrange]_x000d__x000a_Dimensions Interlocking=Yes_x000d__x000a_Sum Hierarchy=Yes_x000d__x000a_Generate 2" xfId="8"/>
    <cellStyle name="%" xfId="9"/>
    <cellStyle name="% 2" xfId="10"/>
    <cellStyle name="% 2 2" xfId="11"/>
    <cellStyle name="% 3" xfId="12"/>
    <cellStyle name="%_charts tables TP 2" xfId="13"/>
    <cellStyle name="%_charts tables TP-formatted " xfId="14"/>
    <cellStyle name="%_PEF FSBR2011" xfId="15"/>
    <cellStyle name="%_PEF FSBR2011 AA simplification" xfId="16"/>
    <cellStyle name="]_x000d__x000a_Zoomed=1_x000d__x000a_Row=0_x000d__x000a_Column=0_x000d__x000a_Height=0_x000d__x000a_Width=0_x000d__x000a_FontName=FoxFont_x000d__x000a_FontStyle=0_x000d__x000a_FontSize=9_x000d__x000a_PrtFontName=FoxPrin" xfId="17"/>
    <cellStyle name="_TableHead" xfId="18"/>
    <cellStyle name="1dp" xfId="19"/>
    <cellStyle name="1dp 2" xfId="20"/>
    <cellStyle name="20% - Accent1 2" xfId="21"/>
    <cellStyle name="20% - Accent2 2" xfId="22"/>
    <cellStyle name="20% - Accent3 2" xfId="23"/>
    <cellStyle name="20% - Accent4 2" xfId="24"/>
    <cellStyle name="20% - Accent5 2" xfId="25"/>
    <cellStyle name="20% - Accent6 2" xfId="26"/>
    <cellStyle name="3dp" xfId="27"/>
    <cellStyle name="3dp 2" xfId="28"/>
    <cellStyle name="40% - Accent1 2" xfId="29"/>
    <cellStyle name="40% - Accent2 2" xfId="30"/>
    <cellStyle name="40% - Accent3 2" xfId="31"/>
    <cellStyle name="40% - Accent4 2" xfId="32"/>
    <cellStyle name="40% - Accent5 2" xfId="33"/>
    <cellStyle name="40% - Accent6 2" xfId="34"/>
    <cellStyle name="4dp" xfId="35"/>
    <cellStyle name="4dp 2" xfId="36"/>
    <cellStyle name="60% - Accent1 2" xfId="37"/>
    <cellStyle name="60% - Accent2 2" xfId="38"/>
    <cellStyle name="60% - Accent3 2" xfId="39"/>
    <cellStyle name="60% - Accent4 2" xfId="40"/>
    <cellStyle name="60% - Accent5 2" xfId="41"/>
    <cellStyle name="60% - Accent6 2" xfId="42"/>
    <cellStyle name="Accent1 2" xfId="43"/>
    <cellStyle name="Accent2 2" xfId="44"/>
    <cellStyle name="Accent3 2" xfId="45"/>
    <cellStyle name="Accent4 2" xfId="46"/>
    <cellStyle name="Accent5 2" xfId="47"/>
    <cellStyle name="Accent6 2" xfId="48"/>
    <cellStyle name="Bad 2" xfId="49"/>
    <cellStyle name="Bid £m format" xfId="50"/>
    <cellStyle name="Calculation 2" xfId="51"/>
    <cellStyle name="CellBACode" xfId="52"/>
    <cellStyle name="CellBAName" xfId="53"/>
    <cellStyle name="CellBAValue" xfId="54"/>
    <cellStyle name="CellBAValue 2" xfId="55"/>
    <cellStyle name="CellMCCode" xfId="56"/>
    <cellStyle name="CellMCName" xfId="57"/>
    <cellStyle name="CellMCValue" xfId="58"/>
    <cellStyle name="CellNationCode" xfId="59"/>
    <cellStyle name="CellNationName" xfId="60"/>
    <cellStyle name="CellNationSubCode" xfId="61"/>
    <cellStyle name="CellNationSubName" xfId="62"/>
    <cellStyle name="CellNationSubValue" xfId="63"/>
    <cellStyle name="CellNationValue" xfId="64"/>
    <cellStyle name="CellNormal" xfId="65"/>
    <cellStyle name="CellRegionCode" xfId="66"/>
    <cellStyle name="CellRegionName" xfId="67"/>
    <cellStyle name="CellRegionValue" xfId="68"/>
    <cellStyle name="CellUACode" xfId="69"/>
    <cellStyle name="CellUAName" xfId="70"/>
    <cellStyle name="CellUAValue" xfId="71"/>
    <cellStyle name="CellUAValue 2" xfId="72"/>
    <cellStyle name="Check Cell 2" xfId="73"/>
    <cellStyle name="CIL" xfId="74"/>
    <cellStyle name="CIU" xfId="75"/>
    <cellStyle name="Comma [0] 2" xfId="76"/>
    <cellStyle name="Comma [0] 3" xfId="77"/>
    <cellStyle name="Comma 2" xfId="78"/>
    <cellStyle name="Comma 2 2" xfId="79"/>
    <cellStyle name="Comma 3" xfId="80"/>
    <cellStyle name="Comma 3 2" xfId="81"/>
    <cellStyle name="Comma 4" xfId="82"/>
    <cellStyle name="Comma 5" xfId="83"/>
    <cellStyle name="Comma 5 2" xfId="84"/>
    <cellStyle name="Comma 6" xfId="85"/>
    <cellStyle name="Comma 7" xfId="86"/>
    <cellStyle name="Comma 8" xfId="87"/>
    <cellStyle name="Comma 9" xfId="88"/>
    <cellStyle name="Currency 2" xfId="89"/>
    <cellStyle name="Description" xfId="90"/>
    <cellStyle name="Euro" xfId="91"/>
    <cellStyle name="Explanatory Text 2" xfId="92"/>
    <cellStyle name="Flash" xfId="93"/>
    <cellStyle name="footnote ref" xfId="94"/>
    <cellStyle name="footnote text" xfId="95"/>
    <cellStyle name="General" xfId="96"/>
    <cellStyle name="General 2" xfId="97"/>
    <cellStyle name="Good 2" xfId="98"/>
    <cellStyle name="Grey" xfId="99"/>
    <cellStyle name="HeaderLabel" xfId="100"/>
    <cellStyle name="HeaderLEA" xfId="101"/>
    <cellStyle name="HeaderText" xfId="102"/>
    <cellStyle name="Heading 1 2" xfId="103"/>
    <cellStyle name="Heading 1 2 2" xfId="104"/>
    <cellStyle name="Heading 1 2_asset sales" xfId="105"/>
    <cellStyle name="Heading 1 3" xfId="106"/>
    <cellStyle name="Heading 1 4" xfId="107"/>
    <cellStyle name="Heading 2 2" xfId="108"/>
    <cellStyle name="Heading 2 3" xfId="109"/>
    <cellStyle name="Heading 3 2" xfId="110"/>
    <cellStyle name="Heading 3 3" xfId="111"/>
    <cellStyle name="Heading 4 2" xfId="112"/>
    <cellStyle name="Heading 4 3" xfId="113"/>
    <cellStyle name="Heading 5" xfId="114"/>
    <cellStyle name="Heading 6" xfId="115"/>
    <cellStyle name="Heading 7" xfId="116"/>
    <cellStyle name="Heading 8" xfId="117"/>
    <cellStyle name="Hyperlink 2" xfId="118"/>
    <cellStyle name="Hyperlink 2 2" xfId="119"/>
    <cellStyle name="Hyperlink 3" xfId="120"/>
    <cellStyle name="Hyperlink 4" xfId="121"/>
    <cellStyle name="Hyperlink 4 2" xfId="122"/>
    <cellStyle name="Hyperlink 5" xfId="123"/>
    <cellStyle name="Information" xfId="124"/>
    <cellStyle name="Input [yellow]" xfId="125"/>
    <cellStyle name="Input 10" xfId="126"/>
    <cellStyle name="Input 11" xfId="127"/>
    <cellStyle name="Input 12" xfId="128"/>
    <cellStyle name="Input 13" xfId="129"/>
    <cellStyle name="Input 14" xfId="130"/>
    <cellStyle name="Input 15" xfId="131"/>
    <cellStyle name="Input 16" xfId="132"/>
    <cellStyle name="Input 17" xfId="133"/>
    <cellStyle name="Input 18" xfId="134"/>
    <cellStyle name="Input 19" xfId="135"/>
    <cellStyle name="Input 2" xfId="136"/>
    <cellStyle name="Input 3" xfId="137"/>
    <cellStyle name="Input 4" xfId="138"/>
    <cellStyle name="Input 5" xfId="139"/>
    <cellStyle name="Input 6" xfId="140"/>
    <cellStyle name="Input 7" xfId="141"/>
    <cellStyle name="Input 8" xfId="142"/>
    <cellStyle name="Input 9" xfId="143"/>
    <cellStyle name="LabelIntersect" xfId="144"/>
    <cellStyle name="LabelLeft" xfId="145"/>
    <cellStyle name="LabelTop" xfId="146"/>
    <cellStyle name="LEAName" xfId="147"/>
    <cellStyle name="LEAName 2" xfId="148"/>
    <cellStyle name="LEANumber" xfId="149"/>
    <cellStyle name="LEANumber 2" xfId="150"/>
    <cellStyle name="Linked Cell 2" xfId="151"/>
    <cellStyle name="Mik" xfId="152"/>
    <cellStyle name="Mik 2" xfId="153"/>
    <cellStyle name="Mik_For fiscal tables" xfId="154"/>
    <cellStyle name="N" xfId="155"/>
    <cellStyle name="N 2" xfId="156"/>
    <cellStyle name="Neutral 2" xfId="157"/>
    <cellStyle name="Normal" xfId="0" builtinId="0"/>
    <cellStyle name="Normal - Style1" xfId="158"/>
    <cellStyle name="Normal - Style2" xfId="159"/>
    <cellStyle name="Normal - Style3" xfId="160"/>
    <cellStyle name="Normal - Style4" xfId="161"/>
    <cellStyle name="Normal - Style5" xfId="162"/>
    <cellStyle name="Normal 10" xfId="163"/>
    <cellStyle name="Normal 10 2" xfId="164"/>
    <cellStyle name="Normal 11" xfId="165"/>
    <cellStyle name="Normal 11 10" xfId="166"/>
    <cellStyle name="Normal 11 11" xfId="167"/>
    <cellStyle name="Normal 11 2" xfId="168"/>
    <cellStyle name="Normal 11 3" xfId="169"/>
    <cellStyle name="Normal 11 4" xfId="170"/>
    <cellStyle name="Normal 11 5" xfId="171"/>
    <cellStyle name="Normal 11 6" xfId="172"/>
    <cellStyle name="Normal 11 7" xfId="173"/>
    <cellStyle name="Normal 11 8" xfId="174"/>
    <cellStyle name="Normal 11 9" xfId="175"/>
    <cellStyle name="Normal 12" xfId="176"/>
    <cellStyle name="Normal 12 2" xfId="177"/>
    <cellStyle name="Normal 13" xfId="178"/>
    <cellStyle name="Normal 13 2" xfId="179"/>
    <cellStyle name="Normal 14" xfId="180"/>
    <cellStyle name="Normal 14 2" xfId="181"/>
    <cellStyle name="Normal 15" xfId="182"/>
    <cellStyle name="Normal 15 2" xfId="183"/>
    <cellStyle name="Normal 16" xfId="184"/>
    <cellStyle name="Normal 16 2" xfId="185"/>
    <cellStyle name="Normal 16 3" xfId="186"/>
    <cellStyle name="Normal 17" xfId="187"/>
    <cellStyle name="Normal 17 2" xfId="188"/>
    <cellStyle name="Normal 18" xfId="189"/>
    <cellStyle name="Normal 18 2" xfId="190"/>
    <cellStyle name="Normal 18 3" xfId="191"/>
    <cellStyle name="Normal 19" xfId="192"/>
    <cellStyle name="Normal 19 2" xfId="193"/>
    <cellStyle name="Normal 19 3" xfId="194"/>
    <cellStyle name="Normal 2" xfId="195"/>
    <cellStyle name="Normal 2 2" xfId="196"/>
    <cellStyle name="Normal 2 2 2" xfId="197"/>
    <cellStyle name="Normal 2 2 3" xfId="198"/>
    <cellStyle name="Normal 2 3" xfId="199"/>
    <cellStyle name="Normal 2_Economy Tables" xfId="200"/>
    <cellStyle name="Normal 20" xfId="201"/>
    <cellStyle name="Normal 20 2" xfId="202"/>
    <cellStyle name="Normal 21" xfId="203"/>
    <cellStyle name="Normal 21 2" xfId="204"/>
    <cellStyle name="Normal 21 3" xfId="205"/>
    <cellStyle name="Normal 21_Copy of Fiscal Tables" xfId="206"/>
    <cellStyle name="Normal 22" xfId="207"/>
    <cellStyle name="Normal 22 2" xfId="208"/>
    <cellStyle name="Normal 22 3" xfId="209"/>
    <cellStyle name="Normal 22_Copy of Fiscal Tables" xfId="210"/>
    <cellStyle name="Normal 23" xfId="211"/>
    <cellStyle name="Normal 24" xfId="212"/>
    <cellStyle name="Normal 24 2" xfId="213"/>
    <cellStyle name="Normal 25" xfId="214"/>
    <cellStyle name="Normal 25 2" xfId="215"/>
    <cellStyle name="Normal 26" xfId="216"/>
    <cellStyle name="Normal 26 2" xfId="217"/>
    <cellStyle name="Normal 27" xfId="218"/>
    <cellStyle name="Normal 27 2" xfId="219"/>
    <cellStyle name="Normal 28" xfId="220"/>
    <cellStyle name="Normal 28 2" xfId="221"/>
    <cellStyle name="Normal 29" xfId="222"/>
    <cellStyle name="Normal 29 2" xfId="223"/>
    <cellStyle name="Normal 3" xfId="224"/>
    <cellStyle name="Normal 3 10" xfId="225"/>
    <cellStyle name="Normal 3 11" xfId="226"/>
    <cellStyle name="Normal 3 2" xfId="227"/>
    <cellStyle name="Normal 3 2 2" xfId="228"/>
    <cellStyle name="Normal 3 3" xfId="229"/>
    <cellStyle name="Normal 3 4" xfId="230"/>
    <cellStyle name="Normal 3 5" xfId="231"/>
    <cellStyle name="Normal 3 6" xfId="232"/>
    <cellStyle name="Normal 3 7" xfId="233"/>
    <cellStyle name="Normal 3 8" xfId="234"/>
    <cellStyle name="Normal 3 9" xfId="235"/>
    <cellStyle name="Normal 3_asset sales" xfId="236"/>
    <cellStyle name="Normal 30" xfId="237"/>
    <cellStyle name="Normal 30 2" xfId="238"/>
    <cellStyle name="Normal 31" xfId="239"/>
    <cellStyle name="Normal 31 2" xfId="240"/>
    <cellStyle name="Normal 32" xfId="241"/>
    <cellStyle name="Normal 32 2" xfId="242"/>
    <cellStyle name="Normal 33" xfId="243"/>
    <cellStyle name="Normal 33 2" xfId="244"/>
    <cellStyle name="Normal 34" xfId="245"/>
    <cellStyle name="Normal 34 2" xfId="246"/>
    <cellStyle name="Normal 35" xfId="247"/>
    <cellStyle name="Normal 35 2" xfId="248"/>
    <cellStyle name="Normal 36" xfId="249"/>
    <cellStyle name="Normal 36 2" xfId="250"/>
    <cellStyle name="Normal 37" xfId="251"/>
    <cellStyle name="Normal 37 2" xfId="252"/>
    <cellStyle name="Normal 38" xfId="253"/>
    <cellStyle name="Normal 38 2" xfId="254"/>
    <cellStyle name="Normal 39" xfId="255"/>
    <cellStyle name="Normal 39 2" xfId="256"/>
    <cellStyle name="Normal 4" xfId="257"/>
    <cellStyle name="Normal 4 2" xfId="258"/>
    <cellStyle name="Normal 4 3" xfId="259"/>
    <cellStyle name="Normal 4 6" xfId="260"/>
    <cellStyle name="Normal 40" xfId="261"/>
    <cellStyle name="Normal 40 2" xfId="262"/>
    <cellStyle name="Normal 41" xfId="263"/>
    <cellStyle name="Normal 41 2" xfId="264"/>
    <cellStyle name="Normal 42" xfId="265"/>
    <cellStyle name="Normal 42 2" xfId="266"/>
    <cellStyle name="Normal 43" xfId="267"/>
    <cellStyle name="Normal 43 2" xfId="268"/>
    <cellStyle name="Normal 44" xfId="269"/>
    <cellStyle name="Normal 44 2" xfId="270"/>
    <cellStyle name="Normal 45" xfId="271"/>
    <cellStyle name="Normal 45 2" xfId="272"/>
    <cellStyle name="Normal 46" xfId="273"/>
    <cellStyle name="Normal 46 2" xfId="274"/>
    <cellStyle name="Normal 47" xfId="275"/>
    <cellStyle name="Normal 47 2" xfId="276"/>
    <cellStyle name="Normal 48" xfId="277"/>
    <cellStyle name="Normal 48 2" xfId="278"/>
    <cellStyle name="Normal 49" xfId="279"/>
    <cellStyle name="Normal 49 2" xfId="280"/>
    <cellStyle name="Normal 5" xfId="281"/>
    <cellStyle name="Normal 5 2" xfId="282"/>
    <cellStyle name="Normal 5 3" xfId="283"/>
    <cellStyle name="Normal 50" xfId="284"/>
    <cellStyle name="Normal 51" xfId="285"/>
    <cellStyle name="Normal 52" xfId="286"/>
    <cellStyle name="Normal 53" xfId="287"/>
    <cellStyle name="Normal 54" xfId="288"/>
    <cellStyle name="Normal 55" xfId="289"/>
    <cellStyle name="Normal 56" xfId="2"/>
    <cellStyle name="Normal 56 3" xfId="290"/>
    <cellStyle name="Normal 57" xfId="291"/>
    <cellStyle name="Normal 58" xfId="292"/>
    <cellStyle name="Normal 6" xfId="293"/>
    <cellStyle name="Normal 6 2" xfId="294"/>
    <cellStyle name="Normal 6 3" xfId="295"/>
    <cellStyle name="Normal 7" xfId="296"/>
    <cellStyle name="Normal 7 2" xfId="297"/>
    <cellStyle name="Normal 8" xfId="298"/>
    <cellStyle name="Normal 8 2" xfId="299"/>
    <cellStyle name="Normal 9" xfId="300"/>
    <cellStyle name="Normal 9 2" xfId="301"/>
    <cellStyle name="Normal_10-11 Data (2009)" xfId="438"/>
    <cellStyle name="Normal_CTB Data down load" xfId="437"/>
    <cellStyle name="Note 2" xfId="302"/>
    <cellStyle name="Note 2 2" xfId="303"/>
    <cellStyle name="Output 2" xfId="304"/>
    <cellStyle name="Output Amounts" xfId="305"/>
    <cellStyle name="Output Column Headings" xfId="306"/>
    <cellStyle name="Output Line Items" xfId="307"/>
    <cellStyle name="Output Report Heading" xfId="308"/>
    <cellStyle name="Output Report Title" xfId="309"/>
    <cellStyle name="P" xfId="310"/>
    <cellStyle name="P 2" xfId="311"/>
    <cellStyle name="Percent" xfId="1" builtinId="5"/>
    <cellStyle name="Percent [2]" xfId="312"/>
    <cellStyle name="Percent 2" xfId="313"/>
    <cellStyle name="Percent 3" xfId="314"/>
    <cellStyle name="Percent 3 2" xfId="315"/>
    <cellStyle name="Percent 4" xfId="316"/>
    <cellStyle name="Percent 4 2" xfId="317"/>
    <cellStyle name="Percent 5" xfId="318"/>
    <cellStyle name="Percent 6" xfId="319"/>
    <cellStyle name="Percent 7" xfId="320"/>
    <cellStyle name="Percent 8" xfId="321"/>
    <cellStyle name="Percent 9" xfId="322"/>
    <cellStyle name="Refdb standard" xfId="323"/>
    <cellStyle name="ReportData" xfId="324"/>
    <cellStyle name="ReportElements" xfId="325"/>
    <cellStyle name="ReportHeader" xfId="326"/>
    <cellStyle name="Row_Headings" xfId="327"/>
    <cellStyle name="SAPBEXaggData" xfId="328"/>
    <cellStyle name="SAPBEXaggDataEmph" xfId="329"/>
    <cellStyle name="SAPBEXaggItem" xfId="330"/>
    <cellStyle name="SAPBEXaggItemX" xfId="331"/>
    <cellStyle name="SAPBEXchaText" xfId="332"/>
    <cellStyle name="SAPBEXexcBad7" xfId="333"/>
    <cellStyle name="SAPBEXexcBad8" xfId="334"/>
    <cellStyle name="SAPBEXexcBad9" xfId="335"/>
    <cellStyle name="SAPBEXexcCritical4" xfId="336"/>
    <cellStyle name="SAPBEXexcCritical5" xfId="337"/>
    <cellStyle name="SAPBEXexcCritical6" xfId="338"/>
    <cellStyle name="SAPBEXexcGood1" xfId="339"/>
    <cellStyle name="SAPBEXexcGood2" xfId="340"/>
    <cellStyle name="SAPBEXexcGood3" xfId="341"/>
    <cellStyle name="SAPBEXfilterDrill" xfId="342"/>
    <cellStyle name="SAPBEXfilterItem" xfId="343"/>
    <cellStyle name="SAPBEXfilterText" xfId="344"/>
    <cellStyle name="SAPBEXformats" xfId="345"/>
    <cellStyle name="SAPBEXheaderItem" xfId="346"/>
    <cellStyle name="SAPBEXheaderText" xfId="347"/>
    <cellStyle name="SAPBEXHLevel0" xfId="348"/>
    <cellStyle name="SAPBEXHLevel0X" xfId="349"/>
    <cellStyle name="SAPBEXHLevel1" xfId="350"/>
    <cellStyle name="SAPBEXHLevel1X" xfId="351"/>
    <cellStyle name="SAPBEXHLevel2" xfId="352"/>
    <cellStyle name="SAPBEXHLevel2X" xfId="353"/>
    <cellStyle name="SAPBEXHLevel3" xfId="354"/>
    <cellStyle name="SAPBEXHLevel3X" xfId="355"/>
    <cellStyle name="SAPBEXresData" xfId="356"/>
    <cellStyle name="SAPBEXresDataEmph" xfId="357"/>
    <cellStyle name="SAPBEXresItem" xfId="358"/>
    <cellStyle name="SAPBEXresItemX" xfId="359"/>
    <cellStyle name="SAPBEXstdData" xfId="360"/>
    <cellStyle name="SAPBEXstdDataEmph" xfId="361"/>
    <cellStyle name="SAPBEXstdItem" xfId="362"/>
    <cellStyle name="SAPBEXstdItemX" xfId="363"/>
    <cellStyle name="SAPBEXtitle" xfId="364"/>
    <cellStyle name="SAPBEXundefined" xfId="365"/>
    <cellStyle name="Style 1" xfId="366"/>
    <cellStyle name="Style 1 2" xfId="367"/>
    <cellStyle name="Style1" xfId="368"/>
    <cellStyle name="Style1 2" xfId="369"/>
    <cellStyle name="Style2" xfId="370"/>
    <cellStyle name="Style3" xfId="371"/>
    <cellStyle name="Style4" xfId="372"/>
    <cellStyle name="Style5" xfId="373"/>
    <cellStyle name="Style6" xfId="374"/>
    <cellStyle name="Table Footnote" xfId="375"/>
    <cellStyle name="Table Footnote 2" xfId="376"/>
    <cellStyle name="Table Footnote 2 2" xfId="377"/>
    <cellStyle name="Table Footnote_Table 5.6 sales of assets 23Feb2010" xfId="378"/>
    <cellStyle name="Table Header" xfId="379"/>
    <cellStyle name="Table Header 2" xfId="380"/>
    <cellStyle name="Table Header 2 2" xfId="381"/>
    <cellStyle name="Table Header_Table 5.6 sales of assets 23Feb2010" xfId="382"/>
    <cellStyle name="Table Heading 1" xfId="383"/>
    <cellStyle name="Table Heading 1 2" xfId="384"/>
    <cellStyle name="Table Heading 1 2 2" xfId="385"/>
    <cellStyle name="Table Heading 1_Table 5.6 sales of assets 23Feb2010" xfId="386"/>
    <cellStyle name="Table Heading 2" xfId="387"/>
    <cellStyle name="Table Heading 2 2" xfId="388"/>
    <cellStyle name="Table Heading 2_Table 5.6 sales of assets 23Feb2010" xfId="389"/>
    <cellStyle name="Table Of Which" xfId="390"/>
    <cellStyle name="Table Of Which 2" xfId="391"/>
    <cellStyle name="Table Of Which_Table 5.6 sales of assets 23Feb2010" xfId="392"/>
    <cellStyle name="Table Row Billions" xfId="393"/>
    <cellStyle name="Table Row Billions 2" xfId="394"/>
    <cellStyle name="Table Row Billions Check" xfId="395"/>
    <cellStyle name="Table Row Billions Check 2" xfId="396"/>
    <cellStyle name="Table Row Billions Check 3" xfId="397"/>
    <cellStyle name="Table Row Billions Check_asset sales" xfId="398"/>
    <cellStyle name="Table Row Billions_Table 5.6 sales of assets 23Feb2010" xfId="399"/>
    <cellStyle name="Table Row Millions" xfId="400"/>
    <cellStyle name="Table Row Millions 2" xfId="401"/>
    <cellStyle name="Table Row Millions 2 2" xfId="402"/>
    <cellStyle name="Table Row Millions Check" xfId="403"/>
    <cellStyle name="Table Row Millions Check 2" xfId="404"/>
    <cellStyle name="Table Row Millions Check 3" xfId="405"/>
    <cellStyle name="Table Row Millions Check 4" xfId="406"/>
    <cellStyle name="Table Row Millions Check_asset sales" xfId="407"/>
    <cellStyle name="Table Row Millions_Table 5.6 sales of assets 23Feb2010" xfId="408"/>
    <cellStyle name="Table Row Percentage" xfId="409"/>
    <cellStyle name="Table Row Percentage 2" xfId="410"/>
    <cellStyle name="Table Row Percentage Check" xfId="411"/>
    <cellStyle name="Table Row Percentage Check 2" xfId="412"/>
    <cellStyle name="Table Row Percentage Check 3" xfId="413"/>
    <cellStyle name="Table Row Percentage Check_asset sales" xfId="414"/>
    <cellStyle name="Table Row Percentage_Table 5.6 sales of assets 23Feb2010" xfId="415"/>
    <cellStyle name="Table Total Billions" xfId="416"/>
    <cellStyle name="Table Total Billions 2" xfId="417"/>
    <cellStyle name="Table Total Billions_Table 5.6 sales of assets 23Feb2010" xfId="418"/>
    <cellStyle name="Table Total Millions" xfId="419"/>
    <cellStyle name="Table Total Millions 2" xfId="420"/>
    <cellStyle name="Table Total Millions 2 2" xfId="421"/>
    <cellStyle name="Table Total Millions_Table 5.6 sales of assets 23Feb2010" xfId="422"/>
    <cellStyle name="Table Total Percentage" xfId="423"/>
    <cellStyle name="Table Total Percentage 2" xfId="424"/>
    <cellStyle name="Table Total Percentage_Table 5.6 sales of assets 23Feb2010" xfId="425"/>
    <cellStyle name="Table Units" xfId="426"/>
    <cellStyle name="Table Units 2" xfId="427"/>
    <cellStyle name="Table Units 2 2" xfId="428"/>
    <cellStyle name="Table Units_Table 5.6 sales of assets 23Feb2010" xfId="429"/>
    <cellStyle name="Times New Roman" xfId="430"/>
    <cellStyle name="Title 2" xfId="431"/>
    <cellStyle name="Title 3" xfId="432"/>
    <cellStyle name="Title 4" xfId="433"/>
    <cellStyle name="Total 2" xfId="434"/>
    <cellStyle name="Warning Text 2" xfId="435"/>
    <cellStyle name="whole number" xfId="436"/>
  </cellStyles>
  <dxfs count="1">
    <dxf>
      <font>
        <color theme="0"/>
      </font>
      <fill>
        <patternFill patternType="none">
          <bgColor auto="1"/>
        </patternFill>
      </fill>
      <border>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5</xdr:col>
      <xdr:colOff>9525</xdr:colOff>
      <xdr:row>0</xdr:row>
      <xdr:rowOff>200024</xdr:rowOff>
    </xdr:from>
    <xdr:to>
      <xdr:col>18</xdr:col>
      <xdr:colOff>750094</xdr:colOff>
      <xdr:row>13</xdr:row>
      <xdr:rowOff>9524</xdr:rowOff>
    </xdr:to>
    <xdr:sp macro="" textlink="">
      <xdr:nvSpPr>
        <xdr:cNvPr id="2" name="TextBox 1"/>
        <xdr:cNvSpPr txBox="1"/>
      </xdr:nvSpPr>
      <xdr:spPr>
        <a:xfrm>
          <a:off x="3355181" y="200024"/>
          <a:ext cx="14932819" cy="2238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1" i="0" u="none" strike="noStrike" kern="0" cap="none" spc="0" normalizeH="0" baseline="0" noProof="0">
              <a:ln>
                <a:noFill/>
              </a:ln>
              <a:solidFill>
                <a:prstClr val="black"/>
              </a:solidFill>
              <a:effectLst/>
              <a:uLnTx/>
              <a:uFillTx/>
              <a:latin typeface="+mn-lt"/>
              <a:ea typeface="+mn-ea"/>
              <a:cs typeface="+mn-cs"/>
            </a:rPr>
            <a:t>Instructions for using this calculator</a:t>
          </a: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0" i="0" u="none" strike="noStrike" kern="0" cap="none" spc="0" normalizeH="0" baseline="0" noProof="0">
              <a:ln>
                <a:noFill/>
              </a:ln>
              <a:solidFill>
                <a:prstClr val="black"/>
              </a:solidFill>
              <a:effectLst/>
              <a:uLnTx/>
              <a:uFillTx/>
              <a:latin typeface="+mn-lt"/>
              <a:ea typeface="+mn-ea"/>
              <a:cs typeface="+mn-cs"/>
            </a:rPr>
            <a:t>Select all authority names that wish to be part of the pilot from the drop down list in the </a:t>
          </a:r>
          <a:r>
            <a:rPr kumimoji="0" lang="en-GB" sz="1200" b="1" i="0" u="none" strike="noStrike" kern="0" cap="none" spc="0" normalizeH="0" baseline="0" noProof="0">
              <a:ln>
                <a:noFill/>
              </a:ln>
              <a:solidFill>
                <a:prstClr val="black"/>
              </a:solidFill>
              <a:effectLst/>
              <a:uLnTx/>
              <a:uFillTx/>
              <a:latin typeface="+mn-lt"/>
              <a:ea typeface="+mn-ea"/>
              <a:cs typeface="+mn-cs"/>
            </a:rPr>
            <a:t>LA name </a:t>
          </a:r>
          <a:r>
            <a:rPr kumimoji="0" lang="en-GB" sz="1200" b="0" i="0" u="none" strike="noStrike" kern="0" cap="none" spc="0" normalizeH="0" baseline="0" noProof="0">
              <a:ln>
                <a:noFill/>
              </a:ln>
              <a:solidFill>
                <a:prstClr val="black"/>
              </a:solidFill>
              <a:effectLst/>
              <a:uLnTx/>
              <a:uFillTx/>
              <a:latin typeface="+mn-lt"/>
              <a:ea typeface="+mn-ea"/>
              <a:cs typeface="+mn-cs"/>
            </a:rPr>
            <a:t>column below.  For counties please add in </a:t>
          </a:r>
          <a:r>
            <a:rPr kumimoji="0" lang="en-GB" sz="1200" b="1" i="0" u="none" strike="noStrike" kern="0" cap="none" spc="0" normalizeH="0" baseline="0" noProof="0">
              <a:ln>
                <a:noFill/>
              </a:ln>
              <a:solidFill>
                <a:prstClr val="black"/>
              </a:solidFill>
              <a:effectLst/>
              <a:uLnTx/>
              <a:uFillTx/>
              <a:latin typeface="+mn-lt"/>
              <a:ea typeface="+mn-ea"/>
              <a:cs typeface="+mn-cs"/>
            </a:rPr>
            <a:t>row 21</a:t>
          </a:r>
          <a:r>
            <a:rPr kumimoji="0" lang="en-GB" sz="1200" b="0" i="0" u="none" strike="noStrike" kern="0" cap="none" spc="0" normalizeH="0" baseline="0" noProof="0">
              <a:ln>
                <a:noFill/>
              </a:ln>
              <a:solidFill>
                <a:prstClr val="black"/>
              </a:solidFill>
              <a:effectLst/>
              <a:uLnTx/>
              <a:uFillTx/>
              <a:latin typeface="+mn-lt"/>
              <a:ea typeface="+mn-ea"/>
              <a:cs typeface="+mn-cs"/>
            </a:rPr>
            <a:t>.  For Metropolitan Districts or Unitary authorities please add from  </a:t>
          </a:r>
          <a:r>
            <a:rPr kumimoji="0" lang="en-GB" sz="1200" b="1" i="0" u="none" strike="noStrike" kern="0" cap="none" spc="0" normalizeH="0" baseline="0" noProof="0">
              <a:ln>
                <a:noFill/>
              </a:ln>
              <a:solidFill>
                <a:prstClr val="black"/>
              </a:solidFill>
              <a:effectLst/>
              <a:uLnTx/>
              <a:uFillTx/>
              <a:latin typeface="+mn-lt"/>
              <a:ea typeface="+mn-ea"/>
              <a:cs typeface="+mn-cs"/>
            </a:rPr>
            <a:t>row 39</a:t>
          </a:r>
          <a:r>
            <a:rPr kumimoji="0" lang="en-GB" sz="1200" b="0" i="0" u="none" strike="noStrike" kern="0" cap="none" spc="0" normalizeH="0" baseline="0" noProof="0">
              <a:ln>
                <a:noFill/>
              </a:ln>
              <a:solidFill>
                <a:prstClr val="black"/>
              </a:solidFill>
              <a:effectLst/>
              <a:uLnTx/>
              <a:uFillTx/>
              <a:latin typeface="+mn-lt"/>
              <a:ea typeface="+mn-ea"/>
              <a:cs typeface="+mn-cs"/>
            </a:rPr>
            <a:t>. If you wish to include Shire DIstricts in your pilot pool without the relevant County Council, please sinert the county in row 20 and set the county and any districts not in the proposed pool to No in the column G (Included in pilot bid?).</a:t>
          </a:r>
          <a:endParaRPr kumimoji="0" lang="en-GB" sz="12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0" i="0" u="none" strike="noStrike" kern="0" cap="none" spc="0" normalizeH="0" baseline="0" noProof="0">
              <a:ln>
                <a:noFill/>
              </a:ln>
              <a:solidFill>
                <a:prstClr val="black"/>
              </a:solidFill>
              <a:effectLst/>
              <a:uLnTx/>
              <a:uFillTx/>
              <a:latin typeface="+mn-lt"/>
              <a:ea typeface="+mn-ea"/>
              <a:cs typeface="+mn-cs"/>
            </a:rPr>
            <a:t>Enter the proposed tier split for  each LA  </a:t>
          </a:r>
          <a:r>
            <a:rPr kumimoji="0" lang="en-GB" sz="1200" b="1" i="0" u="none" strike="noStrike" kern="0" cap="none" spc="0" normalizeH="0" baseline="0" noProof="0">
              <a:ln>
                <a:noFill/>
              </a:ln>
              <a:solidFill>
                <a:prstClr val="black"/>
              </a:solidFill>
              <a:effectLst/>
              <a:uLnTx/>
              <a:uFillTx/>
              <a:latin typeface="+mn-lt"/>
              <a:ea typeface="+mn-ea"/>
              <a:cs typeface="+mn-cs"/>
            </a:rPr>
            <a:t>except counties </a:t>
          </a:r>
          <a:r>
            <a:rPr kumimoji="0" lang="en-GB" sz="1200" b="0" i="0" u="none" strike="noStrike" kern="0" cap="none" spc="0" normalizeH="0" baseline="0" noProof="0">
              <a:ln>
                <a:noFill/>
              </a:ln>
              <a:solidFill>
                <a:prstClr val="black"/>
              </a:solidFill>
              <a:effectLst/>
              <a:uLnTx/>
              <a:uFillTx/>
              <a:latin typeface="+mn-lt"/>
              <a:ea typeface="+mn-ea"/>
              <a:cs typeface="+mn-cs"/>
            </a:rPr>
            <a:t>in the </a:t>
          </a:r>
          <a:r>
            <a:rPr kumimoji="0" lang="en-GB" sz="1200" b="1" i="0" u="none" strike="noStrike" kern="0" cap="none" spc="0" normalizeH="0" baseline="0" noProof="0">
              <a:ln>
                <a:noFill/>
              </a:ln>
              <a:solidFill>
                <a:prstClr val="black"/>
              </a:solidFill>
              <a:effectLst/>
              <a:uLnTx/>
              <a:uFillTx/>
              <a:latin typeface="+mn-lt"/>
              <a:ea typeface="+mn-ea"/>
              <a:cs typeface="+mn-cs"/>
            </a:rPr>
            <a:t>New tier split </a:t>
          </a:r>
          <a:r>
            <a:rPr kumimoji="0" lang="en-GB" sz="1200" b="0" i="0" u="none" strike="noStrike" kern="0" cap="none" spc="0" normalizeH="0" baseline="0" noProof="0">
              <a:ln>
                <a:noFill/>
              </a:ln>
              <a:solidFill>
                <a:prstClr val="black"/>
              </a:solidFill>
              <a:effectLst/>
              <a:uLnTx/>
              <a:uFillTx/>
              <a:latin typeface="+mn-lt"/>
              <a:ea typeface="+mn-ea"/>
              <a:cs typeface="+mn-cs"/>
            </a:rPr>
            <a:t>column. If you are not changing the tier split, please enter the current tier split.  Enter a number only.  This must be in the range 1-100. and cannot be more than 50 percentage points higher than the existing tier split.</a:t>
          </a: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0" i="0" u="none" strike="noStrike" kern="0" cap="none" spc="0" normalizeH="0" baseline="0" noProof="0">
              <a:ln>
                <a:noFill/>
              </a:ln>
              <a:solidFill>
                <a:prstClr val="black"/>
              </a:solidFill>
              <a:effectLst/>
              <a:uLnTx/>
              <a:uFillTx/>
              <a:latin typeface="+mn-lt"/>
              <a:ea typeface="+mn-ea"/>
              <a:cs typeface="+mn-cs"/>
            </a:rPr>
            <a:t>Before submitting this spreadsheet please enter a name for your pilot pool in the box below - this is used to ensure all members of the pool are allocated to the correct pilot pool in our calculations.</a:t>
          </a: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1" i="0" u="none" strike="noStrike" kern="0" cap="none" spc="0" normalizeH="0" baseline="0" noProof="0">
              <a:ln>
                <a:noFill/>
              </a:ln>
              <a:solidFill>
                <a:prstClr val="black"/>
              </a:solidFill>
              <a:effectLst/>
              <a:uLnTx/>
              <a:uFillTx/>
              <a:latin typeface="+mn-lt"/>
              <a:ea typeface="+mn-ea"/>
              <a:cs typeface="+mn-cs"/>
            </a:rPr>
            <a:t>Please ensure you have specified whether authorities are included in the proposed pilot bid and what the  new tier split for  each authority will be (</a:t>
          </a:r>
          <a:r>
            <a:rPr lang="en-GB" sz="1100" b="1" i="0" baseline="0">
              <a:solidFill>
                <a:schemeClr val="dk1"/>
              </a:solidFill>
              <a:effectLst/>
              <a:latin typeface="+mn-lt"/>
              <a:ea typeface="+mn-ea"/>
              <a:cs typeface="+mn-cs"/>
            </a:rPr>
            <a:t>columns G and I ) for each authority displayed, regardless of whether they are a proposed pilot authority.</a:t>
          </a:r>
          <a:endParaRPr kumimoji="0" lang="en-GB" sz="12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0" i="0" u="none" strike="noStrike" kern="0" cap="none" spc="0" normalizeH="0" baseline="0" noProof="0">
              <a:ln>
                <a:noFill/>
              </a:ln>
              <a:solidFill>
                <a:prstClr val="black"/>
              </a:solidFill>
              <a:effectLst/>
              <a:uLnTx/>
              <a:uFillTx/>
              <a:latin typeface="+mn-lt"/>
              <a:ea typeface="+mn-ea"/>
              <a:cs typeface="+mn-cs"/>
            </a:rPr>
            <a:t>If you require help using this calculator please contact </a:t>
          </a:r>
          <a:r>
            <a:rPr kumimoji="0" lang="en-GB" sz="1200" b="0" i="0" u="sng" strike="noStrike" kern="0" cap="none" spc="0" normalizeH="0" baseline="0" noProof="0">
              <a:ln>
                <a:noFill/>
              </a:ln>
              <a:solidFill>
                <a:prstClr val="black"/>
              </a:solidFill>
              <a:effectLst/>
              <a:uLnTx/>
              <a:uFillTx/>
              <a:latin typeface="+mn-lt"/>
              <a:ea typeface="+mn-ea"/>
              <a:cs typeface="+mn-cs"/>
              <a:hlinkClick xmlns:r="http://schemas.openxmlformats.org/officeDocument/2006/relationships" r:id=""/>
            </a:rPr>
            <a:t>Businessratespilots@communities.gsi.gov.uk</a:t>
          </a:r>
          <a:r>
            <a:rPr kumimoji="0" lang="en-GB" sz="12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600"/>
            </a:spcAft>
            <a:buClrTx/>
            <a:buSzTx/>
            <a:buFontTx/>
            <a:buNone/>
            <a:tabLst/>
            <a:defRPr/>
          </a:pPr>
          <a:r>
            <a:rPr kumimoji="0" lang="en-GB" sz="1200" b="1" i="0" u="none" strike="noStrike" kern="0" cap="none" spc="0" normalizeH="0" baseline="0" noProof="0">
              <a:ln>
                <a:noFill/>
              </a:ln>
              <a:solidFill>
                <a:prstClr val="black"/>
              </a:solidFill>
              <a:effectLst/>
              <a:uLnTx/>
              <a:uFillTx/>
              <a:latin typeface="+mn-lt"/>
              <a:ea typeface="+mn-ea"/>
              <a:cs typeface="+mn-cs"/>
            </a:rPr>
            <a:t>Please note:  These figures are for guidance and are subject to change as a result of updates following revaluation, the 2019/20 Local Government Finance Settlement.  and the update to the Small Business Rate Multiplier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160307%202014-15%20NNDR3%20Safety%20Net%20and%20Levy%20calculator%20with%20pools%20FINAL%2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eadsp002.desktop21.dclg.gov.uk\dclgdfs\SharedData4$\LDG\Lgf\LGFPNET\Lgfpnet\Spending%20Power\2017-18\Working%20model\Post%20Budget%202017\170308%20CSP%201718%20post%20budget%202017%20with%20B17%20deflator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Lgfpnet\Spending%20Power\2017-18\Working%20model\Final%20Settlement\160831%20CSP%201718%20Final%20FROZE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5-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ov.uk/Lgfpnet/Spending%20Power/2016-17%20to%202019-20/Public%20Tables/Final%20Settlement/160201%20Core%20Spending%20Power%20FINAL%20SETTLEMENT%20corrected%20KI.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86211/NNDR1_2014-15_drop_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Data (Updated)"/>
      <sheetName val="Datasheet1"/>
      <sheetName val="Datasheet2"/>
      <sheetName val="Datasheet3"/>
      <sheetName val="Datasheet4"/>
      <sheetName val="Datasheet5"/>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o do"/>
      <sheetName val="QA log"/>
      <sheetName val="Parameters"/>
      <sheetName val="Policy Front End"/>
      <sheetName val="LA Data"/>
      <sheetName val="Final"/>
      <sheetName val="Provisional"/>
      <sheetName val="Published CSP"/>
      <sheetName val="KI LA Data"/>
      <sheetName val="KI Local Authority Dropdown"/>
      <sheetName val="KI 2016-17"/>
      <sheetName val="KI 2017-18"/>
      <sheetName val="KI 2018-19"/>
      <sheetName val="KI 2019-20"/>
      <sheetName val="Core Spending Power - Summary"/>
      <sheetName val="per Dwelling"/>
      <sheetName val="Core Spending Power - detail"/>
      <sheetName val="Change over the SR"/>
      <sheetName val="2016-17"/>
      <sheetName val="2017-18"/>
      <sheetName val="2018-19"/>
      <sheetName val="2019-20"/>
      <sheetName val="Area Spending Power"/>
      <sheetName val="Visible Lines - Summary"/>
      <sheetName val="2016-17 (visible)"/>
      <sheetName val="2017-18 (visible)"/>
      <sheetName val="2018-19 (visible)"/>
      <sheetName val="2019-20 (visible)"/>
      <sheetName val="CT model - DATA UPDATE"/>
      <sheetName val="CT £5 district - DATA UPDATE"/>
      <sheetName val="Fire £5 LQ"/>
      <sheetName val="2016-17 CT split"/>
      <sheetName val="NHB"/>
      <sheetName val="NHB savings"/>
      <sheetName val="iBCF Existing"/>
      <sheetName val="iBCF New"/>
      <sheetName val="23112016 deflator update"/>
      <sheetName val="Inflation Forecasts"/>
      <sheetName val="GFSP rural-urban gap (DCLG)"/>
      <sheetName val="GFSP rural-urban gap (RSN)"/>
      <sheetName val="GFSP Calcs for RSN measure"/>
      <sheetName val="CSP rural-urban gap (DCLG)"/>
      <sheetName val="CSP rural-urban gap (RSN)"/>
      <sheetName val="CSP Calcs for RSN measure"/>
      <sheetName val="Popn for rural-urban gap"/>
      <sheetName val="Example authorities"/>
      <sheetName val="Transition Grant"/>
      <sheetName val="CSP comparison"/>
      <sheetName val="2015-16 SFA split"/>
      <sheetName val="Delta 2016-17"/>
      <sheetName val="Delta 2017-18"/>
      <sheetName val="Delta 2018-19"/>
      <sheetName val="Delta 2019-20"/>
      <sheetName val="Cabinet Summary"/>
      <sheetName val="Briefing Output"/>
      <sheetName val="Real terms"/>
      <sheetName val="Limits"/>
      <sheetName val="iBCF post B17"/>
    </sheetNames>
    <sheetDataSet>
      <sheetData sheetId="0"/>
      <sheetData sheetId="1"/>
      <sheetData sheetId="2"/>
      <sheetData sheetId="3">
        <row r="41">
          <cell r="C41">
            <v>0</v>
          </cell>
        </row>
        <row r="44">
          <cell r="B44" t="str">
            <v>The 2017-18 Adult Social Care Support Grant</v>
          </cell>
        </row>
      </sheetData>
      <sheetData sheetId="4"/>
      <sheetData sheetId="5"/>
      <sheetData sheetId="6"/>
      <sheetData sheetId="7">
        <row r="35">
          <cell r="M35">
            <v>3.0157391273579996</v>
          </cell>
          <cell r="N35">
            <v>2.3912040853029999</v>
          </cell>
          <cell r="O35">
            <v>1.9214826453600002</v>
          </cell>
          <cell r="P35">
            <v>1.7033815726419999</v>
          </cell>
          <cell r="Q35">
            <v>1.397463663536</v>
          </cell>
        </row>
        <row r="36">
          <cell r="M36">
            <v>5.8070828160709995</v>
          </cell>
          <cell r="N36">
            <v>5.046013002174</v>
          </cell>
          <cell r="O36">
            <v>4.4746297274630003</v>
          </cell>
          <cell r="P36">
            <v>4.1760451179959999</v>
          </cell>
          <cell r="Q36">
            <v>3.8452072440359997</v>
          </cell>
        </row>
        <row r="37">
          <cell r="M37">
            <v>5.3024620975620005</v>
          </cell>
          <cell r="N37">
            <v>4.4967622221429995</v>
          </cell>
          <cell r="O37">
            <v>3.8914291791200002</v>
          </cell>
          <cell r="P37">
            <v>3.5737061905989997</v>
          </cell>
          <cell r="Q37">
            <v>3.2211487426619998</v>
          </cell>
        </row>
        <row r="38">
          <cell r="M38">
            <v>6.1494876563579997</v>
          </cell>
          <cell r="N38">
            <v>5.0231386222859999</v>
          </cell>
          <cell r="O38">
            <v>4.1763255062189995</v>
          </cell>
          <cell r="P38">
            <v>3.73005344701</v>
          </cell>
          <cell r="Q38">
            <v>3.234193126314</v>
          </cell>
        </row>
        <row r="39">
          <cell r="M39">
            <v>6.2654854105269999</v>
          </cell>
          <cell r="N39">
            <v>5.4150757911910006</v>
          </cell>
          <cell r="O39">
            <v>4.7764829523440007</v>
          </cell>
          <cell r="P39">
            <v>4.4423465192710001</v>
          </cell>
          <cell r="Q39">
            <v>4.0719581971349994</v>
          </cell>
        </row>
        <row r="40">
          <cell r="M40">
            <v>4.7028353029469994</v>
          </cell>
          <cell r="N40">
            <v>3.903472296246</v>
          </cell>
          <cell r="O40">
            <v>3.3026816942520001</v>
          </cell>
          <cell r="P40">
            <v>2.9866543008109998</v>
          </cell>
          <cell r="Q40">
            <v>2.6357262512829998</v>
          </cell>
        </row>
        <row r="41">
          <cell r="M41">
            <v>20.061896474220998</v>
          </cell>
          <cell r="N41">
            <v>18.629490634036998</v>
          </cell>
          <cell r="O41">
            <v>16.895495390063999</v>
          </cell>
          <cell r="P41">
            <v>16.183992428872003</v>
          </cell>
          <cell r="Q41">
            <v>15.921625485052001</v>
          </cell>
        </row>
        <row r="42">
          <cell r="M42">
            <v>6.4274345248220008</v>
          </cell>
          <cell r="N42">
            <v>5.2145658102129993</v>
          </cell>
          <cell r="O42">
            <v>4.3027275781930001</v>
          </cell>
          <cell r="P42">
            <v>3.8392325528710001</v>
          </cell>
          <cell r="Q42">
            <v>3.2884239026430002</v>
          </cell>
        </row>
        <row r="43">
          <cell r="M43">
            <v>3.5445298156980001</v>
          </cell>
          <cell r="N43">
            <v>2.9488461952980001</v>
          </cell>
          <cell r="O43">
            <v>2.5011344062390002</v>
          </cell>
          <cell r="P43">
            <v>2.2656171097689999</v>
          </cell>
          <cell r="Q43">
            <v>2.004085840798</v>
          </cell>
        </row>
        <row r="44">
          <cell r="M44">
            <v>98.835200187377012</v>
          </cell>
          <cell r="N44">
            <v>89.494348353048991</v>
          </cell>
          <cell r="O44">
            <v>82.643118515856997</v>
          </cell>
          <cell r="P44">
            <v>78.908249374228006</v>
          </cell>
          <cell r="Q44">
            <v>75.325427943880001</v>
          </cell>
        </row>
        <row r="45">
          <cell r="M45">
            <v>107.33593451737801</v>
          </cell>
          <cell r="N45">
            <v>90.598334622642994</v>
          </cell>
          <cell r="O45">
            <v>78.259847558700997</v>
          </cell>
          <cell r="P45">
            <v>71.476195580645992</v>
          </cell>
          <cell r="Q45">
            <v>64.807577177257002</v>
          </cell>
        </row>
        <row r="46">
          <cell r="M46">
            <v>97.895542021352</v>
          </cell>
          <cell r="N46">
            <v>86.665482640539011</v>
          </cell>
          <cell r="O46">
            <v>78.430197175784997</v>
          </cell>
          <cell r="P46">
            <v>73.901869422971004</v>
          </cell>
          <cell r="Q46">
            <v>69.578519864259007</v>
          </cell>
        </row>
        <row r="47">
          <cell r="M47">
            <v>6.3209619822079999</v>
          </cell>
          <cell r="N47">
            <v>5.5676271567560001</v>
          </cell>
          <cell r="O47">
            <v>5.0017164359180004</v>
          </cell>
          <cell r="P47">
            <v>4.7049364989539999</v>
          </cell>
          <cell r="Q47">
            <v>4.3757102673960002</v>
          </cell>
        </row>
        <row r="48">
          <cell r="M48">
            <v>9.5854061605630001</v>
          </cell>
          <cell r="N48">
            <v>7.8128814476089996</v>
          </cell>
          <cell r="O48">
            <v>6.4802105291809999</v>
          </cell>
          <cell r="P48">
            <v>5.7777355656189995</v>
          </cell>
          <cell r="Q48">
            <v>4.9971474296959997</v>
          </cell>
        </row>
        <row r="49">
          <cell r="M49">
            <v>5.0633095132620003</v>
          </cell>
          <cell r="N49">
            <v>4.2171776692130001</v>
          </cell>
          <cell r="O49">
            <v>3.5812404641090003</v>
          </cell>
          <cell r="P49">
            <v>3.2467386157189999</v>
          </cell>
          <cell r="Q49">
            <v>2.8753007454300001</v>
          </cell>
        </row>
        <row r="50">
          <cell r="M50">
            <v>6.4724412356999999</v>
          </cell>
          <cell r="N50">
            <v>5.6192551132410005</v>
          </cell>
          <cell r="O50">
            <v>4.9786856737190002</v>
          </cell>
          <cell r="P50">
            <v>4.6438565748410001</v>
          </cell>
          <cell r="Q50">
            <v>4.2728258742929999</v>
          </cell>
        </row>
        <row r="51">
          <cell r="M51">
            <v>43.871170858203001</v>
          </cell>
          <cell r="N51">
            <v>36.102109530599002</v>
          </cell>
          <cell r="O51">
            <v>30.381122107503998</v>
          </cell>
          <cell r="P51">
            <v>27.217615895243995</v>
          </cell>
          <cell r="Q51">
            <v>24.133741458514997</v>
          </cell>
        </row>
        <row r="52">
          <cell r="M52">
            <v>59.289657558403</v>
          </cell>
          <cell r="N52">
            <v>50.832050829193996</v>
          </cell>
          <cell r="O52">
            <v>44.609088583856995</v>
          </cell>
          <cell r="P52">
            <v>41.180709818861999</v>
          </cell>
          <cell r="Q52">
            <v>37.848271294925993</v>
          </cell>
        </row>
        <row r="53">
          <cell r="M53">
            <v>11.157024230746</v>
          </cell>
          <cell r="N53">
            <v>10.207850850998</v>
          </cell>
          <cell r="O53">
            <v>9.0579516595649991</v>
          </cell>
          <cell r="P53">
            <v>8.5832453798419994</v>
          </cell>
          <cell r="Q53">
            <v>8.404786369839</v>
          </cell>
        </row>
        <row r="54">
          <cell r="M54">
            <v>13.327663830759001</v>
          </cell>
          <cell r="N54">
            <v>12.228909899346998</v>
          </cell>
          <cell r="O54">
            <v>10.897967970490999</v>
          </cell>
          <cell r="P54">
            <v>10.349078441375999</v>
          </cell>
          <cell r="Q54">
            <v>10.143386921529</v>
          </cell>
        </row>
        <row r="55">
          <cell r="M55">
            <v>65.624665757236997</v>
          </cell>
          <cell r="N55">
            <v>55.461143086956</v>
          </cell>
          <cell r="O55">
            <v>47.978595939732998</v>
          </cell>
          <cell r="P55">
            <v>43.855800255039995</v>
          </cell>
          <cell r="Q55">
            <v>39.835520214259994</v>
          </cell>
        </row>
        <row r="56">
          <cell r="M56">
            <v>611.91053299081693</v>
          </cell>
          <cell r="N56">
            <v>554.41692417249499</v>
          </cell>
          <cell r="O56">
            <v>512.27555171733206</v>
          </cell>
          <cell r="P56">
            <v>489.27721926602692</v>
          </cell>
          <cell r="Q56">
            <v>467.310118346933</v>
          </cell>
        </row>
        <row r="57">
          <cell r="M57">
            <v>3.583481502673</v>
          </cell>
          <cell r="N57">
            <v>2.9933610904179999</v>
          </cell>
          <cell r="O57">
            <v>2.549906877867</v>
          </cell>
          <cell r="P57">
            <v>2.3168696230370003</v>
          </cell>
          <cell r="Q57">
            <v>2.058180125691</v>
          </cell>
        </row>
        <row r="58">
          <cell r="M58">
            <v>77.434073261046009</v>
          </cell>
          <cell r="N58">
            <v>69.639815802265005</v>
          </cell>
          <cell r="O58">
            <v>63.920183858561003</v>
          </cell>
          <cell r="P58">
            <v>60.794929028311998</v>
          </cell>
          <cell r="Q58">
            <v>57.79157089679201</v>
          </cell>
        </row>
        <row r="59">
          <cell r="M59">
            <v>84.298085572778007</v>
          </cell>
          <cell r="N59">
            <v>75.845174242462008</v>
          </cell>
          <cell r="O59">
            <v>69.646408391761</v>
          </cell>
          <cell r="P59">
            <v>66.254156475015009</v>
          </cell>
          <cell r="Q59">
            <v>63.008837510287002</v>
          </cell>
        </row>
        <row r="60">
          <cell r="M60">
            <v>5.796291648565</v>
          </cell>
          <cell r="N60">
            <v>5.1351920200930001</v>
          </cell>
          <cell r="O60">
            <v>4.6386922982790004</v>
          </cell>
          <cell r="P60">
            <v>4.378701865679</v>
          </cell>
          <cell r="Q60">
            <v>4.0904295554159997</v>
          </cell>
        </row>
        <row r="61">
          <cell r="M61">
            <v>117.90411942060099</v>
          </cell>
          <cell r="N61">
            <v>104.38498457437299</v>
          </cell>
          <cell r="O61">
            <v>94.463259628792002</v>
          </cell>
          <cell r="P61">
            <v>89.016003501941</v>
          </cell>
          <cell r="Q61">
            <v>83.788725608261004</v>
          </cell>
        </row>
        <row r="62">
          <cell r="M62">
            <v>4.4520498873650007</v>
          </cell>
          <cell r="N62">
            <v>3.9043090955870001</v>
          </cell>
          <cell r="O62">
            <v>3.4931347174990002</v>
          </cell>
          <cell r="P62">
            <v>3.2784250458399997</v>
          </cell>
          <cell r="Q62">
            <v>3.0405794879620003</v>
          </cell>
        </row>
        <row r="63">
          <cell r="M63">
            <v>56.224812561333003</v>
          </cell>
          <cell r="N63">
            <v>47.662580838856002</v>
          </cell>
          <cell r="O63">
            <v>41.360524713827999</v>
          </cell>
          <cell r="P63">
            <v>37.888387012509</v>
          </cell>
          <cell r="Q63">
            <v>34.507222872629001</v>
          </cell>
        </row>
        <row r="64">
          <cell r="M64">
            <v>31.947547296964</v>
          </cell>
          <cell r="N64">
            <v>26.686940099767</v>
          </cell>
          <cell r="O64">
            <v>22.799713320555</v>
          </cell>
          <cell r="P64">
            <v>20.668991469238001</v>
          </cell>
          <cell r="Q64">
            <v>18.544216827799001</v>
          </cell>
        </row>
        <row r="65">
          <cell r="M65">
            <v>236.60404882153699</v>
          </cell>
          <cell r="N65">
            <v>211.39329450024599</v>
          </cell>
          <cell r="O65">
            <v>192.89722331014701</v>
          </cell>
          <cell r="P65">
            <v>182.77109051289401</v>
          </cell>
          <cell r="Q65">
            <v>173.06058330025598</v>
          </cell>
        </row>
        <row r="66">
          <cell r="M66">
            <v>5.8047256744359998</v>
          </cell>
          <cell r="N66">
            <v>4.7936747430829998</v>
          </cell>
          <cell r="O66">
            <v>4.0336777870929996</v>
          </cell>
          <cell r="P66">
            <v>3.6335755468369997</v>
          </cell>
          <cell r="Q66">
            <v>3.1891675254300003</v>
          </cell>
        </row>
        <row r="67">
          <cell r="M67">
            <v>6.3225720434500001</v>
          </cell>
          <cell r="N67">
            <v>5.6518320528450001</v>
          </cell>
          <cell r="O67">
            <v>5.1487698701360003</v>
          </cell>
          <cell r="P67">
            <v>4.8874791845620003</v>
          </cell>
          <cell r="Q67">
            <v>4.5985490519760006</v>
          </cell>
        </row>
        <row r="68">
          <cell r="M68">
            <v>152.673438905572</v>
          </cell>
          <cell r="N68">
            <v>136.829992735562</v>
          </cell>
          <cell r="O68">
            <v>125.18152257551</v>
          </cell>
          <cell r="P68">
            <v>118.836897126748</v>
          </cell>
          <cell r="Q68">
            <v>112.66566736650199</v>
          </cell>
        </row>
        <row r="69">
          <cell r="M69">
            <v>2.8216768277639996</v>
          </cell>
          <cell r="N69">
            <v>2.228661348728</v>
          </cell>
          <cell r="O69">
            <v>1.7826333936100001</v>
          </cell>
          <cell r="P69">
            <v>1.5993627114389999</v>
          </cell>
          <cell r="Q69">
            <v>1.2849468892160001</v>
          </cell>
        </row>
        <row r="70">
          <cell r="M70">
            <v>101.36470954606401</v>
          </cell>
          <cell r="N70">
            <v>87.245236334595006</v>
          </cell>
          <cell r="O70">
            <v>76.842817768328999</v>
          </cell>
          <cell r="P70">
            <v>71.144740265990009</v>
          </cell>
          <cell r="Q70">
            <v>65.552157088550004</v>
          </cell>
        </row>
        <row r="71">
          <cell r="M71">
            <v>176.32570489297299</v>
          </cell>
          <cell r="N71">
            <v>153.714996343716</v>
          </cell>
          <cell r="O71">
            <v>137.09684432288299</v>
          </cell>
          <cell r="P71">
            <v>127.96681794281201</v>
          </cell>
          <cell r="Q71">
            <v>119.136351304219</v>
          </cell>
        </row>
        <row r="72">
          <cell r="M72">
            <v>4.7291164561759995</v>
          </cell>
          <cell r="N72">
            <v>4.0210631298289998</v>
          </cell>
          <cell r="O72">
            <v>3.4891231696829998</v>
          </cell>
          <cell r="P72">
            <v>3.2100165438800001</v>
          </cell>
          <cell r="Q72">
            <v>2.9003438006099995</v>
          </cell>
        </row>
        <row r="73">
          <cell r="M73">
            <v>69.672784366077011</v>
          </cell>
          <cell r="N73">
            <v>56.502665700088997</v>
          </cell>
          <cell r="O73">
            <v>46.784148315875996</v>
          </cell>
          <cell r="P73">
            <v>41.429982998249997</v>
          </cell>
          <cell r="Q73">
            <v>36.142067923634002</v>
          </cell>
        </row>
        <row r="74">
          <cell r="M74">
            <v>2.8887050565529999</v>
          </cell>
          <cell r="N74">
            <v>2.161898321007</v>
          </cell>
          <cell r="O74">
            <v>1.630695589481</v>
          </cell>
          <cell r="P74">
            <v>1.683159300724</v>
          </cell>
          <cell r="Q74">
            <v>1.0033221317179999</v>
          </cell>
        </row>
        <row r="75">
          <cell r="M75">
            <v>3.861661736776</v>
          </cell>
          <cell r="N75">
            <v>3.2971559879179999</v>
          </cell>
          <cell r="O75">
            <v>2.8731012820550004</v>
          </cell>
          <cell r="P75">
            <v>2.6507343065869997</v>
          </cell>
          <cell r="Q75">
            <v>2.4040636108409998</v>
          </cell>
        </row>
        <row r="76">
          <cell r="M76">
            <v>4.8064734701340006</v>
          </cell>
          <cell r="N76">
            <v>4.0651831024669995</v>
          </cell>
          <cell r="O76">
            <v>3.5081957554679999</v>
          </cell>
          <cell r="P76">
            <v>3.2157030924969998</v>
          </cell>
          <cell r="Q76">
            <v>2.8910890745320001</v>
          </cell>
        </row>
        <row r="77">
          <cell r="M77">
            <v>84.655803265968999</v>
          </cell>
          <cell r="N77">
            <v>64.444791222421003</v>
          </cell>
          <cell r="O77">
            <v>49.640197993748998</v>
          </cell>
          <cell r="P77">
            <v>42.901072274593005</v>
          </cell>
          <cell r="Q77">
            <v>33.47765663357</v>
          </cell>
        </row>
        <row r="78">
          <cell r="M78">
            <v>10.023259132572999</v>
          </cell>
          <cell r="N78">
            <v>9.1273898904670006</v>
          </cell>
          <cell r="O78">
            <v>8.0417506990530008</v>
          </cell>
          <cell r="P78">
            <v>7.5925394231660004</v>
          </cell>
          <cell r="Q78">
            <v>7.4224458034060001</v>
          </cell>
        </row>
        <row r="79">
          <cell r="M79">
            <v>8.6318632987009991</v>
          </cell>
          <cell r="N79">
            <v>7.5630048289060001</v>
          </cell>
          <cell r="O79">
            <v>6.7599501639589992</v>
          </cell>
          <cell r="P79">
            <v>6.3384261618940005</v>
          </cell>
          <cell r="Q79">
            <v>5.8706790306130001</v>
          </cell>
        </row>
        <row r="80">
          <cell r="M80">
            <v>63.726380693784002</v>
          </cell>
          <cell r="N80">
            <v>55.202410391881003</v>
          </cell>
          <cell r="O80">
            <v>48.93899015945</v>
          </cell>
          <cell r="P80">
            <v>45.488852338492002</v>
          </cell>
          <cell r="Q80">
            <v>42.159880074185999</v>
          </cell>
        </row>
        <row r="81">
          <cell r="M81">
            <v>73.510776177617998</v>
          </cell>
          <cell r="N81">
            <v>63.950244278180001</v>
          </cell>
          <cell r="O81">
            <v>56.927463032094998</v>
          </cell>
          <cell r="P81">
            <v>53.061697622379</v>
          </cell>
          <cell r="Q81">
            <v>49.337450022368998</v>
          </cell>
        </row>
        <row r="82">
          <cell r="M82">
            <v>6.8903019371280001</v>
          </cell>
          <cell r="N82">
            <v>5.863893552535</v>
          </cell>
          <cell r="O82">
            <v>5.0928533595059999</v>
          </cell>
          <cell r="P82">
            <v>4.6885146655110006</v>
          </cell>
          <cell r="Q82">
            <v>4.239976769009</v>
          </cell>
        </row>
        <row r="83">
          <cell r="M83">
            <v>116.159366743756</v>
          </cell>
          <cell r="N83">
            <v>93.192968377694001</v>
          </cell>
          <cell r="O83">
            <v>76.380190331918996</v>
          </cell>
          <cell r="P83">
            <v>66.948049870791991</v>
          </cell>
          <cell r="Q83">
            <v>58.104520496672997</v>
          </cell>
        </row>
        <row r="84">
          <cell r="M84">
            <v>11.635485357874</v>
          </cell>
          <cell r="N84">
            <v>10.676281706095001</v>
          </cell>
          <cell r="O84">
            <v>9.5143068950469996</v>
          </cell>
          <cell r="P84">
            <v>9.0348628421730002</v>
          </cell>
          <cell r="Q84">
            <v>8.8549146029019994</v>
          </cell>
        </row>
        <row r="85">
          <cell r="M85">
            <v>154.807254182382</v>
          </cell>
          <cell r="N85">
            <v>138.5405164988</v>
          </cell>
          <cell r="O85">
            <v>126.55084554755399</v>
          </cell>
          <cell r="P85">
            <v>120.05923294288098</v>
          </cell>
          <cell r="Q85">
            <v>113.63970606973301</v>
          </cell>
        </row>
        <row r="86">
          <cell r="M86">
            <v>4.9553498909179998</v>
          </cell>
          <cell r="N86">
            <v>4.1930197578020003</v>
          </cell>
          <cell r="O86">
            <v>3.620268710081</v>
          </cell>
          <cell r="P86">
            <v>3.319639980866</v>
          </cell>
          <cell r="Q86">
            <v>2.9860483516830003</v>
          </cell>
        </row>
        <row r="87">
          <cell r="M87">
            <v>7.492977765489</v>
          </cell>
          <cell r="N87">
            <v>6.2839647985380003</v>
          </cell>
          <cell r="O87">
            <v>5.3755159807370001</v>
          </cell>
          <cell r="P87">
            <v>4.8983765589570005</v>
          </cell>
          <cell r="Q87">
            <v>4.3688077702079999</v>
          </cell>
        </row>
        <row r="88">
          <cell r="M88">
            <v>5.4956739811490003</v>
          </cell>
          <cell r="N88">
            <v>4.6418296890660002</v>
          </cell>
          <cell r="O88">
            <v>4.0002705613579996</v>
          </cell>
          <cell r="P88">
            <v>3.6633616082869995</v>
          </cell>
          <cell r="Q88">
            <v>3.289451767249</v>
          </cell>
        </row>
        <row r="89">
          <cell r="M89">
            <v>3.7711252676019997</v>
          </cell>
          <cell r="N89">
            <v>2.9888008514309998</v>
          </cell>
          <cell r="O89">
            <v>2.4004377878100001</v>
          </cell>
          <cell r="P89">
            <v>2.1815615937859998</v>
          </cell>
          <cell r="Q89">
            <v>1.7443273192430002</v>
          </cell>
        </row>
        <row r="90">
          <cell r="M90">
            <v>61.735416174488002</v>
          </cell>
          <cell r="N90">
            <v>49.596133142726003</v>
          </cell>
          <cell r="O90">
            <v>40.644517547141</v>
          </cell>
          <cell r="P90">
            <v>35.695465329903001</v>
          </cell>
          <cell r="Q90">
            <v>30.833618360149</v>
          </cell>
        </row>
        <row r="91">
          <cell r="M91">
            <v>7.0113258351760006</v>
          </cell>
          <cell r="N91">
            <v>6.0189220904919996</v>
          </cell>
          <cell r="O91">
            <v>5.273537452986</v>
          </cell>
          <cell r="P91">
            <v>4.8830031449310001</v>
          </cell>
          <cell r="Q91">
            <v>4.4499070326810006</v>
          </cell>
        </row>
        <row r="92">
          <cell r="M92">
            <v>5.5460685021699998</v>
          </cell>
          <cell r="N92">
            <v>4.3397715196039996</v>
          </cell>
          <cell r="O92">
            <v>3.4324953616379998</v>
          </cell>
          <cell r="P92">
            <v>3.2851447920279999</v>
          </cell>
          <cell r="Q92">
            <v>2.4203150142350003</v>
          </cell>
        </row>
        <row r="93">
          <cell r="M93">
            <v>4.7722673647159999</v>
          </cell>
          <cell r="N93">
            <v>3.873403284878</v>
          </cell>
          <cell r="O93">
            <v>3.1975591378849999</v>
          </cell>
          <cell r="P93">
            <v>2.84120209657</v>
          </cell>
          <cell r="Q93">
            <v>2.445180052859</v>
          </cell>
        </row>
        <row r="94">
          <cell r="M94">
            <v>6.2439539704460003</v>
          </cell>
          <cell r="N94">
            <v>5.3461220819649995</v>
          </cell>
          <cell r="O94">
            <v>4.6717250627199993</v>
          </cell>
          <cell r="P94">
            <v>4.3182439210460002</v>
          </cell>
          <cell r="Q94">
            <v>3.9261878708509999</v>
          </cell>
        </row>
        <row r="95">
          <cell r="M95">
            <v>81.730067203556004</v>
          </cell>
          <cell r="N95">
            <v>65.268129957445012</v>
          </cell>
          <cell r="O95">
            <v>53.138654799591002</v>
          </cell>
          <cell r="P95">
            <v>46.417539403836003</v>
          </cell>
          <cell r="Q95">
            <v>39.850071755222004</v>
          </cell>
        </row>
        <row r="96">
          <cell r="M96">
            <v>17.436917397790999</v>
          </cell>
          <cell r="N96">
            <v>16.035949310664002</v>
          </cell>
          <cell r="O96">
            <v>14.339190628809</v>
          </cell>
          <cell r="P96">
            <v>13.640287915209999</v>
          </cell>
          <cell r="Q96">
            <v>13.379386860611998</v>
          </cell>
        </row>
        <row r="97">
          <cell r="M97">
            <v>95.876268306916003</v>
          </cell>
          <cell r="N97">
            <v>80.208869517118998</v>
          </cell>
          <cell r="O97">
            <v>68.686543205432002</v>
          </cell>
          <cell r="P97">
            <v>62.312339186384001</v>
          </cell>
          <cell r="Q97">
            <v>56.143760303116999</v>
          </cell>
        </row>
        <row r="98">
          <cell r="M98">
            <v>5.6341410100769993</v>
          </cell>
          <cell r="N98">
            <v>4.9234643805499996</v>
          </cell>
          <cell r="O98">
            <v>4.3898870658939995</v>
          </cell>
          <cell r="P98">
            <v>4.1109721295429997</v>
          </cell>
          <cell r="Q98">
            <v>3.8018968941500004</v>
          </cell>
        </row>
        <row r="99">
          <cell r="M99">
            <v>3.6842421631289999</v>
          </cell>
          <cell r="N99">
            <v>2.889962137725</v>
          </cell>
          <cell r="O99">
            <v>2.2925761928799999</v>
          </cell>
          <cell r="P99">
            <v>2.1706387047410001</v>
          </cell>
          <cell r="Q99">
            <v>1.6261590239789998</v>
          </cell>
        </row>
        <row r="100">
          <cell r="M100">
            <v>2.4814257185890001</v>
          </cell>
          <cell r="N100">
            <v>1.7731440744269999</v>
          </cell>
          <cell r="O100">
            <v>1.394454875636</v>
          </cell>
          <cell r="P100">
            <v>1.439318109712</v>
          </cell>
          <cell r="Q100">
            <v>0.64268466301100013</v>
          </cell>
        </row>
        <row r="101">
          <cell r="M101">
            <v>4.8705023211510001</v>
          </cell>
          <cell r="N101">
            <v>4.0617903310120003</v>
          </cell>
          <cell r="O101">
            <v>3.4539935253379999</v>
          </cell>
          <cell r="P101">
            <v>3.1343448913360001</v>
          </cell>
          <cell r="Q101">
            <v>2.7794191241419997</v>
          </cell>
        </row>
        <row r="102">
          <cell r="M102">
            <v>1.603951407439</v>
          </cell>
          <cell r="N102">
            <v>1.2239097003569999</v>
          </cell>
          <cell r="O102">
            <v>0.93802042172199995</v>
          </cell>
          <cell r="P102">
            <v>0.95954800199599999</v>
          </cell>
          <cell r="Q102">
            <v>0.618657785844</v>
          </cell>
        </row>
        <row r="103">
          <cell r="M103">
            <v>27.920939980505</v>
          </cell>
          <cell r="N103">
            <v>25.897371483595002</v>
          </cell>
          <cell r="O103">
            <v>24.404548210713997</v>
          </cell>
          <cell r="P103">
            <v>23.613626179161997</v>
          </cell>
          <cell r="Q103">
            <v>22.820032507834</v>
          </cell>
        </row>
        <row r="104">
          <cell r="M104">
            <v>17.200032279548999</v>
          </cell>
          <cell r="N104">
            <v>16.290293036948</v>
          </cell>
          <cell r="O104">
            <v>15.190678552626999</v>
          </cell>
          <cell r="P104">
            <v>14.744925537552998</v>
          </cell>
          <cell r="Q104">
            <v>14.587021039217998</v>
          </cell>
        </row>
        <row r="105">
          <cell r="M105">
            <v>7.2386638535990002</v>
          </cell>
          <cell r="N105">
            <v>5.9383876869780003</v>
          </cell>
          <cell r="O105">
            <v>4.9608752150919999</v>
          </cell>
          <cell r="P105">
            <v>4.4459219673370001</v>
          </cell>
          <cell r="Q105">
            <v>3.8738208861850008</v>
          </cell>
        </row>
        <row r="106">
          <cell r="M106">
            <v>4.0434530498210002</v>
          </cell>
          <cell r="N106">
            <v>3.4671722839050001</v>
          </cell>
          <cell r="O106">
            <v>3.0343533914789997</v>
          </cell>
          <cell r="P106">
            <v>2.8076464208869996</v>
          </cell>
          <cell r="Q106">
            <v>2.5562551205790003</v>
          </cell>
        </row>
        <row r="107">
          <cell r="M107">
            <v>3.4576878057060001</v>
          </cell>
          <cell r="N107">
            <v>2.9774403139390002</v>
          </cell>
          <cell r="O107">
            <v>2.616756600829</v>
          </cell>
          <cell r="P107">
            <v>2.4278613445819999</v>
          </cell>
          <cell r="Q107">
            <v>2.21840901305</v>
          </cell>
        </row>
        <row r="108">
          <cell r="M108">
            <v>194.76652004198797</v>
          </cell>
          <cell r="N108">
            <v>167.92174600699499</v>
          </cell>
          <cell r="O108">
            <v>147.69667626139301</v>
          </cell>
          <cell r="P108">
            <v>136.715516527478</v>
          </cell>
          <cell r="Q108">
            <v>126.458271461921</v>
          </cell>
        </row>
        <row r="109">
          <cell r="M109">
            <v>3.1538084863680003</v>
          </cell>
          <cell r="N109">
            <v>2.5753566820870004</v>
          </cell>
          <cell r="O109">
            <v>2.140460372962</v>
          </cell>
          <cell r="P109">
            <v>1.911256746834</v>
          </cell>
          <cell r="Q109">
            <v>1.6565802296559999</v>
          </cell>
        </row>
        <row r="110">
          <cell r="M110">
            <v>137.25496759815999</v>
          </cell>
          <cell r="N110">
            <v>121.630301877942</v>
          </cell>
          <cell r="O110">
            <v>110.16112038749</v>
          </cell>
          <cell r="P110">
            <v>103.873177511438</v>
          </cell>
          <cell r="Q110">
            <v>97.828996022840002</v>
          </cell>
        </row>
        <row r="111">
          <cell r="M111">
            <v>2.4785185661619997</v>
          </cell>
          <cell r="N111">
            <v>2.0568845084309997</v>
          </cell>
          <cell r="O111">
            <v>1.7399678524509998</v>
          </cell>
          <cell r="P111">
            <v>1.5731939701870001</v>
          </cell>
          <cell r="Q111">
            <v>1.3879768862169999</v>
          </cell>
        </row>
        <row r="112">
          <cell r="M112">
            <v>6.0032132781750001</v>
          </cell>
          <cell r="N112">
            <v>5.1096792354589997</v>
          </cell>
          <cell r="O112">
            <v>4.4384026342069998</v>
          </cell>
          <cell r="P112">
            <v>4.086217076924</v>
          </cell>
          <cell r="Q112">
            <v>3.6954733635220003</v>
          </cell>
        </row>
        <row r="113">
          <cell r="M113">
            <v>132.015805773197</v>
          </cell>
          <cell r="N113">
            <v>114.564567007398</v>
          </cell>
          <cell r="O113">
            <v>101.724625539375</v>
          </cell>
          <cell r="P113">
            <v>94.673318369379004</v>
          </cell>
          <cell r="Q113">
            <v>87.811042406911994</v>
          </cell>
        </row>
        <row r="114">
          <cell r="M114">
            <v>161.654969269242</v>
          </cell>
          <cell r="N114">
            <v>139.871328272695</v>
          </cell>
          <cell r="O114">
            <v>123.54555967406999</v>
          </cell>
          <cell r="P114">
            <v>114.58582754490399</v>
          </cell>
          <cell r="Q114">
            <v>106.44616721357599</v>
          </cell>
        </row>
        <row r="115">
          <cell r="M115">
            <v>4.8086492223719999</v>
          </cell>
          <cell r="N115">
            <v>3.7319640849670002</v>
          </cell>
          <cell r="O115">
            <v>2.9221541896610002</v>
          </cell>
          <cell r="P115">
            <v>2.9082550479810001</v>
          </cell>
          <cell r="Q115">
            <v>2.0185773896289998</v>
          </cell>
        </row>
        <row r="116">
          <cell r="M116">
            <v>39.374648531017996</v>
          </cell>
          <cell r="N116">
            <v>34.249558470338002</v>
          </cell>
          <cell r="O116">
            <v>30.486304695569999</v>
          </cell>
          <cell r="P116">
            <v>28.413835066255999</v>
          </cell>
          <cell r="Q116">
            <v>26.421874306867998</v>
          </cell>
        </row>
        <row r="117">
          <cell r="M117">
            <v>4.4979445381399996</v>
          </cell>
          <cell r="N117">
            <v>3.7687617851989996</v>
          </cell>
          <cell r="O117">
            <v>3.2207799428719999</v>
          </cell>
          <cell r="P117">
            <v>2.9327269414470001</v>
          </cell>
          <cell r="Q117">
            <v>2.6129342389039998</v>
          </cell>
        </row>
        <row r="118">
          <cell r="M118">
            <v>3.3599139989100002</v>
          </cell>
          <cell r="N118">
            <v>2.8187142491599997</v>
          </cell>
          <cell r="O118">
            <v>2.4120717655270001</v>
          </cell>
          <cell r="P118">
            <v>2.198535553942</v>
          </cell>
          <cell r="Q118">
            <v>1.9615508881630002</v>
          </cell>
        </row>
        <row r="119">
          <cell r="M119">
            <v>98.793539884748995</v>
          </cell>
          <cell r="N119">
            <v>87.440667412016012</v>
          </cell>
          <cell r="O119">
            <v>79.106696634757995</v>
          </cell>
          <cell r="P119">
            <v>74.535119612555008</v>
          </cell>
          <cell r="Q119">
            <v>70.140387560849007</v>
          </cell>
        </row>
        <row r="120">
          <cell r="M120">
            <v>200.49706668766999</v>
          </cell>
          <cell r="N120">
            <v>171.023101622241</v>
          </cell>
          <cell r="O120">
            <v>149.46620684843001</v>
          </cell>
          <cell r="P120">
            <v>137.434279788395</v>
          </cell>
          <cell r="Q120">
            <v>126.18858667898701</v>
          </cell>
        </row>
        <row r="121">
          <cell r="M121">
            <v>2.872420310061</v>
          </cell>
          <cell r="N121">
            <v>2.269475686552</v>
          </cell>
          <cell r="O121">
            <v>1.8159715154199998</v>
          </cell>
          <cell r="P121">
            <v>1.614654425965</v>
          </cell>
          <cell r="Q121">
            <v>1.3098793603240002</v>
          </cell>
        </row>
        <row r="122">
          <cell r="M122">
            <v>16.763566868542</v>
          </cell>
          <cell r="N122">
            <v>15.510703306139</v>
          </cell>
          <cell r="O122">
            <v>13.993671358274</v>
          </cell>
          <cell r="P122">
            <v>13.369949342165</v>
          </cell>
          <cell r="Q122">
            <v>13.138473908984999</v>
          </cell>
        </row>
        <row r="123">
          <cell r="M123">
            <v>183.53374777517899</v>
          </cell>
          <cell r="N123">
            <v>151.64424586041102</v>
          </cell>
          <cell r="O123">
            <v>128.307331438002</v>
          </cell>
          <cell r="P123">
            <v>115.24034397610401</v>
          </cell>
          <cell r="Q123">
            <v>103.003283127047</v>
          </cell>
        </row>
        <row r="124">
          <cell r="M124">
            <v>29.341119397488001</v>
          </cell>
          <cell r="N124">
            <v>26.872982001564999</v>
          </cell>
          <cell r="O124">
            <v>23.883224665958998</v>
          </cell>
          <cell r="P124">
            <v>22.65004989909</v>
          </cell>
          <cell r="Q124">
            <v>22.187717715962002</v>
          </cell>
        </row>
        <row r="125">
          <cell r="M125">
            <v>132.128908541616</v>
          </cell>
          <cell r="N125">
            <v>117.900788644855</v>
          </cell>
          <cell r="O125">
            <v>107.46643651688001</v>
          </cell>
          <cell r="P125">
            <v>101.742126348</v>
          </cell>
          <cell r="Q125">
            <v>96.270101397362012</v>
          </cell>
        </row>
        <row r="126">
          <cell r="M126">
            <v>73.290519892153995</v>
          </cell>
          <cell r="N126">
            <v>56.143158331256004</v>
          </cell>
          <cell r="O126">
            <v>43.584292466393997</v>
          </cell>
          <cell r="P126">
            <v>38.650887610551003</v>
          </cell>
          <cell r="Q126">
            <v>29.885968715745001</v>
          </cell>
        </row>
        <row r="127">
          <cell r="M127">
            <v>19.426250881858</v>
          </cell>
          <cell r="N127">
            <v>17.636116744329001</v>
          </cell>
          <cell r="O127">
            <v>15.466900167770998</v>
          </cell>
          <cell r="P127">
            <v>14.569714418374001</v>
          </cell>
          <cell r="Q127">
            <v>14.230447210255001</v>
          </cell>
        </row>
        <row r="128">
          <cell r="M128">
            <v>6.0298584417639995</v>
          </cell>
          <cell r="N128">
            <v>5.148714602479</v>
          </cell>
          <cell r="O128">
            <v>4.4868233201049996</v>
          </cell>
          <cell r="P128">
            <v>4.1398045858339998</v>
          </cell>
          <cell r="Q128">
            <v>3.7548823024389999</v>
          </cell>
        </row>
        <row r="129">
          <cell r="M129">
            <v>122.173171075152</v>
          </cell>
          <cell r="N129">
            <v>107.94992463684801</v>
          </cell>
          <cell r="O129">
            <v>97.514740100343005</v>
          </cell>
          <cell r="P129">
            <v>91.773146201312002</v>
          </cell>
          <cell r="Q129">
            <v>86.27825216612699</v>
          </cell>
        </row>
        <row r="130">
          <cell r="M130">
            <v>219.22480182575299</v>
          </cell>
          <cell r="N130">
            <v>193.64733022973999</v>
          </cell>
          <cell r="O130">
            <v>174.88246562658901</v>
          </cell>
          <cell r="P130">
            <v>164.56727758610401</v>
          </cell>
          <cell r="Q130">
            <v>154.69320813908001</v>
          </cell>
        </row>
        <row r="131">
          <cell r="M131">
            <v>13.282810423176</v>
          </cell>
          <cell r="N131">
            <v>12.332139905843999</v>
          </cell>
          <cell r="O131">
            <v>11.18122868207</v>
          </cell>
          <cell r="P131">
            <v>10.708720681440999</v>
          </cell>
          <cell r="Q131">
            <v>10.534175179186001</v>
          </cell>
        </row>
        <row r="132">
          <cell r="M132">
            <v>135.14275226799899</v>
          </cell>
          <cell r="N132">
            <v>118.936266805202</v>
          </cell>
          <cell r="O132">
            <v>107.01321958273</v>
          </cell>
          <cell r="P132">
            <v>100.488971999607</v>
          </cell>
          <cell r="Q132">
            <v>94.132878319202007</v>
          </cell>
        </row>
        <row r="133">
          <cell r="M133">
            <v>3.9953711459119998</v>
          </cell>
          <cell r="N133">
            <v>3.4058510459270002</v>
          </cell>
          <cell r="O133">
            <v>2.9630108925630001</v>
          </cell>
          <cell r="P133">
            <v>2.7308096787059997</v>
          </cell>
          <cell r="Q133">
            <v>2.47323596201</v>
          </cell>
        </row>
        <row r="134">
          <cell r="M134">
            <v>4.4679753767159998</v>
          </cell>
          <cell r="N134">
            <v>3.6438740176859996</v>
          </cell>
          <cell r="O134">
            <v>3.0242855504620003</v>
          </cell>
          <cell r="P134">
            <v>2.6977248633980002</v>
          </cell>
          <cell r="Q134">
            <v>2.3348645587970003</v>
          </cell>
        </row>
        <row r="135">
          <cell r="M135">
            <v>2.2338063957690002</v>
          </cell>
          <cell r="N135">
            <v>1.526947465741</v>
          </cell>
          <cell r="O135">
            <v>1.2898913596879999</v>
          </cell>
          <cell r="P135">
            <v>1.3313905139550002</v>
          </cell>
          <cell r="Q135">
            <v>0.39801997275700018</v>
          </cell>
        </row>
        <row r="136">
          <cell r="M136">
            <v>3.1809557453539998</v>
          </cell>
          <cell r="N136">
            <v>2.4686039407379998</v>
          </cell>
          <cell r="O136">
            <v>1.9327522453599999</v>
          </cell>
          <cell r="P136">
            <v>1.8273090899590001</v>
          </cell>
          <cell r="Q136">
            <v>1.3343192297840001</v>
          </cell>
        </row>
        <row r="137">
          <cell r="M137">
            <v>4.621875065687</v>
          </cell>
          <cell r="N137">
            <v>3.6343316417040001</v>
          </cell>
          <cell r="O137">
            <v>2.8915360890150001</v>
          </cell>
          <cell r="P137">
            <v>2.6223414961799998</v>
          </cell>
          <cell r="Q137">
            <v>2.0624834781629997</v>
          </cell>
        </row>
        <row r="138">
          <cell r="M138">
            <v>9.8770833561940012</v>
          </cell>
          <cell r="N138">
            <v>8.7799549346540005</v>
          </cell>
          <cell r="O138">
            <v>7.9568742108659993</v>
          </cell>
          <cell r="P138">
            <v>7.5286629821350006</v>
          </cell>
          <cell r="Q138">
            <v>7.0548953741859997</v>
          </cell>
        </row>
        <row r="139">
          <cell r="M139">
            <v>3.9306210690430001</v>
          </cell>
          <cell r="N139">
            <v>3.3739964869130006</v>
          </cell>
          <cell r="O139">
            <v>2.955922755484</v>
          </cell>
          <cell r="P139">
            <v>2.7368833046399996</v>
          </cell>
          <cell r="Q139">
            <v>2.4939738821030004</v>
          </cell>
        </row>
        <row r="140">
          <cell r="M140">
            <v>95.850032537309005</v>
          </cell>
          <cell r="N140">
            <v>80.887473183053004</v>
          </cell>
          <cell r="O140">
            <v>69.879582194726993</v>
          </cell>
          <cell r="P140">
            <v>63.802682545287006</v>
          </cell>
          <cell r="Q140">
            <v>57.904893089311003</v>
          </cell>
        </row>
        <row r="141">
          <cell r="M141">
            <v>5.2808475205229994</v>
          </cell>
          <cell r="N141">
            <v>4.4356370366290001</v>
          </cell>
          <cell r="O141">
            <v>3.8004952571929995</v>
          </cell>
          <cell r="P141">
            <v>3.4667360814190005</v>
          </cell>
          <cell r="Q141">
            <v>3.096241354445</v>
          </cell>
        </row>
        <row r="142">
          <cell r="M142">
            <v>137.004592152653</v>
          </cell>
          <cell r="N142">
            <v>113.80459501356302</v>
          </cell>
          <cell r="O142">
            <v>96.82697165175901</v>
          </cell>
          <cell r="P142">
            <v>87.321548437082996</v>
          </cell>
          <cell r="Q142">
            <v>78.420316629322002</v>
          </cell>
        </row>
        <row r="143">
          <cell r="M143">
            <v>14.560762866008</v>
          </cell>
          <cell r="N143">
            <v>13.300681955288001</v>
          </cell>
          <cell r="O143">
            <v>11.77404093847</v>
          </cell>
          <cell r="P143">
            <v>11.143528052628</v>
          </cell>
          <cell r="Q143">
            <v>10.906167210607</v>
          </cell>
        </row>
        <row r="144">
          <cell r="M144">
            <v>6.0786664546910005</v>
          </cell>
          <cell r="N144">
            <v>5.0943955504760003</v>
          </cell>
          <cell r="O144">
            <v>4.3547051544200004</v>
          </cell>
          <cell r="P144">
            <v>3.9658485395180003</v>
          </cell>
          <cell r="Q144">
            <v>3.5341340835349997</v>
          </cell>
        </row>
        <row r="145">
          <cell r="M145">
            <v>4.2834751526070001</v>
          </cell>
          <cell r="N145">
            <v>3.5600745678230004</v>
          </cell>
          <cell r="O145">
            <v>3.0163622434700001</v>
          </cell>
          <cell r="P145">
            <v>2.730314806679</v>
          </cell>
          <cell r="Q145">
            <v>2.4126613788500002</v>
          </cell>
        </row>
        <row r="146">
          <cell r="M146">
            <v>2.7463837889749998</v>
          </cell>
          <cell r="N146">
            <v>2.2780623388199999</v>
          </cell>
          <cell r="O146">
            <v>1.926098509165</v>
          </cell>
          <cell r="P146">
            <v>1.7410228524269999</v>
          </cell>
          <cell r="Q146">
            <v>1.535531672494</v>
          </cell>
        </row>
        <row r="147">
          <cell r="M147">
            <v>4.0216290857579997</v>
          </cell>
          <cell r="N147">
            <v>2.798158759284</v>
          </cell>
          <cell r="O147">
            <v>2.174357706726</v>
          </cell>
          <cell r="P147">
            <v>2.2443124399089998</v>
          </cell>
          <cell r="Q147">
            <v>0.8437259825029999</v>
          </cell>
        </row>
        <row r="148">
          <cell r="M148">
            <v>129.55286324773101</v>
          </cell>
          <cell r="N148">
            <v>114.427316625012</v>
          </cell>
          <cell r="O148">
            <v>103.30929744289401</v>
          </cell>
          <cell r="P148">
            <v>97.220185650220003</v>
          </cell>
          <cell r="Q148">
            <v>91.319311133354006</v>
          </cell>
        </row>
        <row r="149">
          <cell r="M149">
            <v>5.5508892327610004</v>
          </cell>
          <cell r="N149">
            <v>4.5821204978220003</v>
          </cell>
          <cell r="O149">
            <v>3.8538992359249997</v>
          </cell>
          <cell r="P149">
            <v>3.470502038097</v>
          </cell>
          <cell r="Q149">
            <v>3.0446403889059996</v>
          </cell>
        </row>
        <row r="150">
          <cell r="M150">
            <v>2.295693604422</v>
          </cell>
          <cell r="N150">
            <v>1.716154522569</v>
          </cell>
          <cell r="O150">
            <v>1.3258309192469999</v>
          </cell>
          <cell r="P150">
            <v>1.368486342463</v>
          </cell>
          <cell r="Q150">
            <v>0.79251785465800006</v>
          </cell>
        </row>
        <row r="151">
          <cell r="M151">
            <v>5.4559971176559996</v>
          </cell>
          <cell r="N151">
            <v>4.6681290979500005</v>
          </cell>
          <cell r="O151">
            <v>4.0763118117769999</v>
          </cell>
          <cell r="P151">
            <v>3.7660561106110002</v>
          </cell>
          <cell r="Q151">
            <v>3.4219212860520001</v>
          </cell>
        </row>
        <row r="152">
          <cell r="M152">
            <v>335.29107150780601</v>
          </cell>
          <cell r="N152">
            <v>279.59272865969996</v>
          </cell>
          <cell r="O152">
            <v>238.830556266618</v>
          </cell>
          <cell r="P152">
            <v>216.00102328309003</v>
          </cell>
          <cell r="Q152">
            <v>194.61821678838101</v>
          </cell>
        </row>
        <row r="153">
          <cell r="M153">
            <v>31.739478692963001</v>
          </cell>
          <cell r="N153">
            <v>29.351722058269001</v>
          </cell>
          <cell r="O153">
            <v>26.460091498738002</v>
          </cell>
          <cell r="P153">
            <v>25.269865170334</v>
          </cell>
          <cell r="Q153">
            <v>24.826557363496001</v>
          </cell>
        </row>
        <row r="154">
          <cell r="M154">
            <v>6.635720166654</v>
          </cell>
          <cell r="N154">
            <v>5.8022262119060004</v>
          </cell>
          <cell r="O154">
            <v>5.1765561514040002</v>
          </cell>
          <cell r="P154">
            <v>4.8498762776939994</v>
          </cell>
          <cell r="Q154">
            <v>4.4880086907620003</v>
          </cell>
        </row>
        <row r="155">
          <cell r="M155">
            <v>3.2623593997749998</v>
          </cell>
          <cell r="N155">
            <v>2.5928593903849997</v>
          </cell>
          <cell r="O155">
            <v>2.0893425978660001</v>
          </cell>
          <cell r="P155">
            <v>1.859013366983</v>
          </cell>
          <cell r="Q155">
            <v>1.5278042005019998</v>
          </cell>
        </row>
        <row r="156">
          <cell r="M156">
            <v>6.0244155678890001</v>
          </cell>
          <cell r="N156">
            <v>5.0866281592650004</v>
          </cell>
          <cell r="O156">
            <v>4.3820226460490002</v>
          </cell>
          <cell r="P156">
            <v>4.0120891339129994</v>
          </cell>
          <cell r="Q156">
            <v>3.6015584437890005</v>
          </cell>
        </row>
        <row r="157">
          <cell r="M157">
            <v>3.2454811081389998</v>
          </cell>
          <cell r="N157">
            <v>2.8383348794870003</v>
          </cell>
          <cell r="O157">
            <v>2.5326976113070003</v>
          </cell>
          <cell r="P157">
            <v>2.3730870333</v>
          </cell>
          <cell r="Q157">
            <v>2.1962737026279999</v>
          </cell>
        </row>
        <row r="158">
          <cell r="M158">
            <v>4.2548791713289997</v>
          </cell>
          <cell r="N158">
            <v>3.6195001308279995</v>
          </cell>
          <cell r="O158">
            <v>3.1421663102819997</v>
          </cell>
          <cell r="P158">
            <v>2.8917366701790002</v>
          </cell>
          <cell r="Q158">
            <v>2.6138907412969998</v>
          </cell>
        </row>
        <row r="159">
          <cell r="M159">
            <v>3.2580279844639999</v>
          </cell>
          <cell r="N159">
            <v>2.631826440028</v>
          </cell>
          <cell r="O159">
            <v>2.160963449649</v>
          </cell>
          <cell r="P159">
            <v>1.9125930383450001</v>
          </cell>
          <cell r="Q159">
            <v>1.6365425861980001</v>
          </cell>
        </row>
        <row r="160">
          <cell r="M160">
            <v>102.1932927048</v>
          </cell>
          <cell r="N160">
            <v>90.767749363282007</v>
          </cell>
          <cell r="O160">
            <v>82.385887028795992</v>
          </cell>
          <cell r="P160">
            <v>77.782514227021991</v>
          </cell>
          <cell r="Q160">
            <v>73.375692238108996</v>
          </cell>
        </row>
        <row r="161">
          <cell r="M161">
            <v>5.0001383193899995</v>
          </cell>
          <cell r="N161">
            <v>4.2312247261889997</v>
          </cell>
          <cell r="O161">
            <v>3.6535305482760001</v>
          </cell>
          <cell r="P161">
            <v>3.3503171063380002</v>
          </cell>
          <cell r="Q161">
            <v>3.0138609709850002</v>
          </cell>
        </row>
        <row r="162">
          <cell r="M162">
            <v>1163.4926646011099</v>
          </cell>
          <cell r="N162">
            <v>1156.5559663826079</v>
          </cell>
          <cell r="O162">
            <v>1157.153451880934</v>
          </cell>
          <cell r="P162">
            <v>1177.519533442141</v>
          </cell>
          <cell r="Q162">
            <v>1205.954281370512</v>
          </cell>
        </row>
        <row r="163">
          <cell r="M163">
            <v>6.1712520407600007</v>
          </cell>
          <cell r="N163">
            <v>5.2467804407620005</v>
          </cell>
          <cell r="O163">
            <v>4.5522175229409996</v>
          </cell>
          <cell r="P163">
            <v>4.1876756297300002</v>
          </cell>
          <cell r="Q163">
            <v>3.7831718101510003</v>
          </cell>
        </row>
        <row r="164">
          <cell r="M164">
            <v>142.388690381712</v>
          </cell>
          <cell r="N164">
            <v>119.248079012704</v>
          </cell>
          <cell r="O164">
            <v>101.96915092716401</v>
          </cell>
          <cell r="P164">
            <v>92.420044356750992</v>
          </cell>
          <cell r="Q164">
            <v>83.677316533485993</v>
          </cell>
        </row>
        <row r="165">
          <cell r="M165">
            <v>4.1567797974360001</v>
          </cell>
          <cell r="N165">
            <v>3.4683593819620002</v>
          </cell>
          <cell r="O165">
            <v>2.9509700151890002</v>
          </cell>
          <cell r="P165">
            <v>2.6788707888660004</v>
          </cell>
          <cell r="Q165">
            <v>2.3767431478580003</v>
          </cell>
        </row>
        <row r="166">
          <cell r="M166">
            <v>4.7112845590329995</v>
          </cell>
          <cell r="N166">
            <v>3.9391180439310003</v>
          </cell>
          <cell r="O166">
            <v>3.3588946138670002</v>
          </cell>
          <cell r="P166">
            <v>3.0540848862350001</v>
          </cell>
          <cell r="Q166">
            <v>2.7157590634819999</v>
          </cell>
        </row>
        <row r="167">
          <cell r="M167">
            <v>8.134990002008001</v>
          </cell>
          <cell r="N167">
            <v>7.2545947316620003</v>
          </cell>
          <cell r="O167">
            <v>6.5933607393949991</v>
          </cell>
          <cell r="P167">
            <v>6.2469859723659997</v>
          </cell>
          <cell r="Q167">
            <v>5.8628877126859997</v>
          </cell>
        </row>
        <row r="168">
          <cell r="M168">
            <v>59.801877591502006</v>
          </cell>
          <cell r="N168">
            <v>56.475758999789996</v>
          </cell>
          <cell r="O168">
            <v>52.453925487511</v>
          </cell>
          <cell r="P168">
            <v>50.818655506230996</v>
          </cell>
          <cell r="Q168">
            <v>50.233448241825997</v>
          </cell>
        </row>
        <row r="169">
          <cell r="M169">
            <v>143.382361535261</v>
          </cell>
          <cell r="N169">
            <v>129.52732829635499</v>
          </cell>
          <cell r="O169">
            <v>119.360049506235</v>
          </cell>
          <cell r="P169">
            <v>113.81736203615202</v>
          </cell>
          <cell r="Q169">
            <v>108.48537934148399</v>
          </cell>
        </row>
        <row r="170">
          <cell r="M170">
            <v>4.737871338223</v>
          </cell>
          <cell r="N170">
            <v>3.7768897597910001</v>
          </cell>
          <cell r="O170">
            <v>3.0542655027349999</v>
          </cell>
          <cell r="P170">
            <v>2.822846074713</v>
          </cell>
          <cell r="Q170">
            <v>2.2492258753329999</v>
          </cell>
        </row>
        <row r="171">
          <cell r="M171">
            <v>187.31664392209299</v>
          </cell>
          <cell r="N171">
            <v>170.75900987035601</v>
          </cell>
          <cell r="O171">
            <v>158.59757196753199</v>
          </cell>
          <cell r="P171">
            <v>152.01453625443699</v>
          </cell>
          <cell r="Q171">
            <v>145.630221255386</v>
          </cell>
        </row>
        <row r="172">
          <cell r="M172">
            <v>61.819630915453004</v>
          </cell>
          <cell r="N172">
            <v>55.292191519767997</v>
          </cell>
          <cell r="O172">
            <v>50.506603774879004</v>
          </cell>
          <cell r="P172">
            <v>47.882711568432001</v>
          </cell>
          <cell r="Q172">
            <v>45.377979217891003</v>
          </cell>
        </row>
        <row r="173">
          <cell r="M173">
            <v>3.4107561973970002</v>
          </cell>
          <cell r="N173">
            <v>2.9313048890109998</v>
          </cell>
          <cell r="O173">
            <v>2.5712031263330002</v>
          </cell>
          <cell r="P173">
            <v>2.3825621698430002</v>
          </cell>
          <cell r="Q173">
            <v>2.1733732929539999</v>
          </cell>
        </row>
        <row r="174">
          <cell r="M174">
            <v>105.64005305644099</v>
          </cell>
          <cell r="N174">
            <v>95.062281545187005</v>
          </cell>
          <cell r="O174">
            <v>87.264033253109005</v>
          </cell>
          <cell r="P174">
            <v>83.050924598067013</v>
          </cell>
          <cell r="Q174">
            <v>78.875518083051986</v>
          </cell>
        </row>
        <row r="175">
          <cell r="M175">
            <v>238.147609461152</v>
          </cell>
          <cell r="N175">
            <v>190.81843090398701</v>
          </cell>
          <cell r="O175">
            <v>156.16071268423198</v>
          </cell>
          <cell r="P175">
            <v>136.68645622194302</v>
          </cell>
          <cell r="Q175">
            <v>118.409757507999</v>
          </cell>
        </row>
        <row r="176">
          <cell r="M176">
            <v>28.020304314396999</v>
          </cell>
          <cell r="N176">
            <v>25.85753983144</v>
          </cell>
          <cell r="O176">
            <v>23.238109515571999</v>
          </cell>
          <cell r="P176">
            <v>22.159040258411999</v>
          </cell>
          <cell r="Q176">
            <v>21.756088020019</v>
          </cell>
        </row>
        <row r="177">
          <cell r="M177">
            <v>3.006635670453</v>
          </cell>
          <cell r="N177">
            <v>2.4056680869829998</v>
          </cell>
          <cell r="O177">
            <v>1.953720030258</v>
          </cell>
          <cell r="P177">
            <v>1.7151399281649999</v>
          </cell>
          <cell r="Q177">
            <v>1.4499027877970003</v>
          </cell>
        </row>
        <row r="178">
          <cell r="M178">
            <v>140.80845626038501</v>
          </cell>
          <cell r="N178">
            <v>126.02357012640999</v>
          </cell>
          <cell r="O178">
            <v>115.156659697495</v>
          </cell>
          <cell r="P178">
            <v>109.232458877997</v>
          </cell>
          <cell r="Q178">
            <v>103.48211760890601</v>
          </cell>
        </row>
        <row r="179">
          <cell r="M179">
            <v>4.9792768769449998</v>
          </cell>
          <cell r="N179">
            <v>4.1429780281620001</v>
          </cell>
          <cell r="O179">
            <v>3.5145005605650002</v>
          </cell>
          <cell r="P179">
            <v>3.1841412468670005</v>
          </cell>
          <cell r="Q179">
            <v>2.817383237644</v>
          </cell>
        </row>
        <row r="180">
          <cell r="M180">
            <v>6.3961629821789998</v>
          </cell>
          <cell r="N180">
            <v>4.9684651168730003</v>
          </cell>
          <cell r="O180">
            <v>3.8944704538599999</v>
          </cell>
          <cell r="P180">
            <v>3.6074932378989999</v>
          </cell>
          <cell r="Q180">
            <v>2.6947424129719999</v>
          </cell>
        </row>
        <row r="181">
          <cell r="M181">
            <v>69.338442526611004</v>
          </cell>
          <cell r="N181">
            <v>58.24582063106601</v>
          </cell>
          <cell r="O181">
            <v>50.070859788871999</v>
          </cell>
          <cell r="P181">
            <v>45.575841171918995</v>
          </cell>
          <cell r="Q181">
            <v>41.163780522631001</v>
          </cell>
        </row>
        <row r="182">
          <cell r="M182">
            <v>2.4296491510959997</v>
          </cell>
          <cell r="N182">
            <v>1.826590132522</v>
          </cell>
          <cell r="O182">
            <v>1.3727991750819999</v>
          </cell>
          <cell r="P182">
            <v>1.3321780777710002</v>
          </cell>
          <cell r="Q182">
            <v>0.86482267532399992</v>
          </cell>
        </row>
        <row r="183">
          <cell r="M183">
            <v>49.579050282632004</v>
          </cell>
          <cell r="N183">
            <v>44.280618885491997</v>
          </cell>
          <cell r="O183">
            <v>40.392310435205999</v>
          </cell>
          <cell r="P183">
            <v>38.262556986657998</v>
          </cell>
          <cell r="Q183">
            <v>36.217435551041007</v>
          </cell>
        </row>
        <row r="184">
          <cell r="M184">
            <v>7.2970690458549994</v>
          </cell>
          <cell r="N184">
            <v>6.3308612703579996</v>
          </cell>
          <cell r="O184">
            <v>5.6049058766739996</v>
          </cell>
          <cell r="P184">
            <v>5.2237749574970005</v>
          </cell>
          <cell r="Q184">
            <v>4.8008223381470003</v>
          </cell>
        </row>
        <row r="185">
          <cell r="M185">
            <v>5.5820183049259997</v>
          </cell>
          <cell r="N185">
            <v>4.6203563949739994</v>
          </cell>
          <cell r="O185">
            <v>3.8975060461450002</v>
          </cell>
          <cell r="P185">
            <v>3.517027030685</v>
          </cell>
          <cell r="Q185">
            <v>3.0944398000679998</v>
          </cell>
        </row>
        <row r="186">
          <cell r="M186">
            <v>63.327849438588004</v>
          </cell>
          <cell r="N186">
            <v>52.516359943190999</v>
          </cell>
          <cell r="O186">
            <v>44.555836617499999</v>
          </cell>
          <cell r="P186">
            <v>40.157641620306002</v>
          </cell>
          <cell r="Q186">
            <v>35.871120051177996</v>
          </cell>
        </row>
        <row r="187">
          <cell r="M187">
            <v>10.696801143793</v>
          </cell>
          <cell r="N187">
            <v>9.6695550605280012</v>
          </cell>
          <cell r="O187">
            <v>8.4245643689329999</v>
          </cell>
          <cell r="P187">
            <v>7.9089429710660006</v>
          </cell>
          <cell r="Q187">
            <v>7.7131447580810004</v>
          </cell>
        </row>
        <row r="188">
          <cell r="M188">
            <v>56.552797704258005</v>
          </cell>
          <cell r="N188">
            <v>47.347343044372998</v>
          </cell>
          <cell r="O188">
            <v>40.574723520482003</v>
          </cell>
          <cell r="P188">
            <v>36.835835150221001</v>
          </cell>
          <cell r="Q188">
            <v>33.206563946863994</v>
          </cell>
        </row>
        <row r="189">
          <cell r="M189">
            <v>237.33035533600398</v>
          </cell>
          <cell r="N189">
            <v>193.53169041105701</v>
          </cell>
          <cell r="O189">
            <v>160.39283735864299</v>
          </cell>
          <cell r="P189">
            <v>142.18464955478399</v>
          </cell>
          <cell r="Q189">
            <v>125.72955484017498</v>
          </cell>
        </row>
        <row r="190">
          <cell r="M190">
            <v>4.5295421423000004</v>
          </cell>
          <cell r="N190">
            <v>3.7453117407759997</v>
          </cell>
          <cell r="O190">
            <v>3.1558259142039997</v>
          </cell>
          <cell r="P190">
            <v>2.8455286843509997</v>
          </cell>
          <cell r="Q190">
            <v>2.500884573984</v>
          </cell>
        </row>
        <row r="191">
          <cell r="M191">
            <v>3.9570178271659997</v>
          </cell>
          <cell r="N191">
            <v>3.2914671371619999</v>
          </cell>
          <cell r="O191">
            <v>2.7912287940340006</v>
          </cell>
          <cell r="P191">
            <v>2.5280330317540001</v>
          </cell>
          <cell r="Q191">
            <v>2.2357488973690001</v>
          </cell>
        </row>
        <row r="192">
          <cell r="M192">
            <v>84.920863831304999</v>
          </cell>
          <cell r="N192">
            <v>72.647347711837</v>
          </cell>
          <cell r="O192">
            <v>63.611207187686006</v>
          </cell>
          <cell r="P192">
            <v>58.641428656482006</v>
          </cell>
          <cell r="Q192">
            <v>53.790878742480004</v>
          </cell>
        </row>
        <row r="193">
          <cell r="M193">
            <v>4.2413826055369999</v>
          </cell>
          <cell r="N193">
            <v>3.635744729482</v>
          </cell>
          <cell r="O193">
            <v>3.1808417539040001</v>
          </cell>
          <cell r="P193">
            <v>2.9424561736449997</v>
          </cell>
          <cell r="Q193">
            <v>2.6780738969260001</v>
          </cell>
        </row>
        <row r="194">
          <cell r="M194">
            <v>3.549442336532</v>
          </cell>
          <cell r="N194">
            <v>2.7027264056279998</v>
          </cell>
          <cell r="O194">
            <v>2.0656644704909999</v>
          </cell>
          <cell r="P194">
            <v>1.978079520773</v>
          </cell>
          <cell r="Q194">
            <v>1.3531285306380001</v>
          </cell>
        </row>
        <row r="195">
          <cell r="M195">
            <v>87.600923257351994</v>
          </cell>
          <cell r="N195">
            <v>76.201539149005001</v>
          </cell>
          <cell r="O195">
            <v>67.807943785009996</v>
          </cell>
          <cell r="P195">
            <v>63.208991838472002</v>
          </cell>
          <cell r="Q195">
            <v>58.709989567890005</v>
          </cell>
        </row>
        <row r="196">
          <cell r="M196">
            <v>24.176036561114</v>
          </cell>
          <cell r="N196">
            <v>22.720525391259002</v>
          </cell>
          <cell r="O196">
            <v>20.959723687846001</v>
          </cell>
          <cell r="P196">
            <v>20.241021330282997</v>
          </cell>
          <cell r="Q196">
            <v>19.980511086536001</v>
          </cell>
        </row>
        <row r="197">
          <cell r="M197">
            <v>7.4191274988930003</v>
          </cell>
          <cell r="N197">
            <v>6.3017388433849995</v>
          </cell>
          <cell r="O197">
            <v>5.4623083346449999</v>
          </cell>
          <cell r="P197">
            <v>5.021961145914001</v>
          </cell>
          <cell r="Q197">
            <v>4.5334257624259999</v>
          </cell>
        </row>
        <row r="198">
          <cell r="M198">
            <v>7.3503932077460004</v>
          </cell>
          <cell r="N198">
            <v>6.49000203645</v>
          </cell>
          <cell r="O198">
            <v>5.8436879332549996</v>
          </cell>
          <cell r="P198">
            <v>5.5047993085889999</v>
          </cell>
          <cell r="Q198">
            <v>5.1288816869460003</v>
          </cell>
        </row>
        <row r="199">
          <cell r="M199">
            <v>6.9485468028999993</v>
          </cell>
          <cell r="N199">
            <v>5.5562408847320004</v>
          </cell>
          <cell r="O199">
            <v>4.5093541269130002</v>
          </cell>
          <cell r="P199">
            <v>4.1999909706210001</v>
          </cell>
          <cell r="Q199">
            <v>3.3436792866709997</v>
          </cell>
        </row>
        <row r="200">
          <cell r="M200">
            <v>56.951290262345999</v>
          </cell>
          <cell r="N200">
            <v>49.160594671614</v>
          </cell>
          <cell r="O200">
            <v>43.321237253768004</v>
          </cell>
          <cell r="P200">
            <v>40.139489173359003</v>
          </cell>
          <cell r="Q200">
            <v>37.157718141025001</v>
          </cell>
        </row>
        <row r="201">
          <cell r="M201">
            <v>3.2846467406830002</v>
          </cell>
          <cell r="N201">
            <v>3.2850000000000001</v>
          </cell>
          <cell r="O201">
            <v>3.286043107872</v>
          </cell>
          <cell r="P201">
            <v>3.2898775012770001</v>
          </cell>
          <cell r="Q201">
            <v>3.2953356117929999</v>
          </cell>
        </row>
        <row r="202">
          <cell r="M202">
            <v>145.22550471450299</v>
          </cell>
          <cell r="N202">
            <v>130.94086915789899</v>
          </cell>
          <cell r="O202">
            <v>120.43428252387201</v>
          </cell>
          <cell r="P202">
            <v>114.733431519665</v>
          </cell>
          <cell r="Q202">
            <v>109.166795144706</v>
          </cell>
        </row>
        <row r="203">
          <cell r="M203">
            <v>90.948902593273004</v>
          </cell>
          <cell r="N203">
            <v>79.805285369341988</v>
          </cell>
          <cell r="O203">
            <v>71.553519844985999</v>
          </cell>
          <cell r="P203">
            <v>67.102448585041003</v>
          </cell>
          <cell r="Q203">
            <v>62.580452773853004</v>
          </cell>
        </row>
        <row r="204">
          <cell r="M204">
            <v>340.01528716939197</v>
          </cell>
          <cell r="N204">
            <v>283.38566903436998</v>
          </cell>
          <cell r="O204">
            <v>241.94763901388399</v>
          </cell>
          <cell r="P204">
            <v>218.75729490833999</v>
          </cell>
          <cell r="Q204">
            <v>197.046716135027</v>
          </cell>
        </row>
        <row r="205">
          <cell r="M205">
            <v>27.887691261234</v>
          </cell>
          <cell r="N205">
            <v>25.578607281887003</v>
          </cell>
          <cell r="O205">
            <v>22.781517798620001</v>
          </cell>
          <cell r="P205">
            <v>21.627811555423001</v>
          </cell>
          <cell r="Q205">
            <v>21.195272480752998</v>
          </cell>
        </row>
        <row r="206">
          <cell r="M206">
            <v>4.2256906532030003</v>
          </cell>
          <cell r="N206">
            <v>3.4706508601319999</v>
          </cell>
          <cell r="O206">
            <v>2.9030404319220002</v>
          </cell>
          <cell r="P206">
            <v>2.6040488821680006</v>
          </cell>
          <cell r="Q206">
            <v>2.2718855027329998</v>
          </cell>
        </row>
        <row r="207">
          <cell r="M207">
            <v>8.8746507164209998</v>
          </cell>
          <cell r="N207">
            <v>7.7957403863399994</v>
          </cell>
          <cell r="O207">
            <v>6.9859455316350001</v>
          </cell>
          <cell r="P207">
            <v>6.5634421514779993</v>
          </cell>
          <cell r="Q207">
            <v>6.0955448755620001</v>
          </cell>
        </row>
        <row r="208">
          <cell r="M208">
            <v>138.55973456567901</v>
          </cell>
          <cell r="N208">
            <v>125.38731346193799</v>
          </cell>
          <cell r="O208">
            <v>115.73061938712999</v>
          </cell>
          <cell r="P208">
            <v>110.46109357213599</v>
          </cell>
          <cell r="Q208">
            <v>105.42274816912301</v>
          </cell>
        </row>
        <row r="209">
          <cell r="M209">
            <v>40.305405312759</v>
          </cell>
          <cell r="N209">
            <v>32.152646688147001</v>
          </cell>
          <cell r="O209">
            <v>26.127741201184001</v>
          </cell>
          <cell r="P209">
            <v>22.814029296297001</v>
          </cell>
          <cell r="Q209">
            <v>19.512852695710997</v>
          </cell>
        </row>
        <row r="210">
          <cell r="M210">
            <v>141.949118506773</v>
          </cell>
          <cell r="N210">
            <v>123.51239923856102</v>
          </cell>
          <cell r="O210">
            <v>109.974257047349</v>
          </cell>
          <cell r="P210">
            <v>102.51996630302801</v>
          </cell>
          <cell r="Q210">
            <v>95.353465366264004</v>
          </cell>
        </row>
        <row r="211">
          <cell r="M211">
            <v>107.76276467263099</v>
          </cell>
          <cell r="N211">
            <v>98.139144340271997</v>
          </cell>
          <cell r="O211">
            <v>91.092545420069996</v>
          </cell>
          <cell r="P211">
            <v>87.245288747274003</v>
          </cell>
          <cell r="Q211">
            <v>83.592858293060004</v>
          </cell>
        </row>
        <row r="212">
          <cell r="M212">
            <v>190.05479403198001</v>
          </cell>
          <cell r="N212">
            <v>171.413008845679</v>
          </cell>
          <cell r="O212">
            <v>157.707823394998</v>
          </cell>
          <cell r="P212">
            <v>150.264748542859</v>
          </cell>
          <cell r="Q212">
            <v>143.01800179620599</v>
          </cell>
        </row>
        <row r="213">
          <cell r="M213">
            <v>338.46596000913797</v>
          </cell>
          <cell r="N213">
            <v>292.24947216607001</v>
          </cell>
          <cell r="O213">
            <v>258.455846725578</v>
          </cell>
          <cell r="P213">
            <v>239.620657734231</v>
          </cell>
          <cell r="Q213">
            <v>222.031618467974</v>
          </cell>
        </row>
        <row r="214">
          <cell r="M214">
            <v>29.442255564663999</v>
          </cell>
          <cell r="N214">
            <v>27.569685313179001</v>
          </cell>
          <cell r="O214">
            <v>25.303823500871001</v>
          </cell>
          <cell r="P214">
            <v>24.377260515141</v>
          </cell>
          <cell r="Q214">
            <v>24.039363799983001</v>
          </cell>
        </row>
        <row r="215">
          <cell r="M215">
            <v>9.1532933955929998</v>
          </cell>
          <cell r="N215">
            <v>7.9020959239459998</v>
          </cell>
          <cell r="O215">
            <v>6.9625559623399997</v>
          </cell>
          <cell r="P215">
            <v>6.4709965797709996</v>
          </cell>
          <cell r="Q215">
            <v>5.9261220542439998</v>
          </cell>
        </row>
        <row r="216">
          <cell r="M216">
            <v>272.17094087957003</v>
          </cell>
          <cell r="N216">
            <v>238.04440448212199</v>
          </cell>
          <cell r="O216">
            <v>212.97349528396998</v>
          </cell>
          <cell r="P216">
            <v>199.19942559199302</v>
          </cell>
          <cell r="Q216">
            <v>185.91003116351899</v>
          </cell>
        </row>
        <row r="217">
          <cell r="M217">
            <v>171.97838230523399</v>
          </cell>
          <cell r="N217">
            <v>155.130697713193</v>
          </cell>
          <cell r="O217">
            <v>142.76981520806299</v>
          </cell>
          <cell r="P217">
            <v>136.027667642533</v>
          </cell>
          <cell r="Q217">
            <v>129.550743929975</v>
          </cell>
        </row>
        <row r="218">
          <cell r="M218">
            <v>115.86595950685</v>
          </cell>
          <cell r="N218">
            <v>93.618505323303992</v>
          </cell>
          <cell r="O218">
            <v>77.331030905684003</v>
          </cell>
          <cell r="P218">
            <v>68.190455862543999</v>
          </cell>
          <cell r="Q218">
            <v>59.618499127397996</v>
          </cell>
        </row>
        <row r="219">
          <cell r="M219">
            <v>16.562237993181</v>
          </cell>
          <cell r="N219">
            <v>15.412438526458999</v>
          </cell>
          <cell r="O219">
            <v>14.020724303462</v>
          </cell>
          <cell r="P219">
            <v>13.450231698112002</v>
          </cell>
          <cell r="Q219">
            <v>13.240531526230001</v>
          </cell>
        </row>
        <row r="220">
          <cell r="M220">
            <v>3.8164025235390002</v>
          </cell>
          <cell r="N220">
            <v>3.0476442289350003</v>
          </cell>
          <cell r="O220">
            <v>2.469496757915</v>
          </cell>
          <cell r="P220">
            <v>2.1642493824970002</v>
          </cell>
          <cell r="Q220">
            <v>1.8248788027159999</v>
          </cell>
        </row>
        <row r="221">
          <cell r="M221">
            <v>162.59046190388901</v>
          </cell>
          <cell r="N221">
            <v>146.69080518055401</v>
          </cell>
          <cell r="O221">
            <v>135.019440187383</v>
          </cell>
          <cell r="P221">
            <v>128.65932510642801</v>
          </cell>
          <cell r="Q221">
            <v>122.529027299612</v>
          </cell>
        </row>
        <row r="222">
          <cell r="M222">
            <v>3.3722964798130004</v>
          </cell>
          <cell r="N222">
            <v>2.710660733808</v>
          </cell>
          <cell r="O222">
            <v>2.2132027281850002</v>
          </cell>
          <cell r="P222">
            <v>2.0403644709259998</v>
          </cell>
          <cell r="Q222">
            <v>1.6595453920490004</v>
          </cell>
        </row>
        <row r="223">
          <cell r="M223">
            <v>6.0478578626120001</v>
          </cell>
          <cell r="N223">
            <v>5.1881871482249995</v>
          </cell>
          <cell r="O223">
            <v>4.5425623794869994</v>
          </cell>
          <cell r="P223">
            <v>4.2045020682469998</v>
          </cell>
          <cell r="Q223">
            <v>3.8296743589600002</v>
          </cell>
        </row>
        <row r="224">
          <cell r="M224">
            <v>199.09621876312102</v>
          </cell>
          <cell r="N224">
            <v>172.36060979949798</v>
          </cell>
          <cell r="O224">
            <v>152.38418979962401</v>
          </cell>
          <cell r="P224">
            <v>141.40575994722499</v>
          </cell>
          <cell r="Q224">
            <v>131.401787663172</v>
          </cell>
        </row>
        <row r="225">
          <cell r="M225">
            <v>299.172301626273</v>
          </cell>
          <cell r="N225">
            <v>271.15000831408298</v>
          </cell>
          <cell r="O225">
            <v>250.60744310775397</v>
          </cell>
          <cell r="P225">
            <v>239.40634739002201</v>
          </cell>
          <cell r="Q225">
            <v>228.69482622768101</v>
          </cell>
        </row>
        <row r="226">
          <cell r="M226">
            <v>82.570027321767</v>
          </cell>
          <cell r="N226">
            <v>73.370364724558002</v>
          </cell>
          <cell r="O226">
            <v>66.614248756951</v>
          </cell>
          <cell r="P226">
            <v>62.917430533409998</v>
          </cell>
          <cell r="Q226">
            <v>59.351575834867006</v>
          </cell>
        </row>
        <row r="227">
          <cell r="M227">
            <v>5.2260687697449999</v>
          </cell>
          <cell r="N227">
            <v>3.853520349898</v>
          </cell>
          <cell r="O227">
            <v>3.0442488948499999</v>
          </cell>
          <cell r="P227">
            <v>3.1421902862439999</v>
          </cell>
          <cell r="Q227">
            <v>1.6653348182469998</v>
          </cell>
        </row>
        <row r="228">
          <cell r="M228">
            <v>2.4472499459070001</v>
          </cell>
          <cell r="N228">
            <v>1.9639481879509999</v>
          </cell>
          <cell r="O228">
            <v>1.6005631302969998</v>
          </cell>
          <cell r="P228">
            <v>1.4771824698389999</v>
          </cell>
          <cell r="Q228">
            <v>1.1960521400890001</v>
          </cell>
        </row>
        <row r="229">
          <cell r="M229">
            <v>2.9630684445690001</v>
          </cell>
          <cell r="N229">
            <v>2.452087865323</v>
          </cell>
          <cell r="O229">
            <v>2.0680340615710002</v>
          </cell>
          <cell r="P229">
            <v>1.8659904531760001</v>
          </cell>
          <cell r="Q229">
            <v>1.64162530701</v>
          </cell>
        </row>
        <row r="230">
          <cell r="M230">
            <v>305.02896527791705</v>
          </cell>
          <cell r="N230">
            <v>277.37269391810202</v>
          </cell>
          <cell r="O230">
            <v>257.09667126271097</v>
          </cell>
          <cell r="P230">
            <v>246.05607243909901</v>
          </cell>
          <cell r="Q230">
            <v>235.48662485543502</v>
          </cell>
        </row>
        <row r="231">
          <cell r="M231">
            <v>6.1002141131909999</v>
          </cell>
          <cell r="N231">
            <v>5.2742449636130004</v>
          </cell>
          <cell r="O231">
            <v>4.6539766366790003</v>
          </cell>
          <cell r="P231">
            <v>4.3293386995650005</v>
          </cell>
          <cell r="Q231">
            <v>3.9694465023899999</v>
          </cell>
        </row>
        <row r="232">
          <cell r="M232">
            <v>83.888578761277998</v>
          </cell>
          <cell r="N232">
            <v>72.156192877875</v>
          </cell>
          <cell r="O232">
            <v>63.529464440635003</v>
          </cell>
          <cell r="P232">
            <v>58.780553379162995</v>
          </cell>
          <cell r="Q232">
            <v>54.180054491318003</v>
          </cell>
        </row>
        <row r="233">
          <cell r="M233">
            <v>2.1906018407599999</v>
          </cell>
          <cell r="N233">
            <v>1.7908888340339999</v>
          </cell>
          <cell r="O233">
            <v>1.490393698339</v>
          </cell>
          <cell r="P233">
            <v>1.33208759819</v>
          </cell>
          <cell r="Q233">
            <v>1.156211247151</v>
          </cell>
        </row>
        <row r="234">
          <cell r="M234">
            <v>4.8309198835710001</v>
          </cell>
          <cell r="N234">
            <v>4.0632544229479999</v>
          </cell>
          <cell r="O234">
            <v>3.4863850601299999</v>
          </cell>
          <cell r="P234">
            <v>3.1832487127119999</v>
          </cell>
          <cell r="Q234">
            <v>2.8467478564980002</v>
          </cell>
        </row>
        <row r="235">
          <cell r="M235">
            <v>37.004421253762999</v>
          </cell>
          <cell r="N235">
            <v>34.950992933485004</v>
          </cell>
          <cell r="O235">
            <v>32.468299555103997</v>
          </cell>
          <cell r="P235">
            <v>31.459641401871</v>
          </cell>
          <cell r="Q235">
            <v>31.099635996326999</v>
          </cell>
        </row>
        <row r="236">
          <cell r="M236">
            <v>64.930351880155001</v>
          </cell>
          <cell r="N236">
            <v>55.500136921191</v>
          </cell>
          <cell r="O236">
            <v>48.545195692242004</v>
          </cell>
          <cell r="P236">
            <v>44.733906959023003</v>
          </cell>
          <cell r="Q236">
            <v>40.972242853432</v>
          </cell>
        </row>
        <row r="237">
          <cell r="M237">
            <v>3.6790371173959997</v>
          </cell>
          <cell r="N237">
            <v>3.0426362923730004</v>
          </cell>
          <cell r="O237">
            <v>2.5642725901889998</v>
          </cell>
          <cell r="P237">
            <v>2.312476181209</v>
          </cell>
          <cell r="Q237">
            <v>2.0328111601110002</v>
          </cell>
        </row>
        <row r="238">
          <cell r="M238">
            <v>3.6709930881619997</v>
          </cell>
          <cell r="N238">
            <v>2.9991999634760003</v>
          </cell>
          <cell r="O238">
            <v>2.4941905214799998</v>
          </cell>
          <cell r="P238">
            <v>2.22823506731</v>
          </cell>
          <cell r="Q238">
            <v>1.9327951472830003</v>
          </cell>
        </row>
        <row r="239">
          <cell r="M239">
            <v>3.7054041362230001</v>
          </cell>
          <cell r="N239">
            <v>2.8058228789140003</v>
          </cell>
          <cell r="O239">
            <v>2.1289595223590001</v>
          </cell>
          <cell r="P239">
            <v>2.064963824496</v>
          </cell>
          <cell r="Q239">
            <v>1.3717043050940001</v>
          </cell>
        </row>
        <row r="240">
          <cell r="M240">
            <v>77.579386245515011</v>
          </cell>
          <cell r="N240">
            <v>69.759385161029002</v>
          </cell>
          <cell r="O240">
            <v>64.025895778096995</v>
          </cell>
          <cell r="P240">
            <v>60.890820570392997</v>
          </cell>
          <cell r="Q240">
            <v>57.893917209002993</v>
          </cell>
        </row>
        <row r="241">
          <cell r="M241">
            <v>80.231601528322997</v>
          </cell>
          <cell r="N241">
            <v>69.033797917018006</v>
          </cell>
          <cell r="O241">
            <v>60.803552656275997</v>
          </cell>
          <cell r="P241">
            <v>56.270084970913004</v>
          </cell>
          <cell r="Q241">
            <v>51.889587639013996</v>
          </cell>
        </row>
        <row r="242">
          <cell r="M242">
            <v>2.071085290179</v>
          </cell>
          <cell r="N242">
            <v>1.45065379699</v>
          </cell>
          <cell r="O242">
            <v>1.2011501222860002</v>
          </cell>
          <cell r="P242">
            <v>1.2397942405269999</v>
          </cell>
          <cell r="Q242">
            <v>0.46026070359600002</v>
          </cell>
        </row>
        <row r="243">
          <cell r="M243">
            <v>6.7098276087600004</v>
          </cell>
          <cell r="N243">
            <v>5.4232122896170001</v>
          </cell>
          <cell r="O243">
            <v>4.4557753046009996</v>
          </cell>
          <cell r="P243">
            <v>3.9455177264199999</v>
          </cell>
          <cell r="Q243">
            <v>3.378410158786</v>
          </cell>
        </row>
        <row r="244">
          <cell r="M244">
            <v>6.0202337620430004</v>
          </cell>
          <cell r="N244">
            <v>5.1424711156120004</v>
          </cell>
          <cell r="O244">
            <v>4.4831107550610003</v>
          </cell>
          <cell r="P244">
            <v>4.1373907712700007</v>
          </cell>
          <cell r="Q244">
            <v>3.7538987713210004</v>
          </cell>
        </row>
        <row r="245">
          <cell r="M245">
            <v>156.320603922468</v>
          </cell>
          <cell r="N245">
            <v>140.48841148586999</v>
          </cell>
          <cell r="O245">
            <v>128.87597619577198</v>
          </cell>
          <cell r="P245">
            <v>122.52357238214501</v>
          </cell>
          <cell r="Q245">
            <v>116.43869469971601</v>
          </cell>
        </row>
        <row r="246">
          <cell r="M246">
            <v>6.1439117842969999</v>
          </cell>
          <cell r="N246">
            <v>5.2331251647350001</v>
          </cell>
          <cell r="O246">
            <v>4.548902957668</v>
          </cell>
          <cell r="P246">
            <v>4.1899745458050006</v>
          </cell>
          <cell r="Q246">
            <v>3.7917677226990003</v>
          </cell>
        </row>
        <row r="247">
          <cell r="M247">
            <v>189.30100647295902</v>
          </cell>
          <cell r="N247">
            <v>172.67713171282901</v>
          </cell>
          <cell r="O247">
            <v>160.473040949851</v>
          </cell>
          <cell r="P247">
            <v>153.859612305967</v>
          </cell>
          <cell r="Q247">
            <v>147.46669741817499</v>
          </cell>
        </row>
        <row r="248">
          <cell r="M248">
            <v>287.50657720612799</v>
          </cell>
          <cell r="N248">
            <v>250.38157613395799</v>
          </cell>
          <cell r="O248">
            <v>222.69304880636997</v>
          </cell>
          <cell r="P248">
            <v>207.45930989384399</v>
          </cell>
          <cell r="Q248">
            <v>193.54929678220799</v>
          </cell>
        </row>
        <row r="249">
          <cell r="M249">
            <v>4.9301683184979996</v>
          </cell>
          <cell r="N249">
            <v>4.1834108638379996</v>
          </cell>
          <cell r="O249">
            <v>3.6223648797069998</v>
          </cell>
          <cell r="P249">
            <v>3.3278959023490002</v>
          </cell>
          <cell r="Q249">
            <v>3.001145253577</v>
          </cell>
        </row>
        <row r="250">
          <cell r="M250">
            <v>2.6647413625170002</v>
          </cell>
          <cell r="N250">
            <v>2.2534006174829999</v>
          </cell>
          <cell r="O250">
            <v>1.9443645550440001</v>
          </cell>
          <cell r="P250">
            <v>1.78219047514</v>
          </cell>
          <cell r="Q250">
            <v>1.602247188742</v>
          </cell>
        </row>
        <row r="251">
          <cell r="M251">
            <v>4.5727249954310007</v>
          </cell>
          <cell r="N251">
            <v>3.8592118150350005</v>
          </cell>
          <cell r="O251">
            <v>3.323104465968</v>
          </cell>
          <cell r="P251">
            <v>3.0416046381140003</v>
          </cell>
          <cell r="Q251">
            <v>2.7292009454819999</v>
          </cell>
        </row>
        <row r="252">
          <cell r="M252">
            <v>68.484118807841995</v>
          </cell>
          <cell r="N252">
            <v>60.626681415871005</v>
          </cell>
          <cell r="O252">
            <v>54.859693313653992</v>
          </cell>
          <cell r="P252">
            <v>51.694316627105003</v>
          </cell>
          <cell r="Q252">
            <v>48.655251320045998</v>
          </cell>
        </row>
        <row r="253">
          <cell r="M253">
            <v>4.3619220232049996</v>
          </cell>
          <cell r="N253">
            <v>3.316025856774</v>
          </cell>
          <cell r="O253">
            <v>2.5456786845220001</v>
          </cell>
          <cell r="P253">
            <v>2.6275797777030001</v>
          </cell>
          <cell r="Q253">
            <v>1.6502460265080001</v>
          </cell>
        </row>
        <row r="254">
          <cell r="M254">
            <v>4.9338532623849991</v>
          </cell>
          <cell r="N254">
            <v>4.1917722158139998</v>
          </cell>
          <cell r="O254">
            <v>3.6343366262360002</v>
          </cell>
          <cell r="P254">
            <v>3.342068132983</v>
          </cell>
          <cell r="Q254">
            <v>3.0178710619390001</v>
          </cell>
        </row>
        <row r="255">
          <cell r="M255">
            <v>58.487467071886002</v>
          </cell>
          <cell r="N255">
            <v>50.868562705805999</v>
          </cell>
          <cell r="O255">
            <v>45.268388849423999</v>
          </cell>
          <cell r="P255">
            <v>42.188720162494</v>
          </cell>
          <cell r="Q255">
            <v>39.209759314457003</v>
          </cell>
        </row>
        <row r="256">
          <cell r="M256">
            <v>5.2974014014269999</v>
          </cell>
          <cell r="N256">
            <v>4.5268192292389999</v>
          </cell>
          <cell r="O256">
            <v>3.9479686660749995</v>
          </cell>
          <cell r="P256">
            <v>3.6444546787850003</v>
          </cell>
          <cell r="Q256">
            <v>3.30777722279</v>
          </cell>
        </row>
        <row r="257">
          <cell r="M257">
            <v>57.681319658584997</v>
          </cell>
          <cell r="N257">
            <v>48.286357910874003</v>
          </cell>
          <cell r="O257">
            <v>41.377709644999001</v>
          </cell>
          <cell r="P257">
            <v>37.555022037994995</v>
          </cell>
          <cell r="Q257">
            <v>33.858113015944994</v>
          </cell>
        </row>
        <row r="258">
          <cell r="M258">
            <v>85.857336514094001</v>
          </cell>
          <cell r="N258">
            <v>75.388282236370003</v>
          </cell>
          <cell r="O258">
            <v>67.703041939377002</v>
          </cell>
          <cell r="P258">
            <v>63.472754296754999</v>
          </cell>
          <cell r="Q258">
            <v>59.411850855732993</v>
          </cell>
        </row>
        <row r="259">
          <cell r="M259">
            <v>3.1927387482469998</v>
          </cell>
          <cell r="N259">
            <v>2.6575830047439997</v>
          </cell>
          <cell r="O259">
            <v>2.2553637465850001</v>
          </cell>
          <cell r="P259">
            <v>2.0437782339270001</v>
          </cell>
          <cell r="Q259">
            <v>1.8088223400350001</v>
          </cell>
        </row>
        <row r="260">
          <cell r="M260">
            <v>3.991870157937</v>
          </cell>
          <cell r="N260">
            <v>3.3213171091209999</v>
          </cell>
          <cell r="O260">
            <v>2.8173313044860002</v>
          </cell>
          <cell r="P260">
            <v>2.5522028756349999</v>
          </cell>
          <cell r="Q260">
            <v>2.2577867292540001</v>
          </cell>
        </row>
        <row r="261">
          <cell r="M261">
            <v>122.55317484787899</v>
          </cell>
          <cell r="N261">
            <v>99.345352445697998</v>
          </cell>
          <cell r="O261">
            <v>82.35695726694</v>
          </cell>
          <cell r="P261">
            <v>72.829781605617995</v>
          </cell>
          <cell r="Q261">
            <v>63.899147499843004</v>
          </cell>
        </row>
        <row r="262">
          <cell r="M262">
            <v>11.524255933596001</v>
          </cell>
          <cell r="N262">
            <v>10.530609930258001</v>
          </cell>
          <cell r="O262">
            <v>9.3267883703300001</v>
          </cell>
          <cell r="P262">
            <v>8.829675029553</v>
          </cell>
          <cell r="Q262">
            <v>8.6426194120129995</v>
          </cell>
        </row>
        <row r="263">
          <cell r="M263">
            <v>11.286281843597001</v>
          </cell>
          <cell r="N263">
            <v>9.5086343797000001</v>
          </cell>
          <cell r="O263">
            <v>8.1728740292019992</v>
          </cell>
          <cell r="P263">
            <v>7.4711702906420001</v>
          </cell>
          <cell r="Q263">
            <v>6.6923139267189997</v>
          </cell>
        </row>
        <row r="264">
          <cell r="M264">
            <v>164.98112478446498</v>
          </cell>
          <cell r="N264">
            <v>140.07834579294101</v>
          </cell>
          <cell r="O264">
            <v>121.448452936088</v>
          </cell>
          <cell r="P264">
            <v>111.18992072823501</v>
          </cell>
          <cell r="Q264">
            <v>101.835191530244</v>
          </cell>
        </row>
        <row r="265">
          <cell r="M265">
            <v>121.04064380493601</v>
          </cell>
          <cell r="N265">
            <v>104.52891571068599</v>
          </cell>
          <cell r="O265">
            <v>92.155917328282996</v>
          </cell>
          <cell r="P265">
            <v>85.417562029625003</v>
          </cell>
          <cell r="Q265">
            <v>79.073584499077995</v>
          </cell>
        </row>
        <row r="266">
          <cell r="M266">
            <v>9.5303385532030003</v>
          </cell>
          <cell r="N266">
            <v>8.2345350876759991</v>
          </cell>
          <cell r="O266">
            <v>7.2615309215819996</v>
          </cell>
          <cell r="P266">
            <v>6.7525610809490004</v>
          </cell>
          <cell r="Q266">
            <v>6.1884236315779999</v>
          </cell>
        </row>
        <row r="267">
          <cell r="M267">
            <v>163.244302631583</v>
          </cell>
          <cell r="N267">
            <v>146.76605403737398</v>
          </cell>
          <cell r="O267">
            <v>134.67662779727499</v>
          </cell>
          <cell r="P267">
            <v>128.07453513885099</v>
          </cell>
          <cell r="Q267">
            <v>121.73662774320101</v>
          </cell>
        </row>
        <row r="268">
          <cell r="M268">
            <v>193.90927129650001</v>
          </cell>
          <cell r="N268">
            <v>162.89624685061199</v>
          </cell>
          <cell r="O268">
            <v>140.20694925434299</v>
          </cell>
          <cell r="P268">
            <v>127.52191761306601</v>
          </cell>
          <cell r="Q268">
            <v>115.65366215938201</v>
          </cell>
        </row>
        <row r="269">
          <cell r="M269">
            <v>20.186718328830001</v>
          </cell>
          <cell r="N269">
            <v>18.793794522844003</v>
          </cell>
          <cell r="O269">
            <v>17.107758183721998</v>
          </cell>
          <cell r="P269">
            <v>16.416469651444</v>
          </cell>
          <cell r="Q269">
            <v>16.162192732042001</v>
          </cell>
        </row>
        <row r="270">
          <cell r="M270">
            <v>5.9393933623360002</v>
          </cell>
          <cell r="N270">
            <v>4.9553579736250004</v>
          </cell>
          <cell r="O270">
            <v>4.215872222002</v>
          </cell>
          <cell r="P270">
            <v>3.8272102990420001</v>
          </cell>
          <cell r="Q270">
            <v>3.395743833414</v>
          </cell>
        </row>
        <row r="271">
          <cell r="M271">
            <v>2.5675546444290003</v>
          </cell>
          <cell r="N271">
            <v>2.1297371375680001</v>
          </cell>
          <cell r="O271">
            <v>1.8006561763589999</v>
          </cell>
          <cell r="P271">
            <v>1.6274803595789999</v>
          </cell>
          <cell r="Q271">
            <v>1.4351531431360001</v>
          </cell>
        </row>
        <row r="272">
          <cell r="M272">
            <v>111.977436945896</v>
          </cell>
          <cell r="N272">
            <v>99.840169231440001</v>
          </cell>
          <cell r="O272">
            <v>90.935851931201</v>
          </cell>
          <cell r="P272">
            <v>86.053918681772998</v>
          </cell>
          <cell r="Q272">
            <v>81.376070355403996</v>
          </cell>
        </row>
        <row r="273">
          <cell r="M273">
            <v>10.144653940904</v>
          </cell>
          <cell r="N273">
            <v>8.522715396353</v>
          </cell>
          <cell r="O273">
            <v>7.3039760442450001</v>
          </cell>
          <cell r="P273">
            <v>6.663803173502</v>
          </cell>
          <cell r="Q273">
            <v>5.9532639498159998</v>
          </cell>
        </row>
        <row r="274">
          <cell r="M274">
            <v>130.78612263567601</v>
          </cell>
          <cell r="N274">
            <v>105.183725294602</v>
          </cell>
          <cell r="O274">
            <v>85.862328459270003</v>
          </cell>
          <cell r="P274">
            <v>75.227576854363008</v>
          </cell>
          <cell r="Q274">
            <v>65.587503971130005</v>
          </cell>
        </row>
        <row r="275">
          <cell r="M275">
            <v>7.7058025743709999</v>
          </cell>
          <cell r="N275">
            <v>6.7388592459099996</v>
          </cell>
          <cell r="O275">
            <v>6.0125215563880001</v>
          </cell>
          <cell r="P275">
            <v>5.6317267157130004</v>
          </cell>
          <cell r="Q275">
            <v>5.209343519021</v>
          </cell>
        </row>
        <row r="276">
          <cell r="M276">
            <v>74.115459415939</v>
          </cell>
          <cell r="N276">
            <v>65.430457114858996</v>
          </cell>
          <cell r="O276">
            <v>59.053608334220002</v>
          </cell>
          <cell r="P276">
            <v>55.550834949536004</v>
          </cell>
          <cell r="Q276">
            <v>52.181578216950001</v>
          </cell>
        </row>
        <row r="277">
          <cell r="M277">
            <v>98.94274982992799</v>
          </cell>
          <cell r="N277">
            <v>86.598528984780003</v>
          </cell>
          <cell r="O277">
            <v>77.535398742078996</v>
          </cell>
          <cell r="P277">
            <v>72.552417072555002</v>
          </cell>
          <cell r="Q277">
            <v>67.762613843091998</v>
          </cell>
        </row>
        <row r="278">
          <cell r="M278">
            <v>32.262521004953001</v>
          </cell>
          <cell r="N278">
            <v>25.821538630309</v>
          </cell>
          <cell r="O278">
            <v>21.081322372974999</v>
          </cell>
          <cell r="P278">
            <v>18.449914418164003</v>
          </cell>
          <cell r="Q278">
            <v>15.89735458733</v>
          </cell>
        </row>
        <row r="279">
          <cell r="M279">
            <v>84.475097651163992</v>
          </cell>
          <cell r="N279">
            <v>74.768806587453994</v>
          </cell>
          <cell r="O279">
            <v>67.625286502389002</v>
          </cell>
          <cell r="P279">
            <v>63.726560826377003</v>
          </cell>
          <cell r="Q279">
            <v>59.916201936608999</v>
          </cell>
        </row>
        <row r="280">
          <cell r="M280">
            <v>9.003886933946001</v>
          </cell>
          <cell r="N280">
            <v>7.6151706562239987</v>
          </cell>
          <cell r="O280">
            <v>6.5718134015940004</v>
          </cell>
          <cell r="P280">
            <v>6.0241952080240004</v>
          </cell>
          <cell r="Q280">
            <v>5.4165416962800004</v>
          </cell>
        </row>
        <row r="281">
          <cell r="M281">
            <v>1.8465417363629999</v>
          </cell>
          <cell r="N281">
            <v>1.4766135627829997</v>
          </cell>
          <cell r="O281">
            <v>1.1984600521339999</v>
          </cell>
          <cell r="P281">
            <v>1.114020165978</v>
          </cell>
          <cell r="Q281">
            <v>0.88873455104800003</v>
          </cell>
        </row>
        <row r="282">
          <cell r="M282">
            <v>52.909118518588997</v>
          </cell>
          <cell r="N282">
            <v>44.917091337176004</v>
          </cell>
          <cell r="O282">
            <v>39.032900595758001</v>
          </cell>
          <cell r="P282">
            <v>35.796762118011998</v>
          </cell>
          <cell r="Q282">
            <v>32.637582599223002</v>
          </cell>
        </row>
        <row r="283">
          <cell r="M283">
            <v>93.949875159252997</v>
          </cell>
          <cell r="N283">
            <v>81.955339006238006</v>
          </cell>
          <cell r="O283">
            <v>73.129908550246</v>
          </cell>
          <cell r="P283">
            <v>68.291217151246002</v>
          </cell>
          <cell r="Q283">
            <v>63.577953799638998</v>
          </cell>
        </row>
        <row r="284">
          <cell r="M284">
            <v>61.926024068663999</v>
          </cell>
          <cell r="N284">
            <v>54.548154624299997</v>
          </cell>
          <cell r="O284">
            <v>49.133571999753002</v>
          </cell>
          <cell r="P284">
            <v>46.157383175801996</v>
          </cell>
          <cell r="Q284">
            <v>43.302944900984997</v>
          </cell>
        </row>
        <row r="285">
          <cell r="M285">
            <v>3.5808578609360002</v>
          </cell>
          <cell r="N285">
            <v>2.9203338557460001</v>
          </cell>
          <cell r="O285">
            <v>2.4237754891050001</v>
          </cell>
          <cell r="P285">
            <v>2.1622067328969998</v>
          </cell>
          <cell r="Q285">
            <v>1.8716165041770001</v>
          </cell>
        </row>
        <row r="286">
          <cell r="M286">
            <v>3.8312910660740003</v>
          </cell>
          <cell r="N286">
            <v>2.6783291498340001</v>
          </cell>
          <cell r="O286">
            <v>2.2277972640530002</v>
          </cell>
          <cell r="P286">
            <v>2.299471286553</v>
          </cell>
          <cell r="Q286">
            <v>0.83782778379700007</v>
          </cell>
        </row>
        <row r="287">
          <cell r="M287">
            <v>2.2530167906030001</v>
          </cell>
          <cell r="N287">
            <v>1.8626056090650001</v>
          </cell>
          <cell r="O287">
            <v>1.5691428274549999</v>
          </cell>
          <cell r="P287">
            <v>1.414665738938</v>
          </cell>
          <cell r="Q287">
            <v>1.2430886956810001</v>
          </cell>
        </row>
        <row r="288">
          <cell r="M288">
            <v>44.251025777738</v>
          </cell>
          <cell r="N288">
            <v>32.992984952123997</v>
          </cell>
          <cell r="O288">
            <v>24.534135986741003</v>
          </cell>
          <cell r="P288">
            <v>21.759199385958002</v>
          </cell>
          <cell r="Q288">
            <v>15.063406363428001</v>
          </cell>
        </row>
        <row r="289">
          <cell r="M289">
            <v>2.4431104846629998</v>
          </cell>
          <cell r="N289">
            <v>1.987599597655</v>
          </cell>
          <cell r="O289">
            <v>1.6451509274830001</v>
          </cell>
          <cell r="P289">
            <v>1.464724205747</v>
          </cell>
          <cell r="Q289">
            <v>1.2642652409249999</v>
          </cell>
        </row>
        <row r="290">
          <cell r="M290">
            <v>106.761819210775</v>
          </cell>
          <cell r="N290">
            <v>95.426024666632998</v>
          </cell>
          <cell r="O290">
            <v>87.112303530190999</v>
          </cell>
          <cell r="P290">
            <v>82.553504061710996</v>
          </cell>
          <cell r="Q290">
            <v>78.193312746846999</v>
          </cell>
        </row>
        <row r="291">
          <cell r="M291">
            <v>2.8481646766249997</v>
          </cell>
          <cell r="N291">
            <v>2.1738753076149999</v>
          </cell>
          <cell r="O291">
            <v>1.6666165342770001</v>
          </cell>
          <cell r="P291">
            <v>1.6750912698890001</v>
          </cell>
          <cell r="Q291">
            <v>1.099813865882</v>
          </cell>
        </row>
        <row r="292">
          <cell r="M292">
            <v>3.6378948684210002</v>
          </cell>
          <cell r="N292">
            <v>3.0103664348120001</v>
          </cell>
          <cell r="O292">
            <v>2.5386700241270002</v>
          </cell>
          <cell r="P292">
            <v>2.2903773370430001</v>
          </cell>
          <cell r="Q292">
            <v>2.0146017307139998</v>
          </cell>
        </row>
        <row r="293">
          <cell r="M293">
            <v>4.0180947758379997</v>
          </cell>
          <cell r="N293">
            <v>3.2474019215890002</v>
          </cell>
          <cell r="O293">
            <v>2.6678863916669999</v>
          </cell>
          <cell r="P293">
            <v>2.3621900642159996</v>
          </cell>
          <cell r="Q293">
            <v>2.022419828911</v>
          </cell>
        </row>
        <row r="294">
          <cell r="M294">
            <v>110.788051586911</v>
          </cell>
          <cell r="N294">
            <v>98.159201714966997</v>
          </cell>
          <cell r="O294">
            <v>88.897179465988998</v>
          </cell>
          <cell r="P294">
            <v>83.805979704056</v>
          </cell>
          <cell r="Q294">
            <v>78.941672319304999</v>
          </cell>
        </row>
        <row r="295">
          <cell r="M295">
            <v>4.0295568934769994</v>
          </cell>
          <cell r="N295">
            <v>3.3080359830230002</v>
          </cell>
          <cell r="O295">
            <v>2.7656252124550003</v>
          </cell>
          <cell r="P295">
            <v>2.479912196685</v>
          </cell>
          <cell r="Q295">
            <v>2.1625021862200002</v>
          </cell>
        </row>
        <row r="296">
          <cell r="M296">
            <v>3.0047582778869999</v>
          </cell>
          <cell r="N296">
            <v>2.4425222310750003</v>
          </cell>
          <cell r="O296">
            <v>2.019836434273</v>
          </cell>
          <cell r="P296">
            <v>1.79712810898</v>
          </cell>
          <cell r="Q296">
            <v>1.5496906293169999</v>
          </cell>
        </row>
        <row r="297">
          <cell r="M297">
            <v>3.9023059778160003</v>
          </cell>
          <cell r="N297">
            <v>3.2158354670099998</v>
          </cell>
          <cell r="O297">
            <v>2.6998338976980003</v>
          </cell>
          <cell r="P297">
            <v>2.4282198526959999</v>
          </cell>
          <cell r="Q297">
            <v>2.1265415391849998</v>
          </cell>
        </row>
        <row r="298">
          <cell r="M298">
            <v>3.9784460032560003</v>
          </cell>
          <cell r="N298">
            <v>3.2828235382590005</v>
          </cell>
          <cell r="O298">
            <v>2.7599186202619999</v>
          </cell>
          <cell r="P298">
            <v>2.4845949692259999</v>
          </cell>
          <cell r="Q298">
            <v>2.17876876998</v>
          </cell>
        </row>
        <row r="299">
          <cell r="M299">
            <v>8.3926347373820001</v>
          </cell>
          <cell r="N299">
            <v>6.4685605231470005</v>
          </cell>
          <cell r="O299">
            <v>5.0485867055459996</v>
          </cell>
          <cell r="P299">
            <v>4.2937041229980002</v>
          </cell>
          <cell r="Q299">
            <v>3.4881143581660004</v>
          </cell>
        </row>
        <row r="300">
          <cell r="M300">
            <v>2.7332669022660001</v>
          </cell>
          <cell r="N300">
            <v>2.2625665924480001</v>
          </cell>
          <cell r="O300">
            <v>1.9087562918080003</v>
          </cell>
          <cell r="P300">
            <v>1.7225249231100002</v>
          </cell>
          <cell r="Q300">
            <v>1.515683026364</v>
          </cell>
        </row>
        <row r="301">
          <cell r="M301">
            <v>126.549477305487</v>
          </cell>
          <cell r="N301">
            <v>113.22751679029798</v>
          </cell>
          <cell r="O301">
            <v>103.45734703129799</v>
          </cell>
          <cell r="P301">
            <v>98.101207701258005</v>
          </cell>
          <cell r="Q301">
            <v>92.978527700127998</v>
          </cell>
        </row>
        <row r="302">
          <cell r="M302">
            <v>177.26924682280702</v>
          </cell>
          <cell r="N302">
            <v>160.55477158477299</v>
          </cell>
          <cell r="O302">
            <v>148.30766288173601</v>
          </cell>
          <cell r="P302">
            <v>141.61173356134299</v>
          </cell>
          <cell r="Q302">
            <v>135.23338686467099</v>
          </cell>
        </row>
        <row r="303">
          <cell r="M303">
            <v>7.1395150786619999</v>
          </cell>
          <cell r="N303">
            <v>6.0510439217809999</v>
          </cell>
          <cell r="O303">
            <v>5.2332150720559998</v>
          </cell>
          <cell r="P303">
            <v>4.8038138852999994</v>
          </cell>
          <cell r="Q303">
            <v>4.3272810434100002</v>
          </cell>
        </row>
        <row r="304">
          <cell r="M304">
            <v>5.6337162433649999</v>
          </cell>
          <cell r="N304">
            <v>4.8325643018819999</v>
          </cell>
          <cell r="O304">
            <v>4.2308867971739996</v>
          </cell>
          <cell r="P304">
            <v>3.9158343920150003</v>
          </cell>
          <cell r="Q304">
            <v>3.566515589137</v>
          </cell>
        </row>
        <row r="305">
          <cell r="M305">
            <v>112.041707931703</v>
          </cell>
          <cell r="N305">
            <v>98.008397135701003</v>
          </cell>
          <cell r="O305">
            <v>87.703965809305004</v>
          </cell>
          <cell r="P305">
            <v>82.035839452488005</v>
          </cell>
          <cell r="Q305">
            <v>76.585059007441004</v>
          </cell>
        </row>
        <row r="306">
          <cell r="M306">
            <v>4.013846711647</v>
          </cell>
          <cell r="N306">
            <v>3.3714915411700002</v>
          </cell>
          <cell r="O306">
            <v>2.8888060627620002</v>
          </cell>
          <cell r="P306">
            <v>2.6352196095119997</v>
          </cell>
          <cell r="Q306">
            <v>2.3537434062939999</v>
          </cell>
        </row>
        <row r="307">
          <cell r="M307">
            <v>3.6977461951919999</v>
          </cell>
          <cell r="N307">
            <v>2.7415981106230003</v>
          </cell>
          <cell r="O307">
            <v>2.1518602799309998</v>
          </cell>
          <cell r="P307">
            <v>2.2210912124790001</v>
          </cell>
          <cell r="Q307">
            <v>1.2174851650169998</v>
          </cell>
        </row>
        <row r="308">
          <cell r="M308">
            <v>250.48303964470301</v>
          </cell>
          <cell r="N308">
            <v>223.08674128557101</v>
          </cell>
          <cell r="O308">
            <v>202.98880024472101</v>
          </cell>
          <cell r="P308">
            <v>191.96426563516002</v>
          </cell>
          <cell r="Q308">
            <v>181.405591735298</v>
          </cell>
        </row>
        <row r="309">
          <cell r="M309">
            <v>6.2408322035440005</v>
          </cell>
          <cell r="N309">
            <v>5.1521880662239994</v>
          </cell>
          <cell r="O309">
            <v>4.3338500236319994</v>
          </cell>
          <cell r="P309">
            <v>3.9029865981159997</v>
          </cell>
          <cell r="Q309">
            <v>3.4243937230769999</v>
          </cell>
        </row>
        <row r="310">
          <cell r="M310">
            <v>92.135819165070004</v>
          </cell>
          <cell r="N310">
            <v>78.313310796324004</v>
          </cell>
          <cell r="O310">
            <v>68.149285748735991</v>
          </cell>
          <cell r="P310">
            <v>62.537630936966011</v>
          </cell>
          <cell r="Q310">
            <v>57.106867235243001</v>
          </cell>
        </row>
        <row r="311">
          <cell r="M311">
            <v>7.229228208546</v>
          </cell>
          <cell r="N311">
            <v>6.5332059855409996</v>
          </cell>
          <cell r="O311">
            <v>5.6896947596959997</v>
          </cell>
          <cell r="P311">
            <v>5.3404999220730005</v>
          </cell>
          <cell r="Q311">
            <v>5.2080770153150002</v>
          </cell>
        </row>
        <row r="312">
          <cell r="M312">
            <v>52.620508188069003</v>
          </cell>
          <cell r="N312">
            <v>46.189676508402002</v>
          </cell>
          <cell r="O312">
            <v>41.459562989125999</v>
          </cell>
          <cell r="P312">
            <v>38.869079982857997</v>
          </cell>
          <cell r="Q312">
            <v>36.349319633790998</v>
          </cell>
        </row>
        <row r="313">
          <cell r="M313">
            <v>56.050157729630996</v>
          </cell>
          <cell r="N313">
            <v>46.850392703890009</v>
          </cell>
          <cell r="O313">
            <v>40.087171208346</v>
          </cell>
          <cell r="P313">
            <v>36.339934654303995</v>
          </cell>
          <cell r="Q313">
            <v>32.723672296505001</v>
          </cell>
        </row>
        <row r="314">
          <cell r="M314">
            <v>124.760553927923</v>
          </cell>
          <cell r="N314">
            <v>104.750179774675</v>
          </cell>
          <cell r="O314">
            <v>90.109138667741007</v>
          </cell>
          <cell r="P314">
            <v>81.919506450304993</v>
          </cell>
          <cell r="Q314">
            <v>74.254788944075003</v>
          </cell>
        </row>
        <row r="315">
          <cell r="M315">
            <v>1.9232838422660001</v>
          </cell>
          <cell r="N315">
            <v>1.447718122633</v>
          </cell>
          <cell r="O315">
            <v>1.089874377673</v>
          </cell>
          <cell r="P315">
            <v>1.065784004747</v>
          </cell>
          <cell r="Q315">
            <v>0.68938608538399992</v>
          </cell>
        </row>
        <row r="316">
          <cell r="M316">
            <v>4.2082262177640004</v>
          </cell>
          <cell r="N316">
            <v>3.3483894219030002</v>
          </cell>
          <cell r="O316">
            <v>2.7018408553070001</v>
          </cell>
          <cell r="P316">
            <v>2.5516299068269999</v>
          </cell>
          <cell r="Q316">
            <v>1.9816966274909997</v>
          </cell>
        </row>
        <row r="317">
          <cell r="M317">
            <v>4.1528288045680002</v>
          </cell>
          <cell r="N317">
            <v>3.5089371922729997</v>
          </cell>
          <cell r="O317">
            <v>3.0251376838919999</v>
          </cell>
          <cell r="P317">
            <v>2.7710935545820004</v>
          </cell>
          <cell r="Q317">
            <v>2.4891560086869999</v>
          </cell>
        </row>
        <row r="318">
          <cell r="M318">
            <v>71.609036273243987</v>
          </cell>
          <cell r="N318">
            <v>59.755310532282998</v>
          </cell>
          <cell r="O318">
            <v>51.030291096470002</v>
          </cell>
          <cell r="P318">
            <v>46.205493712512002</v>
          </cell>
          <cell r="Q318">
            <v>41.513589843970003</v>
          </cell>
        </row>
        <row r="319">
          <cell r="M319">
            <v>3.136687024689</v>
          </cell>
          <cell r="N319">
            <v>2.5142510415719999</v>
          </cell>
          <cell r="O319">
            <v>2.0462227031419999</v>
          </cell>
          <cell r="P319">
            <v>1.8587667020399998</v>
          </cell>
          <cell r="Q319">
            <v>1.5249838113499998</v>
          </cell>
        </row>
        <row r="320">
          <cell r="M320">
            <v>5.4353029751549995</v>
          </cell>
          <cell r="N320">
            <v>4.7275213174870006</v>
          </cell>
          <cell r="O320">
            <v>4.1961079455519998</v>
          </cell>
          <cell r="P320">
            <v>3.9182938648750003</v>
          </cell>
          <cell r="Q320">
            <v>3.6104273893339998</v>
          </cell>
        </row>
        <row r="321">
          <cell r="M321">
            <v>5.9556376361889996</v>
          </cell>
          <cell r="N321">
            <v>5.0577410276389996</v>
          </cell>
          <cell r="O321">
            <v>4.3831928513439999</v>
          </cell>
          <cell r="P321">
            <v>4.0293092870530005</v>
          </cell>
          <cell r="Q321">
            <v>3.6366884132439998</v>
          </cell>
        </row>
        <row r="322">
          <cell r="M322">
            <v>3.8465535602130001</v>
          </cell>
          <cell r="N322">
            <v>2.9923754962220004</v>
          </cell>
          <cell r="O322">
            <v>2.3498215472089998</v>
          </cell>
          <cell r="P322">
            <v>2.167979219972</v>
          </cell>
          <cell r="Q322">
            <v>1.6320966913019999</v>
          </cell>
        </row>
        <row r="323">
          <cell r="M323">
            <v>5.1728815790880001</v>
          </cell>
          <cell r="N323">
            <v>4.3587391849900001</v>
          </cell>
          <cell r="O323">
            <v>3.7469710210610003</v>
          </cell>
          <cell r="P323">
            <v>3.4255800592700001</v>
          </cell>
          <cell r="Q323">
            <v>3.0688461924430004</v>
          </cell>
        </row>
        <row r="324">
          <cell r="M324">
            <v>3.1881632642439999</v>
          </cell>
          <cell r="N324">
            <v>2.5375317723490003</v>
          </cell>
          <cell r="O324">
            <v>2.0482134993629999</v>
          </cell>
          <cell r="P324">
            <v>1.8177587770249999</v>
          </cell>
          <cell r="Q324">
            <v>1.5025713744659999</v>
          </cell>
        </row>
        <row r="325">
          <cell r="M325">
            <v>4.3421501065640005</v>
          </cell>
          <cell r="N325">
            <v>3.5788181810789998</v>
          </cell>
          <cell r="O325">
            <v>3.0050101902609998</v>
          </cell>
          <cell r="P325">
            <v>2.7028678860199995</v>
          </cell>
          <cell r="Q325">
            <v>2.3672457176390003</v>
          </cell>
        </row>
        <row r="326">
          <cell r="M326">
            <v>3.974757291695</v>
          </cell>
          <cell r="N326">
            <v>3.1540815201469998</v>
          </cell>
          <cell r="O326">
            <v>2.5368565566800001</v>
          </cell>
          <cell r="P326">
            <v>2.2617711319980001</v>
          </cell>
          <cell r="Q326">
            <v>1.8484129558129998</v>
          </cell>
        </row>
        <row r="327">
          <cell r="M327">
            <v>6.1018469693449999</v>
          </cell>
          <cell r="N327">
            <v>5.0317335073599994</v>
          </cell>
          <cell r="O327">
            <v>4.2273238216709998</v>
          </cell>
          <cell r="P327">
            <v>3.80378996494</v>
          </cell>
          <cell r="Q327">
            <v>3.3333371942149999</v>
          </cell>
        </row>
        <row r="328">
          <cell r="M328">
            <v>3.833382435331</v>
          </cell>
          <cell r="N328">
            <v>3.2922167179940001</v>
          </cell>
          <cell r="O328">
            <v>2.88575726461</v>
          </cell>
          <cell r="P328">
            <v>2.6728132903039996</v>
          </cell>
          <cell r="Q328">
            <v>2.4366674396960004</v>
          </cell>
        </row>
        <row r="329">
          <cell r="M329">
            <v>85.949214470051999</v>
          </cell>
          <cell r="N329">
            <v>77.246170329408002</v>
          </cell>
          <cell r="O329">
            <v>70.866874674388001</v>
          </cell>
          <cell r="P329">
            <v>67.371475765001009</v>
          </cell>
          <cell r="Q329">
            <v>64.037865183953002</v>
          </cell>
        </row>
        <row r="330">
          <cell r="M330">
            <v>28.808235318080001</v>
          </cell>
          <cell r="N330">
            <v>27.111483523791001</v>
          </cell>
          <cell r="O330">
            <v>25.059369553164998</v>
          </cell>
          <cell r="P330">
            <v>24.223488621081003</v>
          </cell>
          <cell r="Q330">
            <v>23.922563922474001</v>
          </cell>
        </row>
        <row r="331">
          <cell r="M331">
            <v>94.437834734473</v>
          </cell>
          <cell r="N331">
            <v>83.198542708814998</v>
          </cell>
          <cell r="O331">
            <v>74.941589523974002</v>
          </cell>
          <cell r="P331">
            <v>70.414697899963997</v>
          </cell>
          <cell r="Q331">
            <v>66.043014006442007</v>
          </cell>
        </row>
        <row r="332">
          <cell r="M332">
            <v>61.802614750862006</v>
          </cell>
          <cell r="N332">
            <v>53.638942116860001</v>
          </cell>
          <cell r="O332">
            <v>47.641788885482001</v>
          </cell>
          <cell r="P332">
            <v>44.338866379401004</v>
          </cell>
          <cell r="Q332">
            <v>41.156231202513993</v>
          </cell>
        </row>
        <row r="333">
          <cell r="M333">
            <v>197.91517381830701</v>
          </cell>
          <cell r="N333">
            <v>179.52125418561999</v>
          </cell>
          <cell r="O333">
            <v>165.99618451806501</v>
          </cell>
          <cell r="P333">
            <v>158.67081610906899</v>
          </cell>
          <cell r="Q333">
            <v>151.52404660371499</v>
          </cell>
        </row>
        <row r="334">
          <cell r="M334">
            <v>3.0819486639889999</v>
          </cell>
          <cell r="N334">
            <v>2.3455169275300003</v>
          </cell>
          <cell r="O334">
            <v>1.8013089560140001</v>
          </cell>
          <cell r="P334">
            <v>1.85926174226</v>
          </cell>
          <cell r="Q334">
            <v>1.1726797789449999</v>
          </cell>
        </row>
        <row r="335">
          <cell r="M335">
            <v>4.3672267483620004</v>
          </cell>
          <cell r="N335">
            <v>3.3092602106029996</v>
          </cell>
          <cell r="O335">
            <v>2.5132283610060004</v>
          </cell>
          <cell r="P335">
            <v>2.4339348751759999</v>
          </cell>
          <cell r="Q335">
            <v>1.622680740246</v>
          </cell>
        </row>
        <row r="336">
          <cell r="M336">
            <v>4.2082936074639994</v>
          </cell>
          <cell r="N336">
            <v>3.4466774522529997</v>
          </cell>
          <cell r="O336">
            <v>2.8741049039219999</v>
          </cell>
          <cell r="P336">
            <v>2.5724420318619998</v>
          </cell>
          <cell r="Q336">
            <v>2.2372899824660002</v>
          </cell>
        </row>
        <row r="337">
          <cell r="M337">
            <v>79.285846059891</v>
          </cell>
          <cell r="N337">
            <v>70.357749376094006</v>
          </cell>
          <cell r="O337">
            <v>63.808770727500999</v>
          </cell>
          <cell r="P337">
            <v>60.212709753035</v>
          </cell>
          <cell r="Q337">
            <v>56.772113362873</v>
          </cell>
        </row>
        <row r="338">
          <cell r="M338">
            <v>4.6946180468019998</v>
          </cell>
          <cell r="N338">
            <v>3.8732740989259997</v>
          </cell>
          <cell r="O338">
            <v>3.2558723611150002</v>
          </cell>
          <cell r="P338">
            <v>2.9308219577159997</v>
          </cell>
          <cell r="Q338">
            <v>2.5697702416010002</v>
          </cell>
        </row>
        <row r="339">
          <cell r="M339">
            <v>186.518970866481</v>
          </cell>
          <cell r="N339">
            <v>156.87606218771901</v>
          </cell>
          <cell r="O339">
            <v>135.187167401983</v>
          </cell>
          <cell r="P339">
            <v>123.055260943223</v>
          </cell>
          <cell r="Q339">
            <v>111.700962350425</v>
          </cell>
        </row>
        <row r="340">
          <cell r="M340">
            <v>18.202315913263</v>
          </cell>
          <cell r="N340">
            <v>16.845596251810001</v>
          </cell>
          <cell r="O340">
            <v>15.202735353999</v>
          </cell>
          <cell r="P340">
            <v>14.527035623395999</v>
          </cell>
          <cell r="Q340">
            <v>14.275981596516999</v>
          </cell>
        </row>
        <row r="341">
          <cell r="M341">
            <v>4.319507531917</v>
          </cell>
          <cell r="N341">
            <v>3.6462912427590002</v>
          </cell>
          <cell r="O341">
            <v>3.1404469462070002</v>
          </cell>
          <cell r="P341">
            <v>2.8747918693110002</v>
          </cell>
          <cell r="Q341">
            <v>2.579955647597</v>
          </cell>
        </row>
        <row r="342">
          <cell r="M342">
            <v>4.2525957880729992</v>
          </cell>
          <cell r="N342">
            <v>3.5900890565320003</v>
          </cell>
          <cell r="O342">
            <v>3.0922860970179999</v>
          </cell>
          <cell r="P342">
            <v>2.8308362729040004</v>
          </cell>
          <cell r="Q342">
            <v>2.5406607105660002</v>
          </cell>
        </row>
        <row r="343">
          <cell r="M343">
            <v>85.903382600187996</v>
          </cell>
          <cell r="N343">
            <v>72.141057959440005</v>
          </cell>
          <cell r="O343">
            <v>62.023498967343997</v>
          </cell>
          <cell r="P343">
            <v>56.426042723872996</v>
          </cell>
          <cell r="Q343">
            <v>51.020330639576002</v>
          </cell>
        </row>
        <row r="344">
          <cell r="M344">
            <v>67.210548759323004</v>
          </cell>
          <cell r="N344">
            <v>58.265333041222</v>
          </cell>
          <cell r="O344">
            <v>51.694547847603999</v>
          </cell>
          <cell r="P344">
            <v>48.078051013486998</v>
          </cell>
          <cell r="Q344">
            <v>44.593785755696004</v>
          </cell>
        </row>
        <row r="345">
          <cell r="M345">
            <v>128.08682764063599</v>
          </cell>
          <cell r="N345">
            <v>115.23234259917</v>
          </cell>
          <cell r="O345">
            <v>105.808529067688</v>
          </cell>
          <cell r="P345">
            <v>100.64626185230499</v>
          </cell>
          <cell r="Q345">
            <v>95.717858328470015</v>
          </cell>
        </row>
        <row r="346">
          <cell r="M346">
            <v>4.1493361244839999</v>
          </cell>
          <cell r="N346">
            <v>3.3782125454330005</v>
          </cell>
          <cell r="O346">
            <v>2.7984372370069996</v>
          </cell>
          <cell r="P346">
            <v>2.4928056933550002</v>
          </cell>
          <cell r="Q346">
            <v>2.1531809793780003</v>
          </cell>
        </row>
        <row r="347">
          <cell r="M347">
            <v>4.1921448973990003</v>
          </cell>
          <cell r="N347">
            <v>3.3139378571910001</v>
          </cell>
          <cell r="O347">
            <v>2.6534160954199995</v>
          </cell>
          <cell r="P347">
            <v>2.3810223322310002</v>
          </cell>
          <cell r="Q347">
            <v>1.916462446033</v>
          </cell>
        </row>
        <row r="348">
          <cell r="M348">
            <v>190.51867459421399</v>
          </cell>
          <cell r="N348">
            <v>162.22399896265802</v>
          </cell>
          <cell r="O348">
            <v>141.103634355738</v>
          </cell>
          <cell r="P348">
            <v>129.453014108194</v>
          </cell>
          <cell r="Q348">
            <v>118.79898361268201</v>
          </cell>
        </row>
        <row r="349">
          <cell r="M349">
            <v>4.8084427971550001</v>
          </cell>
          <cell r="N349">
            <v>3.9406330949379997</v>
          </cell>
          <cell r="O349">
            <v>3.2882325029750001</v>
          </cell>
          <cell r="P349">
            <v>2.9445332312039998</v>
          </cell>
          <cell r="Q349">
            <v>2.5626859157120001</v>
          </cell>
        </row>
        <row r="350">
          <cell r="M350">
            <v>150.70573286026001</v>
          </cell>
          <cell r="N350">
            <v>135.81720705519101</v>
          </cell>
          <cell r="O350">
            <v>124.90238603472001</v>
          </cell>
          <cell r="P350">
            <v>118.92752005200299</v>
          </cell>
          <cell r="Q350">
            <v>113.222191907633</v>
          </cell>
        </row>
        <row r="351">
          <cell r="M351">
            <v>220.26746256969099</v>
          </cell>
          <cell r="N351">
            <v>172.43563348264598</v>
          </cell>
          <cell r="O351">
            <v>135.503948308074</v>
          </cell>
          <cell r="P351">
            <v>115.419865451443</v>
          </cell>
          <cell r="Q351">
            <v>97.655649804774015</v>
          </cell>
        </row>
        <row r="352">
          <cell r="M352">
            <v>2.5190623884950001</v>
          </cell>
          <cell r="N352">
            <v>1.7921755070059997</v>
          </cell>
          <cell r="O352">
            <v>1.464663325187</v>
          </cell>
          <cell r="P352">
            <v>1.511785347382</v>
          </cell>
          <cell r="Q352">
            <v>0.63226482469500001</v>
          </cell>
        </row>
        <row r="353">
          <cell r="M353">
            <v>67.908427262075008</v>
          </cell>
          <cell r="N353">
            <v>58.079235884075999</v>
          </cell>
          <cell r="O353">
            <v>50.839296312057002</v>
          </cell>
          <cell r="P353">
            <v>46.857380438928999</v>
          </cell>
          <cell r="Q353">
            <v>42.960964457366003</v>
          </cell>
        </row>
        <row r="354">
          <cell r="M354">
            <v>7.0343402845970004</v>
          </cell>
          <cell r="N354">
            <v>6.0123709303530006</v>
          </cell>
          <cell r="O354">
            <v>5.2446906674889995</v>
          </cell>
          <cell r="P354">
            <v>4.8421937433400002</v>
          </cell>
          <cell r="Q354">
            <v>4.395728185256</v>
          </cell>
        </row>
        <row r="355">
          <cell r="M355">
            <v>59.393938327885998</v>
          </cell>
          <cell r="N355">
            <v>50.374789124952002</v>
          </cell>
          <cell r="O355">
            <v>43.732472761989996</v>
          </cell>
          <cell r="P355">
            <v>40.074717605551001</v>
          </cell>
          <cell r="Q355">
            <v>36.500289664496002</v>
          </cell>
        </row>
        <row r="356">
          <cell r="M356">
            <v>96.908502984378998</v>
          </cell>
          <cell r="N356">
            <v>86.016048957607012</v>
          </cell>
          <cell r="O356">
            <v>78.023972072855003</v>
          </cell>
          <cell r="P356">
            <v>73.637906073937003</v>
          </cell>
          <cell r="Q356">
            <v>69.433959612104999</v>
          </cell>
        </row>
        <row r="357">
          <cell r="M357">
            <v>3.8756103712760002</v>
          </cell>
          <cell r="N357">
            <v>3.3497651586780002</v>
          </cell>
          <cell r="O357">
            <v>2.9548517448810001</v>
          </cell>
          <cell r="P357">
            <v>2.7480799652769998</v>
          </cell>
          <cell r="Q357">
            <v>2.5188240146010004</v>
          </cell>
        </row>
        <row r="358">
          <cell r="M358">
            <v>2.5760090758969998</v>
          </cell>
          <cell r="N358">
            <v>1.8641555601419999</v>
          </cell>
          <cell r="O358">
            <v>1.3626629727890001</v>
          </cell>
          <cell r="P358">
            <v>1.4065033788030001</v>
          </cell>
          <cell r="Q358">
            <v>0.72771335866300024</v>
          </cell>
        </row>
        <row r="359">
          <cell r="M359">
            <v>4.4318110486740006</v>
          </cell>
          <cell r="N359">
            <v>3.7135712097130003</v>
          </cell>
          <cell r="O359">
            <v>3.1738355491479995</v>
          </cell>
          <cell r="P359">
            <v>2.8901883403260005</v>
          </cell>
          <cell r="Q359">
            <v>2.5753128789459998</v>
          </cell>
        </row>
        <row r="360">
          <cell r="M360">
            <v>5.6267563164790007</v>
          </cell>
          <cell r="N360">
            <v>4.7073502302910004</v>
          </cell>
          <cell r="O360">
            <v>4.0163943411699998</v>
          </cell>
          <cell r="P360">
            <v>3.6531193779139999</v>
          </cell>
          <cell r="Q360">
            <v>3.249792104335</v>
          </cell>
        </row>
        <row r="361">
          <cell r="M361">
            <v>68.150848469320991</v>
          </cell>
          <cell r="N361">
            <v>60.354115282562006</v>
          </cell>
          <cell r="O361">
            <v>54.634977647713001</v>
          </cell>
          <cell r="P361">
            <v>51.489807868779003</v>
          </cell>
          <cell r="Q361">
            <v>48.482410820330998</v>
          </cell>
        </row>
        <row r="362">
          <cell r="M362">
            <v>8.2842854587989994</v>
          </cell>
          <cell r="N362">
            <v>7.193685498881</v>
          </cell>
          <cell r="O362">
            <v>6.3747802680939998</v>
          </cell>
          <cell r="P362">
            <v>5.9464621752620008</v>
          </cell>
          <cell r="Q362">
            <v>5.4717345244170001</v>
          </cell>
        </row>
        <row r="363">
          <cell r="M363">
            <v>3.9233406064090004</v>
          </cell>
          <cell r="N363">
            <v>3.1915052301990006</v>
          </cell>
          <cell r="O363">
            <v>2.6412942023710002</v>
          </cell>
          <cell r="P363">
            <v>2.3513267733589998</v>
          </cell>
          <cell r="Q363">
            <v>2.0291372311449996</v>
          </cell>
        </row>
        <row r="364">
          <cell r="M364">
            <v>3.0266578652499998</v>
          </cell>
          <cell r="N364">
            <v>2.5771094922030002</v>
          </cell>
          <cell r="O364">
            <v>2.239390863183</v>
          </cell>
          <cell r="P364">
            <v>2.062235601367</v>
          </cell>
          <cell r="Q364">
            <v>1.865695545581</v>
          </cell>
        </row>
        <row r="365">
          <cell r="M365">
            <v>8.3209768964730007</v>
          </cell>
          <cell r="N365">
            <v>7.0900957480089994</v>
          </cell>
          <cell r="O365">
            <v>6.1654080174399999</v>
          </cell>
          <cell r="P365">
            <v>5.6803469013710002</v>
          </cell>
          <cell r="Q365">
            <v>5.1422081717299992</v>
          </cell>
        </row>
        <row r="366">
          <cell r="M366">
            <v>3.3658454199730001</v>
          </cell>
          <cell r="N366">
            <v>2.6998020383319998</v>
          </cell>
          <cell r="O366">
            <v>2.1989370061880003</v>
          </cell>
          <cell r="P366">
            <v>1.9346039919669999</v>
          </cell>
          <cell r="Q366">
            <v>1.640761996255</v>
          </cell>
        </row>
        <row r="367">
          <cell r="M367">
            <v>58.402676318772002</v>
          </cell>
          <cell r="N367">
            <v>51.063288316905002</v>
          </cell>
          <cell r="O367">
            <v>45.670660960440003</v>
          </cell>
          <cell r="P367">
            <v>42.706300072543996</v>
          </cell>
          <cell r="Q367">
            <v>39.844603743220006</v>
          </cell>
        </row>
        <row r="368">
          <cell r="M368">
            <v>3.6792926064729996</v>
          </cell>
          <cell r="N368">
            <v>2.7615669172309998</v>
          </cell>
          <cell r="O368">
            <v>2.14953158912</v>
          </cell>
          <cell r="P368">
            <v>2.2186876016389996</v>
          </cell>
          <cell r="Q368">
            <v>1.2993106834209995</v>
          </cell>
        </row>
        <row r="369">
          <cell r="M369">
            <v>57.004292321197006</v>
          </cell>
          <cell r="N369">
            <v>49.835852232226998</v>
          </cell>
          <cell r="O369">
            <v>44.576464444896004</v>
          </cell>
          <cell r="P369">
            <v>41.676342590391002</v>
          </cell>
          <cell r="Q369">
            <v>38.903054728867005</v>
          </cell>
        </row>
        <row r="370">
          <cell r="M370">
            <v>3.852690611256</v>
          </cell>
          <cell r="N370">
            <v>3.3309543862840001</v>
          </cell>
          <cell r="O370">
            <v>2.9391681157809999</v>
          </cell>
          <cell r="P370">
            <v>2.7341637511930004</v>
          </cell>
          <cell r="Q370">
            <v>2.50691514196</v>
          </cell>
        </row>
        <row r="371">
          <cell r="M371">
            <v>187.878867818842</v>
          </cell>
          <cell r="N371">
            <v>170.727651755339</v>
          </cell>
          <cell r="O371">
            <v>158.10480406105401</v>
          </cell>
          <cell r="P371">
            <v>151.29244052965899</v>
          </cell>
          <cell r="Q371">
            <v>144.60163118097</v>
          </cell>
        </row>
        <row r="372">
          <cell r="M372">
            <v>65.881805386785999</v>
          </cell>
          <cell r="N372">
            <v>56.318350483467</v>
          </cell>
          <cell r="O372">
            <v>49.286124742157995</v>
          </cell>
          <cell r="P372">
            <v>45.406753171085001</v>
          </cell>
          <cell r="Q372">
            <v>41.651154785576999</v>
          </cell>
        </row>
        <row r="373">
          <cell r="M373">
            <v>3.7888312165410003</v>
          </cell>
          <cell r="N373">
            <v>3.0070938469240005</v>
          </cell>
          <cell r="O373">
            <v>2.4192497063159997</v>
          </cell>
          <cell r="P373">
            <v>2.2889877024869998</v>
          </cell>
          <cell r="Q373">
            <v>1.7643212929829999</v>
          </cell>
        </row>
        <row r="374">
          <cell r="M374">
            <v>29.053883365823999</v>
          </cell>
          <cell r="N374">
            <v>27.406803335295997</v>
          </cell>
          <cell r="O374">
            <v>25.414989808214003</v>
          </cell>
          <cell r="P374">
            <v>24.604408215679999</v>
          </cell>
          <cell r="Q374">
            <v>24.313473368555002</v>
          </cell>
        </row>
        <row r="375">
          <cell r="M375">
            <v>2.6415010753100003</v>
          </cell>
          <cell r="N375">
            <v>2.1047962916979999</v>
          </cell>
          <cell r="O375">
            <v>1.701156226358</v>
          </cell>
          <cell r="P375">
            <v>1.496261547976</v>
          </cell>
          <cell r="Q375">
            <v>1.2510367232499999</v>
          </cell>
        </row>
        <row r="376">
          <cell r="M376">
            <v>3.9504742554350001</v>
          </cell>
          <cell r="N376">
            <v>3.2514811500470002</v>
          </cell>
          <cell r="O376">
            <v>2.7260271492600001</v>
          </cell>
          <cell r="P376">
            <v>2.4493130070210003</v>
          </cell>
          <cell r="Q376">
            <v>2.1419246290499996</v>
          </cell>
        </row>
        <row r="377">
          <cell r="M377">
            <v>123.92233744237501</v>
          </cell>
          <cell r="N377">
            <v>108.93195151443499</v>
          </cell>
          <cell r="O377">
            <v>97.931248309224003</v>
          </cell>
          <cell r="P377">
            <v>91.880425338655002</v>
          </cell>
          <cell r="Q377">
            <v>86.080804837542004</v>
          </cell>
        </row>
        <row r="378">
          <cell r="M378">
            <v>128.638131614099</v>
          </cell>
          <cell r="N378">
            <v>114.17981191202801</v>
          </cell>
          <cell r="O378">
            <v>103.57426788727699</v>
          </cell>
          <cell r="P378">
            <v>97.750486058017998</v>
          </cell>
          <cell r="Q378">
            <v>92.178546593617995</v>
          </cell>
        </row>
        <row r="379">
          <cell r="M379">
            <v>121.89907563227899</v>
          </cell>
          <cell r="N379">
            <v>108.68931740787301</v>
          </cell>
          <cell r="O379">
            <v>98.97915617820999</v>
          </cell>
          <cell r="P379">
            <v>93.677534210988</v>
          </cell>
          <cell r="Q379">
            <v>88.531964944746008</v>
          </cell>
        </row>
        <row r="380">
          <cell r="M380">
            <v>126.212840510977</v>
          </cell>
          <cell r="N380">
            <v>114.59909698686499</v>
          </cell>
          <cell r="O380">
            <v>106.03694041500302</v>
          </cell>
          <cell r="P380">
            <v>101.429151026626</v>
          </cell>
          <cell r="Q380">
            <v>96.854237162700997</v>
          </cell>
        </row>
        <row r="381">
          <cell r="M381">
            <v>54.495112392766998</v>
          </cell>
          <cell r="N381">
            <v>45.865132860298999</v>
          </cell>
          <cell r="O381">
            <v>39.517439109477003</v>
          </cell>
          <cell r="P381">
            <v>36.013424404185997</v>
          </cell>
          <cell r="Q381">
            <v>32.616584849271</v>
          </cell>
        </row>
        <row r="382">
          <cell r="M382">
            <v>5.710694549296</v>
          </cell>
          <cell r="N382">
            <v>4.7412479585970004</v>
          </cell>
          <cell r="O382">
            <v>4.012595344088</v>
          </cell>
          <cell r="P382">
            <v>3.6292173011699997</v>
          </cell>
          <cell r="Q382">
            <v>3.203466805898</v>
          </cell>
        </row>
        <row r="383">
          <cell r="M383">
            <v>117.342950185503</v>
          </cell>
          <cell r="N383">
            <v>96.162112635992003</v>
          </cell>
          <cell r="O383">
            <v>80.245863406962002</v>
          </cell>
          <cell r="P383">
            <v>71.472496833936006</v>
          </cell>
          <cell r="Q383">
            <v>63.488612303910998</v>
          </cell>
        </row>
        <row r="384">
          <cell r="M384">
            <v>4.8313180501610002</v>
          </cell>
          <cell r="N384">
            <v>3.9096234804719998</v>
          </cell>
          <cell r="O384">
            <v>3.2165624156370001</v>
          </cell>
          <cell r="P384">
            <v>2.8509668000209998</v>
          </cell>
          <cell r="Q384">
            <v>2.4446193776309997</v>
          </cell>
        </row>
        <row r="385">
          <cell r="M385">
            <v>6.5807982941429994</v>
          </cell>
          <cell r="N385">
            <v>5.7192425954499999</v>
          </cell>
          <cell r="O385">
            <v>5.0723537550769997</v>
          </cell>
          <cell r="P385">
            <v>4.7341093756439996</v>
          </cell>
          <cell r="Q385">
            <v>4.3592529275540004</v>
          </cell>
        </row>
        <row r="386">
          <cell r="M386">
            <v>3.4831425254719997</v>
          </cell>
          <cell r="N386">
            <v>2.5975354184400001</v>
          </cell>
          <cell r="O386">
            <v>1.931113726233</v>
          </cell>
          <cell r="P386">
            <v>1.930374058378</v>
          </cell>
          <cell r="Q386">
            <v>1.1849734661490001</v>
          </cell>
        </row>
        <row r="387">
          <cell r="M387">
            <v>5.0727572885149996</v>
          </cell>
          <cell r="N387">
            <v>3.9157438850880002</v>
          </cell>
          <cell r="O387">
            <v>3.0453184887680003</v>
          </cell>
          <cell r="P387">
            <v>2.846313337462</v>
          </cell>
          <cell r="Q387">
            <v>2.0725646349460001</v>
          </cell>
        </row>
        <row r="388">
          <cell r="M388">
            <v>3.9697925125819999</v>
          </cell>
          <cell r="N388">
            <v>3.4538417454659998</v>
          </cell>
          <cell r="O388">
            <v>3.0664453176080002</v>
          </cell>
          <cell r="P388">
            <v>2.8638810347890002</v>
          </cell>
          <cell r="Q388">
            <v>2.6393898114659997</v>
          </cell>
        </row>
        <row r="389">
          <cell r="M389">
            <v>4.8948909036090003</v>
          </cell>
          <cell r="N389">
            <v>3.971011433068</v>
          </cell>
          <cell r="O389">
            <v>3.276351968777</v>
          </cell>
          <cell r="P389">
            <v>2.9100533508530004</v>
          </cell>
          <cell r="Q389">
            <v>2.5029756230449998</v>
          </cell>
        </row>
        <row r="390">
          <cell r="M390">
            <v>33.534843543019001</v>
          </cell>
          <cell r="N390">
            <v>26.094750398473998</v>
          </cell>
          <cell r="O390">
            <v>20.600098891465997</v>
          </cell>
          <cell r="P390">
            <v>17.567586301776</v>
          </cell>
          <cell r="Q390">
            <v>14.561780720948001</v>
          </cell>
        </row>
        <row r="391">
          <cell r="M391">
            <v>2.6228734660850002</v>
          </cell>
          <cell r="N391">
            <v>2.1315852686079997</v>
          </cell>
          <cell r="O391">
            <v>1.7622570489859999</v>
          </cell>
          <cell r="P391">
            <v>1.588485562355</v>
          </cell>
          <cell r="Q391">
            <v>1.351611130569</v>
          </cell>
        </row>
        <row r="392">
          <cell r="M392">
            <v>4.6972264941589996</v>
          </cell>
          <cell r="N392">
            <v>3.964711012959</v>
          </cell>
          <cell r="O392">
            <v>3.4143582734390003</v>
          </cell>
          <cell r="P392">
            <v>3.125480024512</v>
          </cell>
          <cell r="Q392">
            <v>2.8049250539669996</v>
          </cell>
        </row>
        <row r="393">
          <cell r="M393">
            <v>5.464865161184</v>
          </cell>
          <cell r="N393">
            <v>4.6092153626570003</v>
          </cell>
          <cell r="O393">
            <v>3.9662808035429995</v>
          </cell>
          <cell r="P393">
            <v>3.6285902728959996</v>
          </cell>
          <cell r="Q393">
            <v>3.25379132585</v>
          </cell>
        </row>
        <row r="394">
          <cell r="M394">
            <v>4.9124143396479996</v>
          </cell>
          <cell r="N394">
            <v>4.1536647004939997</v>
          </cell>
          <cell r="O394">
            <v>3.583597872535</v>
          </cell>
          <cell r="P394">
            <v>3.2843595746740002</v>
          </cell>
          <cell r="Q394">
            <v>2.9523040687170004</v>
          </cell>
        </row>
        <row r="395">
          <cell r="M395">
            <v>61.943468096314994</v>
          </cell>
          <cell r="N395">
            <v>58.665444571508999</v>
          </cell>
          <cell r="O395">
            <v>54.703243135160001</v>
          </cell>
          <cell r="P395">
            <v>53.097048572039995</v>
          </cell>
          <cell r="Q395">
            <v>52.528032284055996</v>
          </cell>
        </row>
        <row r="396">
          <cell r="M396">
            <v>3.5283820310120002</v>
          </cell>
          <cell r="N396">
            <v>3.0214929034120002</v>
          </cell>
          <cell r="O396">
            <v>2.64074164654</v>
          </cell>
          <cell r="P396">
            <v>2.4411517400269998</v>
          </cell>
          <cell r="Q396">
            <v>2.2197730082340001</v>
          </cell>
        </row>
        <row r="397">
          <cell r="M397">
            <v>1.9318780451219999</v>
          </cell>
          <cell r="N397">
            <v>1.651014077845</v>
          </cell>
          <cell r="O397">
            <v>1.44005157689</v>
          </cell>
          <cell r="P397">
            <v>1.3294942686040001</v>
          </cell>
          <cell r="Q397">
            <v>1.206878379523</v>
          </cell>
        </row>
        <row r="398">
          <cell r="M398">
            <v>157.320748456183</v>
          </cell>
          <cell r="N398">
            <v>125.614422868811</v>
          </cell>
          <cell r="O398">
            <v>101.70809823208799</v>
          </cell>
          <cell r="P398">
            <v>88.518856602566999</v>
          </cell>
          <cell r="Q398">
            <v>76.53434025199401</v>
          </cell>
        </row>
        <row r="399">
          <cell r="M399">
            <v>45.849531066388003</v>
          </cell>
          <cell r="N399">
            <v>43.134799424976002</v>
          </cell>
          <cell r="O399">
            <v>39.851268824217001</v>
          </cell>
          <cell r="P399">
            <v>38.513032802030999</v>
          </cell>
          <cell r="Q399">
            <v>38.030339432867002</v>
          </cell>
        </row>
        <row r="400">
          <cell r="M400">
            <v>154.11065587198399</v>
          </cell>
          <cell r="N400">
            <v>140.567887932384</v>
          </cell>
          <cell r="O400">
            <v>130.57105719284601</v>
          </cell>
          <cell r="P400">
            <v>125.21879780841499</v>
          </cell>
          <cell r="Q400">
            <v>119.85554099720599</v>
          </cell>
        </row>
        <row r="401">
          <cell r="M401">
            <v>3.2752058316859998</v>
          </cell>
          <cell r="N401">
            <v>2.6086387237239999</v>
          </cell>
          <cell r="O401">
            <v>2.107409168637</v>
          </cell>
          <cell r="P401">
            <v>1.96562602591</v>
          </cell>
          <cell r="Q401">
            <v>1.549056444726</v>
          </cell>
        </row>
        <row r="402">
          <cell r="M402">
            <v>123.25199324769301</v>
          </cell>
          <cell r="N402">
            <v>108.59322070082099</v>
          </cell>
          <cell r="O402">
            <v>97.831665221880996</v>
          </cell>
          <cell r="P402">
            <v>91.917681901652003</v>
          </cell>
          <cell r="Q402">
            <v>86.234559179618998</v>
          </cell>
        </row>
        <row r="403">
          <cell r="M403">
            <v>108.55219807197399</v>
          </cell>
          <cell r="N403">
            <v>87.705226814116998</v>
          </cell>
          <cell r="O403">
            <v>72.348949062559996</v>
          </cell>
          <cell r="P403">
            <v>63.846665744636994</v>
          </cell>
          <cell r="Q403">
            <v>55.548219485479002</v>
          </cell>
        </row>
        <row r="404">
          <cell r="M404">
            <v>3.8155641745130002</v>
          </cell>
          <cell r="N404">
            <v>3.0439143206779997</v>
          </cell>
          <cell r="O404">
            <v>2.4635776986939999</v>
          </cell>
          <cell r="P404">
            <v>2.1571287246539996</v>
          </cell>
          <cell r="Q404">
            <v>1.8164055590059998</v>
          </cell>
        </row>
        <row r="405">
          <cell r="M405">
            <v>24.890048185929</v>
          </cell>
          <cell r="N405">
            <v>19.269360909427999</v>
          </cell>
          <cell r="O405">
            <v>15.102902499252</v>
          </cell>
          <cell r="P405">
            <v>12.819531123261999</v>
          </cell>
          <cell r="Q405">
            <v>10.503479887101999</v>
          </cell>
        </row>
        <row r="406">
          <cell r="M406">
            <v>141.92335525505501</v>
          </cell>
          <cell r="N406">
            <v>125.263411656005</v>
          </cell>
          <cell r="O406">
            <v>113.039062596213</v>
          </cell>
          <cell r="P406">
            <v>106.317121892724</v>
          </cell>
          <cell r="Q406">
            <v>99.878102335051992</v>
          </cell>
        </row>
        <row r="407">
          <cell r="M407">
            <v>3.4206428934380004</v>
          </cell>
          <cell r="N407">
            <v>2.5411955517969997</v>
          </cell>
          <cell r="O407">
            <v>1.993457667718</v>
          </cell>
          <cell r="P407">
            <v>2.0575923769369999</v>
          </cell>
          <cell r="Q407">
            <v>1.1394478388220004</v>
          </cell>
        </row>
        <row r="408">
          <cell r="M408">
            <v>26.722062959306999</v>
          </cell>
          <cell r="N408">
            <v>19.069046949643003</v>
          </cell>
          <cell r="O408">
            <v>13.345068793259999</v>
          </cell>
          <cell r="P408">
            <v>13.611761180482</v>
          </cell>
          <cell r="Q408">
            <v>6.9578326472779999</v>
          </cell>
        </row>
        <row r="409">
          <cell r="M409">
            <v>137.38981634190199</v>
          </cell>
          <cell r="N409">
            <v>123.200313284277</v>
          </cell>
          <cell r="O409">
            <v>112.797539791435</v>
          </cell>
          <cell r="P409">
            <v>107.097034851014</v>
          </cell>
          <cell r="Q409">
            <v>101.654858663385</v>
          </cell>
        </row>
        <row r="410">
          <cell r="M410">
            <v>4.2870353494279998</v>
          </cell>
          <cell r="N410">
            <v>3.6066251323990004</v>
          </cell>
          <cell r="O410">
            <v>3.0953512914469998</v>
          </cell>
          <cell r="P410">
            <v>2.826768717597</v>
          </cell>
          <cell r="Q410">
            <v>2.528655597722</v>
          </cell>
        </row>
        <row r="411">
          <cell r="M411">
            <v>115.303689702247</v>
          </cell>
          <cell r="N411">
            <v>94.450161756625988</v>
          </cell>
          <cell r="O411">
            <v>79.186944929033999</v>
          </cell>
          <cell r="P411">
            <v>70.632888380038992</v>
          </cell>
          <cell r="Q411">
            <v>62.617671406577998</v>
          </cell>
        </row>
        <row r="412">
          <cell r="M412">
            <v>4.5752504792320003</v>
          </cell>
          <cell r="N412">
            <v>3.657556656668</v>
          </cell>
          <cell r="O412">
            <v>2.9674120605429999</v>
          </cell>
          <cell r="P412">
            <v>2.6030656866109996</v>
          </cell>
          <cell r="Q412">
            <v>2.1980014012360001</v>
          </cell>
        </row>
        <row r="413">
          <cell r="M413">
            <v>4.2675118464059993</v>
          </cell>
          <cell r="N413">
            <v>3.5686612829430002</v>
          </cell>
          <cell r="O413">
            <v>3.0435078720679996</v>
          </cell>
          <cell r="P413">
            <v>2.7675612194779999</v>
          </cell>
          <cell r="Q413">
            <v>2.4612476931050002</v>
          </cell>
        </row>
        <row r="414">
          <cell r="M414">
            <v>5.6068142549599997</v>
          </cell>
          <cell r="N414">
            <v>4.5526512816959999</v>
          </cell>
          <cell r="O414">
            <v>3.7600494077809996</v>
          </cell>
          <cell r="P414">
            <v>3.3421585579589999</v>
          </cell>
          <cell r="Q414">
            <v>2.8777644455289999</v>
          </cell>
        </row>
        <row r="415">
          <cell r="M415">
            <v>5.6235899540540002</v>
          </cell>
          <cell r="N415">
            <v>4.7513670822440002</v>
          </cell>
          <cell r="O415">
            <v>4.0960002810800002</v>
          </cell>
          <cell r="P415">
            <v>3.75184530728</v>
          </cell>
          <cell r="Q415">
            <v>3.3698954668459997</v>
          </cell>
        </row>
        <row r="416">
          <cell r="M416">
            <v>4.6002615079659996</v>
          </cell>
          <cell r="N416">
            <v>3.7811251720009995</v>
          </cell>
          <cell r="O416">
            <v>3.1654009403219998</v>
          </cell>
          <cell r="P416">
            <v>2.8412905630820005</v>
          </cell>
          <cell r="Q416">
            <v>2.4813037360669998</v>
          </cell>
        </row>
        <row r="417">
          <cell r="M417">
            <v>47.090181412090999</v>
          </cell>
          <cell r="N417">
            <v>39.194778569133</v>
          </cell>
          <cell r="O417">
            <v>33.378419033061</v>
          </cell>
          <cell r="P417">
            <v>30.172415966534999</v>
          </cell>
          <cell r="Q417">
            <v>27.035873057457003</v>
          </cell>
        </row>
      </sheetData>
      <sheetData sheetId="8">
        <row r="1">
          <cell r="A1" t="str">
            <v>Core funding and Better Care fund (components), 2016-17 to 2019-20</v>
          </cell>
        </row>
        <row r="2">
          <cell r="A2">
            <v>1</v>
          </cell>
          <cell r="AW2">
            <v>49</v>
          </cell>
        </row>
        <row r="3">
          <cell r="A3">
            <v>0</v>
          </cell>
          <cell r="AW3">
            <v>48</v>
          </cell>
        </row>
        <row r="5">
          <cell r="A5" t="str">
            <v>Rcode</v>
          </cell>
        </row>
        <row r="6">
          <cell r="AW6" t="str">
            <v>2019-20</v>
          </cell>
        </row>
        <row r="8">
          <cell r="A8" t="str">
            <v>TE</v>
          </cell>
          <cell r="AW8">
            <v>0</v>
          </cell>
        </row>
        <row r="10">
          <cell r="AW10">
            <v>0</v>
          </cell>
        </row>
        <row r="11">
          <cell r="AW11">
            <v>0</v>
          </cell>
        </row>
        <row r="12">
          <cell r="AW12">
            <v>0</v>
          </cell>
        </row>
        <row r="13">
          <cell r="AW13">
            <v>0</v>
          </cell>
        </row>
        <row r="14">
          <cell r="AW14">
            <v>0</v>
          </cell>
        </row>
        <row r="15">
          <cell r="AW15">
            <v>0</v>
          </cell>
        </row>
        <row r="16">
          <cell r="AW16">
            <v>0</v>
          </cell>
        </row>
        <row r="17">
          <cell r="AW17">
            <v>0</v>
          </cell>
        </row>
        <row r="18">
          <cell r="AW18">
            <v>0</v>
          </cell>
        </row>
        <row r="19">
          <cell r="AW19" t="str">
            <v>CORRECT</v>
          </cell>
        </row>
        <row r="21">
          <cell r="AW21">
            <v>0</v>
          </cell>
        </row>
        <row r="22">
          <cell r="AW22">
            <v>0</v>
          </cell>
        </row>
        <row r="23">
          <cell r="AW23">
            <v>0</v>
          </cell>
        </row>
        <row r="24">
          <cell r="AW24">
            <v>0</v>
          </cell>
        </row>
        <row r="25">
          <cell r="AW25">
            <v>0</v>
          </cell>
        </row>
        <row r="26">
          <cell r="AW26">
            <v>0</v>
          </cell>
        </row>
        <row r="27">
          <cell r="AW27">
            <v>0</v>
          </cell>
        </row>
        <row r="28">
          <cell r="AW28">
            <v>0</v>
          </cell>
        </row>
        <row r="29">
          <cell r="AW29">
            <v>0</v>
          </cell>
        </row>
        <row r="30">
          <cell r="AW30" t="str">
            <v>CORRECT</v>
          </cell>
        </row>
        <row r="32">
          <cell r="AW32">
            <v>0</v>
          </cell>
        </row>
        <row r="33">
          <cell r="AW33">
            <v>0</v>
          </cell>
        </row>
        <row r="35">
          <cell r="A35" t="str">
            <v>R285</v>
          </cell>
          <cell r="O35">
            <v>5.4728500000000002</v>
          </cell>
          <cell r="AI35">
            <v>0</v>
          </cell>
          <cell r="AJ35">
            <v>0</v>
          </cell>
          <cell r="AN35">
            <v>0</v>
          </cell>
          <cell r="AO35">
            <v>0</v>
          </cell>
          <cell r="AP35">
            <v>0</v>
          </cell>
          <cell r="AQ35">
            <v>0</v>
          </cell>
          <cell r="AR35">
            <v>0</v>
          </cell>
          <cell r="AW35">
            <v>0</v>
          </cell>
        </row>
        <row r="36">
          <cell r="A36" t="str">
            <v>R46</v>
          </cell>
          <cell r="O36">
            <v>4.5372669999999999</v>
          </cell>
          <cell r="AI36">
            <v>0</v>
          </cell>
          <cell r="AJ36">
            <v>0</v>
          </cell>
          <cell r="AN36">
            <v>6.22977574171244E-2</v>
          </cell>
          <cell r="AO36">
            <v>0.32354641755345259</v>
          </cell>
          <cell r="AP36">
            <v>0.26124866013632819</v>
          </cell>
          <cell r="AQ36">
            <v>0.2009605077971755</v>
          </cell>
          <cell r="AR36">
            <v>0.26124866013632819</v>
          </cell>
          <cell r="AW36">
            <v>0</v>
          </cell>
        </row>
        <row r="37">
          <cell r="A37" t="str">
            <v>R52</v>
          </cell>
          <cell r="O37">
            <v>5.6484930000000002</v>
          </cell>
          <cell r="AI37">
            <v>0</v>
          </cell>
          <cell r="AJ37">
            <v>0</v>
          </cell>
          <cell r="AN37">
            <v>0</v>
          </cell>
          <cell r="AO37">
            <v>0</v>
          </cell>
          <cell r="AP37">
            <v>0</v>
          </cell>
          <cell r="AQ37">
            <v>0</v>
          </cell>
          <cell r="AR37">
            <v>0</v>
          </cell>
          <cell r="AW37">
            <v>0</v>
          </cell>
        </row>
        <row r="38">
          <cell r="A38" t="str">
            <v>R286</v>
          </cell>
          <cell r="O38">
            <v>9.1596840000000004</v>
          </cell>
          <cell r="AI38">
            <v>0</v>
          </cell>
          <cell r="AJ38">
            <v>0</v>
          </cell>
          <cell r="AN38">
            <v>0</v>
          </cell>
          <cell r="AO38">
            <v>0</v>
          </cell>
          <cell r="AP38">
            <v>0</v>
          </cell>
          <cell r="AQ38">
            <v>0</v>
          </cell>
          <cell r="AR38">
            <v>0</v>
          </cell>
          <cell r="AW38">
            <v>0</v>
          </cell>
        </row>
        <row r="39">
          <cell r="A39" t="str">
            <v>R229</v>
          </cell>
          <cell r="O39">
            <v>5.293158</v>
          </cell>
          <cell r="AI39">
            <v>0</v>
          </cell>
          <cell r="AJ39">
            <v>0</v>
          </cell>
          <cell r="AN39">
            <v>0</v>
          </cell>
          <cell r="AO39">
            <v>0</v>
          </cell>
          <cell r="AP39">
            <v>0</v>
          </cell>
          <cell r="AQ39">
            <v>0</v>
          </cell>
          <cell r="AR39">
            <v>0</v>
          </cell>
          <cell r="AW39">
            <v>0</v>
          </cell>
        </row>
        <row r="40">
          <cell r="A40" t="str">
            <v>R157</v>
          </cell>
          <cell r="O40">
            <v>6.1619900000000003</v>
          </cell>
          <cell r="AI40">
            <v>0</v>
          </cell>
          <cell r="AJ40">
            <v>0</v>
          </cell>
          <cell r="AN40">
            <v>1.5899072848631294E-2</v>
          </cell>
          <cell r="AO40">
            <v>8.2572604149343184E-2</v>
          </cell>
          <cell r="AP40">
            <v>6.667353130071188E-2</v>
          </cell>
          <cell r="AQ40">
            <v>5.1287331769778378E-2</v>
          </cell>
          <cell r="AR40">
            <v>6.667353130071188E-2</v>
          </cell>
          <cell r="AW40">
            <v>0</v>
          </cell>
        </row>
        <row r="41">
          <cell r="A41" t="str">
            <v>R950</v>
          </cell>
          <cell r="O41">
            <v>22.829015999999999</v>
          </cell>
          <cell r="AI41">
            <v>0</v>
          </cell>
          <cell r="AJ41">
            <v>0</v>
          </cell>
          <cell r="AN41">
            <v>0</v>
          </cell>
          <cell r="AO41">
            <v>0</v>
          </cell>
          <cell r="AP41">
            <v>0</v>
          </cell>
          <cell r="AQ41">
            <v>0</v>
          </cell>
          <cell r="AR41">
            <v>0</v>
          </cell>
          <cell r="AW41">
            <v>0</v>
          </cell>
        </row>
        <row r="42">
          <cell r="A42" t="str">
            <v>R17</v>
          </cell>
          <cell r="O42">
            <v>10.057700000000001</v>
          </cell>
          <cell r="AI42">
            <v>0</v>
          </cell>
          <cell r="AJ42">
            <v>0</v>
          </cell>
          <cell r="AN42">
            <v>0</v>
          </cell>
          <cell r="AO42">
            <v>0</v>
          </cell>
          <cell r="AP42">
            <v>0</v>
          </cell>
          <cell r="AQ42">
            <v>0</v>
          </cell>
          <cell r="AR42">
            <v>0</v>
          </cell>
          <cell r="AW42">
            <v>0</v>
          </cell>
        </row>
        <row r="43">
          <cell r="A43" t="str">
            <v>R262</v>
          </cell>
          <cell r="O43">
            <v>4.5519150000000002</v>
          </cell>
          <cell r="AI43">
            <v>0</v>
          </cell>
          <cell r="AJ43">
            <v>0</v>
          </cell>
          <cell r="AN43">
            <v>4.3392831168266872E-2</v>
          </cell>
          <cell r="AO43">
            <v>0.22536276832551508</v>
          </cell>
          <cell r="AP43">
            <v>0.18196993715724821</v>
          </cell>
          <cell r="AQ43">
            <v>0.13997687473634476</v>
          </cell>
          <cell r="AR43">
            <v>0.18196993715724821</v>
          </cell>
          <cell r="AW43">
            <v>0</v>
          </cell>
        </row>
        <row r="44">
          <cell r="A44" t="str">
            <v>R383</v>
          </cell>
          <cell r="O44">
            <v>44.187685999999999</v>
          </cell>
          <cell r="AI44">
            <v>0</v>
          </cell>
          <cell r="AJ44">
            <v>0</v>
          </cell>
          <cell r="AN44">
            <v>0</v>
          </cell>
          <cell r="AO44">
            <v>0</v>
          </cell>
          <cell r="AP44">
            <v>0</v>
          </cell>
          <cell r="AQ44">
            <v>0</v>
          </cell>
          <cell r="AR44">
            <v>0</v>
          </cell>
          <cell r="AW44">
            <v>0</v>
          </cell>
        </row>
        <row r="45">
          <cell r="A45" t="str">
            <v>R384</v>
          </cell>
          <cell r="O45">
            <v>145.63965300000001</v>
          </cell>
          <cell r="AI45">
            <v>0</v>
          </cell>
          <cell r="AJ45">
            <v>0</v>
          </cell>
          <cell r="AN45">
            <v>0</v>
          </cell>
          <cell r="AO45">
            <v>0</v>
          </cell>
          <cell r="AP45">
            <v>0</v>
          </cell>
          <cell r="AQ45">
            <v>0</v>
          </cell>
          <cell r="AR45">
            <v>0</v>
          </cell>
          <cell r="AW45">
            <v>0</v>
          </cell>
        </row>
        <row r="46">
          <cell r="A46" t="str">
            <v>R349</v>
          </cell>
          <cell r="O46">
            <v>75.119118</v>
          </cell>
          <cell r="AI46">
            <v>0</v>
          </cell>
          <cell r="AJ46">
            <v>0</v>
          </cell>
          <cell r="AN46">
            <v>0</v>
          </cell>
          <cell r="AO46">
            <v>0</v>
          </cell>
          <cell r="AP46">
            <v>0</v>
          </cell>
          <cell r="AQ46">
            <v>0</v>
          </cell>
          <cell r="AR46">
            <v>0</v>
          </cell>
          <cell r="AW46">
            <v>0</v>
          </cell>
        </row>
        <row r="47">
          <cell r="A47" t="str">
            <v>R47</v>
          </cell>
          <cell r="O47">
            <v>3.9182549999999998</v>
          </cell>
          <cell r="AI47">
            <v>0</v>
          </cell>
          <cell r="AJ47">
            <v>0</v>
          </cell>
          <cell r="AN47">
            <v>0</v>
          </cell>
          <cell r="AO47">
            <v>0</v>
          </cell>
          <cell r="AP47">
            <v>0</v>
          </cell>
          <cell r="AQ47">
            <v>0</v>
          </cell>
          <cell r="AR47">
            <v>0</v>
          </cell>
          <cell r="AW47">
            <v>0</v>
          </cell>
        </row>
        <row r="48">
          <cell r="A48" t="str">
            <v>R94</v>
          </cell>
          <cell r="O48">
            <v>14.506491</v>
          </cell>
          <cell r="AI48">
            <v>0</v>
          </cell>
          <cell r="AJ48">
            <v>0</v>
          </cell>
          <cell r="AN48">
            <v>0</v>
          </cell>
          <cell r="AO48">
            <v>0</v>
          </cell>
          <cell r="AP48">
            <v>0</v>
          </cell>
          <cell r="AQ48">
            <v>0</v>
          </cell>
          <cell r="AR48">
            <v>0</v>
          </cell>
          <cell r="AW48">
            <v>0</v>
          </cell>
        </row>
        <row r="49">
          <cell r="A49" t="str">
            <v>R114</v>
          </cell>
          <cell r="O49">
            <v>6.4371910000000003</v>
          </cell>
          <cell r="AI49">
            <v>0</v>
          </cell>
          <cell r="AJ49">
            <v>0</v>
          </cell>
          <cell r="AN49">
            <v>0</v>
          </cell>
          <cell r="AO49">
            <v>0</v>
          </cell>
          <cell r="AP49">
            <v>0</v>
          </cell>
          <cell r="AQ49">
            <v>0</v>
          </cell>
          <cell r="AR49">
            <v>0</v>
          </cell>
          <cell r="AW49">
            <v>0</v>
          </cell>
        </row>
        <row r="50">
          <cell r="A50" t="str">
            <v>R230</v>
          </cell>
          <cell r="O50">
            <v>5.1239400000000002</v>
          </cell>
          <cell r="AI50">
            <v>0</v>
          </cell>
          <cell r="AJ50">
            <v>0</v>
          </cell>
          <cell r="AN50">
            <v>1.0281113920840331E-2</v>
          </cell>
          <cell r="AO50">
            <v>5.3395462621138499E-2</v>
          </cell>
          <cell r="AP50">
            <v>4.3114348700298163E-2</v>
          </cell>
          <cell r="AQ50">
            <v>3.3164883615613976E-2</v>
          </cell>
          <cell r="AR50">
            <v>4.3114348700298163E-2</v>
          </cell>
          <cell r="AW50">
            <v>0</v>
          </cell>
        </row>
        <row r="51">
          <cell r="A51" t="str">
            <v>R602</v>
          </cell>
          <cell r="O51">
            <v>74.455349900000002</v>
          </cell>
          <cell r="AI51">
            <v>0</v>
          </cell>
          <cell r="AJ51">
            <v>0</v>
          </cell>
          <cell r="AN51">
            <v>0</v>
          </cell>
          <cell r="AO51">
            <v>0</v>
          </cell>
          <cell r="AP51">
            <v>0</v>
          </cell>
          <cell r="AQ51">
            <v>0</v>
          </cell>
          <cell r="AR51">
            <v>0</v>
          </cell>
          <cell r="AW51">
            <v>0</v>
          </cell>
        </row>
        <row r="52">
          <cell r="A52" t="str">
            <v>R679</v>
          </cell>
          <cell r="O52">
            <v>69.598489900000004</v>
          </cell>
          <cell r="AI52">
            <v>0</v>
          </cell>
          <cell r="AJ52">
            <v>0</v>
          </cell>
          <cell r="AN52">
            <v>0</v>
          </cell>
          <cell r="AO52">
            <v>0</v>
          </cell>
          <cell r="AP52">
            <v>0</v>
          </cell>
          <cell r="AQ52">
            <v>0</v>
          </cell>
          <cell r="AR52">
            <v>0</v>
          </cell>
          <cell r="AW52">
            <v>0</v>
          </cell>
        </row>
        <row r="53">
          <cell r="A53" t="str">
            <v>R954</v>
          </cell>
          <cell r="O53">
            <v>17.264329</v>
          </cell>
          <cell r="AI53">
            <v>0</v>
          </cell>
          <cell r="AJ53">
            <v>0</v>
          </cell>
          <cell r="AN53">
            <v>0</v>
          </cell>
          <cell r="AO53">
            <v>0</v>
          </cell>
          <cell r="AP53">
            <v>0</v>
          </cell>
          <cell r="AQ53">
            <v>0</v>
          </cell>
          <cell r="AR53">
            <v>0</v>
          </cell>
          <cell r="AW53">
            <v>0</v>
          </cell>
        </row>
        <row r="54">
          <cell r="A54" t="str">
            <v>R964</v>
          </cell>
          <cell r="O54">
            <v>19.572619899999999</v>
          </cell>
          <cell r="AI54">
            <v>0</v>
          </cell>
          <cell r="AJ54">
            <v>0</v>
          </cell>
          <cell r="AN54">
            <v>0</v>
          </cell>
          <cell r="AO54">
            <v>0</v>
          </cell>
          <cell r="AP54">
            <v>0</v>
          </cell>
          <cell r="AQ54">
            <v>0</v>
          </cell>
          <cell r="AR54">
            <v>0</v>
          </cell>
          <cell r="AW54">
            <v>0</v>
          </cell>
        </row>
        <row r="55">
          <cell r="A55" t="str">
            <v>R385</v>
          </cell>
          <cell r="O55">
            <v>88.939420999999996</v>
          </cell>
          <cell r="AI55">
            <v>0</v>
          </cell>
          <cell r="AJ55">
            <v>0</v>
          </cell>
          <cell r="AN55">
            <v>0</v>
          </cell>
          <cell r="AO55">
            <v>0</v>
          </cell>
          <cell r="AP55">
            <v>0</v>
          </cell>
          <cell r="AQ55">
            <v>0</v>
          </cell>
          <cell r="AR55">
            <v>0</v>
          </cell>
          <cell r="AW55">
            <v>0</v>
          </cell>
        </row>
        <row r="56">
          <cell r="A56" t="str">
            <v>R358</v>
          </cell>
          <cell r="O56">
            <v>271.174645</v>
          </cell>
          <cell r="AI56">
            <v>0</v>
          </cell>
          <cell r="AJ56">
            <v>0</v>
          </cell>
          <cell r="AN56">
            <v>0</v>
          </cell>
          <cell r="AO56">
            <v>0</v>
          </cell>
          <cell r="AP56">
            <v>0</v>
          </cell>
          <cell r="AQ56">
            <v>0</v>
          </cell>
          <cell r="AR56">
            <v>0</v>
          </cell>
          <cell r="AW56">
            <v>0</v>
          </cell>
        </row>
        <row r="57">
          <cell r="A57" t="str">
            <v>R185</v>
          </cell>
          <cell r="O57">
            <v>4.4373490000000002</v>
          </cell>
          <cell r="AI57">
            <v>0</v>
          </cell>
          <cell r="AJ57">
            <v>0</v>
          </cell>
          <cell r="AN57">
            <v>0</v>
          </cell>
          <cell r="AO57">
            <v>0</v>
          </cell>
          <cell r="AP57">
            <v>0</v>
          </cell>
          <cell r="AQ57">
            <v>0</v>
          </cell>
          <cell r="AR57">
            <v>0</v>
          </cell>
          <cell r="AW57">
            <v>0</v>
          </cell>
        </row>
        <row r="58">
          <cell r="A58" t="str">
            <v>R659</v>
          </cell>
          <cell r="O58">
            <v>41.873075799999995</v>
          </cell>
          <cell r="AI58">
            <v>0</v>
          </cell>
          <cell r="AJ58">
            <v>0</v>
          </cell>
          <cell r="AN58">
            <v>0</v>
          </cell>
          <cell r="AO58">
            <v>0</v>
          </cell>
          <cell r="AP58">
            <v>0</v>
          </cell>
          <cell r="AQ58">
            <v>0</v>
          </cell>
          <cell r="AR58">
            <v>0</v>
          </cell>
          <cell r="AW58">
            <v>0</v>
          </cell>
        </row>
        <row r="59">
          <cell r="A59" t="str">
            <v>R660</v>
          </cell>
          <cell r="O59">
            <v>45.534999999999997</v>
          </cell>
          <cell r="AI59">
            <v>0</v>
          </cell>
          <cell r="AJ59">
            <v>0</v>
          </cell>
          <cell r="AN59">
            <v>0</v>
          </cell>
          <cell r="AO59">
            <v>0</v>
          </cell>
          <cell r="AP59">
            <v>0</v>
          </cell>
          <cell r="AQ59">
            <v>0</v>
          </cell>
          <cell r="AR59">
            <v>0</v>
          </cell>
          <cell r="AW59">
            <v>0</v>
          </cell>
        </row>
        <row r="60">
          <cell r="A60" t="str">
            <v>R53</v>
          </cell>
          <cell r="O60">
            <v>3.1892779999999998</v>
          </cell>
          <cell r="AI60">
            <v>0</v>
          </cell>
          <cell r="AJ60">
            <v>0</v>
          </cell>
          <cell r="AN60">
            <v>0</v>
          </cell>
          <cell r="AO60">
            <v>0</v>
          </cell>
          <cell r="AP60">
            <v>0</v>
          </cell>
          <cell r="AQ60">
            <v>0</v>
          </cell>
          <cell r="AR60">
            <v>0</v>
          </cell>
          <cell r="AW60">
            <v>0</v>
          </cell>
        </row>
        <row r="61">
          <cell r="A61" t="str">
            <v>R334</v>
          </cell>
          <cell r="O61">
            <v>89.583875000000006</v>
          </cell>
          <cell r="AI61">
            <v>0</v>
          </cell>
          <cell r="AJ61">
            <v>0</v>
          </cell>
          <cell r="AN61">
            <v>0</v>
          </cell>
          <cell r="AO61">
            <v>0</v>
          </cell>
          <cell r="AP61">
            <v>0</v>
          </cell>
          <cell r="AQ61">
            <v>0</v>
          </cell>
          <cell r="AR61">
            <v>0</v>
          </cell>
          <cell r="AW61">
            <v>0</v>
          </cell>
        </row>
        <row r="62">
          <cell r="A62" t="str">
            <v>R194</v>
          </cell>
          <cell r="O62">
            <v>2.9927628099999999</v>
          </cell>
          <cell r="AI62">
            <v>0</v>
          </cell>
          <cell r="AJ62">
            <v>0</v>
          </cell>
          <cell r="AN62">
            <v>1.6312597205725681E-2</v>
          </cell>
          <cell r="AO62">
            <v>8.4720262907155966E-2</v>
          </cell>
          <cell r="AP62">
            <v>6.8407665701430295E-2</v>
          </cell>
          <cell r="AQ62">
            <v>5.2621281308792525E-2</v>
          </cell>
          <cell r="AR62">
            <v>6.8407665701430295E-2</v>
          </cell>
          <cell r="AW62">
            <v>0</v>
          </cell>
        </row>
        <row r="63">
          <cell r="A63" t="str">
            <v>R622</v>
          </cell>
          <cell r="O63">
            <v>74.10250529999999</v>
          </cell>
          <cell r="AI63">
            <v>0</v>
          </cell>
          <cell r="AJ63">
            <v>0</v>
          </cell>
          <cell r="AN63">
            <v>0</v>
          </cell>
          <cell r="AO63">
            <v>0</v>
          </cell>
          <cell r="AP63">
            <v>0</v>
          </cell>
          <cell r="AQ63">
            <v>0</v>
          </cell>
          <cell r="AR63">
            <v>0</v>
          </cell>
          <cell r="AW63">
            <v>0</v>
          </cell>
        </row>
        <row r="64">
          <cell r="A64" t="str">
            <v>R642</v>
          </cell>
          <cell r="O64">
            <v>46.706195000000001</v>
          </cell>
          <cell r="AI64">
            <v>0</v>
          </cell>
          <cell r="AJ64">
            <v>0</v>
          </cell>
          <cell r="AN64">
            <v>0</v>
          </cell>
          <cell r="AO64">
            <v>0</v>
          </cell>
          <cell r="AP64">
            <v>0</v>
          </cell>
          <cell r="AQ64">
            <v>0</v>
          </cell>
          <cell r="AR64">
            <v>0</v>
          </cell>
          <cell r="AW64">
            <v>0</v>
          </cell>
        </row>
        <row r="65">
          <cell r="A65" t="str">
            <v>R365</v>
          </cell>
          <cell r="O65">
            <v>150.09700000000001</v>
          </cell>
          <cell r="AI65">
            <v>0</v>
          </cell>
          <cell r="AJ65">
            <v>0</v>
          </cell>
          <cell r="AN65">
            <v>0</v>
          </cell>
          <cell r="AO65">
            <v>0</v>
          </cell>
          <cell r="AP65">
            <v>0</v>
          </cell>
          <cell r="AQ65">
            <v>0</v>
          </cell>
          <cell r="AR65">
            <v>0</v>
          </cell>
          <cell r="AW65">
            <v>0</v>
          </cell>
        </row>
        <row r="66">
          <cell r="A66" t="str">
            <v>R95</v>
          </cell>
          <cell r="O66">
            <v>7.9373310000000004</v>
          </cell>
          <cell r="AI66">
            <v>0</v>
          </cell>
          <cell r="AJ66">
            <v>0</v>
          </cell>
          <cell r="AN66">
            <v>4.2337208431410074E-3</v>
          </cell>
          <cell r="AO66">
            <v>2.1988034056312979E-2</v>
          </cell>
          <cell r="AP66">
            <v>1.7754313213171967E-2</v>
          </cell>
          <cell r="AQ66">
            <v>1.3657164010132283E-2</v>
          </cell>
          <cell r="AR66">
            <v>1.7754313213171967E-2</v>
          </cell>
          <cell r="AW66">
            <v>0</v>
          </cell>
        </row>
        <row r="67">
          <cell r="A67" t="str">
            <v>R201</v>
          </cell>
          <cell r="O67">
            <v>2.794028</v>
          </cell>
          <cell r="AI67">
            <v>0</v>
          </cell>
          <cell r="AJ67">
            <v>0</v>
          </cell>
          <cell r="AN67">
            <v>9.0404951247347709E-2</v>
          </cell>
          <cell r="AO67">
            <v>0.46952248873622521</v>
          </cell>
          <cell r="AP67">
            <v>0.37911753748887755</v>
          </cell>
          <cell r="AQ67">
            <v>0.29162887499144424</v>
          </cell>
          <cell r="AR67">
            <v>0.37911753748887755</v>
          </cell>
          <cell r="AW67">
            <v>0</v>
          </cell>
        </row>
        <row r="68">
          <cell r="A68" t="str">
            <v>R386</v>
          </cell>
          <cell r="O68">
            <v>87.679173000000006</v>
          </cell>
          <cell r="AI68">
            <v>0</v>
          </cell>
          <cell r="AJ68">
            <v>0</v>
          </cell>
          <cell r="AN68">
            <v>0</v>
          </cell>
          <cell r="AO68">
            <v>0</v>
          </cell>
          <cell r="AP68">
            <v>0</v>
          </cell>
          <cell r="AQ68">
            <v>0</v>
          </cell>
          <cell r="AR68">
            <v>0</v>
          </cell>
          <cell r="AW68">
            <v>0</v>
          </cell>
        </row>
        <row r="69">
          <cell r="A69" t="str">
            <v>R96</v>
          </cell>
          <cell r="O69">
            <v>5.2385029999999997</v>
          </cell>
          <cell r="AI69">
            <v>0</v>
          </cell>
          <cell r="AJ69">
            <v>0</v>
          </cell>
          <cell r="AN69">
            <v>0</v>
          </cell>
          <cell r="AO69">
            <v>0</v>
          </cell>
          <cell r="AP69">
            <v>0</v>
          </cell>
          <cell r="AQ69">
            <v>0</v>
          </cell>
          <cell r="AR69">
            <v>0</v>
          </cell>
          <cell r="AW69">
            <v>0</v>
          </cell>
        </row>
        <row r="70">
          <cell r="A70" t="str">
            <v>R625</v>
          </cell>
          <cell r="O70">
            <v>111.98699999999999</v>
          </cell>
          <cell r="AI70">
            <v>0</v>
          </cell>
          <cell r="AJ70">
            <v>0</v>
          </cell>
          <cell r="AN70">
            <v>0</v>
          </cell>
          <cell r="AO70">
            <v>0</v>
          </cell>
          <cell r="AP70">
            <v>0</v>
          </cell>
          <cell r="AQ70">
            <v>0</v>
          </cell>
          <cell r="AR70">
            <v>0</v>
          </cell>
          <cell r="AW70">
            <v>0</v>
          </cell>
        </row>
        <row r="71">
          <cell r="A71" t="str">
            <v>R603</v>
          </cell>
          <cell r="O71">
            <v>169.026228</v>
          </cell>
          <cell r="AI71">
            <v>0</v>
          </cell>
          <cell r="AJ71">
            <v>0</v>
          </cell>
          <cell r="AN71">
            <v>0</v>
          </cell>
          <cell r="AO71">
            <v>0</v>
          </cell>
          <cell r="AP71">
            <v>0</v>
          </cell>
          <cell r="AQ71">
            <v>0</v>
          </cell>
          <cell r="AR71">
            <v>0</v>
          </cell>
          <cell r="AW71">
            <v>0</v>
          </cell>
        </row>
        <row r="72">
          <cell r="A72" t="str">
            <v>R202</v>
          </cell>
          <cell r="O72">
            <v>4.8946410299999998</v>
          </cell>
          <cell r="AI72">
            <v>0</v>
          </cell>
          <cell r="AJ72">
            <v>0</v>
          </cell>
          <cell r="AN72">
            <v>0</v>
          </cell>
          <cell r="AO72">
            <v>0</v>
          </cell>
          <cell r="AP72">
            <v>0</v>
          </cell>
          <cell r="AQ72">
            <v>0</v>
          </cell>
          <cell r="AR72">
            <v>0</v>
          </cell>
          <cell r="AW72">
            <v>0</v>
          </cell>
        </row>
        <row r="73">
          <cell r="A73" t="str">
            <v>R387</v>
          </cell>
          <cell r="O73">
            <v>128.90141800000001</v>
          </cell>
          <cell r="AI73">
            <v>0</v>
          </cell>
          <cell r="AJ73">
            <v>0</v>
          </cell>
          <cell r="AN73">
            <v>0</v>
          </cell>
          <cell r="AO73">
            <v>0</v>
          </cell>
          <cell r="AP73">
            <v>0</v>
          </cell>
          <cell r="AQ73">
            <v>0</v>
          </cell>
          <cell r="AR73">
            <v>0</v>
          </cell>
          <cell r="AW73">
            <v>0</v>
          </cell>
        </row>
        <row r="74">
          <cell r="A74" t="str">
            <v>R127</v>
          </cell>
          <cell r="O74">
            <v>6.9899459999999998</v>
          </cell>
          <cell r="AI74">
            <v>0</v>
          </cell>
          <cell r="AJ74">
            <v>0</v>
          </cell>
          <cell r="AN74">
            <v>0</v>
          </cell>
          <cell r="AO74">
            <v>0</v>
          </cell>
          <cell r="AP74">
            <v>0</v>
          </cell>
          <cell r="AQ74">
            <v>0</v>
          </cell>
          <cell r="AR74">
            <v>0</v>
          </cell>
          <cell r="AW74">
            <v>0</v>
          </cell>
        </row>
        <row r="75">
          <cell r="A75" t="str">
            <v>R136</v>
          </cell>
          <cell r="O75">
            <v>3.8110179999999998</v>
          </cell>
          <cell r="AI75">
            <v>0</v>
          </cell>
          <cell r="AJ75">
            <v>0</v>
          </cell>
          <cell r="AN75">
            <v>0</v>
          </cell>
          <cell r="AO75">
            <v>0</v>
          </cell>
          <cell r="AP75">
            <v>0</v>
          </cell>
          <cell r="AQ75">
            <v>0</v>
          </cell>
          <cell r="AR75">
            <v>0</v>
          </cell>
          <cell r="AW75">
            <v>0</v>
          </cell>
        </row>
        <row r="76">
          <cell r="A76" t="str">
            <v>R231</v>
          </cell>
          <cell r="O76">
            <v>5.269037</v>
          </cell>
          <cell r="AI76">
            <v>0</v>
          </cell>
          <cell r="AJ76">
            <v>0</v>
          </cell>
          <cell r="AN76">
            <v>0</v>
          </cell>
          <cell r="AO76">
            <v>0</v>
          </cell>
          <cell r="AP76">
            <v>0</v>
          </cell>
          <cell r="AQ76">
            <v>0</v>
          </cell>
          <cell r="AR76">
            <v>0</v>
          </cell>
          <cell r="AW76">
            <v>0</v>
          </cell>
        </row>
        <row r="77">
          <cell r="A77" t="str">
            <v>R633</v>
          </cell>
          <cell r="O77">
            <v>232.644339</v>
          </cell>
          <cell r="AI77">
            <v>0</v>
          </cell>
          <cell r="AJ77">
            <v>0</v>
          </cell>
          <cell r="AN77">
            <v>0</v>
          </cell>
          <cell r="AO77">
            <v>0</v>
          </cell>
          <cell r="AP77">
            <v>0</v>
          </cell>
          <cell r="AQ77">
            <v>0</v>
          </cell>
          <cell r="AR77">
            <v>0</v>
          </cell>
          <cell r="AW77">
            <v>0</v>
          </cell>
        </row>
        <row r="78">
          <cell r="A78" t="str">
            <v>R955</v>
          </cell>
          <cell r="O78">
            <v>16.801994000000001</v>
          </cell>
          <cell r="AI78">
            <v>0</v>
          </cell>
          <cell r="AJ78">
            <v>0</v>
          </cell>
          <cell r="AN78">
            <v>0</v>
          </cell>
          <cell r="AO78">
            <v>0</v>
          </cell>
          <cell r="AP78">
            <v>0</v>
          </cell>
          <cell r="AQ78">
            <v>0</v>
          </cell>
          <cell r="AR78">
            <v>0</v>
          </cell>
          <cell r="AW78">
            <v>0</v>
          </cell>
        </row>
        <row r="79">
          <cell r="A79" t="str">
            <v>R173</v>
          </cell>
          <cell r="O79">
            <v>5.895905</v>
          </cell>
          <cell r="AI79">
            <v>0</v>
          </cell>
          <cell r="AJ79">
            <v>0</v>
          </cell>
          <cell r="AN79">
            <v>0</v>
          </cell>
          <cell r="AO79">
            <v>0</v>
          </cell>
          <cell r="AP79">
            <v>0</v>
          </cell>
          <cell r="AQ79">
            <v>0</v>
          </cell>
          <cell r="AR79">
            <v>0</v>
          </cell>
          <cell r="AW79">
            <v>0</v>
          </cell>
        </row>
        <row r="80">
          <cell r="A80" t="str">
            <v>R335</v>
          </cell>
          <cell r="O80">
            <v>66.793087999999997</v>
          </cell>
          <cell r="AI80">
            <v>0</v>
          </cell>
          <cell r="AJ80">
            <v>0</v>
          </cell>
          <cell r="AN80">
            <v>0</v>
          </cell>
          <cell r="AO80">
            <v>0</v>
          </cell>
          <cell r="AP80">
            <v>0</v>
          </cell>
          <cell r="AQ80">
            <v>0</v>
          </cell>
          <cell r="AR80">
            <v>0</v>
          </cell>
          <cell r="AW80">
            <v>0</v>
          </cell>
        </row>
        <row r="81">
          <cell r="A81" t="str">
            <v>R366</v>
          </cell>
          <cell r="O81">
            <v>72.990543000000002</v>
          </cell>
          <cell r="AI81">
            <v>0</v>
          </cell>
          <cell r="AJ81">
            <v>0</v>
          </cell>
          <cell r="AN81">
            <v>0</v>
          </cell>
          <cell r="AO81">
            <v>0</v>
          </cell>
          <cell r="AP81">
            <v>0</v>
          </cell>
          <cell r="AQ81">
            <v>0</v>
          </cell>
          <cell r="AR81">
            <v>0</v>
          </cell>
          <cell r="AW81">
            <v>0</v>
          </cell>
        </row>
        <row r="82">
          <cell r="A82" t="str">
            <v>R22</v>
          </cell>
          <cell r="O82">
            <v>7.0604909999999999</v>
          </cell>
          <cell r="AI82">
            <v>0</v>
          </cell>
          <cell r="AJ82">
            <v>0</v>
          </cell>
          <cell r="AN82">
            <v>0</v>
          </cell>
          <cell r="AO82">
            <v>0</v>
          </cell>
          <cell r="AP82">
            <v>0</v>
          </cell>
          <cell r="AQ82">
            <v>0</v>
          </cell>
          <cell r="AR82">
            <v>0</v>
          </cell>
          <cell r="AW82">
            <v>0</v>
          </cell>
        </row>
        <row r="83">
          <cell r="A83" t="str">
            <v>R663</v>
          </cell>
          <cell r="O83">
            <v>244.39860300000001</v>
          </cell>
          <cell r="AI83">
            <v>0</v>
          </cell>
          <cell r="AJ83">
            <v>0</v>
          </cell>
          <cell r="AN83">
            <v>0</v>
          </cell>
          <cell r="AO83">
            <v>0</v>
          </cell>
          <cell r="AP83">
            <v>0</v>
          </cell>
          <cell r="AQ83">
            <v>0</v>
          </cell>
          <cell r="AR83">
            <v>0</v>
          </cell>
          <cell r="AW83">
            <v>0</v>
          </cell>
        </row>
        <row r="84">
          <cell r="A84" t="str">
            <v>R965</v>
          </cell>
          <cell r="O84">
            <v>17.086207000000002</v>
          </cell>
          <cell r="AI84">
            <v>0</v>
          </cell>
          <cell r="AJ84">
            <v>0</v>
          </cell>
          <cell r="AN84">
            <v>0</v>
          </cell>
          <cell r="AO84">
            <v>0</v>
          </cell>
          <cell r="AP84">
            <v>0</v>
          </cell>
          <cell r="AQ84">
            <v>0</v>
          </cell>
          <cell r="AR84">
            <v>0</v>
          </cell>
          <cell r="AW84">
            <v>0</v>
          </cell>
        </row>
        <row r="85">
          <cell r="A85" t="str">
            <v>R371</v>
          </cell>
          <cell r="O85">
            <v>88.755588000000003</v>
          </cell>
          <cell r="AI85">
            <v>0</v>
          </cell>
          <cell r="AJ85">
            <v>0</v>
          </cell>
          <cell r="AN85">
            <v>0</v>
          </cell>
          <cell r="AO85">
            <v>0</v>
          </cell>
          <cell r="AP85">
            <v>0</v>
          </cell>
          <cell r="AQ85">
            <v>0</v>
          </cell>
          <cell r="AR85">
            <v>0</v>
          </cell>
          <cell r="AW85">
            <v>0</v>
          </cell>
        </row>
        <row r="86">
          <cell r="A86" t="str">
            <v>R253</v>
          </cell>
          <cell r="O86">
            <v>5.4061300000000001</v>
          </cell>
          <cell r="AI86">
            <v>0</v>
          </cell>
          <cell r="AJ86">
            <v>0</v>
          </cell>
          <cell r="AN86">
            <v>0</v>
          </cell>
          <cell r="AO86">
            <v>0</v>
          </cell>
          <cell r="AP86">
            <v>0</v>
          </cell>
          <cell r="AQ86">
            <v>0</v>
          </cell>
          <cell r="AR86">
            <v>0</v>
          </cell>
          <cell r="AW86">
            <v>0</v>
          </cell>
        </row>
        <row r="87">
          <cell r="A87" t="str">
            <v>R158</v>
          </cell>
          <cell r="O87">
            <v>8.9397500000000001</v>
          </cell>
          <cell r="AI87">
            <v>0</v>
          </cell>
          <cell r="AJ87">
            <v>0</v>
          </cell>
          <cell r="AN87">
            <v>0</v>
          </cell>
          <cell r="AO87">
            <v>0</v>
          </cell>
          <cell r="AP87">
            <v>0</v>
          </cell>
          <cell r="AQ87">
            <v>0</v>
          </cell>
          <cell r="AR87">
            <v>0</v>
          </cell>
          <cell r="AW87">
            <v>0</v>
          </cell>
        </row>
        <row r="88">
          <cell r="A88" t="str">
            <v>R48</v>
          </cell>
          <cell r="O88">
            <v>6.1096529999999998</v>
          </cell>
          <cell r="AI88">
            <v>0</v>
          </cell>
          <cell r="AJ88">
            <v>0</v>
          </cell>
          <cell r="AN88">
            <v>3.5158009679806361E-2</v>
          </cell>
          <cell r="AO88">
            <v>0.18259482446609113</v>
          </cell>
          <cell r="AP88">
            <v>0.14743681478628476</v>
          </cell>
          <cell r="AQ88">
            <v>0.11341293445098828</v>
          </cell>
          <cell r="AR88">
            <v>0.14743681478628476</v>
          </cell>
          <cell r="AW88">
            <v>0</v>
          </cell>
        </row>
        <row r="89">
          <cell r="A89" t="str">
            <v>R97</v>
          </cell>
          <cell r="O89">
            <v>6.862114</v>
          </cell>
          <cell r="AI89">
            <v>0</v>
          </cell>
          <cell r="AJ89">
            <v>0</v>
          </cell>
          <cell r="AN89">
            <v>0</v>
          </cell>
          <cell r="AO89">
            <v>0</v>
          </cell>
          <cell r="AP89">
            <v>0</v>
          </cell>
          <cell r="AQ89">
            <v>0</v>
          </cell>
          <cell r="AR89">
            <v>0</v>
          </cell>
          <cell r="AW89">
            <v>0</v>
          </cell>
        </row>
        <row r="90">
          <cell r="A90" t="str">
            <v>R680</v>
          </cell>
          <cell r="O90">
            <v>122.187555</v>
          </cell>
          <cell r="AI90">
            <v>0</v>
          </cell>
          <cell r="AJ90">
            <v>0</v>
          </cell>
          <cell r="AN90">
            <v>0</v>
          </cell>
          <cell r="AO90">
            <v>0</v>
          </cell>
          <cell r="AP90">
            <v>0</v>
          </cell>
          <cell r="AQ90">
            <v>0</v>
          </cell>
          <cell r="AR90">
            <v>0</v>
          </cell>
          <cell r="AW90">
            <v>0</v>
          </cell>
        </row>
        <row r="91">
          <cell r="A91" t="str">
            <v>R186</v>
          </cell>
          <cell r="O91">
            <v>6.4772809999999996</v>
          </cell>
          <cell r="AI91">
            <v>0</v>
          </cell>
          <cell r="AJ91">
            <v>0</v>
          </cell>
          <cell r="AN91">
            <v>0</v>
          </cell>
          <cell r="AO91">
            <v>0</v>
          </cell>
          <cell r="AP91">
            <v>0</v>
          </cell>
          <cell r="AQ91">
            <v>0</v>
          </cell>
          <cell r="AR91">
            <v>0</v>
          </cell>
          <cell r="AW91">
            <v>0</v>
          </cell>
        </row>
        <row r="92">
          <cell r="A92" t="str">
            <v>R98</v>
          </cell>
          <cell r="O92">
            <v>10.849743999999999</v>
          </cell>
          <cell r="AI92">
            <v>0</v>
          </cell>
          <cell r="AJ92">
            <v>0</v>
          </cell>
          <cell r="AN92">
            <v>0</v>
          </cell>
          <cell r="AO92">
            <v>0</v>
          </cell>
          <cell r="AP92">
            <v>0</v>
          </cell>
          <cell r="AQ92">
            <v>0</v>
          </cell>
          <cell r="AR92">
            <v>0</v>
          </cell>
          <cell r="AW92">
            <v>0</v>
          </cell>
        </row>
        <row r="93">
          <cell r="A93" t="str">
            <v>R108</v>
          </cell>
          <cell r="O93">
            <v>7.4449620000000003</v>
          </cell>
          <cell r="AI93">
            <v>0</v>
          </cell>
          <cell r="AJ93">
            <v>0</v>
          </cell>
          <cell r="AN93">
            <v>0</v>
          </cell>
          <cell r="AO93">
            <v>0</v>
          </cell>
          <cell r="AP93">
            <v>0</v>
          </cell>
          <cell r="AQ93">
            <v>0</v>
          </cell>
          <cell r="AR93">
            <v>0</v>
          </cell>
          <cell r="AW93">
            <v>0</v>
          </cell>
        </row>
        <row r="94">
          <cell r="A94" t="str">
            <v>R237</v>
          </cell>
          <cell r="O94">
            <v>5.9592460000000003</v>
          </cell>
          <cell r="AI94">
            <v>0</v>
          </cell>
          <cell r="AJ94">
            <v>0</v>
          </cell>
          <cell r="AN94">
            <v>0</v>
          </cell>
          <cell r="AO94">
            <v>0</v>
          </cell>
          <cell r="AP94">
            <v>0</v>
          </cell>
          <cell r="AQ94">
            <v>0</v>
          </cell>
          <cell r="AR94">
            <v>0</v>
          </cell>
          <cell r="AW94">
            <v>0</v>
          </cell>
        </row>
        <row r="95">
          <cell r="A95" t="str">
            <v>R677</v>
          </cell>
          <cell r="O95">
            <v>168.784797</v>
          </cell>
          <cell r="AI95">
            <v>0</v>
          </cell>
          <cell r="AJ95">
            <v>0</v>
          </cell>
          <cell r="AN95">
            <v>0</v>
          </cell>
          <cell r="AO95">
            <v>0</v>
          </cell>
          <cell r="AP95">
            <v>0</v>
          </cell>
          <cell r="AQ95">
            <v>0</v>
          </cell>
          <cell r="AR95">
            <v>0</v>
          </cell>
          <cell r="AW95">
            <v>0</v>
          </cell>
        </row>
        <row r="96">
          <cell r="A96" t="str">
            <v>R966</v>
          </cell>
          <cell r="O96">
            <v>24.512646</v>
          </cell>
          <cell r="AI96">
            <v>0</v>
          </cell>
          <cell r="AJ96">
            <v>0</v>
          </cell>
          <cell r="AN96">
            <v>0</v>
          </cell>
          <cell r="AO96">
            <v>0</v>
          </cell>
          <cell r="AP96">
            <v>0</v>
          </cell>
          <cell r="AQ96">
            <v>0</v>
          </cell>
          <cell r="AR96">
            <v>0</v>
          </cell>
          <cell r="AW96">
            <v>0</v>
          </cell>
        </row>
        <row r="97">
          <cell r="A97" t="str">
            <v>R678</v>
          </cell>
          <cell r="O97">
            <v>143.93393499999999</v>
          </cell>
          <cell r="AI97">
            <v>0</v>
          </cell>
          <cell r="AJ97">
            <v>0</v>
          </cell>
          <cell r="AN97">
            <v>0</v>
          </cell>
          <cell r="AO97">
            <v>0</v>
          </cell>
          <cell r="AP97">
            <v>0</v>
          </cell>
          <cell r="AQ97">
            <v>0</v>
          </cell>
          <cell r="AR97">
            <v>0</v>
          </cell>
          <cell r="AW97">
            <v>0</v>
          </cell>
        </row>
        <row r="98">
          <cell r="A98" t="str">
            <v>R54</v>
          </cell>
          <cell r="O98">
            <v>4.0252720000000002</v>
          </cell>
          <cell r="AI98">
            <v>0</v>
          </cell>
          <cell r="AJ98">
            <v>0</v>
          </cell>
          <cell r="AN98">
            <v>0</v>
          </cell>
          <cell r="AO98">
            <v>0</v>
          </cell>
          <cell r="AP98">
            <v>0</v>
          </cell>
          <cell r="AQ98">
            <v>0</v>
          </cell>
          <cell r="AR98">
            <v>0</v>
          </cell>
          <cell r="AW98">
            <v>0</v>
          </cell>
        </row>
        <row r="99">
          <cell r="A99" t="str">
            <v>R287</v>
          </cell>
          <cell r="O99">
            <v>7.1114959999999998</v>
          </cell>
          <cell r="AI99">
            <v>0</v>
          </cell>
          <cell r="AJ99">
            <v>0</v>
          </cell>
          <cell r="AN99">
            <v>3.6179876499741845E-2</v>
          </cell>
          <cell r="AO99">
            <v>0.18790193924059478</v>
          </cell>
          <cell r="AP99">
            <v>0.1517220627408529</v>
          </cell>
          <cell r="AQ99">
            <v>0.11670927903142532</v>
          </cell>
          <cell r="AR99">
            <v>0.1517220627408529</v>
          </cell>
          <cell r="AW99">
            <v>0</v>
          </cell>
        </row>
        <row r="100">
          <cell r="A100" t="str">
            <v>R19</v>
          </cell>
          <cell r="O100">
            <v>7.145435</v>
          </cell>
          <cell r="AI100">
            <v>0</v>
          </cell>
          <cell r="AJ100">
            <v>0</v>
          </cell>
          <cell r="AN100">
            <v>0</v>
          </cell>
          <cell r="AO100">
            <v>0</v>
          </cell>
          <cell r="AP100">
            <v>0</v>
          </cell>
          <cell r="AQ100">
            <v>0</v>
          </cell>
          <cell r="AR100">
            <v>0</v>
          </cell>
          <cell r="AW100">
            <v>0</v>
          </cell>
        </row>
        <row r="101">
          <cell r="A101" t="str">
            <v>R174</v>
          </cell>
          <cell r="O101">
            <v>6.1213930000000003</v>
          </cell>
          <cell r="AI101">
            <v>0</v>
          </cell>
          <cell r="AJ101">
            <v>0</v>
          </cell>
          <cell r="AN101">
            <v>0</v>
          </cell>
          <cell r="AO101">
            <v>0</v>
          </cell>
          <cell r="AP101">
            <v>0</v>
          </cell>
          <cell r="AQ101">
            <v>0</v>
          </cell>
          <cell r="AR101">
            <v>0</v>
          </cell>
          <cell r="AW101">
            <v>0</v>
          </cell>
        </row>
        <row r="102">
          <cell r="A102" t="str">
            <v>R72</v>
          </cell>
          <cell r="O102">
            <v>3.5615199999999998</v>
          </cell>
          <cell r="AI102">
            <v>0</v>
          </cell>
          <cell r="AJ102">
            <v>0</v>
          </cell>
          <cell r="AN102">
            <v>0</v>
          </cell>
          <cell r="AO102">
            <v>0</v>
          </cell>
          <cell r="AP102">
            <v>0</v>
          </cell>
          <cell r="AQ102">
            <v>0</v>
          </cell>
          <cell r="AR102">
            <v>0</v>
          </cell>
          <cell r="AW102">
            <v>0</v>
          </cell>
        </row>
        <row r="103">
          <cell r="A103" t="str">
            <v>R370</v>
          </cell>
          <cell r="O103">
            <v>5.0129509099999998</v>
          </cell>
          <cell r="AI103">
            <v>0</v>
          </cell>
          <cell r="AJ103">
            <v>0</v>
          </cell>
          <cell r="AN103">
            <v>0</v>
          </cell>
          <cell r="AO103">
            <v>0</v>
          </cell>
          <cell r="AP103">
            <v>0</v>
          </cell>
          <cell r="AQ103">
            <v>0</v>
          </cell>
          <cell r="AR103">
            <v>0</v>
          </cell>
          <cell r="AW103">
            <v>0</v>
          </cell>
        </row>
        <row r="104">
          <cell r="A104" t="str">
            <v>R951</v>
          </cell>
          <cell r="O104">
            <v>10.040533999999999</v>
          </cell>
          <cell r="AI104">
            <v>0</v>
          </cell>
          <cell r="AJ104">
            <v>0</v>
          </cell>
          <cell r="AN104">
            <v>0</v>
          </cell>
          <cell r="AO104">
            <v>0</v>
          </cell>
          <cell r="AP104">
            <v>0</v>
          </cell>
          <cell r="AQ104">
            <v>0</v>
          </cell>
          <cell r="AR104">
            <v>0</v>
          </cell>
          <cell r="AW104">
            <v>0</v>
          </cell>
        </row>
        <row r="105">
          <cell r="A105" t="str">
            <v>R99</v>
          </cell>
          <cell r="O105">
            <v>10.4345</v>
          </cell>
          <cell r="AI105">
            <v>0</v>
          </cell>
          <cell r="AJ105">
            <v>0</v>
          </cell>
          <cell r="AN105">
            <v>0</v>
          </cell>
          <cell r="AO105">
            <v>0</v>
          </cell>
          <cell r="AP105">
            <v>0</v>
          </cell>
          <cell r="AQ105">
            <v>0</v>
          </cell>
          <cell r="AR105">
            <v>0</v>
          </cell>
          <cell r="AW105">
            <v>0</v>
          </cell>
        </row>
        <row r="106">
          <cell r="A106" t="str">
            <v>R49</v>
          </cell>
          <cell r="O106">
            <v>3.7892709999999998</v>
          </cell>
          <cell r="AI106">
            <v>0</v>
          </cell>
          <cell r="AJ106">
            <v>0</v>
          </cell>
          <cell r="AN106">
            <v>9.2587965535105652E-3</v>
          </cell>
          <cell r="AO106">
            <v>4.8086007906941973E-2</v>
          </cell>
          <cell r="AP106">
            <v>3.8827211353431403E-2</v>
          </cell>
          <cell r="AQ106">
            <v>2.9867085656485694E-2</v>
          </cell>
          <cell r="AR106">
            <v>3.8827211353431403E-2</v>
          </cell>
          <cell r="AW106">
            <v>0</v>
          </cell>
        </row>
        <row r="107">
          <cell r="A107" t="str">
            <v>R208</v>
          </cell>
          <cell r="O107">
            <v>3.069766</v>
          </cell>
          <cell r="AI107">
            <v>0</v>
          </cell>
          <cell r="AJ107">
            <v>0</v>
          </cell>
          <cell r="AN107">
            <v>0</v>
          </cell>
          <cell r="AO107">
            <v>0</v>
          </cell>
          <cell r="AP107">
            <v>0</v>
          </cell>
          <cell r="AQ107">
            <v>0</v>
          </cell>
          <cell r="AR107">
            <v>0</v>
          </cell>
          <cell r="AW107">
            <v>0</v>
          </cell>
        </row>
        <row r="108">
          <cell r="A108" t="str">
            <v>R672</v>
          </cell>
          <cell r="O108">
            <v>232.704667</v>
          </cell>
          <cell r="AI108">
            <v>0</v>
          </cell>
          <cell r="AJ108">
            <v>0</v>
          </cell>
          <cell r="AN108">
            <v>0.75453216854819272</v>
          </cell>
          <cell r="AO108">
            <v>3.9186993269760979</v>
          </cell>
          <cell r="AP108">
            <v>3.1641671584279059</v>
          </cell>
          <cell r="AQ108">
            <v>2.4339747372522349</v>
          </cell>
          <cell r="AR108">
            <v>3.1641671584279059</v>
          </cell>
          <cell r="AW108">
            <v>0</v>
          </cell>
        </row>
        <row r="109">
          <cell r="A109" t="str">
            <v>R109</v>
          </cell>
          <cell r="O109">
            <v>4.7084239999999999</v>
          </cell>
          <cell r="AI109">
            <v>0</v>
          </cell>
          <cell r="AJ109">
            <v>0</v>
          </cell>
          <cell r="AN109">
            <v>0.11528048568824381</v>
          </cell>
          <cell r="AO109">
            <v>0.59871478050991145</v>
          </cell>
          <cell r="AP109">
            <v>0.48343429482166761</v>
          </cell>
          <cell r="AQ109">
            <v>0.3718725344782059</v>
          </cell>
          <cell r="AR109">
            <v>0.48343429482166761</v>
          </cell>
          <cell r="AW109">
            <v>0</v>
          </cell>
        </row>
        <row r="110">
          <cell r="A110" t="str">
            <v>R359</v>
          </cell>
          <cell r="O110">
            <v>102.166191</v>
          </cell>
          <cell r="AI110">
            <v>0</v>
          </cell>
          <cell r="AJ110">
            <v>0</v>
          </cell>
          <cell r="AN110">
            <v>0</v>
          </cell>
          <cell r="AO110">
            <v>0</v>
          </cell>
          <cell r="AP110">
            <v>0</v>
          </cell>
          <cell r="AQ110">
            <v>0</v>
          </cell>
          <cell r="AR110">
            <v>0</v>
          </cell>
          <cell r="AW110">
            <v>0</v>
          </cell>
        </row>
        <row r="111">
          <cell r="A111" t="str">
            <v>R221</v>
          </cell>
          <cell r="O111">
            <v>3.2522700000000002</v>
          </cell>
          <cell r="AI111">
            <v>0</v>
          </cell>
          <cell r="AJ111">
            <v>0</v>
          </cell>
          <cell r="AN111">
            <v>5.3563823296922587E-2</v>
          </cell>
          <cell r="AO111">
            <v>0.27818630809046896</v>
          </cell>
          <cell r="AP111">
            <v>0.22462248479354638</v>
          </cell>
          <cell r="AQ111">
            <v>0.17278652676426642</v>
          </cell>
          <cell r="AR111">
            <v>0.22462248479354638</v>
          </cell>
          <cell r="AW111">
            <v>0</v>
          </cell>
        </row>
        <row r="112">
          <cell r="A112" t="str">
            <v>R288</v>
          </cell>
          <cell r="O112">
            <v>6.1415709999999999</v>
          </cell>
          <cell r="AI112">
            <v>0</v>
          </cell>
          <cell r="AJ112">
            <v>0</v>
          </cell>
          <cell r="AN112">
            <v>0</v>
          </cell>
          <cell r="AO112">
            <v>0</v>
          </cell>
          <cell r="AP112">
            <v>0</v>
          </cell>
          <cell r="AQ112">
            <v>0</v>
          </cell>
          <cell r="AR112">
            <v>0</v>
          </cell>
          <cell r="AW112">
            <v>0</v>
          </cell>
        </row>
        <row r="113">
          <cell r="A113" t="str">
            <v>R388</v>
          </cell>
          <cell r="O113">
            <v>133.41312099999999</v>
          </cell>
          <cell r="AI113">
            <v>0</v>
          </cell>
          <cell r="AJ113">
            <v>0</v>
          </cell>
          <cell r="AN113">
            <v>0</v>
          </cell>
          <cell r="AO113">
            <v>0</v>
          </cell>
          <cell r="AP113">
            <v>0</v>
          </cell>
          <cell r="AQ113">
            <v>0</v>
          </cell>
          <cell r="AR113">
            <v>0</v>
          </cell>
          <cell r="AW113">
            <v>0</v>
          </cell>
        </row>
        <row r="114">
          <cell r="A114" t="str">
            <v>R412</v>
          </cell>
          <cell r="O114">
            <v>192.078315</v>
          </cell>
          <cell r="AI114">
            <v>0</v>
          </cell>
          <cell r="AJ114">
            <v>0</v>
          </cell>
          <cell r="AN114">
            <v>1.1110767736111111</v>
          </cell>
          <cell r="AO114">
            <v>5.7704309855286748</v>
          </cell>
          <cell r="AP114">
            <v>4.659354211917563</v>
          </cell>
          <cell r="AQ114">
            <v>3.5841186245519721</v>
          </cell>
          <cell r="AR114">
            <v>4.659354211917563</v>
          </cell>
          <cell r="AW114">
            <v>0</v>
          </cell>
        </row>
        <row r="115">
          <cell r="A115" t="str">
            <v>R137</v>
          </cell>
          <cell r="O115">
            <v>9.8254975899999994</v>
          </cell>
          <cell r="AI115">
            <v>0</v>
          </cell>
          <cell r="AJ115">
            <v>0</v>
          </cell>
          <cell r="AN115">
            <v>0</v>
          </cell>
          <cell r="AO115">
            <v>0</v>
          </cell>
          <cell r="AP115">
            <v>0</v>
          </cell>
          <cell r="AQ115">
            <v>0</v>
          </cell>
          <cell r="AR115">
            <v>0</v>
          </cell>
          <cell r="AW115">
            <v>0</v>
          </cell>
        </row>
        <row r="116">
          <cell r="A116" t="str">
            <v>R624</v>
          </cell>
          <cell r="O116">
            <v>39.290999999999997</v>
          </cell>
          <cell r="AI116">
            <v>0</v>
          </cell>
          <cell r="AJ116">
            <v>0</v>
          </cell>
          <cell r="AN116">
            <v>0</v>
          </cell>
          <cell r="AO116">
            <v>0</v>
          </cell>
          <cell r="AP116">
            <v>0</v>
          </cell>
          <cell r="AQ116">
            <v>0</v>
          </cell>
          <cell r="AR116">
            <v>0</v>
          </cell>
          <cell r="AW116">
            <v>0</v>
          </cell>
        </row>
        <row r="117">
          <cell r="A117" t="str">
            <v>R159</v>
          </cell>
          <cell r="O117">
            <v>5.4130010000000004</v>
          </cell>
          <cell r="AI117">
            <v>0</v>
          </cell>
          <cell r="AJ117">
            <v>0</v>
          </cell>
          <cell r="AN117">
            <v>0</v>
          </cell>
          <cell r="AO117">
            <v>0</v>
          </cell>
          <cell r="AP117">
            <v>0</v>
          </cell>
          <cell r="AQ117">
            <v>0</v>
          </cell>
          <cell r="AR117">
            <v>0</v>
          </cell>
          <cell r="AW117">
            <v>0</v>
          </cell>
        </row>
        <row r="118">
          <cell r="A118" t="str">
            <v>R209</v>
          </cell>
          <cell r="O118">
            <v>3.995994</v>
          </cell>
          <cell r="AI118">
            <v>0</v>
          </cell>
          <cell r="AJ118">
            <v>0</v>
          </cell>
          <cell r="AN118">
            <v>3.553026574595846E-2</v>
          </cell>
          <cell r="AO118">
            <v>0.18452815435804235</v>
          </cell>
          <cell r="AP118">
            <v>0.14899788861208385</v>
          </cell>
          <cell r="AQ118">
            <v>0.11461376047083376</v>
          </cell>
          <cell r="AR118">
            <v>0.14899788861208385</v>
          </cell>
          <cell r="AW118">
            <v>0</v>
          </cell>
        </row>
        <row r="119">
          <cell r="A119" t="str">
            <v>R621</v>
          </cell>
          <cell r="O119">
            <v>75.194685000000007</v>
          </cell>
          <cell r="AI119">
            <v>0</v>
          </cell>
          <cell r="AJ119">
            <v>0</v>
          </cell>
          <cell r="AN119">
            <v>0</v>
          </cell>
          <cell r="AO119">
            <v>0</v>
          </cell>
          <cell r="AP119">
            <v>0</v>
          </cell>
          <cell r="AQ119">
            <v>0</v>
          </cell>
          <cell r="AR119">
            <v>0</v>
          </cell>
          <cell r="AW119">
            <v>0</v>
          </cell>
        </row>
        <row r="120">
          <cell r="A120" t="str">
            <v>R634</v>
          </cell>
          <cell r="O120">
            <v>262.225596</v>
          </cell>
          <cell r="AI120">
            <v>0</v>
          </cell>
          <cell r="AJ120">
            <v>0</v>
          </cell>
          <cell r="AN120">
            <v>0</v>
          </cell>
          <cell r="AO120">
            <v>0</v>
          </cell>
          <cell r="AP120">
            <v>0</v>
          </cell>
          <cell r="AQ120">
            <v>0</v>
          </cell>
          <cell r="AR120">
            <v>0</v>
          </cell>
          <cell r="AW120">
            <v>0</v>
          </cell>
        </row>
        <row r="121">
          <cell r="A121" t="str">
            <v>R60</v>
          </cell>
          <cell r="O121">
            <v>5.3227149999999996</v>
          </cell>
          <cell r="AI121">
            <v>0</v>
          </cell>
          <cell r="AJ121">
            <v>0</v>
          </cell>
          <cell r="AN121">
            <v>7.6768797885843787E-2</v>
          </cell>
          <cell r="AO121">
            <v>0.39870246643938229</v>
          </cell>
          <cell r="AP121">
            <v>0.3219336685535385</v>
          </cell>
          <cell r="AQ121">
            <v>0.24764128350272194</v>
          </cell>
          <cell r="AR121">
            <v>0.3219336685535385</v>
          </cell>
          <cell r="AW121">
            <v>0</v>
          </cell>
        </row>
        <row r="122">
          <cell r="A122" t="str">
            <v>R956</v>
          </cell>
          <cell r="O122">
            <v>20.751263000000002</v>
          </cell>
          <cell r="AI122">
            <v>0</v>
          </cell>
          <cell r="AJ122">
            <v>0</v>
          </cell>
          <cell r="AN122">
            <v>0</v>
          </cell>
          <cell r="AO122">
            <v>0</v>
          </cell>
          <cell r="AP122">
            <v>0</v>
          </cell>
          <cell r="AQ122">
            <v>0</v>
          </cell>
          <cell r="AR122">
            <v>0</v>
          </cell>
          <cell r="AW122">
            <v>0</v>
          </cell>
        </row>
        <row r="123">
          <cell r="A123" t="str">
            <v>R665</v>
          </cell>
          <cell r="O123">
            <v>317.11131999999998</v>
          </cell>
          <cell r="AI123">
            <v>0</v>
          </cell>
          <cell r="AJ123">
            <v>0</v>
          </cell>
          <cell r="AN123">
            <v>1.4266337664904367</v>
          </cell>
          <cell r="AO123">
            <v>7.4092914969342045</v>
          </cell>
          <cell r="AP123">
            <v>5.9826577304437674</v>
          </cell>
          <cell r="AQ123">
            <v>4.6020444080336684</v>
          </cell>
          <cell r="AR123">
            <v>5.9826577304437674</v>
          </cell>
          <cell r="AW123">
            <v>0</v>
          </cell>
        </row>
        <row r="124">
          <cell r="A124" t="str">
            <v>R751</v>
          </cell>
          <cell r="O124">
            <v>44.562981000000001</v>
          </cell>
          <cell r="AI124">
            <v>0</v>
          </cell>
          <cell r="AJ124">
            <v>0</v>
          </cell>
          <cell r="AN124">
            <v>8.1082807434084858E-2</v>
          </cell>
          <cell r="AO124">
            <v>0.42110748377056978</v>
          </cell>
          <cell r="AP124">
            <v>0.34002467633648492</v>
          </cell>
          <cell r="AQ124">
            <v>0.26155744333575764</v>
          </cell>
          <cell r="AR124">
            <v>0.34002467633648492</v>
          </cell>
          <cell r="AW124">
            <v>0</v>
          </cell>
        </row>
        <row r="125">
          <cell r="A125" t="str">
            <v>R350</v>
          </cell>
          <cell r="O125">
            <v>86.716521</v>
          </cell>
          <cell r="AI125">
            <v>0</v>
          </cell>
          <cell r="AJ125">
            <v>0</v>
          </cell>
          <cell r="AN125">
            <v>0</v>
          </cell>
          <cell r="AO125">
            <v>0</v>
          </cell>
          <cell r="AP125">
            <v>0</v>
          </cell>
          <cell r="AQ125">
            <v>0</v>
          </cell>
          <cell r="AR125">
            <v>0</v>
          </cell>
          <cell r="AW125">
            <v>0</v>
          </cell>
        </row>
        <row r="126">
          <cell r="A126" t="str">
            <v>R635</v>
          </cell>
          <cell r="O126">
            <v>195.91224199999999</v>
          </cell>
          <cell r="AI126">
            <v>0</v>
          </cell>
          <cell r="AJ126">
            <v>0</v>
          </cell>
          <cell r="AN126">
            <v>0.29095262743919237</v>
          </cell>
          <cell r="AO126">
            <v>1.5110765489583864</v>
          </cell>
          <cell r="AP126">
            <v>1.2201239215191941</v>
          </cell>
          <cell r="AQ126">
            <v>0.93855686270707228</v>
          </cell>
          <cell r="AR126">
            <v>1.2201239215191941</v>
          </cell>
          <cell r="AW126">
            <v>0</v>
          </cell>
        </row>
        <row r="127">
          <cell r="A127" t="str">
            <v>R753</v>
          </cell>
          <cell r="O127">
            <v>34.176215999999997</v>
          </cell>
          <cell r="AI127">
            <v>0</v>
          </cell>
          <cell r="AJ127">
            <v>0</v>
          </cell>
          <cell r="AN127">
            <v>9.4019347169111839E-3</v>
          </cell>
          <cell r="AO127">
            <v>4.8829402884603253E-2</v>
          </cell>
          <cell r="AP127">
            <v>3.9427468167692069E-2</v>
          </cell>
          <cell r="AQ127">
            <v>3.0328821667455437E-2</v>
          </cell>
          <cell r="AR127">
            <v>3.9427468167692069E-2</v>
          </cell>
          <cell r="AW127">
            <v>0</v>
          </cell>
        </row>
        <row r="128">
          <cell r="A128" t="str">
            <v>R160</v>
          </cell>
          <cell r="O128">
            <v>5.9465199999999996</v>
          </cell>
          <cell r="AI128">
            <v>0</v>
          </cell>
          <cell r="AJ128">
            <v>0</v>
          </cell>
          <cell r="AN128">
            <v>0</v>
          </cell>
          <cell r="AO128">
            <v>0</v>
          </cell>
          <cell r="AP128">
            <v>0</v>
          </cell>
          <cell r="AQ128">
            <v>0</v>
          </cell>
          <cell r="AR128">
            <v>0</v>
          </cell>
          <cell r="AW128">
            <v>0</v>
          </cell>
        </row>
        <row r="129">
          <cell r="A129" t="str">
            <v>R360</v>
          </cell>
          <cell r="O129">
            <v>96.671000000000006</v>
          </cell>
          <cell r="AI129">
            <v>0</v>
          </cell>
          <cell r="AJ129">
            <v>0</v>
          </cell>
          <cell r="AN129">
            <v>0</v>
          </cell>
          <cell r="AO129">
            <v>0</v>
          </cell>
          <cell r="AP129">
            <v>0</v>
          </cell>
          <cell r="AQ129">
            <v>0</v>
          </cell>
          <cell r="AR129">
            <v>0</v>
          </cell>
          <cell r="AW129">
            <v>0</v>
          </cell>
        </row>
        <row r="130">
          <cell r="A130" t="str">
            <v>R673</v>
          </cell>
          <cell r="O130">
            <v>174.13377299999999</v>
          </cell>
          <cell r="AI130">
            <v>0</v>
          </cell>
          <cell r="AJ130">
            <v>0</v>
          </cell>
          <cell r="AN130">
            <v>0</v>
          </cell>
          <cell r="AO130">
            <v>0</v>
          </cell>
          <cell r="AP130">
            <v>0</v>
          </cell>
          <cell r="AQ130">
            <v>0</v>
          </cell>
          <cell r="AR130">
            <v>0</v>
          </cell>
          <cell r="AW130">
            <v>0</v>
          </cell>
        </row>
        <row r="131">
          <cell r="A131" t="str">
            <v>R958</v>
          </cell>
          <cell r="O131">
            <v>15.183372199999999</v>
          </cell>
          <cell r="AI131">
            <v>0</v>
          </cell>
          <cell r="AJ131">
            <v>0</v>
          </cell>
          <cell r="AN131">
            <v>0</v>
          </cell>
          <cell r="AO131">
            <v>0</v>
          </cell>
          <cell r="AP131">
            <v>0</v>
          </cell>
          <cell r="AQ131">
            <v>0</v>
          </cell>
          <cell r="AR131">
            <v>0</v>
          </cell>
          <cell r="AW131">
            <v>0</v>
          </cell>
        </row>
        <row r="132">
          <cell r="A132" t="str">
            <v>R389</v>
          </cell>
          <cell r="O132">
            <v>110.86429</v>
          </cell>
          <cell r="AI132">
            <v>0</v>
          </cell>
          <cell r="AJ132">
            <v>0</v>
          </cell>
          <cell r="AN132">
            <v>0</v>
          </cell>
          <cell r="AO132">
            <v>0</v>
          </cell>
          <cell r="AP132">
            <v>0</v>
          </cell>
          <cell r="AQ132">
            <v>0</v>
          </cell>
          <cell r="AR132">
            <v>0</v>
          </cell>
          <cell r="AW132">
            <v>0</v>
          </cell>
        </row>
        <row r="133">
          <cell r="A133" t="str">
            <v>R23</v>
          </cell>
          <cell r="O133">
            <v>4.0172999999999996</v>
          </cell>
          <cell r="AI133">
            <v>0</v>
          </cell>
          <cell r="AJ133">
            <v>0</v>
          </cell>
          <cell r="AN133">
            <v>3.0924550808527615E-2</v>
          </cell>
          <cell r="AO133">
            <v>0.16060815097332087</v>
          </cell>
          <cell r="AP133">
            <v>0.12968360016479324</v>
          </cell>
          <cell r="AQ133">
            <v>9.9756615511379404E-2</v>
          </cell>
          <cell r="AR133">
            <v>0.12968360016479324</v>
          </cell>
          <cell r="AW133">
            <v>0</v>
          </cell>
        </row>
        <row r="134">
          <cell r="A134" t="str">
            <v>R61</v>
          </cell>
          <cell r="O134">
            <v>6.7330896600000001</v>
          </cell>
          <cell r="AI134">
            <v>0</v>
          </cell>
          <cell r="AJ134">
            <v>0</v>
          </cell>
          <cell r="AN134">
            <v>4.3168767944060105E-2</v>
          </cell>
          <cell r="AO134">
            <v>0.2241990851288283</v>
          </cell>
          <cell r="AP134">
            <v>0.18103031718476817</v>
          </cell>
          <cell r="AQ134">
            <v>0.13925409014212939</v>
          </cell>
          <cell r="AR134">
            <v>0.18103031718476817</v>
          </cell>
          <cell r="AW134">
            <v>0</v>
          </cell>
        </row>
        <row r="135">
          <cell r="A135" t="str">
            <v>R78</v>
          </cell>
          <cell r="O135">
            <v>7.3737165400000002</v>
          </cell>
          <cell r="AI135">
            <v>0</v>
          </cell>
          <cell r="AJ135">
            <v>0</v>
          </cell>
          <cell r="AN135">
            <v>0</v>
          </cell>
          <cell r="AO135">
            <v>0</v>
          </cell>
          <cell r="AP135">
            <v>0</v>
          </cell>
          <cell r="AQ135">
            <v>0</v>
          </cell>
          <cell r="AR135">
            <v>0</v>
          </cell>
          <cell r="AW135">
            <v>0</v>
          </cell>
        </row>
        <row r="136">
          <cell r="A136" t="str">
            <v>R115</v>
          </cell>
          <cell r="O136">
            <v>6.5012259999999999</v>
          </cell>
          <cell r="AI136">
            <v>0</v>
          </cell>
          <cell r="AJ136">
            <v>0</v>
          </cell>
          <cell r="AN136">
            <v>0</v>
          </cell>
          <cell r="AO136">
            <v>0</v>
          </cell>
          <cell r="AP136">
            <v>0</v>
          </cell>
          <cell r="AQ136">
            <v>0</v>
          </cell>
          <cell r="AR136">
            <v>0</v>
          </cell>
          <cell r="AW136">
            <v>0</v>
          </cell>
        </row>
        <row r="137">
          <cell r="A137" t="str">
            <v>R138</v>
          </cell>
          <cell r="O137">
            <v>8.8006709999999995</v>
          </cell>
          <cell r="AI137">
            <v>0</v>
          </cell>
          <cell r="AJ137">
            <v>0</v>
          </cell>
          <cell r="AN137">
            <v>0</v>
          </cell>
          <cell r="AO137">
            <v>0</v>
          </cell>
          <cell r="AP137">
            <v>0</v>
          </cell>
          <cell r="AQ137">
            <v>0</v>
          </cell>
          <cell r="AR137">
            <v>0</v>
          </cell>
          <cell r="AW137">
            <v>0</v>
          </cell>
        </row>
        <row r="138">
          <cell r="A138" t="str">
            <v>R195</v>
          </cell>
          <cell r="O138">
            <v>5.0349259999999996</v>
          </cell>
          <cell r="AI138">
            <v>0</v>
          </cell>
          <cell r="AJ138">
            <v>0</v>
          </cell>
          <cell r="AN138">
            <v>0.12712847249523804</v>
          </cell>
          <cell r="AO138">
            <v>0.66024787328172019</v>
          </cell>
          <cell r="AP138">
            <v>0.53311940078648212</v>
          </cell>
          <cell r="AQ138">
            <v>0.41009184675883242</v>
          </cell>
          <cell r="AR138">
            <v>0.53311940078648212</v>
          </cell>
          <cell r="AW138">
            <v>0</v>
          </cell>
        </row>
        <row r="139">
          <cell r="A139" t="str">
            <v>R210</v>
          </cell>
          <cell r="O139">
            <v>3.6349390000000001</v>
          </cell>
          <cell r="AI139">
            <v>0</v>
          </cell>
          <cell r="AJ139">
            <v>0</v>
          </cell>
          <cell r="AN139">
            <v>6.4484461477910737E-3</v>
          </cell>
          <cell r="AO139">
            <v>3.3490317090140741E-2</v>
          </cell>
          <cell r="AP139">
            <v>2.7041870942349666E-2</v>
          </cell>
          <cell r="AQ139">
            <v>2.080143918642282E-2</v>
          </cell>
          <cell r="AR139">
            <v>2.7041870942349666E-2</v>
          </cell>
          <cell r="AW139">
            <v>0</v>
          </cell>
        </row>
        <row r="140">
          <cell r="A140" t="str">
            <v>R610</v>
          </cell>
          <cell r="O140">
            <v>132.56742</v>
          </cell>
          <cell r="AI140">
            <v>0</v>
          </cell>
          <cell r="AJ140">
            <v>0</v>
          </cell>
          <cell r="AN140">
            <v>0.3569848278575054</v>
          </cell>
          <cell r="AO140">
            <v>1.854017976937367</v>
          </cell>
          <cell r="AP140">
            <v>1.4970331490798616</v>
          </cell>
          <cell r="AQ140">
            <v>1.1515639608306627</v>
          </cell>
          <cell r="AR140">
            <v>1.4970331490798616</v>
          </cell>
          <cell r="AW140">
            <v>0</v>
          </cell>
        </row>
        <row r="141">
          <cell r="A141" t="str">
            <v>R254</v>
          </cell>
          <cell r="O141">
            <v>6.2071300000000003</v>
          </cell>
          <cell r="AI141">
            <v>0</v>
          </cell>
          <cell r="AJ141">
            <v>0</v>
          </cell>
          <cell r="AN141">
            <v>0</v>
          </cell>
          <cell r="AO141">
            <v>0</v>
          </cell>
          <cell r="AP141">
            <v>0</v>
          </cell>
          <cell r="AQ141">
            <v>0</v>
          </cell>
          <cell r="AR141">
            <v>0</v>
          </cell>
          <cell r="AW141">
            <v>0</v>
          </cell>
        </row>
        <row r="142">
          <cell r="A142" t="str">
            <v>R637</v>
          </cell>
          <cell r="O142">
            <v>227.220731</v>
          </cell>
          <cell r="AI142">
            <v>0</v>
          </cell>
          <cell r="AJ142">
            <v>0</v>
          </cell>
          <cell r="AN142">
            <v>0</v>
          </cell>
          <cell r="AO142">
            <v>0</v>
          </cell>
          <cell r="AP142">
            <v>0</v>
          </cell>
          <cell r="AQ142">
            <v>0</v>
          </cell>
          <cell r="AR142">
            <v>0</v>
          </cell>
          <cell r="AW142">
            <v>0</v>
          </cell>
        </row>
        <row r="143">
          <cell r="A143" t="str">
            <v>R959</v>
          </cell>
          <cell r="O143">
            <v>23.170178</v>
          </cell>
          <cell r="AI143">
            <v>0</v>
          </cell>
          <cell r="AJ143">
            <v>0</v>
          </cell>
          <cell r="AN143">
            <v>0</v>
          </cell>
          <cell r="AO143">
            <v>0</v>
          </cell>
          <cell r="AP143">
            <v>0</v>
          </cell>
          <cell r="AQ143">
            <v>0</v>
          </cell>
          <cell r="AR143">
            <v>0</v>
          </cell>
          <cell r="AW143">
            <v>0</v>
          </cell>
        </row>
        <row r="144">
          <cell r="A144" t="str">
            <v>R88</v>
          </cell>
          <cell r="O144">
            <v>7.2994000000000003</v>
          </cell>
          <cell r="AI144">
            <v>0</v>
          </cell>
          <cell r="AJ144">
            <v>0</v>
          </cell>
          <cell r="AN144">
            <v>0</v>
          </cell>
          <cell r="AO144">
            <v>0</v>
          </cell>
          <cell r="AP144">
            <v>0</v>
          </cell>
          <cell r="AQ144">
            <v>0</v>
          </cell>
          <cell r="AR144">
            <v>0</v>
          </cell>
          <cell r="AW144">
            <v>0</v>
          </cell>
        </row>
        <row r="145">
          <cell r="A145" t="str">
            <v>R116</v>
          </cell>
          <cell r="O145">
            <v>5.5488799999999996</v>
          </cell>
          <cell r="AI145">
            <v>0</v>
          </cell>
          <cell r="AJ145">
            <v>0</v>
          </cell>
          <cell r="AN145">
            <v>0</v>
          </cell>
          <cell r="AO145">
            <v>0</v>
          </cell>
          <cell r="AP145">
            <v>0</v>
          </cell>
          <cell r="AQ145">
            <v>0</v>
          </cell>
          <cell r="AR145">
            <v>0</v>
          </cell>
          <cell r="AW145">
            <v>0</v>
          </cell>
        </row>
        <row r="146">
          <cell r="A146" t="str">
            <v>R50</v>
          </cell>
          <cell r="O146">
            <v>3.618973</v>
          </cell>
          <cell r="AI146">
            <v>0</v>
          </cell>
          <cell r="AJ146">
            <v>0</v>
          </cell>
          <cell r="AN146">
            <v>0.12967156082390188</v>
          </cell>
          <cell r="AO146">
            <v>0.673455525569297</v>
          </cell>
          <cell r="AP146">
            <v>0.54378396474539514</v>
          </cell>
          <cell r="AQ146">
            <v>0.41829535749645774</v>
          </cell>
          <cell r="AR146">
            <v>0.54378396474539514</v>
          </cell>
          <cell r="AW146">
            <v>0</v>
          </cell>
        </row>
        <row r="147">
          <cell r="A147" t="str">
            <v>R269</v>
          </cell>
          <cell r="O147">
            <v>12.607601000000001</v>
          </cell>
          <cell r="AI147">
            <v>0</v>
          </cell>
          <cell r="AJ147">
            <v>0</v>
          </cell>
          <cell r="AN147">
            <v>0</v>
          </cell>
          <cell r="AO147">
            <v>0</v>
          </cell>
          <cell r="AP147">
            <v>0</v>
          </cell>
          <cell r="AQ147">
            <v>0</v>
          </cell>
          <cell r="AR147">
            <v>0</v>
          </cell>
          <cell r="AW147">
            <v>0</v>
          </cell>
        </row>
        <row r="148">
          <cell r="A148" t="str">
            <v>R390</v>
          </cell>
          <cell r="O148">
            <v>100.9166</v>
          </cell>
          <cell r="AI148">
            <v>0</v>
          </cell>
          <cell r="AJ148">
            <v>0</v>
          </cell>
          <cell r="AN148">
            <v>0</v>
          </cell>
          <cell r="AO148">
            <v>0</v>
          </cell>
          <cell r="AP148">
            <v>0</v>
          </cell>
          <cell r="AQ148">
            <v>0</v>
          </cell>
          <cell r="AR148">
            <v>0</v>
          </cell>
          <cell r="AW148">
            <v>0</v>
          </cell>
        </row>
        <row r="149">
          <cell r="A149" t="str">
            <v>R100</v>
          </cell>
          <cell r="O149">
            <v>7.6164740000000002</v>
          </cell>
          <cell r="AI149">
            <v>0</v>
          </cell>
          <cell r="AJ149">
            <v>0</v>
          </cell>
          <cell r="AN149">
            <v>0</v>
          </cell>
          <cell r="AO149">
            <v>0</v>
          </cell>
          <cell r="AP149">
            <v>0</v>
          </cell>
          <cell r="AQ149">
            <v>0</v>
          </cell>
          <cell r="AR149">
            <v>0</v>
          </cell>
          <cell r="AW149">
            <v>0</v>
          </cell>
        </row>
        <row r="150">
          <cell r="A150" t="str">
            <v>R270</v>
          </cell>
          <cell r="O150">
            <v>5.5813170000000003</v>
          </cell>
          <cell r="AI150">
            <v>0</v>
          </cell>
          <cell r="AJ150">
            <v>0</v>
          </cell>
          <cell r="AN150">
            <v>0</v>
          </cell>
          <cell r="AO150">
            <v>0</v>
          </cell>
          <cell r="AP150">
            <v>0</v>
          </cell>
          <cell r="AQ150">
            <v>0</v>
          </cell>
          <cell r="AR150">
            <v>0</v>
          </cell>
          <cell r="AW150">
            <v>0</v>
          </cell>
        </row>
        <row r="151">
          <cell r="A151" t="str">
            <v>R56</v>
          </cell>
          <cell r="O151">
            <v>5.2525899999999996</v>
          </cell>
          <cell r="AI151">
            <v>0</v>
          </cell>
          <cell r="AJ151">
            <v>0</v>
          </cell>
          <cell r="AN151">
            <v>0</v>
          </cell>
          <cell r="AO151">
            <v>0</v>
          </cell>
          <cell r="AP151">
            <v>0</v>
          </cell>
          <cell r="AQ151">
            <v>0</v>
          </cell>
          <cell r="AR151">
            <v>0</v>
          </cell>
          <cell r="AW151">
            <v>0</v>
          </cell>
        </row>
        <row r="152">
          <cell r="A152" t="str">
            <v>R666</v>
          </cell>
          <cell r="O152">
            <v>539.13778300000001</v>
          </cell>
          <cell r="AI152">
            <v>0</v>
          </cell>
          <cell r="AJ152">
            <v>0</v>
          </cell>
          <cell r="AN152">
            <v>0</v>
          </cell>
          <cell r="AO152">
            <v>0</v>
          </cell>
          <cell r="AP152">
            <v>0</v>
          </cell>
          <cell r="AQ152">
            <v>0</v>
          </cell>
          <cell r="AR152">
            <v>0</v>
          </cell>
          <cell r="AW152">
            <v>0</v>
          </cell>
        </row>
        <row r="153">
          <cell r="A153" t="str">
            <v>R968</v>
          </cell>
          <cell r="O153">
            <v>39.757759</v>
          </cell>
          <cell r="AI153">
            <v>0</v>
          </cell>
          <cell r="AJ153">
            <v>0</v>
          </cell>
          <cell r="AN153">
            <v>0</v>
          </cell>
          <cell r="AO153">
            <v>0</v>
          </cell>
          <cell r="AP153">
            <v>0</v>
          </cell>
          <cell r="AQ153">
            <v>0</v>
          </cell>
          <cell r="AR153">
            <v>0</v>
          </cell>
          <cell r="AW153">
            <v>0</v>
          </cell>
        </row>
        <row r="154">
          <cell r="A154" t="str">
            <v>R62</v>
          </cell>
          <cell r="O154">
            <v>4.6930079999999998</v>
          </cell>
          <cell r="AI154">
            <v>0</v>
          </cell>
          <cell r="AJ154">
            <v>0</v>
          </cell>
          <cell r="AN154">
            <v>0</v>
          </cell>
          <cell r="AO154">
            <v>0</v>
          </cell>
          <cell r="AP154">
            <v>0</v>
          </cell>
          <cell r="AQ154">
            <v>0</v>
          </cell>
          <cell r="AR154">
            <v>0</v>
          </cell>
          <cell r="AW154">
            <v>0</v>
          </cell>
        </row>
        <row r="155">
          <cell r="A155" t="str">
            <v>R117</v>
          </cell>
          <cell r="O155">
            <v>5.8373869999999997</v>
          </cell>
          <cell r="AI155">
            <v>0</v>
          </cell>
          <cell r="AJ155">
            <v>0</v>
          </cell>
          <cell r="AN155">
            <v>0</v>
          </cell>
          <cell r="AO155">
            <v>0</v>
          </cell>
          <cell r="AP155">
            <v>0</v>
          </cell>
          <cell r="AQ155">
            <v>0</v>
          </cell>
          <cell r="AR155">
            <v>0</v>
          </cell>
          <cell r="AW155">
            <v>0</v>
          </cell>
        </row>
        <row r="156">
          <cell r="A156" t="str">
            <v>R24</v>
          </cell>
          <cell r="O156">
            <v>6.7218540000000004</v>
          </cell>
          <cell r="AI156">
            <v>0</v>
          </cell>
          <cell r="AJ156">
            <v>0</v>
          </cell>
          <cell r="AN156">
            <v>0</v>
          </cell>
          <cell r="AO156">
            <v>0</v>
          </cell>
          <cell r="AP156">
            <v>0</v>
          </cell>
          <cell r="AQ156">
            <v>0</v>
          </cell>
          <cell r="AR156">
            <v>0</v>
          </cell>
          <cell r="AW156">
            <v>0</v>
          </cell>
        </row>
        <row r="157">
          <cell r="A157" t="str">
            <v>R263</v>
          </cell>
          <cell r="O157">
            <v>2.2883909999999998</v>
          </cell>
          <cell r="AI157">
            <v>0</v>
          </cell>
          <cell r="AJ157">
            <v>0</v>
          </cell>
          <cell r="AN157">
            <v>4.1801195984064159E-3</v>
          </cell>
          <cell r="AO157">
            <v>2.1709653398175262E-2</v>
          </cell>
          <cell r="AP157">
            <v>1.7529533799768845E-2</v>
          </cell>
          <cell r="AQ157">
            <v>1.3484256769052955E-2</v>
          </cell>
          <cell r="AR157">
            <v>1.7529533799768845E-2</v>
          </cell>
          <cell r="AW157">
            <v>0</v>
          </cell>
        </row>
        <row r="158">
          <cell r="A158" t="str">
            <v>R110</v>
          </cell>
          <cell r="O158">
            <v>4.3811</v>
          </cell>
          <cell r="AI158">
            <v>0</v>
          </cell>
          <cell r="AJ158">
            <v>0</v>
          </cell>
          <cell r="AN158">
            <v>2.3965124963604961E-2</v>
          </cell>
          <cell r="AO158">
            <v>0.12446403610130319</v>
          </cell>
          <cell r="AP158">
            <v>0.10049891113769824</v>
          </cell>
          <cell r="AQ158">
            <v>7.7306854721306342E-2</v>
          </cell>
          <cell r="AR158">
            <v>0.10049891113769824</v>
          </cell>
          <cell r="AW158">
            <v>0</v>
          </cell>
        </row>
        <row r="159">
          <cell r="A159" t="str">
            <v>R175</v>
          </cell>
          <cell r="O159">
            <v>5.2532120000000004</v>
          </cell>
          <cell r="AI159">
            <v>0</v>
          </cell>
          <cell r="AJ159">
            <v>0</v>
          </cell>
          <cell r="AN159">
            <v>0</v>
          </cell>
          <cell r="AO159">
            <v>0</v>
          </cell>
          <cell r="AP159">
            <v>0</v>
          </cell>
          <cell r="AQ159">
            <v>0</v>
          </cell>
          <cell r="AR159">
            <v>0</v>
          </cell>
          <cell r="AW159">
            <v>0</v>
          </cell>
        </row>
        <row r="160">
          <cell r="A160" t="str">
            <v>R353</v>
          </cell>
          <cell r="O160">
            <v>73.454977999999997</v>
          </cell>
          <cell r="AI160">
            <v>0</v>
          </cell>
          <cell r="AJ160">
            <v>0</v>
          </cell>
          <cell r="AN160">
            <v>0</v>
          </cell>
          <cell r="AO160">
            <v>0</v>
          </cell>
          <cell r="AP160">
            <v>0</v>
          </cell>
          <cell r="AQ160">
            <v>0</v>
          </cell>
          <cell r="AR160">
            <v>0</v>
          </cell>
          <cell r="AW160">
            <v>0</v>
          </cell>
        </row>
        <row r="161">
          <cell r="A161" t="str">
            <v>R232</v>
          </cell>
          <cell r="O161">
            <v>5.4508229999999998</v>
          </cell>
          <cell r="AI161">
            <v>0</v>
          </cell>
          <cell r="AJ161">
            <v>0</v>
          </cell>
          <cell r="AN161">
            <v>0</v>
          </cell>
          <cell r="AO161">
            <v>0</v>
          </cell>
          <cell r="AP161">
            <v>0</v>
          </cell>
          <cell r="AQ161">
            <v>0</v>
          </cell>
          <cell r="AR161">
            <v>0</v>
          </cell>
          <cell r="AW161">
            <v>0</v>
          </cell>
        </row>
        <row r="162">
          <cell r="A162" t="str">
            <v>R570</v>
          </cell>
          <cell r="O162">
            <v>800.67866600000002</v>
          </cell>
          <cell r="AI162">
            <v>0</v>
          </cell>
          <cell r="AJ162">
            <v>0</v>
          </cell>
          <cell r="AN162">
            <v>0</v>
          </cell>
          <cell r="AO162">
            <v>0</v>
          </cell>
          <cell r="AP162">
            <v>0</v>
          </cell>
          <cell r="AQ162">
            <v>0</v>
          </cell>
          <cell r="AR162">
            <v>0</v>
          </cell>
          <cell r="AW162">
            <v>0</v>
          </cell>
        </row>
        <row r="163">
          <cell r="A163" t="str">
            <v>R111</v>
          </cell>
          <cell r="O163">
            <v>6.394031</v>
          </cell>
          <cell r="AI163">
            <v>0</v>
          </cell>
          <cell r="AJ163">
            <v>0</v>
          </cell>
          <cell r="AN163">
            <v>0</v>
          </cell>
          <cell r="AO163">
            <v>0</v>
          </cell>
          <cell r="AP163">
            <v>0</v>
          </cell>
          <cell r="AQ163">
            <v>0</v>
          </cell>
          <cell r="AR163">
            <v>0</v>
          </cell>
          <cell r="AW163">
            <v>0</v>
          </cell>
        </row>
        <row r="164">
          <cell r="A164" t="str">
            <v>R419</v>
          </cell>
          <cell r="O164">
            <v>231.11606599999999</v>
          </cell>
          <cell r="AI164">
            <v>0</v>
          </cell>
          <cell r="AJ164">
            <v>0</v>
          </cell>
          <cell r="AN164">
            <v>0</v>
          </cell>
          <cell r="AO164">
            <v>0</v>
          </cell>
          <cell r="AP164">
            <v>0</v>
          </cell>
          <cell r="AQ164">
            <v>0</v>
          </cell>
          <cell r="AR164">
            <v>0</v>
          </cell>
          <cell r="AW164">
            <v>0</v>
          </cell>
        </row>
        <row r="165">
          <cell r="A165" t="str">
            <v>R118</v>
          </cell>
          <cell r="O165">
            <v>5.2001299999999997</v>
          </cell>
          <cell r="AI165">
            <v>0</v>
          </cell>
          <cell r="AJ165">
            <v>0</v>
          </cell>
          <cell r="AN165">
            <v>0</v>
          </cell>
          <cell r="AO165">
            <v>0</v>
          </cell>
          <cell r="AP165">
            <v>0</v>
          </cell>
          <cell r="AQ165">
            <v>0</v>
          </cell>
          <cell r="AR165">
            <v>0</v>
          </cell>
          <cell r="AW165">
            <v>0</v>
          </cell>
        </row>
        <row r="166">
          <cell r="A166" t="str">
            <v>R162</v>
          </cell>
          <cell r="O166">
            <v>5.7838900000000004</v>
          </cell>
          <cell r="AI166">
            <v>0</v>
          </cell>
          <cell r="AJ166">
            <v>0</v>
          </cell>
          <cell r="AN166">
            <v>0</v>
          </cell>
          <cell r="AO166">
            <v>0</v>
          </cell>
          <cell r="AP166">
            <v>0</v>
          </cell>
          <cell r="AQ166">
            <v>0</v>
          </cell>
          <cell r="AR166">
            <v>0</v>
          </cell>
          <cell r="AW166">
            <v>0</v>
          </cell>
        </row>
        <row r="167">
          <cell r="A167" t="str">
            <v>R203</v>
          </cell>
          <cell r="O167">
            <v>3.8312140000000001</v>
          </cell>
          <cell r="AI167">
            <v>0</v>
          </cell>
          <cell r="AJ167">
            <v>0</v>
          </cell>
          <cell r="AN167">
            <v>0</v>
          </cell>
          <cell r="AO167">
            <v>0</v>
          </cell>
          <cell r="AP167">
            <v>0</v>
          </cell>
          <cell r="AQ167">
            <v>0</v>
          </cell>
          <cell r="AR167">
            <v>0</v>
          </cell>
          <cell r="AW167">
            <v>0</v>
          </cell>
        </row>
        <row r="168">
          <cell r="A168" t="str">
            <v>R301</v>
          </cell>
          <cell r="O168">
            <v>39.792983999999997</v>
          </cell>
          <cell r="AI168">
            <v>0</v>
          </cell>
          <cell r="AJ168">
            <v>0</v>
          </cell>
          <cell r="AN168">
            <v>0</v>
          </cell>
          <cell r="AO168">
            <v>0</v>
          </cell>
          <cell r="AP168">
            <v>0</v>
          </cell>
          <cell r="AQ168">
            <v>0</v>
          </cell>
          <cell r="AR168">
            <v>0</v>
          </cell>
          <cell r="AW168">
            <v>0</v>
          </cell>
        </row>
        <row r="169">
          <cell r="A169" t="str">
            <v>R372</v>
          </cell>
          <cell r="O169">
            <v>68.381050000000002</v>
          </cell>
          <cell r="AI169">
            <v>0</v>
          </cell>
          <cell r="AJ169">
            <v>0</v>
          </cell>
          <cell r="AN169">
            <v>0</v>
          </cell>
          <cell r="AO169">
            <v>0</v>
          </cell>
          <cell r="AP169">
            <v>0</v>
          </cell>
          <cell r="AQ169">
            <v>0</v>
          </cell>
          <cell r="AR169">
            <v>0</v>
          </cell>
          <cell r="AW169">
            <v>0</v>
          </cell>
        </row>
        <row r="170">
          <cell r="A170" t="str">
            <v>R271</v>
          </cell>
          <cell r="O170">
            <v>8.3236500000000007</v>
          </cell>
          <cell r="AI170">
            <v>0</v>
          </cell>
          <cell r="AJ170">
            <v>0</v>
          </cell>
          <cell r="AN170">
            <v>0</v>
          </cell>
          <cell r="AO170">
            <v>0</v>
          </cell>
          <cell r="AP170">
            <v>0</v>
          </cell>
          <cell r="AQ170">
            <v>0</v>
          </cell>
          <cell r="AR170">
            <v>0</v>
          </cell>
          <cell r="AW170">
            <v>0</v>
          </cell>
        </row>
        <row r="171">
          <cell r="A171" t="str">
            <v>R373</v>
          </cell>
          <cell r="O171">
            <v>63.796999999999997</v>
          </cell>
          <cell r="AI171">
            <v>0</v>
          </cell>
          <cell r="AJ171">
            <v>0</v>
          </cell>
          <cell r="AN171">
            <v>0</v>
          </cell>
          <cell r="AO171">
            <v>0</v>
          </cell>
          <cell r="AP171">
            <v>0</v>
          </cell>
          <cell r="AQ171">
            <v>0</v>
          </cell>
          <cell r="AR171">
            <v>0</v>
          </cell>
          <cell r="AW171">
            <v>0</v>
          </cell>
        </row>
        <row r="172">
          <cell r="A172" t="str">
            <v>R650</v>
          </cell>
          <cell r="O172">
            <v>38.648721000000002</v>
          </cell>
          <cell r="AI172">
            <v>0</v>
          </cell>
          <cell r="AJ172">
            <v>0</v>
          </cell>
          <cell r="AN172">
            <v>0</v>
          </cell>
          <cell r="AO172">
            <v>0</v>
          </cell>
          <cell r="AP172">
            <v>0</v>
          </cell>
          <cell r="AQ172">
            <v>0</v>
          </cell>
          <cell r="AR172">
            <v>0</v>
          </cell>
          <cell r="AW172">
            <v>0</v>
          </cell>
        </row>
        <row r="173">
          <cell r="A173" t="str">
            <v>R222</v>
          </cell>
          <cell r="O173">
            <v>3.1058762</v>
          </cell>
          <cell r="AI173">
            <v>0</v>
          </cell>
          <cell r="AJ173">
            <v>0</v>
          </cell>
          <cell r="AN173">
            <v>0.12033419733239828</v>
          </cell>
          <cell r="AO173">
            <v>0.62496147646826217</v>
          </cell>
          <cell r="AP173">
            <v>0.5046272791358638</v>
          </cell>
          <cell r="AQ173">
            <v>0.38817483010451059</v>
          </cell>
          <cell r="AR173">
            <v>0.5046272791358638</v>
          </cell>
          <cell r="AW173">
            <v>0</v>
          </cell>
        </row>
        <row r="174">
          <cell r="A174" t="str">
            <v>R374</v>
          </cell>
          <cell r="O174">
            <v>52.39</v>
          </cell>
          <cell r="AI174">
            <v>0</v>
          </cell>
          <cell r="AJ174">
            <v>0</v>
          </cell>
          <cell r="AN174">
            <v>0</v>
          </cell>
          <cell r="AO174">
            <v>0</v>
          </cell>
          <cell r="AP174">
            <v>0</v>
          </cell>
          <cell r="AQ174">
            <v>0</v>
          </cell>
          <cell r="AR174">
            <v>0</v>
          </cell>
          <cell r="AW174">
            <v>0</v>
          </cell>
        </row>
        <row r="175">
          <cell r="A175" t="str">
            <v>R638</v>
          </cell>
          <cell r="O175">
            <v>504.89064400000001</v>
          </cell>
          <cell r="AI175">
            <v>0</v>
          </cell>
          <cell r="AJ175">
            <v>0</v>
          </cell>
          <cell r="AN175">
            <v>0</v>
          </cell>
          <cell r="AO175">
            <v>0</v>
          </cell>
          <cell r="AP175">
            <v>0</v>
          </cell>
          <cell r="AQ175">
            <v>0</v>
          </cell>
          <cell r="AR175">
            <v>0</v>
          </cell>
          <cell r="AW175">
            <v>0</v>
          </cell>
        </row>
        <row r="176">
          <cell r="A176" t="str">
            <v>R960</v>
          </cell>
          <cell r="O176">
            <v>36.739933000000001</v>
          </cell>
          <cell r="AI176">
            <v>0</v>
          </cell>
          <cell r="AJ176">
            <v>0</v>
          </cell>
          <cell r="AN176">
            <v>0</v>
          </cell>
          <cell r="AO176">
            <v>0</v>
          </cell>
          <cell r="AP176">
            <v>0</v>
          </cell>
          <cell r="AQ176">
            <v>0</v>
          </cell>
          <cell r="AR176">
            <v>0</v>
          </cell>
          <cell r="AW176">
            <v>0</v>
          </cell>
        </row>
        <row r="177">
          <cell r="A177" t="str">
            <v>R187</v>
          </cell>
          <cell r="O177">
            <v>5.1616280000000003</v>
          </cell>
          <cell r="AI177">
            <v>0</v>
          </cell>
          <cell r="AJ177">
            <v>0</v>
          </cell>
          <cell r="AN177">
            <v>2.5699568726999699E-2</v>
          </cell>
          <cell r="AO177">
            <v>0.133471953711192</v>
          </cell>
          <cell r="AP177">
            <v>0.10777238498419231</v>
          </cell>
          <cell r="AQ177">
            <v>8.2901834603224853E-2</v>
          </cell>
          <cell r="AR177">
            <v>0.10777238498419231</v>
          </cell>
          <cell r="AW177">
            <v>0</v>
          </cell>
        </row>
        <row r="178">
          <cell r="A178" t="str">
            <v>R391</v>
          </cell>
          <cell r="O178">
            <v>83.861381800000004</v>
          </cell>
          <cell r="AI178">
            <v>0</v>
          </cell>
          <cell r="AJ178">
            <v>0</v>
          </cell>
          <cell r="AN178">
            <v>0</v>
          </cell>
          <cell r="AO178">
            <v>0</v>
          </cell>
          <cell r="AP178">
            <v>0</v>
          </cell>
          <cell r="AQ178">
            <v>0</v>
          </cell>
          <cell r="AR178">
            <v>0</v>
          </cell>
          <cell r="AW178">
            <v>0</v>
          </cell>
        </row>
        <row r="179">
          <cell r="A179" t="str">
            <v>R101</v>
          </cell>
          <cell r="O179">
            <v>6.387575</v>
          </cell>
          <cell r="AI179">
            <v>0</v>
          </cell>
          <cell r="AJ179">
            <v>0</v>
          </cell>
          <cell r="AN179">
            <v>0</v>
          </cell>
          <cell r="AO179">
            <v>0</v>
          </cell>
          <cell r="AP179">
            <v>0</v>
          </cell>
          <cell r="AQ179">
            <v>0</v>
          </cell>
          <cell r="AR179">
            <v>0</v>
          </cell>
          <cell r="AW179">
            <v>0</v>
          </cell>
        </row>
        <row r="180">
          <cell r="A180" t="str">
            <v>R614</v>
          </cell>
          <cell r="O180">
            <v>13.008898</v>
          </cell>
          <cell r="AI180">
            <v>0</v>
          </cell>
          <cell r="AJ180">
            <v>0</v>
          </cell>
          <cell r="AN180">
            <v>4.6008937341487789E-2</v>
          </cell>
          <cell r="AO180">
            <v>0.23894964232192045</v>
          </cell>
          <cell r="AP180">
            <v>0.19294070498043267</v>
          </cell>
          <cell r="AQ180">
            <v>0.14841592690802513</v>
          </cell>
          <cell r="AR180">
            <v>0.19294070498043267</v>
          </cell>
          <cell r="AW180">
            <v>0</v>
          </cell>
        </row>
        <row r="181">
          <cell r="A181" t="str">
            <v>R392</v>
          </cell>
          <cell r="O181">
            <v>98.495756</v>
          </cell>
          <cell r="AI181">
            <v>0</v>
          </cell>
          <cell r="AJ181">
            <v>0</v>
          </cell>
          <cell r="AN181">
            <v>0</v>
          </cell>
          <cell r="AO181">
            <v>0</v>
          </cell>
          <cell r="AP181">
            <v>0</v>
          </cell>
          <cell r="AQ181">
            <v>0</v>
          </cell>
          <cell r="AR181">
            <v>0</v>
          </cell>
          <cell r="AW181">
            <v>0</v>
          </cell>
        </row>
        <row r="182">
          <cell r="A182" t="str">
            <v>R119</v>
          </cell>
          <cell r="O182">
            <v>5.7670410800000003</v>
          </cell>
          <cell r="AI182">
            <v>0</v>
          </cell>
          <cell r="AJ182">
            <v>0</v>
          </cell>
          <cell r="AN182">
            <v>0</v>
          </cell>
          <cell r="AO182">
            <v>0</v>
          </cell>
          <cell r="AP182">
            <v>0</v>
          </cell>
          <cell r="AQ182">
            <v>0</v>
          </cell>
          <cell r="AR182">
            <v>0</v>
          </cell>
          <cell r="AW182">
            <v>0</v>
          </cell>
        </row>
        <row r="183">
          <cell r="A183" t="str">
            <v>R606</v>
          </cell>
          <cell r="O183">
            <v>31.635307999999998</v>
          </cell>
          <cell r="AI183">
            <v>0</v>
          </cell>
          <cell r="AJ183">
            <v>0</v>
          </cell>
          <cell r="AN183">
            <v>0</v>
          </cell>
          <cell r="AO183">
            <v>0</v>
          </cell>
          <cell r="AP183">
            <v>0</v>
          </cell>
          <cell r="AQ183">
            <v>0</v>
          </cell>
          <cell r="AR183">
            <v>0</v>
          </cell>
          <cell r="AW183">
            <v>0</v>
          </cell>
        </row>
        <row r="184">
          <cell r="A184" t="str">
            <v>R89</v>
          </cell>
          <cell r="O184">
            <v>5.8354860000000004</v>
          </cell>
          <cell r="AI184">
            <v>0</v>
          </cell>
          <cell r="AJ184">
            <v>0</v>
          </cell>
          <cell r="AN184">
            <v>0</v>
          </cell>
          <cell r="AO184">
            <v>0</v>
          </cell>
          <cell r="AP184">
            <v>0</v>
          </cell>
          <cell r="AQ184">
            <v>0</v>
          </cell>
          <cell r="AR184">
            <v>0</v>
          </cell>
          <cell r="AW184">
            <v>0</v>
          </cell>
        </row>
        <row r="185">
          <cell r="A185" t="str">
            <v>R120</v>
          </cell>
          <cell r="O185">
            <v>7.4887499999999996</v>
          </cell>
          <cell r="AI185">
            <v>0</v>
          </cell>
          <cell r="AJ185">
            <v>0</v>
          </cell>
          <cell r="AN185">
            <v>0</v>
          </cell>
          <cell r="AO185">
            <v>0</v>
          </cell>
          <cell r="AP185">
            <v>0</v>
          </cell>
          <cell r="AQ185">
            <v>0</v>
          </cell>
          <cell r="AR185">
            <v>0</v>
          </cell>
          <cell r="AW185">
            <v>0</v>
          </cell>
        </row>
        <row r="186">
          <cell r="A186" t="str">
            <v>R393</v>
          </cell>
          <cell r="O186">
            <v>101.31108500000001</v>
          </cell>
          <cell r="AI186">
            <v>0</v>
          </cell>
          <cell r="AJ186">
            <v>0</v>
          </cell>
          <cell r="AN186">
            <v>0</v>
          </cell>
          <cell r="AO186">
            <v>0</v>
          </cell>
          <cell r="AP186">
            <v>0</v>
          </cell>
          <cell r="AQ186">
            <v>0</v>
          </cell>
          <cell r="AR186">
            <v>0</v>
          </cell>
          <cell r="AW186">
            <v>0</v>
          </cell>
        </row>
        <row r="187">
          <cell r="A187" t="str">
            <v>R969</v>
          </cell>
          <cell r="O187">
            <v>20.062304000000001</v>
          </cell>
          <cell r="AI187">
            <v>0</v>
          </cell>
          <cell r="AJ187">
            <v>0</v>
          </cell>
          <cell r="AN187">
            <v>2.0881922420577695E-2</v>
          </cell>
          <cell r="AO187">
            <v>0.10845127450687127</v>
          </cell>
          <cell r="AP187">
            <v>8.7569352086293573E-2</v>
          </cell>
          <cell r="AQ187">
            <v>6.7361040066379677E-2</v>
          </cell>
          <cell r="AR187">
            <v>8.7569352086293573E-2</v>
          </cell>
          <cell r="AW187">
            <v>0</v>
          </cell>
        </row>
        <row r="188">
          <cell r="A188" t="str">
            <v>R656</v>
          </cell>
          <cell r="O188">
            <v>83.963155</v>
          </cell>
          <cell r="AI188">
            <v>0</v>
          </cell>
          <cell r="AJ188">
            <v>0</v>
          </cell>
          <cell r="AN188">
            <v>0.97605315315659436</v>
          </cell>
          <cell r="AO188">
            <v>5.0691792792971517</v>
          </cell>
          <cell r="AP188">
            <v>4.0931261261405574</v>
          </cell>
          <cell r="AQ188">
            <v>3.1485585585696594</v>
          </cell>
          <cell r="AR188">
            <v>4.0931261261405574</v>
          </cell>
          <cell r="AW188">
            <v>0</v>
          </cell>
        </row>
        <row r="189">
          <cell r="A189" t="str">
            <v>R422</v>
          </cell>
          <cell r="O189">
            <v>482.07053000000002</v>
          </cell>
          <cell r="AI189">
            <v>0</v>
          </cell>
          <cell r="AJ189">
            <v>0</v>
          </cell>
          <cell r="AN189">
            <v>0</v>
          </cell>
          <cell r="AO189">
            <v>0</v>
          </cell>
          <cell r="AP189">
            <v>0</v>
          </cell>
          <cell r="AQ189">
            <v>0</v>
          </cell>
          <cell r="AR189">
            <v>0</v>
          </cell>
          <cell r="AW189">
            <v>0</v>
          </cell>
        </row>
        <row r="190">
          <cell r="A190" t="str">
            <v>R139</v>
          </cell>
          <cell r="O190">
            <v>6.1296030000000004</v>
          </cell>
          <cell r="AI190">
            <v>0</v>
          </cell>
          <cell r="AJ190">
            <v>0</v>
          </cell>
          <cell r="AN190">
            <v>0</v>
          </cell>
          <cell r="AO190">
            <v>0</v>
          </cell>
          <cell r="AP190">
            <v>0</v>
          </cell>
          <cell r="AQ190">
            <v>0</v>
          </cell>
          <cell r="AR190">
            <v>0</v>
          </cell>
          <cell r="AW190">
            <v>0</v>
          </cell>
        </row>
        <row r="191">
          <cell r="A191" t="str">
            <v>R57</v>
          </cell>
          <cell r="O191">
            <v>5.0890500000000003</v>
          </cell>
          <cell r="AI191">
            <v>0</v>
          </cell>
          <cell r="AJ191">
            <v>0</v>
          </cell>
          <cell r="AN191">
            <v>0</v>
          </cell>
          <cell r="AO191">
            <v>0</v>
          </cell>
          <cell r="AP191">
            <v>0</v>
          </cell>
          <cell r="AQ191">
            <v>0</v>
          </cell>
          <cell r="AR191">
            <v>0</v>
          </cell>
          <cell r="AW191">
            <v>0</v>
          </cell>
        </row>
        <row r="192">
          <cell r="A192" t="str">
            <v>R394</v>
          </cell>
          <cell r="O192">
            <v>101.499216</v>
          </cell>
          <cell r="AI192">
            <v>0</v>
          </cell>
          <cell r="AJ192">
            <v>0</v>
          </cell>
          <cell r="AN192">
            <v>0</v>
          </cell>
          <cell r="AO192">
            <v>0</v>
          </cell>
          <cell r="AP192">
            <v>0</v>
          </cell>
          <cell r="AQ192">
            <v>0</v>
          </cell>
          <cell r="AR192">
            <v>0</v>
          </cell>
          <cell r="AW192">
            <v>0</v>
          </cell>
        </row>
        <row r="193">
          <cell r="A193" t="str">
            <v>R188</v>
          </cell>
          <cell r="O193">
            <v>3.9903590000000002</v>
          </cell>
          <cell r="AI193">
            <v>0</v>
          </cell>
          <cell r="AJ193">
            <v>0</v>
          </cell>
          <cell r="AN193">
            <v>0</v>
          </cell>
          <cell r="AO193">
            <v>0</v>
          </cell>
          <cell r="AP193">
            <v>0</v>
          </cell>
          <cell r="AQ193">
            <v>0</v>
          </cell>
          <cell r="AR193">
            <v>0</v>
          </cell>
          <cell r="AW193">
            <v>0</v>
          </cell>
        </row>
        <row r="194">
          <cell r="A194" t="str">
            <v>R289</v>
          </cell>
          <cell r="O194">
            <v>7.9589969500000004</v>
          </cell>
          <cell r="AI194">
            <v>0</v>
          </cell>
          <cell r="AJ194">
            <v>0</v>
          </cell>
          <cell r="AN194">
            <v>1.9504019029371981E-3</v>
          </cell>
          <cell r="AO194">
            <v>1.0129506657189964E-2</v>
          </cell>
          <cell r="AP194">
            <v>8.1791047542527674E-3</v>
          </cell>
          <cell r="AQ194">
            <v>6.2916190417328984E-3</v>
          </cell>
          <cell r="AR194">
            <v>8.1791047542527674E-3</v>
          </cell>
          <cell r="AW194">
            <v>0</v>
          </cell>
        </row>
        <row r="195">
          <cell r="A195" t="str">
            <v>R395</v>
          </cell>
          <cell r="O195">
            <v>85.043452000000002</v>
          </cell>
          <cell r="AI195">
            <v>0</v>
          </cell>
          <cell r="AJ195">
            <v>0</v>
          </cell>
          <cell r="AN195">
            <v>0</v>
          </cell>
          <cell r="AO195">
            <v>0</v>
          </cell>
          <cell r="AP195">
            <v>0</v>
          </cell>
          <cell r="AQ195">
            <v>0</v>
          </cell>
          <cell r="AR195">
            <v>0</v>
          </cell>
          <cell r="AW195">
            <v>0</v>
          </cell>
        </row>
        <row r="196">
          <cell r="A196" t="str">
            <v>R952</v>
          </cell>
          <cell r="O196">
            <v>19.406725000000002</v>
          </cell>
          <cell r="AI196">
            <v>0</v>
          </cell>
          <cell r="AJ196">
            <v>0</v>
          </cell>
          <cell r="AN196">
            <v>0</v>
          </cell>
          <cell r="AO196">
            <v>0</v>
          </cell>
          <cell r="AP196">
            <v>0</v>
          </cell>
          <cell r="AQ196">
            <v>0</v>
          </cell>
          <cell r="AR196">
            <v>0</v>
          </cell>
          <cell r="AW196">
            <v>0</v>
          </cell>
        </row>
        <row r="197">
          <cell r="A197" t="str">
            <v>R648</v>
          </cell>
          <cell r="O197">
            <v>7.768256</v>
          </cell>
          <cell r="AI197">
            <v>0</v>
          </cell>
          <cell r="AJ197">
            <v>0</v>
          </cell>
          <cell r="AN197">
            <v>8.1512143447420651E-3</v>
          </cell>
          <cell r="AO197">
            <v>4.2333726113015245E-2</v>
          </cell>
          <cell r="AP197">
            <v>3.418251176827318E-2</v>
          </cell>
          <cell r="AQ197">
            <v>2.62942398217486E-2</v>
          </cell>
          <cell r="AR197">
            <v>3.418251176827318E-2</v>
          </cell>
          <cell r="AW197">
            <v>0</v>
          </cell>
        </row>
        <row r="198">
          <cell r="A198" t="str">
            <v>R176</v>
          </cell>
          <cell r="O198">
            <v>4.3439180000000004</v>
          </cell>
          <cell r="AI198">
            <v>0</v>
          </cell>
          <cell r="AJ198">
            <v>0</v>
          </cell>
          <cell r="AN198">
            <v>0</v>
          </cell>
          <cell r="AO198">
            <v>0</v>
          </cell>
          <cell r="AP198">
            <v>0</v>
          </cell>
          <cell r="AQ198">
            <v>0</v>
          </cell>
          <cell r="AR198">
            <v>0</v>
          </cell>
          <cell r="AW198">
            <v>0</v>
          </cell>
        </row>
        <row r="199">
          <cell r="A199" t="str">
            <v>R264</v>
          </cell>
          <cell r="O199">
            <v>11.975472</v>
          </cell>
          <cell r="AI199">
            <v>0</v>
          </cell>
          <cell r="AJ199">
            <v>0</v>
          </cell>
          <cell r="AN199">
            <v>0</v>
          </cell>
          <cell r="AO199">
            <v>0</v>
          </cell>
          <cell r="AP199">
            <v>0</v>
          </cell>
          <cell r="AQ199">
            <v>0</v>
          </cell>
          <cell r="AR199">
            <v>0</v>
          </cell>
          <cell r="AW199">
            <v>0</v>
          </cell>
        </row>
        <row r="200">
          <cell r="A200" t="str">
            <v>R601</v>
          </cell>
          <cell r="O200">
            <v>66.458136999999994</v>
          </cell>
          <cell r="AI200">
            <v>0</v>
          </cell>
          <cell r="AJ200">
            <v>0</v>
          </cell>
          <cell r="AN200">
            <v>0</v>
          </cell>
          <cell r="AO200">
            <v>0</v>
          </cell>
          <cell r="AP200">
            <v>0</v>
          </cell>
          <cell r="AQ200">
            <v>0</v>
          </cell>
          <cell r="AR200">
            <v>0</v>
          </cell>
          <cell r="AW200">
            <v>0</v>
          </cell>
        </row>
        <row r="201">
          <cell r="A201" t="str">
            <v>R403</v>
          </cell>
          <cell r="O201">
            <v>1.4159459999999999</v>
          </cell>
          <cell r="AI201">
            <v>0</v>
          </cell>
          <cell r="AJ201">
            <v>0</v>
          </cell>
          <cell r="AN201">
            <v>0</v>
          </cell>
          <cell r="AO201">
            <v>0</v>
          </cell>
          <cell r="AP201">
            <v>0</v>
          </cell>
          <cell r="AQ201">
            <v>0</v>
          </cell>
          <cell r="AR201">
            <v>0</v>
          </cell>
          <cell r="AW201">
            <v>0</v>
          </cell>
        </row>
        <row r="202">
          <cell r="A202" t="str">
            <v>R375</v>
          </cell>
          <cell r="O202">
            <v>70.634</v>
          </cell>
          <cell r="AI202">
            <v>0</v>
          </cell>
          <cell r="AJ202">
            <v>0</v>
          </cell>
          <cell r="AN202">
            <v>0</v>
          </cell>
          <cell r="AO202">
            <v>0</v>
          </cell>
          <cell r="AP202">
            <v>0</v>
          </cell>
          <cell r="AQ202">
            <v>0</v>
          </cell>
          <cell r="AR202">
            <v>0</v>
          </cell>
          <cell r="AW202">
            <v>0</v>
          </cell>
        </row>
        <row r="203">
          <cell r="A203" t="str">
            <v>R376</v>
          </cell>
          <cell r="O203">
            <v>72.606206999999998</v>
          </cell>
          <cell r="AI203">
            <v>0</v>
          </cell>
          <cell r="AJ203">
            <v>0</v>
          </cell>
          <cell r="AN203">
            <v>0</v>
          </cell>
          <cell r="AO203">
            <v>0</v>
          </cell>
          <cell r="AP203">
            <v>0</v>
          </cell>
          <cell r="AQ203">
            <v>0</v>
          </cell>
          <cell r="AR203">
            <v>0</v>
          </cell>
          <cell r="AW203">
            <v>0</v>
          </cell>
        </row>
        <row r="204">
          <cell r="A204" t="str">
            <v>R667</v>
          </cell>
          <cell r="O204">
            <v>549.03400199999999</v>
          </cell>
          <cell r="AI204">
            <v>0</v>
          </cell>
          <cell r="AJ204">
            <v>0</v>
          </cell>
          <cell r="AN204">
            <v>0</v>
          </cell>
          <cell r="AO204">
            <v>0</v>
          </cell>
          <cell r="AP204">
            <v>0</v>
          </cell>
          <cell r="AQ204">
            <v>0</v>
          </cell>
          <cell r="AR204">
            <v>0</v>
          </cell>
          <cell r="AW204">
            <v>0</v>
          </cell>
        </row>
        <row r="205">
          <cell r="A205" t="str">
            <v>R970</v>
          </cell>
          <cell r="O205">
            <v>41.253830000000001</v>
          </cell>
          <cell r="AI205">
            <v>0</v>
          </cell>
          <cell r="AJ205">
            <v>0</v>
          </cell>
          <cell r="AN205">
            <v>0</v>
          </cell>
          <cell r="AO205">
            <v>0</v>
          </cell>
          <cell r="AP205">
            <v>0</v>
          </cell>
          <cell r="AQ205">
            <v>0</v>
          </cell>
          <cell r="AR205">
            <v>0</v>
          </cell>
          <cell r="AW205">
            <v>0</v>
          </cell>
        </row>
        <row r="206">
          <cell r="A206" t="str">
            <v>R211</v>
          </cell>
          <cell r="O206">
            <v>6.0366999999999997</v>
          </cell>
          <cell r="AI206">
            <v>0</v>
          </cell>
          <cell r="AJ206">
            <v>0</v>
          </cell>
          <cell r="AN206">
            <v>0</v>
          </cell>
          <cell r="AO206">
            <v>0</v>
          </cell>
          <cell r="AP206">
            <v>0</v>
          </cell>
          <cell r="AQ206">
            <v>0</v>
          </cell>
          <cell r="AR206">
            <v>0</v>
          </cell>
          <cell r="AW206">
            <v>0</v>
          </cell>
        </row>
        <row r="207">
          <cell r="A207" t="str">
            <v>R207</v>
          </cell>
          <cell r="O207">
            <v>5.7897410000000002</v>
          </cell>
          <cell r="AI207">
            <v>0</v>
          </cell>
          <cell r="AJ207">
            <v>0</v>
          </cell>
          <cell r="AN207">
            <v>8.8566260790307785E-2</v>
          </cell>
          <cell r="AO207">
            <v>0.45997316087869533</v>
          </cell>
          <cell r="AP207">
            <v>0.37140690008838756</v>
          </cell>
          <cell r="AQ207">
            <v>0.28569761545260575</v>
          </cell>
          <cell r="AR207">
            <v>0.37140690008838756</v>
          </cell>
          <cell r="AW207">
            <v>0</v>
          </cell>
        </row>
        <row r="208">
          <cell r="A208" t="str">
            <v>R611</v>
          </cell>
          <cell r="O208">
            <v>63.627566999999999</v>
          </cell>
          <cell r="AI208">
            <v>0</v>
          </cell>
          <cell r="AJ208">
            <v>0</v>
          </cell>
          <cell r="AN208">
            <v>0</v>
          </cell>
          <cell r="AO208">
            <v>0</v>
          </cell>
          <cell r="AP208">
            <v>0</v>
          </cell>
          <cell r="AQ208">
            <v>0</v>
          </cell>
          <cell r="AR208">
            <v>0</v>
          </cell>
          <cell r="AW208">
            <v>0</v>
          </cell>
        </row>
        <row r="209">
          <cell r="A209" t="str">
            <v>R396</v>
          </cell>
          <cell r="O209">
            <v>81.818764000000002</v>
          </cell>
          <cell r="AI209">
            <v>0</v>
          </cell>
          <cell r="AJ209">
            <v>0</v>
          </cell>
          <cell r="AN209">
            <v>0</v>
          </cell>
          <cell r="AO209">
            <v>0</v>
          </cell>
          <cell r="AP209">
            <v>0</v>
          </cell>
          <cell r="AQ209">
            <v>0</v>
          </cell>
          <cell r="AR209">
            <v>0</v>
          </cell>
          <cell r="AW209">
            <v>0</v>
          </cell>
        </row>
        <row r="210">
          <cell r="A210" t="str">
            <v>R367</v>
          </cell>
          <cell r="O210">
            <v>140.97461300000001</v>
          </cell>
          <cell r="AI210">
            <v>0</v>
          </cell>
          <cell r="AJ210">
            <v>0</v>
          </cell>
          <cell r="AN210">
            <v>0</v>
          </cell>
          <cell r="AO210">
            <v>0</v>
          </cell>
          <cell r="AP210">
            <v>0</v>
          </cell>
          <cell r="AQ210">
            <v>0</v>
          </cell>
          <cell r="AR210">
            <v>0</v>
          </cell>
          <cell r="AW210">
            <v>0</v>
          </cell>
        </row>
        <row r="211">
          <cell r="A211" t="str">
            <v>R344</v>
          </cell>
          <cell r="O211">
            <v>40.643391000000001</v>
          </cell>
          <cell r="AI211">
            <v>0</v>
          </cell>
          <cell r="AJ211">
            <v>0</v>
          </cell>
          <cell r="AN211">
            <v>0</v>
          </cell>
          <cell r="AO211">
            <v>0</v>
          </cell>
          <cell r="AP211">
            <v>0</v>
          </cell>
          <cell r="AQ211">
            <v>0</v>
          </cell>
          <cell r="AR211">
            <v>0</v>
          </cell>
          <cell r="AW211">
            <v>0</v>
          </cell>
        </row>
        <row r="212">
          <cell r="A212" t="str">
            <v>R377</v>
          </cell>
          <cell r="O212">
            <v>92.274985999999998</v>
          </cell>
          <cell r="AI212">
            <v>0</v>
          </cell>
          <cell r="AJ212">
            <v>0</v>
          </cell>
          <cell r="AN212">
            <v>0</v>
          </cell>
          <cell r="AO212">
            <v>0</v>
          </cell>
          <cell r="AP212">
            <v>0</v>
          </cell>
          <cell r="AQ212">
            <v>0</v>
          </cell>
          <cell r="AR212">
            <v>0</v>
          </cell>
          <cell r="AW212">
            <v>0</v>
          </cell>
        </row>
        <row r="213">
          <cell r="A213" t="str">
            <v>R668</v>
          </cell>
          <cell r="O213">
            <v>387.10375099999999</v>
          </cell>
          <cell r="AI213">
            <v>0</v>
          </cell>
          <cell r="AJ213">
            <v>0</v>
          </cell>
          <cell r="AN213">
            <v>0</v>
          </cell>
          <cell r="AO213">
            <v>0</v>
          </cell>
          <cell r="AP213">
            <v>0</v>
          </cell>
          <cell r="AQ213">
            <v>0</v>
          </cell>
          <cell r="AR213">
            <v>0</v>
          </cell>
          <cell r="AW213">
            <v>0</v>
          </cell>
        </row>
        <row r="214">
          <cell r="A214" t="str">
            <v>R971</v>
          </cell>
          <cell r="O214">
            <v>26.628617999999999</v>
          </cell>
          <cell r="AI214">
            <v>0</v>
          </cell>
          <cell r="AJ214">
            <v>0</v>
          </cell>
          <cell r="AN214">
            <v>0</v>
          </cell>
          <cell r="AO214">
            <v>0</v>
          </cell>
          <cell r="AP214">
            <v>0</v>
          </cell>
          <cell r="AQ214">
            <v>0</v>
          </cell>
          <cell r="AR214">
            <v>0</v>
          </cell>
          <cell r="AW214">
            <v>0</v>
          </cell>
        </row>
        <row r="215">
          <cell r="A215" t="str">
            <v>R177</v>
          </cell>
          <cell r="O215">
            <v>7.8528000000000002</v>
          </cell>
          <cell r="AI215">
            <v>0</v>
          </cell>
          <cell r="AJ215">
            <v>0</v>
          </cell>
          <cell r="AN215">
            <v>0</v>
          </cell>
          <cell r="AO215">
            <v>0</v>
          </cell>
          <cell r="AP215">
            <v>0</v>
          </cell>
          <cell r="AQ215">
            <v>0</v>
          </cell>
          <cell r="AR215">
            <v>0</v>
          </cell>
          <cell r="AW215">
            <v>0</v>
          </cell>
        </row>
        <row r="216">
          <cell r="A216" t="str">
            <v>R368</v>
          </cell>
          <cell r="O216">
            <v>249.906621</v>
          </cell>
          <cell r="AI216">
            <v>0</v>
          </cell>
          <cell r="AJ216">
            <v>0</v>
          </cell>
          <cell r="AN216">
            <v>0</v>
          </cell>
          <cell r="AO216">
            <v>0</v>
          </cell>
          <cell r="AP216">
            <v>0</v>
          </cell>
          <cell r="AQ216">
            <v>0</v>
          </cell>
          <cell r="AR216">
            <v>0</v>
          </cell>
          <cell r="AW216">
            <v>0</v>
          </cell>
        </row>
        <row r="217">
          <cell r="A217" t="str">
            <v>R628</v>
          </cell>
          <cell r="O217">
            <v>85.802400000000006</v>
          </cell>
          <cell r="AI217">
            <v>0</v>
          </cell>
          <cell r="AJ217">
            <v>0</v>
          </cell>
          <cell r="AN217">
            <v>0</v>
          </cell>
          <cell r="AO217">
            <v>0</v>
          </cell>
          <cell r="AP217">
            <v>0</v>
          </cell>
          <cell r="AQ217">
            <v>0</v>
          </cell>
          <cell r="AR217">
            <v>0</v>
          </cell>
          <cell r="AW217">
            <v>0</v>
          </cell>
        </row>
        <row r="218">
          <cell r="A218" t="str">
            <v>R639</v>
          </cell>
          <cell r="O218">
            <v>233.40504000000001</v>
          </cell>
          <cell r="AI218">
            <v>0</v>
          </cell>
          <cell r="AJ218">
            <v>0</v>
          </cell>
          <cell r="AN218">
            <v>0</v>
          </cell>
          <cell r="AO218">
            <v>0</v>
          </cell>
          <cell r="AP218">
            <v>0</v>
          </cell>
          <cell r="AQ218">
            <v>0</v>
          </cell>
          <cell r="AR218">
            <v>0</v>
          </cell>
          <cell r="AW218">
            <v>0</v>
          </cell>
        </row>
        <row r="219">
          <cell r="A219" t="str">
            <v>R961</v>
          </cell>
          <cell r="O219">
            <v>17.866516000000001</v>
          </cell>
          <cell r="AI219">
            <v>0</v>
          </cell>
          <cell r="AJ219">
            <v>0</v>
          </cell>
          <cell r="AN219">
            <v>0</v>
          </cell>
          <cell r="AO219">
            <v>0</v>
          </cell>
          <cell r="AP219">
            <v>0</v>
          </cell>
          <cell r="AQ219">
            <v>0</v>
          </cell>
          <cell r="AR219">
            <v>0</v>
          </cell>
          <cell r="AW219">
            <v>0</v>
          </cell>
        </row>
        <row r="220">
          <cell r="A220" t="str">
            <v>R91</v>
          </cell>
          <cell r="O220">
            <v>6.6324480000000001</v>
          </cell>
          <cell r="AI220">
            <v>0</v>
          </cell>
          <cell r="AJ220">
            <v>0</v>
          </cell>
          <cell r="AN220">
            <v>0</v>
          </cell>
          <cell r="AO220">
            <v>0</v>
          </cell>
          <cell r="AP220">
            <v>0</v>
          </cell>
          <cell r="AQ220">
            <v>0</v>
          </cell>
          <cell r="AR220">
            <v>0</v>
          </cell>
          <cell r="AW220">
            <v>0</v>
          </cell>
        </row>
        <row r="221">
          <cell r="A221" t="str">
            <v>R378</v>
          </cell>
          <cell r="O221">
            <v>80.084100000000007</v>
          </cell>
          <cell r="AI221">
            <v>0</v>
          </cell>
          <cell r="AJ221">
            <v>0</v>
          </cell>
          <cell r="AN221">
            <v>0</v>
          </cell>
          <cell r="AO221">
            <v>0</v>
          </cell>
          <cell r="AP221">
            <v>0</v>
          </cell>
          <cell r="AQ221">
            <v>0</v>
          </cell>
          <cell r="AR221">
            <v>0</v>
          </cell>
          <cell r="AW221">
            <v>0</v>
          </cell>
        </row>
        <row r="222">
          <cell r="A222" t="str">
            <v>R255</v>
          </cell>
          <cell r="O222">
            <v>5.6205600000000002</v>
          </cell>
          <cell r="AI222">
            <v>0</v>
          </cell>
          <cell r="AJ222">
            <v>0</v>
          </cell>
          <cell r="AN222">
            <v>0</v>
          </cell>
          <cell r="AO222">
            <v>0</v>
          </cell>
          <cell r="AP222">
            <v>0</v>
          </cell>
          <cell r="AQ222">
            <v>0</v>
          </cell>
          <cell r="AR222">
            <v>0</v>
          </cell>
          <cell r="AW222">
            <v>0</v>
          </cell>
        </row>
        <row r="223">
          <cell r="A223" t="str">
            <v>R196</v>
          </cell>
          <cell r="O223">
            <v>5.6366610000000001</v>
          </cell>
          <cell r="AI223">
            <v>0</v>
          </cell>
          <cell r="AJ223">
            <v>0</v>
          </cell>
          <cell r="AN223">
            <v>0</v>
          </cell>
          <cell r="AO223">
            <v>0</v>
          </cell>
          <cell r="AP223">
            <v>0</v>
          </cell>
          <cell r="AQ223">
            <v>0</v>
          </cell>
          <cell r="AR223">
            <v>0</v>
          </cell>
          <cell r="AW223">
            <v>0</v>
          </cell>
        </row>
        <row r="224">
          <cell r="A224" t="str">
            <v>R428</v>
          </cell>
          <cell r="O224">
            <v>233.306499</v>
          </cell>
          <cell r="AI224">
            <v>0</v>
          </cell>
          <cell r="AJ224">
            <v>0</v>
          </cell>
          <cell r="AN224">
            <v>1.3270534456748135</v>
          </cell>
          <cell r="AO224">
            <v>6.8921162823756452</v>
          </cell>
          <cell r="AP224">
            <v>5.5650628367008315</v>
          </cell>
          <cell r="AQ224">
            <v>4.2808175666929476</v>
          </cell>
          <cell r="AR224">
            <v>5.5650628367008315</v>
          </cell>
          <cell r="AW224">
            <v>0</v>
          </cell>
        </row>
        <row r="225">
          <cell r="A225" t="str">
            <v>R345</v>
          </cell>
          <cell r="O225">
            <v>130.78201200000001</v>
          </cell>
          <cell r="AI225">
            <v>0</v>
          </cell>
          <cell r="AJ225">
            <v>0</v>
          </cell>
          <cell r="AN225">
            <v>0</v>
          </cell>
          <cell r="AO225">
            <v>0</v>
          </cell>
          <cell r="AP225">
            <v>0</v>
          </cell>
          <cell r="AQ225">
            <v>0</v>
          </cell>
          <cell r="AR225">
            <v>0</v>
          </cell>
          <cell r="AW225">
            <v>0</v>
          </cell>
        </row>
        <row r="226">
          <cell r="A226" t="str">
            <v>R619</v>
          </cell>
          <cell r="O226">
            <v>57.985332</v>
          </cell>
          <cell r="AI226">
            <v>0</v>
          </cell>
          <cell r="AJ226">
            <v>0</v>
          </cell>
          <cell r="AN226">
            <v>0</v>
          </cell>
          <cell r="AO226">
            <v>0</v>
          </cell>
          <cell r="AP226">
            <v>0</v>
          </cell>
          <cell r="AQ226">
            <v>0</v>
          </cell>
          <cell r="AR226">
            <v>0</v>
          </cell>
          <cell r="AW226">
            <v>0</v>
          </cell>
        </row>
        <row r="227">
          <cell r="A227" t="str">
            <v>R163</v>
          </cell>
          <cell r="O227">
            <v>13.429409</v>
          </cell>
          <cell r="AI227">
            <v>0</v>
          </cell>
          <cell r="AJ227">
            <v>0</v>
          </cell>
          <cell r="AN227">
            <v>0</v>
          </cell>
          <cell r="AO227">
            <v>0</v>
          </cell>
          <cell r="AP227">
            <v>0</v>
          </cell>
          <cell r="AQ227">
            <v>0</v>
          </cell>
          <cell r="AR227">
            <v>0</v>
          </cell>
          <cell r="AW227">
            <v>0</v>
          </cell>
        </row>
        <row r="228">
          <cell r="A228" t="str">
            <v>R102</v>
          </cell>
          <cell r="O228">
            <v>4.1217170000000003</v>
          </cell>
          <cell r="AI228">
            <v>0</v>
          </cell>
          <cell r="AJ228">
            <v>0</v>
          </cell>
          <cell r="AN228">
            <v>5.8971807905369884E-3</v>
          </cell>
          <cell r="AO228">
            <v>3.0627293783111461E-2</v>
          </cell>
          <cell r="AP228">
            <v>2.4730112992574473E-2</v>
          </cell>
          <cell r="AQ228">
            <v>1.9023163840441899E-2</v>
          </cell>
          <cell r="AR228">
            <v>2.4730112992574473E-2</v>
          </cell>
          <cell r="AW228">
            <v>0</v>
          </cell>
        </row>
        <row r="229">
          <cell r="A229" t="str">
            <v>R657</v>
          </cell>
          <cell r="O229">
            <v>3.9821049999999998</v>
          </cell>
          <cell r="AI229">
            <v>0</v>
          </cell>
          <cell r="AJ229">
            <v>0</v>
          </cell>
          <cell r="AN229">
            <v>4.352958613853438E-2</v>
          </cell>
          <cell r="AO229">
            <v>0.22607301188077536</v>
          </cell>
          <cell r="AP229">
            <v>0.18254342574224097</v>
          </cell>
          <cell r="AQ229">
            <v>0.14041801980172383</v>
          </cell>
          <cell r="AR229">
            <v>0.18254342574224097</v>
          </cell>
          <cell r="AW229">
            <v>0</v>
          </cell>
        </row>
        <row r="230">
          <cell r="A230" t="str">
            <v>R336</v>
          </cell>
          <cell r="O230">
            <v>118.807771</v>
          </cell>
          <cell r="AI230">
            <v>0</v>
          </cell>
          <cell r="AJ230">
            <v>0</v>
          </cell>
          <cell r="AN230">
            <v>0</v>
          </cell>
          <cell r="AO230">
            <v>0</v>
          </cell>
          <cell r="AP230">
            <v>0</v>
          </cell>
          <cell r="AQ230">
            <v>0</v>
          </cell>
          <cell r="AR230">
            <v>0</v>
          </cell>
          <cell r="AW230">
            <v>0</v>
          </cell>
        </row>
        <row r="231">
          <cell r="A231" t="str">
            <v>R233</v>
          </cell>
          <cell r="O231">
            <v>5.1262379999999999</v>
          </cell>
          <cell r="AI231">
            <v>0</v>
          </cell>
          <cell r="AJ231">
            <v>0</v>
          </cell>
          <cell r="AN231">
            <v>0</v>
          </cell>
          <cell r="AO231">
            <v>0</v>
          </cell>
          <cell r="AP231">
            <v>0</v>
          </cell>
          <cell r="AQ231">
            <v>0</v>
          </cell>
          <cell r="AR231">
            <v>0</v>
          </cell>
          <cell r="AW231">
            <v>0</v>
          </cell>
        </row>
        <row r="232">
          <cell r="A232" t="str">
            <v>R658</v>
          </cell>
          <cell r="O232">
            <v>95.249450999999993</v>
          </cell>
          <cell r="AI232">
            <v>0</v>
          </cell>
          <cell r="AJ232">
            <v>0</v>
          </cell>
          <cell r="AN232">
            <v>0</v>
          </cell>
          <cell r="AO232">
            <v>0</v>
          </cell>
          <cell r="AP232">
            <v>0</v>
          </cell>
          <cell r="AQ232">
            <v>0</v>
          </cell>
          <cell r="AR232">
            <v>0</v>
          </cell>
          <cell r="AW232">
            <v>0</v>
          </cell>
        </row>
        <row r="233">
          <cell r="A233" t="str">
            <v>R190</v>
          </cell>
          <cell r="O233">
            <v>3.2422390000000001</v>
          </cell>
          <cell r="AI233">
            <v>0</v>
          </cell>
          <cell r="AJ233">
            <v>0</v>
          </cell>
          <cell r="AN233">
            <v>3.4771584778456752E-2</v>
          </cell>
          <cell r="AO233">
            <v>0.18058790804295283</v>
          </cell>
          <cell r="AP233">
            <v>0.14581632326449606</v>
          </cell>
          <cell r="AQ233">
            <v>0.11216640251115083</v>
          </cell>
          <cell r="AR233">
            <v>0.14581632326449606</v>
          </cell>
          <cell r="AW233">
            <v>0</v>
          </cell>
        </row>
        <row r="234">
          <cell r="A234" t="str">
            <v>R248</v>
          </cell>
          <cell r="O234">
            <v>5.6030769999999999</v>
          </cell>
          <cell r="AI234">
            <v>0</v>
          </cell>
          <cell r="AJ234">
            <v>0</v>
          </cell>
          <cell r="AN234">
            <v>4.6552441038558212E-2</v>
          </cell>
          <cell r="AO234">
            <v>0.24177235507122172</v>
          </cell>
          <cell r="AP234">
            <v>0.19521991403266348</v>
          </cell>
          <cell r="AQ234">
            <v>0.15016916464051036</v>
          </cell>
          <cell r="AR234">
            <v>0.19521991403266348</v>
          </cell>
          <cell r="AW234">
            <v>0</v>
          </cell>
        </row>
        <row r="235">
          <cell r="A235" t="str">
            <v>R302</v>
          </cell>
          <cell r="O235">
            <v>24.481933999999999</v>
          </cell>
          <cell r="AI235">
            <v>0</v>
          </cell>
          <cell r="AJ235">
            <v>0</v>
          </cell>
          <cell r="AN235">
            <v>0</v>
          </cell>
          <cell r="AO235">
            <v>0</v>
          </cell>
          <cell r="AP235">
            <v>0</v>
          </cell>
          <cell r="AQ235">
            <v>0</v>
          </cell>
          <cell r="AR235">
            <v>0</v>
          </cell>
          <cell r="AW235">
            <v>0</v>
          </cell>
        </row>
        <row r="236">
          <cell r="A236" t="str">
            <v>R397</v>
          </cell>
          <cell r="O236">
            <v>77.051299999999998</v>
          </cell>
          <cell r="AI236">
            <v>0</v>
          </cell>
          <cell r="AJ236">
            <v>0</v>
          </cell>
          <cell r="AN236">
            <v>0</v>
          </cell>
          <cell r="AO236">
            <v>0</v>
          </cell>
          <cell r="AP236">
            <v>0</v>
          </cell>
          <cell r="AQ236">
            <v>0</v>
          </cell>
          <cell r="AR236">
            <v>0</v>
          </cell>
          <cell r="AW236">
            <v>0</v>
          </cell>
        </row>
        <row r="237">
          <cell r="A237" t="str">
            <v>R67</v>
          </cell>
          <cell r="O237">
            <v>4.9708300000000003</v>
          </cell>
          <cell r="AI237">
            <v>0</v>
          </cell>
          <cell r="AJ237">
            <v>0</v>
          </cell>
          <cell r="AN237">
            <v>8.9305926672545485E-2</v>
          </cell>
          <cell r="AO237">
            <v>0.46381465142838146</v>
          </cell>
          <cell r="AP237">
            <v>0.37450872475583596</v>
          </cell>
          <cell r="AQ237">
            <v>0.28808363442756613</v>
          </cell>
          <cell r="AR237">
            <v>0.37450872475583596</v>
          </cell>
          <cell r="AW237">
            <v>0</v>
          </cell>
        </row>
        <row r="238">
          <cell r="A238" t="str">
            <v>R265</v>
          </cell>
          <cell r="O238">
            <v>5.4599209999999996</v>
          </cell>
          <cell r="AI238">
            <v>0</v>
          </cell>
          <cell r="AJ238">
            <v>0</v>
          </cell>
          <cell r="AN238">
            <v>8.2855164679033824E-2</v>
          </cell>
          <cell r="AO238">
            <v>0.43031230688143374</v>
          </cell>
          <cell r="AP238">
            <v>0.34745714220239998</v>
          </cell>
          <cell r="AQ238">
            <v>0.26727472477107689</v>
          </cell>
          <cell r="AR238">
            <v>0.34745714220239998</v>
          </cell>
          <cell r="AW238">
            <v>0</v>
          </cell>
        </row>
        <row r="239">
          <cell r="A239" t="str">
            <v>R290</v>
          </cell>
          <cell r="O239">
            <v>8.5215730000000001</v>
          </cell>
          <cell r="AI239">
            <v>0</v>
          </cell>
          <cell r="AJ239">
            <v>0</v>
          </cell>
          <cell r="AN239">
            <v>0</v>
          </cell>
          <cell r="AO239">
            <v>0</v>
          </cell>
          <cell r="AP239">
            <v>0</v>
          </cell>
          <cell r="AQ239">
            <v>0</v>
          </cell>
          <cell r="AR239">
            <v>0</v>
          </cell>
          <cell r="AW239">
            <v>0</v>
          </cell>
        </row>
        <row r="240">
          <cell r="A240" t="str">
            <v>R607</v>
          </cell>
          <cell r="O240">
            <v>42.557298000000003</v>
          </cell>
          <cell r="AI240">
            <v>0</v>
          </cell>
          <cell r="AJ240">
            <v>0</v>
          </cell>
          <cell r="AN240">
            <v>0</v>
          </cell>
          <cell r="AO240">
            <v>0</v>
          </cell>
          <cell r="AP240">
            <v>0</v>
          </cell>
          <cell r="AQ240">
            <v>0</v>
          </cell>
          <cell r="AR240">
            <v>0</v>
          </cell>
          <cell r="AW240">
            <v>0</v>
          </cell>
        </row>
        <row r="241">
          <cell r="A241" t="str">
            <v>R620</v>
          </cell>
          <cell r="O241">
            <v>91.069927000000007</v>
          </cell>
          <cell r="AI241">
            <v>0</v>
          </cell>
          <cell r="AJ241">
            <v>0</v>
          </cell>
          <cell r="AN241">
            <v>0</v>
          </cell>
          <cell r="AO241">
            <v>0</v>
          </cell>
          <cell r="AP241">
            <v>0</v>
          </cell>
          <cell r="AQ241">
            <v>0</v>
          </cell>
          <cell r="AR241">
            <v>0</v>
          </cell>
          <cell r="AW241">
            <v>0</v>
          </cell>
        </row>
        <row r="242">
          <cell r="A242" t="str">
            <v>R272</v>
          </cell>
          <cell r="O242">
            <v>6.3617290000000004</v>
          </cell>
          <cell r="AI242">
            <v>0</v>
          </cell>
          <cell r="AJ242">
            <v>0</v>
          </cell>
          <cell r="AN242">
            <v>0</v>
          </cell>
          <cell r="AO242">
            <v>0</v>
          </cell>
          <cell r="AP242">
            <v>0</v>
          </cell>
          <cell r="AQ242">
            <v>0</v>
          </cell>
          <cell r="AR242">
            <v>0</v>
          </cell>
          <cell r="AW242">
            <v>0</v>
          </cell>
        </row>
        <row r="243">
          <cell r="A243" t="str">
            <v>R121</v>
          </cell>
          <cell r="O243">
            <v>10.777659999999999</v>
          </cell>
          <cell r="AI243">
            <v>0</v>
          </cell>
          <cell r="AJ243">
            <v>0</v>
          </cell>
          <cell r="AN243">
            <v>0</v>
          </cell>
          <cell r="AO243">
            <v>0</v>
          </cell>
          <cell r="AP243">
            <v>0</v>
          </cell>
          <cell r="AQ243">
            <v>0</v>
          </cell>
          <cell r="AR243">
            <v>0</v>
          </cell>
          <cell r="AW243">
            <v>0</v>
          </cell>
        </row>
        <row r="244">
          <cell r="A244" t="str">
            <v>R234</v>
          </cell>
          <cell r="O244">
            <v>5.9101879999999998</v>
          </cell>
          <cell r="AI244">
            <v>0</v>
          </cell>
          <cell r="AJ244">
            <v>0</v>
          </cell>
          <cell r="AN244">
            <v>7.2683040721828159E-3</v>
          </cell>
          <cell r="AO244">
            <v>3.774828889101399E-2</v>
          </cell>
          <cell r="AP244">
            <v>3.0479984818831171E-2</v>
          </cell>
          <cell r="AQ244">
            <v>2.3446142168331668E-2</v>
          </cell>
          <cell r="AR244">
            <v>3.0479984818831171E-2</v>
          </cell>
          <cell r="AW244">
            <v>0</v>
          </cell>
        </row>
        <row r="245">
          <cell r="A245" t="str">
            <v>R354</v>
          </cell>
          <cell r="O245">
            <v>86.626975999999999</v>
          </cell>
          <cell r="AI245">
            <v>0</v>
          </cell>
          <cell r="AJ245">
            <v>0</v>
          </cell>
          <cell r="AN245">
            <v>0</v>
          </cell>
          <cell r="AO245">
            <v>0</v>
          </cell>
          <cell r="AP245">
            <v>0</v>
          </cell>
          <cell r="AQ245">
            <v>0</v>
          </cell>
          <cell r="AR245">
            <v>0</v>
          </cell>
          <cell r="AW245">
            <v>0</v>
          </cell>
        </row>
        <row r="246">
          <cell r="A246" t="str">
            <v>R256</v>
          </cell>
          <cell r="O246">
            <v>6.2353670000000001</v>
          </cell>
          <cell r="AI246">
            <v>0</v>
          </cell>
          <cell r="AJ246">
            <v>0</v>
          </cell>
          <cell r="AN246">
            <v>0</v>
          </cell>
          <cell r="AO246">
            <v>0</v>
          </cell>
          <cell r="AP246">
            <v>0</v>
          </cell>
          <cell r="AQ246">
            <v>0</v>
          </cell>
          <cell r="AR246">
            <v>0</v>
          </cell>
          <cell r="AW246">
            <v>0</v>
          </cell>
        </row>
        <row r="247">
          <cell r="A247" t="str">
            <v>R398</v>
          </cell>
          <cell r="O247">
            <v>63.448936000000003</v>
          </cell>
          <cell r="AI247">
            <v>0</v>
          </cell>
          <cell r="AJ247">
            <v>0</v>
          </cell>
          <cell r="AN247">
            <v>0</v>
          </cell>
          <cell r="AO247">
            <v>0</v>
          </cell>
          <cell r="AP247">
            <v>0</v>
          </cell>
          <cell r="AQ247">
            <v>0</v>
          </cell>
          <cell r="AR247">
            <v>0</v>
          </cell>
          <cell r="AW247">
            <v>0</v>
          </cell>
        </row>
        <row r="248">
          <cell r="A248" t="str">
            <v>R429</v>
          </cell>
          <cell r="O248">
            <v>311.43316199999998</v>
          </cell>
          <cell r="AI248">
            <v>0</v>
          </cell>
          <cell r="AJ248">
            <v>0</v>
          </cell>
          <cell r="AN248">
            <v>0.76188715075997271</v>
          </cell>
          <cell r="AO248">
            <v>3.9568977829792131</v>
          </cell>
          <cell r="AP248">
            <v>3.1950106322192409</v>
          </cell>
          <cell r="AQ248">
            <v>2.4577004863224934</v>
          </cell>
          <cell r="AR248">
            <v>3.1950106322192409</v>
          </cell>
          <cell r="AW248">
            <v>0</v>
          </cell>
        </row>
        <row r="249">
          <cell r="A249" t="str">
            <v>R63</v>
          </cell>
          <cell r="O249">
            <v>5.2196499999999997</v>
          </cell>
          <cell r="AI249">
            <v>0</v>
          </cell>
          <cell r="AJ249">
            <v>0</v>
          </cell>
          <cell r="AN249">
            <v>5.9357531367465827E-2</v>
          </cell>
          <cell r="AO249">
            <v>0.30827621129554839</v>
          </cell>
          <cell r="AP249">
            <v>0.2489186799280825</v>
          </cell>
          <cell r="AQ249">
            <v>0.19147590763698655</v>
          </cell>
          <cell r="AR249">
            <v>0.2489186799280825</v>
          </cell>
          <cell r="AW249">
            <v>0</v>
          </cell>
        </row>
        <row r="250">
          <cell r="A250" t="str">
            <v>R73</v>
          </cell>
          <cell r="O250">
            <v>2.9261416499999999</v>
          </cell>
          <cell r="AI250">
            <v>0</v>
          </cell>
          <cell r="AJ250">
            <v>0</v>
          </cell>
          <cell r="AN250">
            <v>5.8364025962774714E-2</v>
          </cell>
          <cell r="AO250">
            <v>0.30311639290344289</v>
          </cell>
          <cell r="AP250">
            <v>0.24475236694066818</v>
          </cell>
          <cell r="AQ250">
            <v>0.18827105149282169</v>
          </cell>
          <cell r="AR250">
            <v>0.24475236694066818</v>
          </cell>
          <cell r="AW250">
            <v>0</v>
          </cell>
        </row>
        <row r="251">
          <cell r="A251" t="str">
            <v>R58</v>
          </cell>
          <cell r="O251">
            <v>5.1252420000000001</v>
          </cell>
          <cell r="AI251">
            <v>0</v>
          </cell>
          <cell r="AJ251">
            <v>0</v>
          </cell>
          <cell r="AN251">
            <v>0</v>
          </cell>
          <cell r="AO251">
            <v>0</v>
          </cell>
          <cell r="AP251">
            <v>0</v>
          </cell>
          <cell r="AQ251">
            <v>0</v>
          </cell>
          <cell r="AR251">
            <v>0</v>
          </cell>
          <cell r="AW251">
            <v>0</v>
          </cell>
        </row>
        <row r="252">
          <cell r="A252" t="str">
            <v>R612</v>
          </cell>
          <cell r="O252">
            <v>52.059564000000002</v>
          </cell>
          <cell r="AI252">
            <v>0</v>
          </cell>
          <cell r="AJ252">
            <v>0</v>
          </cell>
          <cell r="AN252">
            <v>0</v>
          </cell>
          <cell r="AO252">
            <v>0</v>
          </cell>
          <cell r="AP252">
            <v>0</v>
          </cell>
          <cell r="AQ252">
            <v>0</v>
          </cell>
          <cell r="AR252">
            <v>0</v>
          </cell>
          <cell r="AW252">
            <v>0</v>
          </cell>
        </row>
        <row r="253">
          <cell r="A253" t="str">
            <v>R140</v>
          </cell>
          <cell r="O253">
            <v>9.8537459999999992</v>
          </cell>
          <cell r="AI253">
            <v>0</v>
          </cell>
          <cell r="AJ253">
            <v>0</v>
          </cell>
          <cell r="AN253">
            <v>0</v>
          </cell>
          <cell r="AO253">
            <v>0</v>
          </cell>
          <cell r="AP253">
            <v>0</v>
          </cell>
          <cell r="AQ253">
            <v>0</v>
          </cell>
          <cell r="AR253">
            <v>0</v>
          </cell>
          <cell r="AW253">
            <v>0</v>
          </cell>
        </row>
        <row r="254">
          <cell r="A254" t="str">
            <v>R197</v>
          </cell>
          <cell r="O254">
            <v>5.1524041699999996</v>
          </cell>
          <cell r="AI254">
            <v>0</v>
          </cell>
          <cell r="AJ254">
            <v>0</v>
          </cell>
          <cell r="AN254">
            <v>6.8796317861843703E-2</v>
          </cell>
          <cell r="AO254">
            <v>0.3572970056695754</v>
          </cell>
          <cell r="AP254">
            <v>0.28850068780773169</v>
          </cell>
          <cell r="AQ254">
            <v>0.22192360600594746</v>
          </cell>
          <cell r="AR254">
            <v>0.28850068780773169</v>
          </cell>
          <cell r="AW254">
            <v>0</v>
          </cell>
        </row>
        <row r="255">
          <cell r="A255" t="str">
            <v>R613</v>
          </cell>
          <cell r="O255">
            <v>57.913733399999998</v>
          </cell>
          <cell r="AI255">
            <v>0</v>
          </cell>
          <cell r="AJ255">
            <v>0</v>
          </cell>
          <cell r="AN255">
            <v>3.9327168151115421E-2</v>
          </cell>
          <cell r="AO255">
            <v>0.20424755072030915</v>
          </cell>
          <cell r="AP255">
            <v>0.1649203825691937</v>
          </cell>
          <cell r="AQ255">
            <v>0.12686183274553361</v>
          </cell>
          <cell r="AR255">
            <v>0.1649203825691937</v>
          </cell>
          <cell r="AW255">
            <v>0</v>
          </cell>
        </row>
        <row r="256">
          <cell r="A256" t="str">
            <v>R204</v>
          </cell>
          <cell r="O256">
            <v>5.1762389999999998</v>
          </cell>
          <cell r="AI256">
            <v>0</v>
          </cell>
          <cell r="AJ256">
            <v>0</v>
          </cell>
          <cell r="AN256">
            <v>9.2573540733768916E-2</v>
          </cell>
          <cell r="AO256">
            <v>0.48078516316570313</v>
          </cell>
          <cell r="AP256">
            <v>0.38821162243193424</v>
          </cell>
          <cell r="AQ256">
            <v>0.29862432494764168</v>
          </cell>
          <cell r="AR256">
            <v>0.38821162243193424</v>
          </cell>
          <cell r="AW256">
            <v>0</v>
          </cell>
        </row>
        <row r="257">
          <cell r="A257" t="str">
            <v>R605</v>
          </cell>
          <cell r="O257">
            <v>86.194434000000001</v>
          </cell>
          <cell r="AI257">
            <v>0</v>
          </cell>
          <cell r="AJ257">
            <v>0</v>
          </cell>
          <cell r="AN257">
            <v>0</v>
          </cell>
          <cell r="AO257">
            <v>0</v>
          </cell>
          <cell r="AP257">
            <v>0</v>
          </cell>
          <cell r="AQ257">
            <v>0</v>
          </cell>
          <cell r="AR257">
            <v>0</v>
          </cell>
          <cell r="AW257">
            <v>0</v>
          </cell>
        </row>
        <row r="258">
          <cell r="A258" t="str">
            <v>R355</v>
          </cell>
          <cell r="O258">
            <v>74.933329000000001</v>
          </cell>
          <cell r="AI258">
            <v>0</v>
          </cell>
          <cell r="AJ258">
            <v>0</v>
          </cell>
          <cell r="AN258">
            <v>0</v>
          </cell>
          <cell r="AO258">
            <v>0</v>
          </cell>
          <cell r="AP258">
            <v>0</v>
          </cell>
          <cell r="AQ258">
            <v>0</v>
          </cell>
          <cell r="AR258">
            <v>0</v>
          </cell>
          <cell r="AW258">
            <v>0</v>
          </cell>
        </row>
        <row r="259">
          <cell r="A259" t="str">
            <v>R280</v>
          </cell>
          <cell r="O259">
            <v>4.0810199999999996</v>
          </cell>
          <cell r="AI259">
            <v>0</v>
          </cell>
          <cell r="AJ259">
            <v>0</v>
          </cell>
          <cell r="AN259">
            <v>0</v>
          </cell>
          <cell r="AO259">
            <v>0</v>
          </cell>
          <cell r="AP259">
            <v>0</v>
          </cell>
          <cell r="AQ259">
            <v>0</v>
          </cell>
          <cell r="AR259">
            <v>0</v>
          </cell>
          <cell r="AW259">
            <v>0</v>
          </cell>
        </row>
        <row r="260">
          <cell r="A260" t="str">
            <v>R191</v>
          </cell>
          <cell r="O260">
            <v>5.1221889999999997</v>
          </cell>
          <cell r="AI260">
            <v>0</v>
          </cell>
          <cell r="AJ260">
            <v>0</v>
          </cell>
          <cell r="AN260">
            <v>0</v>
          </cell>
          <cell r="AO260">
            <v>0</v>
          </cell>
          <cell r="AP260">
            <v>0</v>
          </cell>
          <cell r="AQ260">
            <v>0</v>
          </cell>
          <cell r="AR260">
            <v>0</v>
          </cell>
          <cell r="AW260">
            <v>0</v>
          </cell>
        </row>
        <row r="261">
          <cell r="A261" t="str">
            <v>R618</v>
          </cell>
          <cell r="O261">
            <v>241.79499999999999</v>
          </cell>
          <cell r="AI261">
            <v>0</v>
          </cell>
          <cell r="AJ261">
            <v>0</v>
          </cell>
          <cell r="AN261">
            <v>1.5853446722824274</v>
          </cell>
          <cell r="AO261">
            <v>8.2335642657248655</v>
          </cell>
          <cell r="AP261">
            <v>6.6482195934424384</v>
          </cell>
          <cell r="AQ261">
            <v>5.1140150718787982</v>
          </cell>
          <cell r="AR261">
            <v>6.6482195934424384</v>
          </cell>
          <cell r="AW261">
            <v>0</v>
          </cell>
        </row>
        <row r="262">
          <cell r="A262" t="str">
            <v>R953</v>
          </cell>
          <cell r="O262">
            <v>18.228753000000001</v>
          </cell>
          <cell r="AI262">
            <v>0</v>
          </cell>
          <cell r="AJ262">
            <v>0</v>
          </cell>
          <cell r="AN262">
            <v>9.8484107890951397E-2</v>
          </cell>
          <cell r="AO262">
            <v>0.51148197969171538</v>
          </cell>
          <cell r="AP262">
            <v>0.41299787180076397</v>
          </cell>
          <cell r="AQ262">
            <v>0.31769067061597223</v>
          </cell>
          <cell r="AR262">
            <v>0.41299787180076397</v>
          </cell>
          <cell r="AW262">
            <v>0</v>
          </cell>
        </row>
        <row r="263">
          <cell r="A263" t="str">
            <v>R212</v>
          </cell>
          <cell r="O263">
            <v>12.875242999999999</v>
          </cell>
          <cell r="AI263">
            <v>0</v>
          </cell>
          <cell r="AJ263">
            <v>0</v>
          </cell>
          <cell r="AN263">
            <v>0</v>
          </cell>
          <cell r="AO263">
            <v>0</v>
          </cell>
          <cell r="AP263">
            <v>0</v>
          </cell>
          <cell r="AQ263">
            <v>0</v>
          </cell>
          <cell r="AR263">
            <v>0</v>
          </cell>
          <cell r="AW263">
            <v>0</v>
          </cell>
        </row>
        <row r="264">
          <cell r="A264" t="str">
            <v>R430</v>
          </cell>
          <cell r="O264">
            <v>238.21796000000001</v>
          </cell>
          <cell r="AI264">
            <v>0</v>
          </cell>
          <cell r="AJ264">
            <v>0</v>
          </cell>
          <cell r="AN264">
            <v>0</v>
          </cell>
          <cell r="AO264">
            <v>0</v>
          </cell>
          <cell r="AP264">
            <v>0</v>
          </cell>
          <cell r="AQ264">
            <v>0</v>
          </cell>
          <cell r="AR264">
            <v>0</v>
          </cell>
          <cell r="AW264">
            <v>0</v>
          </cell>
        </row>
        <row r="265">
          <cell r="A265" t="str">
            <v>R674</v>
          </cell>
          <cell r="O265">
            <v>139.52793600000001</v>
          </cell>
          <cell r="AI265">
            <v>0</v>
          </cell>
          <cell r="AJ265">
            <v>0</v>
          </cell>
          <cell r="AN265">
            <v>0.44782582916757607</v>
          </cell>
          <cell r="AO265">
            <v>2.3258051127735406</v>
          </cell>
          <cell r="AP265">
            <v>1.8779792836059643</v>
          </cell>
          <cell r="AQ265">
            <v>1.4445994489276648</v>
          </cell>
          <cell r="AR265">
            <v>1.8779792836059643</v>
          </cell>
          <cell r="AW265">
            <v>0</v>
          </cell>
        </row>
        <row r="266">
          <cell r="A266" t="str">
            <v>R205</v>
          </cell>
          <cell r="O266">
            <v>8.0820329999999991</v>
          </cell>
          <cell r="AI266">
            <v>0</v>
          </cell>
          <cell r="AJ266">
            <v>0</v>
          </cell>
          <cell r="AN266">
            <v>0</v>
          </cell>
          <cell r="AO266">
            <v>0</v>
          </cell>
          <cell r="AP266">
            <v>0</v>
          </cell>
          <cell r="AQ266">
            <v>0</v>
          </cell>
          <cell r="AR266">
            <v>0</v>
          </cell>
          <cell r="AW266">
            <v>0</v>
          </cell>
        </row>
        <row r="267">
          <cell r="A267" t="str">
            <v>R661</v>
          </cell>
          <cell r="O267">
            <v>89.108406000000002</v>
          </cell>
          <cell r="AI267">
            <v>0</v>
          </cell>
          <cell r="AJ267">
            <v>0</v>
          </cell>
          <cell r="AN267">
            <v>0</v>
          </cell>
          <cell r="AO267">
            <v>0</v>
          </cell>
          <cell r="AP267">
            <v>0</v>
          </cell>
          <cell r="AQ267">
            <v>0</v>
          </cell>
          <cell r="AR267">
            <v>0</v>
          </cell>
          <cell r="AW267">
            <v>0</v>
          </cell>
        </row>
        <row r="268">
          <cell r="A268" t="str">
            <v>R669</v>
          </cell>
          <cell r="O268">
            <v>292.97565300000002</v>
          </cell>
          <cell r="AI268">
            <v>0</v>
          </cell>
          <cell r="AJ268">
            <v>0</v>
          </cell>
          <cell r="AN268">
            <v>0</v>
          </cell>
          <cell r="AO268">
            <v>0</v>
          </cell>
          <cell r="AP268">
            <v>0</v>
          </cell>
          <cell r="AQ268">
            <v>0</v>
          </cell>
          <cell r="AR268">
            <v>0</v>
          </cell>
          <cell r="AW268">
            <v>0</v>
          </cell>
        </row>
        <row r="269">
          <cell r="A269" t="str">
            <v>R972</v>
          </cell>
          <cell r="O269">
            <v>21.521972999999999</v>
          </cell>
          <cell r="AI269">
            <v>0</v>
          </cell>
          <cell r="AJ269">
            <v>0</v>
          </cell>
          <cell r="AN269">
            <v>0</v>
          </cell>
          <cell r="AO269">
            <v>0</v>
          </cell>
          <cell r="AP269">
            <v>0</v>
          </cell>
          <cell r="AQ269">
            <v>0</v>
          </cell>
          <cell r="AR269">
            <v>0</v>
          </cell>
          <cell r="AW269">
            <v>0</v>
          </cell>
        </row>
        <row r="270">
          <cell r="A270" t="str">
            <v>R281</v>
          </cell>
          <cell r="O270">
            <v>7.4354719999999999</v>
          </cell>
          <cell r="AI270">
            <v>0</v>
          </cell>
          <cell r="AJ270">
            <v>0</v>
          </cell>
          <cell r="AN270">
            <v>0</v>
          </cell>
          <cell r="AO270">
            <v>0</v>
          </cell>
          <cell r="AP270">
            <v>0</v>
          </cell>
          <cell r="AQ270">
            <v>0</v>
          </cell>
          <cell r="AR270">
            <v>0</v>
          </cell>
          <cell r="AW270">
            <v>0</v>
          </cell>
        </row>
        <row r="271">
          <cell r="A271" t="str">
            <v>R192</v>
          </cell>
          <cell r="O271">
            <v>3.383197</v>
          </cell>
          <cell r="AI271">
            <v>0</v>
          </cell>
          <cell r="AJ271">
            <v>0</v>
          </cell>
          <cell r="AN271">
            <v>0</v>
          </cell>
          <cell r="AO271">
            <v>0</v>
          </cell>
          <cell r="AP271">
            <v>0</v>
          </cell>
          <cell r="AQ271">
            <v>0</v>
          </cell>
          <cell r="AR271">
            <v>0</v>
          </cell>
          <cell r="AW271">
            <v>0</v>
          </cell>
        </row>
        <row r="272">
          <cell r="A272" t="str">
            <v>R337</v>
          </cell>
          <cell r="O272">
            <v>74.384923000000001</v>
          </cell>
          <cell r="AI272">
            <v>0</v>
          </cell>
          <cell r="AJ272">
            <v>0</v>
          </cell>
          <cell r="AN272">
            <v>0</v>
          </cell>
          <cell r="AO272">
            <v>0</v>
          </cell>
          <cell r="AP272">
            <v>0</v>
          </cell>
          <cell r="AQ272">
            <v>0</v>
          </cell>
          <cell r="AR272">
            <v>0</v>
          </cell>
          <cell r="AW272">
            <v>0</v>
          </cell>
        </row>
        <row r="273">
          <cell r="A273" t="str">
            <v>R238</v>
          </cell>
          <cell r="O273">
            <v>11.900498000000001</v>
          </cell>
          <cell r="AI273">
            <v>0</v>
          </cell>
          <cell r="AJ273">
            <v>0</v>
          </cell>
          <cell r="AN273">
            <v>0</v>
          </cell>
          <cell r="AO273">
            <v>0</v>
          </cell>
          <cell r="AP273">
            <v>0</v>
          </cell>
          <cell r="AQ273">
            <v>0</v>
          </cell>
          <cell r="AR273">
            <v>0</v>
          </cell>
          <cell r="AW273">
            <v>0</v>
          </cell>
        </row>
        <row r="274">
          <cell r="A274" t="str">
            <v>R434</v>
          </cell>
          <cell r="O274">
            <v>288.25293299999998</v>
          </cell>
          <cell r="AI274">
            <v>0</v>
          </cell>
          <cell r="AJ274">
            <v>0</v>
          </cell>
          <cell r="AN274">
            <v>0</v>
          </cell>
          <cell r="AO274">
            <v>0</v>
          </cell>
          <cell r="AP274">
            <v>0</v>
          </cell>
          <cell r="AQ274">
            <v>0</v>
          </cell>
          <cell r="AR274">
            <v>0</v>
          </cell>
          <cell r="AW274">
            <v>0</v>
          </cell>
        </row>
        <row r="275">
          <cell r="A275" t="str">
            <v>R178</v>
          </cell>
          <cell r="O275">
            <v>5.43675</v>
          </cell>
          <cell r="AI275">
            <v>0</v>
          </cell>
          <cell r="AJ275">
            <v>0</v>
          </cell>
          <cell r="AN275">
            <v>0</v>
          </cell>
          <cell r="AO275">
            <v>0</v>
          </cell>
          <cell r="AP275">
            <v>0</v>
          </cell>
          <cell r="AQ275">
            <v>0</v>
          </cell>
          <cell r="AR275">
            <v>0</v>
          </cell>
          <cell r="AW275">
            <v>0</v>
          </cell>
        </row>
        <row r="276">
          <cell r="A276" t="str">
            <v>R649</v>
          </cell>
          <cell r="O276">
            <v>59.001842000000003</v>
          </cell>
          <cell r="AI276">
            <v>0</v>
          </cell>
          <cell r="AJ276">
            <v>0</v>
          </cell>
          <cell r="AN276">
            <v>0</v>
          </cell>
          <cell r="AO276">
            <v>0</v>
          </cell>
          <cell r="AP276">
            <v>0</v>
          </cell>
          <cell r="AQ276">
            <v>0</v>
          </cell>
          <cell r="AR276">
            <v>0</v>
          </cell>
          <cell r="AW276">
            <v>0</v>
          </cell>
        </row>
        <row r="277">
          <cell r="A277" t="str">
            <v>R652</v>
          </cell>
          <cell r="O277">
            <v>90.406907000000004</v>
          </cell>
          <cell r="AI277">
            <v>0</v>
          </cell>
          <cell r="AJ277">
            <v>0</v>
          </cell>
          <cell r="AN277">
            <v>0</v>
          </cell>
          <cell r="AO277">
            <v>0</v>
          </cell>
          <cell r="AP277">
            <v>0</v>
          </cell>
          <cell r="AQ277">
            <v>0</v>
          </cell>
          <cell r="AR277">
            <v>0</v>
          </cell>
          <cell r="AW277">
            <v>0</v>
          </cell>
        </row>
        <row r="278">
          <cell r="A278" t="str">
            <v>R623</v>
          </cell>
          <cell r="O278">
            <v>66.295756999999995</v>
          </cell>
          <cell r="AI278">
            <v>0</v>
          </cell>
          <cell r="AJ278">
            <v>0</v>
          </cell>
          <cell r="AN278">
            <v>0</v>
          </cell>
          <cell r="AO278">
            <v>0</v>
          </cell>
          <cell r="AP278">
            <v>0</v>
          </cell>
          <cell r="AQ278">
            <v>0</v>
          </cell>
          <cell r="AR278">
            <v>0</v>
          </cell>
          <cell r="AW278">
            <v>0</v>
          </cell>
        </row>
        <row r="279">
          <cell r="A279" t="str">
            <v>R626</v>
          </cell>
          <cell r="O279">
            <v>62.415838000000001</v>
          </cell>
          <cell r="AI279">
            <v>0</v>
          </cell>
          <cell r="AJ279">
            <v>0</v>
          </cell>
          <cell r="AN279">
            <v>0</v>
          </cell>
          <cell r="AO279">
            <v>0</v>
          </cell>
          <cell r="AP279">
            <v>0</v>
          </cell>
          <cell r="AQ279">
            <v>0</v>
          </cell>
          <cell r="AR279">
            <v>0</v>
          </cell>
          <cell r="AW279">
            <v>0</v>
          </cell>
        </row>
        <row r="280">
          <cell r="A280" t="str">
            <v>R179</v>
          </cell>
          <cell r="O280">
            <v>9.8713420000000003</v>
          </cell>
          <cell r="AI280">
            <v>0</v>
          </cell>
          <cell r="AJ280">
            <v>0</v>
          </cell>
          <cell r="AN280">
            <v>0</v>
          </cell>
          <cell r="AO280">
            <v>0</v>
          </cell>
          <cell r="AP280">
            <v>0</v>
          </cell>
          <cell r="AQ280">
            <v>0</v>
          </cell>
          <cell r="AR280">
            <v>0</v>
          </cell>
          <cell r="AW280">
            <v>0</v>
          </cell>
        </row>
        <row r="281">
          <cell r="A281" t="str">
            <v>R75</v>
          </cell>
          <cell r="O281">
            <v>3.1814680000000002</v>
          </cell>
          <cell r="AI281">
            <v>0</v>
          </cell>
          <cell r="AJ281">
            <v>0</v>
          </cell>
          <cell r="AN281">
            <v>9.6884213573203773E-3</v>
          </cell>
          <cell r="AO281">
            <v>5.0317285113825196E-2</v>
          </cell>
          <cell r="AP281">
            <v>4.0628863756504818E-2</v>
          </cell>
          <cell r="AQ281">
            <v>3.1252972120388314E-2</v>
          </cell>
          <cell r="AR281">
            <v>4.0628863756504818E-2</v>
          </cell>
          <cell r="AW281">
            <v>0</v>
          </cell>
        </row>
        <row r="282">
          <cell r="A282" t="str">
            <v>R644</v>
          </cell>
          <cell r="O282">
            <v>68.461579</v>
          </cell>
          <cell r="AI282">
            <v>0</v>
          </cell>
          <cell r="AJ282">
            <v>0</v>
          </cell>
          <cell r="AN282">
            <v>0</v>
          </cell>
          <cell r="AO282">
            <v>0</v>
          </cell>
          <cell r="AP282">
            <v>0</v>
          </cell>
          <cell r="AQ282">
            <v>0</v>
          </cell>
          <cell r="AR282">
            <v>0</v>
          </cell>
          <cell r="AW282">
            <v>0</v>
          </cell>
        </row>
        <row r="283">
          <cell r="A283" t="str">
            <v>R399</v>
          </cell>
          <cell r="O283">
            <v>88.267179999999996</v>
          </cell>
          <cell r="AI283">
            <v>0</v>
          </cell>
          <cell r="AJ283">
            <v>0</v>
          </cell>
          <cell r="AN283">
            <v>0</v>
          </cell>
          <cell r="AO283">
            <v>0</v>
          </cell>
          <cell r="AP283">
            <v>0</v>
          </cell>
          <cell r="AQ283">
            <v>0</v>
          </cell>
          <cell r="AR283">
            <v>0</v>
          </cell>
          <cell r="AW283">
            <v>0</v>
          </cell>
        </row>
        <row r="284">
          <cell r="A284" t="str">
            <v>R608</v>
          </cell>
          <cell r="O284">
            <v>51.395172000000002</v>
          </cell>
          <cell r="AI284">
            <v>0</v>
          </cell>
          <cell r="AJ284">
            <v>0</v>
          </cell>
          <cell r="AN284">
            <v>0</v>
          </cell>
          <cell r="AO284">
            <v>0</v>
          </cell>
          <cell r="AP284">
            <v>0</v>
          </cell>
          <cell r="AQ284">
            <v>0</v>
          </cell>
          <cell r="AR284">
            <v>0</v>
          </cell>
          <cell r="AW284">
            <v>0</v>
          </cell>
        </row>
        <row r="285">
          <cell r="A285" t="str">
            <v>R131</v>
          </cell>
          <cell r="O285">
            <v>5.3968879999999997</v>
          </cell>
          <cell r="AI285">
            <v>0</v>
          </cell>
          <cell r="AJ285">
            <v>0</v>
          </cell>
          <cell r="AN285">
            <v>0</v>
          </cell>
          <cell r="AO285">
            <v>0</v>
          </cell>
          <cell r="AP285">
            <v>0</v>
          </cell>
          <cell r="AQ285">
            <v>0</v>
          </cell>
          <cell r="AR285">
            <v>0</v>
          </cell>
          <cell r="AW285">
            <v>0</v>
          </cell>
        </row>
        <row r="286">
          <cell r="A286" t="str">
            <v>R273</v>
          </cell>
          <cell r="O286">
            <v>11.839599</v>
          </cell>
          <cell r="AI286">
            <v>0</v>
          </cell>
          <cell r="AJ286">
            <v>0</v>
          </cell>
          <cell r="AN286">
            <v>0</v>
          </cell>
          <cell r="AO286">
            <v>0</v>
          </cell>
          <cell r="AP286">
            <v>0</v>
          </cell>
          <cell r="AQ286">
            <v>0</v>
          </cell>
          <cell r="AR286">
            <v>0</v>
          </cell>
          <cell r="AW286">
            <v>0</v>
          </cell>
        </row>
        <row r="287">
          <cell r="A287" t="str">
            <v>R180</v>
          </cell>
          <cell r="O287">
            <v>3.0533950000000001</v>
          </cell>
          <cell r="AI287">
            <v>0</v>
          </cell>
          <cell r="AJ287">
            <v>0</v>
          </cell>
          <cell r="AN287">
            <v>2.0651472843977298E-2</v>
          </cell>
          <cell r="AO287">
            <v>0.10725442348001114</v>
          </cell>
          <cell r="AP287">
            <v>8.6602950636033849E-2</v>
          </cell>
          <cell r="AQ287">
            <v>6.6617654335410656E-2</v>
          </cell>
          <cell r="AR287">
            <v>8.6602950636033849E-2</v>
          </cell>
          <cell r="AW287">
            <v>0</v>
          </cell>
        </row>
        <row r="288">
          <cell r="A288" t="str">
            <v>R400</v>
          </cell>
          <cell r="O288">
            <v>110.3261</v>
          </cell>
          <cell r="AI288">
            <v>0</v>
          </cell>
          <cell r="AJ288">
            <v>0</v>
          </cell>
          <cell r="AN288">
            <v>0</v>
          </cell>
          <cell r="AO288">
            <v>0</v>
          </cell>
          <cell r="AP288">
            <v>0</v>
          </cell>
          <cell r="AQ288">
            <v>0</v>
          </cell>
          <cell r="AR288">
            <v>0</v>
          </cell>
          <cell r="AW288">
            <v>0</v>
          </cell>
        </row>
        <row r="289">
          <cell r="A289" t="str">
            <v>R224</v>
          </cell>
          <cell r="O289">
            <v>3.7481270000000002</v>
          </cell>
          <cell r="AI289">
            <v>0</v>
          </cell>
          <cell r="AJ289">
            <v>0</v>
          </cell>
          <cell r="AN289">
            <v>6.9249448064580443E-2</v>
          </cell>
          <cell r="AO289">
            <v>0.35965035930314365</v>
          </cell>
          <cell r="AP289">
            <v>0.29040091123856321</v>
          </cell>
          <cell r="AQ289">
            <v>0.22338531633735631</v>
          </cell>
          <cell r="AR289">
            <v>0.29040091123856321</v>
          </cell>
          <cell r="AW289">
            <v>0</v>
          </cell>
        </row>
        <row r="290">
          <cell r="A290" t="str">
            <v>R338</v>
          </cell>
          <cell r="O290">
            <v>67.507788000000005</v>
          </cell>
          <cell r="AI290">
            <v>0</v>
          </cell>
          <cell r="AJ290">
            <v>0</v>
          </cell>
          <cell r="AN290">
            <v>0</v>
          </cell>
          <cell r="AO290">
            <v>0</v>
          </cell>
          <cell r="AP290">
            <v>0</v>
          </cell>
          <cell r="AQ290">
            <v>0</v>
          </cell>
          <cell r="AR290">
            <v>0</v>
          </cell>
          <cell r="AW290">
            <v>0</v>
          </cell>
        </row>
        <row r="291">
          <cell r="A291" t="str">
            <v>R103</v>
          </cell>
          <cell r="O291">
            <v>6.3166779999999996</v>
          </cell>
          <cell r="AI291">
            <v>0</v>
          </cell>
          <cell r="AJ291">
            <v>0</v>
          </cell>
          <cell r="AN291">
            <v>0</v>
          </cell>
          <cell r="AO291">
            <v>0</v>
          </cell>
          <cell r="AP291">
            <v>0</v>
          </cell>
          <cell r="AQ291">
            <v>0</v>
          </cell>
          <cell r="AR291">
            <v>0</v>
          </cell>
          <cell r="AW291">
            <v>0</v>
          </cell>
        </row>
        <row r="292">
          <cell r="A292" t="str">
            <v>R181</v>
          </cell>
          <cell r="O292">
            <v>4.8913799999999998</v>
          </cell>
          <cell r="AI292">
            <v>0</v>
          </cell>
          <cell r="AJ292">
            <v>0</v>
          </cell>
          <cell r="AN292">
            <v>0</v>
          </cell>
          <cell r="AO292">
            <v>0</v>
          </cell>
          <cell r="AP292">
            <v>0</v>
          </cell>
          <cell r="AQ292">
            <v>0</v>
          </cell>
          <cell r="AR292">
            <v>0</v>
          </cell>
          <cell r="AW292">
            <v>0</v>
          </cell>
        </row>
        <row r="293">
          <cell r="A293" t="str">
            <v>R92</v>
          </cell>
          <cell r="O293">
            <v>6.4570504699999995</v>
          </cell>
          <cell r="AI293">
            <v>0</v>
          </cell>
          <cell r="AJ293">
            <v>0</v>
          </cell>
          <cell r="AN293">
            <v>1.1749262104569683E-2</v>
          </cell>
          <cell r="AO293">
            <v>6.1020361252765137E-2</v>
          </cell>
          <cell r="AP293">
            <v>4.9271099148195455E-2</v>
          </cell>
          <cell r="AQ293">
            <v>3.7900845498611883E-2</v>
          </cell>
          <cell r="AR293">
            <v>4.9271099148195455E-2</v>
          </cell>
          <cell r="AW293">
            <v>0</v>
          </cell>
        </row>
        <row r="294">
          <cell r="A294" t="str">
            <v>R351</v>
          </cell>
          <cell r="O294">
            <v>83.662592000000004</v>
          </cell>
          <cell r="AI294">
            <v>0</v>
          </cell>
          <cell r="AJ294">
            <v>0</v>
          </cell>
          <cell r="AN294">
            <v>0</v>
          </cell>
          <cell r="AO294">
            <v>0</v>
          </cell>
          <cell r="AP294">
            <v>0</v>
          </cell>
          <cell r="AQ294">
            <v>0</v>
          </cell>
          <cell r="AR294">
            <v>0</v>
          </cell>
          <cell r="AW294">
            <v>0</v>
          </cell>
        </row>
        <row r="295">
          <cell r="A295" t="str">
            <v>R282</v>
          </cell>
          <cell r="O295">
            <v>5.7772500000000004</v>
          </cell>
          <cell r="AI295">
            <v>0</v>
          </cell>
          <cell r="AJ295">
            <v>0</v>
          </cell>
          <cell r="AN295">
            <v>0</v>
          </cell>
          <cell r="AO295">
            <v>0</v>
          </cell>
          <cell r="AP295">
            <v>0</v>
          </cell>
          <cell r="AQ295">
            <v>0</v>
          </cell>
          <cell r="AR295">
            <v>0</v>
          </cell>
          <cell r="AW295">
            <v>0</v>
          </cell>
        </row>
        <row r="296">
          <cell r="A296" t="str">
            <v>R274</v>
          </cell>
          <cell r="O296">
            <v>4.6370719999999999</v>
          </cell>
          <cell r="AI296">
            <v>0</v>
          </cell>
          <cell r="AJ296">
            <v>0</v>
          </cell>
          <cell r="AN296">
            <v>0</v>
          </cell>
          <cell r="AO296">
            <v>0</v>
          </cell>
          <cell r="AP296">
            <v>0</v>
          </cell>
          <cell r="AQ296">
            <v>0</v>
          </cell>
          <cell r="AR296">
            <v>0</v>
          </cell>
          <cell r="AW296">
            <v>0</v>
          </cell>
        </row>
        <row r="297">
          <cell r="A297" t="str">
            <v>R236</v>
          </cell>
          <cell r="O297">
            <v>5.4281009999999998</v>
          </cell>
          <cell r="AI297">
            <v>0</v>
          </cell>
          <cell r="AJ297">
            <v>0</v>
          </cell>
          <cell r="AN297">
            <v>0</v>
          </cell>
          <cell r="AO297">
            <v>0</v>
          </cell>
          <cell r="AP297">
            <v>0</v>
          </cell>
          <cell r="AQ297">
            <v>0</v>
          </cell>
          <cell r="AR297">
            <v>0</v>
          </cell>
          <cell r="AW297">
            <v>0</v>
          </cell>
        </row>
        <row r="298">
          <cell r="A298" t="str">
            <v>R123</v>
          </cell>
          <cell r="O298">
            <v>5.4763529999999996</v>
          </cell>
          <cell r="AI298">
            <v>0</v>
          </cell>
          <cell r="AJ298">
            <v>0</v>
          </cell>
          <cell r="AN298">
            <v>0</v>
          </cell>
          <cell r="AO298">
            <v>0</v>
          </cell>
          <cell r="AP298">
            <v>0</v>
          </cell>
          <cell r="AQ298">
            <v>0</v>
          </cell>
          <cell r="AR298">
            <v>0</v>
          </cell>
          <cell r="AW298">
            <v>0</v>
          </cell>
        </row>
        <row r="299">
          <cell r="A299" t="str">
            <v>R629</v>
          </cell>
          <cell r="O299">
            <v>20.685199999999998</v>
          </cell>
          <cell r="AI299">
            <v>0</v>
          </cell>
          <cell r="AJ299">
            <v>0</v>
          </cell>
          <cell r="AN299">
            <v>0.16236641588422043</v>
          </cell>
          <cell r="AO299">
            <v>0.84325783733417714</v>
          </cell>
          <cell r="AP299">
            <v>0.68089142144995674</v>
          </cell>
          <cell r="AQ299">
            <v>0.52376263188458205</v>
          </cell>
          <cell r="AR299">
            <v>0.68089142144995674</v>
          </cell>
          <cell r="AW299">
            <v>0</v>
          </cell>
        </row>
        <row r="300">
          <cell r="A300" t="str">
            <v>R615</v>
          </cell>
          <cell r="O300">
            <v>3.6644230000000002</v>
          </cell>
          <cell r="AI300">
            <v>0</v>
          </cell>
          <cell r="AJ300">
            <v>0</v>
          </cell>
          <cell r="AN300">
            <v>0.10949697206142689</v>
          </cell>
          <cell r="AO300">
            <v>0.56867782264160427</v>
          </cell>
          <cell r="AP300">
            <v>0.45918085058017732</v>
          </cell>
          <cell r="AQ300">
            <v>0.35321603890782866</v>
          </cell>
          <cell r="AR300">
            <v>0.45918085058017732</v>
          </cell>
          <cell r="AW300">
            <v>0</v>
          </cell>
        </row>
        <row r="301">
          <cell r="A301" t="str">
            <v>R339</v>
          </cell>
          <cell r="O301">
            <v>78.239026999999993</v>
          </cell>
          <cell r="AI301">
            <v>0</v>
          </cell>
          <cell r="AJ301">
            <v>0</v>
          </cell>
          <cell r="AN301">
            <v>0</v>
          </cell>
          <cell r="AO301">
            <v>0</v>
          </cell>
          <cell r="AP301">
            <v>0</v>
          </cell>
          <cell r="AQ301">
            <v>0</v>
          </cell>
          <cell r="AR301">
            <v>0</v>
          </cell>
          <cell r="AW301">
            <v>0</v>
          </cell>
        </row>
        <row r="302">
          <cell r="A302" t="str">
            <v>R361</v>
          </cell>
          <cell r="O302">
            <v>80.071151999999998</v>
          </cell>
          <cell r="AI302">
            <v>0</v>
          </cell>
          <cell r="AJ302">
            <v>0</v>
          </cell>
          <cell r="AN302">
            <v>0</v>
          </cell>
          <cell r="AO302">
            <v>0</v>
          </cell>
          <cell r="AP302">
            <v>0</v>
          </cell>
          <cell r="AQ302">
            <v>0</v>
          </cell>
          <cell r="AR302">
            <v>0</v>
          </cell>
          <cell r="AW302">
            <v>0</v>
          </cell>
        </row>
        <row r="303">
          <cell r="A303" t="str">
            <v>R226</v>
          </cell>
          <cell r="O303">
            <v>7.6548259999999999</v>
          </cell>
          <cell r="AI303">
            <v>0</v>
          </cell>
          <cell r="AJ303">
            <v>0</v>
          </cell>
          <cell r="AN303">
            <v>3.9664136258478E-3</v>
          </cell>
          <cell r="AO303">
            <v>2.0599761089080511E-2</v>
          </cell>
          <cell r="AP303">
            <v>1.6633347463232712E-2</v>
          </cell>
          <cell r="AQ303">
            <v>1.2794882664025165E-2</v>
          </cell>
          <cell r="AR303">
            <v>1.6633347463232712E-2</v>
          </cell>
          <cell r="AW303">
            <v>0</v>
          </cell>
        </row>
        <row r="304">
          <cell r="A304" t="str">
            <v>R249</v>
          </cell>
          <cell r="O304">
            <v>5.2554239999999997</v>
          </cell>
          <cell r="AI304">
            <v>0</v>
          </cell>
          <cell r="AJ304">
            <v>0</v>
          </cell>
          <cell r="AN304">
            <v>0</v>
          </cell>
          <cell r="AO304">
            <v>0</v>
          </cell>
          <cell r="AP304">
            <v>0</v>
          </cell>
          <cell r="AQ304">
            <v>0</v>
          </cell>
          <cell r="AR304">
            <v>0</v>
          </cell>
          <cell r="AW304">
            <v>0</v>
          </cell>
        </row>
        <row r="305">
          <cell r="A305" t="str">
            <v>R347</v>
          </cell>
          <cell r="O305">
            <v>103.19311399999999</v>
          </cell>
          <cell r="AI305">
            <v>0</v>
          </cell>
          <cell r="AJ305">
            <v>0</v>
          </cell>
          <cell r="AN305">
            <v>0</v>
          </cell>
          <cell r="AO305">
            <v>0</v>
          </cell>
          <cell r="AP305">
            <v>0</v>
          </cell>
          <cell r="AQ305">
            <v>0</v>
          </cell>
          <cell r="AR305">
            <v>0</v>
          </cell>
          <cell r="AW305">
            <v>0</v>
          </cell>
        </row>
        <row r="306">
          <cell r="A306" t="str">
            <v>R616</v>
          </cell>
          <cell r="O306">
            <v>4.7169509999999999</v>
          </cell>
          <cell r="AI306">
            <v>0</v>
          </cell>
          <cell r="AJ306">
            <v>0</v>
          </cell>
          <cell r="AN306">
            <v>2.5849780423321238E-2</v>
          </cell>
          <cell r="AO306">
            <v>0.1342520854243458</v>
          </cell>
          <cell r="AP306">
            <v>0.10840230500102456</v>
          </cell>
          <cell r="AQ306">
            <v>8.3386388462326586E-2</v>
          </cell>
          <cell r="AR306">
            <v>0.10840230500102456</v>
          </cell>
          <cell r="AW306">
            <v>0</v>
          </cell>
        </row>
        <row r="307">
          <cell r="A307" t="str">
            <v>R165</v>
          </cell>
          <cell r="O307">
            <v>9.2980789999999995</v>
          </cell>
          <cell r="AI307">
            <v>0</v>
          </cell>
          <cell r="AJ307">
            <v>0</v>
          </cell>
          <cell r="AN307">
            <v>0</v>
          </cell>
          <cell r="AO307">
            <v>0</v>
          </cell>
          <cell r="AP307">
            <v>0</v>
          </cell>
          <cell r="AQ307">
            <v>0</v>
          </cell>
          <cell r="AR307">
            <v>0</v>
          </cell>
          <cell r="AW307">
            <v>0</v>
          </cell>
        </row>
        <row r="308">
          <cell r="A308" t="str">
            <v>R352</v>
          </cell>
          <cell r="O308">
            <v>170.37856300000001</v>
          </cell>
          <cell r="AI308">
            <v>0</v>
          </cell>
          <cell r="AJ308">
            <v>0</v>
          </cell>
          <cell r="AN308">
            <v>0</v>
          </cell>
          <cell r="AO308">
            <v>0</v>
          </cell>
          <cell r="AP308">
            <v>0</v>
          </cell>
          <cell r="AQ308">
            <v>0</v>
          </cell>
          <cell r="AR308">
            <v>0</v>
          </cell>
          <cell r="AW308">
            <v>0</v>
          </cell>
        </row>
        <row r="309">
          <cell r="A309" t="str">
            <v>R166</v>
          </cell>
          <cell r="O309">
            <v>8.5558599999999991</v>
          </cell>
          <cell r="AI309">
            <v>0</v>
          </cell>
          <cell r="AJ309">
            <v>0</v>
          </cell>
          <cell r="AN309">
            <v>0</v>
          </cell>
          <cell r="AO309">
            <v>0</v>
          </cell>
          <cell r="AP309">
            <v>0</v>
          </cell>
          <cell r="AQ309">
            <v>0</v>
          </cell>
          <cell r="AR309">
            <v>0</v>
          </cell>
          <cell r="AW309">
            <v>0</v>
          </cell>
        </row>
        <row r="310">
          <cell r="A310" t="str">
            <v>R675</v>
          </cell>
          <cell r="O310">
            <v>119.280524</v>
          </cell>
          <cell r="AI310">
            <v>0</v>
          </cell>
          <cell r="AJ310">
            <v>0</v>
          </cell>
          <cell r="AN310">
            <v>1.2656670331006203</v>
          </cell>
          <cell r="AO310">
            <v>6.5733029783612871</v>
          </cell>
          <cell r="AP310">
            <v>5.3076359452606665</v>
          </cell>
          <cell r="AQ310">
            <v>4.0827968809697435</v>
          </cell>
          <cell r="AR310">
            <v>5.3076359452606665</v>
          </cell>
          <cell r="AW310">
            <v>0</v>
          </cell>
        </row>
        <row r="311">
          <cell r="A311" t="str">
            <v>R973</v>
          </cell>
          <cell r="O311">
            <v>13.611952</v>
          </cell>
          <cell r="AI311">
            <v>0</v>
          </cell>
          <cell r="AJ311">
            <v>0</v>
          </cell>
          <cell r="AN311">
            <v>6.1201270461876962E-2</v>
          </cell>
          <cell r="AO311">
            <v>0.31785175949555461</v>
          </cell>
          <cell r="AP311">
            <v>0.2566504890336776</v>
          </cell>
          <cell r="AQ311">
            <v>0.19742345310282894</v>
          </cell>
          <cell r="AR311">
            <v>0.2566504890336776</v>
          </cell>
          <cell r="AW311">
            <v>0</v>
          </cell>
        </row>
        <row r="312">
          <cell r="A312" t="str">
            <v>R645</v>
          </cell>
          <cell r="O312">
            <v>45.126860000000001</v>
          </cell>
          <cell r="AI312">
            <v>0</v>
          </cell>
          <cell r="AJ312">
            <v>0</v>
          </cell>
          <cell r="AN312">
            <v>0</v>
          </cell>
          <cell r="AO312">
            <v>0</v>
          </cell>
          <cell r="AP312">
            <v>0</v>
          </cell>
          <cell r="AQ312">
            <v>0</v>
          </cell>
          <cell r="AR312">
            <v>0</v>
          </cell>
          <cell r="AW312">
            <v>0</v>
          </cell>
        </row>
        <row r="313">
          <cell r="A313" t="str">
            <v>R362</v>
          </cell>
          <cell r="O313">
            <v>85.100249900000009</v>
          </cell>
          <cell r="AI313">
            <v>0</v>
          </cell>
          <cell r="AJ313">
            <v>0</v>
          </cell>
          <cell r="AN313">
            <v>0</v>
          </cell>
          <cell r="AO313">
            <v>0</v>
          </cell>
          <cell r="AP313">
            <v>0</v>
          </cell>
          <cell r="AQ313">
            <v>0</v>
          </cell>
          <cell r="AR313">
            <v>0</v>
          </cell>
          <cell r="AW313">
            <v>0</v>
          </cell>
        </row>
        <row r="314">
          <cell r="A314" t="str">
            <v>R436</v>
          </cell>
          <cell r="O314">
            <v>189.3897</v>
          </cell>
          <cell r="AI314">
            <v>0</v>
          </cell>
          <cell r="AJ314">
            <v>0</v>
          </cell>
          <cell r="AN314">
            <v>0.45976448631010541</v>
          </cell>
          <cell r="AO314">
            <v>2.3878091063202254</v>
          </cell>
          <cell r="AP314">
            <v>1.9280446200101198</v>
          </cell>
          <cell r="AQ314">
            <v>1.4831112461616305</v>
          </cell>
          <cell r="AR314">
            <v>1.9280446200101198</v>
          </cell>
          <cell r="AW314">
            <v>0</v>
          </cell>
        </row>
        <row r="315">
          <cell r="A315" t="str">
            <v>R18</v>
          </cell>
          <cell r="O315">
            <v>4.5405360000000003</v>
          </cell>
          <cell r="AI315">
            <v>0</v>
          </cell>
          <cell r="AJ315">
            <v>0</v>
          </cell>
          <cell r="AN315">
            <v>0</v>
          </cell>
          <cell r="AO315">
            <v>0</v>
          </cell>
          <cell r="AP315">
            <v>0</v>
          </cell>
          <cell r="AQ315">
            <v>0</v>
          </cell>
          <cell r="AR315">
            <v>0</v>
          </cell>
          <cell r="AW315">
            <v>0</v>
          </cell>
        </row>
        <row r="316">
          <cell r="A316" t="str">
            <v>R27</v>
          </cell>
          <cell r="O316">
            <v>7.4785500000000003</v>
          </cell>
          <cell r="AI316">
            <v>0</v>
          </cell>
          <cell r="AJ316">
            <v>0</v>
          </cell>
          <cell r="AN316">
            <v>2.5002269084747255E-2</v>
          </cell>
          <cell r="AO316">
            <v>0.12985049427884868</v>
          </cell>
          <cell r="AP316">
            <v>0.10484822519410139</v>
          </cell>
          <cell r="AQ316">
            <v>8.0652480918539549E-2</v>
          </cell>
          <cell r="AR316">
            <v>0.10484822519410139</v>
          </cell>
          <cell r="AW316">
            <v>0</v>
          </cell>
        </row>
        <row r="317">
          <cell r="A317" t="str">
            <v>R59</v>
          </cell>
          <cell r="O317">
            <v>4.5988519999999999</v>
          </cell>
          <cell r="AI317">
            <v>0</v>
          </cell>
          <cell r="AJ317">
            <v>0</v>
          </cell>
          <cell r="AN317">
            <v>0</v>
          </cell>
          <cell r="AO317">
            <v>0</v>
          </cell>
          <cell r="AP317">
            <v>0</v>
          </cell>
          <cell r="AQ317">
            <v>0</v>
          </cell>
          <cell r="AR317">
            <v>0</v>
          </cell>
          <cell r="AW317">
            <v>0</v>
          </cell>
        </row>
        <row r="318">
          <cell r="A318" t="str">
            <v>R604</v>
          </cell>
          <cell r="O318">
            <v>109.222718</v>
          </cell>
          <cell r="AI318">
            <v>0</v>
          </cell>
          <cell r="AJ318">
            <v>0</v>
          </cell>
          <cell r="AN318">
            <v>0</v>
          </cell>
          <cell r="AO318">
            <v>0</v>
          </cell>
          <cell r="AP318">
            <v>0</v>
          </cell>
          <cell r="AQ318">
            <v>0</v>
          </cell>
          <cell r="AR318">
            <v>0</v>
          </cell>
          <cell r="AW318">
            <v>0</v>
          </cell>
        </row>
        <row r="319">
          <cell r="A319" t="str">
            <v>R65</v>
          </cell>
          <cell r="O319">
            <v>5.323372</v>
          </cell>
          <cell r="AI319">
            <v>0</v>
          </cell>
          <cell r="AJ319">
            <v>0</v>
          </cell>
          <cell r="AN319">
            <v>7.8084555401016997E-2</v>
          </cell>
          <cell r="AO319">
            <v>0.40553591676012057</v>
          </cell>
          <cell r="AP319">
            <v>0.32745136135910358</v>
          </cell>
          <cell r="AQ319">
            <v>0.25188566258392581</v>
          </cell>
          <cell r="AR319">
            <v>0.32745136135910358</v>
          </cell>
          <cell r="AW319">
            <v>0</v>
          </cell>
        </row>
        <row r="320">
          <cell r="A320" t="str">
            <v>R198</v>
          </cell>
          <cell r="O320">
            <v>4.1847620000000001</v>
          </cell>
          <cell r="AI320">
            <v>0</v>
          </cell>
          <cell r="AJ320">
            <v>0</v>
          </cell>
          <cell r="AN320">
            <v>3.0461949469379124E-2</v>
          </cell>
          <cell r="AO320">
            <v>0.1582056085345174</v>
          </cell>
          <cell r="AP320">
            <v>0.12774365906513827</v>
          </cell>
          <cell r="AQ320">
            <v>9.8264353127029441E-2</v>
          </cell>
          <cell r="AR320">
            <v>0.12774365906513827</v>
          </cell>
          <cell r="AW320">
            <v>0</v>
          </cell>
        </row>
        <row r="321">
          <cell r="A321" t="str">
            <v>R199</v>
          </cell>
          <cell r="O321">
            <v>6.2484419999999998</v>
          </cell>
          <cell r="AI321">
            <v>0</v>
          </cell>
          <cell r="AJ321">
            <v>0</v>
          </cell>
          <cell r="AN321">
            <v>5.6376612623978056E-2</v>
          </cell>
          <cell r="AO321">
            <v>0.29279466556324096</v>
          </cell>
          <cell r="AP321">
            <v>0.23641805293926285</v>
          </cell>
          <cell r="AQ321">
            <v>0.18186004072250989</v>
          </cell>
          <cell r="AR321">
            <v>0.23641805293926285</v>
          </cell>
          <cell r="AW321">
            <v>0</v>
          </cell>
        </row>
        <row r="322">
          <cell r="A322" t="str">
            <v>R51</v>
          </cell>
          <cell r="O322">
            <v>7.7633099999999997</v>
          </cell>
          <cell r="AI322">
            <v>0</v>
          </cell>
          <cell r="AJ322">
            <v>0</v>
          </cell>
          <cell r="AN322">
            <v>8.2962266141676289E-2</v>
          </cell>
          <cell r="AO322">
            <v>0.43086854350999626</v>
          </cell>
          <cell r="AP322">
            <v>0.34790627736831997</v>
          </cell>
          <cell r="AQ322">
            <v>0.26762021336024611</v>
          </cell>
          <cell r="AR322">
            <v>0.34790627736831997</v>
          </cell>
          <cell r="AW322">
            <v>0</v>
          </cell>
        </row>
        <row r="323">
          <cell r="A323" t="str">
            <v>R206</v>
          </cell>
          <cell r="O323">
            <v>5.8928227800000004</v>
          </cell>
          <cell r="AI323">
            <v>0</v>
          </cell>
          <cell r="AJ323">
            <v>0</v>
          </cell>
          <cell r="AN323">
            <v>5.4575949557038837E-2</v>
          </cell>
          <cell r="AO323">
            <v>0.283442834796234</v>
          </cell>
          <cell r="AP323">
            <v>0.22886688523919516</v>
          </cell>
          <cell r="AQ323">
            <v>0.17605145018399626</v>
          </cell>
          <cell r="AR323">
            <v>0.22886688523919516</v>
          </cell>
          <cell r="AW323">
            <v>0</v>
          </cell>
        </row>
        <row r="324">
          <cell r="A324" t="str">
            <v>R213</v>
          </cell>
          <cell r="O324">
            <v>5.655125</v>
          </cell>
          <cell r="AI324">
            <v>0</v>
          </cell>
          <cell r="AJ324">
            <v>0</v>
          </cell>
          <cell r="AN324">
            <v>3.6093004606066487E-2</v>
          </cell>
          <cell r="AO324">
            <v>0.18745076585731307</v>
          </cell>
          <cell r="AP324">
            <v>0.15135776125124659</v>
          </cell>
          <cell r="AQ324">
            <v>0.11642904711634351</v>
          </cell>
          <cell r="AR324">
            <v>0.15135776125124659</v>
          </cell>
          <cell r="AW324">
            <v>0</v>
          </cell>
        </row>
        <row r="325">
          <cell r="A325" t="str">
            <v>R239</v>
          </cell>
          <cell r="O325">
            <v>6.0329459999999999</v>
          </cell>
          <cell r="AI325">
            <v>0</v>
          </cell>
          <cell r="AJ325">
            <v>0</v>
          </cell>
          <cell r="AN325">
            <v>8.0808349102302335E-3</v>
          </cell>
          <cell r="AO325">
            <v>4.1968207114421542E-2</v>
          </cell>
          <cell r="AP325">
            <v>3.3887372204191309E-2</v>
          </cell>
          <cell r="AQ325">
            <v>2.6067209387839466E-2</v>
          </cell>
          <cell r="AR325">
            <v>3.3887372204191309E-2</v>
          </cell>
          <cell r="AW325">
            <v>0</v>
          </cell>
        </row>
        <row r="326">
          <cell r="A326" t="str">
            <v>R182</v>
          </cell>
          <cell r="O326">
            <v>7.179748</v>
          </cell>
          <cell r="AI326">
            <v>0</v>
          </cell>
          <cell r="AJ326">
            <v>0</v>
          </cell>
          <cell r="AN326">
            <v>0</v>
          </cell>
          <cell r="AO326">
            <v>0</v>
          </cell>
          <cell r="AP326">
            <v>0</v>
          </cell>
          <cell r="AQ326">
            <v>0</v>
          </cell>
          <cell r="AR326">
            <v>0</v>
          </cell>
          <cell r="AW326">
            <v>0</v>
          </cell>
        </row>
        <row r="327">
          <cell r="A327" t="str">
            <v>R252</v>
          </cell>
          <cell r="O327">
            <v>8.4429789999999993</v>
          </cell>
          <cell r="AI327">
            <v>0</v>
          </cell>
          <cell r="AJ327">
            <v>0</v>
          </cell>
          <cell r="AN327">
            <v>3.1819827316594211E-2</v>
          </cell>
          <cell r="AO327">
            <v>0.16525781283779575</v>
          </cell>
          <cell r="AP327">
            <v>0.13343798552120154</v>
          </cell>
          <cell r="AQ327">
            <v>0.10264460424707811</v>
          </cell>
          <cell r="AR327">
            <v>0.13343798552120154</v>
          </cell>
          <cell r="AW327">
            <v>0</v>
          </cell>
        </row>
        <row r="328">
          <cell r="A328" t="str">
            <v>R257</v>
          </cell>
          <cell r="O328">
            <v>3.5220631099999999</v>
          </cell>
          <cell r="AI328">
            <v>0</v>
          </cell>
          <cell r="AJ328">
            <v>0</v>
          </cell>
          <cell r="AN328">
            <v>0</v>
          </cell>
          <cell r="AO328">
            <v>0</v>
          </cell>
          <cell r="AP328">
            <v>0</v>
          </cell>
          <cell r="AQ328">
            <v>0</v>
          </cell>
          <cell r="AR328">
            <v>0</v>
          </cell>
          <cell r="AW328">
            <v>0</v>
          </cell>
        </row>
        <row r="329">
          <cell r="A329" t="str">
            <v>R356</v>
          </cell>
          <cell r="O329">
            <v>48.050566000000003</v>
          </cell>
          <cell r="AI329">
            <v>0</v>
          </cell>
          <cell r="AJ329">
            <v>0</v>
          </cell>
          <cell r="AN329">
            <v>0</v>
          </cell>
          <cell r="AO329">
            <v>0</v>
          </cell>
          <cell r="AP329">
            <v>0</v>
          </cell>
          <cell r="AQ329">
            <v>0</v>
          </cell>
          <cell r="AR329">
            <v>0</v>
          </cell>
          <cell r="AW329">
            <v>0</v>
          </cell>
        </row>
        <row r="330">
          <cell r="A330" t="str">
            <v>R303</v>
          </cell>
          <cell r="O330">
            <v>21.998059000000001</v>
          </cell>
          <cell r="AI330">
            <v>0</v>
          </cell>
          <cell r="AJ330">
            <v>0</v>
          </cell>
          <cell r="AN330">
            <v>0</v>
          </cell>
          <cell r="AO330">
            <v>0</v>
          </cell>
          <cell r="AP330">
            <v>0</v>
          </cell>
          <cell r="AQ330">
            <v>0</v>
          </cell>
          <cell r="AR330">
            <v>0</v>
          </cell>
          <cell r="AW330">
            <v>0</v>
          </cell>
        </row>
        <row r="331">
          <cell r="A331" t="str">
            <v>R627</v>
          </cell>
          <cell r="O331">
            <v>77.269599999999997</v>
          </cell>
          <cell r="AI331">
            <v>0</v>
          </cell>
          <cell r="AJ331">
            <v>0</v>
          </cell>
          <cell r="AN331">
            <v>0</v>
          </cell>
          <cell r="AO331">
            <v>0</v>
          </cell>
          <cell r="AP331">
            <v>0</v>
          </cell>
          <cell r="AQ331">
            <v>0</v>
          </cell>
          <cell r="AR331">
            <v>0</v>
          </cell>
          <cell r="AW331">
            <v>0</v>
          </cell>
        </row>
        <row r="332">
          <cell r="A332" t="str">
            <v>R654</v>
          </cell>
          <cell r="O332">
            <v>63.301679</v>
          </cell>
          <cell r="AI332">
            <v>0</v>
          </cell>
          <cell r="AJ332">
            <v>0</v>
          </cell>
          <cell r="AN332">
            <v>0</v>
          </cell>
          <cell r="AO332">
            <v>0</v>
          </cell>
          <cell r="AP332">
            <v>0</v>
          </cell>
          <cell r="AQ332">
            <v>0</v>
          </cell>
          <cell r="AR332">
            <v>0</v>
          </cell>
          <cell r="AW332">
            <v>0</v>
          </cell>
        </row>
        <row r="333">
          <cell r="A333" t="str">
            <v>R379</v>
          </cell>
          <cell r="O333">
            <v>80.019560999999996</v>
          </cell>
          <cell r="AI333">
            <v>0</v>
          </cell>
          <cell r="AJ333">
            <v>0</v>
          </cell>
          <cell r="AN333">
            <v>0</v>
          </cell>
          <cell r="AO333">
            <v>0</v>
          </cell>
          <cell r="AP333">
            <v>0</v>
          </cell>
          <cell r="AQ333">
            <v>0</v>
          </cell>
          <cell r="AR333">
            <v>0</v>
          </cell>
          <cell r="AW333">
            <v>0</v>
          </cell>
        </row>
        <row r="334">
          <cell r="A334" t="str">
            <v>R275</v>
          </cell>
          <cell r="O334">
            <v>6.927524</v>
          </cell>
          <cell r="AI334">
            <v>0</v>
          </cell>
          <cell r="AJ334">
            <v>0</v>
          </cell>
          <cell r="AN334">
            <v>0</v>
          </cell>
          <cell r="AO334">
            <v>0</v>
          </cell>
          <cell r="AP334">
            <v>0</v>
          </cell>
          <cell r="AQ334">
            <v>0</v>
          </cell>
          <cell r="AR334">
            <v>0</v>
          </cell>
          <cell r="AW334">
            <v>0</v>
          </cell>
        </row>
        <row r="335">
          <cell r="A335" t="str">
            <v>R141</v>
          </cell>
          <cell r="O335">
            <v>10.012499999999999</v>
          </cell>
          <cell r="AI335">
            <v>0</v>
          </cell>
          <cell r="AJ335">
            <v>0</v>
          </cell>
          <cell r="AN335">
            <v>0</v>
          </cell>
          <cell r="AO335">
            <v>0</v>
          </cell>
          <cell r="AP335">
            <v>0</v>
          </cell>
          <cell r="AQ335">
            <v>0</v>
          </cell>
          <cell r="AR335">
            <v>0</v>
          </cell>
          <cell r="AW335">
            <v>0</v>
          </cell>
        </row>
        <row r="336">
          <cell r="A336" t="str">
            <v>R266</v>
          </cell>
          <cell r="O336">
            <v>6.1434819999999997</v>
          </cell>
          <cell r="AI336">
            <v>0</v>
          </cell>
          <cell r="AJ336">
            <v>0</v>
          </cell>
          <cell r="AN336">
            <v>2.8901184049027029E-2</v>
          </cell>
          <cell r="AO336">
            <v>0.15009969780301136</v>
          </cell>
          <cell r="AP336">
            <v>0.12119851375398433</v>
          </cell>
          <cell r="AQ336">
            <v>9.3229625964603324E-2</v>
          </cell>
          <cell r="AR336">
            <v>0.12119851375398433</v>
          </cell>
          <cell r="AW336">
            <v>0</v>
          </cell>
        </row>
        <row r="337">
          <cell r="A337" t="str">
            <v>R346</v>
          </cell>
          <cell r="O337">
            <v>58.007837000000002</v>
          </cell>
          <cell r="AI337">
            <v>0</v>
          </cell>
          <cell r="AJ337">
            <v>0</v>
          </cell>
          <cell r="AN337">
            <v>0</v>
          </cell>
          <cell r="AO337">
            <v>0</v>
          </cell>
          <cell r="AP337">
            <v>0</v>
          </cell>
          <cell r="AQ337">
            <v>0</v>
          </cell>
          <cell r="AR337">
            <v>0</v>
          </cell>
          <cell r="AW337">
            <v>0</v>
          </cell>
        </row>
        <row r="338">
          <cell r="A338" t="str">
            <v>R258</v>
          </cell>
          <cell r="O338">
            <v>6.4689690000000004</v>
          </cell>
          <cell r="AI338">
            <v>0</v>
          </cell>
          <cell r="AJ338">
            <v>0</v>
          </cell>
          <cell r="AN338">
            <v>4.8112941240899066E-3</v>
          </cell>
          <cell r="AO338">
            <v>2.4987688838015325E-2</v>
          </cell>
          <cell r="AP338">
            <v>2.0176394713925419E-2</v>
          </cell>
          <cell r="AQ338">
            <v>1.5520303626096474E-2</v>
          </cell>
          <cell r="AR338">
            <v>2.0176394713925419E-2</v>
          </cell>
          <cell r="AW338">
            <v>0</v>
          </cell>
        </row>
        <row r="339">
          <cell r="A339" t="str">
            <v>R640</v>
          </cell>
          <cell r="O339">
            <v>278.85599999999999</v>
          </cell>
          <cell r="AI339">
            <v>0</v>
          </cell>
          <cell r="AJ339">
            <v>0</v>
          </cell>
          <cell r="AN339">
            <v>0</v>
          </cell>
          <cell r="AO339">
            <v>0</v>
          </cell>
          <cell r="AP339">
            <v>0</v>
          </cell>
          <cell r="AQ339">
            <v>0</v>
          </cell>
          <cell r="AR339">
            <v>0</v>
          </cell>
          <cell r="AW339">
            <v>0</v>
          </cell>
        </row>
        <row r="340">
          <cell r="A340" t="str">
            <v>R962</v>
          </cell>
          <cell r="O340">
            <v>22.422305000000001</v>
          </cell>
          <cell r="AI340">
            <v>0</v>
          </cell>
          <cell r="AJ340">
            <v>0</v>
          </cell>
          <cell r="AN340">
            <v>0</v>
          </cell>
          <cell r="AO340">
            <v>0</v>
          </cell>
          <cell r="AP340">
            <v>0</v>
          </cell>
          <cell r="AQ340">
            <v>0</v>
          </cell>
          <cell r="AR340">
            <v>0</v>
          </cell>
          <cell r="AW340">
            <v>0</v>
          </cell>
        </row>
        <row r="341">
          <cell r="A341" t="str">
            <v>R259</v>
          </cell>
          <cell r="O341">
            <v>4.8307500000000001</v>
          </cell>
          <cell r="AI341">
            <v>0</v>
          </cell>
          <cell r="AJ341">
            <v>0</v>
          </cell>
          <cell r="AN341">
            <v>1.1567986139604303E-2</v>
          </cell>
          <cell r="AO341">
            <v>6.0078895757299772E-2</v>
          </cell>
          <cell r="AP341">
            <v>4.8510909617695469E-2</v>
          </cell>
          <cell r="AQ341">
            <v>3.7316084321304205E-2</v>
          </cell>
          <cell r="AR341">
            <v>4.8510909617695469E-2</v>
          </cell>
          <cell r="AW341">
            <v>0</v>
          </cell>
        </row>
        <row r="342">
          <cell r="A342" t="str">
            <v>R142</v>
          </cell>
          <cell r="O342">
            <v>4.7520990000000003</v>
          </cell>
          <cell r="AI342">
            <v>0</v>
          </cell>
          <cell r="AJ342">
            <v>0</v>
          </cell>
          <cell r="AN342">
            <v>0</v>
          </cell>
          <cell r="AO342">
            <v>0</v>
          </cell>
          <cell r="AP342">
            <v>0</v>
          </cell>
          <cell r="AQ342">
            <v>0</v>
          </cell>
          <cell r="AR342">
            <v>0</v>
          </cell>
          <cell r="AW342">
            <v>0</v>
          </cell>
        </row>
        <row r="343">
          <cell r="A343" t="str">
            <v>R340</v>
          </cell>
          <cell r="O343">
            <v>125.036674</v>
          </cell>
          <cell r="AI343">
            <v>0</v>
          </cell>
          <cell r="AJ343">
            <v>0</v>
          </cell>
          <cell r="AN343">
            <v>0</v>
          </cell>
          <cell r="AO343">
            <v>0</v>
          </cell>
          <cell r="AP343">
            <v>0</v>
          </cell>
          <cell r="AQ343">
            <v>0</v>
          </cell>
          <cell r="AR343">
            <v>0</v>
          </cell>
          <cell r="AW343">
            <v>0</v>
          </cell>
        </row>
        <row r="344">
          <cell r="A344" t="str">
            <v>R609</v>
          </cell>
          <cell r="O344">
            <v>69.851478</v>
          </cell>
          <cell r="AI344">
            <v>0</v>
          </cell>
          <cell r="AJ344">
            <v>0</v>
          </cell>
          <cell r="AN344">
            <v>0</v>
          </cell>
          <cell r="AO344">
            <v>0</v>
          </cell>
          <cell r="AP344">
            <v>0</v>
          </cell>
          <cell r="AQ344">
            <v>0</v>
          </cell>
          <cell r="AR344">
            <v>0</v>
          </cell>
          <cell r="AW344">
            <v>0</v>
          </cell>
        </row>
        <row r="345">
          <cell r="A345" t="str">
            <v>R630</v>
          </cell>
          <cell r="O345">
            <v>69.684847000000005</v>
          </cell>
          <cell r="AI345">
            <v>0</v>
          </cell>
          <cell r="AJ345">
            <v>0</v>
          </cell>
          <cell r="AN345">
            <v>0</v>
          </cell>
          <cell r="AO345">
            <v>0</v>
          </cell>
          <cell r="AP345">
            <v>0</v>
          </cell>
          <cell r="AQ345">
            <v>0</v>
          </cell>
          <cell r="AR345">
            <v>0</v>
          </cell>
          <cell r="AW345">
            <v>0</v>
          </cell>
        </row>
        <row r="346">
          <cell r="A346" t="str">
            <v>R283</v>
          </cell>
          <cell r="O346">
            <v>6.3316629999999998</v>
          </cell>
          <cell r="AI346">
            <v>0</v>
          </cell>
          <cell r="AJ346">
            <v>0</v>
          </cell>
          <cell r="AN346">
            <v>5.7238063412495502E-2</v>
          </cell>
          <cell r="AO346">
            <v>0.29726865191650892</v>
          </cell>
          <cell r="AP346">
            <v>0.24003058850401343</v>
          </cell>
          <cell r="AQ346">
            <v>0.18463891423385645</v>
          </cell>
          <cell r="AR346">
            <v>0.24003058850401343</v>
          </cell>
          <cell r="AW346">
            <v>0</v>
          </cell>
        </row>
        <row r="347">
          <cell r="A347" t="str">
            <v>R112</v>
          </cell>
          <cell r="O347">
            <v>7.7443166200000002</v>
          </cell>
          <cell r="AI347">
            <v>0</v>
          </cell>
          <cell r="AJ347">
            <v>0</v>
          </cell>
          <cell r="AN347">
            <v>0</v>
          </cell>
          <cell r="AO347">
            <v>0</v>
          </cell>
          <cell r="AP347">
            <v>0</v>
          </cell>
          <cell r="AQ347">
            <v>0</v>
          </cell>
          <cell r="AR347">
            <v>0</v>
          </cell>
          <cell r="AW347">
            <v>0</v>
          </cell>
        </row>
        <row r="348">
          <cell r="A348" t="str">
            <v>R438</v>
          </cell>
          <cell r="O348">
            <v>266.17068399999999</v>
          </cell>
          <cell r="AI348">
            <v>0</v>
          </cell>
          <cell r="AJ348">
            <v>0</v>
          </cell>
          <cell r="AN348">
            <v>0.41571200089789873</v>
          </cell>
          <cell r="AO348">
            <v>2.159020391760055</v>
          </cell>
          <cell r="AP348">
            <v>1.7433083908621563</v>
          </cell>
          <cell r="AQ348">
            <v>1.341006454509351</v>
          </cell>
          <cell r="AR348">
            <v>1.7433083908621563</v>
          </cell>
          <cell r="AW348">
            <v>0</v>
          </cell>
        </row>
        <row r="349">
          <cell r="A349" t="str">
            <v>R267</v>
          </cell>
          <cell r="O349">
            <v>6.9867003899999993</v>
          </cell>
          <cell r="AI349">
            <v>0</v>
          </cell>
          <cell r="AJ349">
            <v>0</v>
          </cell>
          <cell r="AN349">
            <v>4.7475285643394656E-2</v>
          </cell>
          <cell r="AO349">
            <v>0.24656519318021097</v>
          </cell>
          <cell r="AP349">
            <v>0.19908990753681632</v>
          </cell>
          <cell r="AQ349">
            <v>0.15314608272062796</v>
          </cell>
          <cell r="AR349">
            <v>0.19908990753681632</v>
          </cell>
          <cell r="AW349">
            <v>0</v>
          </cell>
        </row>
        <row r="350">
          <cell r="A350" t="str">
            <v>R357</v>
          </cell>
          <cell r="O350">
            <v>78.273359999999997</v>
          </cell>
          <cell r="AI350">
            <v>0</v>
          </cell>
          <cell r="AJ350">
            <v>0</v>
          </cell>
          <cell r="AN350">
            <v>0</v>
          </cell>
          <cell r="AO350">
            <v>0</v>
          </cell>
          <cell r="AP350">
            <v>0</v>
          </cell>
          <cell r="AQ350">
            <v>0</v>
          </cell>
          <cell r="AR350">
            <v>0</v>
          </cell>
          <cell r="AW350">
            <v>0</v>
          </cell>
        </row>
        <row r="351">
          <cell r="A351" t="str">
            <v>R439</v>
          </cell>
          <cell r="O351">
            <v>586.883915</v>
          </cell>
          <cell r="AI351">
            <v>0</v>
          </cell>
          <cell r="AJ351">
            <v>0</v>
          </cell>
          <cell r="AN351">
            <v>0</v>
          </cell>
          <cell r="AO351">
            <v>0</v>
          </cell>
          <cell r="AP351">
            <v>0</v>
          </cell>
          <cell r="AQ351">
            <v>0</v>
          </cell>
          <cell r="AR351">
            <v>0</v>
          </cell>
          <cell r="AW351">
            <v>0</v>
          </cell>
        </row>
        <row r="352">
          <cell r="A352" t="str">
            <v>R276</v>
          </cell>
          <cell r="O352">
            <v>7.3606780000000001</v>
          </cell>
          <cell r="AI352">
            <v>0</v>
          </cell>
          <cell r="AJ352">
            <v>0</v>
          </cell>
          <cell r="AN352">
            <v>0</v>
          </cell>
          <cell r="AO352">
            <v>0</v>
          </cell>
          <cell r="AP352">
            <v>0</v>
          </cell>
          <cell r="AQ352">
            <v>0</v>
          </cell>
          <cell r="AR352">
            <v>0</v>
          </cell>
          <cell r="AW352">
            <v>0</v>
          </cell>
        </row>
        <row r="353">
          <cell r="A353" t="str">
            <v>R401</v>
          </cell>
          <cell r="O353">
            <v>81.129903999999996</v>
          </cell>
          <cell r="AI353">
            <v>0</v>
          </cell>
          <cell r="AJ353">
            <v>0</v>
          </cell>
          <cell r="AN353">
            <v>0</v>
          </cell>
          <cell r="AO353">
            <v>0</v>
          </cell>
          <cell r="AP353">
            <v>0</v>
          </cell>
          <cell r="AQ353">
            <v>0</v>
          </cell>
          <cell r="AR353">
            <v>0</v>
          </cell>
          <cell r="AW353">
            <v>0</v>
          </cell>
        </row>
        <row r="354">
          <cell r="A354" t="str">
            <v>R167</v>
          </cell>
          <cell r="O354">
            <v>6.8561180000000004</v>
          </cell>
          <cell r="AI354">
            <v>0</v>
          </cell>
          <cell r="AJ354">
            <v>0</v>
          </cell>
          <cell r="AN354">
            <v>0</v>
          </cell>
          <cell r="AO354">
            <v>0</v>
          </cell>
          <cell r="AP354">
            <v>0</v>
          </cell>
          <cell r="AQ354">
            <v>0</v>
          </cell>
          <cell r="AR354">
            <v>0</v>
          </cell>
          <cell r="AW354">
            <v>0</v>
          </cell>
        </row>
        <row r="355">
          <cell r="A355" t="str">
            <v>R631</v>
          </cell>
          <cell r="O355">
            <v>77.544449</v>
          </cell>
          <cell r="AI355">
            <v>0</v>
          </cell>
          <cell r="AJ355">
            <v>0</v>
          </cell>
          <cell r="AN355">
            <v>0</v>
          </cell>
          <cell r="AO355">
            <v>0</v>
          </cell>
          <cell r="AP355">
            <v>0</v>
          </cell>
          <cell r="AQ355">
            <v>0</v>
          </cell>
          <cell r="AR355">
            <v>0</v>
          </cell>
          <cell r="AW355">
            <v>0</v>
          </cell>
        </row>
        <row r="356">
          <cell r="A356" t="str">
            <v>R341</v>
          </cell>
          <cell r="O356">
            <v>70.368414000000001</v>
          </cell>
          <cell r="AI356">
            <v>0</v>
          </cell>
          <cell r="AJ356">
            <v>0</v>
          </cell>
          <cell r="AN356">
            <v>0</v>
          </cell>
          <cell r="AO356">
            <v>0</v>
          </cell>
          <cell r="AP356">
            <v>0</v>
          </cell>
          <cell r="AQ356">
            <v>0</v>
          </cell>
          <cell r="AR356">
            <v>0</v>
          </cell>
          <cell r="AW356">
            <v>0</v>
          </cell>
        </row>
        <row r="357">
          <cell r="A357" t="str">
            <v>R261</v>
          </cell>
          <cell r="O357">
            <v>3.271601</v>
          </cell>
          <cell r="AI357">
            <v>0</v>
          </cell>
          <cell r="AJ357">
            <v>0</v>
          </cell>
          <cell r="AN357">
            <v>0</v>
          </cell>
          <cell r="AO357">
            <v>0</v>
          </cell>
          <cell r="AP357">
            <v>0</v>
          </cell>
          <cell r="AQ357">
            <v>0</v>
          </cell>
          <cell r="AR357">
            <v>0</v>
          </cell>
          <cell r="AW357">
            <v>0</v>
          </cell>
        </row>
        <row r="358">
          <cell r="A358" t="str">
            <v>R277</v>
          </cell>
          <cell r="O358">
            <v>7.0994000000000002</v>
          </cell>
          <cell r="AI358">
            <v>0</v>
          </cell>
          <cell r="AJ358">
            <v>0</v>
          </cell>
          <cell r="AN358">
            <v>0</v>
          </cell>
          <cell r="AO358">
            <v>0</v>
          </cell>
          <cell r="AP358">
            <v>0</v>
          </cell>
          <cell r="AQ358">
            <v>0</v>
          </cell>
          <cell r="AR358">
            <v>0</v>
          </cell>
          <cell r="AW358">
            <v>0</v>
          </cell>
        </row>
        <row r="359">
          <cell r="A359" t="str">
            <v>R250</v>
          </cell>
          <cell r="O359">
            <v>5.3304</v>
          </cell>
          <cell r="AI359">
            <v>0</v>
          </cell>
          <cell r="AJ359">
            <v>0</v>
          </cell>
          <cell r="AN359">
            <v>5.3108709968300739E-3</v>
          </cell>
          <cell r="AO359">
            <v>2.7582265499665873E-2</v>
          </cell>
          <cell r="AP359">
            <v>2.2271394502835801E-2</v>
          </cell>
          <cell r="AQ359">
            <v>1.7131841925258306E-2</v>
          </cell>
          <cell r="AR359">
            <v>2.2271394502835801E-2</v>
          </cell>
          <cell r="AW359">
            <v>0</v>
          </cell>
        </row>
        <row r="360">
          <cell r="A360" t="str">
            <v>R66</v>
          </cell>
          <cell r="O360">
            <v>6.8696770000000003</v>
          </cell>
          <cell r="AI360">
            <v>0</v>
          </cell>
          <cell r="AJ360">
            <v>0</v>
          </cell>
          <cell r="AN360">
            <v>9.2234979303919846E-3</v>
          </cell>
          <cell r="AO360">
            <v>4.7902682799777739E-2</v>
          </cell>
          <cell r="AP360">
            <v>3.8679184869385749E-2</v>
          </cell>
          <cell r="AQ360">
            <v>2.9753219130296729E-2</v>
          </cell>
          <cell r="AR360">
            <v>3.8679184869385749E-2</v>
          </cell>
          <cell r="AW360">
            <v>0</v>
          </cell>
        </row>
        <row r="361">
          <cell r="A361" t="str">
            <v>R662</v>
          </cell>
          <cell r="O361">
            <v>51.857427999999999</v>
          </cell>
          <cell r="AI361">
            <v>0</v>
          </cell>
          <cell r="AJ361">
            <v>0</v>
          </cell>
          <cell r="AN361">
            <v>0</v>
          </cell>
          <cell r="AO361">
            <v>0</v>
          </cell>
          <cell r="AP361">
            <v>0</v>
          </cell>
          <cell r="AQ361">
            <v>0</v>
          </cell>
          <cell r="AR361">
            <v>0</v>
          </cell>
          <cell r="AW361">
            <v>0</v>
          </cell>
        </row>
        <row r="362">
          <cell r="A362" t="str">
            <v>R105</v>
          </cell>
          <cell r="O362">
            <v>6.5389900000000001</v>
          </cell>
          <cell r="AI362">
            <v>0</v>
          </cell>
          <cell r="AJ362">
            <v>0</v>
          </cell>
          <cell r="AN362">
            <v>0</v>
          </cell>
          <cell r="AO362">
            <v>0</v>
          </cell>
          <cell r="AP362">
            <v>0</v>
          </cell>
          <cell r="AQ362">
            <v>0</v>
          </cell>
          <cell r="AR362">
            <v>0</v>
          </cell>
          <cell r="AW362">
            <v>0</v>
          </cell>
        </row>
        <row r="363">
          <cell r="A363" t="str">
            <v>R125</v>
          </cell>
          <cell r="O363">
            <v>6.0236590000000003</v>
          </cell>
          <cell r="AI363">
            <v>0</v>
          </cell>
          <cell r="AJ363">
            <v>0</v>
          </cell>
          <cell r="AN363">
            <v>0</v>
          </cell>
          <cell r="AO363">
            <v>0</v>
          </cell>
          <cell r="AP363">
            <v>0</v>
          </cell>
          <cell r="AQ363">
            <v>0</v>
          </cell>
          <cell r="AR363">
            <v>0</v>
          </cell>
          <cell r="AW363">
            <v>0</v>
          </cell>
        </row>
        <row r="364">
          <cell r="A364" t="str">
            <v>R113</v>
          </cell>
          <cell r="O364">
            <v>3.0835379999999999</v>
          </cell>
          <cell r="AI364">
            <v>0</v>
          </cell>
          <cell r="AJ364">
            <v>0</v>
          </cell>
          <cell r="AN364">
            <v>2.6366385446254829E-3</v>
          </cell>
          <cell r="AO364">
            <v>1.3693509860796866E-2</v>
          </cell>
          <cell r="AP364">
            <v>1.1056871316171382E-2</v>
          </cell>
          <cell r="AQ364">
            <v>8.5052856278241395E-3</v>
          </cell>
          <cell r="AR364">
            <v>1.1056871316171382E-2</v>
          </cell>
          <cell r="AW364">
            <v>0</v>
          </cell>
        </row>
        <row r="365">
          <cell r="A365" t="str">
            <v>R168</v>
          </cell>
          <cell r="O365">
            <v>8.4089799999999997</v>
          </cell>
          <cell r="AI365">
            <v>0</v>
          </cell>
          <cell r="AJ365">
            <v>0</v>
          </cell>
          <cell r="AN365">
            <v>0</v>
          </cell>
          <cell r="AO365">
            <v>0</v>
          </cell>
          <cell r="AP365">
            <v>0</v>
          </cell>
          <cell r="AQ365">
            <v>0</v>
          </cell>
          <cell r="AR365">
            <v>0</v>
          </cell>
          <cell r="AW365">
            <v>0</v>
          </cell>
        </row>
        <row r="366">
          <cell r="A366" t="str">
            <v>R143</v>
          </cell>
          <cell r="O366">
            <v>5.6869189999999996</v>
          </cell>
          <cell r="AI366">
            <v>0</v>
          </cell>
          <cell r="AJ366">
            <v>0</v>
          </cell>
          <cell r="AN366">
            <v>0</v>
          </cell>
          <cell r="AO366">
            <v>0</v>
          </cell>
          <cell r="AP366">
            <v>0</v>
          </cell>
          <cell r="AQ366">
            <v>0</v>
          </cell>
          <cell r="AR366">
            <v>0</v>
          </cell>
          <cell r="AW366">
            <v>0</v>
          </cell>
        </row>
        <row r="367">
          <cell r="A367" t="str">
            <v>R655</v>
          </cell>
          <cell r="O367">
            <v>53.857885000000003</v>
          </cell>
          <cell r="AI367">
            <v>0</v>
          </cell>
          <cell r="AJ367">
            <v>0</v>
          </cell>
          <cell r="AN367">
            <v>0</v>
          </cell>
          <cell r="AO367">
            <v>0</v>
          </cell>
          <cell r="AP367">
            <v>0</v>
          </cell>
          <cell r="AQ367">
            <v>0</v>
          </cell>
          <cell r="AR367">
            <v>0</v>
          </cell>
          <cell r="AW367">
            <v>0</v>
          </cell>
        </row>
        <row r="368">
          <cell r="A368" t="str">
            <v>R169</v>
          </cell>
          <cell r="O368">
            <v>8.7943005200000002</v>
          </cell>
          <cell r="AI368">
            <v>0</v>
          </cell>
          <cell r="AJ368">
            <v>0</v>
          </cell>
          <cell r="AN368">
            <v>0</v>
          </cell>
          <cell r="AO368">
            <v>0</v>
          </cell>
          <cell r="AP368">
            <v>0</v>
          </cell>
          <cell r="AQ368">
            <v>0</v>
          </cell>
          <cell r="AR368">
            <v>0</v>
          </cell>
          <cell r="AW368">
            <v>0</v>
          </cell>
        </row>
        <row r="369">
          <cell r="A369" t="str">
            <v>R653</v>
          </cell>
          <cell r="O369">
            <v>53.436717999999999</v>
          </cell>
          <cell r="AI369">
            <v>0</v>
          </cell>
          <cell r="AJ369">
            <v>0</v>
          </cell>
          <cell r="AN369">
            <v>0</v>
          </cell>
          <cell r="AO369">
            <v>0</v>
          </cell>
          <cell r="AP369">
            <v>0</v>
          </cell>
          <cell r="AQ369">
            <v>0</v>
          </cell>
          <cell r="AR369">
            <v>0</v>
          </cell>
          <cell r="AW369">
            <v>0</v>
          </cell>
        </row>
        <row r="370">
          <cell r="A370" t="str">
            <v>R69</v>
          </cell>
          <cell r="O370">
            <v>3.2386720000000002</v>
          </cell>
          <cell r="AI370">
            <v>0</v>
          </cell>
          <cell r="AJ370">
            <v>0</v>
          </cell>
          <cell r="AN370">
            <v>9.0684152875533913E-2</v>
          </cell>
          <cell r="AO370">
            <v>0.47097253590196653</v>
          </cell>
          <cell r="AP370">
            <v>0.38028838302643259</v>
          </cell>
          <cell r="AQ370">
            <v>0.29252952540494809</v>
          </cell>
          <cell r="AR370">
            <v>0.38028838302643259</v>
          </cell>
          <cell r="AW370">
            <v>0</v>
          </cell>
        </row>
        <row r="371">
          <cell r="A371" t="str">
            <v>R380</v>
          </cell>
          <cell r="O371">
            <v>69.814539999999994</v>
          </cell>
          <cell r="AI371">
            <v>0</v>
          </cell>
          <cell r="AJ371">
            <v>0</v>
          </cell>
          <cell r="AN371">
            <v>0</v>
          </cell>
          <cell r="AO371">
            <v>0</v>
          </cell>
          <cell r="AP371">
            <v>0</v>
          </cell>
          <cell r="AQ371">
            <v>0</v>
          </cell>
          <cell r="AR371">
            <v>0</v>
          </cell>
          <cell r="AW371">
            <v>0</v>
          </cell>
        </row>
        <row r="372">
          <cell r="A372" t="str">
            <v>R342</v>
          </cell>
          <cell r="O372">
            <v>80.315959000000007</v>
          </cell>
          <cell r="AI372">
            <v>0</v>
          </cell>
          <cell r="AJ372">
            <v>0</v>
          </cell>
          <cell r="AN372">
            <v>0</v>
          </cell>
          <cell r="AO372">
            <v>0</v>
          </cell>
          <cell r="AP372">
            <v>0</v>
          </cell>
          <cell r="AQ372">
            <v>0</v>
          </cell>
          <cell r="AR372">
            <v>0</v>
          </cell>
          <cell r="AW372">
            <v>0</v>
          </cell>
        </row>
        <row r="373">
          <cell r="A373" t="str">
            <v>R170</v>
          </cell>
          <cell r="O373">
            <v>6.8364289999999999</v>
          </cell>
          <cell r="AI373">
            <v>0</v>
          </cell>
          <cell r="AJ373">
            <v>0</v>
          </cell>
          <cell r="AN373">
            <v>0</v>
          </cell>
          <cell r="AO373">
            <v>0</v>
          </cell>
          <cell r="AP373">
            <v>0</v>
          </cell>
          <cell r="AQ373">
            <v>0</v>
          </cell>
          <cell r="AR373">
            <v>0</v>
          </cell>
          <cell r="AW373">
            <v>0</v>
          </cell>
        </row>
        <row r="374">
          <cell r="A374" t="str">
            <v>R304</v>
          </cell>
          <cell r="O374">
            <v>20.265076000000001</v>
          </cell>
          <cell r="AI374">
            <v>0</v>
          </cell>
          <cell r="AJ374">
            <v>0</v>
          </cell>
          <cell r="AN374">
            <v>0</v>
          </cell>
          <cell r="AO374">
            <v>0</v>
          </cell>
          <cell r="AP374">
            <v>0</v>
          </cell>
          <cell r="AQ374">
            <v>0</v>
          </cell>
          <cell r="AR374">
            <v>0</v>
          </cell>
          <cell r="AW374">
            <v>0</v>
          </cell>
        </row>
        <row r="375">
          <cell r="A375" t="str">
            <v>R107</v>
          </cell>
          <cell r="O375">
            <v>4.6533119999999997</v>
          </cell>
          <cell r="AI375">
            <v>0</v>
          </cell>
          <cell r="AJ375">
            <v>0</v>
          </cell>
          <cell r="AN375">
            <v>5.3478585432579967E-2</v>
          </cell>
          <cell r="AO375">
            <v>0.27774362111759276</v>
          </cell>
          <cell r="AP375">
            <v>0.22426503568501283</v>
          </cell>
          <cell r="AQ375">
            <v>0.17251156591154829</v>
          </cell>
          <cell r="AR375">
            <v>0.22426503568501283</v>
          </cell>
          <cell r="AW375">
            <v>0</v>
          </cell>
        </row>
        <row r="376">
          <cell r="A376" t="str">
            <v>R240</v>
          </cell>
          <cell r="O376">
            <v>5.5501379999999996</v>
          </cell>
          <cell r="AI376">
            <v>0</v>
          </cell>
          <cell r="AJ376">
            <v>0</v>
          </cell>
          <cell r="AN376">
            <v>1.7417024095205463E-3</v>
          </cell>
          <cell r="AO376">
            <v>9.0456157397680002E-3</v>
          </cell>
          <cell r="AP376">
            <v>7.3039133302474531E-3</v>
          </cell>
          <cell r="AQ376">
            <v>5.6183948694211172E-3</v>
          </cell>
          <cell r="AR376">
            <v>7.3039133302474531E-3</v>
          </cell>
          <cell r="AW376">
            <v>0</v>
          </cell>
        </row>
        <row r="377">
          <cell r="A377" t="str">
            <v>R369</v>
          </cell>
          <cell r="O377">
            <v>106.475256</v>
          </cell>
          <cell r="AI377">
            <v>0</v>
          </cell>
          <cell r="AJ377">
            <v>0</v>
          </cell>
          <cell r="AN377">
            <v>0</v>
          </cell>
          <cell r="AO377">
            <v>0</v>
          </cell>
          <cell r="AP377">
            <v>0</v>
          </cell>
          <cell r="AQ377">
            <v>0</v>
          </cell>
          <cell r="AR377">
            <v>0</v>
          </cell>
          <cell r="AW377">
            <v>0</v>
          </cell>
        </row>
        <row r="378">
          <cell r="A378" t="str">
            <v>R363</v>
          </cell>
          <cell r="O378">
            <v>93.702967000000001</v>
          </cell>
          <cell r="AI378">
            <v>0</v>
          </cell>
          <cell r="AJ378">
            <v>0</v>
          </cell>
          <cell r="AN378">
            <v>0</v>
          </cell>
          <cell r="AO378">
            <v>0</v>
          </cell>
          <cell r="AP378">
            <v>0</v>
          </cell>
          <cell r="AQ378">
            <v>0</v>
          </cell>
          <cell r="AR378">
            <v>0</v>
          </cell>
          <cell r="AW378">
            <v>0</v>
          </cell>
        </row>
        <row r="379">
          <cell r="A379" t="str">
            <v>R402</v>
          </cell>
          <cell r="O379">
            <v>78.956000000000003</v>
          </cell>
          <cell r="AI379">
            <v>0</v>
          </cell>
          <cell r="AJ379">
            <v>0</v>
          </cell>
          <cell r="AN379">
            <v>0</v>
          </cell>
          <cell r="AO379">
            <v>0</v>
          </cell>
          <cell r="AP379">
            <v>0</v>
          </cell>
          <cell r="AQ379">
            <v>0</v>
          </cell>
          <cell r="AR379">
            <v>0</v>
          </cell>
          <cell r="AW379">
            <v>0</v>
          </cell>
        </row>
        <row r="380">
          <cell r="A380" t="str">
            <v>R381</v>
          </cell>
          <cell r="O380">
            <v>46.846234000000003</v>
          </cell>
          <cell r="AI380">
            <v>0</v>
          </cell>
          <cell r="AJ380">
            <v>0</v>
          </cell>
          <cell r="AN380">
            <v>0</v>
          </cell>
          <cell r="AO380">
            <v>0</v>
          </cell>
          <cell r="AP380">
            <v>0</v>
          </cell>
          <cell r="AQ380">
            <v>0</v>
          </cell>
          <cell r="AR380">
            <v>0</v>
          </cell>
          <cell r="AW380">
            <v>0</v>
          </cell>
        </row>
        <row r="381">
          <cell r="A381" t="str">
            <v>R651</v>
          </cell>
          <cell r="O381">
            <v>77.345788999999996</v>
          </cell>
          <cell r="AI381">
            <v>0</v>
          </cell>
          <cell r="AJ381">
            <v>0</v>
          </cell>
          <cell r="AN381">
            <v>0</v>
          </cell>
          <cell r="AO381">
            <v>0</v>
          </cell>
          <cell r="AP381">
            <v>0</v>
          </cell>
          <cell r="AQ381">
            <v>0</v>
          </cell>
          <cell r="AR381">
            <v>0</v>
          </cell>
          <cell r="AW381">
            <v>0</v>
          </cell>
        </row>
        <row r="382">
          <cell r="A382" t="str">
            <v>R284</v>
          </cell>
          <cell r="O382">
            <v>7.4658819999999997</v>
          </cell>
          <cell r="AI382">
            <v>0</v>
          </cell>
          <cell r="AJ382">
            <v>0</v>
          </cell>
          <cell r="AN382">
            <v>0</v>
          </cell>
          <cell r="AO382">
            <v>0</v>
          </cell>
          <cell r="AP382">
            <v>0</v>
          </cell>
          <cell r="AQ382">
            <v>0</v>
          </cell>
          <cell r="AR382">
            <v>0</v>
          </cell>
          <cell r="AW382">
            <v>0</v>
          </cell>
        </row>
        <row r="383">
          <cell r="A383" t="str">
            <v>R440</v>
          </cell>
          <cell r="O383">
            <v>227.399933</v>
          </cell>
          <cell r="AI383">
            <v>0</v>
          </cell>
          <cell r="AJ383">
            <v>0</v>
          </cell>
          <cell r="AN383">
            <v>0</v>
          </cell>
          <cell r="AO383">
            <v>0</v>
          </cell>
          <cell r="AP383">
            <v>0</v>
          </cell>
          <cell r="AQ383">
            <v>0</v>
          </cell>
          <cell r="AR383">
            <v>0</v>
          </cell>
          <cell r="AW383">
            <v>0</v>
          </cell>
        </row>
        <row r="384">
          <cell r="A384" t="str">
            <v>R144</v>
          </cell>
          <cell r="O384">
            <v>7.6962200000000003</v>
          </cell>
          <cell r="AI384">
            <v>0</v>
          </cell>
          <cell r="AJ384">
            <v>0</v>
          </cell>
          <cell r="AN384">
            <v>0</v>
          </cell>
          <cell r="AO384">
            <v>0</v>
          </cell>
          <cell r="AP384">
            <v>0</v>
          </cell>
          <cell r="AQ384">
            <v>0</v>
          </cell>
          <cell r="AR384">
            <v>0</v>
          </cell>
          <cell r="AW384">
            <v>0</v>
          </cell>
        </row>
        <row r="385">
          <cell r="A385" t="str">
            <v>R268</v>
          </cell>
          <cell r="O385">
            <v>5.1293405500000002</v>
          </cell>
          <cell r="AI385">
            <v>0</v>
          </cell>
          <cell r="AJ385">
            <v>0</v>
          </cell>
          <cell r="AN385">
            <v>0</v>
          </cell>
          <cell r="AO385">
            <v>0</v>
          </cell>
          <cell r="AP385">
            <v>0</v>
          </cell>
          <cell r="AQ385">
            <v>0</v>
          </cell>
          <cell r="AR385">
            <v>0</v>
          </cell>
          <cell r="AW385">
            <v>0</v>
          </cell>
        </row>
        <row r="386">
          <cell r="A386" t="str">
            <v>R278</v>
          </cell>
          <cell r="O386">
            <v>8.5539000000000005</v>
          </cell>
          <cell r="AI386">
            <v>0</v>
          </cell>
          <cell r="AJ386">
            <v>0</v>
          </cell>
          <cell r="AN386">
            <v>0</v>
          </cell>
          <cell r="AO386">
            <v>0</v>
          </cell>
          <cell r="AP386">
            <v>0</v>
          </cell>
          <cell r="AQ386">
            <v>0</v>
          </cell>
          <cell r="AR386">
            <v>0</v>
          </cell>
          <cell r="AW386">
            <v>0</v>
          </cell>
        </row>
        <row r="387">
          <cell r="A387" t="str">
            <v>R93</v>
          </cell>
          <cell r="O387">
            <v>10.6532</v>
          </cell>
          <cell r="AI387">
            <v>0</v>
          </cell>
          <cell r="AJ387">
            <v>0</v>
          </cell>
          <cell r="AN387">
            <v>3.9528063917873293E-2</v>
          </cell>
          <cell r="AO387">
            <v>0.20529091260572907</v>
          </cell>
          <cell r="AP387">
            <v>0.16576284868785576</v>
          </cell>
          <cell r="AQ387">
            <v>0.1275098836060429</v>
          </cell>
          <cell r="AR387">
            <v>0.16576284868785576</v>
          </cell>
          <cell r="AW387">
            <v>0</v>
          </cell>
        </row>
        <row r="388">
          <cell r="A388" t="str">
            <v>R214</v>
          </cell>
          <cell r="O388">
            <v>3.0429349999999999</v>
          </cell>
          <cell r="AI388">
            <v>0</v>
          </cell>
          <cell r="AJ388">
            <v>0</v>
          </cell>
          <cell r="AN388">
            <v>0</v>
          </cell>
          <cell r="AO388">
            <v>0</v>
          </cell>
          <cell r="AP388">
            <v>0</v>
          </cell>
          <cell r="AQ388">
            <v>0</v>
          </cell>
          <cell r="AR388">
            <v>0</v>
          </cell>
          <cell r="AW388">
            <v>0</v>
          </cell>
        </row>
        <row r="389">
          <cell r="A389" t="str">
            <v>R145</v>
          </cell>
          <cell r="O389">
            <v>7.662344</v>
          </cell>
          <cell r="AI389">
            <v>0</v>
          </cell>
          <cell r="AJ389">
            <v>0</v>
          </cell>
          <cell r="AN389">
            <v>0</v>
          </cell>
          <cell r="AO389">
            <v>0</v>
          </cell>
          <cell r="AP389">
            <v>0</v>
          </cell>
          <cell r="AQ389">
            <v>0</v>
          </cell>
          <cell r="AR389">
            <v>0</v>
          </cell>
          <cell r="AW389">
            <v>0</v>
          </cell>
        </row>
        <row r="390">
          <cell r="A390" t="str">
            <v>R643</v>
          </cell>
          <cell r="O390">
            <v>78.438209999999998</v>
          </cell>
          <cell r="AI390">
            <v>0</v>
          </cell>
          <cell r="AJ390">
            <v>0</v>
          </cell>
          <cell r="AN390">
            <v>0</v>
          </cell>
          <cell r="AO390">
            <v>0</v>
          </cell>
          <cell r="AP390">
            <v>0</v>
          </cell>
          <cell r="AQ390">
            <v>0</v>
          </cell>
          <cell r="AR390">
            <v>0</v>
          </cell>
          <cell r="AW390">
            <v>0</v>
          </cell>
        </row>
        <row r="391">
          <cell r="A391" t="str">
            <v>R70</v>
          </cell>
          <cell r="O391">
            <v>4.0546439999999997</v>
          </cell>
          <cell r="AI391">
            <v>0</v>
          </cell>
          <cell r="AJ391">
            <v>0</v>
          </cell>
          <cell r="AN391">
            <v>8.8859931393869829E-2</v>
          </cell>
          <cell r="AO391">
            <v>0.46149835336816275</v>
          </cell>
          <cell r="AP391">
            <v>0.37263842197429287</v>
          </cell>
          <cell r="AQ391">
            <v>0.28664493998022528</v>
          </cell>
          <cell r="AR391">
            <v>0.37263842197429287</v>
          </cell>
          <cell r="AW391">
            <v>0</v>
          </cell>
        </row>
        <row r="392">
          <cell r="A392" t="str">
            <v>R76</v>
          </cell>
          <cell r="O392">
            <v>5.2590173099999999</v>
          </cell>
          <cell r="AI392">
            <v>0</v>
          </cell>
          <cell r="AJ392">
            <v>0</v>
          </cell>
          <cell r="AN392">
            <v>9.2244185966084802E-2</v>
          </cell>
          <cell r="AO392">
            <v>0.47907464324321464</v>
          </cell>
          <cell r="AP392">
            <v>0.38683045727712984</v>
          </cell>
          <cell r="AQ392">
            <v>0.29756189021317686</v>
          </cell>
          <cell r="AR392">
            <v>0.38683045727712984</v>
          </cell>
          <cell r="AW392">
            <v>0</v>
          </cell>
        </row>
        <row r="393">
          <cell r="A393" t="str">
            <v>R183</v>
          </cell>
          <cell r="O393">
            <v>6.1650024800000001</v>
          </cell>
          <cell r="AI393">
            <v>0</v>
          </cell>
          <cell r="AJ393">
            <v>0</v>
          </cell>
          <cell r="AN393">
            <v>0</v>
          </cell>
          <cell r="AO393">
            <v>0</v>
          </cell>
          <cell r="AP393">
            <v>0</v>
          </cell>
          <cell r="AQ393">
            <v>0</v>
          </cell>
          <cell r="AR393">
            <v>0</v>
          </cell>
          <cell r="AW393">
            <v>0</v>
          </cell>
        </row>
        <row r="394">
          <cell r="A394" t="str">
            <v>R200</v>
          </cell>
          <cell r="O394">
            <v>5.4004000000000003</v>
          </cell>
          <cell r="AI394">
            <v>0</v>
          </cell>
          <cell r="AJ394">
            <v>0</v>
          </cell>
          <cell r="AN394">
            <v>9.0751463886061992E-2</v>
          </cell>
          <cell r="AO394">
            <v>0.47132211889212844</v>
          </cell>
          <cell r="AP394">
            <v>0.38057065500606652</v>
          </cell>
          <cell r="AQ394">
            <v>0.29274665769697422</v>
          </cell>
          <cell r="AR394">
            <v>0.38057065500606652</v>
          </cell>
          <cell r="AW394">
            <v>0</v>
          </cell>
        </row>
        <row r="395">
          <cell r="A395" t="str">
            <v>R305</v>
          </cell>
          <cell r="O395">
            <v>36.211269999999999</v>
          </cell>
          <cell r="AI395">
            <v>0</v>
          </cell>
          <cell r="AJ395">
            <v>0</v>
          </cell>
          <cell r="AN395">
            <v>0</v>
          </cell>
          <cell r="AO395">
            <v>0</v>
          </cell>
          <cell r="AP395">
            <v>0</v>
          </cell>
          <cell r="AQ395">
            <v>0</v>
          </cell>
          <cell r="AR395">
            <v>0</v>
          </cell>
          <cell r="AW395">
            <v>0</v>
          </cell>
        </row>
        <row r="396">
          <cell r="A396" t="str">
            <v>R241</v>
          </cell>
          <cell r="O396">
            <v>3.3611810000000002</v>
          </cell>
          <cell r="AI396">
            <v>0</v>
          </cell>
          <cell r="AJ396">
            <v>0</v>
          </cell>
          <cell r="AN396">
            <v>2.4294041584600638E-2</v>
          </cell>
          <cell r="AO396">
            <v>0.1261722804877646</v>
          </cell>
          <cell r="AP396">
            <v>0.10187823890316397</v>
          </cell>
          <cell r="AQ396">
            <v>7.8367876079356913E-2</v>
          </cell>
          <cell r="AR396">
            <v>0.10187823890316397</v>
          </cell>
          <cell r="AW396">
            <v>0</v>
          </cell>
        </row>
        <row r="397">
          <cell r="A397" t="str">
            <v>R251</v>
          </cell>
          <cell r="O397">
            <v>1.8855839999999999</v>
          </cell>
          <cell r="AI397">
            <v>0</v>
          </cell>
          <cell r="AJ397">
            <v>0</v>
          </cell>
          <cell r="AN397">
            <v>4.0903224484256366E-2</v>
          </cell>
          <cell r="AO397">
            <v>0.21243287554726695</v>
          </cell>
          <cell r="AP397">
            <v>0.1715296510630106</v>
          </cell>
          <cell r="AQ397">
            <v>0.13194588543308505</v>
          </cell>
          <cell r="AR397">
            <v>0.1715296510630106</v>
          </cell>
          <cell r="AW397">
            <v>0</v>
          </cell>
        </row>
        <row r="398">
          <cell r="A398" t="str">
            <v>R441</v>
          </cell>
          <cell r="O398">
            <v>360.78638999999998</v>
          </cell>
          <cell r="AI398">
            <v>0</v>
          </cell>
          <cell r="AJ398">
            <v>0</v>
          </cell>
          <cell r="AN398">
            <v>0</v>
          </cell>
          <cell r="AO398">
            <v>0</v>
          </cell>
          <cell r="AP398">
            <v>0</v>
          </cell>
          <cell r="AQ398">
            <v>0</v>
          </cell>
          <cell r="AR398">
            <v>0</v>
          </cell>
          <cell r="AW398">
            <v>0</v>
          </cell>
        </row>
        <row r="399">
          <cell r="A399" t="str">
            <v>R306</v>
          </cell>
          <cell r="O399">
            <v>35.438406999999998</v>
          </cell>
          <cell r="AI399">
            <v>0</v>
          </cell>
          <cell r="AJ399">
            <v>0</v>
          </cell>
          <cell r="AN399">
            <v>0</v>
          </cell>
          <cell r="AO399">
            <v>0</v>
          </cell>
          <cell r="AP399">
            <v>0</v>
          </cell>
          <cell r="AQ399">
            <v>0</v>
          </cell>
          <cell r="AR399">
            <v>0</v>
          </cell>
          <cell r="AW399">
            <v>0</v>
          </cell>
        </row>
        <row r="400">
          <cell r="A400" t="str">
            <v>R382</v>
          </cell>
          <cell r="O400">
            <v>46.075541600000001</v>
          </cell>
          <cell r="AI400">
            <v>0</v>
          </cell>
          <cell r="AJ400">
            <v>0</v>
          </cell>
          <cell r="AN400">
            <v>0</v>
          </cell>
          <cell r="AO400">
            <v>0</v>
          </cell>
          <cell r="AP400">
            <v>0</v>
          </cell>
          <cell r="AQ400">
            <v>0</v>
          </cell>
          <cell r="AR400">
            <v>0</v>
          </cell>
          <cell r="AW400">
            <v>0</v>
          </cell>
        </row>
        <row r="401">
          <cell r="A401" t="str">
            <v>R77</v>
          </cell>
          <cell r="O401">
            <v>5.7846770000000003</v>
          </cell>
          <cell r="AI401">
            <v>0</v>
          </cell>
          <cell r="AJ401">
            <v>0</v>
          </cell>
          <cell r="AN401">
            <v>0</v>
          </cell>
          <cell r="AO401">
            <v>0</v>
          </cell>
          <cell r="AP401">
            <v>0</v>
          </cell>
          <cell r="AQ401">
            <v>0</v>
          </cell>
          <cell r="AR401">
            <v>0</v>
          </cell>
          <cell r="AW401">
            <v>0</v>
          </cell>
        </row>
        <row r="402">
          <cell r="A402" t="str">
            <v>R343</v>
          </cell>
          <cell r="O402">
            <v>101.602515</v>
          </cell>
          <cell r="AI402">
            <v>0</v>
          </cell>
          <cell r="AJ402">
            <v>0</v>
          </cell>
          <cell r="AN402">
            <v>0</v>
          </cell>
          <cell r="AO402">
            <v>0</v>
          </cell>
          <cell r="AP402">
            <v>0</v>
          </cell>
          <cell r="AQ402">
            <v>0</v>
          </cell>
          <cell r="AR402">
            <v>0</v>
          </cell>
          <cell r="AW402">
            <v>0</v>
          </cell>
        </row>
        <row r="403">
          <cell r="A403" t="str">
            <v>R676</v>
          </cell>
          <cell r="O403">
            <v>208.842985</v>
          </cell>
          <cell r="AI403">
            <v>0</v>
          </cell>
          <cell r="AJ403">
            <v>0</v>
          </cell>
          <cell r="AN403">
            <v>0.63455819637987598</v>
          </cell>
          <cell r="AO403">
            <v>3.2956086973277432</v>
          </cell>
          <cell r="AP403">
            <v>2.6610505009478675</v>
          </cell>
          <cell r="AQ403">
            <v>2.0469619238060517</v>
          </cell>
          <cell r="AR403">
            <v>2.6610505009478675</v>
          </cell>
          <cell r="AW403">
            <v>0</v>
          </cell>
        </row>
        <row r="404">
          <cell r="A404" t="str">
            <v>R126</v>
          </cell>
          <cell r="O404">
            <v>6.6725880000000002</v>
          </cell>
          <cell r="AI404">
            <v>0</v>
          </cell>
          <cell r="AJ404">
            <v>0</v>
          </cell>
          <cell r="AN404">
            <v>8.8615675510868661E-3</v>
          </cell>
          <cell r="AO404">
            <v>4.602297986209631E-2</v>
          </cell>
          <cell r="AP404">
            <v>3.7161412311009445E-2</v>
          </cell>
          <cell r="AQ404">
            <v>2.8585701777699569E-2</v>
          </cell>
          <cell r="AR404">
            <v>3.7161412311009445E-2</v>
          </cell>
          <cell r="AW404">
            <v>0</v>
          </cell>
        </row>
        <row r="405">
          <cell r="A405" t="str">
            <v>R646</v>
          </cell>
          <cell r="O405">
            <v>58.142079000000003</v>
          </cell>
          <cell r="AI405">
            <v>0</v>
          </cell>
          <cell r="AJ405">
            <v>0</v>
          </cell>
          <cell r="AN405">
            <v>0</v>
          </cell>
          <cell r="AO405">
            <v>0</v>
          </cell>
          <cell r="AP405">
            <v>0</v>
          </cell>
          <cell r="AQ405">
            <v>0</v>
          </cell>
          <cell r="AR405">
            <v>0</v>
          </cell>
          <cell r="AW405">
            <v>0</v>
          </cell>
        </row>
        <row r="406">
          <cell r="A406" t="str">
            <v>R348</v>
          </cell>
          <cell r="O406">
            <v>114.20595</v>
          </cell>
          <cell r="AI406">
            <v>0</v>
          </cell>
          <cell r="AJ406">
            <v>0</v>
          </cell>
          <cell r="AN406">
            <v>0</v>
          </cell>
          <cell r="AO406">
            <v>0</v>
          </cell>
          <cell r="AP406">
            <v>0</v>
          </cell>
          <cell r="AQ406">
            <v>0</v>
          </cell>
          <cell r="AR406">
            <v>0</v>
          </cell>
          <cell r="AW406">
            <v>0</v>
          </cell>
        </row>
        <row r="407">
          <cell r="A407" t="str">
            <v>R279</v>
          </cell>
          <cell r="O407">
            <v>8.5326769999999996</v>
          </cell>
          <cell r="AI407">
            <v>0</v>
          </cell>
          <cell r="AJ407">
            <v>0</v>
          </cell>
          <cell r="AN407">
            <v>0</v>
          </cell>
          <cell r="AO407">
            <v>0</v>
          </cell>
          <cell r="AP407">
            <v>0</v>
          </cell>
          <cell r="AQ407">
            <v>0</v>
          </cell>
          <cell r="AR407">
            <v>0</v>
          </cell>
          <cell r="AW407">
            <v>0</v>
          </cell>
        </row>
        <row r="408">
          <cell r="A408" t="str">
            <v>R647</v>
          </cell>
          <cell r="O408">
            <v>81.199554000000006</v>
          </cell>
          <cell r="AI408">
            <v>0</v>
          </cell>
          <cell r="AJ408">
            <v>0</v>
          </cell>
          <cell r="AN408">
            <v>0</v>
          </cell>
          <cell r="AO408">
            <v>0</v>
          </cell>
          <cell r="AP408">
            <v>0</v>
          </cell>
          <cell r="AQ408">
            <v>0</v>
          </cell>
          <cell r="AR408">
            <v>0</v>
          </cell>
          <cell r="AW408">
            <v>0</v>
          </cell>
        </row>
        <row r="409">
          <cell r="A409" t="str">
            <v>R364</v>
          </cell>
          <cell r="O409">
            <v>80.951370999999995</v>
          </cell>
          <cell r="AI409">
            <v>0</v>
          </cell>
          <cell r="AJ409">
            <v>0</v>
          </cell>
          <cell r="AN409">
            <v>0</v>
          </cell>
          <cell r="AO409">
            <v>0</v>
          </cell>
          <cell r="AP409">
            <v>0</v>
          </cell>
          <cell r="AQ409">
            <v>0</v>
          </cell>
          <cell r="AR409">
            <v>0</v>
          </cell>
          <cell r="AW409">
            <v>0</v>
          </cell>
        </row>
        <row r="410">
          <cell r="A410" t="str">
            <v>R133</v>
          </cell>
          <cell r="O410">
            <v>4.9610010000000004</v>
          </cell>
          <cell r="AI410">
            <v>0</v>
          </cell>
          <cell r="AJ410">
            <v>0</v>
          </cell>
          <cell r="AN410">
            <v>0</v>
          </cell>
          <cell r="AO410">
            <v>0</v>
          </cell>
          <cell r="AP410">
            <v>0</v>
          </cell>
          <cell r="AQ410">
            <v>0</v>
          </cell>
          <cell r="AR410">
            <v>0</v>
          </cell>
          <cell r="AW410">
            <v>0</v>
          </cell>
        </row>
        <row r="411">
          <cell r="A411" t="str">
            <v>R671</v>
          </cell>
          <cell r="O411">
            <v>212.08354700000001</v>
          </cell>
          <cell r="AI411">
            <v>0</v>
          </cell>
          <cell r="AJ411">
            <v>0</v>
          </cell>
          <cell r="AN411">
            <v>0</v>
          </cell>
          <cell r="AO411">
            <v>0</v>
          </cell>
          <cell r="AP411">
            <v>0</v>
          </cell>
          <cell r="AQ411">
            <v>0</v>
          </cell>
          <cell r="AR411">
            <v>0</v>
          </cell>
          <cell r="AW411">
            <v>0</v>
          </cell>
        </row>
        <row r="412">
          <cell r="A412" t="str">
            <v>R291</v>
          </cell>
          <cell r="O412">
            <v>7.8979100000000004</v>
          </cell>
          <cell r="AI412">
            <v>0</v>
          </cell>
          <cell r="AJ412">
            <v>0</v>
          </cell>
          <cell r="AN412">
            <v>0</v>
          </cell>
          <cell r="AO412">
            <v>0</v>
          </cell>
          <cell r="AP412">
            <v>0</v>
          </cell>
          <cell r="AQ412">
            <v>0</v>
          </cell>
          <cell r="AR412">
            <v>0</v>
          </cell>
          <cell r="AW412">
            <v>0</v>
          </cell>
        </row>
        <row r="413">
          <cell r="A413" t="str">
            <v>R134</v>
          </cell>
          <cell r="O413">
            <v>5.2311629999999996</v>
          </cell>
          <cell r="AI413">
            <v>0</v>
          </cell>
          <cell r="AJ413">
            <v>0</v>
          </cell>
          <cell r="AN413">
            <v>1.0556134113034802E-2</v>
          </cell>
          <cell r="AO413">
            <v>5.4823793296729144E-2</v>
          </cell>
          <cell r="AP413">
            <v>4.4267659183694331E-2</v>
          </cell>
          <cell r="AQ413">
            <v>3.4052045525918721E-2</v>
          </cell>
          <cell r="AR413">
            <v>4.4267659183694331E-2</v>
          </cell>
          <cell r="AW413">
            <v>0</v>
          </cell>
        </row>
        <row r="414">
          <cell r="A414" t="str">
            <v>R21</v>
          </cell>
          <cell r="O414">
            <v>8.7212150000000008</v>
          </cell>
          <cell r="AI414">
            <v>0</v>
          </cell>
          <cell r="AJ414">
            <v>0</v>
          </cell>
          <cell r="AN414">
            <v>0</v>
          </cell>
          <cell r="AO414">
            <v>0</v>
          </cell>
          <cell r="AP414">
            <v>0</v>
          </cell>
          <cell r="AQ414">
            <v>0</v>
          </cell>
          <cell r="AR414">
            <v>0</v>
          </cell>
          <cell r="AW414">
            <v>0</v>
          </cell>
        </row>
        <row r="415">
          <cell r="A415" t="str">
            <v>R184</v>
          </cell>
          <cell r="O415">
            <v>6.2315360000000002</v>
          </cell>
          <cell r="AI415">
            <v>0</v>
          </cell>
          <cell r="AJ415">
            <v>0</v>
          </cell>
          <cell r="AN415">
            <v>0</v>
          </cell>
          <cell r="AO415">
            <v>0</v>
          </cell>
          <cell r="AP415">
            <v>0</v>
          </cell>
          <cell r="AQ415">
            <v>0</v>
          </cell>
          <cell r="AR415">
            <v>0</v>
          </cell>
          <cell r="AW415">
            <v>0</v>
          </cell>
        </row>
        <row r="416">
          <cell r="A416" t="str">
            <v>R135</v>
          </cell>
          <cell r="O416">
            <v>6.5333199999999998</v>
          </cell>
          <cell r="AI416">
            <v>0</v>
          </cell>
          <cell r="AJ416">
            <v>0</v>
          </cell>
          <cell r="AN416">
            <v>0</v>
          </cell>
          <cell r="AO416">
            <v>0</v>
          </cell>
          <cell r="AP416">
            <v>0</v>
          </cell>
          <cell r="AQ416">
            <v>0</v>
          </cell>
          <cell r="AR416">
            <v>0</v>
          </cell>
          <cell r="AW416">
            <v>0</v>
          </cell>
        </row>
        <row r="417">
          <cell r="A417" t="str">
            <v>R617</v>
          </cell>
          <cell r="O417">
            <v>72.736339999999998</v>
          </cell>
          <cell r="AI417">
            <v>0</v>
          </cell>
          <cell r="AJ417">
            <v>0</v>
          </cell>
          <cell r="AN417">
            <v>0</v>
          </cell>
          <cell r="AO417">
            <v>0</v>
          </cell>
          <cell r="AP417">
            <v>0</v>
          </cell>
          <cell r="AQ417">
            <v>0</v>
          </cell>
          <cell r="AR417">
            <v>0</v>
          </cell>
          <cell r="AW417">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
          <cell r="A2">
            <v>0</v>
          </cell>
          <cell r="B2">
            <v>1</v>
          </cell>
          <cell r="C2">
            <v>2</v>
          </cell>
          <cell r="D2">
            <v>3</v>
          </cell>
          <cell r="E2">
            <v>4</v>
          </cell>
          <cell r="F2">
            <v>5</v>
          </cell>
          <cell r="G2">
            <v>6</v>
          </cell>
          <cell r="H2">
            <v>7</v>
          </cell>
          <cell r="I2">
            <v>8</v>
          </cell>
          <cell r="K2">
            <v>10</v>
          </cell>
          <cell r="N2">
            <v>13</v>
          </cell>
          <cell r="O2">
            <v>14</v>
          </cell>
          <cell r="P2">
            <v>15</v>
          </cell>
          <cell r="Q2">
            <v>16</v>
          </cell>
          <cell r="R2">
            <v>17</v>
          </cell>
          <cell r="S2">
            <v>18</v>
          </cell>
          <cell r="T2">
            <v>19</v>
          </cell>
          <cell r="U2">
            <v>20</v>
          </cell>
          <cell r="V2">
            <v>21</v>
          </cell>
          <cell r="W2">
            <v>22</v>
          </cell>
          <cell r="X2">
            <v>23</v>
          </cell>
          <cell r="Y2">
            <v>24</v>
          </cell>
          <cell r="Z2">
            <v>25</v>
          </cell>
          <cell r="AA2">
            <v>26</v>
          </cell>
          <cell r="AB2">
            <v>27</v>
          </cell>
          <cell r="AC2">
            <v>28</v>
          </cell>
          <cell r="AD2">
            <v>29</v>
          </cell>
          <cell r="AE2">
            <v>30</v>
          </cell>
          <cell r="AF2">
            <v>31</v>
          </cell>
          <cell r="AG2">
            <v>32</v>
          </cell>
          <cell r="AH2">
            <v>33</v>
          </cell>
          <cell r="AI2">
            <v>34</v>
          </cell>
          <cell r="AJ2">
            <v>35</v>
          </cell>
          <cell r="AK2">
            <v>36</v>
          </cell>
          <cell r="AL2">
            <v>37</v>
          </cell>
          <cell r="AM2">
            <v>38</v>
          </cell>
          <cell r="AN2">
            <v>39</v>
          </cell>
          <cell r="AO2">
            <v>40</v>
          </cell>
          <cell r="AP2">
            <v>41</v>
          </cell>
          <cell r="AQ2">
            <v>42</v>
          </cell>
          <cell r="AR2">
            <v>43</v>
          </cell>
          <cell r="AS2">
            <v>44</v>
          </cell>
          <cell r="AT2">
            <v>45</v>
          </cell>
          <cell r="AU2">
            <v>46</v>
          </cell>
          <cell r="AV2">
            <v>47</v>
          </cell>
          <cell r="AW2">
            <v>48</v>
          </cell>
          <cell r="AX2">
            <v>49</v>
          </cell>
        </row>
        <row r="3">
          <cell r="G3" t="str">
            <v>RELATIVE TO 2015-16</v>
          </cell>
          <cell r="S3" t="str">
            <v>OBR CPI --&gt;</v>
          </cell>
          <cell r="T3">
            <v>0.02</v>
          </cell>
          <cell r="U3">
            <v>0.02</v>
          </cell>
          <cell r="V3">
            <v>0.02</v>
          </cell>
          <cell r="Y3">
            <v>1</v>
          </cell>
        </row>
        <row r="4">
          <cell r="S4" t="str">
            <v>ASC principle --&gt;</v>
          </cell>
          <cell r="T4">
            <v>1.02</v>
          </cell>
          <cell r="U4">
            <v>1.02</v>
          </cell>
          <cell r="V4">
            <v>1.02</v>
          </cell>
        </row>
        <row r="5">
          <cell r="S5" t="str">
            <v>cumulative levels --&gt;</v>
          </cell>
          <cell r="T5">
            <v>0.02</v>
          </cell>
          <cell r="U5">
            <v>4.0399999999999991E-2</v>
          </cell>
          <cell r="V5">
            <v>6.1207999999999929E-2</v>
          </cell>
        </row>
        <row r="6">
          <cell r="H6">
            <v>207316.4191779476</v>
          </cell>
          <cell r="I6">
            <v>211517.34389946441</v>
          </cell>
          <cell r="K6">
            <v>215826.58003140587</v>
          </cell>
          <cell r="S6" t="str">
            <v>cumulative levels and ASC --&gt;</v>
          </cell>
          <cell r="T6">
            <v>1.04</v>
          </cell>
          <cell r="U6">
            <v>1.0816000000000001</v>
          </cell>
          <cell r="V6">
            <v>1.1248640000000001</v>
          </cell>
          <cell r="AF6">
            <v>27</v>
          </cell>
          <cell r="AG6">
            <v>28</v>
          </cell>
          <cell r="AH6">
            <v>29</v>
          </cell>
        </row>
        <row r="8">
          <cell r="G8" t="str">
            <v>ENGLAND</v>
          </cell>
          <cell r="H8">
            <v>16055878.569999989</v>
          </cell>
          <cell r="I8">
            <v>17051679.299999993</v>
          </cell>
          <cell r="N8">
            <v>3</v>
          </cell>
          <cell r="S8">
            <v>22535935786.679428</v>
          </cell>
          <cell r="T8">
            <v>22994887395.571495</v>
          </cell>
          <cell r="U8">
            <v>23465014776.153214</v>
          </cell>
          <cell r="V8">
            <v>23946642188.311466</v>
          </cell>
          <cell r="W8">
            <v>322529427.89491719</v>
          </cell>
          <cell r="X8">
            <v>794784587.71663153</v>
          </cell>
          <cell r="Y8">
            <v>1295718404.2285881</v>
          </cell>
          <cell r="Z8">
            <v>1826810263.2214668</v>
          </cell>
          <cell r="AA8">
            <v>381834013.06725651</v>
          </cell>
          <cell r="AB8">
            <v>814162927.12729704</v>
          </cell>
          <cell r="AC8">
            <v>1289588232.9923987</v>
          </cell>
          <cell r="AD8">
            <v>1811528749.0532181</v>
          </cell>
          <cell r="AE8">
            <v>6952930.4133999906</v>
          </cell>
          <cell r="AF8">
            <v>19382267.827822641</v>
          </cell>
          <cell r="AG8">
            <v>31744981.96899138</v>
          </cell>
          <cell r="AH8">
            <v>44030203.134261504</v>
          </cell>
          <cell r="AI8">
            <v>22858465214.574345</v>
          </cell>
          <cell r="AJ8">
            <v>23789671983.288116</v>
          </cell>
          <cell r="AK8">
            <v>24760733180.38179</v>
          </cell>
          <cell r="AL8">
            <v>25773452451.532925</v>
          </cell>
          <cell r="AM8">
            <v>23240299227.641605</v>
          </cell>
          <cell r="AN8">
            <v>24603834910.415405</v>
          </cell>
          <cell r="AO8">
            <v>26050321413.374195</v>
          </cell>
          <cell r="AP8">
            <v>27584981200.586143</v>
          </cell>
          <cell r="AQ8">
            <v>381834013.06725651</v>
          </cell>
          <cell r="AR8">
            <v>814162927.12729704</v>
          </cell>
          <cell r="AS8">
            <v>1289588232.9923987</v>
          </cell>
          <cell r="AT8">
            <v>1811528749.0532181</v>
          </cell>
          <cell r="AU8">
            <v>22472908803.055008</v>
          </cell>
          <cell r="AV8">
            <v>24623217178.243233</v>
          </cell>
          <cell r="AW8">
            <v>26082066395.343185</v>
          </cell>
          <cell r="AX8">
            <v>27629011403.720406</v>
          </cell>
        </row>
        <row r="9">
          <cell r="H9" t="str">
            <v>DATA</v>
          </cell>
          <cell r="O9" t="str">
            <v>Council Tax Base</v>
          </cell>
          <cell r="S9" t="str">
            <v>CT with tax base growth only</v>
          </cell>
          <cell r="W9" t="str">
            <v>additional CT from increase in levels</v>
          </cell>
          <cell r="AA9" t="str">
            <v>additional CT from ASC principle</v>
          </cell>
          <cell r="AE9" t="str">
            <v>additional CT from £5 principle</v>
          </cell>
          <cell r="AI9" t="str">
            <v>Amount with base and levels</v>
          </cell>
          <cell r="AM9" t="str">
            <v>Amount with base, levels and ASC 2%</v>
          </cell>
          <cell r="AQ9" t="str">
            <v>Difference for ASC authorities only</v>
          </cell>
          <cell r="AU9" t="str">
            <v>Total CT</v>
          </cell>
        </row>
        <row r="10">
          <cell r="A10" t="str">
            <v>Ecode</v>
          </cell>
          <cell r="B10" t="str">
            <v>Rcode</v>
          </cell>
          <cell r="C10" t="str">
            <v>Class</v>
          </cell>
          <cell r="D10" t="str">
            <v>County</v>
          </cell>
          <cell r="E10" t="str">
            <v>Fire</v>
          </cell>
          <cell r="F10" t="str">
            <v>Police</v>
          </cell>
          <cell r="G10" t="str">
            <v>Local Authority</v>
          </cell>
          <cell r="H10" t="str">
            <v>2013-14 TSTB</v>
          </cell>
          <cell r="I10" t="str">
            <v>2016-17 TSTB</v>
          </cell>
          <cell r="J10" t="str">
            <v>2015-16 BAND D</v>
          </cell>
          <cell r="K10" t="str">
            <v>2016-17 BAND D</v>
          </cell>
          <cell r="L10" t="str">
            <v>Band D change with ASC &amp; £5</v>
          </cell>
          <cell r="M10" t="str">
            <v>Band D change without ASC &amp; £5</v>
          </cell>
          <cell r="N10" t="str">
            <v>GROWTH RATE</v>
          </cell>
          <cell r="O10" t="str">
            <v>2016-17</v>
          </cell>
          <cell r="P10" t="str">
            <v>2017-18</v>
          </cell>
          <cell r="Q10" t="str">
            <v>2018-19</v>
          </cell>
          <cell r="R10" t="str">
            <v>2019-20</v>
          </cell>
          <cell r="S10" t="str">
            <v>2016-17</v>
          </cell>
          <cell r="T10" t="str">
            <v>2017-18</v>
          </cell>
          <cell r="U10" t="str">
            <v>2018-19</v>
          </cell>
          <cell r="V10" t="str">
            <v>2019-20</v>
          </cell>
          <cell r="W10" t="str">
            <v>2016-17</v>
          </cell>
          <cell r="X10" t="str">
            <v>2017-18</v>
          </cell>
          <cell r="Y10" t="str">
            <v>2018-19</v>
          </cell>
          <cell r="Z10" t="str">
            <v>2019-20</v>
          </cell>
          <cell r="AA10" t="str">
            <v>2016-17</v>
          </cell>
          <cell r="AB10" t="str">
            <v>2017-18</v>
          </cell>
          <cell r="AC10" t="str">
            <v>2018-19</v>
          </cell>
          <cell r="AD10" t="str">
            <v>2019-20</v>
          </cell>
          <cell r="AE10" t="str">
            <v>2016-17</v>
          </cell>
          <cell r="AF10" t="str">
            <v>2017-18</v>
          </cell>
          <cell r="AG10" t="str">
            <v>2018-19</v>
          </cell>
          <cell r="AH10" t="str">
            <v>2019-20</v>
          </cell>
          <cell r="AI10" t="str">
            <v>2016-17</v>
          </cell>
          <cell r="AJ10" t="str">
            <v>2017-18</v>
          </cell>
          <cell r="AK10" t="str">
            <v>2018-19</v>
          </cell>
          <cell r="AL10" t="str">
            <v>2019-20</v>
          </cell>
          <cell r="AM10" t="str">
            <v>2016-17</v>
          </cell>
          <cell r="AN10" t="str">
            <v>2017-18</v>
          </cell>
          <cell r="AO10" t="str">
            <v>2018-19</v>
          </cell>
          <cell r="AP10" t="str">
            <v>2019-20</v>
          </cell>
          <cell r="AQ10" t="str">
            <v>2016-17</v>
          </cell>
          <cell r="AR10" t="str">
            <v>2017-18</v>
          </cell>
          <cell r="AS10" t="str">
            <v>2018-19</v>
          </cell>
          <cell r="AT10" t="str">
            <v>2019-20</v>
          </cell>
          <cell r="AU10" t="str">
            <v>2016-17</v>
          </cell>
          <cell r="AV10" t="str">
            <v>2017-18</v>
          </cell>
          <cell r="AW10" t="str">
            <v>2018-19</v>
          </cell>
          <cell r="AX10" t="str">
            <v>2019-20</v>
          </cell>
        </row>
        <row r="11">
          <cell r="A11" t="str">
            <v>E3831</v>
          </cell>
          <cell r="B11" t="str">
            <v>R285</v>
          </cell>
          <cell r="C11" t="str">
            <v>SD</v>
          </cell>
          <cell r="D11" t="str">
            <v>E3820</v>
          </cell>
          <cell r="E11" t="str">
            <v>-</v>
          </cell>
          <cell r="F11" t="str">
            <v>E7053</v>
          </cell>
          <cell r="G11" t="str">
            <v>Adur</v>
          </cell>
          <cell r="H11">
            <v>19680.7</v>
          </cell>
          <cell r="I11">
            <v>20520.599999999999</v>
          </cell>
          <cell r="J11">
            <v>271.52999999999997</v>
          </cell>
          <cell r="K11">
            <v>276.93</v>
          </cell>
          <cell r="L11">
            <v>1.9887305270136046E-2</v>
          </cell>
          <cell r="M11">
            <v>1.9887305270136046E-2</v>
          </cell>
          <cell r="N11">
            <v>1.0140277447840613</v>
          </cell>
          <cell r="O11">
            <v>20520.599999999999</v>
          </cell>
          <cell r="P11">
            <v>20808.457739615806</v>
          </cell>
          <cell r="Q11">
            <v>21100.35347413706</v>
          </cell>
          <cell r="R11">
            <v>21396.343847525735</v>
          </cell>
          <cell r="S11">
            <v>5571958.5179999992</v>
          </cell>
          <cell r="T11">
            <v>5650120.530037879</v>
          </cell>
          <cell r="U11">
            <v>5729378.9788324358</v>
          </cell>
          <cell r="V11">
            <v>5809749.2449186621</v>
          </cell>
          <cell r="W11">
            <v>110811.24000000082</v>
          </cell>
          <cell r="X11">
            <v>227615.39583056269</v>
          </cell>
          <cell r="Y11">
            <v>350012.07261908898</v>
          </cell>
          <cell r="Z11">
            <v>478215.37659640558</v>
          </cell>
          <cell r="AA11">
            <v>0</v>
          </cell>
          <cell r="AB11">
            <v>0</v>
          </cell>
          <cell r="AC11">
            <v>0</v>
          </cell>
          <cell r="AD11">
            <v>0</v>
          </cell>
          <cell r="AE11">
            <v>0</v>
          </cell>
          <cell r="AF11">
            <v>0</v>
          </cell>
          <cell r="AG11">
            <v>0</v>
          </cell>
          <cell r="AH11">
            <v>0</v>
          </cell>
          <cell r="AI11">
            <v>5682769.7580000004</v>
          </cell>
          <cell r="AJ11">
            <v>5877735.9258684414</v>
          </cell>
          <cell r="AK11">
            <v>6079391.0514515247</v>
          </cell>
          <cell r="AL11">
            <v>6287964.6215150673</v>
          </cell>
          <cell r="AM11">
            <v>5682769.7580000004</v>
          </cell>
          <cell r="AN11">
            <v>5877735.9258684414</v>
          </cell>
          <cell r="AO11">
            <v>6079391.0514515247</v>
          </cell>
          <cell r="AP11">
            <v>6287964.6215150673</v>
          </cell>
          <cell r="AQ11">
            <v>0</v>
          </cell>
          <cell r="AR11">
            <v>0</v>
          </cell>
          <cell r="AS11">
            <v>0</v>
          </cell>
          <cell r="AT11">
            <v>0</v>
          </cell>
          <cell r="AU11">
            <v>5682769.7580000004</v>
          </cell>
          <cell r="AV11">
            <v>5877735.9258684414</v>
          </cell>
          <cell r="AW11">
            <v>6079391.0514515247</v>
          </cell>
          <cell r="AX11">
            <v>6287964.6215150673</v>
          </cell>
        </row>
        <row r="12">
          <cell r="A12" t="str">
            <v>E0931</v>
          </cell>
          <cell r="B12" t="str">
            <v>R46</v>
          </cell>
          <cell r="C12" t="str">
            <v>SD</v>
          </cell>
          <cell r="D12" t="str">
            <v>E0920</v>
          </cell>
          <cell r="E12" t="str">
            <v>-</v>
          </cell>
          <cell r="F12" t="str">
            <v>E7009</v>
          </cell>
          <cell r="G12" t="str">
            <v>Allerdale</v>
          </cell>
          <cell r="H12">
            <v>28357.599999999999</v>
          </cell>
          <cell r="I12">
            <v>29470.7</v>
          </cell>
          <cell r="J12">
            <v>156.97</v>
          </cell>
          <cell r="K12">
            <v>159.94999999999999</v>
          </cell>
          <cell r="L12">
            <v>1.8984519334904748E-2</v>
          </cell>
          <cell r="M12">
            <v>1.8984519334904748E-2</v>
          </cell>
          <cell r="N12">
            <v>1.0129165328426835</v>
          </cell>
          <cell r="O12">
            <v>29470.7</v>
          </cell>
          <cell r="P12">
            <v>29851.359264446874</v>
          </cell>
          <cell r="Q12">
            <v>30236.935326784846</v>
          </cell>
          <cell r="R12">
            <v>30627.491694995359</v>
          </cell>
          <cell r="S12">
            <v>4626015.7790000001</v>
          </cell>
          <cell r="T12">
            <v>4685767.8637402253</v>
          </cell>
          <cell r="U12">
            <v>4746291.7382454174</v>
          </cell>
          <cell r="V12">
            <v>4807597.371363421</v>
          </cell>
          <cell r="W12">
            <v>87822.685999999958</v>
          </cell>
          <cell r="X12">
            <v>184451.54889501756</v>
          </cell>
          <cell r="Y12">
            <v>285496.5386167955</v>
          </cell>
          <cell r="Z12">
            <v>391119.79474226682</v>
          </cell>
          <cell r="AA12">
            <v>0</v>
          </cell>
          <cell r="AB12">
            <v>0</v>
          </cell>
          <cell r="AC12">
            <v>0</v>
          </cell>
          <cell r="AD12">
            <v>0</v>
          </cell>
          <cell r="AE12">
            <v>0</v>
          </cell>
          <cell r="AF12">
            <v>53762.298035268454</v>
          </cell>
          <cell r="AG12">
            <v>106978.88192487098</v>
          </cell>
          <cell r="AH12">
            <v>159562.50593374958</v>
          </cell>
          <cell r="AI12">
            <v>4713838.4649999999</v>
          </cell>
          <cell r="AJ12">
            <v>4870219.4126352426</v>
          </cell>
          <cell r="AK12">
            <v>5031788.2768622125</v>
          </cell>
          <cell r="AL12">
            <v>5198717.1661056876</v>
          </cell>
          <cell r="AM12">
            <v>4713838.4649999999</v>
          </cell>
          <cell r="AN12">
            <v>4870219.4126352426</v>
          </cell>
          <cell r="AO12">
            <v>5031788.2768622125</v>
          </cell>
          <cell r="AP12">
            <v>5198717.1661056876</v>
          </cell>
          <cell r="AQ12">
            <v>0</v>
          </cell>
          <cell r="AR12">
            <v>0</v>
          </cell>
          <cell r="AS12">
            <v>0</v>
          </cell>
          <cell r="AT12">
            <v>0</v>
          </cell>
          <cell r="AU12">
            <v>4713838.4649999999</v>
          </cell>
          <cell r="AV12">
            <v>4923981.7106705112</v>
          </cell>
          <cell r="AW12">
            <v>5138767.1587870838</v>
          </cell>
          <cell r="AX12">
            <v>5358279.6720394371</v>
          </cell>
        </row>
        <row r="13">
          <cell r="A13" t="str">
            <v>E1031</v>
          </cell>
          <cell r="B13" t="str">
            <v>R52</v>
          </cell>
          <cell r="C13" t="str">
            <v>SD</v>
          </cell>
          <cell r="D13" t="str">
            <v>E1021</v>
          </cell>
          <cell r="E13" t="str">
            <v>E6110</v>
          </cell>
          <cell r="F13" t="str">
            <v>E7010</v>
          </cell>
          <cell r="G13" t="str">
            <v>Amber Valley</v>
          </cell>
          <cell r="H13">
            <v>36234</v>
          </cell>
          <cell r="I13">
            <v>37554.1</v>
          </cell>
          <cell r="J13">
            <v>151.91</v>
          </cell>
          <cell r="K13">
            <v>151.53</v>
          </cell>
          <cell r="L13">
            <v>-2.501481140148698E-3</v>
          </cell>
          <cell r="M13">
            <v>-2.501481140148698E-3</v>
          </cell>
          <cell r="N13">
            <v>1.0119996433880019</v>
          </cell>
          <cell r="O13">
            <v>37554.1</v>
          </cell>
          <cell r="P13">
            <v>38004.735807757359</v>
          </cell>
          <cell r="Q13">
            <v>38460.779084505673</v>
          </cell>
          <cell r="R13">
            <v>38922.29471794446</v>
          </cell>
          <cell r="S13">
            <v>5704843.3309999993</v>
          </cell>
          <cell r="T13">
            <v>5773299.4165564207</v>
          </cell>
          <cell r="U13">
            <v>5842576.9507272569</v>
          </cell>
          <cell r="V13">
            <v>5912685.7906029429</v>
          </cell>
          <cell r="W13">
            <v>-14270.557999999575</v>
          </cell>
          <cell r="X13">
            <v>100735.35273204216</v>
          </cell>
          <cell r="Y13">
            <v>220834.56287676434</v>
          </cell>
          <cell r="Z13">
            <v>346207.90466866951</v>
          </cell>
          <cell r="AA13">
            <v>0</v>
          </cell>
          <cell r="AB13">
            <v>0</v>
          </cell>
          <cell r="AC13">
            <v>0</v>
          </cell>
          <cell r="AD13">
            <v>0</v>
          </cell>
          <cell r="AE13">
            <v>0</v>
          </cell>
          <cell r="AF13">
            <v>74846.526699797629</v>
          </cell>
          <cell r="AG13">
            <v>149158.13191618066</v>
          </cell>
          <cell r="AH13">
            <v>222836.044107678</v>
          </cell>
          <cell r="AI13">
            <v>5690572.773</v>
          </cell>
          <cell r="AJ13">
            <v>5874034.7692884626</v>
          </cell>
          <cell r="AK13">
            <v>6063411.5136040216</v>
          </cell>
          <cell r="AL13">
            <v>6258893.6952716121</v>
          </cell>
          <cell r="AM13">
            <v>5690572.773</v>
          </cell>
          <cell r="AN13">
            <v>5874034.7692884626</v>
          </cell>
          <cell r="AO13">
            <v>6063411.5136040216</v>
          </cell>
          <cell r="AP13">
            <v>6258893.6952716121</v>
          </cell>
          <cell r="AQ13">
            <v>0</v>
          </cell>
          <cell r="AR13">
            <v>0</v>
          </cell>
          <cell r="AS13">
            <v>0</v>
          </cell>
          <cell r="AT13">
            <v>0</v>
          </cell>
          <cell r="AU13">
            <v>5690572.773</v>
          </cell>
          <cell r="AV13">
            <v>5948881.2959882598</v>
          </cell>
          <cell r="AW13">
            <v>6212569.6455202019</v>
          </cell>
          <cell r="AX13">
            <v>6481729.7393792905</v>
          </cell>
        </row>
        <row r="14">
          <cell r="A14" t="str">
            <v>E3832</v>
          </cell>
          <cell r="B14" t="str">
            <v>R286</v>
          </cell>
          <cell r="C14" t="str">
            <v>SD</v>
          </cell>
          <cell r="D14" t="str">
            <v>E3820</v>
          </cell>
          <cell r="E14" t="str">
            <v>-</v>
          </cell>
          <cell r="F14" t="str">
            <v>E7053</v>
          </cell>
          <cell r="G14" t="str">
            <v>Arun</v>
          </cell>
          <cell r="H14">
            <v>55134</v>
          </cell>
          <cell r="I14">
            <v>57803</v>
          </cell>
          <cell r="J14">
            <v>161.37</v>
          </cell>
          <cell r="K14">
            <v>166.32</v>
          </cell>
          <cell r="L14">
            <v>3.0674846625766694E-2</v>
          </cell>
          <cell r="M14">
            <v>0.02</v>
          </cell>
          <cell r="N14">
            <v>1.0158828430678506</v>
          </cell>
          <cell r="O14">
            <v>57803</v>
          </cell>
          <cell r="P14">
            <v>58721.075977850967</v>
          </cell>
          <cell r="Q14">
            <v>59653.733612382508</v>
          </cell>
          <cell r="R14">
            <v>60601.204501759341</v>
          </cell>
          <cell r="S14">
            <v>9327670.1099999994</v>
          </cell>
          <cell r="T14">
            <v>9475820.0305458102</v>
          </cell>
          <cell r="U14">
            <v>9626322.9930301663</v>
          </cell>
          <cell r="V14">
            <v>9779216.370448906</v>
          </cell>
          <cell r="W14">
            <v>186553.40219999998</v>
          </cell>
          <cell r="X14">
            <v>382823.12923405063</v>
          </cell>
          <cell r="Y14">
            <v>589207.97775738977</v>
          </cell>
          <cell r="Z14">
            <v>806121.92852346331</v>
          </cell>
          <cell r="AA14">
            <v>0</v>
          </cell>
          <cell r="AB14">
            <v>0</v>
          </cell>
          <cell r="AC14">
            <v>0</v>
          </cell>
          <cell r="AD14">
            <v>0</v>
          </cell>
          <cell r="AE14">
            <v>99571.44779999835</v>
          </cell>
          <cell r="AF14">
            <v>201451.57674556525</v>
          </cell>
          <cell r="AG14">
            <v>302615.33974772709</v>
          </cell>
          <cell r="AH14">
            <v>402872.10128663335</v>
          </cell>
          <cell r="AI14">
            <v>9514223.5121999998</v>
          </cell>
          <cell r="AJ14">
            <v>9858643.1597798616</v>
          </cell>
          <cell r="AK14">
            <v>10215530.970787557</v>
          </cell>
          <cell r="AL14">
            <v>10585338.29897237</v>
          </cell>
          <cell r="AM14">
            <v>9514223.5121999998</v>
          </cell>
          <cell r="AN14">
            <v>9858643.1597798616</v>
          </cell>
          <cell r="AO14">
            <v>10215530.970787557</v>
          </cell>
          <cell r="AP14">
            <v>10585338.29897237</v>
          </cell>
          <cell r="AQ14">
            <v>0</v>
          </cell>
          <cell r="AR14">
            <v>0</v>
          </cell>
          <cell r="AS14">
            <v>0</v>
          </cell>
          <cell r="AT14">
            <v>0</v>
          </cell>
          <cell r="AU14">
            <v>9613794.959999999</v>
          </cell>
          <cell r="AV14">
            <v>10060094.736525428</v>
          </cell>
          <cell r="AW14">
            <v>10518146.310535284</v>
          </cell>
          <cell r="AX14">
            <v>10988210.400259003</v>
          </cell>
        </row>
        <row r="15">
          <cell r="A15" t="str">
            <v>E3031</v>
          </cell>
          <cell r="B15" t="str">
            <v>R229</v>
          </cell>
          <cell r="C15" t="str">
            <v>SD</v>
          </cell>
          <cell r="D15" t="str">
            <v>E3021</v>
          </cell>
          <cell r="E15" t="str">
            <v>E6130</v>
          </cell>
          <cell r="F15" t="str">
            <v>E7030</v>
          </cell>
          <cell r="G15" t="str">
            <v>Ashfield</v>
          </cell>
          <cell r="H15">
            <v>29870.3</v>
          </cell>
          <cell r="I15">
            <v>31936.3</v>
          </cell>
          <cell r="J15">
            <v>170.46</v>
          </cell>
          <cell r="K15">
            <v>175.46</v>
          </cell>
          <cell r="L15">
            <v>2.9332394696703012E-2</v>
          </cell>
          <cell r="M15">
            <v>0.02</v>
          </cell>
          <cell r="N15">
            <v>1.0225432156379983</v>
          </cell>
          <cell r="O15">
            <v>31936.3</v>
          </cell>
          <cell r="P15">
            <v>32656.246897579804</v>
          </cell>
          <cell r="Q15">
            <v>33392.423713319658</v>
          </cell>
          <cell r="R15">
            <v>34145.19632176443</v>
          </cell>
          <cell r="S15">
            <v>5443861.6979999999</v>
          </cell>
          <cell r="T15">
            <v>5566583.846161454</v>
          </cell>
          <cell r="U15">
            <v>5692072.5461724689</v>
          </cell>
          <cell r="V15">
            <v>5820390.1650079647</v>
          </cell>
          <cell r="W15">
            <v>108877.23396</v>
          </cell>
          <cell r="X15">
            <v>224889.98738492269</v>
          </cell>
          <cell r="Y15">
            <v>348400.37640612409</v>
          </cell>
          <cell r="Z15">
            <v>479787.33334436279</v>
          </cell>
          <cell r="AA15">
            <v>0</v>
          </cell>
          <cell r="AB15">
            <v>0</v>
          </cell>
          <cell r="AC15">
            <v>0</v>
          </cell>
          <cell r="AD15">
            <v>0</v>
          </cell>
          <cell r="AE15">
            <v>50804.266040000046</v>
          </cell>
          <cell r="AF15">
            <v>101672.48159087535</v>
          </cell>
          <cell r="AG15">
            <v>152485.97929367042</v>
          </cell>
          <cell r="AH15">
            <v>203116.59309092539</v>
          </cell>
          <cell r="AI15">
            <v>5552738.9319599997</v>
          </cell>
          <cell r="AJ15">
            <v>5791473.8335463768</v>
          </cell>
          <cell r="AK15">
            <v>6040472.9225785928</v>
          </cell>
          <cell r="AL15">
            <v>6300177.4983523274</v>
          </cell>
          <cell r="AM15">
            <v>5552738.9319599997</v>
          </cell>
          <cell r="AN15">
            <v>5791473.8335463768</v>
          </cell>
          <cell r="AO15">
            <v>6040472.9225785928</v>
          </cell>
          <cell r="AP15">
            <v>6300177.4983523274</v>
          </cell>
          <cell r="AQ15">
            <v>0</v>
          </cell>
          <cell r="AR15">
            <v>0</v>
          </cell>
          <cell r="AS15">
            <v>0</v>
          </cell>
          <cell r="AT15">
            <v>0</v>
          </cell>
          <cell r="AU15">
            <v>5603543.1979999999</v>
          </cell>
          <cell r="AV15">
            <v>5893146.3151372522</v>
          </cell>
          <cell r="AW15">
            <v>6192958.9018722633</v>
          </cell>
          <cell r="AX15">
            <v>6503294.0914432527</v>
          </cell>
        </row>
        <row r="16">
          <cell r="A16" t="str">
            <v>E2231</v>
          </cell>
          <cell r="B16" t="str">
            <v>R157</v>
          </cell>
          <cell r="C16" t="str">
            <v>SD</v>
          </cell>
          <cell r="D16" t="str">
            <v>E2221</v>
          </cell>
          <cell r="E16" t="str">
            <v>E6122</v>
          </cell>
          <cell r="F16" t="str">
            <v>E7022</v>
          </cell>
          <cell r="G16" t="str">
            <v>Ashford</v>
          </cell>
          <cell r="H16">
            <v>41180</v>
          </cell>
          <cell r="I16">
            <v>43750</v>
          </cell>
          <cell r="J16">
            <v>145.44999999999999</v>
          </cell>
          <cell r="K16">
            <v>150</v>
          </cell>
          <cell r="L16">
            <v>3.1282227569611631E-2</v>
          </cell>
          <cell r="M16">
            <v>0.02</v>
          </cell>
          <cell r="N16">
            <v>1.0203846224659083</v>
          </cell>
          <cell r="O16">
            <v>43750</v>
          </cell>
          <cell r="P16">
            <v>44641.827232883486</v>
          </cell>
          <cell r="Q16">
            <v>45551.834027214121</v>
          </cell>
          <cell r="R16">
            <v>46480.390966488601</v>
          </cell>
          <cell r="S16">
            <v>6363437.4999999991</v>
          </cell>
          <cell r="T16">
            <v>6493153.7710229028</v>
          </cell>
          <cell r="U16">
            <v>6625514.2592582935</v>
          </cell>
          <cell r="V16">
            <v>6760572.8660757663</v>
          </cell>
          <cell r="W16">
            <v>127268.74999999999</v>
          </cell>
          <cell r="X16">
            <v>262323.4123493252</v>
          </cell>
          <cell r="Y16">
            <v>405534.47678068117</v>
          </cell>
          <cell r="Z16">
            <v>557288.62418801594</v>
          </cell>
          <cell r="AA16">
            <v>0</v>
          </cell>
          <cell r="AB16">
            <v>0</v>
          </cell>
          <cell r="AC16">
            <v>0</v>
          </cell>
          <cell r="AD16">
            <v>0</v>
          </cell>
          <cell r="AE16">
            <v>71793.750000000859</v>
          </cell>
          <cell r="AF16">
            <v>164006.03772471228</v>
          </cell>
          <cell r="AG16">
            <v>257244.70831528454</v>
          </cell>
          <cell r="AH16">
            <v>351403.01920683665</v>
          </cell>
          <cell r="AI16">
            <v>6490706.2499999991</v>
          </cell>
          <cell r="AJ16">
            <v>6755477.1833722284</v>
          </cell>
          <cell r="AK16">
            <v>7031048.7360389745</v>
          </cell>
          <cell r="AL16">
            <v>7317861.4902637824</v>
          </cell>
          <cell r="AM16">
            <v>6490706.2499999991</v>
          </cell>
          <cell r="AN16">
            <v>6755477.1833722284</v>
          </cell>
          <cell r="AO16">
            <v>7031048.7360389745</v>
          </cell>
          <cell r="AP16">
            <v>7317861.4902637824</v>
          </cell>
          <cell r="AQ16">
            <v>0</v>
          </cell>
          <cell r="AR16">
            <v>0</v>
          </cell>
          <cell r="AS16">
            <v>0</v>
          </cell>
          <cell r="AT16">
            <v>0</v>
          </cell>
          <cell r="AU16">
            <v>6562500</v>
          </cell>
          <cell r="AV16">
            <v>6919483.2210969403</v>
          </cell>
          <cell r="AW16">
            <v>7288293.4443542594</v>
          </cell>
          <cell r="AX16">
            <v>7669264.5094706193</v>
          </cell>
        </row>
        <row r="17">
          <cell r="A17" t="str">
            <v>E0431</v>
          </cell>
          <cell r="B17" t="str">
            <v>R17</v>
          </cell>
          <cell r="C17" t="str">
            <v>SD</v>
          </cell>
          <cell r="D17" t="str">
            <v>E0421</v>
          </cell>
          <cell r="E17" t="str">
            <v>E6104</v>
          </cell>
          <cell r="F17" t="str">
            <v>E7054</v>
          </cell>
          <cell r="G17" t="str">
            <v>Aylesbury Vale</v>
          </cell>
          <cell r="H17">
            <v>62606.6</v>
          </cell>
          <cell r="I17">
            <v>69409.5</v>
          </cell>
          <cell r="J17">
            <v>148.12</v>
          </cell>
          <cell r="K17">
            <v>150.81</v>
          </cell>
          <cell r="L17">
            <v>1.8160950580610402E-2</v>
          </cell>
          <cell r="M17">
            <v>1.8160950580610402E-2</v>
          </cell>
          <cell r="N17">
            <v>1.0349823229519852</v>
          </cell>
          <cell r="O17">
            <v>69409.5</v>
          </cell>
          <cell r="P17">
            <v>71837.605544935825</v>
          </cell>
          <cell r="Q17">
            <v>74350.651862206098</v>
          </cell>
          <cell r="R17">
            <v>76951.610377340417</v>
          </cell>
          <cell r="S17">
            <v>10280935.140000001</v>
          </cell>
          <cell r="T17">
            <v>10640586.133315895</v>
          </cell>
          <cell r="U17">
            <v>11012818.553829968</v>
          </cell>
          <cell r="V17">
            <v>11398072.529091664</v>
          </cell>
          <cell r="W17">
            <v>186711.5550000009</v>
          </cell>
          <cell r="X17">
            <v>409919.74476051482</v>
          </cell>
          <cell r="Y17">
            <v>653001.25452584249</v>
          </cell>
          <cell r="Z17">
            <v>917323.10098754452</v>
          </cell>
          <cell r="AA17">
            <v>0</v>
          </cell>
          <cell r="AB17">
            <v>0</v>
          </cell>
          <cell r="AC17">
            <v>0</v>
          </cell>
          <cell r="AD17">
            <v>0</v>
          </cell>
          <cell r="AE17">
            <v>0</v>
          </cell>
          <cell r="AF17">
            <v>142511.44188004182</v>
          </cell>
          <cell r="AG17">
            <v>290508.51760555076</v>
          </cell>
          <cell r="AH17">
            <v>443950.88658760564</v>
          </cell>
          <cell r="AI17">
            <v>10467646.695000002</v>
          </cell>
          <cell r="AJ17">
            <v>11050505.87807641</v>
          </cell>
          <cell r="AK17">
            <v>11665819.80835581</v>
          </cell>
          <cell r="AL17">
            <v>12315395.630079208</v>
          </cell>
          <cell r="AM17">
            <v>10467646.695000002</v>
          </cell>
          <cell r="AN17">
            <v>11050505.87807641</v>
          </cell>
          <cell r="AO17">
            <v>11665819.80835581</v>
          </cell>
          <cell r="AP17">
            <v>12315395.630079208</v>
          </cell>
          <cell r="AQ17">
            <v>0</v>
          </cell>
          <cell r="AR17">
            <v>0</v>
          </cell>
          <cell r="AS17">
            <v>0</v>
          </cell>
          <cell r="AT17">
            <v>0</v>
          </cell>
          <cell r="AU17">
            <v>10467646.695000002</v>
          </cell>
          <cell r="AV17">
            <v>11193017.319956452</v>
          </cell>
          <cell r="AW17">
            <v>11956328.325961361</v>
          </cell>
          <cell r="AX17">
            <v>12759346.516666813</v>
          </cell>
        </row>
        <row r="18">
          <cell r="A18" t="str">
            <v>E3531</v>
          </cell>
          <cell r="B18" t="str">
            <v>R262</v>
          </cell>
          <cell r="C18" t="str">
            <v>SD</v>
          </cell>
          <cell r="D18" t="str">
            <v>E3520</v>
          </cell>
          <cell r="E18" t="str">
            <v>-</v>
          </cell>
          <cell r="F18" t="str">
            <v>E7035</v>
          </cell>
          <cell r="G18" t="str">
            <v>Babergh</v>
          </cell>
          <cell r="H18">
            <v>30353.4</v>
          </cell>
          <cell r="I18">
            <v>32020</v>
          </cell>
          <cell r="J18">
            <v>143.86000000000001</v>
          </cell>
          <cell r="K18">
            <v>148.86000000000001</v>
          </cell>
          <cell r="L18">
            <v>3.4756012790212676E-2</v>
          </cell>
          <cell r="M18">
            <v>0.02</v>
          </cell>
          <cell r="N18">
            <v>1.0179770666163543</v>
          </cell>
          <cell r="O18">
            <v>32020</v>
          </cell>
          <cell r="P18">
            <v>32595.625673055667</v>
          </cell>
          <cell r="Q18">
            <v>33181.599407181937</v>
          </cell>
          <cell r="R18">
            <v>33778.10723016203</v>
          </cell>
          <cell r="S18">
            <v>4606397.2</v>
          </cell>
          <cell r="T18">
            <v>4689206.7093257885</v>
          </cell>
          <cell r="U18">
            <v>4773504.8907171935</v>
          </cell>
          <cell r="V18">
            <v>4859318.5061311098</v>
          </cell>
          <cell r="W18">
            <v>92127.944000000003</v>
          </cell>
          <cell r="X18">
            <v>189443.95105676181</v>
          </cell>
          <cell r="Y18">
            <v>292176.68735101767</v>
          </cell>
          <cell r="Z18">
            <v>400564.12058836053</v>
          </cell>
          <cell r="AA18">
            <v>0</v>
          </cell>
          <cell r="AB18">
            <v>0</v>
          </cell>
          <cell r="AC18">
            <v>0</v>
          </cell>
          <cell r="AD18">
            <v>0</v>
          </cell>
          <cell r="AE18">
            <v>67972.055999999488</v>
          </cell>
          <cell r="AF18">
            <v>136512.30567379447</v>
          </cell>
          <cell r="AG18">
            <v>205547.30375671026</v>
          </cell>
          <cell r="AH18">
            <v>274998.02401487861</v>
          </cell>
          <cell r="AI18">
            <v>4698525.1440000003</v>
          </cell>
          <cell r="AJ18">
            <v>4878650.6603825502</v>
          </cell>
          <cell r="AK18">
            <v>5065681.5780682107</v>
          </cell>
          <cell r="AL18">
            <v>5259882.6267194701</v>
          </cell>
          <cell r="AM18">
            <v>4698525.1440000003</v>
          </cell>
          <cell r="AN18">
            <v>4878650.6603825502</v>
          </cell>
          <cell r="AO18">
            <v>5065681.5780682107</v>
          </cell>
          <cell r="AP18">
            <v>5259882.6267194701</v>
          </cell>
          <cell r="AQ18">
            <v>0</v>
          </cell>
          <cell r="AR18">
            <v>0</v>
          </cell>
          <cell r="AS18">
            <v>0</v>
          </cell>
          <cell r="AT18">
            <v>0</v>
          </cell>
          <cell r="AU18">
            <v>4766497.2</v>
          </cell>
          <cell r="AV18">
            <v>5015162.966056345</v>
          </cell>
          <cell r="AW18">
            <v>5271228.8818249209</v>
          </cell>
          <cell r="AX18">
            <v>5534880.6507343492</v>
          </cell>
        </row>
        <row r="19">
          <cell r="A19" t="str">
            <v>E0932</v>
          </cell>
          <cell r="B19" t="str">
            <v>R47</v>
          </cell>
          <cell r="C19" t="str">
            <v>SD</v>
          </cell>
          <cell r="D19" t="str">
            <v>E0920</v>
          </cell>
          <cell r="E19" t="str">
            <v>-</v>
          </cell>
          <cell r="F19" t="str">
            <v>E7009</v>
          </cell>
          <cell r="G19" t="str">
            <v>Barrow-in-Furness</v>
          </cell>
          <cell r="H19">
            <v>17534.400000000001</v>
          </cell>
          <cell r="I19">
            <v>18555.400000000001</v>
          </cell>
          <cell r="J19">
            <v>216.94</v>
          </cell>
          <cell r="K19">
            <v>216.94</v>
          </cell>
          <cell r="L19">
            <v>0</v>
          </cell>
          <cell r="M19">
            <v>0</v>
          </cell>
          <cell r="N19">
            <v>1.0190444712727171</v>
          </cell>
          <cell r="O19">
            <v>18555.400000000001</v>
          </cell>
          <cell r="P19">
            <v>18908.777782253776</v>
          </cell>
          <cell r="Q19">
            <v>19268.885457530101</v>
          </cell>
          <cell r="R19">
            <v>19635.851193083308</v>
          </cell>
          <cell r="S19">
            <v>4025408.4760000003</v>
          </cell>
          <cell r="T19">
            <v>4102070.2520821341</v>
          </cell>
          <cell r="U19">
            <v>4180192.0111565799</v>
          </cell>
          <cell r="V19">
            <v>4259801.5578274932</v>
          </cell>
          <cell r="W19">
            <v>0</v>
          </cell>
          <cell r="X19">
            <v>82041.405041642749</v>
          </cell>
          <cell r="Y19">
            <v>168879.75725072579</v>
          </cell>
          <cell r="Z19">
            <v>260733.9337515049</v>
          </cell>
          <cell r="AA19">
            <v>0</v>
          </cell>
          <cell r="AB19">
            <v>0</v>
          </cell>
          <cell r="AC19">
            <v>0</v>
          </cell>
          <cell r="AD19">
            <v>0</v>
          </cell>
          <cell r="AE19">
            <v>0</v>
          </cell>
          <cell r="AF19">
            <v>12502.483869626347</v>
          </cell>
          <cell r="AG19">
            <v>23809.097324575199</v>
          </cell>
          <cell r="AH19">
            <v>33803.834144744389</v>
          </cell>
          <cell r="AI19">
            <v>4025408.4760000003</v>
          </cell>
          <cell r="AJ19">
            <v>4184111.6571237771</v>
          </cell>
          <cell r="AK19">
            <v>4349071.7684073057</v>
          </cell>
          <cell r="AL19">
            <v>4520535.491578998</v>
          </cell>
          <cell r="AM19">
            <v>4025408.4760000003</v>
          </cell>
          <cell r="AN19">
            <v>4184111.6571237771</v>
          </cell>
          <cell r="AO19">
            <v>4349071.7684073057</v>
          </cell>
          <cell r="AP19">
            <v>4520535.491578998</v>
          </cell>
          <cell r="AQ19">
            <v>0</v>
          </cell>
          <cell r="AR19">
            <v>0</v>
          </cell>
          <cell r="AS19">
            <v>0</v>
          </cell>
          <cell r="AT19">
            <v>0</v>
          </cell>
          <cell r="AU19">
            <v>4025408.4760000003</v>
          </cell>
          <cell r="AV19">
            <v>4196614.1409934033</v>
          </cell>
          <cell r="AW19">
            <v>4372880.865731881</v>
          </cell>
          <cell r="AX19">
            <v>4554339.3257237421</v>
          </cell>
        </row>
        <row r="20">
          <cell r="A20" t="str">
            <v>E1531</v>
          </cell>
          <cell r="B20" t="str">
            <v>R94</v>
          </cell>
          <cell r="C20" t="str">
            <v>SD</v>
          </cell>
          <cell r="D20" t="str">
            <v>E1521</v>
          </cell>
          <cell r="E20" t="str">
            <v>E6115</v>
          </cell>
          <cell r="F20" t="str">
            <v>E7015</v>
          </cell>
          <cell r="G20" t="str">
            <v>Basildon</v>
          </cell>
          <cell r="H20">
            <v>54388</v>
          </cell>
          <cell r="I20">
            <v>58577.4</v>
          </cell>
          <cell r="J20">
            <v>252.81</v>
          </cell>
          <cell r="K20">
            <v>257.85000000000002</v>
          </cell>
          <cell r="L20">
            <v>1.9935920256318962E-2</v>
          </cell>
          <cell r="M20">
            <v>1.9935920256318962E-2</v>
          </cell>
          <cell r="N20">
            <v>1.0250435899406298</v>
          </cell>
          <cell r="O20">
            <v>58577.4</v>
          </cell>
          <cell r="P20">
            <v>60044.388385388251</v>
          </cell>
          <cell r="Q20">
            <v>61548.115426347831</v>
          </cell>
          <cell r="R20">
            <v>63089.501190703842</v>
          </cell>
          <cell r="S20">
            <v>14808952.494000001</v>
          </cell>
          <cell r="T20">
            <v>15179821.827710005</v>
          </cell>
          <cell r="U20">
            <v>15559979.060934996</v>
          </cell>
          <cell r="V20">
            <v>15949656.796021838</v>
          </cell>
          <cell r="W20">
            <v>295230.09599999984</v>
          </cell>
          <cell r="X20">
            <v>612272.62836580432</v>
          </cell>
          <cell r="Y20">
            <v>951357.83688121825</v>
          </cell>
          <cell r="Z20">
            <v>1313680.053404008</v>
          </cell>
          <cell r="AA20">
            <v>0</v>
          </cell>
          <cell r="AB20">
            <v>0</v>
          </cell>
          <cell r="AC20">
            <v>0</v>
          </cell>
          <cell r="AD20">
            <v>0</v>
          </cell>
          <cell r="AE20">
            <v>0</v>
          </cell>
          <cell r="AF20">
            <v>0</v>
          </cell>
          <cell r="AG20">
            <v>0</v>
          </cell>
          <cell r="AH20">
            <v>0</v>
          </cell>
          <cell r="AI20">
            <v>15104182.59</v>
          </cell>
          <cell r="AJ20">
            <v>15792094.456075808</v>
          </cell>
          <cell r="AK20">
            <v>16511336.897816215</v>
          </cell>
          <cell r="AL20">
            <v>17263336.849425845</v>
          </cell>
          <cell r="AM20">
            <v>15104182.59</v>
          </cell>
          <cell r="AN20">
            <v>15792094.456075808</v>
          </cell>
          <cell r="AO20">
            <v>16511336.897816215</v>
          </cell>
          <cell r="AP20">
            <v>17263336.849425845</v>
          </cell>
          <cell r="AQ20">
            <v>0</v>
          </cell>
          <cell r="AR20">
            <v>0</v>
          </cell>
          <cell r="AS20">
            <v>0</v>
          </cell>
          <cell r="AT20">
            <v>0</v>
          </cell>
          <cell r="AU20">
            <v>15104182.59</v>
          </cell>
          <cell r="AV20">
            <v>15792094.456075808</v>
          </cell>
          <cell r="AW20">
            <v>16511336.897816215</v>
          </cell>
          <cell r="AX20">
            <v>17263336.849425845</v>
          </cell>
        </row>
        <row r="21">
          <cell r="A21" t="str">
            <v>E1731</v>
          </cell>
          <cell r="B21" t="str">
            <v>R114</v>
          </cell>
          <cell r="C21" t="str">
            <v>SD</v>
          </cell>
          <cell r="D21" t="str">
            <v>E1721</v>
          </cell>
          <cell r="E21" t="str">
            <v>E6117</v>
          </cell>
          <cell r="F21" t="str">
            <v>E7052</v>
          </cell>
          <cell r="G21" t="str">
            <v>Basingstoke &amp; Deane</v>
          </cell>
          <cell r="H21">
            <v>60252.7</v>
          </cell>
          <cell r="I21">
            <v>62760.2</v>
          </cell>
          <cell r="J21">
            <v>104.44</v>
          </cell>
          <cell r="K21">
            <v>106.42</v>
          </cell>
          <cell r="L21">
            <v>1.8958253542703973E-2</v>
          </cell>
          <cell r="M21">
            <v>1.8958253542703973E-2</v>
          </cell>
          <cell r="N21">
            <v>1.0136840241258898</v>
          </cell>
          <cell r="O21">
            <v>62760.2</v>
          </cell>
          <cell r="P21">
            <v>63619.01209094566</v>
          </cell>
          <cell r="Q21">
            <v>64489.576187263432</v>
          </cell>
          <cell r="R21">
            <v>65372.05310367835</v>
          </cell>
          <cell r="S21">
            <v>6554675.2879999997</v>
          </cell>
          <cell r="T21">
            <v>6644369.6227783645</v>
          </cell>
          <cell r="U21">
            <v>6735291.3369977931</v>
          </cell>
          <cell r="V21">
            <v>6827457.2261481667</v>
          </cell>
          <cell r="W21">
            <v>124265.19600000019</v>
          </cell>
          <cell r="X21">
            <v>261372.34927444096</v>
          </cell>
          <cell r="Y21">
            <v>404953.78104386432</v>
          </cell>
          <cell r="Z21">
            <v>555254.22644357174</v>
          </cell>
          <cell r="AA21">
            <v>0</v>
          </cell>
          <cell r="AB21">
            <v>0</v>
          </cell>
          <cell r="AC21">
            <v>0</v>
          </cell>
          <cell r="AD21">
            <v>0</v>
          </cell>
          <cell r="AE21">
            <v>0</v>
          </cell>
          <cell r="AF21">
            <v>182688.3551203596</v>
          </cell>
          <cell r="AG21">
            <v>367631.34167955181</v>
          </cell>
          <cell r="AH21">
            <v>554763.23525688541</v>
          </cell>
          <cell r="AI21">
            <v>6678940.4840000002</v>
          </cell>
          <cell r="AJ21">
            <v>6905741.9720528051</v>
          </cell>
          <cell r="AK21">
            <v>7140245.1180416569</v>
          </cell>
          <cell r="AL21">
            <v>7382711.4525917387</v>
          </cell>
          <cell r="AM21">
            <v>6678940.4840000002</v>
          </cell>
          <cell r="AN21">
            <v>6905741.9720528051</v>
          </cell>
          <cell r="AO21">
            <v>7140245.1180416569</v>
          </cell>
          <cell r="AP21">
            <v>7382711.4525917387</v>
          </cell>
          <cell r="AQ21">
            <v>0</v>
          </cell>
          <cell r="AR21">
            <v>0</v>
          </cell>
          <cell r="AS21">
            <v>0</v>
          </cell>
          <cell r="AT21">
            <v>0</v>
          </cell>
          <cell r="AU21">
            <v>6678940.4840000002</v>
          </cell>
          <cell r="AV21">
            <v>7088430.327173165</v>
          </cell>
          <cell r="AW21">
            <v>7507876.4597212086</v>
          </cell>
          <cell r="AX21">
            <v>7937474.6878486238</v>
          </cell>
        </row>
        <row r="22">
          <cell r="A22" t="str">
            <v>E3032</v>
          </cell>
          <cell r="B22" t="str">
            <v>R230</v>
          </cell>
          <cell r="C22" t="str">
            <v>SD</v>
          </cell>
          <cell r="D22" t="str">
            <v>E3021</v>
          </cell>
          <cell r="E22" t="str">
            <v>E6130</v>
          </cell>
          <cell r="F22" t="str">
            <v>E7030</v>
          </cell>
          <cell r="G22" t="str">
            <v>Bassetlaw</v>
          </cell>
          <cell r="H22">
            <v>31409.599999999999</v>
          </cell>
          <cell r="I22">
            <v>33079.699999999997</v>
          </cell>
          <cell r="J22">
            <v>157.44</v>
          </cell>
          <cell r="K22">
            <v>160.43</v>
          </cell>
          <cell r="L22">
            <v>1.8991361788617933E-2</v>
          </cell>
          <cell r="M22">
            <v>1.8991361788617933E-2</v>
          </cell>
          <cell r="N22">
            <v>1.017418707546438</v>
          </cell>
          <cell r="O22">
            <v>33079.699999999997</v>
          </cell>
          <cell r="P22">
            <v>33655.905620023907</v>
          </cell>
          <cell r="Q22">
            <v>34242.147997229622</v>
          </cell>
          <cell r="R22">
            <v>34838.601958955216</v>
          </cell>
          <cell r="S22">
            <v>5208067.9679999994</v>
          </cell>
          <cell r="T22">
            <v>5298785.7808165634</v>
          </cell>
          <cell r="U22">
            <v>5391083.7806838313</v>
          </cell>
          <cell r="V22">
            <v>5484989.4924179092</v>
          </cell>
          <cell r="W22">
            <v>98908.303000000233</v>
          </cell>
          <cell r="X22">
            <v>208619.49657628103</v>
          </cell>
          <cell r="Y22">
            <v>324320.12176081701</v>
          </cell>
          <cell r="Z22">
            <v>446268.53614381544</v>
          </cell>
          <cell r="AA22">
            <v>0</v>
          </cell>
          <cell r="AB22">
            <v>0</v>
          </cell>
          <cell r="AC22">
            <v>0</v>
          </cell>
          <cell r="AD22">
            <v>0</v>
          </cell>
          <cell r="AE22">
            <v>0</v>
          </cell>
          <cell r="AF22">
            <v>60291.189327711167</v>
          </cell>
          <cell r="AG22">
            <v>120485.3807231963</v>
          </cell>
          <cell r="AH22">
            <v>180477.91309778905</v>
          </cell>
          <cell r="AI22">
            <v>5306976.2709999997</v>
          </cell>
          <cell r="AJ22">
            <v>5507405.2773928447</v>
          </cell>
          <cell r="AK22">
            <v>5715403.9024446486</v>
          </cell>
          <cell r="AL22">
            <v>5931258.0285617243</v>
          </cell>
          <cell r="AM22">
            <v>5306976.2709999997</v>
          </cell>
          <cell r="AN22">
            <v>5507405.2773928447</v>
          </cell>
          <cell r="AO22">
            <v>5715403.9024446486</v>
          </cell>
          <cell r="AP22">
            <v>5931258.0285617243</v>
          </cell>
          <cell r="AQ22">
            <v>0</v>
          </cell>
          <cell r="AR22">
            <v>0</v>
          </cell>
          <cell r="AS22">
            <v>0</v>
          </cell>
          <cell r="AT22">
            <v>0</v>
          </cell>
          <cell r="AU22">
            <v>5306976.2709999997</v>
          </cell>
          <cell r="AV22">
            <v>5567696.4667205559</v>
          </cell>
          <cell r="AW22">
            <v>5835889.2831678446</v>
          </cell>
          <cell r="AX22">
            <v>6111735.9416595139</v>
          </cell>
        </row>
        <row r="23">
          <cell r="A23" t="str">
            <v>E2431</v>
          </cell>
          <cell r="B23" t="str">
            <v>R185</v>
          </cell>
          <cell r="C23" t="str">
            <v>SD</v>
          </cell>
          <cell r="D23" t="str">
            <v>E2421</v>
          </cell>
          <cell r="E23" t="str">
            <v>E6124</v>
          </cell>
          <cell r="F23" t="str">
            <v>E7024</v>
          </cell>
          <cell r="G23" t="str">
            <v>Blaby</v>
          </cell>
          <cell r="H23">
            <v>29361.200000000001</v>
          </cell>
          <cell r="I23">
            <v>31566.6</v>
          </cell>
          <cell r="J23">
            <v>143.32</v>
          </cell>
          <cell r="K23">
            <v>148.32</v>
          </cell>
          <cell r="L23">
            <v>3.4886966229416672E-2</v>
          </cell>
          <cell r="M23">
            <v>0.02</v>
          </cell>
          <cell r="N23">
            <v>1.0244356151532685</v>
          </cell>
          <cell r="O23">
            <v>31566.6</v>
          </cell>
          <cell r="P23">
            <v>32337.949289297165</v>
          </cell>
          <cell r="Q23">
            <v>33128.146972976341</v>
          </cell>
          <cell r="R23">
            <v>33937.653623148908</v>
          </cell>
          <cell r="S23">
            <v>4524125.1119999997</v>
          </cell>
          <cell r="T23">
            <v>4634674.8921420695</v>
          </cell>
          <cell r="U23">
            <v>4747926.0241669687</v>
          </cell>
          <cell r="V23">
            <v>4863944.5172697017</v>
          </cell>
          <cell r="W23">
            <v>90482.502240000002</v>
          </cell>
          <cell r="X23">
            <v>187240.86564253957</v>
          </cell>
          <cell r="Y23">
            <v>290611.05608721147</v>
          </cell>
          <cell r="Z23">
            <v>400945.4526786987</v>
          </cell>
          <cell r="AA23">
            <v>0</v>
          </cell>
          <cell r="AB23">
            <v>0</v>
          </cell>
          <cell r="AC23">
            <v>0</v>
          </cell>
          <cell r="AD23">
            <v>0</v>
          </cell>
          <cell r="AE23">
            <v>67350.497760000042</v>
          </cell>
          <cell r="AF23">
            <v>136138.62725043172</v>
          </cell>
          <cell r="AG23">
            <v>206311.14850743324</v>
          </cell>
          <cell r="AH23">
            <v>277807.61978427885</v>
          </cell>
          <cell r="AI23">
            <v>4614607.61424</v>
          </cell>
          <cell r="AJ23">
            <v>4821915.7577846088</v>
          </cell>
          <cell r="AK23">
            <v>5038537.0802541804</v>
          </cell>
          <cell r="AL23">
            <v>5264889.9699484007</v>
          </cell>
          <cell r="AM23">
            <v>4614607.61424</v>
          </cell>
          <cell r="AN23">
            <v>4821915.7577846088</v>
          </cell>
          <cell r="AO23">
            <v>5038537.0802541804</v>
          </cell>
          <cell r="AP23">
            <v>5264889.9699484007</v>
          </cell>
          <cell r="AQ23">
            <v>0</v>
          </cell>
          <cell r="AR23">
            <v>0</v>
          </cell>
          <cell r="AS23">
            <v>0</v>
          </cell>
          <cell r="AT23">
            <v>0</v>
          </cell>
          <cell r="AU23">
            <v>4681958.1119999997</v>
          </cell>
          <cell r="AV23">
            <v>4958054.3850350408</v>
          </cell>
          <cell r="AW23">
            <v>5244848.2287616134</v>
          </cell>
          <cell r="AX23">
            <v>5542697.5897326795</v>
          </cell>
        </row>
        <row r="24">
          <cell r="A24" t="str">
            <v>E1032</v>
          </cell>
          <cell r="B24" t="str">
            <v>R53</v>
          </cell>
          <cell r="C24" t="str">
            <v>SD</v>
          </cell>
          <cell r="D24" t="str">
            <v>E1021</v>
          </cell>
          <cell r="E24" t="str">
            <v>E6110</v>
          </cell>
          <cell r="F24" t="str">
            <v>E7010</v>
          </cell>
          <cell r="G24" t="str">
            <v>Bolsover</v>
          </cell>
          <cell r="H24">
            <v>19379.599999999999</v>
          </cell>
          <cell r="I24">
            <v>20617.5</v>
          </cell>
          <cell r="J24">
            <v>158.15</v>
          </cell>
          <cell r="K24">
            <v>161.22999999999999</v>
          </cell>
          <cell r="L24">
            <v>1.9475181789440299E-2</v>
          </cell>
          <cell r="M24">
            <v>1.9475181789440299E-2</v>
          </cell>
          <cell r="N24">
            <v>1.0208542271820076</v>
          </cell>
          <cell r="O24">
            <v>20617.5</v>
          </cell>
          <cell r="P24">
            <v>21047.462028925042</v>
          </cell>
          <cell r="Q24">
            <v>21486.390583680921</v>
          </cell>
          <cell r="R24">
            <v>21934.472654234352</v>
          </cell>
          <cell r="S24">
            <v>3260657.625</v>
          </cell>
          <cell r="T24">
            <v>3328656.1198744955</v>
          </cell>
          <cell r="U24">
            <v>3398072.6708091376</v>
          </cell>
          <cell r="V24">
            <v>3468936.850267163</v>
          </cell>
          <cell r="W24">
            <v>63501.899999999652</v>
          </cell>
          <cell r="X24">
            <v>132695.8291075606</v>
          </cell>
          <cell r="Y24">
            <v>206133.81345153472</v>
          </cell>
          <cell r="Z24">
            <v>284019.96332903224</v>
          </cell>
          <cell r="AA24">
            <v>0</v>
          </cell>
          <cell r="AB24">
            <v>0</v>
          </cell>
          <cell r="AC24">
            <v>0</v>
          </cell>
          <cell r="AD24">
            <v>0</v>
          </cell>
          <cell r="AE24">
            <v>0</v>
          </cell>
          <cell r="AF24">
            <v>37367.664086153316</v>
          </cell>
          <cell r="AG24">
            <v>74908.175383011025</v>
          </cell>
          <cell r="AH24">
            <v>112555.30225952335</v>
          </cell>
          <cell r="AI24">
            <v>3324159.5249999994</v>
          </cell>
          <cell r="AJ24">
            <v>3461351.9489820562</v>
          </cell>
          <cell r="AK24">
            <v>3604206.4842606722</v>
          </cell>
          <cell r="AL24">
            <v>3752956.8135961951</v>
          </cell>
          <cell r="AM24">
            <v>3324159.5249999994</v>
          </cell>
          <cell r="AN24">
            <v>3461351.9489820562</v>
          </cell>
          <cell r="AO24">
            <v>3604206.4842606722</v>
          </cell>
          <cell r="AP24">
            <v>3752956.8135961951</v>
          </cell>
          <cell r="AQ24">
            <v>0</v>
          </cell>
          <cell r="AR24">
            <v>0</v>
          </cell>
          <cell r="AS24">
            <v>0</v>
          </cell>
          <cell r="AT24">
            <v>0</v>
          </cell>
          <cell r="AU24">
            <v>3324159.5249999994</v>
          </cell>
          <cell r="AV24">
            <v>3498719.6130682095</v>
          </cell>
          <cell r="AW24">
            <v>3679114.6596436831</v>
          </cell>
          <cell r="AX24">
            <v>3865512.1158557185</v>
          </cell>
        </row>
        <row r="25">
          <cell r="A25" t="str">
            <v>E2531</v>
          </cell>
          <cell r="B25" t="str">
            <v>R194</v>
          </cell>
          <cell r="C25" t="str">
            <v>SD</v>
          </cell>
          <cell r="D25" t="str">
            <v>E2520</v>
          </cell>
          <cell r="E25" t="str">
            <v>-</v>
          </cell>
          <cell r="F25" t="str">
            <v>E7025</v>
          </cell>
          <cell r="G25" t="str">
            <v>Boston</v>
          </cell>
          <cell r="H25">
            <v>17313.400000000001</v>
          </cell>
          <cell r="I25">
            <v>17967.099999999999</v>
          </cell>
          <cell r="J25">
            <v>168.39</v>
          </cell>
          <cell r="K25">
            <v>173.34</v>
          </cell>
          <cell r="L25">
            <v>2.939604489577774E-2</v>
          </cell>
          <cell r="M25">
            <v>0.02</v>
          </cell>
          <cell r="N25">
            <v>1.0124304704831397</v>
          </cell>
          <cell r="O25">
            <v>17967.099999999999</v>
          </cell>
          <cell r="P25">
            <v>18190.439506217619</v>
          </cell>
          <cell r="Q25">
            <v>18416.555227574994</v>
          </cell>
          <cell r="R25">
            <v>18645.481673732476</v>
          </cell>
          <cell r="S25">
            <v>3025479.9689999996</v>
          </cell>
          <cell r="T25">
            <v>3063088.1084519848</v>
          </cell>
          <cell r="U25">
            <v>3101163.7347713532</v>
          </cell>
          <cell r="V25">
            <v>3139712.6590398112</v>
          </cell>
          <cell r="W25">
            <v>60509.599379999992</v>
          </cell>
          <cell r="X25">
            <v>123748.75958146017</v>
          </cell>
          <cell r="Y25">
            <v>189816.02987788478</v>
          </cell>
          <cell r="Z25">
            <v>258813.29626399509</v>
          </cell>
          <cell r="AA25">
            <v>0</v>
          </cell>
          <cell r="AB25">
            <v>0</v>
          </cell>
          <cell r="AC25">
            <v>0</v>
          </cell>
          <cell r="AD25">
            <v>0</v>
          </cell>
          <cell r="AE25">
            <v>28427.545620000004</v>
          </cell>
          <cell r="AF25">
            <v>57246.11350540501</v>
          </cell>
          <cell r="AG25">
            <v>85511.470774360772</v>
          </cell>
          <cell r="AH25">
            <v>113164.0631269673</v>
          </cell>
          <cell r="AI25">
            <v>3085989.5683799996</v>
          </cell>
          <cell r="AJ25">
            <v>3186836.868033445</v>
          </cell>
          <cell r="AK25">
            <v>3290979.764649238</v>
          </cell>
          <cell r="AL25">
            <v>3398525.9553038063</v>
          </cell>
          <cell r="AM25">
            <v>3085989.5683799996</v>
          </cell>
          <cell r="AN25">
            <v>3186836.868033445</v>
          </cell>
          <cell r="AO25">
            <v>3290979.764649238</v>
          </cell>
          <cell r="AP25">
            <v>3398525.9553038063</v>
          </cell>
          <cell r="AQ25">
            <v>0</v>
          </cell>
          <cell r="AR25">
            <v>0</v>
          </cell>
          <cell r="AS25">
            <v>0</v>
          </cell>
          <cell r="AT25">
            <v>0</v>
          </cell>
          <cell r="AU25">
            <v>3114417.1139999996</v>
          </cell>
          <cell r="AV25">
            <v>3244082.9815388499</v>
          </cell>
          <cell r="AW25">
            <v>3376491.2354235989</v>
          </cell>
          <cell r="AX25">
            <v>3511690.0184307736</v>
          </cell>
        </row>
        <row r="26">
          <cell r="A26" t="str">
            <v>E1532</v>
          </cell>
          <cell r="B26" t="str">
            <v>R95</v>
          </cell>
          <cell r="C26" t="str">
            <v>SD</v>
          </cell>
          <cell r="D26" t="str">
            <v>E1521</v>
          </cell>
          <cell r="E26" t="str">
            <v>E6115</v>
          </cell>
          <cell r="F26" t="str">
            <v>E7015</v>
          </cell>
          <cell r="G26" t="str">
            <v>Braintree</v>
          </cell>
          <cell r="H26">
            <v>48595</v>
          </cell>
          <cell r="I26">
            <v>50667</v>
          </cell>
          <cell r="J26">
            <v>159.57</v>
          </cell>
          <cell r="K26">
            <v>164.52</v>
          </cell>
          <cell r="L26">
            <v>3.1020868584320516E-2</v>
          </cell>
          <cell r="M26">
            <v>0.02</v>
          </cell>
          <cell r="N26">
            <v>1.014015362433194</v>
          </cell>
          <cell r="O26">
            <v>50667</v>
          </cell>
          <cell r="P26">
            <v>51377.11636840264</v>
          </cell>
          <cell r="Q26">
            <v>52097.185275078184</v>
          </cell>
          <cell r="R26">
            <v>52827.34620845766</v>
          </cell>
          <cell r="S26">
            <v>8084933.1899999995</v>
          </cell>
          <cell r="T26">
            <v>8198246.4589060089</v>
          </cell>
          <cell r="U26">
            <v>8313147.8543442255</v>
          </cell>
          <cell r="V26">
            <v>8429659.6344835889</v>
          </cell>
          <cell r="W26">
            <v>161698.66379999998</v>
          </cell>
          <cell r="X26">
            <v>331209.15693980269</v>
          </cell>
          <cell r="Y26">
            <v>508831.15386870079</v>
          </cell>
          <cell r="Z26">
            <v>694875.05173529254</v>
          </cell>
          <cell r="AA26">
            <v>0</v>
          </cell>
          <cell r="AB26">
            <v>0</v>
          </cell>
          <cell r="AC26">
            <v>0</v>
          </cell>
          <cell r="AD26">
            <v>0</v>
          </cell>
          <cell r="AE26">
            <v>89102.986200000058</v>
          </cell>
          <cell r="AF26">
            <v>179993.15092580271</v>
          </cell>
          <cell r="AG26">
            <v>270021.76599371684</v>
          </cell>
          <cell r="AH26">
            <v>359030.50512343721</v>
          </cell>
          <cell r="AI26">
            <v>8246631.8537999997</v>
          </cell>
          <cell r="AJ26">
            <v>8529455.6158458106</v>
          </cell>
          <cell r="AK26">
            <v>8821979.0082129259</v>
          </cell>
          <cell r="AL26">
            <v>9124534.686218882</v>
          </cell>
          <cell r="AM26">
            <v>8246631.8537999997</v>
          </cell>
          <cell r="AN26">
            <v>8529455.6158458106</v>
          </cell>
          <cell r="AO26">
            <v>8821979.0082129259</v>
          </cell>
          <cell r="AP26">
            <v>9124534.686218882</v>
          </cell>
          <cell r="AQ26">
            <v>0</v>
          </cell>
          <cell r="AR26">
            <v>0</v>
          </cell>
          <cell r="AS26">
            <v>0</v>
          </cell>
          <cell r="AT26">
            <v>0</v>
          </cell>
          <cell r="AU26">
            <v>8335734.8399999999</v>
          </cell>
          <cell r="AV26">
            <v>8709448.7667716127</v>
          </cell>
          <cell r="AW26">
            <v>9092000.7742066421</v>
          </cell>
          <cell r="AX26">
            <v>9483565.1913423184</v>
          </cell>
        </row>
        <row r="27">
          <cell r="A27" t="str">
            <v>E2631</v>
          </cell>
          <cell r="B27" t="str">
            <v>R201</v>
          </cell>
          <cell r="C27" t="str">
            <v>SD</v>
          </cell>
          <cell r="D27" t="str">
            <v>E2620</v>
          </cell>
          <cell r="E27" t="str">
            <v>-</v>
          </cell>
          <cell r="F27" t="str">
            <v>E7026</v>
          </cell>
          <cell r="G27" t="str">
            <v>Breckland</v>
          </cell>
          <cell r="H27">
            <v>37565</v>
          </cell>
          <cell r="I27">
            <v>41111.800000000003</v>
          </cell>
          <cell r="J27">
            <v>70.459999999999994</v>
          </cell>
          <cell r="K27">
            <v>75.459999999999994</v>
          </cell>
          <cell r="L27">
            <v>7.0962248084019297E-2</v>
          </cell>
          <cell r="M27">
            <v>2.0000000000000004E-2</v>
          </cell>
          <cell r="N27">
            <v>1.0305309343747144</v>
          </cell>
          <cell r="O27">
            <v>41111.800000000003</v>
          </cell>
          <cell r="P27">
            <v>42366.981667826389</v>
          </cell>
          <cell r="Q27">
            <v>43660.485204781529</v>
          </cell>
          <cell r="R27">
            <v>44993.480613336906</v>
          </cell>
          <cell r="S27">
            <v>2896737.4279999998</v>
          </cell>
          <cell r="T27">
            <v>2985177.5283150473</v>
          </cell>
          <cell r="U27">
            <v>3076317.7875289065</v>
          </cell>
          <cell r="V27">
            <v>3170240.6440157183</v>
          </cell>
          <cell r="W27">
            <v>57934.748560000007</v>
          </cell>
          <cell r="X27">
            <v>120601.17214392788</v>
          </cell>
          <cell r="Y27">
            <v>188295.25913906909</v>
          </cell>
          <cell r="Z27">
            <v>261329.78400600667</v>
          </cell>
          <cell r="AA27">
            <v>0</v>
          </cell>
          <cell r="AB27">
            <v>0</v>
          </cell>
          <cell r="AC27">
            <v>0</v>
          </cell>
          <cell r="AD27">
            <v>0</v>
          </cell>
          <cell r="AE27">
            <v>147624.25144000008</v>
          </cell>
          <cell r="AF27">
            <v>303068.64453433629</v>
          </cell>
          <cell r="AG27">
            <v>466612.01893265377</v>
          </cell>
          <cell r="AH27">
            <v>638539.82826073118</v>
          </cell>
          <cell r="AI27">
            <v>2954672.1765600001</v>
          </cell>
          <cell r="AJ27">
            <v>3105778.700458975</v>
          </cell>
          <cell r="AK27">
            <v>3264613.0466679754</v>
          </cell>
          <cell r="AL27">
            <v>3431570.4280217248</v>
          </cell>
          <cell r="AM27">
            <v>2954672.1765600001</v>
          </cell>
          <cell r="AN27">
            <v>3105778.700458975</v>
          </cell>
          <cell r="AO27">
            <v>3264613.0466679754</v>
          </cell>
          <cell r="AP27">
            <v>3431570.4280217248</v>
          </cell>
          <cell r="AQ27">
            <v>0</v>
          </cell>
          <cell r="AR27">
            <v>0</v>
          </cell>
          <cell r="AS27">
            <v>0</v>
          </cell>
          <cell r="AT27">
            <v>0</v>
          </cell>
          <cell r="AU27">
            <v>3102296.4280000003</v>
          </cell>
          <cell r="AV27">
            <v>3408847.3449933114</v>
          </cell>
          <cell r="AW27">
            <v>3731225.065600629</v>
          </cell>
          <cell r="AX27">
            <v>4070110.2562824562</v>
          </cell>
        </row>
        <row r="28">
          <cell r="A28" t="str">
            <v>E1533</v>
          </cell>
          <cell r="B28" t="str">
            <v>R96</v>
          </cell>
          <cell r="C28" t="str">
            <v>SD</v>
          </cell>
          <cell r="D28" t="str">
            <v>E1521</v>
          </cell>
          <cell r="E28" t="str">
            <v>E6115</v>
          </cell>
          <cell r="F28" t="str">
            <v>E7015</v>
          </cell>
          <cell r="G28" t="str">
            <v>Brentwood</v>
          </cell>
          <cell r="H28">
            <v>30847</v>
          </cell>
          <cell r="I28">
            <v>31790</v>
          </cell>
          <cell r="J28">
            <v>168.14</v>
          </cell>
          <cell r="K28">
            <v>173.14</v>
          </cell>
          <cell r="L28">
            <v>2.9737123825383627E-2</v>
          </cell>
          <cell r="M28">
            <v>0.02</v>
          </cell>
          <cell r="N28">
            <v>1.0100879685932691</v>
          </cell>
          <cell r="O28">
            <v>31790</v>
          </cell>
          <cell r="P28">
            <v>32110.696521580026</v>
          </cell>
          <cell r="Q28">
            <v>32434.628219597722</v>
          </cell>
          <cell r="R28">
            <v>32761.827730411384</v>
          </cell>
          <cell r="S28">
            <v>5345170.5999999996</v>
          </cell>
          <cell r="T28">
            <v>5399092.5131384656</v>
          </cell>
          <cell r="U28">
            <v>5453558.3888431601</v>
          </cell>
          <cell r="V28">
            <v>5508573.71459137</v>
          </cell>
          <cell r="W28">
            <v>106903.412</v>
          </cell>
          <cell r="X28">
            <v>218123.33753079397</v>
          </cell>
          <cell r="Y28">
            <v>333801.40186431177</v>
          </cell>
          <cell r="Z28">
            <v>454083.62981299002</v>
          </cell>
          <cell r="AA28">
            <v>0</v>
          </cell>
          <cell r="AB28">
            <v>0</v>
          </cell>
          <cell r="AC28">
            <v>0</v>
          </cell>
          <cell r="AD28">
            <v>0</v>
          </cell>
          <cell r="AE28">
            <v>52046.588000000229</v>
          </cell>
          <cell r="AF28">
            <v>102983.62768500624</v>
          </cell>
          <cell r="AG28">
            <v>152718.02142965395</v>
          </cell>
          <cell r="AH28">
            <v>201152.92479523763</v>
          </cell>
          <cell r="AI28">
            <v>5452074.0119999992</v>
          </cell>
          <cell r="AJ28">
            <v>5617215.8506692592</v>
          </cell>
          <cell r="AK28">
            <v>5787359.7907074718</v>
          </cell>
          <cell r="AL28">
            <v>5962657.3444043603</v>
          </cell>
          <cell r="AM28">
            <v>5452074.0119999992</v>
          </cell>
          <cell r="AN28">
            <v>5617215.8506692592</v>
          </cell>
          <cell r="AO28">
            <v>5787359.7907074718</v>
          </cell>
          <cell r="AP28">
            <v>5962657.3444043603</v>
          </cell>
          <cell r="AQ28">
            <v>0</v>
          </cell>
          <cell r="AR28">
            <v>0</v>
          </cell>
          <cell r="AS28">
            <v>0</v>
          </cell>
          <cell r="AT28">
            <v>0</v>
          </cell>
          <cell r="AU28">
            <v>5504120.5999999996</v>
          </cell>
          <cell r="AV28">
            <v>5720199.4783542659</v>
          </cell>
          <cell r="AW28">
            <v>5940077.812137126</v>
          </cell>
          <cell r="AX28">
            <v>6163810.2691995976</v>
          </cell>
        </row>
        <row r="29">
          <cell r="A29" t="str">
            <v>E2632</v>
          </cell>
          <cell r="B29" t="str">
            <v>R202</v>
          </cell>
          <cell r="C29" t="str">
            <v>SD</v>
          </cell>
          <cell r="D29" t="str">
            <v>E2620</v>
          </cell>
          <cell r="E29" t="str">
            <v>-</v>
          </cell>
          <cell r="F29" t="str">
            <v>E7026</v>
          </cell>
          <cell r="G29" t="str">
            <v>Broadland</v>
          </cell>
          <cell r="H29">
            <v>42345.599999999999</v>
          </cell>
          <cell r="I29">
            <v>44666</v>
          </cell>
          <cell r="J29">
            <v>113.03</v>
          </cell>
          <cell r="K29">
            <v>113</v>
          </cell>
          <cell r="L29">
            <v>-2.6541626116960426E-4</v>
          </cell>
          <cell r="M29">
            <v>-2.6541626116960426E-4</v>
          </cell>
          <cell r="N29">
            <v>1.0179417421435126</v>
          </cell>
          <cell r="O29">
            <v>44666</v>
          </cell>
          <cell r="P29">
            <v>45467.385854582135</v>
          </cell>
          <cell r="Q29">
            <v>46283.149967524638</v>
          </cell>
          <cell r="R29">
            <v>47113.550309831488</v>
          </cell>
          <cell r="S29">
            <v>5048597.9800000004</v>
          </cell>
          <cell r="T29">
            <v>5139178.6231434187</v>
          </cell>
          <cell r="U29">
            <v>5231384.4408293096</v>
          </cell>
          <cell r="V29">
            <v>5325244.5915202526</v>
          </cell>
          <cell r="W29">
            <v>-1339.9800000000166</v>
          </cell>
          <cell r="X29">
            <v>101392.27045571769</v>
          </cell>
          <cell r="Y29">
            <v>209903.34173271712</v>
          </cell>
          <cell r="Z29">
            <v>324447.65266285546</v>
          </cell>
          <cell r="AA29">
            <v>0</v>
          </cell>
          <cell r="AB29">
            <v>0</v>
          </cell>
          <cell r="AC29">
            <v>0</v>
          </cell>
          <cell r="AD29">
            <v>0</v>
          </cell>
          <cell r="AE29">
            <v>0</v>
          </cell>
          <cell r="AF29">
            <v>124580.63724155481</v>
          </cell>
          <cell r="AG29">
            <v>251539.66344350271</v>
          </cell>
          <cell r="AH29">
            <v>380842.19547532144</v>
          </cell>
          <cell r="AI29">
            <v>5047258</v>
          </cell>
          <cell r="AJ29">
            <v>5240570.8935991367</v>
          </cell>
          <cell r="AK29">
            <v>5441287.7825620268</v>
          </cell>
          <cell r="AL29">
            <v>5649692.2441831082</v>
          </cell>
          <cell r="AM29">
            <v>5047258</v>
          </cell>
          <cell r="AN29">
            <v>5240570.8935991367</v>
          </cell>
          <cell r="AO29">
            <v>5441287.7825620268</v>
          </cell>
          <cell r="AP29">
            <v>5649692.2441831082</v>
          </cell>
          <cell r="AQ29">
            <v>0</v>
          </cell>
          <cell r="AR29">
            <v>0</v>
          </cell>
          <cell r="AS29">
            <v>0</v>
          </cell>
          <cell r="AT29">
            <v>0</v>
          </cell>
          <cell r="AU29">
            <v>5047258</v>
          </cell>
          <cell r="AV29">
            <v>5365151.5308406912</v>
          </cell>
          <cell r="AW29">
            <v>5692827.4460055297</v>
          </cell>
          <cell r="AX29">
            <v>6030534.4396584295</v>
          </cell>
        </row>
        <row r="30">
          <cell r="A30" t="str">
            <v>E1831</v>
          </cell>
          <cell r="B30" t="str">
            <v>R127</v>
          </cell>
          <cell r="C30" t="str">
            <v>SD</v>
          </cell>
          <cell r="D30" t="str">
            <v>E1821</v>
          </cell>
          <cell r="E30" t="str">
            <v>E6118</v>
          </cell>
          <cell r="F30" t="str">
            <v>E7055</v>
          </cell>
          <cell r="G30" t="str">
            <v>Bromsgrove</v>
          </cell>
          <cell r="H30">
            <v>33784.5</v>
          </cell>
          <cell r="I30">
            <v>35404.9</v>
          </cell>
          <cell r="J30">
            <v>200.24</v>
          </cell>
          <cell r="K30">
            <v>205.24</v>
          </cell>
          <cell r="L30">
            <v>2.4970035956851877E-2</v>
          </cell>
          <cell r="M30">
            <v>0.02</v>
          </cell>
          <cell r="N30">
            <v>1.015738604552729</v>
          </cell>
          <cell r="O30">
            <v>35404.9</v>
          </cell>
          <cell r="P30">
            <v>35962.12372032892</v>
          </cell>
          <cell r="Q30">
            <v>36528.117364439495</v>
          </cell>
          <cell r="R30">
            <v>37103.018958694083</v>
          </cell>
          <cell r="S30">
            <v>7089477.1760000009</v>
          </cell>
          <cell r="T30">
            <v>7201055.6537586637</v>
          </cell>
          <cell r="U30">
            <v>7314390.2210553652</v>
          </cell>
          <cell r="V30">
            <v>7429508.5162889035</v>
          </cell>
          <cell r="W30">
            <v>141789.54352000004</v>
          </cell>
          <cell r="X30">
            <v>290922.64841184998</v>
          </cell>
          <cell r="Y30">
            <v>447699.19665035629</v>
          </cell>
          <cell r="Z30">
            <v>612430.43473608932</v>
          </cell>
          <cell r="AA30">
            <v>0</v>
          </cell>
          <cell r="AB30">
            <v>0</v>
          </cell>
          <cell r="AC30">
            <v>0</v>
          </cell>
          <cell r="AD30">
            <v>0</v>
          </cell>
          <cell r="AE30">
            <v>35234.95647999939</v>
          </cell>
          <cell r="AF30">
            <v>68698.588791438073</v>
          </cell>
          <cell r="AG30">
            <v>100222.56381623463</v>
          </cell>
          <cell r="AH30">
            <v>129629.94443779113</v>
          </cell>
          <cell r="AI30">
            <v>7231266.7195200007</v>
          </cell>
          <cell r="AJ30">
            <v>7491978.3021705132</v>
          </cell>
          <cell r="AK30">
            <v>7762089.4177057212</v>
          </cell>
          <cell r="AL30">
            <v>8041938.9510249924</v>
          </cell>
          <cell r="AM30">
            <v>7231266.7195200007</v>
          </cell>
          <cell r="AN30">
            <v>7491978.3021705132</v>
          </cell>
          <cell r="AO30">
            <v>7762089.4177057212</v>
          </cell>
          <cell r="AP30">
            <v>8041938.9510249924</v>
          </cell>
          <cell r="AQ30">
            <v>0</v>
          </cell>
          <cell r="AR30">
            <v>0</v>
          </cell>
          <cell r="AS30">
            <v>0</v>
          </cell>
          <cell r="AT30">
            <v>0</v>
          </cell>
          <cell r="AU30">
            <v>7266501.676</v>
          </cell>
          <cell r="AV30">
            <v>7560676.8909619516</v>
          </cell>
          <cell r="AW30">
            <v>7862311.9815219557</v>
          </cell>
          <cell r="AX30">
            <v>8171568.8954627831</v>
          </cell>
        </row>
        <row r="31">
          <cell r="A31" t="str">
            <v>E1931</v>
          </cell>
          <cell r="B31" t="str">
            <v>R136</v>
          </cell>
          <cell r="C31" t="str">
            <v>SD</v>
          </cell>
          <cell r="D31" t="str">
            <v>E1920</v>
          </cell>
          <cell r="E31" t="str">
            <v>-</v>
          </cell>
          <cell r="F31" t="str">
            <v>E7019</v>
          </cell>
          <cell r="G31" t="str">
            <v>Broxbourne</v>
          </cell>
          <cell r="H31">
            <v>32930.9</v>
          </cell>
          <cell r="I31">
            <v>34023.4</v>
          </cell>
          <cell r="J31">
            <v>113.24</v>
          </cell>
          <cell r="K31">
            <v>118.24</v>
          </cell>
          <cell r="L31">
            <v>4.4154009184034004E-2</v>
          </cell>
          <cell r="M31">
            <v>0.02</v>
          </cell>
          <cell r="N31">
            <v>1.0109384240064445</v>
          </cell>
          <cell r="O31">
            <v>34023.4</v>
          </cell>
          <cell r="P31">
            <v>34395.562375340865</v>
          </cell>
          <cell r="Q31">
            <v>34771.795620542456</v>
          </cell>
          <cell r="R31">
            <v>35152.144264505383</v>
          </cell>
          <cell r="S31">
            <v>3852809.8160000001</v>
          </cell>
          <cell r="T31">
            <v>3894953.4833835992</v>
          </cell>
          <cell r="U31">
            <v>3937558.1360702277</v>
          </cell>
          <cell r="V31">
            <v>3980628.8165125893</v>
          </cell>
          <cell r="W31">
            <v>77056.196320000003</v>
          </cell>
          <cell r="X31">
            <v>157356.12072869737</v>
          </cell>
          <cell r="Y31">
            <v>241010.05839258622</v>
          </cell>
          <cell r="Z31">
            <v>328131.83150337631</v>
          </cell>
          <cell r="AA31">
            <v>0</v>
          </cell>
          <cell r="AB31">
            <v>0</v>
          </cell>
          <cell r="AC31">
            <v>0</v>
          </cell>
          <cell r="AD31">
            <v>0</v>
          </cell>
          <cell r="AE31">
            <v>93060.803679999721</v>
          </cell>
          <cell r="AF31">
            <v>186599.5030247109</v>
          </cell>
          <cell r="AG31">
            <v>280566.87591555039</v>
          </cell>
          <cell r="AH31">
            <v>374911.05378673109</v>
          </cell>
          <cell r="AI31">
            <v>3929866.0123200002</v>
          </cell>
          <cell r="AJ31">
            <v>4052309.6041122964</v>
          </cell>
          <cell r="AK31">
            <v>4178568.1944628139</v>
          </cell>
          <cell r="AL31">
            <v>4308760.6480159657</v>
          </cell>
          <cell r="AM31">
            <v>3929866.0123200002</v>
          </cell>
          <cell r="AN31">
            <v>4052309.6041122964</v>
          </cell>
          <cell r="AO31">
            <v>4178568.1944628139</v>
          </cell>
          <cell r="AP31">
            <v>4308760.6480159657</v>
          </cell>
          <cell r="AQ31">
            <v>0</v>
          </cell>
          <cell r="AR31">
            <v>0</v>
          </cell>
          <cell r="AS31">
            <v>0</v>
          </cell>
          <cell r="AT31">
            <v>0</v>
          </cell>
          <cell r="AU31">
            <v>4022926.8160000001</v>
          </cell>
          <cell r="AV31">
            <v>4238909.1071370076</v>
          </cell>
          <cell r="AW31">
            <v>4459135.0703783641</v>
          </cell>
          <cell r="AX31">
            <v>4683671.701802697</v>
          </cell>
        </row>
        <row r="32">
          <cell r="A32" t="str">
            <v>E3033</v>
          </cell>
          <cell r="B32" t="str">
            <v>R231</v>
          </cell>
          <cell r="C32" t="str">
            <v>SD</v>
          </cell>
          <cell r="D32" t="str">
            <v>E3021</v>
          </cell>
          <cell r="E32" t="str">
            <v>E6130</v>
          </cell>
          <cell r="F32" t="str">
            <v>E7030</v>
          </cell>
          <cell r="G32" t="str">
            <v>Broxtowe</v>
          </cell>
          <cell r="H32">
            <v>31907.9</v>
          </cell>
          <cell r="I32">
            <v>32806.6</v>
          </cell>
          <cell r="J32">
            <v>162.62</v>
          </cell>
          <cell r="K32">
            <v>162.61000000000001</v>
          </cell>
          <cell r="L32">
            <v>-6.1493051285110845E-5</v>
          </cell>
          <cell r="M32">
            <v>-6.1493051285110845E-5</v>
          </cell>
          <cell r="N32">
            <v>1.0093016898517608</v>
          </cell>
          <cell r="O32">
            <v>32806.6</v>
          </cell>
          <cell r="P32">
            <v>33111.756818290778</v>
          </cell>
          <cell r="Q32">
            <v>33419.752110661444</v>
          </cell>
          <cell r="R32">
            <v>33730.612279717549</v>
          </cell>
          <cell r="S32">
            <v>5335009.2920000004</v>
          </cell>
          <cell r="T32">
            <v>5384633.8937904462</v>
          </cell>
          <cell r="U32">
            <v>5434720.0882357638</v>
          </cell>
          <cell r="V32">
            <v>5485272.1689276677</v>
          </cell>
          <cell r="W32">
            <v>-328.0659999994989</v>
          </cell>
          <cell r="X32">
            <v>107354.93795626245</v>
          </cell>
          <cell r="Y32">
            <v>219214.99246376575</v>
          </cell>
          <cell r="Z32">
            <v>335384.58695976326</v>
          </cell>
          <cell r="AA32">
            <v>0</v>
          </cell>
          <cell r="AB32">
            <v>0</v>
          </cell>
          <cell r="AC32">
            <v>0</v>
          </cell>
          <cell r="AD32">
            <v>0</v>
          </cell>
          <cell r="AE32">
            <v>0</v>
          </cell>
          <cell r="AF32">
            <v>57872.728567008089</v>
          </cell>
          <cell r="AG32">
            <v>114648.33112174118</v>
          </cell>
          <cell r="AH32">
            <v>170237.29111320191</v>
          </cell>
          <cell r="AI32">
            <v>5334681.2260000007</v>
          </cell>
          <cell r="AJ32">
            <v>5491988.8317467086</v>
          </cell>
          <cell r="AK32">
            <v>5653935.0806995295</v>
          </cell>
          <cell r="AL32">
            <v>5820656.7558874311</v>
          </cell>
          <cell r="AM32">
            <v>5334681.2260000007</v>
          </cell>
          <cell r="AN32">
            <v>5491988.8317467086</v>
          </cell>
          <cell r="AO32">
            <v>5653935.0806995295</v>
          </cell>
          <cell r="AP32">
            <v>5820656.7558874311</v>
          </cell>
          <cell r="AQ32">
            <v>0</v>
          </cell>
          <cell r="AR32">
            <v>0</v>
          </cell>
          <cell r="AS32">
            <v>0</v>
          </cell>
          <cell r="AT32">
            <v>0</v>
          </cell>
          <cell r="AU32">
            <v>5334681.2260000007</v>
          </cell>
          <cell r="AV32">
            <v>5549861.5603137165</v>
          </cell>
          <cell r="AW32">
            <v>5768583.4118212704</v>
          </cell>
          <cell r="AX32">
            <v>5990894.0470006326</v>
          </cell>
        </row>
        <row r="33">
          <cell r="A33" t="str">
            <v>E2333</v>
          </cell>
          <cell r="B33" t="str">
            <v>R173</v>
          </cell>
          <cell r="C33" t="str">
            <v>SD</v>
          </cell>
          <cell r="D33" t="str">
            <v>E2321</v>
          </cell>
          <cell r="E33" t="str">
            <v>E6123</v>
          </cell>
          <cell r="F33" t="str">
            <v>E7023</v>
          </cell>
          <cell r="G33" t="str">
            <v>Burnley</v>
          </cell>
          <cell r="H33">
            <v>20906.099999999999</v>
          </cell>
          <cell r="I33">
            <v>22071</v>
          </cell>
          <cell r="J33">
            <v>272.58</v>
          </cell>
          <cell r="K33">
            <v>277.76</v>
          </cell>
          <cell r="L33">
            <v>1.9003595274781793E-2</v>
          </cell>
          <cell r="M33">
            <v>1.9003595274781793E-2</v>
          </cell>
          <cell r="N33">
            <v>1.0182388483785685</v>
          </cell>
          <cell r="O33">
            <v>22071</v>
          </cell>
          <cell r="P33">
            <v>22473.549622563383</v>
          </cell>
          <cell r="Q33">
            <v>22883.441286657551</v>
          </cell>
          <cell r="R33">
            <v>23300.808902664772</v>
          </cell>
          <cell r="S33">
            <v>6016113.1799999997</v>
          </cell>
          <cell r="T33">
            <v>6125840.1561183268</v>
          </cell>
          <cell r="U33">
            <v>6237568.4259171151</v>
          </cell>
          <cell r="V33">
            <v>6351334.4906883631</v>
          </cell>
          <cell r="W33">
            <v>114327.78000000046</v>
          </cell>
          <cell r="X33">
            <v>241258.04990814283</v>
          </cell>
          <cell r="Y33">
            <v>375322.85379687999</v>
          </cell>
          <cell r="Z33">
            <v>516838.36644246493</v>
          </cell>
          <cell r="AA33">
            <v>0</v>
          </cell>
          <cell r="AB33">
            <v>0</v>
          </cell>
          <cell r="AC33">
            <v>0</v>
          </cell>
          <cell r="AD33">
            <v>0</v>
          </cell>
          <cell r="AE33">
            <v>0</v>
          </cell>
          <cell r="AF33">
            <v>0</v>
          </cell>
          <cell r="AG33">
            <v>0</v>
          </cell>
          <cell r="AH33">
            <v>0</v>
          </cell>
          <cell r="AI33">
            <v>6130440.96</v>
          </cell>
          <cell r="AJ33">
            <v>6367098.2060264694</v>
          </cell>
          <cell r="AK33">
            <v>6612891.2797139948</v>
          </cell>
          <cell r="AL33">
            <v>6868172.8571308283</v>
          </cell>
          <cell r="AM33">
            <v>6130440.96</v>
          </cell>
          <cell r="AN33">
            <v>6367098.2060264694</v>
          </cell>
          <cell r="AO33">
            <v>6612891.2797139948</v>
          </cell>
          <cell r="AP33">
            <v>6868172.8571308283</v>
          </cell>
          <cell r="AQ33">
            <v>0</v>
          </cell>
          <cell r="AR33">
            <v>0</v>
          </cell>
          <cell r="AS33">
            <v>0</v>
          </cell>
          <cell r="AT33">
            <v>0</v>
          </cell>
          <cell r="AU33">
            <v>6130440.96</v>
          </cell>
          <cell r="AV33">
            <v>6367098.2060264694</v>
          </cell>
          <cell r="AW33">
            <v>6612891.2797139948</v>
          </cell>
          <cell r="AX33">
            <v>6868172.8571308283</v>
          </cell>
        </row>
        <row r="34">
          <cell r="A34" t="str">
            <v>E0531</v>
          </cell>
          <cell r="B34" t="str">
            <v>R22</v>
          </cell>
          <cell r="C34" t="str">
            <v>SD</v>
          </cell>
          <cell r="D34" t="str">
            <v>E0521</v>
          </cell>
          <cell r="E34" t="str">
            <v>E6105</v>
          </cell>
          <cell r="F34" t="str">
            <v>E7005</v>
          </cell>
          <cell r="G34" t="str">
            <v>Cambridge</v>
          </cell>
          <cell r="H34">
            <v>37631.300000000003</v>
          </cell>
          <cell r="I34">
            <v>40932.1</v>
          </cell>
          <cell r="J34">
            <v>176.75</v>
          </cell>
          <cell r="K34">
            <v>181.75</v>
          </cell>
          <cell r="L34">
            <v>2.8288543140028377E-2</v>
          </cell>
          <cell r="M34">
            <v>0.02</v>
          </cell>
          <cell r="N34">
            <v>1.0284225757381957</v>
          </cell>
          <cell r="O34">
            <v>40932.1</v>
          </cell>
          <cell r="P34">
            <v>42095.495712373398</v>
          </cell>
          <cell r="Q34">
            <v>43291.958127495222</v>
          </cell>
          <cell r="R34">
            <v>44522.427086228752</v>
          </cell>
          <cell r="S34">
            <v>7234748.6749999998</v>
          </cell>
          <cell r="T34">
            <v>7440378.8671619985</v>
          </cell>
          <cell r="U34">
            <v>7651853.5990347806</v>
          </cell>
          <cell r="V34">
            <v>7869338.9874909315</v>
          </cell>
          <cell r="W34">
            <v>144694.97349999999</v>
          </cell>
          <cell r="X34">
            <v>300591.30623334466</v>
          </cell>
          <cell r="Y34">
            <v>468354.65508972033</v>
          </cell>
          <cell r="Z34">
            <v>648686.61051109026</v>
          </cell>
          <cell r="AA34">
            <v>0</v>
          </cell>
          <cell r="AB34">
            <v>0</v>
          </cell>
          <cell r="AC34">
            <v>0</v>
          </cell>
          <cell r="AD34">
            <v>0</v>
          </cell>
          <cell r="AE34">
            <v>59965.526500000138</v>
          </cell>
          <cell r="AF34">
            <v>120363.65089038886</v>
          </cell>
          <cell r="AG34">
            <v>181024.71682270654</v>
          </cell>
          <cell r="AH34">
            <v>241761.93121348342</v>
          </cell>
          <cell r="AI34">
            <v>7379443.6485000001</v>
          </cell>
          <cell r="AJ34">
            <v>7740970.1733953431</v>
          </cell>
          <cell r="AK34">
            <v>8120208.2541245008</v>
          </cell>
          <cell r="AL34">
            <v>8518025.5980020221</v>
          </cell>
          <cell r="AM34">
            <v>7379443.6485000001</v>
          </cell>
          <cell r="AN34">
            <v>7740970.1733953431</v>
          </cell>
          <cell r="AO34">
            <v>8120208.2541245008</v>
          </cell>
          <cell r="AP34">
            <v>8518025.5980020221</v>
          </cell>
          <cell r="AQ34">
            <v>0</v>
          </cell>
          <cell r="AR34">
            <v>0</v>
          </cell>
          <cell r="AS34">
            <v>0</v>
          </cell>
          <cell r="AT34">
            <v>0</v>
          </cell>
          <cell r="AU34">
            <v>7439409.1749999998</v>
          </cell>
          <cell r="AV34">
            <v>7861333.8242857317</v>
          </cell>
          <cell r="AW34">
            <v>8301232.970947207</v>
          </cell>
          <cell r="AX34">
            <v>8759787.5292155053</v>
          </cell>
        </row>
        <row r="35">
          <cell r="A35" t="str">
            <v>E3431</v>
          </cell>
          <cell r="B35" t="str">
            <v>R253</v>
          </cell>
          <cell r="C35" t="str">
            <v>SD</v>
          </cell>
          <cell r="D35" t="str">
            <v>E3421</v>
          </cell>
          <cell r="E35" t="str">
            <v>E6134</v>
          </cell>
          <cell r="F35" t="str">
            <v>E7034</v>
          </cell>
          <cell r="G35" t="str">
            <v>Cannock Chase</v>
          </cell>
          <cell r="H35">
            <v>26203.599999999999</v>
          </cell>
          <cell r="I35">
            <v>27148.9</v>
          </cell>
          <cell r="J35">
            <v>200.95</v>
          </cell>
          <cell r="K35">
            <v>204.87</v>
          </cell>
          <cell r="L35">
            <v>1.950734013436195E-2</v>
          </cell>
          <cell r="M35">
            <v>1.950734013436195E-2</v>
          </cell>
          <cell r="N35">
            <v>1.0118832932427724</v>
          </cell>
          <cell r="O35">
            <v>27148.9</v>
          </cell>
          <cell r="P35">
            <v>27471.518339918704</v>
          </cell>
          <cell r="Q35">
            <v>27797.970448176158</v>
          </cell>
          <cell r="R35">
            <v>28128.301882565756</v>
          </cell>
          <cell r="S35">
            <v>5455571.4550000001</v>
          </cell>
          <cell r="T35">
            <v>5520401.6104066633</v>
          </cell>
          <cell r="U35">
            <v>5586002.1615609983</v>
          </cell>
          <cell r="V35">
            <v>5652382.2633015886</v>
          </cell>
          <cell r="W35">
            <v>106423.68800000093</v>
          </cell>
          <cell r="X35">
            <v>220250.15113846521</v>
          </cell>
          <cell r="Y35">
            <v>339044.84046785242</v>
          </cell>
          <cell r="Z35">
            <v>462982.9311902037</v>
          </cell>
          <cell r="AA35">
            <v>0</v>
          </cell>
          <cell r="AB35">
            <v>0</v>
          </cell>
          <cell r="AC35">
            <v>0</v>
          </cell>
          <cell r="AD35">
            <v>0</v>
          </cell>
          <cell r="AE35">
            <v>0</v>
          </cell>
          <cell r="AF35">
            <v>24795.792453610025</v>
          </cell>
          <cell r="AG35">
            <v>47902.908170759736</v>
          </cell>
          <cell r="AH35">
            <v>69204.540427939995</v>
          </cell>
          <cell r="AI35">
            <v>5561995.1430000011</v>
          </cell>
          <cell r="AJ35">
            <v>5740651.7615451282</v>
          </cell>
          <cell r="AK35">
            <v>5925047.0020288508</v>
          </cell>
          <cell r="AL35">
            <v>6115365.1944917925</v>
          </cell>
          <cell r="AM35">
            <v>5561995.1430000011</v>
          </cell>
          <cell r="AN35">
            <v>5740651.7615451282</v>
          </cell>
          <cell r="AO35">
            <v>5925047.0020288508</v>
          </cell>
          <cell r="AP35">
            <v>6115365.1944917925</v>
          </cell>
          <cell r="AQ35">
            <v>0</v>
          </cell>
          <cell r="AR35">
            <v>0</v>
          </cell>
          <cell r="AS35">
            <v>0</v>
          </cell>
          <cell r="AT35">
            <v>0</v>
          </cell>
          <cell r="AU35">
            <v>5561995.1430000011</v>
          </cell>
          <cell r="AV35">
            <v>5765447.5539987385</v>
          </cell>
          <cell r="AW35">
            <v>5972949.9101996105</v>
          </cell>
          <cell r="AX35">
            <v>6184569.7349197324</v>
          </cell>
        </row>
        <row r="36">
          <cell r="A36" t="str">
            <v>E2232</v>
          </cell>
          <cell r="B36" t="str">
            <v>R158</v>
          </cell>
          <cell r="C36" t="str">
            <v>SD</v>
          </cell>
          <cell r="D36" t="str">
            <v>E2221</v>
          </cell>
          <cell r="E36" t="str">
            <v>E6122</v>
          </cell>
          <cell r="F36" t="str">
            <v>E7022</v>
          </cell>
          <cell r="G36" t="str">
            <v>Canterbury</v>
          </cell>
          <cell r="H36">
            <v>46183.1</v>
          </cell>
          <cell r="I36">
            <v>47947.4</v>
          </cell>
          <cell r="J36">
            <v>189.36</v>
          </cell>
          <cell r="K36">
            <v>194.31</v>
          </cell>
          <cell r="L36">
            <v>2.6140684410646431E-2</v>
          </cell>
          <cell r="M36">
            <v>0.02</v>
          </cell>
          <cell r="N36">
            <v>1.0125752944642523</v>
          </cell>
          <cell r="O36">
            <v>47947.4</v>
          </cell>
          <cell r="P36">
            <v>48550.352673795293</v>
          </cell>
          <cell r="Q36">
            <v>49160.887655011567</v>
          </cell>
          <cell r="R36">
            <v>49779.100293397365</v>
          </cell>
          <cell r="S36">
            <v>9079319.6640000008</v>
          </cell>
          <cell r="T36">
            <v>9193494.7823098768</v>
          </cell>
          <cell r="U36">
            <v>9309105.6863529906</v>
          </cell>
          <cell r="V36">
            <v>9426170.4315577261</v>
          </cell>
          <cell r="W36">
            <v>181586.39328000002</v>
          </cell>
          <cell r="X36">
            <v>371417.18920531892</v>
          </cell>
          <cell r="Y36">
            <v>569791.74085029319</v>
          </cell>
          <cell r="Z36">
            <v>777019.58920143533</v>
          </cell>
          <cell r="AA36">
            <v>0</v>
          </cell>
          <cell r="AB36">
            <v>0</v>
          </cell>
          <cell r="AC36">
            <v>0</v>
          </cell>
          <cell r="AD36">
            <v>0</v>
          </cell>
          <cell r="AE36">
            <v>55753.236719998844</v>
          </cell>
          <cell r="AF36">
            <v>111658.81989894302</v>
          </cell>
          <cell r="AG36">
            <v>165163.52959212722</v>
          </cell>
          <cell r="AH36">
            <v>216073.46165183955</v>
          </cell>
          <cell r="AI36">
            <v>9260906.0572800003</v>
          </cell>
          <cell r="AJ36">
            <v>9564911.9715151954</v>
          </cell>
          <cell r="AK36">
            <v>9878897.4272032846</v>
          </cell>
          <cell r="AL36">
            <v>10203190.020759162</v>
          </cell>
          <cell r="AM36">
            <v>9260906.0572800003</v>
          </cell>
          <cell r="AN36">
            <v>9564911.9715151954</v>
          </cell>
          <cell r="AO36">
            <v>9878897.4272032846</v>
          </cell>
          <cell r="AP36">
            <v>10203190.020759162</v>
          </cell>
          <cell r="AQ36">
            <v>0</v>
          </cell>
          <cell r="AR36">
            <v>0</v>
          </cell>
          <cell r="AS36">
            <v>0</v>
          </cell>
          <cell r="AT36">
            <v>0</v>
          </cell>
          <cell r="AU36">
            <v>9316659.2939999998</v>
          </cell>
          <cell r="AV36">
            <v>9676570.7914141379</v>
          </cell>
          <cell r="AW36">
            <v>10044060.956795411</v>
          </cell>
          <cell r="AX36">
            <v>10419263.482411001</v>
          </cell>
        </row>
        <row r="37">
          <cell r="A37" t="str">
            <v>E0933</v>
          </cell>
          <cell r="B37" t="str">
            <v>R48</v>
          </cell>
          <cell r="C37" t="str">
            <v>SD</v>
          </cell>
          <cell r="D37" t="str">
            <v>E0920</v>
          </cell>
          <cell r="E37" t="str">
            <v>-</v>
          </cell>
          <cell r="F37" t="str">
            <v>E7009</v>
          </cell>
          <cell r="G37" t="str">
            <v>Carlisle</v>
          </cell>
          <cell r="H37">
            <v>30808</v>
          </cell>
          <cell r="I37">
            <v>32138.7</v>
          </cell>
          <cell r="J37">
            <v>193.43</v>
          </cell>
          <cell r="K37">
            <v>197.2</v>
          </cell>
          <cell r="L37">
            <v>1.9490254872563728E-2</v>
          </cell>
          <cell r="M37">
            <v>1.9490254872563728E-2</v>
          </cell>
          <cell r="N37">
            <v>1.0141953150162009</v>
          </cell>
          <cell r="O37">
            <v>32138.7</v>
          </cell>
          <cell r="P37">
            <v>32594.918970711176</v>
          </cell>
          <cell r="Q37">
            <v>33057.614113427961</v>
          </cell>
          <cell r="R37">
            <v>33526.877359452075</v>
          </cell>
          <cell r="S37">
            <v>6216588.7410000004</v>
          </cell>
          <cell r="T37">
            <v>6304835.1765046632</v>
          </cell>
          <cell r="U37">
            <v>6394334.2979603708</v>
          </cell>
          <cell r="V37">
            <v>6485103.8876388147</v>
          </cell>
          <cell r="W37">
            <v>121162.89900000006</v>
          </cell>
          <cell r="X37">
            <v>251437.20494006664</v>
          </cell>
          <cell r="Y37">
            <v>387993.24993561051</v>
          </cell>
          <cell r="Z37">
            <v>531073.03282223328</v>
          </cell>
          <cell r="AA37">
            <v>0</v>
          </cell>
          <cell r="AB37">
            <v>0</v>
          </cell>
          <cell r="AC37">
            <v>0</v>
          </cell>
          <cell r="AD37">
            <v>0</v>
          </cell>
          <cell r="AE37">
            <v>0</v>
          </cell>
          <cell r="AF37">
            <v>34420.234433069527</v>
          </cell>
          <cell r="AG37">
            <v>67210.096406290671</v>
          </cell>
          <cell r="AH37">
            <v>98226.455214679037</v>
          </cell>
          <cell r="AI37">
            <v>6337751.6400000006</v>
          </cell>
          <cell r="AJ37">
            <v>6556272.3814447299</v>
          </cell>
          <cell r="AK37">
            <v>6782327.547895981</v>
          </cell>
          <cell r="AL37">
            <v>7016176.9204610484</v>
          </cell>
          <cell r="AM37">
            <v>6337751.6400000006</v>
          </cell>
          <cell r="AN37">
            <v>6556272.3814447299</v>
          </cell>
          <cell r="AO37">
            <v>6782327.547895981</v>
          </cell>
          <cell r="AP37">
            <v>7016176.9204610484</v>
          </cell>
          <cell r="AQ37">
            <v>0</v>
          </cell>
          <cell r="AR37">
            <v>0</v>
          </cell>
          <cell r="AS37">
            <v>0</v>
          </cell>
          <cell r="AT37">
            <v>0</v>
          </cell>
          <cell r="AU37">
            <v>6337751.6400000006</v>
          </cell>
          <cell r="AV37">
            <v>6590692.6158777997</v>
          </cell>
          <cell r="AW37">
            <v>6849537.6443022713</v>
          </cell>
          <cell r="AX37">
            <v>7114403.3756757276</v>
          </cell>
        </row>
        <row r="38">
          <cell r="A38" t="str">
            <v>E1534</v>
          </cell>
          <cell r="B38" t="str">
            <v>R97</v>
          </cell>
          <cell r="C38" t="str">
            <v>SD</v>
          </cell>
          <cell r="D38" t="str">
            <v>E1521</v>
          </cell>
          <cell r="E38" t="str">
            <v>E6115</v>
          </cell>
          <cell r="F38" t="str">
            <v>E7015</v>
          </cell>
          <cell r="G38" t="str">
            <v>Castle Point</v>
          </cell>
          <cell r="H38">
            <v>28069.9</v>
          </cell>
          <cell r="I38">
            <v>29722</v>
          </cell>
          <cell r="J38">
            <v>234.09</v>
          </cell>
          <cell r="K38">
            <v>238.68</v>
          </cell>
          <cell r="L38">
            <v>1.9607843137254832E-2</v>
          </cell>
          <cell r="M38">
            <v>1.9607843137254832E-2</v>
          </cell>
          <cell r="N38">
            <v>1.0192460916388455</v>
          </cell>
          <cell r="O38">
            <v>29722</v>
          </cell>
          <cell r="P38">
            <v>30294.032335689764</v>
          </cell>
          <cell r="Q38">
            <v>30877.074058132599</v>
          </cell>
          <cell r="R38">
            <v>31471.337054994838</v>
          </cell>
          <cell r="S38">
            <v>6957622.9800000004</v>
          </cell>
          <cell r="T38">
            <v>7091530.0294616167</v>
          </cell>
          <cell r="U38">
            <v>7228014.2662682598</v>
          </cell>
          <cell r="V38">
            <v>7367125.2912037419</v>
          </cell>
          <cell r="W38">
            <v>136423.97999999952</v>
          </cell>
          <cell r="X38">
            <v>283661.20117846492</v>
          </cell>
          <cell r="Y38">
            <v>439463.26738910994</v>
          </cell>
          <cell r="Z38">
            <v>604222.14788336516</v>
          </cell>
          <cell r="AA38">
            <v>0</v>
          </cell>
          <cell r="AB38">
            <v>0</v>
          </cell>
          <cell r="AC38">
            <v>0</v>
          </cell>
          <cell r="AD38">
            <v>0</v>
          </cell>
          <cell r="AE38">
            <v>0</v>
          </cell>
          <cell r="AF38">
            <v>6858.5689208005369</v>
          </cell>
          <cell r="AG38">
            <v>11033.243119044264</v>
          </cell>
          <cell r="AH38">
            <v>12301.345023982365</v>
          </cell>
          <cell r="AI38">
            <v>7094046.96</v>
          </cell>
          <cell r="AJ38">
            <v>7375191.2306400817</v>
          </cell>
          <cell r="AK38">
            <v>7667477.5336573701</v>
          </cell>
          <cell r="AL38">
            <v>7971347.4390871068</v>
          </cell>
          <cell r="AM38">
            <v>7094046.96</v>
          </cell>
          <cell r="AN38">
            <v>7375191.2306400817</v>
          </cell>
          <cell r="AO38">
            <v>7667477.5336573701</v>
          </cell>
          <cell r="AP38">
            <v>7971347.4390871068</v>
          </cell>
          <cell r="AQ38">
            <v>0</v>
          </cell>
          <cell r="AR38">
            <v>0</v>
          </cell>
          <cell r="AS38">
            <v>0</v>
          </cell>
          <cell r="AT38">
            <v>0</v>
          </cell>
          <cell r="AU38">
            <v>7094046.96</v>
          </cell>
          <cell r="AV38">
            <v>7382049.7995608822</v>
          </cell>
          <cell r="AW38">
            <v>7678510.7767764144</v>
          </cell>
          <cell r="AX38">
            <v>7983648.7841110891</v>
          </cell>
        </row>
        <row r="39">
          <cell r="A39" t="str">
            <v>E2432</v>
          </cell>
          <cell r="B39" t="str">
            <v>R186</v>
          </cell>
          <cell r="C39" t="str">
            <v>SD</v>
          </cell>
          <cell r="D39" t="str">
            <v>E2421</v>
          </cell>
          <cell r="E39" t="str">
            <v>E6124</v>
          </cell>
          <cell r="F39" t="str">
            <v>E7024</v>
          </cell>
          <cell r="G39" t="str">
            <v>Charnwood</v>
          </cell>
          <cell r="H39">
            <v>50212.1</v>
          </cell>
          <cell r="I39">
            <v>53538.8</v>
          </cell>
          <cell r="J39">
            <v>123.87</v>
          </cell>
          <cell r="K39">
            <v>128.87</v>
          </cell>
          <cell r="L39">
            <v>4.0364898684104311E-2</v>
          </cell>
          <cell r="M39">
            <v>0.02</v>
          </cell>
          <cell r="N39">
            <v>1.0216137964516416</v>
          </cell>
          <cell r="O39">
            <v>53538.8</v>
          </cell>
          <cell r="P39">
            <v>54695.976725465152</v>
          </cell>
          <cell r="Q39">
            <v>55878.164433133083</v>
          </cell>
          <cell r="R39">
            <v>57085.90370528218</v>
          </cell>
          <cell r="S39">
            <v>6631851.1560000004</v>
          </cell>
          <cell r="T39">
            <v>6775190.6369833685</v>
          </cell>
          <cell r="U39">
            <v>6921628.2283321954</v>
          </cell>
          <cell r="V39">
            <v>7071230.8919733036</v>
          </cell>
          <cell r="W39">
            <v>132637.02312</v>
          </cell>
          <cell r="X39">
            <v>273717.70173412806</v>
          </cell>
          <cell r="Y39">
            <v>423659.02059975651</v>
          </cell>
          <cell r="Z39">
            <v>582896.83628408588</v>
          </cell>
          <cell r="AA39">
            <v>0</v>
          </cell>
          <cell r="AB39">
            <v>0</v>
          </cell>
          <cell r="AC39">
            <v>0</v>
          </cell>
          <cell r="AD39">
            <v>0</v>
          </cell>
          <cell r="AE39">
            <v>135056.97687999986</v>
          </cell>
          <cell r="AF39">
            <v>273242.06552052381</v>
          </cell>
          <cell r="AG39">
            <v>414513.44589723874</v>
          </cell>
          <cell r="AH39">
            <v>558821.23782155616</v>
          </cell>
          <cell r="AI39">
            <v>6764488.1791200005</v>
          </cell>
          <cell r="AJ39">
            <v>7048908.338717497</v>
          </cell>
          <cell r="AK39">
            <v>7345287.2489319518</v>
          </cell>
          <cell r="AL39">
            <v>7654127.7282573897</v>
          </cell>
          <cell r="AM39">
            <v>6764488.1791200005</v>
          </cell>
          <cell r="AN39">
            <v>7048908.338717497</v>
          </cell>
          <cell r="AO39">
            <v>7345287.2489319518</v>
          </cell>
          <cell r="AP39">
            <v>7654127.7282573897</v>
          </cell>
          <cell r="AQ39">
            <v>0</v>
          </cell>
          <cell r="AR39">
            <v>0</v>
          </cell>
          <cell r="AS39">
            <v>0</v>
          </cell>
          <cell r="AT39">
            <v>0</v>
          </cell>
          <cell r="AU39">
            <v>6899545.1560000004</v>
          </cell>
          <cell r="AV39">
            <v>7322150.404238021</v>
          </cell>
          <cell r="AW39">
            <v>7759800.6948291901</v>
          </cell>
          <cell r="AX39">
            <v>8212948.9660789464</v>
          </cell>
        </row>
        <row r="40">
          <cell r="A40" t="str">
            <v>E1535</v>
          </cell>
          <cell r="B40" t="str">
            <v>R98</v>
          </cell>
          <cell r="C40" t="str">
            <v>SD</v>
          </cell>
          <cell r="D40" t="str">
            <v>E1521</v>
          </cell>
          <cell r="E40" t="str">
            <v>E6115</v>
          </cell>
          <cell r="F40" t="str">
            <v>E7015</v>
          </cell>
          <cell r="G40" t="str">
            <v>Chelmsford</v>
          </cell>
          <cell r="H40">
            <v>60365</v>
          </cell>
          <cell r="I40">
            <v>63233.9</v>
          </cell>
          <cell r="J40">
            <v>173.93</v>
          </cell>
          <cell r="K40">
            <v>178.84</v>
          </cell>
          <cell r="L40">
            <v>2.8229747599608945E-2</v>
          </cell>
          <cell r="M40">
            <v>0.02</v>
          </cell>
          <cell r="N40">
            <v>1.0155974171366027</v>
          </cell>
          <cell r="O40">
            <v>63233.9</v>
          </cell>
          <cell r="P40">
            <v>64220.185515474222</v>
          </cell>
          <cell r="Q40">
            <v>65221.854537549087</v>
          </cell>
          <cell r="R40">
            <v>66239.147009194057</v>
          </cell>
          <cell r="S40">
            <v>10998272.227</v>
          </cell>
          <cell r="T40">
            <v>11169816.866706433</v>
          </cell>
          <cell r="U40">
            <v>11344037.159715913</v>
          </cell>
          <cell r="V40">
            <v>11520974.839309122</v>
          </cell>
          <cell r="W40">
            <v>219965.44454</v>
          </cell>
          <cell r="X40">
            <v>451260.6014149398</v>
          </cell>
          <cell r="Y40">
            <v>694345.82647189079</v>
          </cell>
          <cell r="Z40">
            <v>949698.84130990366</v>
          </cell>
          <cell r="AA40">
            <v>0</v>
          </cell>
          <cell r="AB40">
            <v>0</v>
          </cell>
          <cell r="AC40">
            <v>0</v>
          </cell>
          <cell r="AD40">
            <v>0</v>
          </cell>
          <cell r="AE40">
            <v>90513.004459999778</v>
          </cell>
          <cell r="AF40">
            <v>185161.43704340988</v>
          </cell>
          <cell r="AG40">
            <v>278112.02468296495</v>
          </cell>
          <cell r="AH40">
            <v>369122.57564314851</v>
          </cell>
          <cell r="AI40">
            <v>11218237.67154</v>
          </cell>
          <cell r="AJ40">
            <v>11621077.468121372</v>
          </cell>
          <cell r="AK40">
            <v>12038382.986187804</v>
          </cell>
          <cell r="AL40">
            <v>12470673.680619026</v>
          </cell>
          <cell r="AM40">
            <v>11218237.67154</v>
          </cell>
          <cell r="AN40">
            <v>11621077.468121372</v>
          </cell>
          <cell r="AO40">
            <v>12038382.986187804</v>
          </cell>
          <cell r="AP40">
            <v>12470673.680619026</v>
          </cell>
          <cell r="AQ40">
            <v>0</v>
          </cell>
          <cell r="AR40">
            <v>0</v>
          </cell>
          <cell r="AS40">
            <v>0</v>
          </cell>
          <cell r="AT40">
            <v>0</v>
          </cell>
          <cell r="AU40">
            <v>11308750.675999999</v>
          </cell>
          <cell r="AV40">
            <v>11806238.905164782</v>
          </cell>
          <cell r="AW40">
            <v>12316495.01087077</v>
          </cell>
          <cell r="AX40">
            <v>12839796.256262174</v>
          </cell>
        </row>
        <row r="41">
          <cell r="A41" t="str">
            <v>E1631</v>
          </cell>
          <cell r="B41" t="str">
            <v>R108</v>
          </cell>
          <cell r="C41" t="str">
            <v>SD</v>
          </cell>
          <cell r="D41" t="str">
            <v>E1620</v>
          </cell>
          <cell r="E41" t="str">
            <v>-</v>
          </cell>
          <cell r="F41" t="str">
            <v>E7016</v>
          </cell>
          <cell r="G41" t="str">
            <v>Cheltenham</v>
          </cell>
          <cell r="H41">
            <v>38425.699999999997</v>
          </cell>
          <cell r="I41">
            <v>40395.300000000003</v>
          </cell>
          <cell r="J41">
            <v>187.12</v>
          </cell>
          <cell r="K41">
            <v>192.12</v>
          </cell>
          <cell r="L41">
            <v>2.6720820863616934E-2</v>
          </cell>
          <cell r="M41">
            <v>0.02</v>
          </cell>
          <cell r="N41">
            <v>1.0168019022045522</v>
          </cell>
          <cell r="O41">
            <v>40395.300000000003</v>
          </cell>
          <cell r="P41">
            <v>41074.017880123552</v>
          </cell>
          <cell r="Q41">
            <v>41764.139511693422</v>
          </cell>
          <cell r="R41">
            <v>42465.856499426169</v>
          </cell>
          <cell r="S41">
            <v>7558768.5360000003</v>
          </cell>
          <cell r="T41">
            <v>7685770.2257287195</v>
          </cell>
          <cell r="U41">
            <v>7814905.7854280733</v>
          </cell>
          <cell r="V41">
            <v>7946211.0681726253</v>
          </cell>
          <cell r="W41">
            <v>151175.37072000001</v>
          </cell>
          <cell r="X41">
            <v>310505.11711944023</v>
          </cell>
          <cell r="Y41">
            <v>478334.75331448094</v>
          </cell>
          <cell r="Z41">
            <v>655023.34216537653</v>
          </cell>
          <cell r="AA41">
            <v>0</v>
          </cell>
          <cell r="AB41">
            <v>0</v>
          </cell>
          <cell r="AC41">
            <v>0</v>
          </cell>
          <cell r="AD41">
            <v>0</v>
          </cell>
          <cell r="AE41">
            <v>50801.129279999863</v>
          </cell>
          <cell r="AF41">
            <v>100235.06168179486</v>
          </cell>
          <cell r="AG41">
            <v>148127.33936091914</v>
          </cell>
          <cell r="AH41">
            <v>194293.78782314563</v>
          </cell>
          <cell r="AI41">
            <v>7709943.9067200003</v>
          </cell>
          <cell r="AJ41">
            <v>7996275.3428481594</v>
          </cell>
          <cell r="AK41">
            <v>8293240.5387425544</v>
          </cell>
          <cell r="AL41">
            <v>8601234.4103380013</v>
          </cell>
          <cell r="AM41">
            <v>7709943.9067200003</v>
          </cell>
          <cell r="AN41">
            <v>7996275.3428481594</v>
          </cell>
          <cell r="AO41">
            <v>8293240.5387425544</v>
          </cell>
          <cell r="AP41">
            <v>8601234.4103380013</v>
          </cell>
          <cell r="AQ41">
            <v>0</v>
          </cell>
          <cell r="AR41">
            <v>0</v>
          </cell>
          <cell r="AS41">
            <v>0</v>
          </cell>
          <cell r="AT41">
            <v>0</v>
          </cell>
          <cell r="AU41">
            <v>7760745.0360000003</v>
          </cell>
          <cell r="AV41">
            <v>8096510.4045299543</v>
          </cell>
          <cell r="AW41">
            <v>8441367.8781034742</v>
          </cell>
          <cell r="AX41">
            <v>8795528.1981611475</v>
          </cell>
        </row>
        <row r="42">
          <cell r="A42" t="str">
            <v>E3131</v>
          </cell>
          <cell r="B42" t="str">
            <v>R237</v>
          </cell>
          <cell r="C42" t="str">
            <v>SD</v>
          </cell>
          <cell r="D42" t="str">
            <v>E3120</v>
          </cell>
          <cell r="E42" t="str">
            <v>-</v>
          </cell>
          <cell r="F42" t="str">
            <v>E7054</v>
          </cell>
          <cell r="G42" t="str">
            <v>Cherwell</v>
          </cell>
          <cell r="H42">
            <v>46672</v>
          </cell>
          <cell r="I42">
            <v>50357.1</v>
          </cell>
          <cell r="J42">
            <v>123.5</v>
          </cell>
          <cell r="K42">
            <v>123.5</v>
          </cell>
          <cell r="L42">
            <v>0</v>
          </cell>
          <cell r="M42">
            <v>0</v>
          </cell>
          <cell r="N42">
            <v>1.025655311229259</v>
          </cell>
          <cell r="O42">
            <v>50357.1</v>
          </cell>
          <cell r="P42">
            <v>51649.027073102916</v>
          </cell>
          <cell r="Q42">
            <v>52974.098937351795</v>
          </cell>
          <cell r="R42">
            <v>54333.165932679112</v>
          </cell>
          <cell r="S42">
            <v>6219101.8499999996</v>
          </cell>
          <cell r="T42">
            <v>6378654.8435282102</v>
          </cell>
          <cell r="U42">
            <v>6542301.2187629463</v>
          </cell>
          <cell r="V42">
            <v>6710145.9926858703</v>
          </cell>
          <cell r="W42">
            <v>0</v>
          </cell>
          <cell r="X42">
            <v>127573.09687056432</v>
          </cell>
          <cell r="Y42">
            <v>264308.96923802298</v>
          </cell>
          <cell r="Z42">
            <v>410714.61592031625</v>
          </cell>
          <cell r="AA42">
            <v>0</v>
          </cell>
          <cell r="AB42">
            <v>0</v>
          </cell>
          <cell r="AC42">
            <v>0</v>
          </cell>
          <cell r="AD42">
            <v>0</v>
          </cell>
          <cell r="AE42">
            <v>0</v>
          </cell>
          <cell r="AF42">
            <v>130672.03849495044</v>
          </cell>
          <cell r="AG42">
            <v>265432.02013549546</v>
          </cell>
          <cell r="AH42">
            <v>404282.87306987116</v>
          </cell>
          <cell r="AI42">
            <v>6219101.8499999996</v>
          </cell>
          <cell r="AJ42">
            <v>6506227.9403987741</v>
          </cell>
          <cell r="AK42">
            <v>6806610.1880009696</v>
          </cell>
          <cell r="AL42">
            <v>7120860.6086061867</v>
          </cell>
          <cell r="AM42">
            <v>6219101.8499999996</v>
          </cell>
          <cell r="AN42">
            <v>6506227.9403987741</v>
          </cell>
          <cell r="AO42">
            <v>6806610.1880009696</v>
          </cell>
          <cell r="AP42">
            <v>7120860.6086061867</v>
          </cell>
          <cell r="AQ42">
            <v>0</v>
          </cell>
          <cell r="AR42">
            <v>0</v>
          </cell>
          <cell r="AS42">
            <v>0</v>
          </cell>
          <cell r="AT42">
            <v>0</v>
          </cell>
          <cell r="AU42">
            <v>6219101.8499999996</v>
          </cell>
          <cell r="AV42">
            <v>6636899.9788937243</v>
          </cell>
          <cell r="AW42">
            <v>7072042.2081364654</v>
          </cell>
          <cell r="AX42">
            <v>7525143.4816760579</v>
          </cell>
        </row>
        <row r="43">
          <cell r="A43" t="str">
            <v>E1033</v>
          </cell>
          <cell r="B43" t="str">
            <v>R54</v>
          </cell>
          <cell r="C43" t="str">
            <v>SD</v>
          </cell>
          <cell r="D43" t="str">
            <v>E1021</v>
          </cell>
          <cell r="E43" t="str">
            <v>E6110</v>
          </cell>
          <cell r="F43" t="str">
            <v>E7010</v>
          </cell>
          <cell r="G43" t="str">
            <v>Chesterfield</v>
          </cell>
          <cell r="H43">
            <v>27154</v>
          </cell>
          <cell r="I43">
            <v>28271.599999999999</v>
          </cell>
          <cell r="J43">
            <v>144.88999999999999</v>
          </cell>
          <cell r="K43">
            <v>149.88999999999999</v>
          </cell>
          <cell r="L43">
            <v>3.4508937814894169E-2</v>
          </cell>
          <cell r="M43">
            <v>0.02</v>
          </cell>
          <cell r="N43">
            <v>1.0135352505806747</v>
          </cell>
          <cell r="O43">
            <v>28271.599999999999</v>
          </cell>
          <cell r="P43">
            <v>28654.263190316604</v>
          </cell>
          <cell r="Q43">
            <v>29042.105822802143</v>
          </cell>
          <cell r="R43">
            <v>29435.198002504243</v>
          </cell>
          <cell r="S43">
            <v>4096272.1239999994</v>
          </cell>
          <cell r="T43">
            <v>4151716.1936449725</v>
          </cell>
          <cell r="U43">
            <v>4207910.7126658019</v>
          </cell>
          <cell r="V43">
            <v>4264865.8385828398</v>
          </cell>
          <cell r="W43">
            <v>81925.442479999983</v>
          </cell>
          <cell r="X43">
            <v>167729.33422325685</v>
          </cell>
          <cell r="Y43">
            <v>257557.79890084811</v>
          </cell>
          <cell r="Z43">
            <v>351562.10318459471</v>
          </cell>
          <cell r="AA43">
            <v>0</v>
          </cell>
          <cell r="AB43">
            <v>0</v>
          </cell>
          <cell r="AC43">
            <v>0</v>
          </cell>
          <cell r="AD43">
            <v>0</v>
          </cell>
          <cell r="AE43">
            <v>59432.557520000293</v>
          </cell>
          <cell r="AF43">
            <v>118813.29767990921</v>
          </cell>
          <cell r="AG43">
            <v>178073.78844118351</v>
          </cell>
          <cell r="AH43">
            <v>237141.85686548962</v>
          </cell>
          <cell r="AI43">
            <v>4178197.5664799996</v>
          </cell>
          <cell r="AJ43">
            <v>4319445.527868229</v>
          </cell>
          <cell r="AK43">
            <v>4465468.5115666501</v>
          </cell>
          <cell r="AL43">
            <v>4616427.9417674346</v>
          </cell>
          <cell r="AM43">
            <v>4178197.5664799996</v>
          </cell>
          <cell r="AN43">
            <v>4319445.527868229</v>
          </cell>
          <cell r="AO43">
            <v>4465468.5115666501</v>
          </cell>
          <cell r="AP43">
            <v>4616427.9417674346</v>
          </cell>
          <cell r="AQ43">
            <v>0</v>
          </cell>
          <cell r="AR43">
            <v>0</v>
          </cell>
          <cell r="AS43">
            <v>0</v>
          </cell>
          <cell r="AT43">
            <v>0</v>
          </cell>
          <cell r="AU43">
            <v>4237630.1239999998</v>
          </cell>
          <cell r="AV43">
            <v>4438258.8255481385</v>
          </cell>
          <cell r="AW43">
            <v>4643542.3000078332</v>
          </cell>
          <cell r="AX43">
            <v>4853569.7986329244</v>
          </cell>
        </row>
        <row r="44">
          <cell r="A44" t="str">
            <v>E3833</v>
          </cell>
          <cell r="B44" t="str">
            <v>R287</v>
          </cell>
          <cell r="C44" t="str">
            <v>SD</v>
          </cell>
          <cell r="D44" t="str">
            <v>E3820</v>
          </cell>
          <cell r="E44" t="str">
            <v>-</v>
          </cell>
          <cell r="F44" t="str">
            <v>E7053</v>
          </cell>
          <cell r="G44" t="str">
            <v>Chichester</v>
          </cell>
          <cell r="H44">
            <v>49216.5</v>
          </cell>
          <cell r="I44">
            <v>51237.9</v>
          </cell>
          <cell r="J44">
            <v>140.81</v>
          </cell>
          <cell r="K44">
            <v>145.81</v>
          </cell>
          <cell r="L44">
            <v>3.5508841701583638E-2</v>
          </cell>
          <cell r="M44">
            <v>0.02</v>
          </cell>
          <cell r="N44">
            <v>1.0135072630112809</v>
          </cell>
          <cell r="O44">
            <v>51237.9</v>
          </cell>
          <cell r="P44">
            <v>51929.983791445709</v>
          </cell>
          <cell r="Q44">
            <v>52631.415740688324</v>
          </cell>
          <cell r="R44">
            <v>53342.322115753872</v>
          </cell>
          <cell r="S44">
            <v>7214808.699</v>
          </cell>
          <cell r="T44">
            <v>7312261.0176734701</v>
          </cell>
          <cell r="U44">
            <v>7411029.6504463227</v>
          </cell>
          <cell r="V44">
            <v>7511132.3771193027</v>
          </cell>
          <cell r="W44">
            <v>144296.17397999999</v>
          </cell>
          <cell r="X44">
            <v>295415.34511400812</v>
          </cell>
          <cell r="Y44">
            <v>453614.30284451798</v>
          </cell>
          <cell r="Z44">
            <v>619158.86589187849</v>
          </cell>
          <cell r="AA44">
            <v>0</v>
          </cell>
          <cell r="AB44">
            <v>0</v>
          </cell>
          <cell r="AC44">
            <v>0</v>
          </cell>
          <cell r="AD44">
            <v>0</v>
          </cell>
          <cell r="AE44">
            <v>111893.32601999954</v>
          </cell>
          <cell r="AF44">
            <v>223884.4928004485</v>
          </cell>
          <cell r="AG44">
            <v>335856.933265806</v>
          </cell>
          <cell r="AH44">
            <v>447687.57642319857</v>
          </cell>
          <cell r="AI44">
            <v>7359104.8729800005</v>
          </cell>
          <cell r="AJ44">
            <v>7607676.3627874786</v>
          </cell>
          <cell r="AK44">
            <v>7864643.9532908406</v>
          </cell>
          <cell r="AL44">
            <v>8130291.2430111812</v>
          </cell>
          <cell r="AM44">
            <v>7359104.8729800005</v>
          </cell>
          <cell r="AN44">
            <v>7607676.3627874786</v>
          </cell>
          <cell r="AO44">
            <v>7864643.9532908406</v>
          </cell>
          <cell r="AP44">
            <v>8130291.2430111812</v>
          </cell>
          <cell r="AQ44">
            <v>0</v>
          </cell>
          <cell r="AR44">
            <v>0</v>
          </cell>
          <cell r="AS44">
            <v>0</v>
          </cell>
          <cell r="AT44">
            <v>0</v>
          </cell>
          <cell r="AU44">
            <v>7470998.199</v>
          </cell>
          <cell r="AV44">
            <v>7831560.8555879267</v>
          </cell>
          <cell r="AW44">
            <v>8200500.8865566468</v>
          </cell>
          <cell r="AX44">
            <v>8577978.8194343802</v>
          </cell>
        </row>
        <row r="45">
          <cell r="A45" t="str">
            <v>E0432</v>
          </cell>
          <cell r="B45" t="str">
            <v>R19</v>
          </cell>
          <cell r="C45" t="str">
            <v>SD</v>
          </cell>
          <cell r="D45" t="str">
            <v>E0421</v>
          </cell>
          <cell r="E45" t="str">
            <v>E6104</v>
          </cell>
          <cell r="F45" t="str">
            <v>E7054</v>
          </cell>
          <cell r="G45" t="str">
            <v>Chiltern</v>
          </cell>
          <cell r="H45">
            <v>41646.699999999997</v>
          </cell>
          <cell r="I45">
            <v>43559.9</v>
          </cell>
          <cell r="J45">
            <v>165.62</v>
          </cell>
          <cell r="K45">
            <v>170.62</v>
          </cell>
          <cell r="L45">
            <v>3.0189590629151164E-2</v>
          </cell>
          <cell r="M45">
            <v>0.02</v>
          </cell>
          <cell r="N45">
            <v>1.0150842590245763</v>
          </cell>
          <cell r="O45">
            <v>43559.9</v>
          </cell>
          <cell r="P45">
            <v>44216.968814684646</v>
          </cell>
          <cell r="Q45">
            <v>44883.949025566966</v>
          </cell>
          <cell r="R45">
            <v>45560.9901387145</v>
          </cell>
          <cell r="S45">
            <v>7214390.6380000003</v>
          </cell>
          <cell r="T45">
            <v>7323214.3750880715</v>
          </cell>
          <cell r="U45">
            <v>7433679.6376144011</v>
          </cell>
          <cell r="V45">
            <v>7545811.1867738953</v>
          </cell>
          <cell r="W45">
            <v>144287.81276</v>
          </cell>
          <cell r="X45">
            <v>295857.86075355805</v>
          </cell>
          <cell r="Y45">
            <v>455000.66325910174</v>
          </cell>
          <cell r="Z45">
            <v>622017.51507793542</v>
          </cell>
          <cell r="AA45">
            <v>0</v>
          </cell>
          <cell r="AB45">
            <v>0</v>
          </cell>
          <cell r="AC45">
            <v>0</v>
          </cell>
          <cell r="AD45">
            <v>0</v>
          </cell>
          <cell r="AE45">
            <v>73511.687240000145</v>
          </cell>
          <cell r="AF45">
            <v>146311.82739328861</v>
          </cell>
          <cell r="AG45">
            <v>218258.57212440224</v>
          </cell>
          <cell r="AH45">
            <v>289202.28769635467</v>
          </cell>
          <cell r="AI45">
            <v>7358678.4507600004</v>
          </cell>
          <cell r="AJ45">
            <v>7619072.2358416291</v>
          </cell>
          <cell r="AK45">
            <v>7888680.3008735031</v>
          </cell>
          <cell r="AL45">
            <v>8167828.7018518308</v>
          </cell>
          <cell r="AM45">
            <v>7358678.4507600004</v>
          </cell>
          <cell r="AN45">
            <v>7619072.2358416291</v>
          </cell>
          <cell r="AO45">
            <v>7888680.3008735031</v>
          </cell>
          <cell r="AP45">
            <v>8167828.7018518308</v>
          </cell>
          <cell r="AQ45">
            <v>0</v>
          </cell>
          <cell r="AR45">
            <v>0</v>
          </cell>
          <cell r="AS45">
            <v>0</v>
          </cell>
          <cell r="AT45">
            <v>0</v>
          </cell>
          <cell r="AU45">
            <v>7432190.1380000003</v>
          </cell>
          <cell r="AV45">
            <v>7765384.0632349178</v>
          </cell>
          <cell r="AW45">
            <v>8106938.8729979051</v>
          </cell>
          <cell r="AX45">
            <v>8457030.9895481858</v>
          </cell>
        </row>
        <row r="46">
          <cell r="A46" t="str">
            <v>E2334</v>
          </cell>
          <cell r="B46" t="str">
            <v>R174</v>
          </cell>
          <cell r="C46" t="str">
            <v>SD</v>
          </cell>
          <cell r="D46" t="str">
            <v>E2321</v>
          </cell>
          <cell r="E46" t="str">
            <v>E6123</v>
          </cell>
          <cell r="F46" t="str">
            <v>E7023</v>
          </cell>
          <cell r="G46" t="str">
            <v>Chorley</v>
          </cell>
          <cell r="H46">
            <v>32750.7</v>
          </cell>
          <cell r="I46">
            <v>35181.699999999997</v>
          </cell>
          <cell r="J46">
            <v>177.41</v>
          </cell>
          <cell r="K46">
            <v>177.41</v>
          </cell>
          <cell r="L46">
            <v>0</v>
          </cell>
          <cell r="M46">
            <v>0</v>
          </cell>
          <cell r="N46">
            <v>1.0241543438937866</v>
          </cell>
          <cell r="O46">
            <v>35181.699999999997</v>
          </cell>
          <cell r="P46">
            <v>36031.490880568024</v>
          </cell>
          <cell r="Q46">
            <v>36901.807902303102</v>
          </cell>
          <cell r="R46">
            <v>37793.146860677785</v>
          </cell>
          <cell r="S46">
            <v>6241585.3969999989</v>
          </cell>
          <cell r="T46">
            <v>6392346.7971215732</v>
          </cell>
          <cell r="U46">
            <v>6546749.7399475928</v>
          </cell>
          <cell r="V46">
            <v>6704882.1845528455</v>
          </cell>
          <cell r="W46">
            <v>0</v>
          </cell>
          <cell r="X46">
            <v>127846.93594243158</v>
          </cell>
          <cell r="Y46">
            <v>264488.6894938827</v>
          </cell>
          <cell r="Z46">
            <v>410392.42875211011</v>
          </cell>
          <cell r="AA46">
            <v>0</v>
          </cell>
          <cell r="AB46">
            <v>0</v>
          </cell>
          <cell r="AC46">
            <v>0</v>
          </cell>
          <cell r="AD46">
            <v>0</v>
          </cell>
          <cell r="AE46">
            <v>0</v>
          </cell>
          <cell r="AF46">
            <v>52310.518460408355</v>
          </cell>
          <cell r="AG46">
            <v>104529.38952914749</v>
          </cell>
          <cell r="AH46">
            <v>156504.77415805508</v>
          </cell>
          <cell r="AI46">
            <v>6241585.3969999989</v>
          </cell>
          <cell r="AJ46">
            <v>6520193.7330640052</v>
          </cell>
          <cell r="AK46">
            <v>6811238.4294414753</v>
          </cell>
          <cell r="AL46">
            <v>7115274.6133049559</v>
          </cell>
          <cell r="AM46">
            <v>6241585.3969999989</v>
          </cell>
          <cell r="AN46">
            <v>6520193.7330640052</v>
          </cell>
          <cell r="AO46">
            <v>6811238.4294414753</v>
          </cell>
          <cell r="AP46">
            <v>7115274.6133049559</v>
          </cell>
          <cell r="AQ46">
            <v>0</v>
          </cell>
          <cell r="AR46">
            <v>0</v>
          </cell>
          <cell r="AS46">
            <v>0</v>
          </cell>
          <cell r="AT46">
            <v>0</v>
          </cell>
          <cell r="AU46">
            <v>6241585.3969999989</v>
          </cell>
          <cell r="AV46">
            <v>6572504.2515244139</v>
          </cell>
          <cell r="AW46">
            <v>6915767.8189706225</v>
          </cell>
          <cell r="AX46">
            <v>7271779.3874630108</v>
          </cell>
        </row>
        <row r="47">
          <cell r="A47" t="str">
            <v>E1232</v>
          </cell>
          <cell r="B47" t="str">
            <v>R72</v>
          </cell>
          <cell r="C47" t="str">
            <v>SD</v>
          </cell>
          <cell r="D47" t="str">
            <v>E1221</v>
          </cell>
          <cell r="E47" t="str">
            <v>E6162</v>
          </cell>
          <cell r="F47" t="str">
            <v>E7012</v>
          </cell>
          <cell r="G47" t="str">
            <v>Christchurch</v>
          </cell>
          <cell r="H47">
            <v>18857</v>
          </cell>
          <cell r="I47">
            <v>19528</v>
          </cell>
          <cell r="J47">
            <v>184.99</v>
          </cell>
          <cell r="K47">
            <v>189.99</v>
          </cell>
          <cell r="L47">
            <v>2.7028488026379804E-2</v>
          </cell>
          <cell r="M47">
            <v>0.02</v>
          </cell>
          <cell r="N47">
            <v>1.0117232297946321</v>
          </cell>
          <cell r="O47">
            <v>19528</v>
          </cell>
          <cell r="P47">
            <v>19756.931231429575</v>
          </cell>
          <cell r="Q47">
            <v>19988.546276292367</v>
          </cell>
          <cell r="R47">
            <v>20222.876597549981</v>
          </cell>
          <cell r="S47">
            <v>3612484.72</v>
          </cell>
          <cell r="T47">
            <v>3654834.7085021571</v>
          </cell>
          <cell r="U47">
            <v>3697681.1756513254</v>
          </cell>
          <cell r="V47">
            <v>3741029.9417807711</v>
          </cell>
          <cell r="W47">
            <v>72249.694400000008</v>
          </cell>
          <cell r="X47">
            <v>147655.32222348711</v>
          </cell>
          <cell r="Y47">
            <v>226327.66939926607</v>
          </cell>
          <cell r="Z47">
            <v>308381.17872566311</v>
          </cell>
          <cell r="AA47">
            <v>0</v>
          </cell>
          <cell r="AB47">
            <v>0</v>
          </cell>
          <cell r="AC47">
            <v>0</v>
          </cell>
          <cell r="AD47">
            <v>0</v>
          </cell>
          <cell r="AE47">
            <v>25390.305599999796</v>
          </cell>
          <cell r="AF47">
            <v>49913.990090808315</v>
          </cell>
          <cell r="AG47">
            <v>73500.524745118775</v>
          </cell>
          <cell r="AH47">
            <v>96076.353225336105</v>
          </cell>
          <cell r="AI47">
            <v>3684734.4144000001</v>
          </cell>
          <cell r="AJ47">
            <v>3802490.0307256444</v>
          </cell>
          <cell r="AK47">
            <v>3924008.8450505915</v>
          </cell>
          <cell r="AL47">
            <v>4049411.1205064342</v>
          </cell>
          <cell r="AM47">
            <v>3684734.4144000001</v>
          </cell>
          <cell r="AN47">
            <v>3802490.0307256444</v>
          </cell>
          <cell r="AO47">
            <v>3924008.8450505915</v>
          </cell>
          <cell r="AP47">
            <v>4049411.1205064342</v>
          </cell>
          <cell r="AQ47">
            <v>0</v>
          </cell>
          <cell r="AR47">
            <v>0</v>
          </cell>
          <cell r="AS47">
            <v>0</v>
          </cell>
          <cell r="AT47">
            <v>0</v>
          </cell>
          <cell r="AU47">
            <v>3710124.7199999997</v>
          </cell>
          <cell r="AV47">
            <v>3852404.0208164528</v>
          </cell>
          <cell r="AW47">
            <v>3997509.3697957103</v>
          </cell>
          <cell r="AX47">
            <v>4145487.4737317702</v>
          </cell>
        </row>
        <row r="48">
          <cell r="A48" t="str">
            <v>E1536</v>
          </cell>
          <cell r="B48" t="str">
            <v>R99</v>
          </cell>
          <cell r="C48" t="str">
            <v>SD</v>
          </cell>
          <cell r="D48" t="str">
            <v>E1521</v>
          </cell>
          <cell r="E48" t="str">
            <v>E6115</v>
          </cell>
          <cell r="F48" t="str">
            <v>E7015</v>
          </cell>
          <cell r="G48" t="str">
            <v>Colchester</v>
          </cell>
          <cell r="H48">
            <v>55265.4</v>
          </cell>
          <cell r="I48">
            <v>60495.6</v>
          </cell>
          <cell r="J48">
            <v>175.23</v>
          </cell>
          <cell r="K48">
            <v>175.23</v>
          </cell>
          <cell r="L48">
            <v>0</v>
          </cell>
          <cell r="M48">
            <v>0</v>
          </cell>
          <cell r="N48">
            <v>1.0306000445881025</v>
          </cell>
          <cell r="O48">
            <v>60495.6</v>
          </cell>
          <cell r="P48">
            <v>62346.768057384012</v>
          </cell>
          <cell r="Q48">
            <v>64254.581939864045</v>
          </cell>
          <cell r="R48">
            <v>66220.775012213766</v>
          </cell>
          <cell r="S48">
            <v>10600643.988</v>
          </cell>
          <cell r="T48">
            <v>10925024.166695399</v>
          </cell>
          <cell r="U48">
            <v>11259330.393322377</v>
          </cell>
          <cell r="V48">
            <v>11603866.405390218</v>
          </cell>
          <cell r="W48">
            <v>0</v>
          </cell>
          <cell r="X48">
            <v>218500.48333390817</v>
          </cell>
          <cell r="Y48">
            <v>454876.94789022394</v>
          </cell>
          <cell r="Z48">
            <v>710249.45494112361</v>
          </cell>
          <cell r="AA48">
            <v>0</v>
          </cell>
          <cell r="AB48">
            <v>0</v>
          </cell>
          <cell r="AC48">
            <v>0</v>
          </cell>
          <cell r="AD48">
            <v>0</v>
          </cell>
          <cell r="AE48">
            <v>0</v>
          </cell>
          <cell r="AF48">
            <v>93233.356953011389</v>
          </cell>
          <cell r="AG48">
            <v>187668.87150841582</v>
          </cell>
          <cell r="AH48">
            <v>283062.17024208035</v>
          </cell>
          <cell r="AI48">
            <v>10600643.988</v>
          </cell>
          <cell r="AJ48">
            <v>11143524.650029307</v>
          </cell>
          <cell r="AK48">
            <v>11714207.3412126</v>
          </cell>
          <cell r="AL48">
            <v>12314115.860331342</v>
          </cell>
          <cell r="AM48">
            <v>10600643.988</v>
          </cell>
          <cell r="AN48">
            <v>11143524.650029307</v>
          </cell>
          <cell r="AO48">
            <v>11714207.3412126</v>
          </cell>
          <cell r="AP48">
            <v>12314115.860331342</v>
          </cell>
          <cell r="AQ48">
            <v>0</v>
          </cell>
          <cell r="AR48">
            <v>0</v>
          </cell>
          <cell r="AS48">
            <v>0</v>
          </cell>
          <cell r="AT48">
            <v>0</v>
          </cell>
          <cell r="AU48">
            <v>10600643.988</v>
          </cell>
          <cell r="AV48">
            <v>11236758.006982319</v>
          </cell>
          <cell r="AW48">
            <v>11901876.212721016</v>
          </cell>
          <cell r="AX48">
            <v>12597178.030573422</v>
          </cell>
        </row>
        <row r="49">
          <cell r="A49" t="str">
            <v>E0934</v>
          </cell>
          <cell r="B49" t="str">
            <v>R49</v>
          </cell>
          <cell r="C49" t="str">
            <v>SD</v>
          </cell>
          <cell r="D49" t="str">
            <v>E0920</v>
          </cell>
          <cell r="E49" t="str">
            <v>-</v>
          </cell>
          <cell r="F49" t="str">
            <v>E7009</v>
          </cell>
          <cell r="G49" t="str">
            <v>Copeland</v>
          </cell>
          <cell r="H49">
            <v>19540.3</v>
          </cell>
          <cell r="I49">
            <v>20121.2</v>
          </cell>
          <cell r="J49">
            <v>190.93</v>
          </cell>
          <cell r="K49">
            <v>194.65</v>
          </cell>
          <cell r="L49">
            <v>1.9483580369769049E-2</v>
          </cell>
          <cell r="M49">
            <v>1.9483580369769049E-2</v>
          </cell>
          <cell r="N49">
            <v>1.00981282846406</v>
          </cell>
          <cell r="O49">
            <v>20121.2</v>
          </cell>
          <cell r="P49">
            <v>20318.645884091045</v>
          </cell>
          <cell r="Q49">
            <v>20518.029270773608</v>
          </cell>
          <cell r="R49">
            <v>20719.369172428269</v>
          </cell>
          <cell r="S49">
            <v>3841740.7160000005</v>
          </cell>
          <cell r="T49">
            <v>3879439.0586495036</v>
          </cell>
          <cell r="U49">
            <v>3917507.3286688053</v>
          </cell>
          <cell r="V49">
            <v>3955949.1560917296</v>
          </cell>
          <cell r="W49">
            <v>74850.864000000103</v>
          </cell>
          <cell r="X49">
            <v>154685.85111558557</v>
          </cell>
          <cell r="Y49">
            <v>237677.97854854396</v>
          </cell>
          <cell r="Z49">
            <v>323929.4603391937</v>
          </cell>
          <cell r="AA49">
            <v>0</v>
          </cell>
          <cell r="AB49">
            <v>0</v>
          </cell>
          <cell r="AC49">
            <v>0</v>
          </cell>
          <cell r="AD49">
            <v>0</v>
          </cell>
          <cell r="AE49">
            <v>0</v>
          </cell>
          <cell r="AF49">
            <v>22492.740993688774</v>
          </cell>
          <cell r="AG49">
            <v>43829.383046469993</v>
          </cell>
          <cell r="AH49">
            <v>63937.130568662615</v>
          </cell>
          <cell r="AI49">
            <v>3916591.5800000005</v>
          </cell>
          <cell r="AJ49">
            <v>4034124.9097650894</v>
          </cell>
          <cell r="AK49">
            <v>4155185.3072173493</v>
          </cell>
          <cell r="AL49">
            <v>4279878.6164309233</v>
          </cell>
          <cell r="AM49">
            <v>3916591.5800000005</v>
          </cell>
          <cell r="AN49">
            <v>4034124.9097650894</v>
          </cell>
          <cell r="AO49">
            <v>4155185.3072173493</v>
          </cell>
          <cell r="AP49">
            <v>4279878.6164309233</v>
          </cell>
          <cell r="AQ49">
            <v>0</v>
          </cell>
          <cell r="AR49">
            <v>0</v>
          </cell>
          <cell r="AS49">
            <v>0</v>
          </cell>
          <cell r="AT49">
            <v>0</v>
          </cell>
          <cell r="AU49">
            <v>3916591.5800000005</v>
          </cell>
          <cell r="AV49">
            <v>4056617.6507587782</v>
          </cell>
          <cell r="AW49">
            <v>4199014.6902638189</v>
          </cell>
          <cell r="AX49">
            <v>4343815.746999586</v>
          </cell>
        </row>
        <row r="50">
          <cell r="A50" t="str">
            <v>E2831</v>
          </cell>
          <cell r="B50" t="str">
            <v>R208</v>
          </cell>
          <cell r="C50" t="str">
            <v>SD</v>
          </cell>
          <cell r="D50" t="str">
            <v>E2820</v>
          </cell>
          <cell r="E50" t="str">
            <v>-</v>
          </cell>
          <cell r="F50" t="str">
            <v>E7028</v>
          </cell>
          <cell r="G50" t="str">
            <v>Corby</v>
          </cell>
          <cell r="H50">
            <v>16194</v>
          </cell>
          <cell r="I50">
            <v>17892</v>
          </cell>
          <cell r="J50">
            <v>176.15</v>
          </cell>
          <cell r="K50">
            <v>179.5</v>
          </cell>
          <cell r="L50">
            <v>1.9017882486517035E-2</v>
          </cell>
          <cell r="M50">
            <v>1.9017882486517035E-2</v>
          </cell>
          <cell r="N50">
            <v>1.0337961683884231</v>
          </cell>
          <cell r="O50">
            <v>17892</v>
          </cell>
          <cell r="P50">
            <v>18496.681044805668</v>
          </cell>
          <cell r="Q50">
            <v>19121.797992022875</v>
          </cell>
          <cell r="R50">
            <v>19768.041496850692</v>
          </cell>
          <cell r="S50">
            <v>3151675.8000000003</v>
          </cell>
          <cell r="T50">
            <v>3258190.3660425185</v>
          </cell>
          <cell r="U50">
            <v>3368304.7162948297</v>
          </cell>
          <cell r="V50">
            <v>3482140.5096702497</v>
          </cell>
          <cell r="W50">
            <v>59938.199999999568</v>
          </cell>
          <cell r="X50">
            <v>128366.96645095089</v>
          </cell>
          <cell r="Y50">
            <v>202725.4779518276</v>
          </cell>
          <cell r="Z50">
            <v>283411.1689815424</v>
          </cell>
          <cell r="AA50">
            <v>0</v>
          </cell>
          <cell r="AB50">
            <v>0</v>
          </cell>
          <cell r="AC50">
            <v>0</v>
          </cell>
          <cell r="AD50">
            <v>0</v>
          </cell>
          <cell r="AE50">
            <v>0</v>
          </cell>
          <cell r="AF50">
            <v>26080.320273176454</v>
          </cell>
          <cell r="AG50">
            <v>52550.525241677751</v>
          </cell>
          <cell r="AH50">
            <v>79332.39248566766</v>
          </cell>
          <cell r="AI50">
            <v>3211614</v>
          </cell>
          <cell r="AJ50">
            <v>3386557.3324934696</v>
          </cell>
          <cell r="AK50">
            <v>3571030.1942466572</v>
          </cell>
          <cell r="AL50">
            <v>3765551.678651792</v>
          </cell>
          <cell r="AM50">
            <v>3211614</v>
          </cell>
          <cell r="AN50">
            <v>3386557.3324934696</v>
          </cell>
          <cell r="AO50">
            <v>3571030.1942466572</v>
          </cell>
          <cell r="AP50">
            <v>3765551.678651792</v>
          </cell>
          <cell r="AQ50">
            <v>0</v>
          </cell>
          <cell r="AR50">
            <v>0</v>
          </cell>
          <cell r="AS50">
            <v>0</v>
          </cell>
          <cell r="AT50">
            <v>0</v>
          </cell>
          <cell r="AU50">
            <v>3211614</v>
          </cell>
          <cell r="AV50">
            <v>3412637.6527666459</v>
          </cell>
          <cell r="AW50">
            <v>3623580.7194883348</v>
          </cell>
          <cell r="AX50">
            <v>3844884.0711374595</v>
          </cell>
        </row>
        <row r="51">
          <cell r="A51" t="str">
            <v>E1632</v>
          </cell>
          <cell r="B51" t="str">
            <v>R109</v>
          </cell>
          <cell r="C51" t="str">
            <v>SD</v>
          </cell>
          <cell r="D51" t="str">
            <v>E1620</v>
          </cell>
          <cell r="E51" t="str">
            <v>-</v>
          </cell>
          <cell r="F51" t="str">
            <v>E7016</v>
          </cell>
          <cell r="G51" t="str">
            <v>Cotswold</v>
          </cell>
          <cell r="H51">
            <v>36200.300000000003</v>
          </cell>
          <cell r="I51">
            <v>38418.1</v>
          </cell>
          <cell r="J51">
            <v>126.4</v>
          </cell>
          <cell r="K51">
            <v>126.4</v>
          </cell>
          <cell r="L51">
            <v>0</v>
          </cell>
          <cell r="M51">
            <v>0</v>
          </cell>
          <cell r="N51">
            <v>1.0200181611695811</v>
          </cell>
          <cell r="O51">
            <v>38418.1</v>
          </cell>
          <cell r="P51">
            <v>39187.159717629082</v>
          </cell>
          <cell r="Q51">
            <v>39971.614596634696</v>
          </cell>
          <cell r="R51">
            <v>40771.772819838508</v>
          </cell>
          <cell r="S51">
            <v>4856047.84</v>
          </cell>
          <cell r="T51">
            <v>4953256.9883083161</v>
          </cell>
          <cell r="U51">
            <v>5052412.0850146255</v>
          </cell>
          <cell r="V51">
            <v>5153552.0844275877</v>
          </cell>
          <cell r="W51">
            <v>0</v>
          </cell>
          <cell r="X51">
            <v>99065.139766166409</v>
          </cell>
          <cell r="Y51">
            <v>204117.44823459082</v>
          </cell>
          <cell r="Z51">
            <v>315438.61598364339</v>
          </cell>
          <cell r="AA51">
            <v>0</v>
          </cell>
          <cell r="AB51">
            <v>0</v>
          </cell>
          <cell r="AC51">
            <v>0</v>
          </cell>
          <cell r="AD51">
            <v>0</v>
          </cell>
          <cell r="AE51">
            <v>0</v>
          </cell>
          <cell r="AF51">
            <v>96870.658821979421</v>
          </cell>
          <cell r="AG51">
            <v>195598.69773175602</v>
          </cell>
          <cell r="AH51">
            <v>296137.97631393402</v>
          </cell>
          <cell r="AI51">
            <v>4856047.84</v>
          </cell>
          <cell r="AJ51">
            <v>5052322.1280744821</v>
          </cell>
          <cell r="AK51">
            <v>5256529.5332492162</v>
          </cell>
          <cell r="AL51">
            <v>5468990.7004112313</v>
          </cell>
          <cell r="AM51">
            <v>4856047.84</v>
          </cell>
          <cell r="AN51">
            <v>5052322.1280744821</v>
          </cell>
          <cell r="AO51">
            <v>5256529.5332492162</v>
          </cell>
          <cell r="AP51">
            <v>5468990.7004112313</v>
          </cell>
          <cell r="AQ51">
            <v>0</v>
          </cell>
          <cell r="AR51">
            <v>0</v>
          </cell>
          <cell r="AS51">
            <v>0</v>
          </cell>
          <cell r="AT51">
            <v>0</v>
          </cell>
          <cell r="AU51">
            <v>4856047.84</v>
          </cell>
          <cell r="AV51">
            <v>5149192.7868964616</v>
          </cell>
          <cell r="AW51">
            <v>5452128.2309809718</v>
          </cell>
          <cell r="AX51">
            <v>5765128.676725165</v>
          </cell>
        </row>
        <row r="52">
          <cell r="A52" t="str">
            <v>E2731</v>
          </cell>
          <cell r="B52" t="str">
            <v>R221</v>
          </cell>
          <cell r="C52" t="str">
            <v>SD</v>
          </cell>
          <cell r="D52" t="str">
            <v>E2721</v>
          </cell>
          <cell r="E52" t="str">
            <v>E6127</v>
          </cell>
          <cell r="F52" t="str">
            <v>E7027</v>
          </cell>
          <cell r="G52" t="str">
            <v>Craven</v>
          </cell>
          <cell r="H52">
            <v>20767.8</v>
          </cell>
          <cell r="I52">
            <v>21824.799999999999</v>
          </cell>
          <cell r="J52">
            <v>152.21</v>
          </cell>
          <cell r="K52">
            <v>157.21</v>
          </cell>
          <cell r="L52">
            <v>3.2849352867748483E-2</v>
          </cell>
          <cell r="M52">
            <v>0.02</v>
          </cell>
          <cell r="N52">
            <v>1.0166854147666187</v>
          </cell>
          <cell r="O52">
            <v>21824.799999999999</v>
          </cell>
          <cell r="P52">
            <v>22188.955840198498</v>
          </cell>
          <cell r="Q52">
            <v>22559.187771630397</v>
          </cell>
          <cell r="R52">
            <v>22935.597176398082</v>
          </cell>
          <cell r="S52">
            <v>3321952.8080000002</v>
          </cell>
          <cell r="T52">
            <v>3377380.9684366137</v>
          </cell>
          <cell r="U52">
            <v>3433733.9707198627</v>
          </cell>
          <cell r="V52">
            <v>3491027.2462195521</v>
          </cell>
          <cell r="W52">
            <v>66439.056160000007</v>
          </cell>
          <cell r="X52">
            <v>136446.19112483916</v>
          </cell>
          <cell r="Y52">
            <v>210171.98887982112</v>
          </cell>
          <cell r="Z52">
            <v>287772.91652472946</v>
          </cell>
          <cell r="AA52">
            <v>0</v>
          </cell>
          <cell r="AB52">
            <v>0</v>
          </cell>
          <cell r="AC52">
            <v>0</v>
          </cell>
          <cell r="AD52">
            <v>0</v>
          </cell>
          <cell r="AE52">
            <v>42684.943840000233</v>
          </cell>
          <cell r="AF52">
            <v>85443.367277145924</v>
          </cell>
          <cell r="AG52">
            <v>128215.82769463498</v>
          </cell>
          <cell r="AH52">
            <v>170939.02700323265</v>
          </cell>
          <cell r="AI52">
            <v>3388391.8641600003</v>
          </cell>
          <cell r="AJ52">
            <v>3513827.1595614529</v>
          </cell>
          <cell r="AK52">
            <v>3643905.959599684</v>
          </cell>
          <cell r="AL52">
            <v>3778800.1627442818</v>
          </cell>
          <cell r="AM52">
            <v>3388391.8641600003</v>
          </cell>
          <cell r="AN52">
            <v>3513827.1595614529</v>
          </cell>
          <cell r="AO52">
            <v>3643905.959599684</v>
          </cell>
          <cell r="AP52">
            <v>3778800.1627442818</v>
          </cell>
          <cell r="AQ52">
            <v>0</v>
          </cell>
          <cell r="AR52">
            <v>0</v>
          </cell>
          <cell r="AS52">
            <v>0</v>
          </cell>
          <cell r="AT52">
            <v>0</v>
          </cell>
          <cell r="AU52">
            <v>3431076.8080000007</v>
          </cell>
          <cell r="AV52">
            <v>3599270.5268385988</v>
          </cell>
          <cell r="AW52">
            <v>3772121.7872943189</v>
          </cell>
          <cell r="AX52">
            <v>3949739.1897475147</v>
          </cell>
        </row>
        <row r="53">
          <cell r="A53" t="str">
            <v>E3834</v>
          </cell>
          <cell r="B53" t="str">
            <v>R288</v>
          </cell>
          <cell r="C53" t="str">
            <v>SD</v>
          </cell>
          <cell r="D53" t="str">
            <v>E3820</v>
          </cell>
          <cell r="E53" t="str">
            <v>-</v>
          </cell>
          <cell r="F53" t="str">
            <v>E7053</v>
          </cell>
          <cell r="G53" t="str">
            <v>Crawley</v>
          </cell>
          <cell r="H53">
            <v>31790</v>
          </cell>
          <cell r="I53">
            <v>33368.5</v>
          </cell>
          <cell r="J53">
            <v>187.83</v>
          </cell>
          <cell r="K53">
            <v>189.27</v>
          </cell>
          <cell r="L53">
            <v>7.6665069477719339E-3</v>
          </cell>
          <cell r="M53">
            <v>7.6665069477719339E-3</v>
          </cell>
          <cell r="N53">
            <v>1.0162846955827751</v>
          </cell>
          <cell r="O53">
            <v>33368.5</v>
          </cell>
          <cell r="P53">
            <v>33911.89586455383</v>
          </cell>
          <cell r="Q53">
            <v>34464.140765342861</v>
          </cell>
          <cell r="R53">
            <v>35025.378806228378</v>
          </cell>
          <cell r="S53">
            <v>6267605.3550000004</v>
          </cell>
          <cell r="T53">
            <v>6369671.4002391463</v>
          </cell>
          <cell r="U53">
            <v>6473399.5599543499</v>
          </cell>
          <cell r="V53">
            <v>6578816.9011738766</v>
          </cell>
          <cell r="W53">
            <v>48050.640000000079</v>
          </cell>
          <cell r="X53">
            <v>177203.22065063924</v>
          </cell>
          <cell r="Y53">
            <v>313158.69077741401</v>
          </cell>
          <cell r="Z53">
            <v>456199.89044381876</v>
          </cell>
          <cell r="AA53">
            <v>0</v>
          </cell>
          <cell r="AB53">
            <v>0</v>
          </cell>
          <cell r="AC53">
            <v>0</v>
          </cell>
          <cell r="AD53">
            <v>0</v>
          </cell>
          <cell r="AE53">
            <v>0</v>
          </cell>
          <cell r="AF53">
            <v>41189.388717086746</v>
          </cell>
          <cell r="AG53">
            <v>81111.079578107907</v>
          </cell>
          <cell r="AH53">
            <v>119617.33713057578</v>
          </cell>
          <cell r="AI53">
            <v>6315655.9950000001</v>
          </cell>
          <cell r="AJ53">
            <v>6546874.6208897857</v>
          </cell>
          <cell r="AK53">
            <v>6786558.2507317644</v>
          </cell>
          <cell r="AL53">
            <v>7035016.7916176952</v>
          </cell>
          <cell r="AM53">
            <v>6315655.9950000001</v>
          </cell>
          <cell r="AN53">
            <v>6546874.6208897857</v>
          </cell>
          <cell r="AO53">
            <v>6786558.2507317644</v>
          </cell>
          <cell r="AP53">
            <v>7035016.7916176952</v>
          </cell>
          <cell r="AQ53">
            <v>0</v>
          </cell>
          <cell r="AR53">
            <v>0</v>
          </cell>
          <cell r="AS53">
            <v>0</v>
          </cell>
          <cell r="AT53">
            <v>0</v>
          </cell>
          <cell r="AU53">
            <v>6315655.9950000001</v>
          </cell>
          <cell r="AV53">
            <v>6588064.0096068727</v>
          </cell>
          <cell r="AW53">
            <v>6867669.3303098725</v>
          </cell>
          <cell r="AX53">
            <v>7154634.1287482707</v>
          </cell>
        </row>
        <row r="54">
          <cell r="A54" t="str">
            <v>E1932</v>
          </cell>
          <cell r="B54" t="str">
            <v>R137</v>
          </cell>
          <cell r="C54" t="str">
            <v>SD</v>
          </cell>
          <cell r="D54" t="str">
            <v>E1920</v>
          </cell>
          <cell r="E54" t="str">
            <v>-</v>
          </cell>
          <cell r="F54" t="str">
            <v>E7019</v>
          </cell>
          <cell r="G54" t="str">
            <v>Dacorum</v>
          </cell>
          <cell r="H54">
            <v>53252.2</v>
          </cell>
          <cell r="I54">
            <v>55282</v>
          </cell>
          <cell r="J54">
            <v>179.83</v>
          </cell>
          <cell r="K54">
            <v>184.83</v>
          </cell>
          <cell r="L54">
            <v>2.7804037146193616E-2</v>
          </cell>
          <cell r="M54">
            <v>0.02</v>
          </cell>
          <cell r="N54">
            <v>1.0125474806028756</v>
          </cell>
          <cell r="O54">
            <v>55282</v>
          </cell>
          <cell r="P54">
            <v>55975.649822688167</v>
          </cell>
          <cell r="Q54">
            <v>56678.003203071705</v>
          </cell>
          <cell r="R54">
            <v>57389.169348871968</v>
          </cell>
          <cell r="S54">
            <v>9941362.0600000005</v>
          </cell>
          <cell r="T54">
            <v>10066101.107614014</v>
          </cell>
          <cell r="U54">
            <v>10192405.316008385</v>
          </cell>
          <cell r="V54">
            <v>10320294.324007647</v>
          </cell>
          <cell r="W54">
            <v>198827.24120000002</v>
          </cell>
          <cell r="X54">
            <v>406670.4847476061</v>
          </cell>
          <cell r="Y54">
            <v>623856.74458224047</v>
          </cell>
          <cell r="Z54">
            <v>850724.15296368999</v>
          </cell>
          <cell r="AA54">
            <v>0</v>
          </cell>
          <cell r="AB54">
            <v>0</v>
          </cell>
          <cell r="AC54">
            <v>0</v>
          </cell>
          <cell r="AD54">
            <v>0</v>
          </cell>
          <cell r="AE54">
            <v>77582.758800000272</v>
          </cell>
          <cell r="AF54">
            <v>153086.01347927586</v>
          </cell>
          <cell r="AG54">
            <v>226313.30346383434</v>
          </cell>
          <cell r="AH54">
            <v>297059.23401374859</v>
          </cell>
          <cell r="AI54">
            <v>10140189.301200001</v>
          </cell>
          <cell r="AJ54">
            <v>10472771.59236162</v>
          </cell>
          <cell r="AK54">
            <v>10816262.060590625</v>
          </cell>
          <cell r="AL54">
            <v>11171018.476971338</v>
          </cell>
          <cell r="AM54">
            <v>10140189.301200001</v>
          </cell>
          <cell r="AN54">
            <v>10472771.59236162</v>
          </cell>
          <cell r="AO54">
            <v>10816262.060590625</v>
          </cell>
          <cell r="AP54">
            <v>11171018.476971338</v>
          </cell>
          <cell r="AQ54">
            <v>0</v>
          </cell>
          <cell r="AR54">
            <v>0</v>
          </cell>
          <cell r="AS54">
            <v>0</v>
          </cell>
          <cell r="AT54">
            <v>0</v>
          </cell>
          <cell r="AU54">
            <v>10217772.060000001</v>
          </cell>
          <cell r="AV54">
            <v>10625857.605840895</v>
          </cell>
          <cell r="AW54">
            <v>11042575.36405446</v>
          </cell>
          <cell r="AX54">
            <v>11468077.710985087</v>
          </cell>
        </row>
        <row r="55">
          <cell r="A55" t="str">
            <v>E2233</v>
          </cell>
          <cell r="B55" t="str">
            <v>R159</v>
          </cell>
          <cell r="C55" t="str">
            <v>SD</v>
          </cell>
          <cell r="D55" t="str">
            <v>E2221</v>
          </cell>
          <cell r="E55" t="str">
            <v>E6122</v>
          </cell>
          <cell r="F55" t="str">
            <v>E7022</v>
          </cell>
          <cell r="G55" t="str">
            <v>Dartford</v>
          </cell>
          <cell r="H55">
            <v>31495.65</v>
          </cell>
          <cell r="I55">
            <v>34243</v>
          </cell>
          <cell r="J55">
            <v>162.9</v>
          </cell>
          <cell r="K55">
            <v>162.9</v>
          </cell>
          <cell r="L55">
            <v>0</v>
          </cell>
          <cell r="M55">
            <v>0</v>
          </cell>
          <cell r="N55">
            <v>1.0282697901693478</v>
          </cell>
          <cell r="O55">
            <v>34243</v>
          </cell>
          <cell r="P55">
            <v>35211.042424768981</v>
          </cell>
          <cell r="Q55">
            <v>36206.451205761201</v>
          </cell>
          <cell r="R55">
            <v>37229.999984124799</v>
          </cell>
          <cell r="S55">
            <v>5578184.7000000002</v>
          </cell>
          <cell r="T55">
            <v>5735878.8109948672</v>
          </cell>
          <cell r="U55">
            <v>5898030.9014184996</v>
          </cell>
          <cell r="V55">
            <v>6064766.9974139296</v>
          </cell>
          <cell r="W55">
            <v>0</v>
          </cell>
          <cell r="X55">
            <v>114717.57621989744</v>
          </cell>
          <cell r="Y55">
            <v>238280.44841730734</v>
          </cell>
          <cell r="Z55">
            <v>371212.25837771135</v>
          </cell>
          <cell r="AA55">
            <v>0</v>
          </cell>
          <cell r="AB55">
            <v>0</v>
          </cell>
          <cell r="AC55">
            <v>0</v>
          </cell>
          <cell r="AD55">
            <v>0</v>
          </cell>
          <cell r="AE55">
            <v>0</v>
          </cell>
          <cell r="AF55">
            <v>61337.635903947223</v>
          </cell>
          <cell r="AG55">
            <v>123784.06364030422</v>
          </cell>
          <cell r="AH55">
            <v>187237.74138415913</v>
          </cell>
          <cell r="AI55">
            <v>5578184.7000000002</v>
          </cell>
          <cell r="AJ55">
            <v>5850596.387214765</v>
          </cell>
          <cell r="AK55">
            <v>6136311.3498358075</v>
          </cell>
          <cell r="AL55">
            <v>6435979.2557916408</v>
          </cell>
          <cell r="AM55">
            <v>5578184.7000000002</v>
          </cell>
          <cell r="AN55">
            <v>5850596.387214765</v>
          </cell>
          <cell r="AO55">
            <v>6136311.3498358075</v>
          </cell>
          <cell r="AP55">
            <v>6435979.2557916408</v>
          </cell>
          <cell r="AQ55">
            <v>0</v>
          </cell>
          <cell r="AR55">
            <v>0</v>
          </cell>
          <cell r="AS55">
            <v>0</v>
          </cell>
          <cell r="AT55">
            <v>0</v>
          </cell>
          <cell r="AU55">
            <v>5578184.7000000002</v>
          </cell>
          <cell r="AV55">
            <v>5911934.023118712</v>
          </cell>
          <cell r="AW55">
            <v>6260095.4134761114</v>
          </cell>
          <cell r="AX55">
            <v>6623216.9971757997</v>
          </cell>
        </row>
        <row r="56">
          <cell r="A56" t="str">
            <v>E2832</v>
          </cell>
          <cell r="B56" t="str">
            <v>R209</v>
          </cell>
          <cell r="C56" t="str">
            <v>SD</v>
          </cell>
          <cell r="D56" t="str">
            <v>E2820</v>
          </cell>
          <cell r="E56" t="str">
            <v>-</v>
          </cell>
          <cell r="F56" t="str">
            <v>E7028</v>
          </cell>
          <cell r="G56" t="str">
            <v>Daventry</v>
          </cell>
          <cell r="H56">
            <v>27135.5</v>
          </cell>
          <cell r="I56">
            <v>28838</v>
          </cell>
          <cell r="J56">
            <v>141.13999999999999</v>
          </cell>
          <cell r="K56">
            <v>146.13999999999999</v>
          </cell>
          <cell r="L56">
            <v>3.5425818336403569E-2</v>
          </cell>
          <cell r="M56">
            <v>0.02</v>
          </cell>
          <cell r="N56">
            <v>1.0204908217829847</v>
          </cell>
          <cell r="O56">
            <v>28838</v>
          </cell>
          <cell r="P56">
            <v>29428.91431857771</v>
          </cell>
          <cell r="Q56">
            <v>30031.936957146412</v>
          </cell>
          <cell r="R56">
            <v>30647.316025133132</v>
          </cell>
          <cell r="S56">
            <v>4070195.32</v>
          </cell>
          <cell r="T56">
            <v>4153596.9669240578</v>
          </cell>
          <cell r="U56">
            <v>4238707.5821316438</v>
          </cell>
          <cell r="V56">
            <v>4325562.18378729</v>
          </cell>
          <cell r="W56">
            <v>81403.906399999993</v>
          </cell>
          <cell r="X56">
            <v>167805.31746373189</v>
          </cell>
          <cell r="Y56">
            <v>259442.81368711335</v>
          </cell>
          <cell r="Z56">
            <v>356565.43402390322</v>
          </cell>
          <cell r="AA56">
            <v>0</v>
          </cell>
          <cell r="AB56">
            <v>0</v>
          </cell>
          <cell r="AC56">
            <v>0</v>
          </cell>
          <cell r="AD56">
            <v>0</v>
          </cell>
          <cell r="AE56">
            <v>62786.093599999978</v>
          </cell>
          <cell r="AF56">
            <v>126483.82572204519</v>
          </cell>
          <cell r="AG56">
            <v>191036.2406700826</v>
          </cell>
          <cell r="AH56">
            <v>256380.88647875976</v>
          </cell>
          <cell r="AI56">
            <v>4151599.2264</v>
          </cell>
          <cell r="AJ56">
            <v>4321402.2843877897</v>
          </cell>
          <cell r="AK56">
            <v>4498150.3958187569</v>
          </cell>
          <cell r="AL56">
            <v>4682127.6178111937</v>
          </cell>
          <cell r="AM56">
            <v>4151599.2264</v>
          </cell>
          <cell r="AN56">
            <v>4321402.2843877897</v>
          </cell>
          <cell r="AO56">
            <v>4498150.3958187569</v>
          </cell>
          <cell r="AP56">
            <v>4682127.6178111937</v>
          </cell>
          <cell r="AQ56">
            <v>0</v>
          </cell>
          <cell r="AR56">
            <v>0</v>
          </cell>
          <cell r="AS56">
            <v>0</v>
          </cell>
          <cell r="AT56">
            <v>0</v>
          </cell>
          <cell r="AU56">
            <v>4214385.32</v>
          </cell>
          <cell r="AV56">
            <v>4447886.1101098349</v>
          </cell>
          <cell r="AW56">
            <v>4689186.6364888391</v>
          </cell>
          <cell r="AX56">
            <v>4938508.504289953</v>
          </cell>
        </row>
        <row r="57">
          <cell r="A57" t="str">
            <v>E1035</v>
          </cell>
          <cell r="B57" t="str">
            <v>R60</v>
          </cell>
          <cell r="C57" t="str">
            <v>SD</v>
          </cell>
          <cell r="D57" t="str">
            <v>E1021</v>
          </cell>
          <cell r="E57" t="str">
            <v>E6110</v>
          </cell>
          <cell r="F57" t="str">
            <v>E7010</v>
          </cell>
          <cell r="G57" t="str">
            <v>Derbyshire Dales</v>
          </cell>
          <cell r="H57">
            <v>27675.200000000001</v>
          </cell>
          <cell r="I57">
            <v>28270.3</v>
          </cell>
          <cell r="J57">
            <v>189.66</v>
          </cell>
          <cell r="K57">
            <v>193.34</v>
          </cell>
          <cell r="L57">
            <v>1.9403142465464596E-2</v>
          </cell>
          <cell r="M57">
            <v>1.9403142465464596E-2</v>
          </cell>
          <cell r="N57">
            <v>1.0071168983673107</v>
          </cell>
          <cell r="O57">
            <v>28270.3</v>
          </cell>
          <cell r="P57">
            <v>28471.496851913384</v>
          </cell>
          <cell r="Q57">
            <v>28674.125601373657</v>
          </cell>
          <cell r="R57">
            <v>28878.196439050134</v>
          </cell>
          <cell r="S57">
            <v>5361745.0980000002</v>
          </cell>
          <cell r="T57">
            <v>5399904.0929338923</v>
          </cell>
          <cell r="U57">
            <v>5438334.6615565279</v>
          </cell>
          <cell r="V57">
            <v>5477038.7366302488</v>
          </cell>
          <cell r="W57">
            <v>104034.70400000043</v>
          </cell>
          <cell r="X57">
            <v>214868.69244202087</v>
          </cell>
          <cell r="Y57">
            <v>329492.54214134632</v>
          </cell>
          <cell r="Z57">
            <v>448015.03195068898</v>
          </cell>
          <cell r="AA57">
            <v>0</v>
          </cell>
          <cell r="AB57">
            <v>0</v>
          </cell>
          <cell r="AC57">
            <v>0</v>
          </cell>
          <cell r="AD57">
            <v>0</v>
          </cell>
          <cell r="AE57">
            <v>0</v>
          </cell>
          <cell r="AF57">
            <v>32263.900232587905</v>
          </cell>
          <cell r="AG57">
            <v>62769.496085444662</v>
          </cell>
          <cell r="AH57">
            <v>91429.677530766421</v>
          </cell>
          <cell r="AI57">
            <v>5465779.8020000011</v>
          </cell>
          <cell r="AJ57">
            <v>5614772.7853759136</v>
          </cell>
          <cell r="AK57">
            <v>5767827.2036978742</v>
          </cell>
          <cell r="AL57">
            <v>5925053.7685809378</v>
          </cell>
          <cell r="AM57">
            <v>5465779.8020000011</v>
          </cell>
          <cell r="AN57">
            <v>5614772.7853759136</v>
          </cell>
          <cell r="AO57">
            <v>5767827.2036978742</v>
          </cell>
          <cell r="AP57">
            <v>5925053.7685809378</v>
          </cell>
          <cell r="AQ57">
            <v>0</v>
          </cell>
          <cell r="AR57">
            <v>0</v>
          </cell>
          <cell r="AS57">
            <v>0</v>
          </cell>
          <cell r="AT57">
            <v>0</v>
          </cell>
          <cell r="AU57">
            <v>5465779.8020000011</v>
          </cell>
          <cell r="AV57">
            <v>5647036.6856085015</v>
          </cell>
          <cell r="AW57">
            <v>5830596.6997833187</v>
          </cell>
          <cell r="AX57">
            <v>6016483.4461117042</v>
          </cell>
        </row>
        <row r="58">
          <cell r="A58" t="str">
            <v>E2234</v>
          </cell>
          <cell r="B58" t="str">
            <v>R160</v>
          </cell>
          <cell r="C58" t="str">
            <v>SD</v>
          </cell>
          <cell r="D58" t="str">
            <v>E2221</v>
          </cell>
          <cell r="E58" t="str">
            <v>E6122</v>
          </cell>
          <cell r="F58" t="str">
            <v>E7022</v>
          </cell>
          <cell r="G58" t="str">
            <v>Dover</v>
          </cell>
          <cell r="H58">
            <v>34757.800000000003</v>
          </cell>
          <cell r="I58">
            <v>36251.9</v>
          </cell>
          <cell r="J58">
            <v>167.49</v>
          </cell>
          <cell r="K58">
            <v>172.44</v>
          </cell>
          <cell r="L58">
            <v>2.9554003224073089E-2</v>
          </cell>
          <cell r="M58">
            <v>0.02</v>
          </cell>
          <cell r="N58">
            <v>1.0141281340790449</v>
          </cell>
          <cell r="O58">
            <v>36251.9</v>
          </cell>
          <cell r="P58">
            <v>36764.071703820126</v>
          </cell>
          <cell r="Q58">
            <v>37283.479438143317</v>
          </cell>
          <cell r="R58">
            <v>37810.225434578722</v>
          </cell>
          <cell r="S58">
            <v>6071830.7310000006</v>
          </cell>
          <cell r="T58">
            <v>6157614.369672833</v>
          </cell>
          <cell r="U58">
            <v>6244609.9710946241</v>
          </cell>
          <cell r="V58">
            <v>6332834.6580375908</v>
          </cell>
          <cell r="W58">
            <v>121436.61462000001</v>
          </cell>
          <cell r="X58">
            <v>248767.62053478241</v>
          </cell>
          <cell r="Y58">
            <v>382220.08711075928</v>
          </cell>
          <cell r="Z58">
            <v>522029.23978489981</v>
          </cell>
          <cell r="AA58">
            <v>0</v>
          </cell>
          <cell r="AB58">
            <v>0</v>
          </cell>
          <cell r="AC58">
            <v>0</v>
          </cell>
          <cell r="AD58">
            <v>0</v>
          </cell>
          <cell r="AE58">
            <v>58010.290379999009</v>
          </cell>
          <cell r="AF58">
            <v>117034.89291822661</v>
          </cell>
          <cell r="AG58">
            <v>175167.93048948108</v>
          </cell>
          <cell r="AH58">
            <v>232284.75763494315</v>
          </cell>
          <cell r="AI58">
            <v>6193267.3456200007</v>
          </cell>
          <cell r="AJ58">
            <v>6406381.9902076153</v>
          </cell>
          <cell r="AK58">
            <v>6626830.0582053838</v>
          </cell>
          <cell r="AL58">
            <v>6854863.8978224909</v>
          </cell>
          <cell r="AM58">
            <v>6193267.3456200007</v>
          </cell>
          <cell r="AN58">
            <v>6406381.9902076153</v>
          </cell>
          <cell r="AO58">
            <v>6626830.0582053838</v>
          </cell>
          <cell r="AP58">
            <v>6854863.8978224909</v>
          </cell>
          <cell r="AQ58">
            <v>0</v>
          </cell>
          <cell r="AR58">
            <v>0</v>
          </cell>
          <cell r="AS58">
            <v>0</v>
          </cell>
          <cell r="AT58">
            <v>0</v>
          </cell>
          <cell r="AU58">
            <v>6251277.6359999999</v>
          </cell>
          <cell r="AV58">
            <v>6523416.8831258416</v>
          </cell>
          <cell r="AW58">
            <v>6801997.9886948653</v>
          </cell>
          <cell r="AX58">
            <v>7087148.6554574342</v>
          </cell>
        </row>
        <row r="59">
          <cell r="A59" t="str">
            <v>E0532</v>
          </cell>
          <cell r="B59" t="str">
            <v>R23</v>
          </cell>
          <cell r="C59" t="str">
            <v>SD</v>
          </cell>
          <cell r="D59" t="str">
            <v>E0521</v>
          </cell>
          <cell r="E59" t="str">
            <v>E6105</v>
          </cell>
          <cell r="F59" t="str">
            <v>E7005</v>
          </cell>
          <cell r="G59" t="str">
            <v>East Cambridgeshire</v>
          </cell>
          <cell r="H59">
            <v>27680</v>
          </cell>
          <cell r="I59">
            <v>28682.1</v>
          </cell>
          <cell r="J59">
            <v>142.13999999999999</v>
          </cell>
          <cell r="K59">
            <v>142.13999999999999</v>
          </cell>
          <cell r="L59">
            <v>0</v>
          </cell>
          <cell r="M59">
            <v>0</v>
          </cell>
          <cell r="N59">
            <v>1.01192490950614</v>
          </cell>
          <cell r="O59">
            <v>28682.1</v>
          </cell>
          <cell r="P59">
            <v>29024.131446946056</v>
          </cell>
          <cell r="Q59">
            <v>29370.241587945198</v>
          </cell>
          <cell r="R59">
            <v>29720.479061054913</v>
          </cell>
          <cell r="S59">
            <v>4076873.6939999992</v>
          </cell>
          <cell r="T59">
            <v>4125490.0438689119</v>
          </cell>
          <cell r="U59">
            <v>4174686.1393105299</v>
          </cell>
          <cell r="V59">
            <v>4224468.8937383452</v>
          </cell>
          <cell r="W59">
            <v>0</v>
          </cell>
          <cell r="X59">
            <v>82509.800877378308</v>
          </cell>
          <cell r="Y59">
            <v>168657.32002814536</v>
          </cell>
          <cell r="Z59">
            <v>258571.29204793632</v>
          </cell>
          <cell r="AA59">
            <v>0</v>
          </cell>
          <cell r="AB59">
            <v>0</v>
          </cell>
          <cell r="AC59">
            <v>0</v>
          </cell>
          <cell r="AD59">
            <v>0</v>
          </cell>
          <cell r="AE59">
            <v>0</v>
          </cell>
          <cell r="AF59">
            <v>62610.856357351709</v>
          </cell>
          <cell r="AG59">
            <v>125045.09585130643</v>
          </cell>
          <cell r="AH59">
            <v>187235.89386788654</v>
          </cell>
          <cell r="AI59">
            <v>4076873.6939999992</v>
          </cell>
          <cell r="AJ59">
            <v>4207999.8447462898</v>
          </cell>
          <cell r="AK59">
            <v>4343343.4593386753</v>
          </cell>
          <cell r="AL59">
            <v>4483040.1857862817</v>
          </cell>
          <cell r="AM59">
            <v>4076873.6939999992</v>
          </cell>
          <cell r="AN59">
            <v>4207999.8447462898</v>
          </cell>
          <cell r="AO59">
            <v>4343343.4593386753</v>
          </cell>
          <cell r="AP59">
            <v>4483040.1857862817</v>
          </cell>
          <cell r="AQ59">
            <v>0</v>
          </cell>
          <cell r="AR59">
            <v>0</v>
          </cell>
          <cell r="AS59">
            <v>0</v>
          </cell>
          <cell r="AT59">
            <v>0</v>
          </cell>
          <cell r="AU59">
            <v>4076873.6939999992</v>
          </cell>
          <cell r="AV59">
            <v>4270610.7011036417</v>
          </cell>
          <cell r="AW59">
            <v>4468388.5551899821</v>
          </cell>
          <cell r="AX59">
            <v>4670276.0796541683</v>
          </cell>
        </row>
        <row r="60">
          <cell r="A60" t="str">
            <v>E1131</v>
          </cell>
          <cell r="B60" t="str">
            <v>R61</v>
          </cell>
          <cell r="C60" t="str">
            <v>SD</v>
          </cell>
          <cell r="D60" t="str">
            <v>E1121</v>
          </cell>
          <cell r="E60" t="str">
            <v>E6161</v>
          </cell>
          <cell r="F60" t="str">
            <v>E7051</v>
          </cell>
          <cell r="G60" t="str">
            <v>East Devon</v>
          </cell>
          <cell r="H60">
            <v>52962.2</v>
          </cell>
          <cell r="I60">
            <v>56403.8</v>
          </cell>
          <cell r="J60">
            <v>121.78</v>
          </cell>
          <cell r="K60">
            <v>126.78</v>
          </cell>
          <cell r="L60">
            <v>4.1057644933486515E-2</v>
          </cell>
          <cell r="M60">
            <v>0.02</v>
          </cell>
          <cell r="N60">
            <v>1.021207782054927</v>
          </cell>
          <cell r="O60">
            <v>56403.8</v>
          </cell>
          <cell r="P60">
            <v>57599.999497469697</v>
          </cell>
          <cell r="Q60">
            <v>58821.567733175936</v>
          </cell>
          <cell r="R60">
            <v>60069.042721790262</v>
          </cell>
          <cell r="S60">
            <v>6868854.7640000004</v>
          </cell>
          <cell r="T60">
            <v>7014527.9388018595</v>
          </cell>
          <cell r="U60">
            <v>7163290.5185461659</v>
          </cell>
          <cell r="V60">
            <v>7315208.0226596184</v>
          </cell>
          <cell r="W60">
            <v>137377.09528000001</v>
          </cell>
          <cell r="X60">
            <v>283386.92872759508</v>
          </cell>
          <cell r="Y60">
            <v>438450.6860591732</v>
          </cell>
          <cell r="Z60">
            <v>603008.39815716108</v>
          </cell>
          <cell r="AA60">
            <v>0</v>
          </cell>
          <cell r="AB60">
            <v>0</v>
          </cell>
          <cell r="AC60">
            <v>0</v>
          </cell>
          <cell r="AD60">
            <v>0</v>
          </cell>
          <cell r="AE60">
            <v>144641.90471999955</v>
          </cell>
          <cell r="AF60">
            <v>292613.06624710123</v>
          </cell>
          <cell r="AG60">
            <v>443872.82993846538</v>
          </cell>
          <cell r="AH60">
            <v>598372.45627864322</v>
          </cell>
          <cell r="AI60">
            <v>7006231.8592800004</v>
          </cell>
          <cell r="AJ60">
            <v>7297914.8675294546</v>
          </cell>
          <cell r="AK60">
            <v>7601741.2046053391</v>
          </cell>
          <cell r="AL60">
            <v>7918216.4208167791</v>
          </cell>
          <cell r="AM60">
            <v>7006231.8592800004</v>
          </cell>
          <cell r="AN60">
            <v>7297914.8675294546</v>
          </cell>
          <cell r="AO60">
            <v>7601741.2046053391</v>
          </cell>
          <cell r="AP60">
            <v>7918216.4208167791</v>
          </cell>
          <cell r="AQ60">
            <v>0</v>
          </cell>
          <cell r="AR60">
            <v>0</v>
          </cell>
          <cell r="AS60">
            <v>0</v>
          </cell>
          <cell r="AT60">
            <v>0</v>
          </cell>
          <cell r="AU60">
            <v>7150873.7640000004</v>
          </cell>
          <cell r="AV60">
            <v>7590527.9337765556</v>
          </cell>
          <cell r="AW60">
            <v>8045614.0345438048</v>
          </cell>
          <cell r="AX60">
            <v>8516588.8770954218</v>
          </cell>
        </row>
        <row r="61">
          <cell r="A61" t="str">
            <v>E1233</v>
          </cell>
          <cell r="B61" t="str">
            <v>R78</v>
          </cell>
          <cell r="C61" t="str">
            <v>SD</v>
          </cell>
          <cell r="D61" t="str">
            <v>E1221</v>
          </cell>
          <cell r="E61" t="str">
            <v>E6162</v>
          </cell>
          <cell r="F61" t="str">
            <v>E7012</v>
          </cell>
          <cell r="G61" t="str">
            <v>East Dorset</v>
          </cell>
          <cell r="H61">
            <v>35828</v>
          </cell>
          <cell r="I61">
            <v>36824</v>
          </cell>
          <cell r="J61">
            <v>202.32</v>
          </cell>
          <cell r="K61">
            <v>207.32</v>
          </cell>
          <cell r="L61">
            <v>2.4713325425069099E-2</v>
          </cell>
          <cell r="M61">
            <v>0.02</v>
          </cell>
          <cell r="N61">
            <v>1.0091819296108275</v>
          </cell>
          <cell r="O61">
            <v>36824</v>
          </cell>
          <cell r="P61">
            <v>37162.115375989109</v>
          </cell>
          <cell r="Q61">
            <v>37503.335303560896</v>
          </cell>
          <cell r="R61">
            <v>37847.688288489459</v>
          </cell>
          <cell r="S61">
            <v>7450231.6799999997</v>
          </cell>
          <cell r="T61">
            <v>7518639.1828701161</v>
          </cell>
          <cell r="U61">
            <v>7587674.79861644</v>
          </cell>
          <cell r="V61">
            <v>7657344.294527187</v>
          </cell>
          <cell r="W61">
            <v>149004.6336</v>
          </cell>
          <cell r="X61">
            <v>303753.02298795263</v>
          </cell>
          <cell r="Y61">
            <v>464426.39907371451</v>
          </cell>
          <cell r="Z61">
            <v>631211.43006155198</v>
          </cell>
          <cell r="AA61">
            <v>0</v>
          </cell>
          <cell r="AB61">
            <v>0</v>
          </cell>
          <cell r="AC61">
            <v>0</v>
          </cell>
          <cell r="AD61">
            <v>0</v>
          </cell>
          <cell r="AE61">
            <v>35115.366399999795</v>
          </cell>
          <cell r="AF61">
            <v>67868.130771937969</v>
          </cell>
          <cell r="AG61">
            <v>98123.630479697822</v>
          </cell>
          <cell r="AH61">
            <v>125742.33570823625</v>
          </cell>
          <cell r="AI61">
            <v>7599236.3136</v>
          </cell>
          <cell r="AJ61">
            <v>7822392.2058580685</v>
          </cell>
          <cell r="AK61">
            <v>8052101.1976901544</v>
          </cell>
          <cell r="AL61">
            <v>8288555.7245887388</v>
          </cell>
          <cell r="AM61">
            <v>7599236.3136</v>
          </cell>
          <cell r="AN61">
            <v>7822392.2058580685</v>
          </cell>
          <cell r="AO61">
            <v>8052101.1976901544</v>
          </cell>
          <cell r="AP61">
            <v>8288555.7245887388</v>
          </cell>
          <cell r="AQ61">
            <v>0</v>
          </cell>
          <cell r="AR61">
            <v>0</v>
          </cell>
          <cell r="AS61">
            <v>0</v>
          </cell>
          <cell r="AT61">
            <v>0</v>
          </cell>
          <cell r="AU61">
            <v>7634351.6799999997</v>
          </cell>
          <cell r="AV61">
            <v>7890260.3366300063</v>
          </cell>
          <cell r="AW61">
            <v>8150224.8281698525</v>
          </cell>
          <cell r="AX61">
            <v>8414298.0602969751</v>
          </cell>
        </row>
        <row r="62">
          <cell r="A62" t="str">
            <v>E1732</v>
          </cell>
          <cell r="B62" t="str">
            <v>R115</v>
          </cell>
          <cell r="C62" t="str">
            <v>SD</v>
          </cell>
          <cell r="D62" t="str">
            <v>E1721</v>
          </cell>
          <cell r="E62" t="str">
            <v>E6117</v>
          </cell>
          <cell r="F62" t="str">
            <v>E7052</v>
          </cell>
          <cell r="G62" t="str">
            <v>East Hampshire</v>
          </cell>
          <cell r="H62">
            <v>45965.1</v>
          </cell>
          <cell r="I62">
            <v>48627.6</v>
          </cell>
          <cell r="J62">
            <v>137.30000000000001</v>
          </cell>
          <cell r="K62">
            <v>134.55000000000001</v>
          </cell>
          <cell r="L62">
            <v>-2.0029133284777845E-2</v>
          </cell>
          <cell r="M62">
            <v>-2.0029133284777845E-2</v>
          </cell>
          <cell r="N62">
            <v>1.0189468759362086</v>
          </cell>
          <cell r="O62">
            <v>48627.6</v>
          </cell>
          <cell r="P62">
            <v>49548.941104275575</v>
          </cell>
          <cell r="Q62">
            <v>50487.738744148788</v>
          </cell>
          <cell r="R62">
            <v>51444.323666433884</v>
          </cell>
          <cell r="S62">
            <v>6676569.4800000004</v>
          </cell>
          <cell r="T62">
            <v>6803069.6136170374</v>
          </cell>
          <cell r="U62">
            <v>6931966.5295716291</v>
          </cell>
          <cell r="V62">
            <v>7063305.6394013725</v>
          </cell>
          <cell r="W62">
            <v>-133725.89999999991</v>
          </cell>
          <cell r="X62">
            <v>-2923.3875251519053</v>
          </cell>
          <cell r="Y62">
            <v>135600.97847380949</v>
          </cell>
          <cell r="Z62">
            <v>282199.71004560462</v>
          </cell>
          <cell r="AA62">
            <v>0</v>
          </cell>
          <cell r="AB62">
            <v>0</v>
          </cell>
          <cell r="AC62">
            <v>0</v>
          </cell>
          <cell r="AD62">
            <v>0</v>
          </cell>
          <cell r="AE62">
            <v>0</v>
          </cell>
          <cell r="AF62">
            <v>114408.50500977218</v>
          </cell>
          <cell r="AG62">
            <v>230435.12742126867</v>
          </cell>
          <cell r="AH62">
            <v>347993.25486821053</v>
          </cell>
          <cell r="AI62">
            <v>6542843.5800000001</v>
          </cell>
          <cell r="AJ62">
            <v>6800146.2260918859</v>
          </cell>
          <cell r="AK62">
            <v>7067567.5080454387</v>
          </cell>
          <cell r="AL62">
            <v>7345505.3494469775</v>
          </cell>
          <cell r="AM62">
            <v>6542843.5800000001</v>
          </cell>
          <cell r="AN62">
            <v>6800146.2260918859</v>
          </cell>
          <cell r="AO62">
            <v>7067567.5080454387</v>
          </cell>
          <cell r="AP62">
            <v>7345505.3494469775</v>
          </cell>
          <cell r="AQ62">
            <v>0</v>
          </cell>
          <cell r="AR62">
            <v>0</v>
          </cell>
          <cell r="AS62">
            <v>0</v>
          </cell>
          <cell r="AT62">
            <v>0</v>
          </cell>
          <cell r="AU62">
            <v>6542843.5800000001</v>
          </cell>
          <cell r="AV62">
            <v>6914554.7311016582</v>
          </cell>
          <cell r="AW62">
            <v>7298002.6354667069</v>
          </cell>
          <cell r="AX62">
            <v>7693498.6043151878</v>
          </cell>
        </row>
        <row r="63">
          <cell r="A63" t="str">
            <v>E1933</v>
          </cell>
          <cell r="B63" t="str">
            <v>R138</v>
          </cell>
          <cell r="C63" t="str">
            <v>SD</v>
          </cell>
          <cell r="D63" t="str">
            <v>E1920</v>
          </cell>
          <cell r="E63" t="str">
            <v>-</v>
          </cell>
          <cell r="F63" t="str">
            <v>E7019</v>
          </cell>
          <cell r="G63" t="str">
            <v>East Hertfordshire</v>
          </cell>
          <cell r="H63">
            <v>55084</v>
          </cell>
          <cell r="I63">
            <v>57254.9</v>
          </cell>
          <cell r="J63">
            <v>155.97</v>
          </cell>
          <cell r="K63">
            <v>155.97</v>
          </cell>
          <cell r="L63">
            <v>0</v>
          </cell>
          <cell r="M63">
            <v>0</v>
          </cell>
          <cell r="N63">
            <v>1.0129680098391483</v>
          </cell>
          <cell r="O63">
            <v>57254.9</v>
          </cell>
          <cell r="P63">
            <v>57997.382106539451</v>
          </cell>
          <cell r="Q63">
            <v>58749.492728341895</v>
          </cell>
          <cell r="R63">
            <v>59511.356728088002</v>
          </cell>
          <cell r="S63">
            <v>8930046.7530000005</v>
          </cell>
          <cell r="T63">
            <v>9045851.6871569585</v>
          </cell>
          <cell r="U63">
            <v>9163158.3808394857</v>
          </cell>
          <cell r="V63">
            <v>9281986.3088798858</v>
          </cell>
          <cell r="W63">
            <v>0</v>
          </cell>
          <cell r="X63">
            <v>180917.03374313933</v>
          </cell>
          <cell r="Y63">
            <v>370191.59858591517</v>
          </cell>
          <cell r="Z63">
            <v>568131.81799391937</v>
          </cell>
          <cell r="AA63">
            <v>0</v>
          </cell>
          <cell r="AB63">
            <v>0</v>
          </cell>
          <cell r="AC63">
            <v>0</v>
          </cell>
          <cell r="AD63">
            <v>0</v>
          </cell>
          <cell r="AE63">
            <v>0</v>
          </cell>
          <cell r="AF63">
            <v>109069.87678955734</v>
          </cell>
          <cell r="AG63">
            <v>217303.32869750229</v>
          </cell>
          <cell r="AH63">
            <v>324538.53292739886</v>
          </cell>
          <cell r="AI63">
            <v>8930046.7530000005</v>
          </cell>
          <cell r="AJ63">
            <v>9226768.7209000979</v>
          </cell>
          <cell r="AK63">
            <v>9533349.9794254005</v>
          </cell>
          <cell r="AL63">
            <v>9850118.1268738061</v>
          </cell>
          <cell r="AM63">
            <v>8930046.7530000005</v>
          </cell>
          <cell r="AN63">
            <v>9226768.7209000979</v>
          </cell>
          <cell r="AO63">
            <v>9533349.9794254005</v>
          </cell>
          <cell r="AP63">
            <v>9850118.1268738061</v>
          </cell>
          <cell r="AQ63">
            <v>0</v>
          </cell>
          <cell r="AR63">
            <v>0</v>
          </cell>
          <cell r="AS63">
            <v>0</v>
          </cell>
          <cell r="AT63">
            <v>0</v>
          </cell>
          <cell r="AU63">
            <v>8930046.7530000005</v>
          </cell>
          <cell r="AV63">
            <v>9335838.5976896547</v>
          </cell>
          <cell r="AW63">
            <v>9750653.3081229031</v>
          </cell>
          <cell r="AX63">
            <v>10174656.659801206</v>
          </cell>
        </row>
        <row r="64">
          <cell r="A64" t="str">
            <v>E2532</v>
          </cell>
          <cell r="B64" t="str">
            <v>R195</v>
          </cell>
          <cell r="C64" t="str">
            <v>SD</v>
          </cell>
          <cell r="D64" t="str">
            <v>E2520</v>
          </cell>
          <cell r="E64" t="str">
            <v>-</v>
          </cell>
          <cell r="F64" t="str">
            <v>E7025</v>
          </cell>
          <cell r="G64" t="str">
            <v>East Lindsey</v>
          </cell>
          <cell r="H64">
            <v>40608.6</v>
          </cell>
          <cell r="I64">
            <v>42355.1</v>
          </cell>
          <cell r="J64">
            <v>122.04</v>
          </cell>
          <cell r="K64">
            <v>126.99</v>
          </cell>
          <cell r="L64">
            <v>4.0560471976401002E-2</v>
          </cell>
          <cell r="M64">
            <v>0.02</v>
          </cell>
          <cell r="N64">
            <v>1.0141352957336427</v>
          </cell>
          <cell r="O64">
            <v>42355.1</v>
          </cell>
          <cell r="P64">
            <v>42953.801864328008</v>
          </cell>
          <cell r="Q64">
            <v>43560.966556564577</v>
          </cell>
          <cell r="R64">
            <v>44176.713701284934</v>
          </cell>
          <cell r="S64">
            <v>5169016.4040000001</v>
          </cell>
          <cell r="T64">
            <v>5242081.9795225905</v>
          </cell>
          <cell r="U64">
            <v>5316180.358563141</v>
          </cell>
          <cell r="V64">
            <v>5391326.1401048135</v>
          </cell>
          <cell r="W64">
            <v>103380.32808000001</v>
          </cell>
          <cell r="X64">
            <v>211780.11197271262</v>
          </cell>
          <cell r="Y64">
            <v>325392.76738693233</v>
          </cell>
          <cell r="Z64">
            <v>444418.65899330226</v>
          </cell>
          <cell r="AA64">
            <v>0</v>
          </cell>
          <cell r="AB64">
            <v>0</v>
          </cell>
          <cell r="AC64">
            <v>0</v>
          </cell>
          <cell r="AD64">
            <v>0</v>
          </cell>
          <cell r="AE64">
            <v>106277.41691999968</v>
          </cell>
          <cell r="AF64">
            <v>215610.21657735141</v>
          </cell>
          <cell r="AG64">
            <v>325843.68263370777</v>
          </cell>
          <cell r="AH64">
            <v>436906.77934733196</v>
          </cell>
          <cell r="AI64">
            <v>5272396.7320800005</v>
          </cell>
          <cell r="AJ64">
            <v>5453862.0914953034</v>
          </cell>
          <cell r="AK64">
            <v>5641573.1259500729</v>
          </cell>
          <cell r="AL64">
            <v>5835744.7990981154</v>
          </cell>
          <cell r="AM64">
            <v>5272396.7320800005</v>
          </cell>
          <cell r="AN64">
            <v>5453862.0914953034</v>
          </cell>
          <cell r="AO64">
            <v>5641573.1259500729</v>
          </cell>
          <cell r="AP64">
            <v>5835744.7990981154</v>
          </cell>
          <cell r="AQ64">
            <v>0</v>
          </cell>
          <cell r="AR64">
            <v>0</v>
          </cell>
          <cell r="AS64">
            <v>0</v>
          </cell>
          <cell r="AT64">
            <v>0</v>
          </cell>
          <cell r="AU64">
            <v>5378674.1490000002</v>
          </cell>
          <cell r="AV64">
            <v>5669472.3080726545</v>
          </cell>
          <cell r="AW64">
            <v>5967416.8085837811</v>
          </cell>
          <cell r="AX64">
            <v>6272651.5784454476</v>
          </cell>
        </row>
        <row r="65">
          <cell r="A65" t="str">
            <v>E2833</v>
          </cell>
          <cell r="B65" t="str">
            <v>R210</v>
          </cell>
          <cell r="C65" t="str">
            <v>SD</v>
          </cell>
          <cell r="D65" t="str">
            <v>E2820</v>
          </cell>
          <cell r="E65" t="str">
            <v>-</v>
          </cell>
          <cell r="F65" t="str">
            <v>E7028</v>
          </cell>
          <cell r="G65" t="str">
            <v>East Northamptonshire</v>
          </cell>
          <cell r="H65">
            <v>28140</v>
          </cell>
          <cell r="I65">
            <v>30084</v>
          </cell>
          <cell r="J65">
            <v>123.65</v>
          </cell>
          <cell r="K65">
            <v>128.65</v>
          </cell>
          <cell r="L65">
            <v>4.0436716538617024E-2</v>
          </cell>
          <cell r="M65">
            <v>0.02</v>
          </cell>
          <cell r="N65">
            <v>1.0225169022260669</v>
          </cell>
          <cell r="O65">
            <v>30084</v>
          </cell>
          <cell r="P65">
            <v>30761.398486568996</v>
          </cell>
          <cell r="Q65">
            <v>31454.049888628153</v>
          </cell>
          <cell r="R65">
            <v>32162.297654584225</v>
          </cell>
          <cell r="S65">
            <v>3719886.6</v>
          </cell>
          <cell r="T65">
            <v>3803646.9228642564</v>
          </cell>
          <cell r="U65">
            <v>3889293.2687288714</v>
          </cell>
          <cell r="V65">
            <v>3976868.1049893396</v>
          </cell>
          <cell r="W65">
            <v>74397.732000000004</v>
          </cell>
          <cell r="X65">
            <v>153667.33568371594</v>
          </cell>
          <cell r="Y65">
            <v>238055.86239235647</v>
          </cell>
          <cell r="Z65">
            <v>327821.82792937796</v>
          </cell>
          <cell r="AA65">
            <v>0</v>
          </cell>
          <cell r="AB65">
            <v>0</v>
          </cell>
          <cell r="AC65">
            <v>0</v>
          </cell>
          <cell r="AD65">
            <v>0</v>
          </cell>
          <cell r="AE65">
            <v>76022.268000000025</v>
          </cell>
          <cell r="AF65">
            <v>153946.64918197374</v>
          </cell>
          <cell r="AG65">
            <v>233754.88593706535</v>
          </cell>
          <cell r="AH65">
            <v>315424.12516230595</v>
          </cell>
          <cell r="AI65">
            <v>3794284.3319999999</v>
          </cell>
          <cell r="AJ65">
            <v>3957314.2585479724</v>
          </cell>
          <cell r="AK65">
            <v>4127349.131121228</v>
          </cell>
          <cell r="AL65">
            <v>4304689.9329187172</v>
          </cell>
          <cell r="AM65">
            <v>3794284.3319999999</v>
          </cell>
          <cell r="AN65">
            <v>3957314.2585479724</v>
          </cell>
          <cell r="AO65">
            <v>4127349.131121228</v>
          </cell>
          <cell r="AP65">
            <v>4304689.9329187172</v>
          </cell>
          <cell r="AQ65">
            <v>0</v>
          </cell>
          <cell r="AR65">
            <v>0</v>
          </cell>
          <cell r="AS65">
            <v>0</v>
          </cell>
          <cell r="AT65">
            <v>0</v>
          </cell>
          <cell r="AU65">
            <v>3870306.6</v>
          </cell>
          <cell r="AV65">
            <v>4111260.9077299461</v>
          </cell>
          <cell r="AW65">
            <v>4361104.0170582933</v>
          </cell>
          <cell r="AX65">
            <v>4620114.0580810234</v>
          </cell>
        </row>
        <row r="66">
          <cell r="A66" t="str">
            <v>E3432</v>
          </cell>
          <cell r="B66" t="str">
            <v>R254</v>
          </cell>
          <cell r="C66" t="str">
            <v>SD</v>
          </cell>
          <cell r="D66" t="str">
            <v>E3421</v>
          </cell>
          <cell r="E66" t="str">
            <v>E6134</v>
          </cell>
          <cell r="F66" t="str">
            <v>E7034</v>
          </cell>
          <cell r="G66" t="str">
            <v>East Staffordshire</v>
          </cell>
          <cell r="H66">
            <v>33359.1</v>
          </cell>
          <cell r="I66">
            <v>35159.699999999997</v>
          </cell>
          <cell r="J66">
            <v>180.25</v>
          </cell>
          <cell r="K66">
            <v>179.98</v>
          </cell>
          <cell r="L66">
            <v>-1.4979195561720671E-3</v>
          </cell>
          <cell r="M66">
            <v>-1.4979195561720671E-3</v>
          </cell>
          <cell r="N66">
            <v>1.0176777478938017</v>
          </cell>
          <cell r="O66">
            <v>35159.699999999997</v>
          </cell>
          <cell r="P66">
            <v>35781.244312621697</v>
          </cell>
          <cell r="Q66">
            <v>36413.776128906749</v>
          </cell>
          <cell r="R66">
            <v>37057.489683174899</v>
          </cell>
          <cell r="S66">
            <v>6337535.9249999998</v>
          </cell>
          <cell r="T66">
            <v>6449569.2873500604</v>
          </cell>
          <cell r="U66">
            <v>6563583.147235442</v>
          </cell>
          <cell r="V66">
            <v>6679612.5153922755</v>
          </cell>
          <cell r="W66">
            <v>-9493.1190000005299</v>
          </cell>
          <cell r="X66">
            <v>119137.23106330425</v>
          </cell>
          <cell r="Y66">
            <v>254939.83812349199</v>
          </cell>
          <cell r="Z66">
            <v>398227.78262396902</v>
          </cell>
          <cell r="AA66">
            <v>0</v>
          </cell>
          <cell r="AB66">
            <v>0</v>
          </cell>
          <cell r="AC66">
            <v>0</v>
          </cell>
          <cell r="AD66">
            <v>0</v>
          </cell>
          <cell r="AE66">
            <v>0</v>
          </cell>
          <cell r="AF66">
            <v>50108.054535395087</v>
          </cell>
          <cell r="AG66">
            <v>99366.203610769284</v>
          </cell>
          <cell r="AH66">
            <v>147629.04040919448</v>
          </cell>
          <cell r="AI66">
            <v>6328042.8059999989</v>
          </cell>
          <cell r="AJ66">
            <v>6568706.5184133649</v>
          </cell>
          <cell r="AK66">
            <v>6818522.9853589339</v>
          </cell>
          <cell r="AL66">
            <v>7077840.2980162445</v>
          </cell>
          <cell r="AM66">
            <v>6328042.8059999989</v>
          </cell>
          <cell r="AN66">
            <v>6568706.5184133649</v>
          </cell>
          <cell r="AO66">
            <v>6818522.9853589339</v>
          </cell>
          <cell r="AP66">
            <v>7077840.2980162445</v>
          </cell>
          <cell r="AQ66">
            <v>0</v>
          </cell>
          <cell r="AR66">
            <v>0</v>
          </cell>
          <cell r="AS66">
            <v>0</v>
          </cell>
          <cell r="AT66">
            <v>0</v>
          </cell>
          <cell r="AU66">
            <v>6328042.8059999989</v>
          </cell>
          <cell r="AV66">
            <v>6618814.5729487604</v>
          </cell>
          <cell r="AW66">
            <v>6917889.1889697034</v>
          </cell>
          <cell r="AX66">
            <v>7225469.3384254389</v>
          </cell>
        </row>
        <row r="67">
          <cell r="A67" t="str">
            <v>E1432</v>
          </cell>
          <cell r="B67" t="str">
            <v>R88</v>
          </cell>
          <cell r="C67" t="str">
            <v>SD</v>
          </cell>
          <cell r="D67" t="str">
            <v>E1421</v>
          </cell>
          <cell r="E67" t="str">
            <v>E6114</v>
          </cell>
          <cell r="F67" t="str">
            <v>E7053</v>
          </cell>
          <cell r="G67" t="str">
            <v>Eastbourne</v>
          </cell>
          <cell r="H67">
            <v>32476.6</v>
          </cell>
          <cell r="I67">
            <v>33606.1</v>
          </cell>
          <cell r="J67">
            <v>224.19</v>
          </cell>
          <cell r="K67">
            <v>228.51</v>
          </cell>
          <cell r="L67">
            <v>1.9269369731031771E-2</v>
          </cell>
          <cell r="M67">
            <v>1.9269369731031771E-2</v>
          </cell>
          <cell r="N67">
            <v>1.0114611035903138</v>
          </cell>
          <cell r="O67">
            <v>33606.1</v>
          </cell>
          <cell r="P67">
            <v>33991.262993366443</v>
          </cell>
          <cell r="Q67">
            <v>34380.840379699017</v>
          </cell>
          <cell r="R67">
            <v>34774.882752812795</v>
          </cell>
          <cell r="S67">
            <v>7534151.5589999994</v>
          </cell>
          <cell r="T67">
            <v>7620501.2504828228</v>
          </cell>
          <cell r="U67">
            <v>7707840.6047247229</v>
          </cell>
          <cell r="V67">
            <v>7796180.9643531004</v>
          </cell>
          <cell r="W67">
            <v>145178.35200000042</v>
          </cell>
          <cell r="X67">
            <v>302189.12626362732</v>
          </cell>
          <cell r="Y67">
            <v>465922.41018096759</v>
          </cell>
          <cell r="Z67">
            <v>636611.26237994258</v>
          </cell>
          <cell r="AA67">
            <v>0</v>
          </cell>
          <cell r="AB67">
            <v>0</v>
          </cell>
          <cell r="AC67">
            <v>0</v>
          </cell>
          <cell r="AD67">
            <v>0</v>
          </cell>
          <cell r="AE67">
            <v>0</v>
          </cell>
          <cell r="AF67">
            <v>14609.444834547938</v>
          </cell>
          <cell r="AG67">
            <v>26411.224056321909</v>
          </cell>
          <cell r="AH67">
            <v>35239.472404397748</v>
          </cell>
          <cell r="AI67">
            <v>7679329.9110000003</v>
          </cell>
          <cell r="AJ67">
            <v>7922690.3767464496</v>
          </cell>
          <cell r="AK67">
            <v>8173763.0149056902</v>
          </cell>
          <cell r="AL67">
            <v>8432792.2267330438</v>
          </cell>
          <cell r="AM67">
            <v>7679329.9110000003</v>
          </cell>
          <cell r="AN67">
            <v>7922690.3767464496</v>
          </cell>
          <cell r="AO67">
            <v>8173763.0149056902</v>
          </cell>
          <cell r="AP67">
            <v>8432792.2267330438</v>
          </cell>
          <cell r="AQ67">
            <v>0</v>
          </cell>
          <cell r="AR67">
            <v>0</v>
          </cell>
          <cell r="AS67">
            <v>0</v>
          </cell>
          <cell r="AT67">
            <v>0</v>
          </cell>
          <cell r="AU67">
            <v>7679329.9110000003</v>
          </cell>
          <cell r="AV67">
            <v>7937299.8215809977</v>
          </cell>
          <cell r="AW67">
            <v>8200174.2389620123</v>
          </cell>
          <cell r="AX67">
            <v>8468031.6991374418</v>
          </cell>
        </row>
        <row r="68">
          <cell r="A68" t="str">
            <v>E1733</v>
          </cell>
          <cell r="B68" t="str">
            <v>R116</v>
          </cell>
          <cell r="C68" t="str">
            <v>SD</v>
          </cell>
          <cell r="D68" t="str">
            <v>E1721</v>
          </cell>
          <cell r="E68" t="str">
            <v>E6117</v>
          </cell>
          <cell r="F68" t="str">
            <v>E7052</v>
          </cell>
          <cell r="G68" t="str">
            <v>Eastleigh</v>
          </cell>
          <cell r="H68">
            <v>41575.599999999999</v>
          </cell>
          <cell r="I68">
            <v>43336.1</v>
          </cell>
          <cell r="J68">
            <v>130.07</v>
          </cell>
          <cell r="K68">
            <v>130.07</v>
          </cell>
          <cell r="L68">
            <v>0</v>
          </cell>
          <cell r="M68">
            <v>0</v>
          </cell>
          <cell r="N68">
            <v>1.0139201789228707</v>
          </cell>
          <cell r="O68">
            <v>43336.1</v>
          </cell>
          <cell r="P68">
            <v>43939.346265819411</v>
          </cell>
          <cell r="Q68">
            <v>44550.989827593585</v>
          </cell>
          <cell r="R68">
            <v>45171.147577184682</v>
          </cell>
          <cell r="S68">
            <v>5636726.5269999998</v>
          </cell>
          <cell r="T68">
            <v>5715190.7687951308</v>
          </cell>
          <cell r="U68">
            <v>5794747.246875097</v>
          </cell>
          <cell r="V68">
            <v>5875411.1653644117</v>
          </cell>
          <cell r="W68">
            <v>0</v>
          </cell>
          <cell r="X68">
            <v>114303.81537590272</v>
          </cell>
          <cell r="Y68">
            <v>234107.78877375388</v>
          </cell>
          <cell r="Z68">
            <v>359622.16660962452</v>
          </cell>
          <cell r="AA68">
            <v>0</v>
          </cell>
          <cell r="AB68">
            <v>0</v>
          </cell>
          <cell r="AC68">
            <v>0</v>
          </cell>
          <cell r="AD68">
            <v>0</v>
          </cell>
          <cell r="AE68">
            <v>0</v>
          </cell>
          <cell r="AF68">
            <v>105392.91595319389</v>
          </cell>
          <cell r="AG68">
            <v>211402.10950218176</v>
          </cell>
          <cell r="AH68">
            <v>317945.04704814492</v>
          </cell>
          <cell r="AI68">
            <v>5636726.5269999998</v>
          </cell>
          <cell r="AJ68">
            <v>5829494.5841710335</v>
          </cell>
          <cell r="AK68">
            <v>6028855.0356488507</v>
          </cell>
          <cell r="AL68">
            <v>6235033.3319740361</v>
          </cell>
          <cell r="AM68">
            <v>5636726.5269999998</v>
          </cell>
          <cell r="AN68">
            <v>5829494.5841710335</v>
          </cell>
          <cell r="AO68">
            <v>6028855.0356488507</v>
          </cell>
          <cell r="AP68">
            <v>6235033.3319740361</v>
          </cell>
          <cell r="AQ68">
            <v>0</v>
          </cell>
          <cell r="AR68">
            <v>0</v>
          </cell>
          <cell r="AS68">
            <v>0</v>
          </cell>
          <cell r="AT68">
            <v>0</v>
          </cell>
          <cell r="AU68">
            <v>5636726.5269999998</v>
          </cell>
          <cell r="AV68">
            <v>5934887.5001242273</v>
          </cell>
          <cell r="AW68">
            <v>6240257.1451510321</v>
          </cell>
          <cell r="AX68">
            <v>6552978.379022181</v>
          </cell>
        </row>
        <row r="69">
          <cell r="A69" t="str">
            <v>E0935</v>
          </cell>
          <cell r="B69" t="str">
            <v>R50</v>
          </cell>
          <cell r="C69" t="str">
            <v>SD</v>
          </cell>
          <cell r="D69" t="str">
            <v>E0920</v>
          </cell>
          <cell r="E69" t="str">
            <v>-</v>
          </cell>
          <cell r="F69" t="str">
            <v>E7009</v>
          </cell>
          <cell r="G69" t="str">
            <v>Eden</v>
          </cell>
          <cell r="H69">
            <v>19214.400000000001</v>
          </cell>
          <cell r="I69">
            <v>19886.099999999999</v>
          </cell>
          <cell r="J69">
            <v>185.18</v>
          </cell>
          <cell r="K69">
            <v>187.03</v>
          </cell>
          <cell r="L69">
            <v>9.9902797278323963E-3</v>
          </cell>
          <cell r="M69">
            <v>9.9902797278323963E-3</v>
          </cell>
          <cell r="N69">
            <v>1.0115195101375007</v>
          </cell>
          <cell r="O69">
            <v>19886.099999999999</v>
          </cell>
          <cell r="P69">
            <v>20115.178130545351</v>
          </cell>
          <cell r="Q69">
            <v>20346.895128937802</v>
          </cell>
          <cell r="R69">
            <v>20581.281393642264</v>
          </cell>
          <cell r="S69">
            <v>3682507.9979999997</v>
          </cell>
          <cell r="T69">
            <v>3724928.6862143883</v>
          </cell>
          <cell r="U69">
            <v>3767838.0399767021</v>
          </cell>
          <cell r="V69">
            <v>3811241.6884746747</v>
          </cell>
          <cell r="W69">
            <v>36789.285000000062</v>
          </cell>
          <cell r="X69">
            <v>112455.91485662709</v>
          </cell>
          <cell r="Y69">
            <v>191383.13974553091</v>
          </cell>
          <cell r="Z69">
            <v>273684.36912874907</v>
          </cell>
          <cell r="AA69">
            <v>0</v>
          </cell>
          <cell r="AB69">
            <v>0</v>
          </cell>
          <cell r="AC69">
            <v>0</v>
          </cell>
          <cell r="AD69">
            <v>0</v>
          </cell>
          <cell r="AE69">
            <v>0</v>
          </cell>
          <cell r="AF69">
            <v>25333.055337608803</v>
          </cell>
          <cell r="AG69">
            <v>49727.567532382243</v>
          </cell>
          <cell r="AH69">
            <v>73110.22235412283</v>
          </cell>
          <cell r="AI69">
            <v>3719297.2829999998</v>
          </cell>
          <cell r="AJ69">
            <v>3837384.6010710155</v>
          </cell>
          <cell r="AK69">
            <v>3959221.1797222327</v>
          </cell>
          <cell r="AL69">
            <v>4084926.0576034239</v>
          </cell>
          <cell r="AM69">
            <v>3719297.2829999998</v>
          </cell>
          <cell r="AN69">
            <v>3837384.6010710155</v>
          </cell>
          <cell r="AO69">
            <v>3959221.1797222327</v>
          </cell>
          <cell r="AP69">
            <v>4084926.0576034239</v>
          </cell>
          <cell r="AQ69">
            <v>0</v>
          </cell>
          <cell r="AR69">
            <v>0</v>
          </cell>
          <cell r="AS69">
            <v>0</v>
          </cell>
          <cell r="AT69">
            <v>0</v>
          </cell>
          <cell r="AU69">
            <v>3719297.2829999998</v>
          </cell>
          <cell r="AV69">
            <v>3862717.6564086243</v>
          </cell>
          <cell r="AW69">
            <v>4008948.7472546152</v>
          </cell>
          <cell r="AX69">
            <v>4158036.2799575469</v>
          </cell>
        </row>
        <row r="70">
          <cell r="A70" t="str">
            <v>E3631</v>
          </cell>
          <cell r="B70" t="str">
            <v>R269</v>
          </cell>
          <cell r="C70" t="str">
            <v>SD</v>
          </cell>
          <cell r="D70" t="str">
            <v>E3620</v>
          </cell>
          <cell r="E70" t="str">
            <v>-</v>
          </cell>
          <cell r="F70" t="str">
            <v>E7036</v>
          </cell>
          <cell r="G70" t="str">
            <v>Elmbridge</v>
          </cell>
          <cell r="H70">
            <v>60327.199999999997</v>
          </cell>
          <cell r="I70">
            <v>62582</v>
          </cell>
          <cell r="J70">
            <v>203.07</v>
          </cell>
          <cell r="K70">
            <v>207</v>
          </cell>
          <cell r="L70">
            <v>1.9352932486334851E-2</v>
          </cell>
          <cell r="M70">
            <v>1.9352932486334851E-2</v>
          </cell>
          <cell r="N70">
            <v>1.0123066501522497</v>
          </cell>
          <cell r="O70">
            <v>62582</v>
          </cell>
          <cell r="P70">
            <v>63352.174779828092</v>
          </cell>
          <cell r="Q70">
            <v>64131.827831227616</v>
          </cell>
          <cell r="R70">
            <v>64921.075799970851</v>
          </cell>
          <cell r="S70">
            <v>12708526.74</v>
          </cell>
          <cell r="T70">
            <v>12864926.13253969</v>
          </cell>
          <cell r="U70">
            <v>13023250.277687391</v>
          </cell>
          <cell r="V70">
            <v>13183522.86270008</v>
          </cell>
          <cell r="W70">
            <v>245947.26000000114</v>
          </cell>
          <cell r="X70">
            <v>511252.050473215</v>
          </cell>
          <cell r="Y70">
            <v>788359.73316371604</v>
          </cell>
          <cell r="Z70">
            <v>1077693.4938597609</v>
          </cell>
          <cell r="AA70">
            <v>0</v>
          </cell>
          <cell r="AB70">
            <v>0</v>
          </cell>
          <cell r="AC70">
            <v>0</v>
          </cell>
          <cell r="AD70">
            <v>0</v>
          </cell>
          <cell r="AE70">
            <v>0</v>
          </cell>
          <cell r="AF70">
            <v>54482.870310651226</v>
          </cell>
          <cell r="AG70">
            <v>104996.62852528448</v>
          </cell>
          <cell r="AH70">
            <v>151262.47103368622</v>
          </cell>
          <cell r="AI70">
            <v>12954474.000000002</v>
          </cell>
          <cell r="AJ70">
            <v>13376178.183012905</v>
          </cell>
          <cell r="AK70">
            <v>13811610.010851108</v>
          </cell>
          <cell r="AL70">
            <v>14261216.356559841</v>
          </cell>
          <cell r="AM70">
            <v>12954474.000000002</v>
          </cell>
          <cell r="AN70">
            <v>13376178.183012905</v>
          </cell>
          <cell r="AO70">
            <v>13811610.010851108</v>
          </cell>
          <cell r="AP70">
            <v>14261216.356559841</v>
          </cell>
          <cell r="AQ70">
            <v>0</v>
          </cell>
          <cell r="AR70">
            <v>0</v>
          </cell>
          <cell r="AS70">
            <v>0</v>
          </cell>
          <cell r="AT70">
            <v>0</v>
          </cell>
          <cell r="AU70">
            <v>12954474.000000002</v>
          </cell>
          <cell r="AV70">
            <v>13430661.053323556</v>
          </cell>
          <cell r="AW70">
            <v>13916606.639376393</v>
          </cell>
          <cell r="AX70">
            <v>14412478.827593528</v>
          </cell>
        </row>
        <row r="71">
          <cell r="A71" t="str">
            <v>E1537</v>
          </cell>
          <cell r="B71" t="str">
            <v>R100</v>
          </cell>
          <cell r="C71" t="str">
            <v>SD</v>
          </cell>
          <cell r="D71" t="str">
            <v>E1521</v>
          </cell>
          <cell r="E71" t="str">
            <v>E6115</v>
          </cell>
          <cell r="F71" t="str">
            <v>E7015</v>
          </cell>
          <cell r="G71" t="str">
            <v>Epping Forest</v>
          </cell>
          <cell r="H71">
            <v>50169.2</v>
          </cell>
          <cell r="I71">
            <v>52257.8</v>
          </cell>
          <cell r="J71">
            <v>148.77000000000001</v>
          </cell>
          <cell r="K71">
            <v>148.77000000000001</v>
          </cell>
          <cell r="L71">
            <v>0</v>
          </cell>
          <cell r="M71">
            <v>0</v>
          </cell>
          <cell r="N71">
            <v>1.0136888017844297</v>
          </cell>
          <cell r="O71">
            <v>52257.8</v>
          </cell>
          <cell r="P71">
            <v>52973.146665890374</v>
          </cell>
          <cell r="Q71">
            <v>53698.285570497268</v>
          </cell>
          <cell r="R71">
            <v>54433.350757835506</v>
          </cell>
          <cell r="S71">
            <v>7774392.9060000014</v>
          </cell>
          <cell r="T71">
            <v>7880815.0294845114</v>
          </cell>
          <cell r="U71">
            <v>7988693.9443228794</v>
          </cell>
          <cell r="V71">
            <v>8098049.592243189</v>
          </cell>
          <cell r="W71">
            <v>0</v>
          </cell>
          <cell r="X71">
            <v>157616.30058969036</v>
          </cell>
          <cell r="Y71">
            <v>322743.23535064427</v>
          </cell>
          <cell r="Z71">
            <v>495665.41944202053</v>
          </cell>
          <cell r="AA71">
            <v>0</v>
          </cell>
          <cell r="AB71">
            <v>0</v>
          </cell>
          <cell r="AC71">
            <v>0</v>
          </cell>
          <cell r="AD71">
            <v>0</v>
          </cell>
          <cell r="AE71">
            <v>0</v>
          </cell>
          <cell r="AF71">
            <v>107249.43273976125</v>
          </cell>
          <cell r="AG71">
            <v>214239.6203543279</v>
          </cell>
          <cell r="AH71">
            <v>320834.84192551009</v>
          </cell>
          <cell r="AI71">
            <v>7774392.9060000014</v>
          </cell>
          <cell r="AJ71">
            <v>8038431.3300742013</v>
          </cell>
          <cell r="AK71">
            <v>8311437.1796735236</v>
          </cell>
          <cell r="AL71">
            <v>8593715.0116852093</v>
          </cell>
          <cell r="AM71">
            <v>7774392.9060000014</v>
          </cell>
          <cell r="AN71">
            <v>8038431.3300742013</v>
          </cell>
          <cell r="AO71">
            <v>8311437.1796735236</v>
          </cell>
          <cell r="AP71">
            <v>8593715.0116852093</v>
          </cell>
          <cell r="AQ71">
            <v>0</v>
          </cell>
          <cell r="AR71">
            <v>0</v>
          </cell>
          <cell r="AS71">
            <v>0</v>
          </cell>
          <cell r="AT71">
            <v>0</v>
          </cell>
          <cell r="AU71">
            <v>7774392.9060000014</v>
          </cell>
          <cell r="AV71">
            <v>8145680.762813963</v>
          </cell>
          <cell r="AW71">
            <v>8525676.800027851</v>
          </cell>
          <cell r="AX71">
            <v>8914549.8536107186</v>
          </cell>
        </row>
        <row r="72">
          <cell r="A72" t="str">
            <v>E3632</v>
          </cell>
          <cell r="B72" t="str">
            <v>R270</v>
          </cell>
          <cell r="C72" t="str">
            <v>SD</v>
          </cell>
          <cell r="D72" t="str">
            <v>E3620</v>
          </cell>
          <cell r="E72" t="str">
            <v>-</v>
          </cell>
          <cell r="F72" t="str">
            <v>E7036</v>
          </cell>
          <cell r="G72" t="str">
            <v>Epsom &amp; Ewell</v>
          </cell>
          <cell r="H72">
            <v>30807.7</v>
          </cell>
          <cell r="I72">
            <v>32013.5</v>
          </cell>
          <cell r="J72">
            <v>177.12</v>
          </cell>
          <cell r="K72">
            <v>182.07</v>
          </cell>
          <cell r="L72">
            <v>2.7947154471544611E-2</v>
          </cell>
          <cell r="M72">
            <v>0.02</v>
          </cell>
          <cell r="N72">
            <v>1.0128799174202923</v>
          </cell>
          <cell r="O72">
            <v>32013.5</v>
          </cell>
          <cell r="P72">
            <v>32425.831236334525</v>
          </cell>
          <cell r="Q72">
            <v>32843.473264942848</v>
          </cell>
          <cell r="R72">
            <v>33266.49448839089</v>
          </cell>
          <cell r="S72">
            <v>5670231.1200000001</v>
          </cell>
          <cell r="T72">
            <v>5743263.2285795715</v>
          </cell>
          <cell r="U72">
            <v>5817235.9846866773</v>
          </cell>
          <cell r="V72">
            <v>5892161.5037837951</v>
          </cell>
          <cell r="W72">
            <v>113404.62240000001</v>
          </cell>
          <cell r="X72">
            <v>232027.83443461463</v>
          </cell>
          <cell r="Y72">
            <v>356061.38015070173</v>
          </cell>
          <cell r="Z72">
            <v>485703.59982574626</v>
          </cell>
          <cell r="AA72">
            <v>0</v>
          </cell>
          <cell r="AB72">
            <v>0</v>
          </cell>
          <cell r="AC72">
            <v>0</v>
          </cell>
          <cell r="AD72">
            <v>0</v>
          </cell>
          <cell r="AE72">
            <v>45062.20259999916</v>
          </cell>
          <cell r="AF72">
            <v>90609.18636691304</v>
          </cell>
          <cell r="AG72">
            <v>134948.54516019224</v>
          </cell>
          <cell r="AH72">
            <v>177962.96521765037</v>
          </cell>
          <cell r="AI72">
            <v>5783635.7423999999</v>
          </cell>
          <cell r="AJ72">
            <v>5975291.063014186</v>
          </cell>
          <cell r="AK72">
            <v>6173297.3648373792</v>
          </cell>
          <cell r="AL72">
            <v>6377865.1036095414</v>
          </cell>
          <cell r="AM72">
            <v>5783635.7423999999</v>
          </cell>
          <cell r="AN72">
            <v>5975291.063014186</v>
          </cell>
          <cell r="AO72">
            <v>6173297.3648373792</v>
          </cell>
          <cell r="AP72">
            <v>6377865.1036095414</v>
          </cell>
          <cell r="AQ72">
            <v>0</v>
          </cell>
          <cell r="AR72">
            <v>0</v>
          </cell>
          <cell r="AS72">
            <v>0</v>
          </cell>
          <cell r="AT72">
            <v>0</v>
          </cell>
          <cell r="AU72">
            <v>5828697.9449999994</v>
          </cell>
          <cell r="AV72">
            <v>6065900.2493810989</v>
          </cell>
          <cell r="AW72">
            <v>6308245.9099975713</v>
          </cell>
          <cell r="AX72">
            <v>6555828.0688271914</v>
          </cell>
        </row>
        <row r="73">
          <cell r="A73" t="str">
            <v>E1036</v>
          </cell>
          <cell r="B73" t="str">
            <v>R56</v>
          </cell>
          <cell r="C73" t="str">
            <v>SD</v>
          </cell>
          <cell r="D73" t="str">
            <v>E1021</v>
          </cell>
          <cell r="E73" t="str">
            <v>E6110</v>
          </cell>
          <cell r="F73" t="str">
            <v>E7010</v>
          </cell>
          <cell r="G73" t="str">
            <v>Erewash</v>
          </cell>
          <cell r="H73">
            <v>30969.200000000001</v>
          </cell>
          <cell r="I73">
            <v>32226.7</v>
          </cell>
          <cell r="J73">
            <v>165.91</v>
          </cell>
          <cell r="K73">
            <v>170.91</v>
          </cell>
          <cell r="L73">
            <v>3.0136821168103234E-2</v>
          </cell>
          <cell r="M73">
            <v>0.02</v>
          </cell>
          <cell r="N73">
            <v>1.0133557819738903</v>
          </cell>
          <cell r="O73">
            <v>32226.7</v>
          </cell>
          <cell r="P73">
            <v>32657.112778937972</v>
          </cell>
          <cell r="Q73">
            <v>33093.274057110211</v>
          </cell>
          <cell r="R73">
            <v>33535.260610219178</v>
          </cell>
          <cell r="S73">
            <v>5346731.7970000003</v>
          </cell>
          <cell r="T73">
            <v>5418141.5811535986</v>
          </cell>
          <cell r="U73">
            <v>5490505.0988151552</v>
          </cell>
          <cell r="V73">
            <v>5563835.0878414642</v>
          </cell>
          <cell r="W73">
            <v>106934.63594000001</v>
          </cell>
          <cell r="X73">
            <v>218892.91987860535</v>
          </cell>
          <cell r="Y73">
            <v>336062.83608827763</v>
          </cell>
          <cell r="Z73">
            <v>458638.94417456147</v>
          </cell>
          <cell r="AA73">
            <v>0</v>
          </cell>
          <cell r="AB73">
            <v>0</v>
          </cell>
          <cell r="AC73">
            <v>0</v>
          </cell>
          <cell r="AD73">
            <v>0</v>
          </cell>
          <cell r="AE73">
            <v>54198.864060000313</v>
          </cell>
          <cell r="AF73">
            <v>107678.20791077426</v>
          </cell>
          <cell r="AG73">
            <v>160336.27476837501</v>
          </cell>
          <cell r="AH73">
            <v>212066.2680298218</v>
          </cell>
          <cell r="AI73">
            <v>5453666.4329400007</v>
          </cell>
          <cell r="AJ73">
            <v>5637034.5010322044</v>
          </cell>
          <cell r="AK73">
            <v>5826567.9349034326</v>
          </cell>
          <cell r="AL73">
            <v>6022474.0320160259</v>
          </cell>
          <cell r="AM73">
            <v>5453666.4329400007</v>
          </cell>
          <cell r="AN73">
            <v>5637034.5010322044</v>
          </cell>
          <cell r="AO73">
            <v>5826567.9349034326</v>
          </cell>
          <cell r="AP73">
            <v>6022474.0320160259</v>
          </cell>
          <cell r="AQ73">
            <v>0</v>
          </cell>
          <cell r="AR73">
            <v>0</v>
          </cell>
          <cell r="AS73">
            <v>0</v>
          </cell>
          <cell r="AT73">
            <v>0</v>
          </cell>
          <cell r="AU73">
            <v>5507865.2970000012</v>
          </cell>
          <cell r="AV73">
            <v>5744712.7089429786</v>
          </cell>
          <cell r="AW73">
            <v>5986904.2096718075</v>
          </cell>
          <cell r="AX73">
            <v>6234540.3000458479</v>
          </cell>
        </row>
        <row r="74">
          <cell r="A74" t="str">
            <v>E1132</v>
          </cell>
          <cell r="B74" t="str">
            <v>R62</v>
          </cell>
          <cell r="C74" t="str">
            <v>SD</v>
          </cell>
          <cell r="D74" t="str">
            <v>E1121</v>
          </cell>
          <cell r="E74" t="str">
            <v>E6161</v>
          </cell>
          <cell r="F74" t="str">
            <v>E7051</v>
          </cell>
          <cell r="G74" t="str">
            <v>Exeter</v>
          </cell>
          <cell r="H74">
            <v>33820</v>
          </cell>
          <cell r="I74">
            <v>35429</v>
          </cell>
          <cell r="J74">
            <v>135.05000000000001</v>
          </cell>
          <cell r="K74">
            <v>140.05000000000001</v>
          </cell>
          <cell r="L74">
            <v>3.7023324694557491E-2</v>
          </cell>
          <cell r="M74">
            <v>0.02</v>
          </cell>
          <cell r="N74">
            <v>1.0156134188035508</v>
          </cell>
          <cell r="O74">
            <v>35429</v>
          </cell>
          <cell r="P74">
            <v>35982.167814790999</v>
          </cell>
          <cell r="Q74">
            <v>36543.972470342975</v>
          </cell>
          <cell r="R74">
            <v>37114.548817267874</v>
          </cell>
          <cell r="S74">
            <v>4784686.45</v>
          </cell>
          <cell r="T74">
            <v>4859391.7633875245</v>
          </cell>
          <cell r="U74">
            <v>4935263.4821198191</v>
          </cell>
          <cell r="V74">
            <v>5012319.8177720271</v>
          </cell>
          <cell r="W74">
            <v>95693.729000000007</v>
          </cell>
          <cell r="X74">
            <v>196319.42724085596</v>
          </cell>
          <cell r="Y74">
            <v>302077.60721358954</v>
          </cell>
          <cell r="Z74">
            <v>413176.34918975446</v>
          </cell>
          <cell r="AA74">
            <v>0</v>
          </cell>
          <cell r="AB74">
            <v>0</v>
          </cell>
          <cell r="AC74">
            <v>0</v>
          </cell>
          <cell r="AD74">
            <v>0</v>
          </cell>
          <cell r="AE74">
            <v>81451.271000000241</v>
          </cell>
          <cell r="AF74">
            <v>163502.25090705417</v>
          </cell>
          <cell r="AG74">
            <v>246081.97984155433</v>
          </cell>
          <cell r="AH74">
            <v>329114.62715560227</v>
          </cell>
          <cell r="AI74">
            <v>4880380.1790000005</v>
          </cell>
          <cell r="AJ74">
            <v>5055711.1906283805</v>
          </cell>
          <cell r="AK74">
            <v>5237341.0893334085</v>
          </cell>
          <cell r="AL74">
            <v>5425496.1669617817</v>
          </cell>
          <cell r="AM74">
            <v>4880380.1790000005</v>
          </cell>
          <cell r="AN74">
            <v>5055711.1906283805</v>
          </cell>
          <cell r="AO74">
            <v>5237341.0893334085</v>
          </cell>
          <cell r="AP74">
            <v>5425496.1669617817</v>
          </cell>
          <cell r="AQ74">
            <v>0</v>
          </cell>
          <cell r="AR74">
            <v>0</v>
          </cell>
          <cell r="AS74">
            <v>0</v>
          </cell>
          <cell r="AT74">
            <v>0</v>
          </cell>
          <cell r="AU74">
            <v>4961831.4500000011</v>
          </cell>
          <cell r="AV74">
            <v>5219213.4415354347</v>
          </cell>
          <cell r="AW74">
            <v>5483423.069174963</v>
          </cell>
          <cell r="AX74">
            <v>5754610.7941173837</v>
          </cell>
        </row>
        <row r="75">
          <cell r="A75" t="str">
            <v>E1734</v>
          </cell>
          <cell r="B75" t="str">
            <v>R117</v>
          </cell>
          <cell r="C75" t="str">
            <v>SD</v>
          </cell>
          <cell r="D75" t="str">
            <v>E1721</v>
          </cell>
          <cell r="E75" t="str">
            <v>E6117</v>
          </cell>
          <cell r="F75" t="str">
            <v>E7052</v>
          </cell>
          <cell r="G75" t="str">
            <v>Fareham</v>
          </cell>
          <cell r="H75">
            <v>40244</v>
          </cell>
          <cell r="I75">
            <v>42005.7</v>
          </cell>
          <cell r="J75">
            <v>140.22</v>
          </cell>
          <cell r="K75">
            <v>145.22</v>
          </cell>
          <cell r="L75">
            <v>3.5658251319355294E-2</v>
          </cell>
          <cell r="M75">
            <v>0.02</v>
          </cell>
          <cell r="N75">
            <v>1.0143839336638942</v>
          </cell>
          <cell r="O75">
            <v>42005.7</v>
          </cell>
          <cell r="P75">
            <v>42609.90720230544</v>
          </cell>
          <cell r="Q75">
            <v>43222.805280928093</v>
          </cell>
          <cell r="R75">
            <v>43844.519244856383</v>
          </cell>
          <cell r="S75">
            <v>5890039.2539999997</v>
          </cell>
          <cell r="T75">
            <v>5974761.1879072683</v>
          </cell>
          <cell r="U75">
            <v>6060701.7564917374</v>
          </cell>
          <cell r="V75">
            <v>6147878.4885137621</v>
          </cell>
          <cell r="W75">
            <v>117800.78508</v>
          </cell>
          <cell r="X75">
            <v>241380.35199145359</v>
          </cell>
          <cell r="Y75">
            <v>370963.43311134586</v>
          </cell>
          <cell r="Z75">
            <v>506782.90322572447</v>
          </cell>
          <cell r="AA75">
            <v>0</v>
          </cell>
          <cell r="AB75">
            <v>0</v>
          </cell>
          <cell r="AC75">
            <v>0</v>
          </cell>
          <cell r="AD75">
            <v>0</v>
          </cell>
          <cell r="AE75">
            <v>92227.714919999344</v>
          </cell>
          <cell r="AF75">
            <v>184718.72003159992</v>
          </cell>
          <cell r="AG75">
            <v>277378.6461025739</v>
          </cell>
          <cell r="AH75">
            <v>370107.48167140112</v>
          </cell>
          <cell r="AI75">
            <v>6007840.0390799996</v>
          </cell>
          <cell r="AJ75">
            <v>6216141.5398987215</v>
          </cell>
          <cell r="AK75">
            <v>6431665.1896030828</v>
          </cell>
          <cell r="AL75">
            <v>6654661.3917394867</v>
          </cell>
          <cell r="AM75">
            <v>6007840.0390799996</v>
          </cell>
          <cell r="AN75">
            <v>6216141.5398987215</v>
          </cell>
          <cell r="AO75">
            <v>6431665.1896030828</v>
          </cell>
          <cell r="AP75">
            <v>6654661.3917394867</v>
          </cell>
          <cell r="AQ75">
            <v>0</v>
          </cell>
          <cell r="AR75">
            <v>0</v>
          </cell>
          <cell r="AS75">
            <v>0</v>
          </cell>
          <cell r="AT75">
            <v>0</v>
          </cell>
          <cell r="AU75">
            <v>6100067.7539999988</v>
          </cell>
          <cell r="AV75">
            <v>6400860.259930321</v>
          </cell>
          <cell r="AW75">
            <v>6709043.8357056566</v>
          </cell>
          <cell r="AX75">
            <v>7024768.873410888</v>
          </cell>
        </row>
        <row r="76">
          <cell r="A76" t="str">
            <v>E0533</v>
          </cell>
          <cell r="B76" t="str">
            <v>R24</v>
          </cell>
          <cell r="C76" t="str">
            <v>SD</v>
          </cell>
          <cell r="D76" t="str">
            <v>E0521</v>
          </cell>
          <cell r="E76" t="str">
            <v>E6105</v>
          </cell>
          <cell r="F76" t="str">
            <v>E7005</v>
          </cell>
          <cell r="G76" t="str">
            <v>Fenland</v>
          </cell>
          <cell r="H76">
            <v>26576</v>
          </cell>
          <cell r="I76">
            <v>27935</v>
          </cell>
          <cell r="J76">
            <v>245.61</v>
          </cell>
          <cell r="K76">
            <v>250.47</v>
          </cell>
          <cell r="L76">
            <v>1.9787467936973169E-2</v>
          </cell>
          <cell r="M76">
            <v>1.9787467936973169E-2</v>
          </cell>
          <cell r="N76">
            <v>1.0167628899720544</v>
          </cell>
          <cell r="O76">
            <v>27935</v>
          </cell>
          <cell r="P76">
            <v>28403.271331369342</v>
          </cell>
          <cell r="Q76">
            <v>28879.392243543494</v>
          </cell>
          <cell r="R76">
            <v>29363.494318181816</v>
          </cell>
          <cell r="S76">
            <v>6861115.3500000006</v>
          </cell>
          <cell r="T76">
            <v>6976127.4716976248</v>
          </cell>
          <cell r="U76">
            <v>7093067.5289367177</v>
          </cell>
          <cell r="V76">
            <v>7211967.8394886367</v>
          </cell>
          <cell r="W76">
            <v>135764.09999999945</v>
          </cell>
          <cell r="X76">
            <v>280323.24607781589</v>
          </cell>
          <cell r="Y76">
            <v>432584.06986332987</v>
          </cell>
          <cell r="Z76">
            <v>592871.49440048693</v>
          </cell>
          <cell r="AA76">
            <v>0</v>
          </cell>
          <cell r="AB76">
            <v>0</v>
          </cell>
          <cell r="AC76">
            <v>0</v>
          </cell>
          <cell r="AD76">
            <v>0</v>
          </cell>
          <cell r="AE76">
            <v>0</v>
          </cell>
          <cell r="AF76">
            <v>0</v>
          </cell>
          <cell r="AG76">
            <v>0</v>
          </cell>
          <cell r="AH76">
            <v>0</v>
          </cell>
          <cell r="AI76">
            <v>6996879.4500000002</v>
          </cell>
          <cell r="AJ76">
            <v>7256450.7177754408</v>
          </cell>
          <cell r="AK76">
            <v>7525651.5988000473</v>
          </cell>
          <cell r="AL76">
            <v>7804839.333889124</v>
          </cell>
          <cell r="AM76">
            <v>6996879.4500000002</v>
          </cell>
          <cell r="AN76">
            <v>7256450.7177754408</v>
          </cell>
          <cell r="AO76">
            <v>7525651.5988000473</v>
          </cell>
          <cell r="AP76">
            <v>7804839.333889124</v>
          </cell>
          <cell r="AQ76">
            <v>0</v>
          </cell>
          <cell r="AR76">
            <v>0</v>
          </cell>
          <cell r="AS76">
            <v>0</v>
          </cell>
          <cell r="AT76">
            <v>0</v>
          </cell>
          <cell r="AU76">
            <v>6996879.4500000002</v>
          </cell>
          <cell r="AV76">
            <v>7256450.7177754408</v>
          </cell>
          <cell r="AW76">
            <v>7525651.5988000473</v>
          </cell>
          <cell r="AX76">
            <v>7804839.333889124</v>
          </cell>
        </row>
        <row r="77">
          <cell r="A77" t="str">
            <v>E3532</v>
          </cell>
          <cell r="B77" t="str">
            <v>R263</v>
          </cell>
          <cell r="C77" t="str">
            <v>SD</v>
          </cell>
          <cell r="D77" t="str">
            <v>E3520</v>
          </cell>
          <cell r="E77" t="str">
            <v>-</v>
          </cell>
          <cell r="F77" t="str">
            <v>E7035</v>
          </cell>
          <cell r="G77" t="str">
            <v>Forest Heath</v>
          </cell>
          <cell r="H77">
            <v>16081.7</v>
          </cell>
          <cell r="I77">
            <v>17207.900000000001</v>
          </cell>
          <cell r="J77">
            <v>137.43</v>
          </cell>
          <cell r="K77">
            <v>137.43</v>
          </cell>
          <cell r="L77">
            <v>0</v>
          </cell>
          <cell r="M77">
            <v>0</v>
          </cell>
          <cell r="N77">
            <v>1.0228186518954776</v>
          </cell>
          <cell r="O77">
            <v>17207.900000000001</v>
          </cell>
          <cell r="P77">
            <v>17600.561079952189</v>
          </cell>
          <cell r="Q77">
            <v>18002.182156400708</v>
          </cell>
          <cell r="R77">
            <v>18412.967684386593</v>
          </cell>
          <cell r="S77">
            <v>2364881.6970000002</v>
          </cell>
          <cell r="T77">
            <v>2418845.1092178295</v>
          </cell>
          <cell r="U77">
            <v>2474039.8937541493</v>
          </cell>
          <cell r="V77">
            <v>2530494.1488652495</v>
          </cell>
          <cell r="W77">
            <v>0</v>
          </cell>
          <cell r="X77">
            <v>48376.902184356637</v>
          </cell>
          <cell r="Y77">
            <v>99951.211707667608</v>
          </cell>
          <cell r="Z77">
            <v>154886.48586374402</v>
          </cell>
          <cell r="AA77">
            <v>0</v>
          </cell>
          <cell r="AB77">
            <v>0</v>
          </cell>
          <cell r="AC77">
            <v>0</v>
          </cell>
          <cell r="AD77">
            <v>0</v>
          </cell>
          <cell r="AE77">
            <v>0</v>
          </cell>
          <cell r="AF77">
            <v>39625.903215404178</v>
          </cell>
          <cell r="AG77">
            <v>80070.609856339215</v>
          </cell>
          <cell r="AH77">
            <v>121308.02940205422</v>
          </cell>
          <cell r="AI77">
            <v>2364881.6970000002</v>
          </cell>
          <cell r="AJ77">
            <v>2467222.011402186</v>
          </cell>
          <cell r="AK77">
            <v>2573991.1054618168</v>
          </cell>
          <cell r="AL77">
            <v>2685380.6347289933</v>
          </cell>
          <cell r="AM77">
            <v>2364881.6970000002</v>
          </cell>
          <cell r="AN77">
            <v>2467222.011402186</v>
          </cell>
          <cell r="AO77">
            <v>2573991.1054618168</v>
          </cell>
          <cell r="AP77">
            <v>2685380.6347289933</v>
          </cell>
          <cell r="AQ77">
            <v>0</v>
          </cell>
          <cell r="AR77">
            <v>0</v>
          </cell>
          <cell r="AS77">
            <v>0</v>
          </cell>
          <cell r="AT77">
            <v>0</v>
          </cell>
          <cell r="AU77">
            <v>2364881.6970000002</v>
          </cell>
          <cell r="AV77">
            <v>2506847.9146175901</v>
          </cell>
          <cell r="AW77">
            <v>2654061.7153181559</v>
          </cell>
          <cell r="AX77">
            <v>2806688.6641310477</v>
          </cell>
        </row>
        <row r="78">
          <cell r="A78" t="str">
            <v>E1633</v>
          </cell>
          <cell r="B78" t="str">
            <v>R110</v>
          </cell>
          <cell r="C78" t="str">
            <v>SD</v>
          </cell>
          <cell r="D78" t="str">
            <v>E1620</v>
          </cell>
          <cell r="E78" t="str">
            <v>-</v>
          </cell>
          <cell r="F78" t="str">
            <v>E7016</v>
          </cell>
          <cell r="G78" t="str">
            <v>Forest of Dean</v>
          </cell>
          <cell r="H78">
            <v>25973.1</v>
          </cell>
          <cell r="I78">
            <v>27655.5</v>
          </cell>
          <cell r="J78">
            <v>162.29</v>
          </cell>
          <cell r="K78">
            <v>165.52</v>
          </cell>
          <cell r="L78">
            <v>1.9902643416107146E-2</v>
          </cell>
          <cell r="M78">
            <v>1.9902643416107146E-2</v>
          </cell>
          <cell r="N78">
            <v>1.0211414586607237</v>
          </cell>
          <cell r="O78">
            <v>27655.5</v>
          </cell>
          <cell r="P78">
            <v>28240.177609991646</v>
          </cell>
          <cell r="Q78">
            <v>28837.216157504779</v>
          </cell>
          <cell r="R78">
            <v>29446.876970789021</v>
          </cell>
          <cell r="S78">
            <v>4488211.0949999997</v>
          </cell>
          <cell r="T78">
            <v>4583098.4243255444</v>
          </cell>
          <cell r="U78">
            <v>4679991.8102014503</v>
          </cell>
          <cell r="V78">
            <v>4778933.6635893499</v>
          </cell>
          <cell r="W78">
            <v>89327.265000000785</v>
          </cell>
          <cell r="X78">
            <v>184702.05764038992</v>
          </cell>
          <cell r="Y78">
            <v>285978.90333170525</v>
          </cell>
          <cell r="Z78">
            <v>393444.0860560048</v>
          </cell>
          <cell r="AA78">
            <v>0</v>
          </cell>
          <cell r="AB78">
            <v>0</v>
          </cell>
          <cell r="AC78">
            <v>0</v>
          </cell>
          <cell r="AD78">
            <v>0</v>
          </cell>
          <cell r="AE78">
            <v>0</v>
          </cell>
          <cell r="AF78">
            <v>47714.604089841443</v>
          </cell>
          <cell r="AG78">
            <v>95537.4664320835</v>
          </cell>
          <cell r="AH78">
            <v>143372.48112147863</v>
          </cell>
          <cell r="AI78">
            <v>4577538.3600000003</v>
          </cell>
          <cell r="AJ78">
            <v>4767800.4819659339</v>
          </cell>
          <cell r="AK78">
            <v>4965970.7135331556</v>
          </cell>
          <cell r="AL78">
            <v>5172377.7496453552</v>
          </cell>
          <cell r="AM78">
            <v>4577538.3600000003</v>
          </cell>
          <cell r="AN78">
            <v>4767800.4819659339</v>
          </cell>
          <cell r="AO78">
            <v>4965970.7135331556</v>
          </cell>
          <cell r="AP78">
            <v>5172377.7496453552</v>
          </cell>
          <cell r="AQ78">
            <v>0</v>
          </cell>
          <cell r="AR78">
            <v>0</v>
          </cell>
          <cell r="AS78">
            <v>0</v>
          </cell>
          <cell r="AT78">
            <v>0</v>
          </cell>
          <cell r="AU78">
            <v>4577538.3600000003</v>
          </cell>
          <cell r="AV78">
            <v>4815515.0860557752</v>
          </cell>
          <cell r="AW78">
            <v>5061508.179965239</v>
          </cell>
          <cell r="AX78">
            <v>5315750.2307668338</v>
          </cell>
        </row>
        <row r="79">
          <cell r="A79" t="str">
            <v>E2335</v>
          </cell>
          <cell r="B79" t="str">
            <v>R175</v>
          </cell>
          <cell r="C79" t="str">
            <v>SD</v>
          </cell>
          <cell r="D79" t="str">
            <v>E2321</v>
          </cell>
          <cell r="E79" t="str">
            <v>E6123</v>
          </cell>
          <cell r="F79" t="str">
            <v>E7023</v>
          </cell>
          <cell r="G79" t="str">
            <v>Fylde</v>
          </cell>
          <cell r="H79">
            <v>27418</v>
          </cell>
          <cell r="I79">
            <v>28747</v>
          </cell>
          <cell r="J79">
            <v>185.79</v>
          </cell>
          <cell r="K79">
            <v>190.77</v>
          </cell>
          <cell r="L79">
            <v>2.6804456644598851E-2</v>
          </cell>
          <cell r="M79">
            <v>0.02</v>
          </cell>
          <cell r="N79">
            <v>1.0159030221758982</v>
          </cell>
          <cell r="O79">
            <v>28747</v>
          </cell>
          <cell r="P79">
            <v>29204.164178490548</v>
          </cell>
          <cell r="Q79">
            <v>29668.598649049654</v>
          </cell>
          <cell r="R79">
            <v>30140.419031293317</v>
          </cell>
          <cell r="S79">
            <v>5340905.13</v>
          </cell>
          <cell r="T79">
            <v>5425841.6627217587</v>
          </cell>
          <cell r="U79">
            <v>5512128.9430069346</v>
          </cell>
          <cell r="V79">
            <v>5599788.4518239852</v>
          </cell>
          <cell r="W79">
            <v>106818.1026</v>
          </cell>
          <cell r="X79">
            <v>219204.003173959</v>
          </cell>
          <cell r="Y79">
            <v>337386.38834356808</v>
          </cell>
          <cell r="Z79">
            <v>461602.65762690693</v>
          </cell>
          <cell r="AA79">
            <v>0</v>
          </cell>
          <cell r="AB79">
            <v>0</v>
          </cell>
          <cell r="AC79">
            <v>0</v>
          </cell>
          <cell r="AD79">
            <v>0</v>
          </cell>
          <cell r="AE79">
            <v>36341.95740000048</v>
          </cell>
          <cell r="AF79">
            <v>72253.555327376744</v>
          </cell>
          <cell r="AG79">
            <v>107049.21941919572</v>
          </cell>
          <cell r="AH79">
            <v>140602.91461833342</v>
          </cell>
          <cell r="AI79">
            <v>5447723.2325999998</v>
          </cell>
          <cell r="AJ79">
            <v>5645045.6658957181</v>
          </cell>
          <cell r="AK79">
            <v>5849515.3313505026</v>
          </cell>
          <cell r="AL79">
            <v>6061391.1094508925</v>
          </cell>
          <cell r="AM79">
            <v>5447723.2325999998</v>
          </cell>
          <cell r="AN79">
            <v>5645045.6658957181</v>
          </cell>
          <cell r="AO79">
            <v>5849515.3313505026</v>
          </cell>
          <cell r="AP79">
            <v>6061391.1094508925</v>
          </cell>
          <cell r="AQ79">
            <v>0</v>
          </cell>
          <cell r="AR79">
            <v>0</v>
          </cell>
          <cell r="AS79">
            <v>0</v>
          </cell>
          <cell r="AT79">
            <v>0</v>
          </cell>
          <cell r="AU79">
            <v>5484065.1900000004</v>
          </cell>
          <cell r="AV79">
            <v>5717299.2212230945</v>
          </cell>
          <cell r="AW79">
            <v>5956564.5507696979</v>
          </cell>
          <cell r="AX79">
            <v>6201994.0240692263</v>
          </cell>
        </row>
        <row r="80">
          <cell r="A80" t="str">
            <v>E3034</v>
          </cell>
          <cell r="B80" t="str">
            <v>R232</v>
          </cell>
          <cell r="C80" t="str">
            <v>SD</v>
          </cell>
          <cell r="D80" t="str">
            <v>E3021</v>
          </cell>
          <cell r="E80" t="str">
            <v>E6130</v>
          </cell>
          <cell r="F80" t="str">
            <v>E7030</v>
          </cell>
          <cell r="G80" t="str">
            <v>Gedling</v>
          </cell>
          <cell r="H80">
            <v>34396.1</v>
          </cell>
          <cell r="I80">
            <v>36104.6</v>
          </cell>
          <cell r="J80">
            <v>153.07</v>
          </cell>
          <cell r="K80">
            <v>153.07</v>
          </cell>
          <cell r="L80">
            <v>0</v>
          </cell>
          <cell r="M80">
            <v>0</v>
          </cell>
          <cell r="N80">
            <v>1.0162902949571899</v>
          </cell>
          <cell r="O80">
            <v>36104.6</v>
          </cell>
          <cell r="P80">
            <v>36692.754583311355</v>
          </cell>
          <cell r="Q80">
            <v>37290.490378265276</v>
          </cell>
          <cell r="R80">
            <v>37897.963465625471</v>
          </cell>
          <cell r="S80">
            <v>5526531.1219999995</v>
          </cell>
          <cell r="T80">
            <v>5616559.9440674689</v>
          </cell>
          <cell r="U80">
            <v>5708055.3622010658</v>
          </cell>
          <cell r="V80">
            <v>5801041.2676832909</v>
          </cell>
          <cell r="W80">
            <v>0</v>
          </cell>
          <cell r="X80">
            <v>112331.19888134948</v>
          </cell>
          <cell r="Y80">
            <v>230605.436632923</v>
          </cell>
          <cell r="Z80">
            <v>355070.13391235843</v>
          </cell>
          <cell r="AA80">
            <v>0</v>
          </cell>
          <cell r="AB80">
            <v>0</v>
          </cell>
          <cell r="AC80">
            <v>0</v>
          </cell>
          <cell r="AD80">
            <v>0</v>
          </cell>
          <cell r="AE80">
            <v>0</v>
          </cell>
          <cell r="AF80">
            <v>71132.574035207683</v>
          </cell>
          <cell r="AG80">
            <v>142299.46714973031</v>
          </cell>
          <cell r="AH80">
            <v>213399.31807202424</v>
          </cell>
          <cell r="AI80">
            <v>5526531.1219999995</v>
          </cell>
          <cell r="AJ80">
            <v>5728891.1429488184</v>
          </cell>
          <cell r="AK80">
            <v>5938660.7988339886</v>
          </cell>
          <cell r="AL80">
            <v>6156111.4015956493</v>
          </cell>
          <cell r="AM80">
            <v>5526531.1219999995</v>
          </cell>
          <cell r="AN80">
            <v>5728891.1429488184</v>
          </cell>
          <cell r="AO80">
            <v>5938660.7988339886</v>
          </cell>
          <cell r="AP80">
            <v>6156111.4015956493</v>
          </cell>
          <cell r="AQ80">
            <v>0</v>
          </cell>
          <cell r="AR80">
            <v>0</v>
          </cell>
          <cell r="AS80">
            <v>0</v>
          </cell>
          <cell r="AT80">
            <v>0</v>
          </cell>
          <cell r="AU80">
            <v>5526531.1219999995</v>
          </cell>
          <cell r="AV80">
            <v>5800023.7169840261</v>
          </cell>
          <cell r="AW80">
            <v>6080960.2659837194</v>
          </cell>
          <cell r="AX80">
            <v>6369510.7196676731</v>
          </cell>
        </row>
        <row r="81">
          <cell r="A81" t="str">
            <v>E1634</v>
          </cell>
          <cell r="B81" t="str">
            <v>R111</v>
          </cell>
          <cell r="C81" t="str">
            <v>SD</v>
          </cell>
          <cell r="D81" t="str">
            <v>E1620</v>
          </cell>
          <cell r="E81" t="str">
            <v>-</v>
          </cell>
          <cell r="F81" t="str">
            <v>E7016</v>
          </cell>
          <cell r="G81" t="str">
            <v>Gloucester</v>
          </cell>
          <cell r="H81">
            <v>34394.1</v>
          </cell>
          <cell r="I81">
            <v>36240.699999999997</v>
          </cell>
          <cell r="J81">
            <v>180.42</v>
          </cell>
          <cell r="K81">
            <v>185.42</v>
          </cell>
          <cell r="L81">
            <v>2.7713113845471593E-2</v>
          </cell>
          <cell r="M81">
            <v>0.02</v>
          </cell>
          <cell r="N81">
            <v>1.0175854205451595</v>
          </cell>
          <cell r="O81">
            <v>36240.699999999997</v>
          </cell>
          <cell r="P81">
            <v>36878.007950350962</v>
          </cell>
          <cell r="Q81">
            <v>37526.523229025624</v>
          </cell>
          <cell r="R81">
            <v>38186.44292160574</v>
          </cell>
          <cell r="S81">
            <v>6538547.0939999986</v>
          </cell>
          <cell r="T81">
            <v>6653530.1944023203</v>
          </cell>
          <cell r="U81">
            <v>6770535.3209808031</v>
          </cell>
          <cell r="V81">
            <v>6889598.0319161071</v>
          </cell>
          <cell r="W81">
            <v>130770.94187999997</v>
          </cell>
          <cell r="X81">
            <v>268802.61985385366</v>
          </cell>
          <cell r="Y81">
            <v>414410.92592659249</v>
          </cell>
          <cell r="Z81">
            <v>567924.4473025935</v>
          </cell>
          <cell r="AA81">
            <v>0</v>
          </cell>
          <cell r="AB81">
            <v>0</v>
          </cell>
          <cell r="AC81">
            <v>0</v>
          </cell>
          <cell r="AD81">
            <v>0</v>
          </cell>
          <cell r="AE81">
            <v>50432.558120000394</v>
          </cell>
          <cell r="AF81">
            <v>99977.459649656506</v>
          </cell>
          <cell r="AG81">
            <v>148486.9225087922</v>
          </cell>
          <cell r="AH81">
            <v>195804.41112952222</v>
          </cell>
          <cell r="AI81">
            <v>6669318.0358799985</v>
          </cell>
          <cell r="AJ81">
            <v>6922332.8142561736</v>
          </cell>
          <cell r="AK81">
            <v>7184946.2469073953</v>
          </cell>
          <cell r="AL81">
            <v>7457522.4792187009</v>
          </cell>
          <cell r="AM81">
            <v>6669318.0358799985</v>
          </cell>
          <cell r="AN81">
            <v>6922332.8142561736</v>
          </cell>
          <cell r="AO81">
            <v>7184946.2469073953</v>
          </cell>
          <cell r="AP81">
            <v>7457522.4792187009</v>
          </cell>
          <cell r="AQ81">
            <v>0</v>
          </cell>
          <cell r="AR81">
            <v>0</v>
          </cell>
          <cell r="AS81">
            <v>0</v>
          </cell>
          <cell r="AT81">
            <v>0</v>
          </cell>
          <cell r="AU81">
            <v>6719750.5939999986</v>
          </cell>
          <cell r="AV81">
            <v>7022310.2739058305</v>
          </cell>
          <cell r="AW81">
            <v>7333433.1694161873</v>
          </cell>
          <cell r="AX81">
            <v>7653326.890348223</v>
          </cell>
        </row>
        <row r="82">
          <cell r="A82" t="str">
            <v>E1735</v>
          </cell>
          <cell r="B82" t="str">
            <v>R118</v>
          </cell>
          <cell r="C82" t="str">
            <v>SD</v>
          </cell>
          <cell r="D82" t="str">
            <v>E1721</v>
          </cell>
          <cell r="E82" t="str">
            <v>E6117</v>
          </cell>
          <cell r="F82" t="str">
            <v>E7052</v>
          </cell>
          <cell r="G82" t="str">
            <v>Gosport</v>
          </cell>
          <cell r="H82">
            <v>24532.400000000001</v>
          </cell>
          <cell r="I82">
            <v>25945.9</v>
          </cell>
          <cell r="J82">
            <v>202.81</v>
          </cell>
          <cell r="K82">
            <v>207.81</v>
          </cell>
          <cell r="L82">
            <v>2.4653616685567759E-2</v>
          </cell>
          <cell r="M82">
            <v>0.02</v>
          </cell>
          <cell r="N82">
            <v>1.0188483994977875</v>
          </cell>
          <cell r="O82">
            <v>25945.9</v>
          </cell>
          <cell r="P82">
            <v>26434.938688529644</v>
          </cell>
          <cell r="Q82">
            <v>26933.194973630569</v>
          </cell>
          <cell r="R82">
            <v>27440.842592245361</v>
          </cell>
          <cell r="S82">
            <v>5262087.9790000003</v>
          </cell>
          <cell r="T82">
            <v>5361269.9154206971</v>
          </cell>
          <cell r="U82">
            <v>5462321.2726020161</v>
          </cell>
          <cell r="V82">
            <v>5565277.2861332819</v>
          </cell>
          <cell r="W82">
            <v>105241.75958000001</v>
          </cell>
          <cell r="X82">
            <v>216595.30458299612</v>
          </cell>
          <cell r="Y82">
            <v>334337.76045342383</v>
          </cell>
          <cell r="Z82">
            <v>458757.82769490435</v>
          </cell>
          <cell r="AA82">
            <v>0</v>
          </cell>
          <cell r="AB82">
            <v>0</v>
          </cell>
          <cell r="AC82">
            <v>0</v>
          </cell>
          <cell r="AD82">
            <v>0</v>
          </cell>
          <cell r="AE82">
            <v>24487.740420000267</v>
          </cell>
          <cell r="AF82">
            <v>47754.082302300369</v>
          </cell>
          <cell r="AG82">
            <v>69660.164151034347</v>
          </cell>
          <cell r="AH82">
            <v>90059.024150002893</v>
          </cell>
          <cell r="AI82">
            <v>5367329.7385800006</v>
          </cell>
          <cell r="AJ82">
            <v>5577865.2200036934</v>
          </cell>
          <cell r="AK82">
            <v>5796659.0330554396</v>
          </cell>
          <cell r="AL82">
            <v>6024035.1138281859</v>
          </cell>
          <cell r="AM82">
            <v>5367329.7385800006</v>
          </cell>
          <cell r="AN82">
            <v>5577865.2200036934</v>
          </cell>
          <cell r="AO82">
            <v>5796659.0330554396</v>
          </cell>
          <cell r="AP82">
            <v>6024035.1138281859</v>
          </cell>
          <cell r="AQ82">
            <v>0</v>
          </cell>
          <cell r="AR82">
            <v>0</v>
          </cell>
          <cell r="AS82">
            <v>0</v>
          </cell>
          <cell r="AT82">
            <v>0</v>
          </cell>
          <cell r="AU82">
            <v>5391817.4790000012</v>
          </cell>
          <cell r="AV82">
            <v>5625619.3023059936</v>
          </cell>
          <cell r="AW82">
            <v>5866319.1972064739</v>
          </cell>
          <cell r="AX82">
            <v>6114094.1379781887</v>
          </cell>
        </row>
        <row r="83">
          <cell r="A83" t="str">
            <v>E2236</v>
          </cell>
          <cell r="B83" t="str">
            <v>R162</v>
          </cell>
          <cell r="C83" t="str">
            <v>SD</v>
          </cell>
          <cell r="D83" t="str">
            <v>E2221</v>
          </cell>
          <cell r="E83" t="str">
            <v>E6122</v>
          </cell>
          <cell r="F83" t="str">
            <v>E7022</v>
          </cell>
          <cell r="G83" t="str">
            <v>Gravesham</v>
          </cell>
          <cell r="H83">
            <v>31080.83</v>
          </cell>
          <cell r="I83">
            <v>32412.7</v>
          </cell>
          <cell r="J83">
            <v>181.71</v>
          </cell>
          <cell r="K83">
            <v>186.66</v>
          </cell>
          <cell r="L83">
            <v>2.7241208519068749E-2</v>
          </cell>
          <cell r="M83">
            <v>0.02</v>
          </cell>
          <cell r="N83">
            <v>1.0140846304093194</v>
          </cell>
          <cell r="O83">
            <v>32412.7</v>
          </cell>
          <cell r="P83">
            <v>32869.220900068147</v>
          </cell>
          <cell r="Q83">
            <v>33332.171728287882</v>
          </cell>
          <cell r="R83">
            <v>33801.643047820784</v>
          </cell>
          <cell r="S83">
            <v>5889711.7170000002</v>
          </cell>
          <cell r="T83">
            <v>5972666.1297513833</v>
          </cell>
          <cell r="U83">
            <v>6056788.9247471914</v>
          </cell>
          <cell r="V83">
            <v>6142096.5582195148</v>
          </cell>
          <cell r="W83">
            <v>117794.23434000001</v>
          </cell>
          <cell r="X83">
            <v>241295.71164195583</v>
          </cell>
          <cell r="Y83">
            <v>370723.93650592567</v>
          </cell>
          <cell r="Z83">
            <v>506306.2862226002</v>
          </cell>
          <cell r="AA83">
            <v>0</v>
          </cell>
          <cell r="AB83">
            <v>0</v>
          </cell>
          <cell r="AC83">
            <v>0</v>
          </cell>
          <cell r="AD83">
            <v>0</v>
          </cell>
          <cell r="AE83">
            <v>42648.630659999864</v>
          </cell>
          <cell r="AF83">
            <v>85753.036313721983</v>
          </cell>
          <cell r="AG83">
            <v>127592.03083197724</v>
          </cell>
          <cell r="AH83">
            <v>168036.49258142366</v>
          </cell>
          <cell r="AI83">
            <v>6007505.9513400001</v>
          </cell>
          <cell r="AJ83">
            <v>6213961.8413933394</v>
          </cell>
          <cell r="AK83">
            <v>6427512.8612531172</v>
          </cell>
          <cell r="AL83">
            <v>6648402.8444421152</v>
          </cell>
          <cell r="AM83">
            <v>6007505.9513400001</v>
          </cell>
          <cell r="AN83">
            <v>6213961.8413933394</v>
          </cell>
          <cell r="AO83">
            <v>6427512.8612531172</v>
          </cell>
          <cell r="AP83">
            <v>6648402.8444421152</v>
          </cell>
          <cell r="AQ83">
            <v>0</v>
          </cell>
          <cell r="AR83">
            <v>0</v>
          </cell>
          <cell r="AS83">
            <v>0</v>
          </cell>
          <cell r="AT83">
            <v>0</v>
          </cell>
          <cell r="AU83">
            <v>6050154.5820000004</v>
          </cell>
          <cell r="AV83">
            <v>6299714.8777070614</v>
          </cell>
          <cell r="AW83">
            <v>6555104.892085094</v>
          </cell>
          <cell r="AX83">
            <v>6816439.3370235385</v>
          </cell>
        </row>
        <row r="84">
          <cell r="A84" t="str">
            <v>E2633</v>
          </cell>
          <cell r="B84" t="str">
            <v>R203</v>
          </cell>
          <cell r="C84" t="str">
            <v>SD</v>
          </cell>
          <cell r="D84" t="str">
            <v>E2620</v>
          </cell>
          <cell r="E84" t="str">
            <v>-</v>
          </cell>
          <cell r="F84" t="str">
            <v>E7026</v>
          </cell>
          <cell r="G84" t="str">
            <v>Great Yarmouth</v>
          </cell>
          <cell r="H84">
            <v>25301.7</v>
          </cell>
          <cell r="I84">
            <v>26722.2</v>
          </cell>
          <cell r="J84">
            <v>146.47999999999999</v>
          </cell>
          <cell r="K84">
            <v>146.47999999999999</v>
          </cell>
          <cell r="L84">
            <v>0</v>
          </cell>
          <cell r="M84">
            <v>0</v>
          </cell>
          <cell r="N84">
            <v>1.0183744685816627</v>
          </cell>
          <cell r="O84">
            <v>26722.2</v>
          </cell>
          <cell r="P84">
            <v>27213.206224332909</v>
          </cell>
          <cell r="Q84">
            <v>27713.234427108222</v>
          </cell>
          <cell r="R84">
            <v>28222.450382385374</v>
          </cell>
          <cell r="S84">
            <v>3914267.8559999997</v>
          </cell>
          <cell r="T84">
            <v>3986190.4477402843</v>
          </cell>
          <cell r="U84">
            <v>4059434.5788828121</v>
          </cell>
          <cell r="V84">
            <v>4134024.5320118093</v>
          </cell>
          <cell r="W84">
            <v>0</v>
          </cell>
          <cell r="X84">
            <v>79723.808954805761</v>
          </cell>
          <cell r="Y84">
            <v>164001.15698686556</v>
          </cell>
          <cell r="Z84">
            <v>253035.37355537852</v>
          </cell>
          <cell r="AA84">
            <v>0</v>
          </cell>
          <cell r="AB84">
            <v>0</v>
          </cell>
          <cell r="AC84">
            <v>0</v>
          </cell>
          <cell r="AD84">
            <v>0</v>
          </cell>
          <cell r="AE84">
            <v>0</v>
          </cell>
          <cell r="AF84">
            <v>56342.222166859028</v>
          </cell>
          <cell r="AG84">
            <v>113131.18728421684</v>
          </cell>
          <cell r="AH84">
            <v>170301.38218040159</v>
          </cell>
          <cell r="AI84">
            <v>3914267.8559999997</v>
          </cell>
          <cell r="AJ84">
            <v>4065914.2566950899</v>
          </cell>
          <cell r="AK84">
            <v>4223435.7358696777</v>
          </cell>
          <cell r="AL84">
            <v>4387059.9055671878</v>
          </cell>
          <cell r="AM84">
            <v>3914267.8559999997</v>
          </cell>
          <cell r="AN84">
            <v>4065914.2566950899</v>
          </cell>
          <cell r="AO84">
            <v>4223435.7358696777</v>
          </cell>
          <cell r="AP84">
            <v>4387059.9055671878</v>
          </cell>
          <cell r="AQ84">
            <v>0</v>
          </cell>
          <cell r="AR84">
            <v>0</v>
          </cell>
          <cell r="AS84">
            <v>0</v>
          </cell>
          <cell r="AT84">
            <v>0</v>
          </cell>
          <cell r="AU84">
            <v>3914267.8559999997</v>
          </cell>
          <cell r="AV84">
            <v>4122256.4788619489</v>
          </cell>
          <cell r="AW84">
            <v>4336566.923153895</v>
          </cell>
          <cell r="AX84">
            <v>4557361.2877475899</v>
          </cell>
        </row>
        <row r="85">
          <cell r="A85" t="str">
            <v>E3633</v>
          </cell>
          <cell r="B85" t="str">
            <v>R271</v>
          </cell>
          <cell r="C85" t="str">
            <v>SD</v>
          </cell>
          <cell r="D85" t="str">
            <v>E3620</v>
          </cell>
          <cell r="E85" t="str">
            <v>-</v>
          </cell>
          <cell r="F85" t="str">
            <v>E7036</v>
          </cell>
          <cell r="G85" t="str">
            <v>Guildford</v>
          </cell>
          <cell r="H85">
            <v>53401.2</v>
          </cell>
          <cell r="I85">
            <v>55531.1</v>
          </cell>
          <cell r="J85">
            <v>151.82</v>
          </cell>
          <cell r="K85">
            <v>156.82</v>
          </cell>
          <cell r="L85">
            <v>3.2933737320511192E-2</v>
          </cell>
          <cell r="M85">
            <v>0.02</v>
          </cell>
          <cell r="N85">
            <v>1.0131220166965158</v>
          </cell>
          <cell r="O85">
            <v>55531.1</v>
          </cell>
          <cell r="P85">
            <v>56259.780021375889</v>
          </cell>
          <cell r="Q85">
            <v>56998.021794158689</v>
          </cell>
          <cell r="R85">
            <v>57745.950787810012</v>
          </cell>
          <cell r="S85">
            <v>8430731.602</v>
          </cell>
          <cell r="T85">
            <v>8541359.8028452862</v>
          </cell>
          <cell r="U85">
            <v>8653439.6687891725</v>
          </cell>
          <cell r="V85">
            <v>8766990.2486053165</v>
          </cell>
          <cell r="W85">
            <v>168614.63204</v>
          </cell>
          <cell r="X85">
            <v>345070.9360349495</v>
          </cell>
          <cell r="Y85">
            <v>529659.73524724704</v>
          </cell>
          <cell r="Z85">
            <v>722681.94289147307</v>
          </cell>
          <cell r="AA85">
            <v>0</v>
          </cell>
          <cell r="AB85">
            <v>0</v>
          </cell>
          <cell r="AC85">
            <v>0</v>
          </cell>
          <cell r="AD85">
            <v>0</v>
          </cell>
          <cell r="AE85">
            <v>109040.86795999919</v>
          </cell>
          <cell r="AF85">
            <v>217526.86417880858</v>
          </cell>
          <cell r="AG85">
            <v>325310.5916651318</v>
          </cell>
          <cell r="AH85">
            <v>432237.07286472642</v>
          </cell>
          <cell r="AI85">
            <v>8599346.2340399995</v>
          </cell>
          <cell r="AJ85">
            <v>8886430.7388802357</v>
          </cell>
          <cell r="AK85">
            <v>9183099.4040364195</v>
          </cell>
          <cell r="AL85">
            <v>9489672.1914967895</v>
          </cell>
          <cell r="AM85">
            <v>8599346.2340399995</v>
          </cell>
          <cell r="AN85">
            <v>8886430.7388802357</v>
          </cell>
          <cell r="AO85">
            <v>9183099.4040364195</v>
          </cell>
          <cell r="AP85">
            <v>9489672.1914967895</v>
          </cell>
          <cell r="AQ85">
            <v>0</v>
          </cell>
          <cell r="AR85">
            <v>0</v>
          </cell>
          <cell r="AS85">
            <v>0</v>
          </cell>
          <cell r="AT85">
            <v>0</v>
          </cell>
          <cell r="AU85">
            <v>8708387.1019999981</v>
          </cell>
          <cell r="AV85">
            <v>9103957.6030590441</v>
          </cell>
          <cell r="AW85">
            <v>9508409.9957015514</v>
          </cell>
          <cell r="AX85">
            <v>9921909.2643615156</v>
          </cell>
        </row>
        <row r="86">
          <cell r="A86" t="str">
            <v>E2732</v>
          </cell>
          <cell r="B86" t="str">
            <v>R222</v>
          </cell>
          <cell r="C86" t="str">
            <v>SD</v>
          </cell>
          <cell r="D86" t="str">
            <v>E2721</v>
          </cell>
          <cell r="E86" t="str">
            <v>E6127</v>
          </cell>
          <cell r="F86" t="str">
            <v>E7027</v>
          </cell>
          <cell r="G86" t="str">
            <v>Hambleton</v>
          </cell>
          <cell r="H86">
            <v>33441.9</v>
          </cell>
          <cell r="I86">
            <v>35088.5</v>
          </cell>
          <cell r="J86">
            <v>89.48</v>
          </cell>
          <cell r="K86">
            <v>94.48</v>
          </cell>
          <cell r="L86">
            <v>5.5878408582923589E-2</v>
          </cell>
          <cell r="M86">
            <v>2.0000000000000004E-2</v>
          </cell>
          <cell r="N86">
            <v>1.0161503077286229</v>
          </cell>
          <cell r="O86">
            <v>35088.5</v>
          </cell>
          <cell r="P86">
            <v>35655.190072735786</v>
          </cell>
          <cell r="Q86">
            <v>36231.032364533006</v>
          </cell>
          <cell r="R86">
            <v>36816.174686545914</v>
          </cell>
          <cell r="S86">
            <v>3139718.98</v>
          </cell>
          <cell r="T86">
            <v>3190426.4077083981</v>
          </cell>
          <cell r="U86">
            <v>3241952.7759784134</v>
          </cell>
          <cell r="V86">
            <v>3294311.3109521284</v>
          </cell>
          <cell r="W86">
            <v>62794.379600000015</v>
          </cell>
          <cell r="X86">
            <v>128893.22687141926</v>
          </cell>
          <cell r="Y86">
            <v>198433.4455120865</v>
          </cell>
          <cell r="Z86">
            <v>271557.19707421551</v>
          </cell>
          <cell r="AA86">
            <v>0</v>
          </cell>
          <cell r="AB86">
            <v>0</v>
          </cell>
          <cell r="AC86">
            <v>0</v>
          </cell>
          <cell r="AD86">
            <v>0</v>
          </cell>
          <cell r="AE86">
            <v>112648.12039999975</v>
          </cell>
          <cell r="AF86">
            <v>227658.67385593805</v>
          </cell>
          <cell r="AG86">
            <v>345032.03995590756</v>
          </cell>
          <cell r="AH86">
            <v>464766.29665670154</v>
          </cell>
          <cell r="AI86">
            <v>3202513.3596000001</v>
          </cell>
          <cell r="AJ86">
            <v>3319319.6345798173</v>
          </cell>
          <cell r="AK86">
            <v>3440386.2214905</v>
          </cell>
          <cell r="AL86">
            <v>3565868.5080263438</v>
          </cell>
          <cell r="AM86">
            <v>3202513.3596000001</v>
          </cell>
          <cell r="AN86">
            <v>3319319.6345798173</v>
          </cell>
          <cell r="AO86">
            <v>3440386.2214905</v>
          </cell>
          <cell r="AP86">
            <v>3565868.5080263438</v>
          </cell>
          <cell r="AQ86">
            <v>0</v>
          </cell>
          <cell r="AR86">
            <v>0</v>
          </cell>
          <cell r="AS86">
            <v>0</v>
          </cell>
          <cell r="AT86">
            <v>0</v>
          </cell>
          <cell r="AU86">
            <v>3315161.48</v>
          </cell>
          <cell r="AV86">
            <v>3546978.3084357553</v>
          </cell>
          <cell r="AW86">
            <v>3785418.2614464075</v>
          </cell>
          <cell r="AX86">
            <v>4030634.8046830455</v>
          </cell>
        </row>
        <row r="87">
          <cell r="A87" t="str">
            <v>E2433</v>
          </cell>
          <cell r="B87" t="str">
            <v>R187</v>
          </cell>
          <cell r="C87" t="str">
            <v>SD</v>
          </cell>
          <cell r="D87" t="str">
            <v>E2421</v>
          </cell>
          <cell r="E87" t="str">
            <v>E6124</v>
          </cell>
          <cell r="F87" t="str">
            <v>E7024</v>
          </cell>
          <cell r="G87" t="str">
            <v>Harborough</v>
          </cell>
          <cell r="H87">
            <v>31285.200000000001</v>
          </cell>
          <cell r="I87">
            <v>32787.5</v>
          </cell>
          <cell r="J87">
            <v>160.47999999999999</v>
          </cell>
          <cell r="K87">
            <v>160.47999999999999</v>
          </cell>
          <cell r="L87">
            <v>0</v>
          </cell>
          <cell r="M87">
            <v>0</v>
          </cell>
          <cell r="N87">
            <v>1.0157569190640396</v>
          </cell>
          <cell r="O87">
            <v>32787.5</v>
          </cell>
          <cell r="P87">
            <v>33304.129983812199</v>
          </cell>
          <cell r="Q87">
            <v>33828.900464465383</v>
          </cell>
          <cell r="R87">
            <v>34361.939711109415</v>
          </cell>
          <cell r="S87">
            <v>5261738</v>
          </cell>
          <cell r="T87">
            <v>5344646.7798021818</v>
          </cell>
          <cell r="U87">
            <v>5428861.9465374043</v>
          </cell>
          <cell r="V87">
            <v>5514404.0848388383</v>
          </cell>
          <cell r="W87">
            <v>0</v>
          </cell>
          <cell r="X87">
            <v>106892.93559604372</v>
          </cell>
          <cell r="Y87">
            <v>219326.0226401111</v>
          </cell>
          <cell r="Z87">
            <v>337525.64522481523</v>
          </cell>
          <cell r="AA87">
            <v>0</v>
          </cell>
          <cell r="AB87">
            <v>0</v>
          </cell>
          <cell r="AC87">
            <v>0</v>
          </cell>
          <cell r="AD87">
            <v>0</v>
          </cell>
          <cell r="AE87">
            <v>0</v>
          </cell>
          <cell r="AF87">
            <v>59627.714323017542</v>
          </cell>
          <cell r="AG87">
            <v>118962.98200454237</v>
          </cell>
          <cell r="AH87">
            <v>177903.45044182558</v>
          </cell>
          <cell r="AI87">
            <v>5261738</v>
          </cell>
          <cell r="AJ87">
            <v>5451539.7153982259</v>
          </cell>
          <cell r="AK87">
            <v>5648187.9691775152</v>
          </cell>
          <cell r="AL87">
            <v>5851929.7300636536</v>
          </cell>
          <cell r="AM87">
            <v>5261738</v>
          </cell>
          <cell r="AN87">
            <v>5451539.7153982259</v>
          </cell>
          <cell r="AO87">
            <v>5648187.9691775152</v>
          </cell>
          <cell r="AP87">
            <v>5851929.7300636536</v>
          </cell>
          <cell r="AQ87">
            <v>0</v>
          </cell>
          <cell r="AR87">
            <v>0</v>
          </cell>
          <cell r="AS87">
            <v>0</v>
          </cell>
          <cell r="AT87">
            <v>0</v>
          </cell>
          <cell r="AU87">
            <v>5261738</v>
          </cell>
          <cell r="AV87">
            <v>5511167.4297212437</v>
          </cell>
          <cell r="AW87">
            <v>5767150.9511820581</v>
          </cell>
          <cell r="AX87">
            <v>6029833.1805054788</v>
          </cell>
        </row>
        <row r="88">
          <cell r="A88" t="str">
            <v>E1538</v>
          </cell>
          <cell r="B88" t="str">
            <v>R101</v>
          </cell>
          <cell r="C88" t="str">
            <v>SD</v>
          </cell>
          <cell r="D88" t="str">
            <v>E1521</v>
          </cell>
          <cell r="E88" t="str">
            <v>E6115</v>
          </cell>
          <cell r="F88" t="str">
            <v>E7015</v>
          </cell>
          <cell r="G88" t="str">
            <v>Harlow</v>
          </cell>
          <cell r="H88">
            <v>23385.9</v>
          </cell>
          <cell r="I88">
            <v>24419.8</v>
          </cell>
          <cell r="J88">
            <v>263.02</v>
          </cell>
          <cell r="K88">
            <v>266.97000000000003</v>
          </cell>
          <cell r="L88">
            <v>1.5017869363546765E-2</v>
          </cell>
          <cell r="M88">
            <v>1.5017869363546765E-2</v>
          </cell>
          <cell r="N88">
            <v>1.0145248085966057</v>
          </cell>
          <cell r="O88">
            <v>24419.8</v>
          </cell>
          <cell r="P88">
            <v>24774.49292096739</v>
          </cell>
          <cell r="Q88">
            <v>25134.337688722404</v>
          </cell>
          <cell r="R88">
            <v>25499.409132853547</v>
          </cell>
          <cell r="S88">
            <v>6422895.7959999992</v>
          </cell>
          <cell r="T88">
            <v>6516187.128072843</v>
          </cell>
          <cell r="U88">
            <v>6610833.4988877662</v>
          </cell>
          <cell r="V88">
            <v>6706854.5901231393</v>
          </cell>
          <cell r="W88">
            <v>96458.210000001694</v>
          </cell>
          <cell r="X88">
            <v>230140.17454003583</v>
          </cell>
          <cell r="Y88">
            <v>370369.24483388802</v>
          </cell>
          <cell r="Z88">
            <v>517400.85477213538</v>
          </cell>
          <cell r="AA88">
            <v>0</v>
          </cell>
          <cell r="AB88">
            <v>0</v>
          </cell>
          <cell r="AC88">
            <v>0</v>
          </cell>
          <cell r="AD88">
            <v>0</v>
          </cell>
          <cell r="AE88">
            <v>0</v>
          </cell>
          <cell r="AF88">
            <v>0</v>
          </cell>
          <cell r="AG88">
            <v>0</v>
          </cell>
          <cell r="AH88">
            <v>0</v>
          </cell>
          <cell r="AI88">
            <v>6519354.006000001</v>
          </cell>
          <cell r="AJ88">
            <v>6746327.3026128784</v>
          </cell>
          <cell r="AK88">
            <v>6981202.7437216546</v>
          </cell>
          <cell r="AL88">
            <v>7224255.4448952749</v>
          </cell>
          <cell r="AM88">
            <v>6519354.006000001</v>
          </cell>
          <cell r="AN88">
            <v>6746327.3026128784</v>
          </cell>
          <cell r="AO88">
            <v>6981202.7437216546</v>
          </cell>
          <cell r="AP88">
            <v>7224255.4448952749</v>
          </cell>
          <cell r="AQ88">
            <v>0</v>
          </cell>
          <cell r="AR88">
            <v>0</v>
          </cell>
          <cell r="AS88">
            <v>0</v>
          </cell>
          <cell r="AT88">
            <v>0</v>
          </cell>
          <cell r="AU88">
            <v>6519354.006000001</v>
          </cell>
          <cell r="AV88">
            <v>6746327.3026128784</v>
          </cell>
          <cell r="AW88">
            <v>6981202.7437216546</v>
          </cell>
          <cell r="AX88">
            <v>7224255.4448952749</v>
          </cell>
        </row>
        <row r="89">
          <cell r="A89" t="str">
            <v>E2753</v>
          </cell>
          <cell r="B89" t="str">
            <v>R614</v>
          </cell>
          <cell r="C89" t="str">
            <v>SD</v>
          </cell>
          <cell r="D89" t="str">
            <v>E2721</v>
          </cell>
          <cell r="E89" t="str">
            <v>E6127</v>
          </cell>
          <cell r="F89" t="str">
            <v>E7027</v>
          </cell>
          <cell r="G89" t="str">
            <v>Harrogate</v>
          </cell>
          <cell r="H89">
            <v>58047.4</v>
          </cell>
          <cell r="I89">
            <v>60196.4</v>
          </cell>
          <cell r="J89">
            <v>219.56</v>
          </cell>
          <cell r="K89">
            <v>223.93</v>
          </cell>
          <cell r="L89">
            <v>1.9903443250136599E-2</v>
          </cell>
          <cell r="M89">
            <v>1.9903443250136599E-2</v>
          </cell>
          <cell r="N89">
            <v>1.0121912587807251</v>
          </cell>
          <cell r="O89">
            <v>60196.4</v>
          </cell>
          <cell r="P89">
            <v>60930.269890068041</v>
          </cell>
          <cell r="Q89">
            <v>61673.086577877286</v>
          </cell>
          <cell r="R89">
            <v>62424.959136154255</v>
          </cell>
          <cell r="S89">
            <v>13216721.584000001</v>
          </cell>
          <cell r="T89">
            <v>13377850.057063339</v>
          </cell>
          <cell r="U89">
            <v>13540942.889038738</v>
          </cell>
          <cell r="V89">
            <v>13706024.027934028</v>
          </cell>
          <cell r="W89">
            <v>263058.26799999952</v>
          </cell>
          <cell r="X89">
            <v>539147.58614925551</v>
          </cell>
          <cell r="Y89">
            <v>827453.74115163891</v>
          </cell>
          <cell r="Z89">
            <v>1128412.7532745602</v>
          </cell>
          <cell r="AA89">
            <v>0</v>
          </cell>
          <cell r="AB89">
            <v>0</v>
          </cell>
          <cell r="AC89">
            <v>0</v>
          </cell>
          <cell r="AD89">
            <v>0</v>
          </cell>
          <cell r="AE89">
            <v>0</v>
          </cell>
          <cell r="AF89">
            <v>31769.042720681467</v>
          </cell>
          <cell r="AG89">
            <v>58788.512972456549</v>
          </cell>
          <cell r="AH89">
            <v>80758.705192745692</v>
          </cell>
          <cell r="AI89">
            <v>13479779.852</v>
          </cell>
          <cell r="AJ89">
            <v>13916997.643212594</v>
          </cell>
          <cell r="AK89">
            <v>14368396.630190376</v>
          </cell>
          <cell r="AL89">
            <v>14834436.781208588</v>
          </cell>
          <cell r="AM89">
            <v>13479779.852</v>
          </cell>
          <cell r="AN89">
            <v>13916997.643212594</v>
          </cell>
          <cell r="AO89">
            <v>14368396.630190376</v>
          </cell>
          <cell r="AP89">
            <v>14834436.781208588</v>
          </cell>
          <cell r="AQ89">
            <v>0</v>
          </cell>
          <cell r="AR89">
            <v>0</v>
          </cell>
          <cell r="AS89">
            <v>0</v>
          </cell>
          <cell r="AT89">
            <v>0</v>
          </cell>
          <cell r="AU89">
            <v>13479779.852</v>
          </cell>
          <cell r="AV89">
            <v>13948766.685933275</v>
          </cell>
          <cell r="AW89">
            <v>14427185.143162834</v>
          </cell>
          <cell r="AX89">
            <v>14915195.486401334</v>
          </cell>
        </row>
        <row r="90">
          <cell r="A90" t="str">
            <v>E1736</v>
          </cell>
          <cell r="B90" t="str">
            <v>R119</v>
          </cell>
          <cell r="C90" t="str">
            <v>SD</v>
          </cell>
          <cell r="D90" t="str">
            <v>E1721</v>
          </cell>
          <cell r="E90" t="str">
            <v>E6117</v>
          </cell>
          <cell r="F90" t="str">
            <v>E7052</v>
          </cell>
          <cell r="G90" t="str">
            <v>Hart</v>
          </cell>
          <cell r="H90">
            <v>37212.800000000003</v>
          </cell>
          <cell r="I90">
            <v>38487.199999999997</v>
          </cell>
          <cell r="J90">
            <v>151.84</v>
          </cell>
          <cell r="K90">
            <v>156.84</v>
          </cell>
          <cell r="L90">
            <v>3.2929399367755519E-2</v>
          </cell>
          <cell r="M90">
            <v>0.02</v>
          </cell>
          <cell r="N90">
            <v>1.0112875390360951</v>
          </cell>
          <cell r="O90">
            <v>38487.199999999997</v>
          </cell>
          <cell r="P90">
            <v>38921.625772389998</v>
          </cell>
          <cell r="Q90">
            <v>39360.955142644139</v>
          </cell>
          <cell r="R90">
            <v>39805.243460314727</v>
          </cell>
          <cell r="S90">
            <v>5843896.4479999999</v>
          </cell>
          <cell r="T90">
            <v>5909859.6572796972</v>
          </cell>
          <cell r="U90">
            <v>5976567.4288590867</v>
          </cell>
          <cell r="V90">
            <v>6044028.1670141881</v>
          </cell>
          <cell r="W90">
            <v>116877.92896</v>
          </cell>
          <cell r="X90">
            <v>238758.33015409971</v>
          </cell>
          <cell r="Y90">
            <v>365813.73918560654</v>
          </cell>
          <cell r="Z90">
            <v>498222.29690782016</v>
          </cell>
          <cell r="AA90">
            <v>0</v>
          </cell>
          <cell r="AB90">
            <v>0</v>
          </cell>
          <cell r="AC90">
            <v>0</v>
          </cell>
          <cell r="AD90">
            <v>0</v>
          </cell>
          <cell r="AE90">
            <v>75558.07104000001</v>
          </cell>
          <cell r="AF90">
            <v>150457.92756980058</v>
          </cell>
          <cell r="AG90">
            <v>224600.58795405593</v>
          </cell>
          <cell r="AH90">
            <v>297882.57229847444</v>
          </cell>
          <cell r="AI90">
            <v>5960774.37696</v>
          </cell>
          <cell r="AJ90">
            <v>6148617.9874337967</v>
          </cell>
          <cell r="AK90">
            <v>6342381.1680446928</v>
          </cell>
          <cell r="AL90">
            <v>6542250.4639220079</v>
          </cell>
          <cell r="AM90">
            <v>5960774.37696</v>
          </cell>
          <cell r="AN90">
            <v>6148617.9874337967</v>
          </cell>
          <cell r="AO90">
            <v>6342381.1680446928</v>
          </cell>
          <cell r="AP90">
            <v>6542250.4639220079</v>
          </cell>
          <cell r="AQ90">
            <v>0</v>
          </cell>
          <cell r="AR90">
            <v>0</v>
          </cell>
          <cell r="AS90">
            <v>0</v>
          </cell>
          <cell r="AT90">
            <v>0</v>
          </cell>
          <cell r="AU90">
            <v>6036332.4479999999</v>
          </cell>
          <cell r="AV90">
            <v>6299075.9150035977</v>
          </cell>
          <cell r="AW90">
            <v>6566981.7559987484</v>
          </cell>
          <cell r="AX90">
            <v>6840133.0362204826</v>
          </cell>
        </row>
        <row r="91">
          <cell r="A91" t="str">
            <v>E1433</v>
          </cell>
          <cell r="B91" t="str">
            <v>R89</v>
          </cell>
          <cell r="C91" t="str">
            <v>SD</v>
          </cell>
          <cell r="D91" t="str">
            <v>E1421</v>
          </cell>
          <cell r="E91" t="str">
            <v>E6114</v>
          </cell>
          <cell r="F91" t="str">
            <v>E7053</v>
          </cell>
          <cell r="G91" t="str">
            <v>Hastings</v>
          </cell>
          <cell r="H91">
            <v>23319</v>
          </cell>
          <cell r="I91">
            <v>24678</v>
          </cell>
          <cell r="J91">
            <v>240.33</v>
          </cell>
          <cell r="K91">
            <v>245.33</v>
          </cell>
          <cell r="L91">
            <v>2.0804726833936638E-2</v>
          </cell>
          <cell r="M91">
            <v>0.02</v>
          </cell>
          <cell r="N91">
            <v>1.0190606040548846</v>
          </cell>
          <cell r="O91">
            <v>24678</v>
          </cell>
          <cell r="P91">
            <v>25148.377586866442</v>
          </cell>
          <cell r="Q91">
            <v>25627.72085467244</v>
          </cell>
          <cell r="R91">
            <v>26116.200694712461</v>
          </cell>
          <cell r="S91">
            <v>5930863.7400000002</v>
          </cell>
          <cell r="T91">
            <v>6043909.5854516122</v>
          </cell>
          <cell r="U91">
            <v>6159110.1530034281</v>
          </cell>
          <cell r="V91">
            <v>6276506.5129602458</v>
          </cell>
          <cell r="W91">
            <v>118617.27480000001</v>
          </cell>
          <cell r="X91">
            <v>244173.9472522451</v>
          </cell>
          <cell r="Y91">
            <v>376986.81424503337</v>
          </cell>
          <cell r="Z91">
            <v>517385.98911738093</v>
          </cell>
          <cell r="AA91">
            <v>0</v>
          </cell>
          <cell r="AB91">
            <v>0</v>
          </cell>
          <cell r="AC91">
            <v>0</v>
          </cell>
          <cell r="AD91">
            <v>0</v>
          </cell>
          <cell r="AE91">
            <v>4772.7251999999235</v>
          </cell>
          <cell r="AF91">
            <v>7309.8286164188521</v>
          </cell>
          <cell r="AG91">
            <v>7598.1415326929537</v>
          </cell>
          <cell r="AH91">
            <v>7897.826033999977</v>
          </cell>
          <cell r="AI91">
            <v>6049481.0148</v>
          </cell>
          <cell r="AJ91">
            <v>6288083.5327038569</v>
          </cell>
          <cell r="AK91">
            <v>6536096.9672484612</v>
          </cell>
          <cell r="AL91">
            <v>6793892.502077627</v>
          </cell>
          <cell r="AM91">
            <v>6049481.0148</v>
          </cell>
          <cell r="AN91">
            <v>6288083.5327038569</v>
          </cell>
          <cell r="AO91">
            <v>6536096.9672484612</v>
          </cell>
          <cell r="AP91">
            <v>6793892.502077627</v>
          </cell>
          <cell r="AQ91">
            <v>0</v>
          </cell>
          <cell r="AR91">
            <v>0</v>
          </cell>
          <cell r="AS91">
            <v>0</v>
          </cell>
          <cell r="AT91">
            <v>0</v>
          </cell>
          <cell r="AU91">
            <v>6054253.7400000002</v>
          </cell>
          <cell r="AV91">
            <v>6295393.3613202758</v>
          </cell>
          <cell r="AW91">
            <v>6543695.1087811543</v>
          </cell>
          <cell r="AX91">
            <v>6801790.3281116271</v>
          </cell>
        </row>
        <row r="92">
          <cell r="A92" t="str">
            <v>E1737</v>
          </cell>
          <cell r="B92" t="str">
            <v>R120</v>
          </cell>
          <cell r="C92" t="str">
            <v>SD</v>
          </cell>
          <cell r="D92" t="str">
            <v>E1721</v>
          </cell>
          <cell r="E92" t="str">
            <v>E6117</v>
          </cell>
          <cell r="F92" t="str">
            <v>E7052</v>
          </cell>
          <cell r="G92" t="str">
            <v>Havant</v>
          </cell>
          <cell r="H92">
            <v>37204.14</v>
          </cell>
          <cell r="I92">
            <v>39290.5</v>
          </cell>
          <cell r="J92">
            <v>192.78</v>
          </cell>
          <cell r="K92">
            <v>192.78</v>
          </cell>
          <cell r="L92">
            <v>0</v>
          </cell>
          <cell r="M92">
            <v>0</v>
          </cell>
          <cell r="N92">
            <v>1.018353972476902</v>
          </cell>
          <cell r="O92">
            <v>39290.5</v>
          </cell>
          <cell r="P92">
            <v>40011.636755603715</v>
          </cell>
          <cell r="Q92">
            <v>40746.009235371865</v>
          </cell>
          <cell r="R92">
            <v>41493.860367421476</v>
          </cell>
          <cell r="S92">
            <v>7574422.5899999999</v>
          </cell>
          <cell r="T92">
            <v>7713443.333745284</v>
          </cell>
          <cell r="U92">
            <v>7855015.660394988</v>
          </cell>
          <cell r="V92">
            <v>7999186.4016315117</v>
          </cell>
          <cell r="W92">
            <v>0</v>
          </cell>
          <cell r="X92">
            <v>154268.86667490582</v>
          </cell>
          <cell r="Y92">
            <v>317342.63267995743</v>
          </cell>
          <cell r="Z92">
            <v>489614.20127106103</v>
          </cell>
          <cell r="AA92">
            <v>0</v>
          </cell>
          <cell r="AB92">
            <v>0</v>
          </cell>
          <cell r="AC92">
            <v>0</v>
          </cell>
          <cell r="AD92">
            <v>0</v>
          </cell>
          <cell r="AE92">
            <v>0</v>
          </cell>
          <cell r="AF92">
            <v>45789.317103112502</v>
          </cell>
          <cell r="AG92">
            <v>90117.459673760357</v>
          </cell>
          <cell r="AH92">
            <v>132793.70424025971</v>
          </cell>
          <cell r="AI92">
            <v>7574422.5899999999</v>
          </cell>
          <cell r="AJ92">
            <v>7867712.2004201896</v>
          </cell>
          <cell r="AK92">
            <v>8172358.293074945</v>
          </cell>
          <cell r="AL92">
            <v>8488800.6029025726</v>
          </cell>
          <cell r="AM92">
            <v>7574422.5899999999</v>
          </cell>
          <cell r="AN92">
            <v>7867712.2004201896</v>
          </cell>
          <cell r="AO92">
            <v>8172358.293074945</v>
          </cell>
          <cell r="AP92">
            <v>8488800.6029025726</v>
          </cell>
          <cell r="AQ92">
            <v>0</v>
          </cell>
          <cell r="AR92">
            <v>0</v>
          </cell>
          <cell r="AS92">
            <v>0</v>
          </cell>
          <cell r="AT92">
            <v>0</v>
          </cell>
          <cell r="AU92">
            <v>7574422.5899999999</v>
          </cell>
          <cell r="AV92">
            <v>7913501.5175233018</v>
          </cell>
          <cell r="AW92">
            <v>8262475.7527487054</v>
          </cell>
          <cell r="AX92">
            <v>8621594.3071428314</v>
          </cell>
        </row>
        <row r="93">
          <cell r="A93" t="str">
            <v>E1934</v>
          </cell>
          <cell r="B93" t="str">
            <v>R139</v>
          </cell>
          <cell r="C93" t="str">
            <v>SD</v>
          </cell>
          <cell r="D93" t="str">
            <v>E1920</v>
          </cell>
          <cell r="E93" t="str">
            <v>-</v>
          </cell>
          <cell r="F93" t="str">
            <v>E7019</v>
          </cell>
          <cell r="G93" t="str">
            <v>Hertsmere</v>
          </cell>
          <cell r="H93">
            <v>37800.9</v>
          </cell>
          <cell r="I93">
            <v>39496</v>
          </cell>
          <cell r="J93">
            <v>157.26</v>
          </cell>
          <cell r="K93">
            <v>162.24</v>
          </cell>
          <cell r="L93">
            <v>3.1667302556276367E-2</v>
          </cell>
          <cell r="M93">
            <v>0.02</v>
          </cell>
          <cell r="N93">
            <v>1.0147295898214372</v>
          </cell>
          <cell r="O93">
            <v>39496</v>
          </cell>
          <cell r="P93">
            <v>40077.759879587487</v>
          </cell>
          <cell r="Q93">
            <v>40668.088843575868</v>
          </cell>
          <cell r="R93">
            <v>41267.113111063511</v>
          </cell>
          <cell r="S93">
            <v>6211140.96</v>
          </cell>
          <cell r="T93">
            <v>6302628.5186639279</v>
          </cell>
          <cell r="U93">
            <v>6395463.6515407404</v>
          </cell>
          <cell r="V93">
            <v>6489666.2078458471</v>
          </cell>
          <cell r="W93">
            <v>124222.8192</v>
          </cell>
          <cell r="X93">
            <v>254626.19215402263</v>
          </cell>
          <cell r="Y93">
            <v>391453.53918350517</v>
          </cell>
          <cell r="Z93">
            <v>534957.20319174195</v>
          </cell>
          <cell r="AA93">
            <v>0</v>
          </cell>
          <cell r="AB93">
            <v>0</v>
          </cell>
          <cell r="AC93">
            <v>0</v>
          </cell>
          <cell r="AD93">
            <v>0</v>
          </cell>
          <cell r="AE93">
            <v>72467.260800001168</v>
          </cell>
          <cell r="AF93">
            <v>145349.85144426196</v>
          </cell>
          <cell r="AG93">
            <v>217754.43169326204</v>
          </cell>
          <cell r="AH93">
            <v>289559.71676730842</v>
          </cell>
          <cell r="AI93">
            <v>6335363.7791999998</v>
          </cell>
          <cell r="AJ93">
            <v>6557254.7108179508</v>
          </cell>
          <cell r="AK93">
            <v>6786917.1907242453</v>
          </cell>
          <cell r="AL93">
            <v>7024623.4110375894</v>
          </cell>
          <cell r="AM93">
            <v>6335363.7791999998</v>
          </cell>
          <cell r="AN93">
            <v>6557254.7108179508</v>
          </cell>
          <cell r="AO93">
            <v>6786917.1907242453</v>
          </cell>
          <cell r="AP93">
            <v>7024623.4110375894</v>
          </cell>
          <cell r="AQ93">
            <v>0</v>
          </cell>
          <cell r="AR93">
            <v>0</v>
          </cell>
          <cell r="AS93">
            <v>0</v>
          </cell>
          <cell r="AT93">
            <v>0</v>
          </cell>
          <cell r="AU93">
            <v>6407831.040000001</v>
          </cell>
          <cell r="AV93">
            <v>6702604.5622622129</v>
          </cell>
          <cell r="AW93">
            <v>7004671.6224175077</v>
          </cell>
          <cell r="AX93">
            <v>7314183.1278048977</v>
          </cell>
        </row>
        <row r="94">
          <cell r="A94" t="str">
            <v>E1037</v>
          </cell>
          <cell r="B94" t="str">
            <v>R57</v>
          </cell>
          <cell r="C94" t="str">
            <v>SD</v>
          </cell>
          <cell r="D94" t="str">
            <v>E1021</v>
          </cell>
          <cell r="E94" t="str">
            <v>E6110</v>
          </cell>
          <cell r="F94" t="str">
            <v>E7010</v>
          </cell>
          <cell r="G94" t="str">
            <v>High Peak</v>
          </cell>
          <cell r="H94">
            <v>28568</v>
          </cell>
          <cell r="I94">
            <v>29654</v>
          </cell>
          <cell r="J94">
            <v>174.42</v>
          </cell>
          <cell r="K94">
            <v>177.73</v>
          </cell>
          <cell r="L94">
            <v>1.8977181515881236E-2</v>
          </cell>
          <cell r="M94">
            <v>1.8977181515881236E-2</v>
          </cell>
          <cell r="N94">
            <v>1.0125142605918813</v>
          </cell>
          <cell r="O94">
            <v>29654</v>
          </cell>
          <cell r="P94">
            <v>30025.09788359165</v>
          </cell>
          <cell r="Q94">
            <v>30400.839782803661</v>
          </cell>
          <cell r="R94">
            <v>30781.283814057701</v>
          </cell>
          <cell r="S94">
            <v>5172250.68</v>
          </cell>
          <cell r="T94">
            <v>5236977.5728560556</v>
          </cell>
          <cell r="U94">
            <v>5302514.4749166146</v>
          </cell>
          <cell r="V94">
            <v>5368871.5228479439</v>
          </cell>
          <cell r="W94">
            <v>98154.740000000151</v>
          </cell>
          <cell r="X94">
            <v>206110.28693170316</v>
          </cell>
          <cell r="Y94">
            <v>318913.68636682711</v>
          </cell>
          <cell r="Z94">
            <v>436740.17890818458</v>
          </cell>
          <cell r="AA94">
            <v>0</v>
          </cell>
          <cell r="AB94">
            <v>0</v>
          </cell>
          <cell r="AC94">
            <v>0</v>
          </cell>
          <cell r="AD94">
            <v>0</v>
          </cell>
          <cell r="AE94">
            <v>0</v>
          </cell>
          <cell r="AF94">
            <v>43398.276480943568</v>
          </cell>
          <cell r="AG94">
            <v>85721.49114228948</v>
          </cell>
          <cell r="AH94">
            <v>126865.12772721115</v>
          </cell>
          <cell r="AI94">
            <v>5270405.42</v>
          </cell>
          <cell r="AJ94">
            <v>5443087.8597877584</v>
          </cell>
          <cell r="AK94">
            <v>5621428.1612834418</v>
          </cell>
          <cell r="AL94">
            <v>5805611.7017561281</v>
          </cell>
          <cell r="AM94">
            <v>5270405.42</v>
          </cell>
          <cell r="AN94">
            <v>5443087.8597877584</v>
          </cell>
          <cell r="AO94">
            <v>5621428.1612834418</v>
          </cell>
          <cell r="AP94">
            <v>5805611.7017561281</v>
          </cell>
          <cell r="AQ94">
            <v>0</v>
          </cell>
          <cell r="AR94">
            <v>0</v>
          </cell>
          <cell r="AS94">
            <v>0</v>
          </cell>
          <cell r="AT94">
            <v>0</v>
          </cell>
          <cell r="AU94">
            <v>5270405.42</v>
          </cell>
          <cell r="AV94">
            <v>5486486.1362687023</v>
          </cell>
          <cell r="AW94">
            <v>5707149.6524257315</v>
          </cell>
          <cell r="AX94">
            <v>5932476.8294833396</v>
          </cell>
        </row>
        <row r="95">
          <cell r="A95" t="str">
            <v>E2434</v>
          </cell>
          <cell r="B95" t="str">
            <v>R188</v>
          </cell>
          <cell r="C95" t="str">
            <v>SD</v>
          </cell>
          <cell r="D95" t="str">
            <v>E2421</v>
          </cell>
          <cell r="E95" t="str">
            <v>E6124</v>
          </cell>
          <cell r="F95" t="str">
            <v>E7024</v>
          </cell>
          <cell r="G95" t="str">
            <v>Hinckley &amp; Bosworth</v>
          </cell>
          <cell r="H95">
            <v>34351.1</v>
          </cell>
          <cell r="I95">
            <v>36398.6</v>
          </cell>
          <cell r="J95">
            <v>112.09</v>
          </cell>
          <cell r="K95">
            <v>117.09</v>
          </cell>
          <cell r="L95">
            <v>4.460701222232144E-2</v>
          </cell>
          <cell r="M95">
            <v>0.02</v>
          </cell>
          <cell r="N95">
            <v>1.0194861817302117</v>
          </cell>
          <cell r="O95">
            <v>36398.6</v>
          </cell>
          <cell r="P95">
            <v>37107.869734325279</v>
          </cell>
          <cell r="Q95">
            <v>37830.960427589365</v>
          </cell>
          <cell r="R95">
            <v>38568.141397509818</v>
          </cell>
          <cell r="S95">
            <v>4079919.074</v>
          </cell>
          <cell r="T95">
            <v>4159421.1185205206</v>
          </cell>
          <cell r="U95">
            <v>4240472.3543284917</v>
          </cell>
          <cell r="V95">
            <v>4323102.9692468755</v>
          </cell>
          <cell r="W95">
            <v>81598.381479999996</v>
          </cell>
          <cell r="X95">
            <v>168040.61318822901</v>
          </cell>
          <cell r="Y95">
            <v>259550.83186373801</v>
          </cell>
          <cell r="Z95">
            <v>356362.71565743344</v>
          </cell>
          <cell r="AA95">
            <v>0</v>
          </cell>
          <cell r="AB95">
            <v>0</v>
          </cell>
          <cell r="AC95">
            <v>0</v>
          </cell>
          <cell r="AD95">
            <v>0</v>
          </cell>
          <cell r="AE95">
            <v>100394.61852000008</v>
          </cell>
          <cell r="AF95">
            <v>203038.0841550238</v>
          </cell>
          <cell r="AG95">
            <v>307913.574550102</v>
          </cell>
          <cell r="AH95">
            <v>415000.11229276267</v>
          </cell>
          <cell r="AI95">
            <v>4161517.45548</v>
          </cell>
          <cell r="AJ95">
            <v>4327461.7317087492</v>
          </cell>
          <cell r="AK95">
            <v>4500023.1861922294</v>
          </cell>
          <cell r="AL95">
            <v>4679465.684904309</v>
          </cell>
          <cell r="AM95">
            <v>4161517.45548</v>
          </cell>
          <cell r="AN95">
            <v>4327461.7317087492</v>
          </cell>
          <cell r="AO95">
            <v>4500023.1861922294</v>
          </cell>
          <cell r="AP95">
            <v>4679465.684904309</v>
          </cell>
          <cell r="AQ95">
            <v>0</v>
          </cell>
          <cell r="AR95">
            <v>0</v>
          </cell>
          <cell r="AS95">
            <v>0</v>
          </cell>
          <cell r="AT95">
            <v>0</v>
          </cell>
          <cell r="AU95">
            <v>4261912.074</v>
          </cell>
          <cell r="AV95">
            <v>4530499.8158637732</v>
          </cell>
          <cell r="AW95">
            <v>4807936.7607423309</v>
          </cell>
          <cell r="AX95">
            <v>5094465.7971970718</v>
          </cell>
        </row>
        <row r="96">
          <cell r="A96" t="str">
            <v>E3835</v>
          </cell>
          <cell r="B96" t="str">
            <v>R289</v>
          </cell>
          <cell r="C96" t="str">
            <v>SD</v>
          </cell>
          <cell r="D96" t="str">
            <v>E3820</v>
          </cell>
          <cell r="E96" t="str">
            <v>-</v>
          </cell>
          <cell r="F96" t="str">
            <v>E7053</v>
          </cell>
          <cell r="G96" t="str">
            <v>Horsham</v>
          </cell>
          <cell r="H96">
            <v>54139</v>
          </cell>
          <cell r="I96">
            <v>58207.9</v>
          </cell>
          <cell r="J96">
            <v>140.03</v>
          </cell>
          <cell r="K96">
            <v>141.72</v>
          </cell>
          <cell r="L96">
            <v>1.2068842390916323E-2</v>
          </cell>
          <cell r="M96">
            <v>1.2068842390916323E-2</v>
          </cell>
          <cell r="N96">
            <v>1.0244495292107767</v>
          </cell>
          <cell r="O96">
            <v>58207.9</v>
          </cell>
          <cell r="P96">
            <v>59631.055751347973</v>
          </cell>
          <cell r="Q96">
            <v>61089.006990810012</v>
          </cell>
          <cell r="R96">
            <v>62582.604451689163</v>
          </cell>
          <cell r="S96">
            <v>8150852.2370000007</v>
          </cell>
          <cell r="T96">
            <v>8350136.7368612569</v>
          </cell>
          <cell r="U96">
            <v>8554293.648923127</v>
          </cell>
          <cell r="V96">
            <v>8763442.1013700329</v>
          </cell>
          <cell r="W96">
            <v>98371.351000000752</v>
          </cell>
          <cell r="X96">
            <v>269794.74864139879</v>
          </cell>
          <cell r="Y96">
            <v>453004.79827226896</v>
          </cell>
          <cell r="Z96">
            <v>648631.00539405411</v>
          </cell>
          <cell r="AA96">
            <v>0</v>
          </cell>
          <cell r="AB96">
            <v>0</v>
          </cell>
          <cell r="AC96">
            <v>0</v>
          </cell>
          <cell r="AD96">
            <v>0</v>
          </cell>
          <cell r="AE96">
            <v>0</v>
          </cell>
          <cell r="AF96">
            <v>129137.01433511649</v>
          </cell>
          <cell r="AG96">
            <v>261125.69345029877</v>
          </cell>
          <cell r="AH96">
            <v>395872.66290463688</v>
          </cell>
          <cell r="AI96">
            <v>8249223.5880000014</v>
          </cell>
          <cell r="AJ96">
            <v>8619931.4855026565</v>
          </cell>
          <cell r="AK96">
            <v>9007298.4471953958</v>
          </cell>
          <cell r="AL96">
            <v>9412073.1067640875</v>
          </cell>
          <cell r="AM96">
            <v>8249223.5880000014</v>
          </cell>
          <cell r="AN96">
            <v>8619931.4855026565</v>
          </cell>
          <cell r="AO96">
            <v>9007298.4471953958</v>
          </cell>
          <cell r="AP96">
            <v>9412073.1067640875</v>
          </cell>
          <cell r="AQ96">
            <v>0</v>
          </cell>
          <cell r="AR96">
            <v>0</v>
          </cell>
          <cell r="AS96">
            <v>0</v>
          </cell>
          <cell r="AT96">
            <v>0</v>
          </cell>
          <cell r="AU96">
            <v>8249223.5880000014</v>
          </cell>
          <cell r="AV96">
            <v>8749068.4998377729</v>
          </cell>
          <cell r="AW96">
            <v>9268424.140645694</v>
          </cell>
          <cell r="AX96">
            <v>9807945.7696687244</v>
          </cell>
        </row>
        <row r="97">
          <cell r="A97" t="str">
            <v>E0551</v>
          </cell>
          <cell r="B97" t="str">
            <v>R648</v>
          </cell>
          <cell r="C97" t="str">
            <v>SD</v>
          </cell>
          <cell r="D97" t="str">
            <v>E0521</v>
          </cell>
          <cell r="E97" t="str">
            <v>E6105</v>
          </cell>
          <cell r="F97" t="str">
            <v>E7005</v>
          </cell>
          <cell r="G97" t="str">
            <v>Huntingdonshire</v>
          </cell>
          <cell r="H97">
            <v>56358</v>
          </cell>
          <cell r="I97">
            <v>59358.8</v>
          </cell>
          <cell r="J97">
            <v>133.18</v>
          </cell>
          <cell r="K97">
            <v>133.18</v>
          </cell>
          <cell r="L97">
            <v>0</v>
          </cell>
          <cell r="M97">
            <v>0</v>
          </cell>
          <cell r="N97">
            <v>1.0174424341162096</v>
          </cell>
          <cell r="O97">
            <v>59358.8</v>
          </cell>
          <cell r="P97">
            <v>60394.161958217264</v>
          </cell>
          <cell r="Q97">
            <v>61447.583149177161</v>
          </cell>
          <cell r="R97">
            <v>62519.378569856992</v>
          </cell>
          <cell r="S97">
            <v>7905404.9840000011</v>
          </cell>
          <cell r="T97">
            <v>8043294.489595376</v>
          </cell>
          <cell r="U97">
            <v>8183589.1238074144</v>
          </cell>
          <cell r="V97">
            <v>8326330.8379335543</v>
          </cell>
          <cell r="W97">
            <v>0</v>
          </cell>
          <cell r="X97">
            <v>160865.88979190766</v>
          </cell>
          <cell r="Y97">
            <v>330617.00060181948</v>
          </cell>
          <cell r="Z97">
            <v>509638.05792823638</v>
          </cell>
          <cell r="AA97">
            <v>0</v>
          </cell>
          <cell r="AB97">
            <v>0</v>
          </cell>
          <cell r="AC97">
            <v>0</v>
          </cell>
          <cell r="AD97">
            <v>0</v>
          </cell>
          <cell r="AE97">
            <v>0</v>
          </cell>
          <cell r="AF97">
            <v>141104.91999917867</v>
          </cell>
          <cell r="AG97">
            <v>283858.83088995225</v>
          </cell>
          <cell r="AH97">
            <v>428152.62061961764</v>
          </cell>
          <cell r="AI97">
            <v>7905404.9840000011</v>
          </cell>
          <cell r="AJ97">
            <v>8204160.3793872837</v>
          </cell>
          <cell r="AK97">
            <v>8514206.1244092342</v>
          </cell>
          <cell r="AL97">
            <v>8835968.8958617914</v>
          </cell>
          <cell r="AM97">
            <v>7905404.9840000011</v>
          </cell>
          <cell r="AN97">
            <v>8204160.3793872837</v>
          </cell>
          <cell r="AO97">
            <v>8514206.1244092342</v>
          </cell>
          <cell r="AP97">
            <v>8835968.8958617914</v>
          </cell>
          <cell r="AQ97">
            <v>0</v>
          </cell>
          <cell r="AR97">
            <v>0</v>
          </cell>
          <cell r="AS97">
            <v>0</v>
          </cell>
          <cell r="AT97">
            <v>0</v>
          </cell>
          <cell r="AU97">
            <v>7905404.9840000011</v>
          </cell>
          <cell r="AV97">
            <v>8345265.2993864622</v>
          </cell>
          <cell r="AW97">
            <v>8798064.9552991856</v>
          </cell>
          <cell r="AX97">
            <v>9264121.5164814088</v>
          </cell>
        </row>
        <row r="98">
          <cell r="A98" t="str">
            <v>E2336</v>
          </cell>
          <cell r="B98" t="str">
            <v>R176</v>
          </cell>
          <cell r="C98" t="str">
            <v>SD</v>
          </cell>
          <cell r="D98" t="str">
            <v>E2321</v>
          </cell>
          <cell r="E98" t="str">
            <v>E6123</v>
          </cell>
          <cell r="F98" t="str">
            <v>E7023</v>
          </cell>
          <cell r="G98" t="str">
            <v>Hyndburn</v>
          </cell>
          <cell r="H98">
            <v>18318.7</v>
          </cell>
          <cell r="I98">
            <v>19089</v>
          </cell>
          <cell r="J98">
            <v>230.52</v>
          </cell>
          <cell r="K98">
            <v>230.52</v>
          </cell>
          <cell r="L98">
            <v>0</v>
          </cell>
          <cell r="M98">
            <v>0</v>
          </cell>
          <cell r="N98">
            <v>1.0138246409520888</v>
          </cell>
          <cell r="O98">
            <v>19089</v>
          </cell>
          <cell r="P98">
            <v>19352.898571134421</v>
          </cell>
          <cell r="Q98">
            <v>19620.445445262547</v>
          </cell>
          <cell r="R98">
            <v>19891.691058863347</v>
          </cell>
          <cell r="S98">
            <v>4400396.28</v>
          </cell>
          <cell r="T98">
            <v>4461230.1786179068</v>
          </cell>
          <cell r="U98">
            <v>4522905.0840419224</v>
          </cell>
          <cell r="V98">
            <v>4585432.6228891788</v>
          </cell>
          <cell r="W98">
            <v>0</v>
          </cell>
          <cell r="X98">
            <v>89224.603572358217</v>
          </cell>
          <cell r="Y98">
            <v>182725.36539529363</v>
          </cell>
          <cell r="Z98">
            <v>280665.15998180053</v>
          </cell>
          <cell r="AA98">
            <v>0</v>
          </cell>
          <cell r="AB98">
            <v>0</v>
          </cell>
          <cell r="AC98">
            <v>0</v>
          </cell>
          <cell r="AD98">
            <v>0</v>
          </cell>
          <cell r="AE98">
            <v>0</v>
          </cell>
          <cell r="AF98">
            <v>7539.8892833139998</v>
          </cell>
          <cell r="AG98">
            <v>13479.089057331877</v>
          </cell>
          <cell r="AH98">
            <v>17710.205901149104</v>
          </cell>
          <cell r="AI98">
            <v>4400396.28</v>
          </cell>
          <cell r="AJ98">
            <v>4550454.7821902651</v>
          </cell>
          <cell r="AK98">
            <v>4705630.4494372159</v>
          </cell>
          <cell r="AL98">
            <v>4866097.782870979</v>
          </cell>
          <cell r="AM98">
            <v>4400396.28</v>
          </cell>
          <cell r="AN98">
            <v>4550454.7821902651</v>
          </cell>
          <cell r="AO98">
            <v>4705630.4494372159</v>
          </cell>
          <cell r="AP98">
            <v>4866097.782870979</v>
          </cell>
          <cell r="AQ98">
            <v>0</v>
          </cell>
          <cell r="AR98">
            <v>0</v>
          </cell>
          <cell r="AS98">
            <v>0</v>
          </cell>
          <cell r="AT98">
            <v>0</v>
          </cell>
          <cell r="AU98">
            <v>4400396.28</v>
          </cell>
          <cell r="AV98">
            <v>4557994.6714735795</v>
          </cell>
          <cell r="AW98">
            <v>4719109.5384945478</v>
          </cell>
          <cell r="AX98">
            <v>4883807.9887721278</v>
          </cell>
        </row>
        <row r="99">
          <cell r="A99" t="str">
            <v>E3533</v>
          </cell>
          <cell r="B99" t="str">
            <v>R264</v>
          </cell>
          <cell r="C99" t="str">
            <v>SD</v>
          </cell>
          <cell r="D99" t="str">
            <v>E3520</v>
          </cell>
          <cell r="E99" t="str">
            <v>-</v>
          </cell>
          <cell r="F99" t="str">
            <v>E7035</v>
          </cell>
          <cell r="G99" t="str">
            <v>Ipswich</v>
          </cell>
          <cell r="H99">
            <v>34346.199999999997</v>
          </cell>
          <cell r="I99">
            <v>37046</v>
          </cell>
          <cell r="J99">
            <v>328.32</v>
          </cell>
          <cell r="K99">
            <v>334.8</v>
          </cell>
          <cell r="L99">
            <v>1.9736842105263275E-2</v>
          </cell>
          <cell r="M99">
            <v>1.9736842105263275E-2</v>
          </cell>
          <cell r="N99">
            <v>1.0255437902876023</v>
          </cell>
          <cell r="O99">
            <v>37046</v>
          </cell>
          <cell r="P99">
            <v>37992.295254994518</v>
          </cell>
          <cell r="Q99">
            <v>38962.762477532771</v>
          </cell>
          <cell r="R99">
            <v>39958.019111284528</v>
          </cell>
          <cell r="S99">
            <v>12162942.720000001</v>
          </cell>
          <cell r="T99">
            <v>12473630.3781198</v>
          </cell>
          <cell r="U99">
            <v>12792254.176623559</v>
          </cell>
          <cell r="V99">
            <v>13119016.834616937</v>
          </cell>
          <cell r="W99">
            <v>240058.08000000144</v>
          </cell>
          <cell r="X99">
            <v>500586.48227981036</v>
          </cell>
          <cell r="Y99">
            <v>779485.90910452476</v>
          </cell>
          <cell r="Z99">
            <v>1077765.2090651456</v>
          </cell>
          <cell r="AA99">
            <v>0</v>
          </cell>
          <cell r="AB99">
            <v>0</v>
          </cell>
          <cell r="AC99">
            <v>0</v>
          </cell>
          <cell r="AD99">
            <v>0</v>
          </cell>
          <cell r="AE99">
            <v>0</v>
          </cell>
          <cell r="AF99">
            <v>0</v>
          </cell>
          <cell r="AG99">
            <v>0</v>
          </cell>
          <cell r="AH99">
            <v>0</v>
          </cell>
          <cell r="AI99">
            <v>12403000.800000003</v>
          </cell>
          <cell r="AJ99">
            <v>12974216.860399611</v>
          </cell>
          <cell r="AK99">
            <v>13571740.085728083</v>
          </cell>
          <cell r="AL99">
            <v>14196782.043682082</v>
          </cell>
          <cell r="AM99">
            <v>12403000.800000003</v>
          </cell>
          <cell r="AN99">
            <v>12974216.860399611</v>
          </cell>
          <cell r="AO99">
            <v>13571740.085728083</v>
          </cell>
          <cell r="AP99">
            <v>14196782.043682082</v>
          </cell>
          <cell r="AQ99">
            <v>0</v>
          </cell>
          <cell r="AR99">
            <v>0</v>
          </cell>
          <cell r="AS99">
            <v>0</v>
          </cell>
          <cell r="AT99">
            <v>0</v>
          </cell>
          <cell r="AU99">
            <v>12403000.800000003</v>
          </cell>
          <cell r="AV99">
            <v>12974216.860399611</v>
          </cell>
          <cell r="AW99">
            <v>13571740.085728083</v>
          </cell>
          <cell r="AX99">
            <v>14196782.043682082</v>
          </cell>
        </row>
        <row r="100">
          <cell r="A100" t="str">
            <v>E2834</v>
          </cell>
          <cell r="B100" t="str">
            <v>R211</v>
          </cell>
          <cell r="C100" t="str">
            <v>SD</v>
          </cell>
          <cell r="D100" t="str">
            <v>E2820</v>
          </cell>
          <cell r="E100" t="str">
            <v>-</v>
          </cell>
          <cell r="F100" t="str">
            <v>E7028</v>
          </cell>
          <cell r="G100" t="str">
            <v>Kettering</v>
          </cell>
          <cell r="H100">
            <v>28127</v>
          </cell>
          <cell r="I100">
            <v>30450</v>
          </cell>
          <cell r="J100">
            <v>205.39</v>
          </cell>
          <cell r="K100">
            <v>205.39</v>
          </cell>
          <cell r="L100">
            <v>0</v>
          </cell>
          <cell r="M100">
            <v>0</v>
          </cell>
          <cell r="N100">
            <v>1.0268049680140341</v>
          </cell>
          <cell r="O100">
            <v>30450</v>
          </cell>
          <cell r="P100">
            <v>31266.211276027338</v>
          </cell>
          <cell r="Q100">
            <v>32104.301069201283</v>
          </cell>
          <cell r="R100">
            <v>32964.855832474146</v>
          </cell>
          <cell r="S100">
            <v>6254125.5</v>
          </cell>
          <cell r="T100">
            <v>6421767.1339832544</v>
          </cell>
          <cell r="U100">
            <v>6593902.3966032509</v>
          </cell>
          <cell r="V100">
            <v>6770651.7394318646</v>
          </cell>
          <cell r="W100">
            <v>0</v>
          </cell>
          <cell r="X100">
            <v>128435.34267966521</v>
          </cell>
          <cell r="Y100">
            <v>266393.6568227713</v>
          </cell>
          <cell r="Z100">
            <v>414418.0516671451</v>
          </cell>
          <cell r="AA100">
            <v>0</v>
          </cell>
          <cell r="AB100">
            <v>0</v>
          </cell>
          <cell r="AC100">
            <v>0</v>
          </cell>
          <cell r="AD100">
            <v>0</v>
          </cell>
          <cell r="AE100">
            <v>0</v>
          </cell>
          <cell r="AF100">
            <v>27895.713700471671</v>
          </cell>
          <cell r="AG100">
            <v>54649.353869241706</v>
          </cell>
          <cell r="AH100">
            <v>80054.78581996671</v>
          </cell>
          <cell r="AI100">
            <v>6254125.5</v>
          </cell>
          <cell r="AJ100">
            <v>6550202.4766629199</v>
          </cell>
          <cell r="AK100">
            <v>6860296.0534260217</v>
          </cell>
          <cell r="AL100">
            <v>7185069.79109901</v>
          </cell>
          <cell r="AM100">
            <v>6254125.5</v>
          </cell>
          <cell r="AN100">
            <v>6550202.4766629199</v>
          </cell>
          <cell r="AO100">
            <v>6860296.0534260217</v>
          </cell>
          <cell r="AP100">
            <v>7185069.79109901</v>
          </cell>
          <cell r="AQ100">
            <v>0</v>
          </cell>
          <cell r="AR100">
            <v>0</v>
          </cell>
          <cell r="AS100">
            <v>0</v>
          </cell>
          <cell r="AT100">
            <v>0</v>
          </cell>
          <cell r="AU100">
            <v>6254125.5</v>
          </cell>
          <cell r="AV100">
            <v>6578098.1903633913</v>
          </cell>
          <cell r="AW100">
            <v>6914945.4072952634</v>
          </cell>
          <cell r="AX100">
            <v>7265124.5769189764</v>
          </cell>
        </row>
        <row r="101">
          <cell r="A101" t="str">
            <v>E2634</v>
          </cell>
          <cell r="B101" t="str">
            <v>R207</v>
          </cell>
          <cell r="C101" t="str">
            <v>SD</v>
          </cell>
          <cell r="D101" t="str">
            <v>E2620</v>
          </cell>
          <cell r="E101" t="str">
            <v>-</v>
          </cell>
          <cell r="F101" t="str">
            <v>E7026</v>
          </cell>
          <cell r="G101" t="str">
            <v>King's Lynn &amp; West Norfolk</v>
          </cell>
          <cell r="H101">
            <v>45685.9</v>
          </cell>
          <cell r="I101">
            <v>47939.9</v>
          </cell>
          <cell r="J101">
            <v>122.45</v>
          </cell>
          <cell r="K101">
            <v>125.18</v>
          </cell>
          <cell r="L101">
            <v>2.2294814209881553E-2</v>
          </cell>
          <cell r="M101">
            <v>0.02</v>
          </cell>
          <cell r="N101">
            <v>1.0161823474565188</v>
          </cell>
          <cell r="O101">
            <v>47939.9</v>
          </cell>
          <cell r="P101">
            <v>48715.680118830765</v>
          </cell>
          <cell r="Q101">
            <v>49504.01418109431</v>
          </cell>
          <cell r="R101">
            <v>50305.105339065209</v>
          </cell>
          <cell r="S101">
            <v>5870240.7549999999</v>
          </cell>
          <cell r="T101">
            <v>5965235.0305508273</v>
          </cell>
          <cell r="U101">
            <v>6061766.5364749981</v>
          </cell>
          <cell r="V101">
            <v>6159860.1487685349</v>
          </cell>
          <cell r="W101">
            <v>117404.81510000001</v>
          </cell>
          <cell r="X101">
            <v>240995.49523425338</v>
          </cell>
          <cell r="Y101">
            <v>371028.60616456124</v>
          </cell>
          <cell r="Z101">
            <v>507770.57736091153</v>
          </cell>
          <cell r="AA101">
            <v>0</v>
          </cell>
          <cell r="AB101">
            <v>0</v>
          </cell>
          <cell r="AC101">
            <v>0</v>
          </cell>
          <cell r="AD101">
            <v>0</v>
          </cell>
          <cell r="AE101">
            <v>13471.111900000284</v>
          </cell>
          <cell r="AF101">
            <v>135576.71208430876</v>
          </cell>
          <cell r="AG101">
            <v>259157.49436076963</v>
          </cell>
          <cell r="AH101">
            <v>384138.94030071551</v>
          </cell>
          <cell r="AI101">
            <v>5987645.5701000001</v>
          </cell>
          <cell r="AJ101">
            <v>6206230.5257850811</v>
          </cell>
          <cell r="AK101">
            <v>6432795.1426395597</v>
          </cell>
          <cell r="AL101">
            <v>6667630.7261294462</v>
          </cell>
          <cell r="AM101">
            <v>5987645.5701000001</v>
          </cell>
          <cell r="AN101">
            <v>6206230.5257850811</v>
          </cell>
          <cell r="AO101">
            <v>6432795.1426395597</v>
          </cell>
          <cell r="AP101">
            <v>6667630.7261294462</v>
          </cell>
          <cell r="AQ101">
            <v>0</v>
          </cell>
          <cell r="AR101">
            <v>0</v>
          </cell>
          <cell r="AS101">
            <v>0</v>
          </cell>
          <cell r="AT101">
            <v>0</v>
          </cell>
          <cell r="AU101">
            <v>6001116.682</v>
          </cell>
          <cell r="AV101">
            <v>6341807.2378693903</v>
          </cell>
          <cell r="AW101">
            <v>6691952.6370003298</v>
          </cell>
          <cell r="AX101">
            <v>7051769.6664301613</v>
          </cell>
        </row>
        <row r="102">
          <cell r="A102" t="str">
            <v>E2337</v>
          </cell>
          <cell r="B102" t="str">
            <v>R177</v>
          </cell>
          <cell r="C102" t="str">
            <v>SD</v>
          </cell>
          <cell r="D102" t="str">
            <v>E2321</v>
          </cell>
          <cell r="E102" t="str">
            <v>E6123</v>
          </cell>
          <cell r="F102" t="str">
            <v>E7023</v>
          </cell>
          <cell r="G102" t="str">
            <v>Lancaster</v>
          </cell>
          <cell r="H102">
            <v>37100</v>
          </cell>
          <cell r="I102">
            <v>39700</v>
          </cell>
          <cell r="J102">
            <v>203.97</v>
          </cell>
          <cell r="K102">
            <v>208.97</v>
          </cell>
          <cell r="L102">
            <v>2.45134088346326E-2</v>
          </cell>
          <cell r="M102">
            <v>0.02</v>
          </cell>
          <cell r="N102">
            <v>1.0228348865216037</v>
          </cell>
          <cell r="O102">
            <v>39700</v>
          </cell>
          <cell r="P102">
            <v>40606.544994907665</v>
          </cell>
          <cell r="Q102">
            <v>41533.790841900773</v>
          </cell>
          <cell r="R102">
            <v>42482.2102425876</v>
          </cell>
          <cell r="S102">
            <v>8097609</v>
          </cell>
          <cell r="T102">
            <v>8282516.9826113163</v>
          </cell>
          <cell r="U102">
            <v>8471647.3180225007</v>
          </cell>
          <cell r="V102">
            <v>8665096.4231805932</v>
          </cell>
          <cell r="W102">
            <v>161952.18</v>
          </cell>
          <cell r="X102">
            <v>334613.68609749712</v>
          </cell>
          <cell r="Y102">
            <v>518532.58904152061</v>
          </cell>
          <cell r="Z102">
            <v>714282.61477105017</v>
          </cell>
          <cell r="AA102">
            <v>0</v>
          </cell>
          <cell r="AB102">
            <v>0</v>
          </cell>
          <cell r="AC102">
            <v>0</v>
          </cell>
          <cell r="AD102">
            <v>0</v>
          </cell>
          <cell r="AE102">
            <v>36547.820000000291</v>
          </cell>
          <cell r="AF102">
            <v>71451.763851579628</v>
          </cell>
          <cell r="AG102">
            <v>104474.27358699076</v>
          </cell>
          <cell r="AH102">
            <v>135361.59008070224</v>
          </cell>
          <cell r="AI102">
            <v>8259561.1799999997</v>
          </cell>
          <cell r="AJ102">
            <v>8617130.6687088124</v>
          </cell>
          <cell r="AK102">
            <v>8990179.9070640206</v>
          </cell>
          <cell r="AL102">
            <v>9379379.0379516426</v>
          </cell>
          <cell r="AM102">
            <v>8259561.1799999997</v>
          </cell>
          <cell r="AN102">
            <v>8617130.6687088124</v>
          </cell>
          <cell r="AO102">
            <v>8990179.9070640206</v>
          </cell>
          <cell r="AP102">
            <v>9379379.0379516426</v>
          </cell>
          <cell r="AQ102">
            <v>0</v>
          </cell>
          <cell r="AR102">
            <v>0</v>
          </cell>
          <cell r="AS102">
            <v>0</v>
          </cell>
          <cell r="AT102">
            <v>0</v>
          </cell>
          <cell r="AU102">
            <v>8296109</v>
          </cell>
          <cell r="AV102">
            <v>8688582.4325603917</v>
          </cell>
          <cell r="AW102">
            <v>9094654.1806510109</v>
          </cell>
          <cell r="AX102">
            <v>9514740.6280323453</v>
          </cell>
        </row>
        <row r="103">
          <cell r="A103" t="str">
            <v>E1435</v>
          </cell>
          <cell r="B103" t="str">
            <v>R91</v>
          </cell>
          <cell r="C103" t="str">
            <v>SD</v>
          </cell>
          <cell r="D103" t="str">
            <v>E1421</v>
          </cell>
          <cell r="E103" t="str">
            <v>E6114</v>
          </cell>
          <cell r="F103" t="str">
            <v>E7053</v>
          </cell>
          <cell r="G103" t="str">
            <v>Lewes</v>
          </cell>
          <cell r="H103">
            <v>34436</v>
          </cell>
          <cell r="I103">
            <v>35797.1</v>
          </cell>
          <cell r="J103">
            <v>189.61</v>
          </cell>
          <cell r="K103">
            <v>190.61</v>
          </cell>
          <cell r="L103">
            <v>5.2739834396919871E-3</v>
          </cell>
          <cell r="M103">
            <v>5.2739834396919871E-3</v>
          </cell>
          <cell r="N103">
            <v>1.0130052946081205</v>
          </cell>
          <cell r="O103">
            <v>35797.1</v>
          </cell>
          <cell r="P103">
            <v>36262.651831616349</v>
          </cell>
          <cell r="Q103">
            <v>36734.258301958223</v>
          </cell>
          <cell r="R103">
            <v>37211.99815338599</v>
          </cell>
          <cell r="S103">
            <v>6787488.1310000001</v>
          </cell>
          <cell r="T103">
            <v>6875761.4137927769</v>
          </cell>
          <cell r="U103">
            <v>6965182.7166342996</v>
          </cell>
          <cell r="V103">
            <v>7055766.9698635181</v>
          </cell>
          <cell r="W103">
            <v>35797.099999999919</v>
          </cell>
          <cell r="X103">
            <v>174503.1331441041</v>
          </cell>
          <cell r="Y103">
            <v>319611.70408938336</v>
          </cell>
          <cell r="Z103">
            <v>471359.05482776463</v>
          </cell>
          <cell r="AA103">
            <v>0</v>
          </cell>
          <cell r="AB103">
            <v>0</v>
          </cell>
          <cell r="AC103">
            <v>0</v>
          </cell>
          <cell r="AD103">
            <v>0</v>
          </cell>
          <cell r="AE103">
            <v>0</v>
          </cell>
          <cell r="AF103">
            <v>43072.777845594261</v>
          </cell>
          <cell r="AG103">
            <v>84465.137232158086</v>
          </cell>
          <cell r="AH103">
            <v>124032.91562641184</v>
          </cell>
          <cell r="AI103">
            <v>6823285.2309999997</v>
          </cell>
          <cell r="AJ103">
            <v>7050264.5469368808</v>
          </cell>
          <cell r="AK103">
            <v>7284794.4207236832</v>
          </cell>
          <cell r="AL103">
            <v>7527126.0246912828</v>
          </cell>
          <cell r="AM103">
            <v>6823285.2309999997</v>
          </cell>
          <cell r="AN103">
            <v>7050264.5469368808</v>
          </cell>
          <cell r="AO103">
            <v>7284794.4207236832</v>
          </cell>
          <cell r="AP103">
            <v>7527126.0246912828</v>
          </cell>
          <cell r="AQ103">
            <v>0</v>
          </cell>
          <cell r="AR103">
            <v>0</v>
          </cell>
          <cell r="AS103">
            <v>0</v>
          </cell>
          <cell r="AT103">
            <v>0</v>
          </cell>
          <cell r="AU103">
            <v>6823285.2309999997</v>
          </cell>
          <cell r="AV103">
            <v>7093337.3247824749</v>
          </cell>
          <cell r="AW103">
            <v>7369259.5579558415</v>
          </cell>
          <cell r="AX103">
            <v>7651158.940317695</v>
          </cell>
        </row>
        <row r="104">
          <cell r="A104" t="str">
            <v>E3433</v>
          </cell>
          <cell r="B104" t="str">
            <v>R255</v>
          </cell>
          <cell r="C104" t="str">
            <v>SD</v>
          </cell>
          <cell r="D104" t="str">
            <v>E3421</v>
          </cell>
          <cell r="E104" t="str">
            <v>E6134</v>
          </cell>
          <cell r="F104" t="str">
            <v>E7034</v>
          </cell>
          <cell r="G104" t="str">
            <v>Lichfield</v>
          </cell>
          <cell r="H104">
            <v>35274</v>
          </cell>
          <cell r="I104">
            <v>36610</v>
          </cell>
          <cell r="J104">
            <v>154.99</v>
          </cell>
          <cell r="K104">
            <v>159.99</v>
          </cell>
          <cell r="L104">
            <v>3.226014581585912E-2</v>
          </cell>
          <cell r="M104">
            <v>0.02</v>
          </cell>
          <cell r="N104">
            <v>1.0124688554688146</v>
          </cell>
          <cell r="O104">
            <v>36610</v>
          </cell>
          <cell r="P104">
            <v>37066.484798713303</v>
          </cell>
          <cell r="Q104">
            <v>37528.661440405471</v>
          </cell>
          <cell r="R104">
            <v>37996.600895843963</v>
          </cell>
          <cell r="S104">
            <v>5674183.9000000004</v>
          </cell>
          <cell r="T104">
            <v>5744934.4789525755</v>
          </cell>
          <cell r="U104">
            <v>5816567.2366484441</v>
          </cell>
          <cell r="V104">
            <v>5889093.1728468565</v>
          </cell>
          <cell r="W104">
            <v>113483.67800000001</v>
          </cell>
          <cell r="X104">
            <v>232095.35294968399</v>
          </cell>
          <cell r="Y104">
            <v>356020.44742077758</v>
          </cell>
          <cell r="Z104">
            <v>485450.67067901959</v>
          </cell>
          <cell r="AA104">
            <v>0</v>
          </cell>
          <cell r="AB104">
            <v>0</v>
          </cell>
          <cell r="AC104">
            <v>0</v>
          </cell>
          <cell r="AD104">
            <v>0</v>
          </cell>
          <cell r="AE104">
            <v>69566.321999999403</v>
          </cell>
          <cell r="AF104">
            <v>138569.49503744807</v>
          </cell>
          <cell r="AG104">
            <v>206909.47418530344</v>
          </cell>
          <cell r="AH104">
            <v>274481.34723785898</v>
          </cell>
          <cell r="AI104">
            <v>5787667.5780000007</v>
          </cell>
          <cell r="AJ104">
            <v>5977029.831902259</v>
          </cell>
          <cell r="AK104">
            <v>6172587.6840692218</v>
          </cell>
          <cell r="AL104">
            <v>6374543.8435258763</v>
          </cell>
          <cell r="AM104">
            <v>5787667.5780000007</v>
          </cell>
          <cell r="AN104">
            <v>5977029.831902259</v>
          </cell>
          <cell r="AO104">
            <v>6172587.6840692218</v>
          </cell>
          <cell r="AP104">
            <v>6374543.8435258763</v>
          </cell>
          <cell r="AQ104">
            <v>0</v>
          </cell>
          <cell r="AR104">
            <v>0</v>
          </cell>
          <cell r="AS104">
            <v>0</v>
          </cell>
          <cell r="AT104">
            <v>0</v>
          </cell>
          <cell r="AU104">
            <v>5857233.9000000004</v>
          </cell>
          <cell r="AV104">
            <v>6115599.3269397067</v>
          </cell>
          <cell r="AW104">
            <v>6379497.1582545256</v>
          </cell>
          <cell r="AX104">
            <v>6649025.1907637352</v>
          </cell>
        </row>
        <row r="105">
          <cell r="A105" t="str">
            <v>E2533</v>
          </cell>
          <cell r="B105" t="str">
            <v>R196</v>
          </cell>
          <cell r="C105" t="str">
            <v>SD</v>
          </cell>
          <cell r="D105" t="str">
            <v>E2520</v>
          </cell>
          <cell r="E105" t="str">
            <v>-</v>
          </cell>
          <cell r="F105" t="str">
            <v>E7025</v>
          </cell>
          <cell r="G105" t="str">
            <v>Lincoln</v>
          </cell>
          <cell r="H105">
            <v>22004.5</v>
          </cell>
          <cell r="I105">
            <v>23244.400000000001</v>
          </cell>
          <cell r="J105">
            <v>249.75</v>
          </cell>
          <cell r="K105">
            <v>254.52</v>
          </cell>
          <cell r="L105">
            <v>1.9099099099099126E-2</v>
          </cell>
          <cell r="M105">
            <v>1.9099099099099126E-2</v>
          </cell>
          <cell r="N105">
            <v>1.0184403837985729</v>
          </cell>
          <cell r="O105">
            <v>23244.400000000001</v>
          </cell>
          <cell r="P105">
            <v>23673.035657167551</v>
          </cell>
          <cell r="Q105">
            <v>24109.575520363021</v>
          </cell>
          <cell r="R105">
            <v>24554.165346179194</v>
          </cell>
          <cell r="S105">
            <v>5805288.9000000004</v>
          </cell>
          <cell r="T105">
            <v>5912340.6553775957</v>
          </cell>
          <cell r="U105">
            <v>6021366.4862106647</v>
          </cell>
          <cell r="V105">
            <v>6132402.7952082539</v>
          </cell>
          <cell r="W105">
            <v>110875.78800000016</v>
          </cell>
          <cell r="X105">
            <v>233425.60079393478</v>
          </cell>
          <cell r="Y105">
            <v>362911.9893544208</v>
          </cell>
          <cell r="Z105">
            <v>499644.36614184955</v>
          </cell>
          <cell r="AA105">
            <v>0</v>
          </cell>
          <cell r="AB105">
            <v>0</v>
          </cell>
          <cell r="AC105">
            <v>0</v>
          </cell>
          <cell r="AD105">
            <v>0</v>
          </cell>
          <cell r="AE105">
            <v>0</v>
          </cell>
          <cell r="AF105">
            <v>0</v>
          </cell>
          <cell r="AG105">
            <v>0</v>
          </cell>
          <cell r="AH105">
            <v>0</v>
          </cell>
          <cell r="AI105">
            <v>5916164.6880000001</v>
          </cell>
          <cell r="AJ105">
            <v>6145766.2561715301</v>
          </cell>
          <cell r="AK105">
            <v>6384278.4755650852</v>
          </cell>
          <cell r="AL105">
            <v>6632047.1613501031</v>
          </cell>
          <cell r="AM105">
            <v>5916164.6880000001</v>
          </cell>
          <cell r="AN105">
            <v>6145766.2561715301</v>
          </cell>
          <cell r="AO105">
            <v>6384278.4755650852</v>
          </cell>
          <cell r="AP105">
            <v>6632047.1613501031</v>
          </cell>
          <cell r="AQ105">
            <v>0</v>
          </cell>
          <cell r="AR105">
            <v>0</v>
          </cell>
          <cell r="AS105">
            <v>0</v>
          </cell>
          <cell r="AT105">
            <v>0</v>
          </cell>
          <cell r="AU105">
            <v>5916164.6880000001</v>
          </cell>
          <cell r="AV105">
            <v>6145766.2561715301</v>
          </cell>
          <cell r="AW105">
            <v>6384278.4755650852</v>
          </cell>
          <cell r="AX105">
            <v>6632047.1613501031</v>
          </cell>
        </row>
        <row r="106">
          <cell r="A106" t="str">
            <v>E2237</v>
          </cell>
          <cell r="B106" t="str">
            <v>R163</v>
          </cell>
          <cell r="C106" t="str">
            <v>SD</v>
          </cell>
          <cell r="D106" t="str">
            <v>E2221</v>
          </cell>
          <cell r="E106" t="str">
            <v>E6122</v>
          </cell>
          <cell r="F106" t="str">
            <v>E7022</v>
          </cell>
          <cell r="G106" t="str">
            <v>Maidstone</v>
          </cell>
          <cell r="H106">
            <v>55155.1</v>
          </cell>
          <cell r="I106">
            <v>58525.4</v>
          </cell>
          <cell r="J106">
            <v>235.71</v>
          </cell>
          <cell r="K106">
            <v>240.66</v>
          </cell>
          <cell r="L106">
            <v>2.1000381825124093E-2</v>
          </cell>
          <cell r="M106">
            <v>0.02</v>
          </cell>
          <cell r="N106">
            <v>1.0199672754090754</v>
          </cell>
          <cell r="O106">
            <v>58525.4</v>
          </cell>
          <cell r="P106">
            <v>59693.992780226305</v>
          </cell>
          <cell r="Q106">
            <v>60885.919174336443</v>
          </cell>
          <cell r="R106">
            <v>62101.645091025122</v>
          </cell>
          <cell r="S106">
            <v>13795022.034</v>
          </cell>
          <cell r="T106">
            <v>14070471.038227143</v>
          </cell>
          <cell r="U106">
            <v>14351420.008582843</v>
          </cell>
          <cell r="V106">
            <v>14637978.764405532</v>
          </cell>
          <cell r="W106">
            <v>275900.44068</v>
          </cell>
          <cell r="X106">
            <v>568447.02994437644</v>
          </cell>
          <cell r="Y106">
            <v>878421.71588533767</v>
          </cell>
          <cell r="Z106">
            <v>1206640.2075840787</v>
          </cell>
          <cell r="AA106">
            <v>0</v>
          </cell>
          <cell r="AB106">
            <v>0</v>
          </cell>
          <cell r="AC106">
            <v>0</v>
          </cell>
          <cell r="AD106">
            <v>0</v>
          </cell>
          <cell r="AE106">
            <v>13800.289319999027</v>
          </cell>
          <cell r="AF106">
            <v>25508.198218874615</v>
          </cell>
          <cell r="AG106">
            <v>31822.775770990858</v>
          </cell>
          <cell r="AH106">
            <v>33107.353697073595</v>
          </cell>
          <cell r="AI106">
            <v>14070922.474679999</v>
          </cell>
          <cell r="AJ106">
            <v>14638918.06817152</v>
          </cell>
          <cell r="AK106">
            <v>15229841.724468181</v>
          </cell>
          <cell r="AL106">
            <v>15844618.971989611</v>
          </cell>
          <cell r="AM106">
            <v>14070922.474679999</v>
          </cell>
          <cell r="AN106">
            <v>14638918.06817152</v>
          </cell>
          <cell r="AO106">
            <v>15229841.724468181</v>
          </cell>
          <cell r="AP106">
            <v>15844618.971989611</v>
          </cell>
          <cell r="AQ106">
            <v>0</v>
          </cell>
          <cell r="AR106">
            <v>0</v>
          </cell>
          <cell r="AS106">
            <v>0</v>
          </cell>
          <cell r="AT106">
            <v>0</v>
          </cell>
          <cell r="AU106">
            <v>14084722.763999999</v>
          </cell>
          <cell r="AV106">
            <v>14664426.266390394</v>
          </cell>
          <cell r="AW106">
            <v>15261664.500239171</v>
          </cell>
          <cell r="AX106">
            <v>15877726.325686684</v>
          </cell>
        </row>
        <row r="107">
          <cell r="A107" t="str">
            <v>E1539</v>
          </cell>
          <cell r="B107" t="str">
            <v>R102</v>
          </cell>
          <cell r="C107" t="str">
            <v>SD</v>
          </cell>
          <cell r="D107" t="str">
            <v>E1521</v>
          </cell>
          <cell r="E107" t="str">
            <v>E6115</v>
          </cell>
          <cell r="F107" t="str">
            <v>E7015</v>
          </cell>
          <cell r="G107" t="str">
            <v>Maldon</v>
          </cell>
          <cell r="H107">
            <v>22708.2</v>
          </cell>
          <cell r="I107">
            <v>23455.7</v>
          </cell>
          <cell r="J107">
            <v>178.88</v>
          </cell>
          <cell r="K107">
            <v>182.37</v>
          </cell>
          <cell r="L107">
            <v>1.9510286225402629E-2</v>
          </cell>
          <cell r="M107">
            <v>1.9510286225402629E-2</v>
          </cell>
          <cell r="N107">
            <v>1.0108542994051952</v>
          </cell>
          <cell r="O107">
            <v>23455.7</v>
          </cell>
          <cell r="P107">
            <v>23710.295190558438</v>
          </cell>
          <cell r="Q107">
            <v>23967.653833542321</v>
          </cell>
          <cell r="R107">
            <v>24227.805924291664</v>
          </cell>
          <cell r="S107">
            <v>4195755.6160000004</v>
          </cell>
          <cell r="T107">
            <v>4241297.6036870936</v>
          </cell>
          <cell r="U107">
            <v>4287333.9177440507</v>
          </cell>
          <cell r="V107">
            <v>4333869.9237372931</v>
          </cell>
          <cell r="W107">
            <v>81860.393000000535</v>
          </cell>
          <cell r="X107">
            <v>169229.86089309215</v>
          </cell>
          <cell r="Y107">
            <v>260234.74547583659</v>
          </cell>
          <cell r="Z107">
            <v>354997.99801998975</v>
          </cell>
          <cell r="AA107">
            <v>0</v>
          </cell>
          <cell r="AB107">
            <v>0</v>
          </cell>
          <cell r="AC107">
            <v>0</v>
          </cell>
          <cell r="AD107">
            <v>0</v>
          </cell>
          <cell r="AE107">
            <v>0</v>
          </cell>
          <cell r="AF107">
            <v>32070.545274749235</v>
          </cell>
          <cell r="AG107">
            <v>63088.904738649297</v>
          </cell>
          <cell r="AH107">
            <v>92974.133520163436</v>
          </cell>
          <cell r="AI107">
            <v>4277616.0090000005</v>
          </cell>
          <cell r="AJ107">
            <v>4410527.4645801857</v>
          </cell>
          <cell r="AK107">
            <v>4547568.6632198878</v>
          </cell>
          <cell r="AL107">
            <v>4688867.9217572827</v>
          </cell>
          <cell r="AM107">
            <v>4277616.0090000005</v>
          </cell>
          <cell r="AN107">
            <v>4410527.4645801857</v>
          </cell>
          <cell r="AO107">
            <v>4547568.6632198878</v>
          </cell>
          <cell r="AP107">
            <v>4688867.9217572827</v>
          </cell>
          <cell r="AQ107">
            <v>0</v>
          </cell>
          <cell r="AR107">
            <v>0</v>
          </cell>
          <cell r="AS107">
            <v>0</v>
          </cell>
          <cell r="AT107">
            <v>0</v>
          </cell>
          <cell r="AU107">
            <v>4277616.0090000005</v>
          </cell>
          <cell r="AV107">
            <v>4442598.0098549351</v>
          </cell>
          <cell r="AW107">
            <v>4610657.5679585375</v>
          </cell>
          <cell r="AX107">
            <v>4781842.0552774463</v>
          </cell>
        </row>
        <row r="108">
          <cell r="A108" t="str">
            <v>E1851</v>
          </cell>
          <cell r="B108" t="str">
            <v>R657</v>
          </cell>
          <cell r="C108" t="str">
            <v>SD</v>
          </cell>
          <cell r="D108" t="str">
            <v>E1821</v>
          </cell>
          <cell r="E108" t="str">
            <v>E6118</v>
          </cell>
          <cell r="F108" t="str">
            <v>E7055</v>
          </cell>
          <cell r="G108" t="str">
            <v>Malvern Hills</v>
          </cell>
          <cell r="H108">
            <v>27828.2</v>
          </cell>
          <cell r="I108">
            <v>29373.200000000001</v>
          </cell>
          <cell r="J108">
            <v>137.6</v>
          </cell>
          <cell r="K108">
            <v>142.6</v>
          </cell>
          <cell r="L108">
            <v>3.6337209302325535E-2</v>
          </cell>
          <cell r="M108">
            <v>0.02</v>
          </cell>
          <cell r="N108">
            <v>1.0181741080093702</v>
          </cell>
          <cell r="O108">
            <v>29373.200000000001</v>
          </cell>
          <cell r="P108">
            <v>29907.031709380833</v>
          </cell>
          <cell r="Q108">
            <v>30450.565333906783</v>
          </cell>
          <cell r="R108">
            <v>31003.97719723159</v>
          </cell>
          <cell r="S108">
            <v>4041752.32</v>
          </cell>
          <cell r="T108">
            <v>4115207.5632108026</v>
          </cell>
          <cell r="U108">
            <v>4189997.7899455731</v>
          </cell>
          <cell r="V108">
            <v>4266147.2623390667</v>
          </cell>
          <cell r="W108">
            <v>80835.046399999992</v>
          </cell>
          <cell r="X108">
            <v>166254.38555371639</v>
          </cell>
          <cell r="Y108">
            <v>256461.38472698833</v>
          </cell>
          <cell r="Z108">
            <v>351667.73371269583</v>
          </cell>
          <cell r="AA108">
            <v>0</v>
          </cell>
          <cell r="AB108">
            <v>0</v>
          </cell>
          <cell r="AC108">
            <v>0</v>
          </cell>
          <cell r="AD108">
            <v>0</v>
          </cell>
          <cell r="AE108">
            <v>66030.953599999717</v>
          </cell>
          <cell r="AF108">
            <v>132815.93154009161</v>
          </cell>
          <cell r="AG108">
            <v>200297.09528161251</v>
          </cell>
          <cell r="AH108">
            <v>268411.810231935</v>
          </cell>
          <cell r="AI108">
            <v>4122587.3663999997</v>
          </cell>
          <cell r="AJ108">
            <v>4281461.9487645188</v>
          </cell>
          <cell r="AK108">
            <v>4446459.1746725617</v>
          </cell>
          <cell r="AL108">
            <v>4617814.9960517623</v>
          </cell>
          <cell r="AM108">
            <v>4122587.3663999997</v>
          </cell>
          <cell r="AN108">
            <v>4281461.9487645188</v>
          </cell>
          <cell r="AO108">
            <v>4446459.1746725617</v>
          </cell>
          <cell r="AP108">
            <v>4617814.9960517623</v>
          </cell>
          <cell r="AQ108">
            <v>0</v>
          </cell>
          <cell r="AR108">
            <v>0</v>
          </cell>
          <cell r="AS108">
            <v>0</v>
          </cell>
          <cell r="AT108">
            <v>0</v>
          </cell>
          <cell r="AU108">
            <v>4188618.3199999994</v>
          </cell>
          <cell r="AV108">
            <v>4414277.8803046104</v>
          </cell>
          <cell r="AW108">
            <v>4646756.2699541738</v>
          </cell>
          <cell r="AX108">
            <v>4886226.8062836975</v>
          </cell>
        </row>
        <row r="109">
          <cell r="A109" t="str">
            <v>E3035</v>
          </cell>
          <cell r="B109" t="str">
            <v>R233</v>
          </cell>
          <cell r="C109" t="str">
            <v>SD</v>
          </cell>
          <cell r="D109" t="str">
            <v>E3021</v>
          </cell>
          <cell r="E109" t="str">
            <v>E6130</v>
          </cell>
          <cell r="F109" t="str">
            <v>E7030</v>
          </cell>
          <cell r="G109" t="str">
            <v>Mansfield</v>
          </cell>
          <cell r="H109">
            <v>26524.2</v>
          </cell>
          <cell r="I109">
            <v>28272</v>
          </cell>
          <cell r="J109">
            <v>184.72</v>
          </cell>
          <cell r="K109">
            <v>184.72</v>
          </cell>
          <cell r="L109">
            <v>0</v>
          </cell>
          <cell r="M109">
            <v>0</v>
          </cell>
          <cell r="N109">
            <v>1.0214993142099758</v>
          </cell>
          <cell r="O109">
            <v>28272</v>
          </cell>
          <cell r="P109">
            <v>28879.828611344434</v>
          </cell>
          <cell r="Q109">
            <v>29500.725120989977</v>
          </cell>
          <cell r="R109">
            <v>30134.970479788266</v>
          </cell>
          <cell r="S109">
            <v>5222403.84</v>
          </cell>
          <cell r="T109">
            <v>5334681.941087544</v>
          </cell>
          <cell r="U109">
            <v>5449373.9443492685</v>
          </cell>
          <cell r="V109">
            <v>5566531.7470264882</v>
          </cell>
          <cell r="W109">
            <v>0</v>
          </cell>
          <cell r="X109">
            <v>106693.63882175098</v>
          </cell>
          <cell r="Y109">
            <v>220154.70735171039</v>
          </cell>
          <cell r="Z109">
            <v>340716.27517199691</v>
          </cell>
          <cell r="AA109">
            <v>0</v>
          </cell>
          <cell r="AB109">
            <v>0</v>
          </cell>
          <cell r="AC109">
            <v>0</v>
          </cell>
          <cell r="AD109">
            <v>0</v>
          </cell>
          <cell r="AE109">
            <v>0</v>
          </cell>
          <cell r="AF109">
            <v>37705.504234971246</v>
          </cell>
          <cell r="AG109">
            <v>74852.543858188903</v>
          </cell>
          <cell r="AH109">
            <v>111308.2820248264</v>
          </cell>
          <cell r="AI109">
            <v>5222403.84</v>
          </cell>
          <cell r="AJ109">
            <v>5441375.5799092948</v>
          </cell>
          <cell r="AK109">
            <v>5669528.6517009791</v>
          </cell>
          <cell r="AL109">
            <v>5907248.0221984852</v>
          </cell>
          <cell r="AM109">
            <v>5222403.84</v>
          </cell>
          <cell r="AN109">
            <v>5441375.5799092948</v>
          </cell>
          <cell r="AO109">
            <v>5669528.6517009791</v>
          </cell>
          <cell r="AP109">
            <v>5907248.0221984852</v>
          </cell>
          <cell r="AQ109">
            <v>0</v>
          </cell>
          <cell r="AR109">
            <v>0</v>
          </cell>
          <cell r="AS109">
            <v>0</v>
          </cell>
          <cell r="AT109">
            <v>0</v>
          </cell>
          <cell r="AU109">
            <v>5222403.84</v>
          </cell>
          <cell r="AV109">
            <v>5479081.0841442663</v>
          </cell>
          <cell r="AW109">
            <v>5744381.1955591682</v>
          </cell>
          <cell r="AX109">
            <v>6018556.3042233121</v>
          </cell>
        </row>
        <row r="110">
          <cell r="A110" t="str">
            <v>E2436</v>
          </cell>
          <cell r="B110" t="str">
            <v>R190</v>
          </cell>
          <cell r="C110" t="str">
            <v>SD</v>
          </cell>
          <cell r="D110" t="str">
            <v>E2421</v>
          </cell>
          <cell r="E110" t="str">
            <v>E6124</v>
          </cell>
          <cell r="F110" t="str">
            <v>E7024</v>
          </cell>
          <cell r="G110" t="str">
            <v>Melton</v>
          </cell>
          <cell r="H110">
            <v>17496.8</v>
          </cell>
          <cell r="I110">
            <v>17990.2</v>
          </cell>
          <cell r="J110">
            <v>181.04</v>
          </cell>
          <cell r="K110">
            <v>186.04</v>
          </cell>
          <cell r="L110">
            <v>2.7618205921343453E-2</v>
          </cell>
          <cell r="M110">
            <v>0.02</v>
          </cell>
          <cell r="N110">
            <v>1.0093128162850697</v>
          </cell>
          <cell r="O110">
            <v>17990.2</v>
          </cell>
          <cell r="P110">
            <v>18157.739427531662</v>
          </cell>
          <cell r="Q110">
            <v>18326.839118972432</v>
          </cell>
          <cell r="R110">
            <v>18497.513604773452</v>
          </cell>
          <cell r="S110">
            <v>3256945.8080000002</v>
          </cell>
          <cell r="T110">
            <v>3287277.1459603319</v>
          </cell>
          <cell r="U110">
            <v>3317890.954098769</v>
          </cell>
          <cell r="V110">
            <v>3348789.8630081858</v>
          </cell>
          <cell r="W110">
            <v>65138.916160000008</v>
          </cell>
          <cell r="X110">
            <v>132805.99669679737</v>
          </cell>
          <cell r="Y110">
            <v>203081.46951847721</v>
          </cell>
          <cell r="Z110">
            <v>276047.98179386876</v>
          </cell>
          <cell r="AA110">
            <v>0</v>
          </cell>
          <cell r="AB110">
            <v>0</v>
          </cell>
          <cell r="AC110">
            <v>0</v>
          </cell>
          <cell r="AD110">
            <v>0</v>
          </cell>
          <cell r="AE110">
            <v>24812.083839999952</v>
          </cell>
          <cell r="AF110">
            <v>48771.397578519034</v>
          </cell>
          <cell r="AG110">
            <v>71821.11726610901</v>
          </cell>
          <cell r="AH110">
            <v>93902.290301600311</v>
          </cell>
          <cell r="AI110">
            <v>3322084.7241600002</v>
          </cell>
          <cell r="AJ110">
            <v>3420083.1426571291</v>
          </cell>
          <cell r="AK110">
            <v>3520972.4236172461</v>
          </cell>
          <cell r="AL110">
            <v>3624837.8448020546</v>
          </cell>
          <cell r="AM110">
            <v>3322084.7241600002</v>
          </cell>
          <cell r="AN110">
            <v>3420083.1426571291</v>
          </cell>
          <cell r="AO110">
            <v>3520972.4236172461</v>
          </cell>
          <cell r="AP110">
            <v>3624837.8448020546</v>
          </cell>
          <cell r="AQ110">
            <v>0</v>
          </cell>
          <cell r="AR110">
            <v>0</v>
          </cell>
          <cell r="AS110">
            <v>0</v>
          </cell>
          <cell r="AT110">
            <v>0</v>
          </cell>
          <cell r="AU110">
            <v>3346896.8080000002</v>
          </cell>
          <cell r="AV110">
            <v>3468854.5402356479</v>
          </cell>
          <cell r="AW110">
            <v>3592793.5408833553</v>
          </cell>
          <cell r="AX110">
            <v>3718740.135103655</v>
          </cell>
        </row>
        <row r="111">
          <cell r="A111" t="str">
            <v>E3331</v>
          </cell>
          <cell r="B111" t="str">
            <v>R248</v>
          </cell>
          <cell r="C111" t="str">
            <v>SD</v>
          </cell>
          <cell r="D111" t="str">
            <v>E3320</v>
          </cell>
          <cell r="E111" t="str">
            <v>E6161</v>
          </cell>
          <cell r="F111" t="str">
            <v>E7050</v>
          </cell>
          <cell r="G111" t="str">
            <v>Mendip</v>
          </cell>
          <cell r="H111">
            <v>36498.300000000003</v>
          </cell>
          <cell r="I111">
            <v>38545.5</v>
          </cell>
          <cell r="J111">
            <v>147.26</v>
          </cell>
          <cell r="K111">
            <v>151.52000000000001</v>
          </cell>
          <cell r="L111">
            <v>2.8928425913350653E-2</v>
          </cell>
          <cell r="M111">
            <v>0.02</v>
          </cell>
          <cell r="N111">
            <v>1.0183576940760781</v>
          </cell>
          <cell r="O111">
            <v>38545.5</v>
          </cell>
          <cell r="P111">
            <v>39253.106497009467</v>
          </cell>
          <cell r="Q111">
            <v>39973.703017617278</v>
          </cell>
          <cell r="R111">
            <v>40707.528028702698</v>
          </cell>
          <cell r="S111">
            <v>5676210.3300000001</v>
          </cell>
          <cell r="T111">
            <v>5780412.4627496134</v>
          </cell>
          <cell r="U111">
            <v>5886527.50637432</v>
          </cell>
          <cell r="V111">
            <v>5994590.5775067592</v>
          </cell>
          <cell r="W111">
            <v>113524.2066</v>
          </cell>
          <cell r="X111">
            <v>233528.66349508433</v>
          </cell>
          <cell r="Y111">
            <v>360302.57561015896</v>
          </cell>
          <cell r="Z111">
            <v>494147.04961952945</v>
          </cell>
          <cell r="AA111">
            <v>0</v>
          </cell>
          <cell r="AB111">
            <v>0</v>
          </cell>
          <cell r="AC111">
            <v>0</v>
          </cell>
          <cell r="AD111">
            <v>0</v>
          </cell>
          <cell r="AE111">
            <v>50679.623400000753</v>
          </cell>
          <cell r="AF111">
            <v>129955.10266722353</v>
          </cell>
          <cell r="AG111">
            <v>209722.42942106276</v>
          </cell>
          <cell r="AH111">
            <v>289879.94021328451</v>
          </cell>
          <cell r="AI111">
            <v>5789734.5366000002</v>
          </cell>
          <cell r="AJ111">
            <v>6013941.1262446977</v>
          </cell>
          <cell r="AK111">
            <v>6246830.081984479</v>
          </cell>
          <cell r="AL111">
            <v>6488737.6271262886</v>
          </cell>
          <cell r="AM111">
            <v>5789734.5366000002</v>
          </cell>
          <cell r="AN111">
            <v>6013941.1262446977</v>
          </cell>
          <cell r="AO111">
            <v>6246830.081984479</v>
          </cell>
          <cell r="AP111">
            <v>6488737.6271262886</v>
          </cell>
          <cell r="AQ111">
            <v>0</v>
          </cell>
          <cell r="AR111">
            <v>0</v>
          </cell>
          <cell r="AS111">
            <v>0</v>
          </cell>
          <cell r="AT111">
            <v>0</v>
          </cell>
          <cell r="AU111">
            <v>5840414.1600000011</v>
          </cell>
          <cell r="AV111">
            <v>6143896.2289119214</v>
          </cell>
          <cell r="AW111">
            <v>6456552.5114055416</v>
          </cell>
          <cell r="AX111">
            <v>6778617.5673395731</v>
          </cell>
        </row>
        <row r="112">
          <cell r="A112" t="str">
            <v>E1133</v>
          </cell>
          <cell r="B112" t="str">
            <v>R67</v>
          </cell>
          <cell r="C112" t="str">
            <v>SD</v>
          </cell>
          <cell r="D112" t="str">
            <v>E1121</v>
          </cell>
          <cell r="E112" t="str">
            <v>E6161</v>
          </cell>
          <cell r="F112" t="str">
            <v>E7051</v>
          </cell>
          <cell r="G112" t="str">
            <v>Mid Devon</v>
          </cell>
          <cell r="H112">
            <v>26153.8</v>
          </cell>
          <cell r="I112">
            <v>27507</v>
          </cell>
          <cell r="J112">
            <v>182.15</v>
          </cell>
          <cell r="K112">
            <v>187.15</v>
          </cell>
          <cell r="L112">
            <v>2.7449903925336194E-2</v>
          </cell>
          <cell r="M112">
            <v>0.02</v>
          </cell>
          <cell r="N112">
            <v>1.0169575143887837</v>
          </cell>
          <cell r="O112">
            <v>27507</v>
          </cell>
          <cell r="P112">
            <v>27973.450348292274</v>
          </cell>
          <cell r="Q112">
            <v>28447.810535077366</v>
          </cell>
          <cell r="R112">
            <v>28930.214691555331</v>
          </cell>
          <cell r="S112">
            <v>5010400.05</v>
          </cell>
          <cell r="T112">
            <v>5095363.9809414381</v>
          </cell>
          <cell r="U112">
            <v>5181768.6889643427</v>
          </cell>
          <cell r="V112">
            <v>5269638.6060668034</v>
          </cell>
          <cell r="W112">
            <v>100208.001</v>
          </cell>
          <cell r="X112">
            <v>205852.70483003405</v>
          </cell>
          <cell r="Y112">
            <v>317165.69791412912</v>
          </cell>
          <cell r="Z112">
            <v>434387.69271747558</v>
          </cell>
          <cell r="AA112">
            <v>0</v>
          </cell>
          <cell r="AB112">
            <v>0</v>
          </cell>
          <cell r="AC112">
            <v>0</v>
          </cell>
          <cell r="AD112">
            <v>0</v>
          </cell>
          <cell r="AE112">
            <v>37326.998999999982</v>
          </cell>
          <cell r="AF112">
            <v>73881.798652888858</v>
          </cell>
          <cell r="AG112">
            <v>109551.46011203076</v>
          </cell>
          <cell r="AH112">
            <v>144216.60111363028</v>
          </cell>
          <cell r="AI112">
            <v>5110608.051</v>
          </cell>
          <cell r="AJ112">
            <v>5301216.6857714718</v>
          </cell>
          <cell r="AK112">
            <v>5498934.3868784718</v>
          </cell>
          <cell r="AL112">
            <v>5704026.2987842793</v>
          </cell>
          <cell r="AM112">
            <v>5110608.051</v>
          </cell>
          <cell r="AN112">
            <v>5301216.6857714718</v>
          </cell>
          <cell r="AO112">
            <v>5498934.3868784718</v>
          </cell>
          <cell r="AP112">
            <v>5704026.2987842793</v>
          </cell>
          <cell r="AQ112">
            <v>0</v>
          </cell>
          <cell r="AR112">
            <v>0</v>
          </cell>
          <cell r="AS112">
            <v>0</v>
          </cell>
          <cell r="AT112">
            <v>0</v>
          </cell>
          <cell r="AU112">
            <v>5147935.05</v>
          </cell>
          <cell r="AV112">
            <v>5375098.484424361</v>
          </cell>
          <cell r="AW112">
            <v>5608485.8469905024</v>
          </cell>
          <cell r="AX112">
            <v>5848242.8998979097</v>
          </cell>
        </row>
        <row r="113">
          <cell r="A113" t="str">
            <v>E3534</v>
          </cell>
          <cell r="B113" t="str">
            <v>R265</v>
          </cell>
          <cell r="C113" t="str">
            <v>SD</v>
          </cell>
          <cell r="D113" t="str">
            <v>E3520</v>
          </cell>
          <cell r="E113" t="str">
            <v>-</v>
          </cell>
          <cell r="F113" t="str">
            <v>E7035</v>
          </cell>
          <cell r="G113" t="str">
            <v>Mid Suffolk</v>
          </cell>
          <cell r="H113">
            <v>33573.699999999997</v>
          </cell>
          <cell r="I113">
            <v>35336.1</v>
          </cell>
          <cell r="J113">
            <v>156.38999999999999</v>
          </cell>
          <cell r="K113">
            <v>159.36000000000001</v>
          </cell>
          <cell r="L113">
            <v>1.8990984078266049E-2</v>
          </cell>
          <cell r="M113">
            <v>1.8990984078266049E-2</v>
          </cell>
          <cell r="N113">
            <v>1.0172002774221218</v>
          </cell>
          <cell r="O113">
            <v>35336.1</v>
          </cell>
          <cell r="P113">
            <v>35943.890723015837</v>
          </cell>
          <cell r="Q113">
            <v>36562.135615082138</v>
          </cell>
          <cell r="R113">
            <v>37191.014490806789</v>
          </cell>
          <cell r="S113">
            <v>5526212.6789999995</v>
          </cell>
          <cell r="T113">
            <v>5621265.0701724458</v>
          </cell>
          <cell r="U113">
            <v>5717952.3888426954</v>
          </cell>
          <cell r="V113">
            <v>5816302.756217273</v>
          </cell>
          <cell r="W113">
            <v>104948.21700000096</v>
          </cell>
          <cell r="X113">
            <v>221313.72395975472</v>
          </cell>
          <cell r="Y113">
            <v>343981.83681422175</v>
          </cell>
          <cell r="Z113">
            <v>473222.44335665478</v>
          </cell>
          <cell r="AA113">
            <v>0</v>
          </cell>
          <cell r="AB113">
            <v>0</v>
          </cell>
          <cell r="AC113">
            <v>0</v>
          </cell>
          <cell r="AD113">
            <v>0</v>
          </cell>
          <cell r="AE113">
            <v>0</v>
          </cell>
          <cell r="AF113">
            <v>65159.085102683464</v>
          </cell>
          <cell r="AG113">
            <v>130229.06211339422</v>
          </cell>
          <cell r="AH113">
            <v>195100.08704314384</v>
          </cell>
          <cell r="AI113">
            <v>5631160.8960000006</v>
          </cell>
          <cell r="AJ113">
            <v>5842578.794132201</v>
          </cell>
          <cell r="AK113">
            <v>6061934.2256569173</v>
          </cell>
          <cell r="AL113">
            <v>6289525.1995739276</v>
          </cell>
          <cell r="AM113">
            <v>5631160.8960000006</v>
          </cell>
          <cell r="AN113">
            <v>5842578.794132201</v>
          </cell>
          <cell r="AO113">
            <v>6061934.2256569173</v>
          </cell>
          <cell r="AP113">
            <v>6289525.1995739276</v>
          </cell>
          <cell r="AQ113">
            <v>0</v>
          </cell>
          <cell r="AR113">
            <v>0</v>
          </cell>
          <cell r="AS113">
            <v>0</v>
          </cell>
          <cell r="AT113">
            <v>0</v>
          </cell>
          <cell r="AU113">
            <v>5631160.8960000006</v>
          </cell>
          <cell r="AV113">
            <v>5907737.8792348849</v>
          </cell>
          <cell r="AW113">
            <v>6192163.2877703113</v>
          </cell>
          <cell r="AX113">
            <v>6484625.2866170714</v>
          </cell>
        </row>
        <row r="114">
          <cell r="A114" t="str">
            <v>E3836</v>
          </cell>
          <cell r="B114" t="str">
            <v>R290</v>
          </cell>
          <cell r="C114" t="str">
            <v>SD</v>
          </cell>
          <cell r="D114" t="str">
            <v>E3820</v>
          </cell>
          <cell r="E114" t="str">
            <v>-</v>
          </cell>
          <cell r="F114" t="str">
            <v>E7053</v>
          </cell>
          <cell r="G114" t="str">
            <v>Mid Sussex</v>
          </cell>
          <cell r="H114">
            <v>55396.9</v>
          </cell>
          <cell r="I114">
            <v>57975.6</v>
          </cell>
          <cell r="J114">
            <v>149.58000000000001</v>
          </cell>
          <cell r="K114">
            <v>152.55000000000001</v>
          </cell>
          <cell r="L114">
            <v>1.9855595667870096E-2</v>
          </cell>
          <cell r="M114">
            <v>1.9855595667870096E-2</v>
          </cell>
          <cell r="N114">
            <v>1.0152817893677031</v>
          </cell>
          <cell r="O114">
            <v>57975.6</v>
          </cell>
          <cell r="P114">
            <v>58861.570907666202</v>
          </cell>
          <cell r="Q114">
            <v>59761.081036129275</v>
          </cell>
          <cell r="R114">
            <v>60674.337288909635</v>
          </cell>
          <cell r="S114">
            <v>8671990.2479999997</v>
          </cell>
          <cell r="T114">
            <v>8804513.7763687111</v>
          </cell>
          <cell r="U114">
            <v>8939062.5013842173</v>
          </cell>
          <cell r="V114">
            <v>9075667.3716751039</v>
          </cell>
          <cell r="W114">
            <v>172187.5320000005</v>
          </cell>
          <cell r="X114">
            <v>354405.51843505935</v>
          </cell>
          <cell r="Y114">
            <v>545799.14832458994</v>
          </cell>
          <cell r="Z114">
            <v>746736.08209878753</v>
          </cell>
          <cell r="AA114">
            <v>0</v>
          </cell>
          <cell r="AB114">
            <v>0</v>
          </cell>
          <cell r="AC114">
            <v>0</v>
          </cell>
          <cell r="AD114">
            <v>0</v>
          </cell>
          <cell r="AE114">
            <v>0</v>
          </cell>
          <cell r="AF114">
            <v>114721.20169904048</v>
          </cell>
          <cell r="AG114">
            <v>229302.07271400627</v>
          </cell>
          <cell r="AH114">
            <v>343581.75898291788</v>
          </cell>
          <cell r="AI114">
            <v>8844177.7799999993</v>
          </cell>
          <cell r="AJ114">
            <v>9158919.2948037703</v>
          </cell>
          <cell r="AK114">
            <v>9484861.6497088075</v>
          </cell>
          <cell r="AL114">
            <v>9822403.4537738916</v>
          </cell>
          <cell r="AM114">
            <v>8844177.7799999993</v>
          </cell>
          <cell r="AN114">
            <v>9158919.2948037703</v>
          </cell>
          <cell r="AO114">
            <v>9484861.6497088075</v>
          </cell>
          <cell r="AP114">
            <v>9822403.4537738916</v>
          </cell>
          <cell r="AQ114">
            <v>0</v>
          </cell>
          <cell r="AR114">
            <v>0</v>
          </cell>
          <cell r="AS114">
            <v>0</v>
          </cell>
          <cell r="AT114">
            <v>0</v>
          </cell>
          <cell r="AU114">
            <v>8844177.7799999993</v>
          </cell>
          <cell r="AV114">
            <v>9273640.4965028111</v>
          </cell>
          <cell r="AW114">
            <v>9714163.722422814</v>
          </cell>
          <cell r="AX114">
            <v>10165985.212756809</v>
          </cell>
        </row>
        <row r="115">
          <cell r="A115" t="str">
            <v>E3634</v>
          </cell>
          <cell r="B115" t="str">
            <v>R272</v>
          </cell>
          <cell r="C115" t="str">
            <v>SD</v>
          </cell>
          <cell r="D115" t="str">
            <v>E3620</v>
          </cell>
          <cell r="E115" t="str">
            <v>-</v>
          </cell>
          <cell r="F115" t="str">
            <v>E7036</v>
          </cell>
          <cell r="G115" t="str">
            <v>Mole Valley</v>
          </cell>
          <cell r="H115">
            <v>38651.199999999997</v>
          </cell>
          <cell r="I115">
            <v>39884</v>
          </cell>
          <cell r="J115">
            <v>160.52000000000001</v>
          </cell>
          <cell r="K115">
            <v>163.65</v>
          </cell>
          <cell r="L115">
            <v>1.9499127834537777E-2</v>
          </cell>
          <cell r="M115">
            <v>1.9499127834537777E-2</v>
          </cell>
          <cell r="N115">
            <v>1.0105207642923844</v>
          </cell>
          <cell r="O115">
            <v>39884</v>
          </cell>
          <cell r="P115">
            <v>40303.610163037454</v>
          </cell>
          <cell r="Q115">
            <v>40727.634945694917</v>
          </cell>
          <cell r="R115">
            <v>41156.120793144852</v>
          </cell>
          <cell r="S115">
            <v>6402179.6800000006</v>
          </cell>
          <cell r="T115">
            <v>6469535.5033707721</v>
          </cell>
          <cell r="U115">
            <v>6537599.9614829486</v>
          </cell>
          <cell r="V115">
            <v>6606380.509715612</v>
          </cell>
          <cell r="W115">
            <v>124836.92000000017</v>
          </cell>
          <cell r="X115">
            <v>258064.01587392841</v>
          </cell>
          <cell r="Y115">
            <v>396746.62671808962</v>
          </cell>
          <cell r="Z115">
            <v>541066.7287451328</v>
          </cell>
          <cell r="AA115">
            <v>0</v>
          </cell>
          <cell r="AB115">
            <v>0</v>
          </cell>
          <cell r="AC115">
            <v>0</v>
          </cell>
          <cell r="AD115">
            <v>0</v>
          </cell>
          <cell r="AE115">
            <v>0</v>
          </cell>
          <cell r="AF115">
            <v>69604.334751565839</v>
          </cell>
          <cell r="AG115">
            <v>138007.22011888531</v>
          </cell>
          <cell r="AH115">
            <v>205093.74123458323</v>
          </cell>
          <cell r="AI115">
            <v>6527016.6000000006</v>
          </cell>
          <cell r="AJ115">
            <v>6727599.5192447007</v>
          </cell>
          <cell r="AK115">
            <v>6934346.5882010385</v>
          </cell>
          <cell r="AL115">
            <v>7147447.2384607447</v>
          </cell>
          <cell r="AM115">
            <v>6527016.6000000006</v>
          </cell>
          <cell r="AN115">
            <v>6727599.5192447007</v>
          </cell>
          <cell r="AO115">
            <v>6934346.5882010385</v>
          </cell>
          <cell r="AP115">
            <v>7147447.2384607447</v>
          </cell>
          <cell r="AQ115">
            <v>0</v>
          </cell>
          <cell r="AR115">
            <v>0</v>
          </cell>
          <cell r="AS115">
            <v>0</v>
          </cell>
          <cell r="AT115">
            <v>0</v>
          </cell>
          <cell r="AU115">
            <v>6527016.6000000006</v>
          </cell>
          <cell r="AV115">
            <v>6797203.8539962666</v>
          </cell>
          <cell r="AW115">
            <v>7072353.8083199235</v>
          </cell>
          <cell r="AX115">
            <v>7352540.9796953276</v>
          </cell>
        </row>
        <row r="116">
          <cell r="A116" t="str">
            <v>E1738</v>
          </cell>
          <cell r="B116" t="str">
            <v>R121</v>
          </cell>
          <cell r="C116" t="str">
            <v>SD</v>
          </cell>
          <cell r="D116" t="str">
            <v>E1721</v>
          </cell>
          <cell r="E116" t="str">
            <v>E6117</v>
          </cell>
          <cell r="F116" t="str">
            <v>E7052</v>
          </cell>
          <cell r="G116" t="str">
            <v>New Forest</v>
          </cell>
          <cell r="H116">
            <v>67702.7</v>
          </cell>
          <cell r="I116">
            <v>69632.3</v>
          </cell>
          <cell r="J116">
            <v>155.76</v>
          </cell>
          <cell r="K116">
            <v>158.36000000000001</v>
          </cell>
          <cell r="L116">
            <v>1.6692347200822022E-2</v>
          </cell>
          <cell r="M116">
            <v>1.6692347200822022E-2</v>
          </cell>
          <cell r="N116">
            <v>1.0094115053485759</v>
          </cell>
          <cell r="O116">
            <v>69632.3</v>
          </cell>
          <cell r="P116">
            <v>70287.64476388364</v>
          </cell>
          <cell r="Q116">
            <v>70949.157308517737</v>
          </cell>
          <cell r="R116">
            <v>71616.8956820038</v>
          </cell>
          <cell r="S116">
            <v>10845927.048</v>
          </cell>
          <cell r="T116">
            <v>10948003.548422515</v>
          </cell>
          <cell r="U116">
            <v>11051040.742374722</v>
          </cell>
          <cell r="V116">
            <v>11155047.671428911</v>
          </cell>
          <cell r="W116">
            <v>181043.98000000266</v>
          </cell>
          <cell r="X116">
            <v>405362.90488227212</v>
          </cell>
          <cell r="Y116">
            <v>638382.35447777458</v>
          </cell>
          <cell r="Z116">
            <v>880379.2567183834</v>
          </cell>
          <cell r="AA116">
            <v>0</v>
          </cell>
          <cell r="AB116">
            <v>0</v>
          </cell>
          <cell r="AC116">
            <v>0</v>
          </cell>
          <cell r="AD116">
            <v>0</v>
          </cell>
          <cell r="AE116">
            <v>0</v>
          </cell>
          <cell r="AF116">
            <v>128823.19532324336</v>
          </cell>
          <cell r="AG116">
            <v>255577.02760954862</v>
          </cell>
          <cell r="AH116">
            <v>380078.10728488135</v>
          </cell>
          <cell r="AI116">
            <v>11026971.028000003</v>
          </cell>
          <cell r="AJ116">
            <v>11353366.453304788</v>
          </cell>
          <cell r="AK116">
            <v>11689423.096852496</v>
          </cell>
          <cell r="AL116">
            <v>12035426.928147295</v>
          </cell>
          <cell r="AM116">
            <v>11026971.028000003</v>
          </cell>
          <cell r="AN116">
            <v>11353366.453304788</v>
          </cell>
          <cell r="AO116">
            <v>11689423.096852496</v>
          </cell>
          <cell r="AP116">
            <v>12035426.928147295</v>
          </cell>
          <cell r="AQ116">
            <v>0</v>
          </cell>
          <cell r="AR116">
            <v>0</v>
          </cell>
          <cell r="AS116">
            <v>0</v>
          </cell>
          <cell r="AT116">
            <v>0</v>
          </cell>
          <cell r="AU116">
            <v>11026971.028000003</v>
          </cell>
          <cell r="AV116">
            <v>11482189.648628032</v>
          </cell>
          <cell r="AW116">
            <v>11945000.124462046</v>
          </cell>
          <cell r="AX116">
            <v>12415505.035432177</v>
          </cell>
        </row>
        <row r="117">
          <cell r="A117" t="str">
            <v>E3036</v>
          </cell>
          <cell r="B117" t="str">
            <v>R234</v>
          </cell>
          <cell r="C117" t="str">
            <v>SD</v>
          </cell>
          <cell r="D117" t="str">
            <v>E3021</v>
          </cell>
          <cell r="E117" t="str">
            <v>E6130</v>
          </cell>
          <cell r="F117" t="str">
            <v>E7030</v>
          </cell>
          <cell r="G117" t="str">
            <v>Newark &amp; Sherwood</v>
          </cell>
          <cell r="H117">
            <v>36015.1</v>
          </cell>
          <cell r="I117">
            <v>37378.9</v>
          </cell>
          <cell r="J117">
            <v>160.72999999999999</v>
          </cell>
          <cell r="K117">
            <v>163.85</v>
          </cell>
          <cell r="L117">
            <v>1.9411435326323723E-2</v>
          </cell>
          <cell r="M117">
            <v>1.9411435326323723E-2</v>
          </cell>
          <cell r="N117">
            <v>1.0124664257661105</v>
          </cell>
          <cell r="O117">
            <v>37378.9</v>
          </cell>
          <cell r="P117">
            <v>37844.881282068869</v>
          </cell>
          <cell r="Q117">
            <v>38316.671685199042</v>
          </cell>
          <cell r="R117">
            <v>38794.343628367002</v>
          </cell>
          <cell r="S117">
            <v>6007910.5970000001</v>
          </cell>
          <cell r="T117">
            <v>6082807.768466929</v>
          </cell>
          <cell r="U117">
            <v>6158638.6399620418</v>
          </cell>
          <cell r="V117">
            <v>6235414.8513874281</v>
          </cell>
          <cell r="W117">
            <v>116622.16800000044</v>
          </cell>
          <cell r="X117">
            <v>242093.70556139489</v>
          </cell>
          <cell r="Y117">
            <v>373186.75654486351</v>
          </cell>
          <cell r="Z117">
            <v>510104.13980081934</v>
          </cell>
          <cell r="AA117">
            <v>0</v>
          </cell>
          <cell r="AB117">
            <v>0</v>
          </cell>
          <cell r="AC117">
            <v>0</v>
          </cell>
          <cell r="AD117">
            <v>0</v>
          </cell>
          <cell r="AE117">
            <v>0</v>
          </cell>
          <cell r="AF117">
            <v>65206.730449004084</v>
          </cell>
          <cell r="AG117">
            <v>129527.97596494685</v>
          </cell>
          <cell r="AH117">
            <v>192849.36674518988</v>
          </cell>
          <cell r="AI117">
            <v>6124532.7650000006</v>
          </cell>
          <cell r="AJ117">
            <v>6324901.4740283238</v>
          </cell>
          <cell r="AK117">
            <v>6531825.3965069056</v>
          </cell>
          <cell r="AL117">
            <v>6745518.9911882477</v>
          </cell>
          <cell r="AM117">
            <v>6124532.7650000006</v>
          </cell>
          <cell r="AN117">
            <v>6324901.4740283238</v>
          </cell>
          <cell r="AO117">
            <v>6531825.3965069056</v>
          </cell>
          <cell r="AP117">
            <v>6745518.9911882477</v>
          </cell>
          <cell r="AQ117">
            <v>0</v>
          </cell>
          <cell r="AR117">
            <v>0</v>
          </cell>
          <cell r="AS117">
            <v>0</v>
          </cell>
          <cell r="AT117">
            <v>0</v>
          </cell>
          <cell r="AU117">
            <v>6124532.7650000006</v>
          </cell>
          <cell r="AV117">
            <v>6390108.2044773279</v>
          </cell>
          <cell r="AW117">
            <v>6661353.3724718522</v>
          </cell>
          <cell r="AX117">
            <v>6938368.3579334375</v>
          </cell>
        </row>
        <row r="118">
          <cell r="A118" t="str">
            <v>E3434</v>
          </cell>
          <cell r="B118" t="str">
            <v>R256</v>
          </cell>
          <cell r="C118" t="str">
            <v>SD</v>
          </cell>
          <cell r="D118" t="str">
            <v>E3421</v>
          </cell>
          <cell r="E118" t="str">
            <v>E6134</v>
          </cell>
          <cell r="F118" t="str">
            <v>E7034</v>
          </cell>
          <cell r="G118" t="str">
            <v>Newcastle-under-Lyme</v>
          </cell>
          <cell r="H118">
            <v>34361</v>
          </cell>
          <cell r="I118">
            <v>36078</v>
          </cell>
          <cell r="J118">
            <v>176.93</v>
          </cell>
          <cell r="K118">
            <v>180.45</v>
          </cell>
          <cell r="L118">
            <v>1.9894873678856007E-2</v>
          </cell>
          <cell r="M118">
            <v>1.9894873678856007E-2</v>
          </cell>
          <cell r="N118">
            <v>1.0163864967388279</v>
          </cell>
          <cell r="O118">
            <v>36078</v>
          </cell>
          <cell r="P118">
            <v>36669.19202934343</v>
          </cell>
          <cell r="Q118">
            <v>37270.071624947719</v>
          </cell>
          <cell r="R118">
            <v>37880.797532085802</v>
          </cell>
          <cell r="S118">
            <v>6383280.54</v>
          </cell>
          <cell r="T118">
            <v>6487880.1457517333</v>
          </cell>
          <cell r="U118">
            <v>6594193.7726020003</v>
          </cell>
          <cell r="V118">
            <v>6702249.5073519414</v>
          </cell>
          <cell r="W118">
            <v>126994.55999999975</v>
          </cell>
          <cell r="X118">
            <v>261414.6699771898</v>
          </cell>
          <cell r="Y118">
            <v>402896.18287857727</v>
          </cell>
          <cell r="Z118">
            <v>551733.19480974914</v>
          </cell>
          <cell r="AA118">
            <v>0</v>
          </cell>
          <cell r="AB118">
            <v>0</v>
          </cell>
          <cell r="AC118">
            <v>0</v>
          </cell>
          <cell r="AD118">
            <v>0</v>
          </cell>
          <cell r="AE118">
            <v>0</v>
          </cell>
          <cell r="AF118">
            <v>51006.846112816384</v>
          </cell>
          <cell r="AG118">
            <v>100995.18549071506</v>
          </cell>
          <cell r="AH118">
            <v>149819.17548447801</v>
          </cell>
          <cell r="AI118">
            <v>6510275.0999999996</v>
          </cell>
          <cell r="AJ118">
            <v>6749294.8157289233</v>
          </cell>
          <cell r="AK118">
            <v>6997089.9554805774</v>
          </cell>
          <cell r="AL118">
            <v>7253982.7021616902</v>
          </cell>
          <cell r="AM118">
            <v>6510275.0999999996</v>
          </cell>
          <cell r="AN118">
            <v>6749294.8157289233</v>
          </cell>
          <cell r="AO118">
            <v>6997089.9554805774</v>
          </cell>
          <cell r="AP118">
            <v>7253982.7021616902</v>
          </cell>
          <cell r="AQ118">
            <v>0</v>
          </cell>
          <cell r="AR118">
            <v>0</v>
          </cell>
          <cell r="AS118">
            <v>0</v>
          </cell>
          <cell r="AT118">
            <v>0</v>
          </cell>
          <cell r="AU118">
            <v>6510275.0999999996</v>
          </cell>
          <cell r="AV118">
            <v>6800301.6618417399</v>
          </cell>
          <cell r="AW118">
            <v>7098085.1409712927</v>
          </cell>
          <cell r="AX118">
            <v>7403801.8776461687</v>
          </cell>
        </row>
        <row r="119">
          <cell r="A119" t="str">
            <v>E1134</v>
          </cell>
          <cell r="B119" t="str">
            <v>R63</v>
          </cell>
          <cell r="C119" t="str">
            <v>SD</v>
          </cell>
          <cell r="D119" t="str">
            <v>E1121</v>
          </cell>
          <cell r="E119" t="str">
            <v>E6161</v>
          </cell>
          <cell r="F119" t="str">
            <v>E7051</v>
          </cell>
          <cell r="G119" t="str">
            <v>North Devon</v>
          </cell>
          <cell r="H119">
            <v>30839.5</v>
          </cell>
          <cell r="I119">
            <v>32210.9</v>
          </cell>
          <cell r="J119">
            <v>164.58</v>
          </cell>
          <cell r="K119">
            <v>167.86</v>
          </cell>
          <cell r="L119">
            <v>1.9929517559849286E-2</v>
          </cell>
          <cell r="M119">
            <v>1.9929517559849286E-2</v>
          </cell>
          <cell r="N119">
            <v>1.01460853291708</v>
          </cell>
          <cell r="O119">
            <v>32210.9</v>
          </cell>
          <cell r="P119">
            <v>32681.453992938772</v>
          </cell>
          <cell r="Q119">
            <v>33158.882089372652</v>
          </cell>
          <cell r="R119">
            <v>33643.284709868829</v>
          </cell>
          <cell r="S119">
            <v>5301269.9220000003</v>
          </cell>
          <cell r="T119">
            <v>5378713.6981578637</v>
          </cell>
          <cell r="U119">
            <v>5457288.8142689513</v>
          </cell>
          <cell r="V119">
            <v>5537011.7975502126</v>
          </cell>
          <cell r="W119">
            <v>105651.75199999986</v>
          </cell>
          <cell r="X119">
            <v>216913.34644193292</v>
          </cell>
          <cell r="Y119">
            <v>333629.55113303475</v>
          </cell>
          <cell r="Z119">
            <v>456013.69315213367</v>
          </cell>
          <cell r="AA119">
            <v>0</v>
          </cell>
          <cell r="AB119">
            <v>0</v>
          </cell>
          <cell r="AC119">
            <v>0</v>
          </cell>
          <cell r="AD119">
            <v>0</v>
          </cell>
          <cell r="AE119">
            <v>0</v>
          </cell>
          <cell r="AF119">
            <v>53689.092619599622</v>
          </cell>
          <cell r="AG119">
            <v>106720.40301383406</v>
          </cell>
          <cell r="AH119">
            <v>158985.5513442677</v>
          </cell>
          <cell r="AI119">
            <v>5406921.6740000006</v>
          </cell>
          <cell r="AJ119">
            <v>5595627.0445997966</v>
          </cell>
          <cell r="AK119">
            <v>5790918.3654019861</v>
          </cell>
          <cell r="AL119">
            <v>5993025.490702346</v>
          </cell>
          <cell r="AM119">
            <v>5406921.6740000006</v>
          </cell>
          <cell r="AN119">
            <v>5595627.0445997966</v>
          </cell>
          <cell r="AO119">
            <v>5790918.3654019861</v>
          </cell>
          <cell r="AP119">
            <v>5993025.490702346</v>
          </cell>
          <cell r="AQ119">
            <v>0</v>
          </cell>
          <cell r="AR119">
            <v>0</v>
          </cell>
          <cell r="AS119">
            <v>0</v>
          </cell>
          <cell r="AT119">
            <v>0</v>
          </cell>
          <cell r="AU119">
            <v>5406921.6740000006</v>
          </cell>
          <cell r="AV119">
            <v>5649316.1372193964</v>
          </cell>
          <cell r="AW119">
            <v>5897638.7684158199</v>
          </cell>
          <cell r="AX119">
            <v>6152011.042046614</v>
          </cell>
        </row>
        <row r="120">
          <cell r="A120" t="str">
            <v>E1234</v>
          </cell>
          <cell r="B120" t="str">
            <v>R73</v>
          </cell>
          <cell r="C120" t="str">
            <v>SD</v>
          </cell>
          <cell r="D120" t="str">
            <v>E1221</v>
          </cell>
          <cell r="E120" t="str">
            <v>E6162</v>
          </cell>
          <cell r="F120" t="str">
            <v>E7012</v>
          </cell>
          <cell r="G120" t="str">
            <v>North Dorset</v>
          </cell>
          <cell r="H120">
            <v>25453</v>
          </cell>
          <cell r="I120">
            <v>25687.7</v>
          </cell>
          <cell r="J120">
            <v>111.96</v>
          </cell>
          <cell r="K120">
            <v>116.96</v>
          </cell>
          <cell r="L120">
            <v>4.4658806716684429E-2</v>
          </cell>
          <cell r="M120">
            <v>0.02</v>
          </cell>
          <cell r="N120">
            <v>1.0030642398383345</v>
          </cell>
          <cell r="O120">
            <v>25687.7</v>
          </cell>
          <cell r="P120">
            <v>25766.413273695187</v>
          </cell>
          <cell r="Q120">
            <v>25845.367743739433</v>
          </cell>
          <cell r="R120">
            <v>25924.564149216203</v>
          </cell>
          <cell r="S120">
            <v>2875994.892</v>
          </cell>
          <cell r="T120">
            <v>2884807.630122913</v>
          </cell>
          <cell r="U120">
            <v>2893647.3725890666</v>
          </cell>
          <cell r="V120">
            <v>2902514.2021462461</v>
          </cell>
          <cell r="W120">
            <v>57519.897839999998</v>
          </cell>
          <cell r="X120">
            <v>116546.22825696567</v>
          </cell>
          <cell r="Y120">
            <v>177114.36838143138</v>
          </cell>
          <cell r="Z120">
            <v>239260.51511359162</v>
          </cell>
          <cell r="AA120">
            <v>0</v>
          </cell>
          <cell r="AB120">
            <v>0</v>
          </cell>
          <cell r="AC120">
            <v>0</v>
          </cell>
          <cell r="AD120">
            <v>0</v>
          </cell>
          <cell r="AE120">
            <v>70918.602160000082</v>
          </cell>
          <cell r="AF120">
            <v>141117.90447998617</v>
          </cell>
          <cell r="AG120">
            <v>210566.14777465997</v>
          </cell>
          <cell r="AH120">
            <v>279230.76787073194</v>
          </cell>
          <cell r="AI120">
            <v>2933514.7898400002</v>
          </cell>
          <cell r="AJ120">
            <v>3001353.8583798786</v>
          </cell>
          <cell r="AK120">
            <v>3070761.740970498</v>
          </cell>
          <cell r="AL120">
            <v>3141774.7172598378</v>
          </cell>
          <cell r="AM120">
            <v>2933514.7898400002</v>
          </cell>
          <cell r="AN120">
            <v>3001353.8583798786</v>
          </cell>
          <cell r="AO120">
            <v>3070761.740970498</v>
          </cell>
          <cell r="AP120">
            <v>3141774.7172598378</v>
          </cell>
          <cell r="AQ120">
            <v>0</v>
          </cell>
          <cell r="AR120">
            <v>0</v>
          </cell>
          <cell r="AS120">
            <v>0</v>
          </cell>
          <cell r="AT120">
            <v>0</v>
          </cell>
          <cell r="AU120">
            <v>3004433.3920000005</v>
          </cell>
          <cell r="AV120">
            <v>3142471.7628598646</v>
          </cell>
          <cell r="AW120">
            <v>3281327.888745158</v>
          </cell>
          <cell r="AX120">
            <v>3421005.4851305699</v>
          </cell>
        </row>
        <row r="121">
          <cell r="A121" t="str">
            <v>E1038</v>
          </cell>
          <cell r="B121" t="str">
            <v>R58</v>
          </cell>
          <cell r="C121" t="str">
            <v>SD</v>
          </cell>
          <cell r="D121" t="str">
            <v>E1021</v>
          </cell>
          <cell r="E121" t="str">
            <v>E6110</v>
          </cell>
          <cell r="F121" t="str">
            <v>E7010</v>
          </cell>
          <cell r="G121" t="str">
            <v>North East Derbyshire</v>
          </cell>
          <cell r="H121">
            <v>28810.9</v>
          </cell>
          <cell r="I121">
            <v>29897.9</v>
          </cell>
          <cell r="J121">
            <v>174.37</v>
          </cell>
          <cell r="K121">
            <v>177.77</v>
          </cell>
          <cell r="L121">
            <v>1.9498766989734406E-2</v>
          </cell>
          <cell r="M121">
            <v>1.9498766989734406E-2</v>
          </cell>
          <cell r="N121">
            <v>1.0124213304763652</v>
          </cell>
          <cell r="O121">
            <v>29897.9</v>
          </cell>
          <cell r="P121">
            <v>30269.271696449319</v>
          </cell>
          <cell r="Q121">
            <v>30645.256323469803</v>
          </cell>
          <cell r="R121">
            <v>31025.911179796542</v>
          </cell>
          <cell r="S121">
            <v>5213296.8230000008</v>
          </cell>
          <cell r="T121">
            <v>5278052.9057098683</v>
          </cell>
          <cell r="U121">
            <v>5343613.3451234298</v>
          </cell>
          <cell r="V121">
            <v>5409988.1324211229</v>
          </cell>
          <cell r="W121">
            <v>101652.85999999967</v>
          </cell>
          <cell r="X121">
            <v>210534.8923574833</v>
          </cell>
          <cell r="Y121">
            <v>324285.28305137559</v>
          </cell>
          <cell r="Z121">
            <v>443079.36712361558</v>
          </cell>
          <cell r="AA121">
            <v>0</v>
          </cell>
          <cell r="AB121">
            <v>0</v>
          </cell>
          <cell r="AC121">
            <v>0</v>
          </cell>
          <cell r="AD121">
            <v>0</v>
          </cell>
          <cell r="AE121">
            <v>0</v>
          </cell>
          <cell r="AF121">
            <v>43726.989892691796</v>
          </cell>
          <cell r="AG121">
            <v>86361.151683120755</v>
          </cell>
          <cell r="AH121">
            <v>127797.39858464051</v>
          </cell>
          <cell r="AI121">
            <v>5314949.6830000002</v>
          </cell>
          <cell r="AJ121">
            <v>5488587.7980673518</v>
          </cell>
          <cell r="AK121">
            <v>5667898.6281748051</v>
          </cell>
          <cell r="AL121">
            <v>5853067.4995447388</v>
          </cell>
          <cell r="AM121">
            <v>5314949.6830000002</v>
          </cell>
          <cell r="AN121">
            <v>5488587.7980673518</v>
          </cell>
          <cell r="AO121">
            <v>5667898.6281748051</v>
          </cell>
          <cell r="AP121">
            <v>5853067.4995447388</v>
          </cell>
          <cell r="AQ121">
            <v>0</v>
          </cell>
          <cell r="AR121">
            <v>0</v>
          </cell>
          <cell r="AS121">
            <v>0</v>
          </cell>
          <cell r="AT121">
            <v>0</v>
          </cell>
          <cell r="AU121">
            <v>5314949.6830000002</v>
          </cell>
          <cell r="AV121">
            <v>5532314.7879600432</v>
          </cell>
          <cell r="AW121">
            <v>5754259.7798579261</v>
          </cell>
          <cell r="AX121">
            <v>5980864.8981293794</v>
          </cell>
        </row>
        <row r="122">
          <cell r="A122" t="str">
            <v>E1935</v>
          </cell>
          <cell r="B122" t="str">
            <v>R140</v>
          </cell>
          <cell r="C122" t="str">
            <v>SD</v>
          </cell>
          <cell r="D122" t="str">
            <v>E1920</v>
          </cell>
          <cell r="E122" t="str">
            <v>-</v>
          </cell>
          <cell r="F122" t="str">
            <v>E7019</v>
          </cell>
          <cell r="G122" t="str">
            <v>North Hertfordshire</v>
          </cell>
          <cell r="H122">
            <v>46704.9</v>
          </cell>
          <cell r="I122">
            <v>47989.599999999999</v>
          </cell>
          <cell r="J122">
            <v>208.01</v>
          </cell>
          <cell r="K122">
            <v>211.96</v>
          </cell>
          <cell r="L122">
            <v>1.8989471660016521E-2</v>
          </cell>
          <cell r="M122">
            <v>1.8989471660016521E-2</v>
          </cell>
          <cell r="N122">
            <v>1.0090861091870855</v>
          </cell>
          <cell r="O122">
            <v>47989.599999999999</v>
          </cell>
          <cell r="P122">
            <v>48425.638745444558</v>
          </cell>
          <cell r="Q122">
            <v>48865.639386540024</v>
          </cell>
          <cell r="R122">
            <v>49309.637921502872</v>
          </cell>
          <cell r="S122">
            <v>9982316.6959999986</v>
          </cell>
          <cell r="T122">
            <v>10073017.115439922</v>
          </cell>
          <cell r="U122">
            <v>10164541.648794189</v>
          </cell>
          <cell r="V122">
            <v>10256897.784051811</v>
          </cell>
          <cell r="W122">
            <v>189558.92000000173</v>
          </cell>
          <cell r="X122">
            <v>396567.24081419595</v>
          </cell>
          <cell r="Y122">
            <v>611464.73692142346</v>
          </cell>
          <cell r="Z122">
            <v>834498.93941188289</v>
          </cell>
          <cell r="AA122">
            <v>0</v>
          </cell>
          <cell r="AB122">
            <v>0</v>
          </cell>
          <cell r="AC122">
            <v>0</v>
          </cell>
          <cell r="AD122">
            <v>0</v>
          </cell>
          <cell r="AE122">
            <v>0</v>
          </cell>
          <cell r="AF122">
            <v>36842.225957532311</v>
          </cell>
          <cell r="AG122">
            <v>70210.932520809176</v>
          </cell>
          <cell r="AH122">
            <v>99918.699200595962</v>
          </cell>
          <cell r="AI122">
            <v>10171875.616</v>
          </cell>
          <cell r="AJ122">
            <v>10469584.356254118</v>
          </cell>
          <cell r="AK122">
            <v>10776006.385715613</v>
          </cell>
          <cell r="AL122">
            <v>11091396.723463694</v>
          </cell>
          <cell r="AM122">
            <v>10171875.616</v>
          </cell>
          <cell r="AN122">
            <v>10469584.356254118</v>
          </cell>
          <cell r="AO122">
            <v>10776006.385715613</v>
          </cell>
          <cell r="AP122">
            <v>11091396.723463694</v>
          </cell>
          <cell r="AQ122">
            <v>0</v>
          </cell>
          <cell r="AR122">
            <v>0</v>
          </cell>
          <cell r="AS122">
            <v>0</v>
          </cell>
          <cell r="AT122">
            <v>0</v>
          </cell>
          <cell r="AU122">
            <v>10171875.616</v>
          </cell>
          <cell r="AV122">
            <v>10506426.582211649</v>
          </cell>
          <cell r="AW122">
            <v>10846217.318236422</v>
          </cell>
          <cell r="AX122">
            <v>11191315.42266429</v>
          </cell>
        </row>
        <row r="123">
          <cell r="A123" t="str">
            <v>E2534</v>
          </cell>
          <cell r="B123" t="str">
            <v>R197</v>
          </cell>
          <cell r="C123" t="str">
            <v>SD</v>
          </cell>
          <cell r="D123" t="str">
            <v>E2520</v>
          </cell>
          <cell r="E123" t="str">
            <v>-</v>
          </cell>
          <cell r="F123" t="str">
            <v>E7025</v>
          </cell>
          <cell r="G123" t="str">
            <v>North Kesteven</v>
          </cell>
          <cell r="H123">
            <v>33750</v>
          </cell>
          <cell r="I123">
            <v>35450</v>
          </cell>
          <cell r="J123">
            <v>149.35</v>
          </cell>
          <cell r="K123">
            <v>154.29</v>
          </cell>
          <cell r="L123">
            <v>3.3076665550719753E-2</v>
          </cell>
          <cell r="M123">
            <v>0.02</v>
          </cell>
          <cell r="N123">
            <v>1.0165158485108539</v>
          </cell>
          <cell r="O123">
            <v>35450</v>
          </cell>
          <cell r="P123">
            <v>36035.486829709771</v>
          </cell>
          <cell r="Q123">
            <v>36630.64347120413</v>
          </cell>
          <cell r="R123">
            <v>37235.629629629635</v>
          </cell>
          <cell r="S123">
            <v>5294457.5</v>
          </cell>
          <cell r="T123">
            <v>5381899.9580171537</v>
          </cell>
          <cell r="U123">
            <v>5470786.6024243366</v>
          </cell>
          <cell r="V123">
            <v>5561141.2851851862</v>
          </cell>
          <cell r="W123">
            <v>105889.15000000001</v>
          </cell>
          <cell r="X123">
            <v>217428.75830389297</v>
          </cell>
          <cell r="Y123">
            <v>334855.90636118839</v>
          </cell>
          <cell r="Z123">
            <v>458416.88820299075</v>
          </cell>
          <cell r="AA123">
            <v>0</v>
          </cell>
          <cell r="AB123">
            <v>0</v>
          </cell>
          <cell r="AC123">
            <v>0</v>
          </cell>
          <cell r="AD123">
            <v>0</v>
          </cell>
          <cell r="AE123">
            <v>69233.850000000108</v>
          </cell>
          <cell r="AF123">
            <v>140763.98078342222</v>
          </cell>
          <cell r="AG123">
            <v>212405.90709860055</v>
          </cell>
          <cell r="AH123">
            <v>284061.56661182403</v>
          </cell>
          <cell r="AI123">
            <v>5400346.6500000004</v>
          </cell>
          <cell r="AJ123">
            <v>5599328.7163210465</v>
          </cell>
          <cell r="AK123">
            <v>5805642.5087855253</v>
          </cell>
          <cell r="AL123">
            <v>6019558.1733881766</v>
          </cell>
          <cell r="AM123">
            <v>5400346.6500000004</v>
          </cell>
          <cell r="AN123">
            <v>5599328.7163210465</v>
          </cell>
          <cell r="AO123">
            <v>5805642.5087855253</v>
          </cell>
          <cell r="AP123">
            <v>6019558.1733881766</v>
          </cell>
          <cell r="AQ123">
            <v>0</v>
          </cell>
          <cell r="AR123">
            <v>0</v>
          </cell>
          <cell r="AS123">
            <v>0</v>
          </cell>
          <cell r="AT123">
            <v>0</v>
          </cell>
          <cell r="AU123">
            <v>5469580.5000000009</v>
          </cell>
          <cell r="AV123">
            <v>5740092.6971044689</v>
          </cell>
          <cell r="AW123">
            <v>6018048.415884126</v>
          </cell>
          <cell r="AX123">
            <v>6303619.7400000002</v>
          </cell>
        </row>
        <row r="124">
          <cell r="A124" t="str">
            <v>E2635</v>
          </cell>
          <cell r="B124" t="str">
            <v>R204</v>
          </cell>
          <cell r="C124" t="str">
            <v>SD</v>
          </cell>
          <cell r="D124" t="str">
            <v>E2620</v>
          </cell>
          <cell r="E124" t="str">
            <v>-</v>
          </cell>
          <cell r="F124" t="str">
            <v>E7026</v>
          </cell>
          <cell r="G124" t="str">
            <v>North Norfolk</v>
          </cell>
          <cell r="H124">
            <v>36411</v>
          </cell>
          <cell r="I124">
            <v>37940</v>
          </cell>
          <cell r="J124">
            <v>138.87</v>
          </cell>
          <cell r="K124">
            <v>138.87</v>
          </cell>
          <cell r="L124">
            <v>0</v>
          </cell>
          <cell r="M124">
            <v>0</v>
          </cell>
          <cell r="N124">
            <v>1.0138061154446232</v>
          </cell>
          <cell r="O124">
            <v>37940</v>
          </cell>
          <cell r="P124">
            <v>38463.804019969</v>
          </cell>
          <cell r="Q124">
            <v>38994.839738708055</v>
          </cell>
          <cell r="R124">
            <v>39533.206997885238</v>
          </cell>
          <cell r="S124">
            <v>5268727.8</v>
          </cell>
          <cell r="T124">
            <v>5341468.464253095</v>
          </cell>
          <cell r="U124">
            <v>5415213.3945143875</v>
          </cell>
          <cell r="V124">
            <v>5489976.4557963228</v>
          </cell>
          <cell r="W124">
            <v>0</v>
          </cell>
          <cell r="X124">
            <v>106829.369285062</v>
          </cell>
          <cell r="Y124">
            <v>218774.62113838122</v>
          </cell>
          <cell r="Z124">
            <v>336030.47890638094</v>
          </cell>
          <cell r="AA124">
            <v>0</v>
          </cell>
          <cell r="AB124">
            <v>0</v>
          </cell>
          <cell r="AC124">
            <v>0</v>
          </cell>
          <cell r="AD124">
            <v>0</v>
          </cell>
          <cell r="AE124">
            <v>0</v>
          </cell>
          <cell r="AF124">
            <v>85489.65081478309</v>
          </cell>
          <cell r="AG124">
            <v>171173.77624869868</v>
          </cell>
          <cell r="AH124">
            <v>256967.62606189624</v>
          </cell>
          <cell r="AI124">
            <v>5268727.8</v>
          </cell>
          <cell r="AJ124">
            <v>5448297.8335381569</v>
          </cell>
          <cell r="AK124">
            <v>5633988.0156527683</v>
          </cell>
          <cell r="AL124">
            <v>5826006.9347027037</v>
          </cell>
          <cell r="AM124">
            <v>5268727.8</v>
          </cell>
          <cell r="AN124">
            <v>5448297.8335381569</v>
          </cell>
          <cell r="AO124">
            <v>5633988.0156527683</v>
          </cell>
          <cell r="AP124">
            <v>5826006.9347027037</v>
          </cell>
          <cell r="AQ124">
            <v>0</v>
          </cell>
          <cell r="AR124">
            <v>0</v>
          </cell>
          <cell r="AS124">
            <v>0</v>
          </cell>
          <cell r="AT124">
            <v>0</v>
          </cell>
          <cell r="AU124">
            <v>5268727.8</v>
          </cell>
          <cell r="AV124">
            <v>5533787.4843529398</v>
          </cell>
          <cell r="AW124">
            <v>5805161.7919014674</v>
          </cell>
          <cell r="AX124">
            <v>6082974.5607645996</v>
          </cell>
        </row>
        <row r="125">
          <cell r="A125" t="str">
            <v>E3731</v>
          </cell>
          <cell r="B125" t="str">
            <v>R280</v>
          </cell>
          <cell r="C125" t="str">
            <v>SD</v>
          </cell>
          <cell r="D125" t="str">
            <v>E3720</v>
          </cell>
          <cell r="E125" t="str">
            <v>-</v>
          </cell>
          <cell r="F125" t="str">
            <v>E7037</v>
          </cell>
          <cell r="G125" t="str">
            <v>North Warwickshire</v>
          </cell>
          <cell r="H125">
            <v>19121.400000000001</v>
          </cell>
          <cell r="I125">
            <v>20008.3</v>
          </cell>
          <cell r="J125">
            <v>207.3</v>
          </cell>
          <cell r="K125">
            <v>207.3</v>
          </cell>
          <cell r="L125">
            <v>0</v>
          </cell>
          <cell r="M125">
            <v>0</v>
          </cell>
          <cell r="N125">
            <v>1.0152277994367986</v>
          </cell>
          <cell r="O125">
            <v>20008.3</v>
          </cell>
          <cell r="P125">
            <v>20312.982379471297</v>
          </cell>
          <cell r="Q125">
            <v>20622.304401109111</v>
          </cell>
          <cell r="R125">
            <v>20936.33671645381</v>
          </cell>
          <cell r="S125">
            <v>4147720.59</v>
          </cell>
          <cell r="T125">
            <v>4210881.2472644001</v>
          </cell>
          <cell r="U125">
            <v>4275003.7023499189</v>
          </cell>
          <cell r="V125">
            <v>4340102.6013208749</v>
          </cell>
          <cell r="W125">
            <v>0</v>
          </cell>
          <cell r="X125">
            <v>84217.624945288073</v>
          </cell>
          <cell r="Y125">
            <v>172710.14957493669</v>
          </cell>
          <cell r="Z125">
            <v>265649.00002164778</v>
          </cell>
          <cell r="AA125">
            <v>0</v>
          </cell>
          <cell r="AB125">
            <v>0</v>
          </cell>
          <cell r="AC125">
            <v>0</v>
          </cell>
          <cell r="AD125">
            <v>0</v>
          </cell>
          <cell r="AE125">
            <v>0</v>
          </cell>
          <cell r="AF125">
            <v>17347.286952068182</v>
          </cell>
          <cell r="AG125">
            <v>33512.894436153743</v>
          </cell>
          <cell r="AH125">
            <v>48396.050725158086</v>
          </cell>
          <cell r="AI125">
            <v>4147720.59</v>
          </cell>
          <cell r="AJ125">
            <v>4295098.8722096886</v>
          </cell>
          <cell r="AK125">
            <v>4447713.8519248553</v>
          </cell>
          <cell r="AL125">
            <v>4605751.6013425225</v>
          </cell>
          <cell r="AM125">
            <v>4147720.59</v>
          </cell>
          <cell r="AN125">
            <v>4295098.8722096886</v>
          </cell>
          <cell r="AO125">
            <v>4447713.8519248553</v>
          </cell>
          <cell r="AP125">
            <v>4605751.6013425225</v>
          </cell>
          <cell r="AQ125">
            <v>0</v>
          </cell>
          <cell r="AR125">
            <v>0</v>
          </cell>
          <cell r="AS125">
            <v>0</v>
          </cell>
          <cell r="AT125">
            <v>0</v>
          </cell>
          <cell r="AU125">
            <v>4147720.59</v>
          </cell>
          <cell r="AV125">
            <v>4312446.1591617567</v>
          </cell>
          <cell r="AW125">
            <v>4481226.7463610088</v>
          </cell>
          <cell r="AX125">
            <v>4654147.6520676808</v>
          </cell>
        </row>
        <row r="126">
          <cell r="A126" t="str">
            <v>E2437</v>
          </cell>
          <cell r="B126" t="str">
            <v>R191</v>
          </cell>
          <cell r="C126" t="str">
            <v>SD</v>
          </cell>
          <cell r="D126" t="str">
            <v>E2421</v>
          </cell>
          <cell r="E126" t="str">
            <v>E6124</v>
          </cell>
          <cell r="F126" t="str">
            <v>E7024</v>
          </cell>
          <cell r="G126" t="str">
            <v>North West Leicestershire</v>
          </cell>
          <cell r="H126">
            <v>28431</v>
          </cell>
          <cell r="I126">
            <v>30319</v>
          </cell>
          <cell r="J126">
            <v>172.67</v>
          </cell>
          <cell r="K126">
            <v>172.57</v>
          </cell>
          <cell r="L126">
            <v>-5.7913939885323451E-4</v>
          </cell>
          <cell r="M126">
            <v>-5.7913939885323451E-4</v>
          </cell>
          <cell r="N126">
            <v>1.0216627970718415</v>
          </cell>
          <cell r="O126">
            <v>30319</v>
          </cell>
          <cell r="P126">
            <v>30975.794344421163</v>
          </cell>
          <cell r="Q126">
            <v>31646.816691443455</v>
          </cell>
          <cell r="R126">
            <v>32332.37525939996</v>
          </cell>
          <cell r="S126">
            <v>5235181.7299999995</v>
          </cell>
          <cell r="T126">
            <v>5348590.4094512016</v>
          </cell>
          <cell r="U126">
            <v>5464455.8381115412</v>
          </cell>
          <cell r="V126">
            <v>5582831.2360405903</v>
          </cell>
          <cell r="W126">
            <v>-3031.8999999996358</v>
          </cell>
          <cell r="X126">
            <v>103812.27716589405</v>
          </cell>
          <cell r="Y126">
            <v>217471.48105112906</v>
          </cell>
          <cell r="Z126">
            <v>338282.79676714493</v>
          </cell>
          <cell r="AA126">
            <v>0</v>
          </cell>
          <cell r="AB126">
            <v>0</v>
          </cell>
          <cell r="AC126">
            <v>0</v>
          </cell>
          <cell r="AD126">
            <v>0</v>
          </cell>
          <cell r="AE126">
            <v>0</v>
          </cell>
          <cell r="AF126">
            <v>47969.115121770403</v>
          </cell>
          <cell r="AG126">
            <v>95832.0041941612</v>
          </cell>
          <cell r="AH126">
            <v>143469.59459791364</v>
          </cell>
          <cell r="AI126">
            <v>5232149.83</v>
          </cell>
          <cell r="AJ126">
            <v>5452402.686617096</v>
          </cell>
          <cell r="AK126">
            <v>5681927.3191626705</v>
          </cell>
          <cell r="AL126">
            <v>5921114.0328077357</v>
          </cell>
          <cell r="AM126">
            <v>5232149.83</v>
          </cell>
          <cell r="AN126">
            <v>5452402.686617096</v>
          </cell>
          <cell r="AO126">
            <v>5681927.3191626705</v>
          </cell>
          <cell r="AP126">
            <v>5921114.0328077357</v>
          </cell>
          <cell r="AQ126">
            <v>0</v>
          </cell>
          <cell r="AR126">
            <v>0</v>
          </cell>
          <cell r="AS126">
            <v>0</v>
          </cell>
          <cell r="AT126">
            <v>0</v>
          </cell>
          <cell r="AU126">
            <v>5232149.83</v>
          </cell>
          <cell r="AV126">
            <v>5500371.8017388666</v>
          </cell>
          <cell r="AW126">
            <v>5777759.3233568314</v>
          </cell>
          <cell r="AX126">
            <v>6064583.6274056491</v>
          </cell>
        </row>
        <row r="127">
          <cell r="A127" t="str">
            <v>E2835</v>
          </cell>
          <cell r="B127" t="str">
            <v>R212</v>
          </cell>
          <cell r="C127" t="str">
            <v>SD</v>
          </cell>
          <cell r="D127" t="str">
            <v>E2820</v>
          </cell>
          <cell r="E127" t="str">
            <v>-</v>
          </cell>
          <cell r="F127" t="str">
            <v>E7028</v>
          </cell>
          <cell r="G127" t="str">
            <v>Northampton</v>
          </cell>
          <cell r="H127">
            <v>58074.3</v>
          </cell>
          <cell r="I127">
            <v>64357.9</v>
          </cell>
          <cell r="J127">
            <v>207.91</v>
          </cell>
          <cell r="K127">
            <v>207.91</v>
          </cell>
          <cell r="L127">
            <v>0</v>
          </cell>
          <cell r="M127">
            <v>0</v>
          </cell>
          <cell r="N127">
            <v>1.0348386171923964</v>
          </cell>
          <cell r="O127">
            <v>64357.9</v>
          </cell>
          <cell r="P127">
            <v>66600.040241406532</v>
          </cell>
          <cell r="Q127">
            <v>68920.293548375092</v>
          </cell>
          <cell r="R127">
            <v>71321.381272094528</v>
          </cell>
          <cell r="S127">
            <v>13380650.989</v>
          </cell>
          <cell r="T127">
            <v>13846814.366590831</v>
          </cell>
          <cell r="U127">
            <v>14329218.231642665</v>
          </cell>
          <cell r="V127">
            <v>14828428.380281173</v>
          </cell>
          <cell r="W127">
            <v>0</v>
          </cell>
          <cell r="X127">
            <v>276936.28733181686</v>
          </cell>
          <cell r="Y127">
            <v>578900.41655836359</v>
          </cell>
          <cell r="Z127">
            <v>907618.44430024899</v>
          </cell>
          <cell r="AA127">
            <v>0</v>
          </cell>
          <cell r="AB127">
            <v>0</v>
          </cell>
          <cell r="AC127">
            <v>0</v>
          </cell>
          <cell r="AD127">
            <v>0</v>
          </cell>
          <cell r="AE127">
            <v>0</v>
          </cell>
          <cell r="AF127">
            <v>56063.913875216436</v>
          </cell>
          <cell r="AG127">
            <v>110302.51892538737</v>
          </cell>
          <cell r="AH127">
            <v>162202.27478116675</v>
          </cell>
          <cell r="AI127">
            <v>13380650.989</v>
          </cell>
          <cell r="AJ127">
            <v>14123750.653922649</v>
          </cell>
          <cell r="AK127">
            <v>14908118.64820103</v>
          </cell>
          <cell r="AL127">
            <v>15736046.824581422</v>
          </cell>
          <cell r="AM127">
            <v>13380650.989</v>
          </cell>
          <cell r="AN127">
            <v>14123750.653922649</v>
          </cell>
          <cell r="AO127">
            <v>14908118.64820103</v>
          </cell>
          <cell r="AP127">
            <v>15736046.824581422</v>
          </cell>
          <cell r="AQ127">
            <v>0</v>
          </cell>
          <cell r="AR127">
            <v>0</v>
          </cell>
          <cell r="AS127">
            <v>0</v>
          </cell>
          <cell r="AT127">
            <v>0</v>
          </cell>
          <cell r="AU127">
            <v>13380650.989</v>
          </cell>
          <cell r="AV127">
            <v>14179814.567797866</v>
          </cell>
          <cell r="AW127">
            <v>15018421.167126417</v>
          </cell>
          <cell r="AX127">
            <v>15898249.099362589</v>
          </cell>
        </row>
        <row r="128">
          <cell r="A128" t="str">
            <v>E2636</v>
          </cell>
          <cell r="B128" t="str">
            <v>R205</v>
          </cell>
          <cell r="C128" t="str">
            <v>SD</v>
          </cell>
          <cell r="D128" t="str">
            <v>E2620</v>
          </cell>
          <cell r="E128" t="str">
            <v>-</v>
          </cell>
          <cell r="F128" t="str">
            <v>E7026</v>
          </cell>
          <cell r="G128" t="str">
            <v>Norwich</v>
          </cell>
          <cell r="H128">
            <v>32473</v>
          </cell>
          <cell r="I128">
            <v>34322</v>
          </cell>
          <cell r="J128">
            <v>239.34</v>
          </cell>
          <cell r="K128">
            <v>244.01</v>
          </cell>
          <cell r="L128">
            <v>1.9511991309434151E-2</v>
          </cell>
          <cell r="M128">
            <v>1.9511991309434151E-2</v>
          </cell>
          <cell r="N128">
            <v>1.0186306150772886</v>
          </cell>
          <cell r="O128">
            <v>34322</v>
          </cell>
          <cell r="P128">
            <v>34961.439970682695</v>
          </cell>
          <cell r="Q128">
            <v>35612.793101324212</v>
          </cell>
          <cell r="R128">
            <v>36276.281341422102</v>
          </cell>
          <cell r="S128">
            <v>8214627.4800000004</v>
          </cell>
          <cell r="T128">
            <v>8367671.0425831964</v>
          </cell>
          <cell r="U128">
            <v>8523565.9008709379</v>
          </cell>
          <cell r="V128">
            <v>8682365.1762559656</v>
          </cell>
          <cell r="W128">
            <v>160283.73999999897</v>
          </cell>
          <cell r="X128">
            <v>333888.74400801206</v>
          </cell>
          <cell r="Y128">
            <v>517382.80062720919</v>
          </cell>
          <cell r="Z128">
            <v>711209.7031670888</v>
          </cell>
          <cell r="AA128">
            <v>0</v>
          </cell>
          <cell r="AB128">
            <v>0</v>
          </cell>
          <cell r="AC128">
            <v>0</v>
          </cell>
          <cell r="AD128">
            <v>0</v>
          </cell>
          <cell r="AE128">
            <v>0</v>
          </cell>
          <cell r="AF128">
            <v>4188.3805084887072</v>
          </cell>
          <cell r="AG128">
            <v>5056.8741692168587</v>
          </cell>
          <cell r="AH128">
            <v>5254.1085822654522</v>
          </cell>
          <cell r="AI128">
            <v>8374911.2199999997</v>
          </cell>
          <cell r="AJ128">
            <v>8701559.7865912076</v>
          </cell>
          <cell r="AK128">
            <v>9040948.7014981471</v>
          </cell>
          <cell r="AL128">
            <v>9393574.8794230539</v>
          </cell>
          <cell r="AM128">
            <v>8374911.2199999997</v>
          </cell>
          <cell r="AN128">
            <v>8701559.7865912076</v>
          </cell>
          <cell r="AO128">
            <v>9040948.7014981471</v>
          </cell>
          <cell r="AP128">
            <v>9393574.8794230539</v>
          </cell>
          <cell r="AQ128">
            <v>0</v>
          </cell>
          <cell r="AR128">
            <v>0</v>
          </cell>
          <cell r="AS128">
            <v>0</v>
          </cell>
          <cell r="AT128">
            <v>0</v>
          </cell>
          <cell r="AU128">
            <v>8374911.2199999997</v>
          </cell>
          <cell r="AV128">
            <v>8705748.1670996957</v>
          </cell>
          <cell r="AW128">
            <v>9046005.5756673645</v>
          </cell>
          <cell r="AX128">
            <v>9398828.9880053196</v>
          </cell>
        </row>
        <row r="129">
          <cell r="A129" t="str">
            <v>E3732</v>
          </cell>
          <cell r="B129" t="str">
            <v>R281</v>
          </cell>
          <cell r="C129" t="str">
            <v>SD</v>
          </cell>
          <cell r="D129" t="str">
            <v>E3720</v>
          </cell>
          <cell r="E129" t="str">
            <v>-</v>
          </cell>
          <cell r="F129" t="str">
            <v>E7037</v>
          </cell>
          <cell r="G129" t="str">
            <v>Nuneaton &amp; Bedworth</v>
          </cell>
          <cell r="H129">
            <v>33603.800000000003</v>
          </cell>
          <cell r="I129">
            <v>35706.400000000001</v>
          </cell>
          <cell r="J129">
            <v>211.19</v>
          </cell>
          <cell r="K129">
            <v>215.29</v>
          </cell>
          <cell r="L129">
            <v>1.941379800179921E-2</v>
          </cell>
          <cell r="M129">
            <v>1.941379800179921E-2</v>
          </cell>
          <cell r="N129">
            <v>1.0204362815649557</v>
          </cell>
          <cell r="O129">
            <v>35706.400000000001</v>
          </cell>
          <cell r="P129">
            <v>36436.106044070933</v>
          </cell>
          <cell r="Q129">
            <v>37180.724566318153</v>
          </cell>
          <cell r="R129">
            <v>37940.560322344492</v>
          </cell>
          <cell r="S129">
            <v>7540834.6160000004</v>
          </cell>
          <cell r="T129">
            <v>7694941.2354473406</v>
          </cell>
          <cell r="U129">
            <v>7852197.2211607303</v>
          </cell>
          <cell r="V129">
            <v>8012666.9344759332</v>
          </cell>
          <cell r="W129">
            <v>146396.23999999912</v>
          </cell>
          <cell r="X129">
            <v>306274.62018525071</v>
          </cell>
          <cell r="Y129">
            <v>475828.35367396241</v>
          </cell>
          <cell r="Z129">
            <v>655516.9048934757</v>
          </cell>
          <cell r="AA129">
            <v>0</v>
          </cell>
          <cell r="AB129">
            <v>0</v>
          </cell>
          <cell r="AC129">
            <v>0</v>
          </cell>
          <cell r="AD129">
            <v>0</v>
          </cell>
          <cell r="AE129">
            <v>0</v>
          </cell>
          <cell r="AF129">
            <v>25293.944815794897</v>
          </cell>
          <cell r="AG129">
            <v>48419.862711123606</v>
          </cell>
          <cell r="AH129">
            <v>69147.797263303291</v>
          </cell>
          <cell r="AI129">
            <v>7687230.8559999997</v>
          </cell>
          <cell r="AJ129">
            <v>8001215.8556325911</v>
          </cell>
          <cell r="AK129">
            <v>8328025.5748346932</v>
          </cell>
          <cell r="AL129">
            <v>8668183.8393694088</v>
          </cell>
          <cell r="AM129">
            <v>7687230.8559999997</v>
          </cell>
          <cell r="AN129">
            <v>8001215.8556325911</v>
          </cell>
          <cell r="AO129">
            <v>8328025.5748346932</v>
          </cell>
          <cell r="AP129">
            <v>8668183.8393694088</v>
          </cell>
          <cell r="AQ129">
            <v>0</v>
          </cell>
          <cell r="AR129">
            <v>0</v>
          </cell>
          <cell r="AS129">
            <v>0</v>
          </cell>
          <cell r="AT129">
            <v>0</v>
          </cell>
          <cell r="AU129">
            <v>7687230.8559999997</v>
          </cell>
          <cell r="AV129">
            <v>8026509.800448386</v>
          </cell>
          <cell r="AW129">
            <v>8376445.4375458164</v>
          </cell>
          <cell r="AX129">
            <v>8737331.6366327126</v>
          </cell>
        </row>
        <row r="130">
          <cell r="A130" t="str">
            <v>E2438</v>
          </cell>
          <cell r="B130" t="str">
            <v>R192</v>
          </cell>
          <cell r="C130" t="str">
            <v>SD</v>
          </cell>
          <cell r="D130" t="str">
            <v>E2421</v>
          </cell>
          <cell r="E130" t="str">
            <v>E6124</v>
          </cell>
          <cell r="F130" t="str">
            <v>E7024</v>
          </cell>
          <cell r="G130" t="str">
            <v>Oadby &amp; Wigston</v>
          </cell>
          <cell r="H130">
            <v>16122.7</v>
          </cell>
          <cell r="I130">
            <v>16944.2</v>
          </cell>
          <cell r="J130">
            <v>202.6</v>
          </cell>
          <cell r="K130">
            <v>206.63</v>
          </cell>
          <cell r="L130">
            <v>1.9891411648568669E-2</v>
          </cell>
          <cell r="M130">
            <v>1.9891411648568669E-2</v>
          </cell>
          <cell r="N130">
            <v>1.0167037653999054</v>
          </cell>
          <cell r="O130">
            <v>16944.2</v>
          </cell>
          <cell r="P130">
            <v>17227.231941689079</v>
          </cell>
          <cell r="Q130">
            <v>17514.99158253281</v>
          </cell>
          <cell r="R130">
            <v>17807.557892908757</v>
          </cell>
          <cell r="S130">
            <v>3432894.92</v>
          </cell>
          <cell r="T130">
            <v>3490237.1913862075</v>
          </cell>
          <cell r="U130">
            <v>3548537.2946211472</v>
          </cell>
          <cell r="V130">
            <v>3607811.2291033142</v>
          </cell>
          <cell r="W130">
            <v>68285.126000000208</v>
          </cell>
          <cell r="X130">
            <v>140619.00344723128</v>
          </cell>
          <cell r="Y130">
            <v>216797.97358983709</v>
          </cell>
          <cell r="Z130">
            <v>296983.92698352004</v>
          </cell>
          <cell r="AA130">
            <v>0</v>
          </cell>
          <cell r="AB130">
            <v>0</v>
          </cell>
          <cell r="AC130">
            <v>0</v>
          </cell>
          <cell r="AD130">
            <v>0</v>
          </cell>
          <cell r="AE130">
            <v>0</v>
          </cell>
          <cell r="AF130">
            <v>14942.900986221168</v>
          </cell>
          <cell r="AG130">
            <v>28937.358313098612</v>
          </cell>
          <cell r="AH130">
            <v>41893.899718534056</v>
          </cell>
          <cell r="AI130">
            <v>3501180.0460000001</v>
          </cell>
          <cell r="AJ130">
            <v>3630856.1948334388</v>
          </cell>
          <cell r="AK130">
            <v>3765335.2682109843</v>
          </cell>
          <cell r="AL130">
            <v>3904795.1560868341</v>
          </cell>
          <cell r="AM130">
            <v>3501180.0460000001</v>
          </cell>
          <cell r="AN130">
            <v>3630856.1948334388</v>
          </cell>
          <cell r="AO130">
            <v>3765335.2682109843</v>
          </cell>
          <cell r="AP130">
            <v>3904795.1560868341</v>
          </cell>
          <cell r="AQ130">
            <v>0</v>
          </cell>
          <cell r="AR130">
            <v>0</v>
          </cell>
          <cell r="AS130">
            <v>0</v>
          </cell>
          <cell r="AT130">
            <v>0</v>
          </cell>
          <cell r="AU130">
            <v>3501180.0460000001</v>
          </cell>
          <cell r="AV130">
            <v>3645799.09581966</v>
          </cell>
          <cell r="AW130">
            <v>3794272.6265240829</v>
          </cell>
          <cell r="AX130">
            <v>3946689.0558053683</v>
          </cell>
        </row>
        <row r="131">
          <cell r="A131" t="str">
            <v>E3132</v>
          </cell>
          <cell r="B131" t="str">
            <v>R238</v>
          </cell>
          <cell r="C131" t="str">
            <v>SD</v>
          </cell>
          <cell r="D131" t="str">
            <v>E3120</v>
          </cell>
          <cell r="E131" t="str">
            <v>-</v>
          </cell>
          <cell r="F131" t="str">
            <v>E7054</v>
          </cell>
          <cell r="G131" t="str">
            <v>Oxford</v>
          </cell>
          <cell r="H131">
            <v>41290.800000000003</v>
          </cell>
          <cell r="I131">
            <v>43665.1</v>
          </cell>
          <cell r="J131">
            <v>278.97000000000003</v>
          </cell>
          <cell r="K131">
            <v>284.52</v>
          </cell>
          <cell r="L131">
            <v>1.9894612323905658E-2</v>
          </cell>
          <cell r="M131">
            <v>1.9894612323905658E-2</v>
          </cell>
          <cell r="N131">
            <v>1.0188112234328244</v>
          </cell>
          <cell r="O131">
            <v>43665.1</v>
          </cell>
          <cell r="P131">
            <v>44486.493952316618</v>
          </cell>
          <cell r="Q131">
            <v>45323.33932979664</v>
          </cell>
          <cell r="R131">
            <v>46175.92679265116</v>
          </cell>
          <cell r="S131">
            <v>12181252.947000001</v>
          </cell>
          <cell r="T131">
            <v>12410397.217877768</v>
          </cell>
          <cell r="U131">
            <v>12643851.972833369</v>
          </cell>
          <cell r="V131">
            <v>12881698.297345895</v>
          </cell>
          <cell r="W131">
            <v>242341.30499999833</v>
          </cell>
          <cell r="X131">
            <v>500045.98662161699</v>
          </cell>
          <cell r="Y131">
            <v>772518.55212736363</v>
          </cell>
          <cell r="Z131">
            <v>1060425.5485887006</v>
          </cell>
          <cell r="AA131">
            <v>0</v>
          </cell>
          <cell r="AB131">
            <v>0</v>
          </cell>
          <cell r="AC131">
            <v>0</v>
          </cell>
          <cell r="AD131">
            <v>0</v>
          </cell>
          <cell r="AE131">
            <v>0</v>
          </cell>
          <cell r="AF131">
            <v>0</v>
          </cell>
          <cell r="AG131">
            <v>0</v>
          </cell>
          <cell r="AH131">
            <v>0</v>
          </cell>
          <cell r="AI131">
            <v>12423594.251999998</v>
          </cell>
          <cell r="AJ131">
            <v>12910443.204499384</v>
          </cell>
          <cell r="AK131">
            <v>13416370.524960732</v>
          </cell>
          <cell r="AL131">
            <v>13942123.845934596</v>
          </cell>
          <cell r="AM131">
            <v>12423594.251999998</v>
          </cell>
          <cell r="AN131">
            <v>12910443.204499384</v>
          </cell>
          <cell r="AO131">
            <v>13416370.524960732</v>
          </cell>
          <cell r="AP131">
            <v>13942123.845934596</v>
          </cell>
          <cell r="AQ131">
            <v>0</v>
          </cell>
          <cell r="AR131">
            <v>0</v>
          </cell>
          <cell r="AS131">
            <v>0</v>
          </cell>
          <cell r="AT131">
            <v>0</v>
          </cell>
          <cell r="AU131">
            <v>12423594.251999998</v>
          </cell>
          <cell r="AV131">
            <v>12910443.204499384</v>
          </cell>
          <cell r="AW131">
            <v>13416370.524960732</v>
          </cell>
          <cell r="AX131">
            <v>13942123.845934596</v>
          </cell>
        </row>
        <row r="132">
          <cell r="A132" t="str">
            <v>E2338</v>
          </cell>
          <cell r="B132" t="str">
            <v>R178</v>
          </cell>
          <cell r="C132" t="str">
            <v>SD</v>
          </cell>
          <cell r="D132" t="str">
            <v>E2321</v>
          </cell>
          <cell r="E132" t="str">
            <v>E6123</v>
          </cell>
          <cell r="F132" t="str">
            <v>E7023</v>
          </cell>
          <cell r="G132" t="str">
            <v>Pendle</v>
          </cell>
          <cell r="H132">
            <v>21769.8</v>
          </cell>
          <cell r="I132">
            <v>23171.3</v>
          </cell>
          <cell r="J132">
            <v>240.38</v>
          </cell>
          <cell r="K132">
            <v>245.16</v>
          </cell>
          <cell r="L132">
            <v>1.988518179549037E-2</v>
          </cell>
          <cell r="M132">
            <v>1.988518179549037E-2</v>
          </cell>
          <cell r="N132">
            <v>1.0210146814416394</v>
          </cell>
          <cell r="O132">
            <v>23171.3</v>
          </cell>
          <cell r="P132">
            <v>23658.23748808866</v>
          </cell>
          <cell r="Q132">
            <v>24155.407812371493</v>
          </cell>
          <cell r="R132">
            <v>24663.02601264137</v>
          </cell>
          <cell r="S132">
            <v>5569917.0939999996</v>
          </cell>
          <cell r="T132">
            <v>5686967.1273867516</v>
          </cell>
          <cell r="U132">
            <v>5806476.9299378591</v>
          </cell>
          <cell r="V132">
            <v>5928498.1929187328</v>
          </cell>
          <cell r="W132">
            <v>110758.81399999942</v>
          </cell>
          <cell r="X132">
            <v>229087.4452446592</v>
          </cell>
          <cell r="Y132">
            <v>354709.21642608679</v>
          </cell>
          <cell r="Z132">
            <v>487976.54782434361</v>
          </cell>
          <cell r="AA132">
            <v>0</v>
          </cell>
          <cell r="AB132">
            <v>0</v>
          </cell>
          <cell r="AC132">
            <v>0</v>
          </cell>
          <cell r="AD132">
            <v>0</v>
          </cell>
          <cell r="AE132">
            <v>0</v>
          </cell>
          <cell r="AF132">
            <v>2290.1173888476965</v>
          </cell>
          <cell r="AG132">
            <v>2385.0083457630558</v>
          </cell>
          <cell r="AH132">
            <v>2483.8311071117191</v>
          </cell>
          <cell r="AI132">
            <v>5680675.9079999989</v>
          </cell>
          <cell r="AJ132">
            <v>5916054.5726314113</v>
          </cell>
          <cell r="AK132">
            <v>6161186.1463639457</v>
          </cell>
          <cell r="AL132">
            <v>6416474.7407430764</v>
          </cell>
          <cell r="AM132">
            <v>5680675.9079999989</v>
          </cell>
          <cell r="AN132">
            <v>5916054.5726314113</v>
          </cell>
          <cell r="AO132">
            <v>6161186.1463639457</v>
          </cell>
          <cell r="AP132">
            <v>6416474.7407430764</v>
          </cell>
          <cell r="AQ132">
            <v>0</v>
          </cell>
          <cell r="AR132">
            <v>0</v>
          </cell>
          <cell r="AS132">
            <v>0</v>
          </cell>
          <cell r="AT132">
            <v>0</v>
          </cell>
          <cell r="AU132">
            <v>5680675.9079999989</v>
          </cell>
          <cell r="AV132">
            <v>5918344.6900202585</v>
          </cell>
          <cell r="AW132">
            <v>6163571.1547097089</v>
          </cell>
          <cell r="AX132">
            <v>6418958.5718501881</v>
          </cell>
        </row>
        <row r="133">
          <cell r="A133" t="str">
            <v>E2339</v>
          </cell>
          <cell r="B133" t="str">
            <v>R179</v>
          </cell>
          <cell r="C133" t="str">
            <v>SD</v>
          </cell>
          <cell r="D133" t="str">
            <v>E2321</v>
          </cell>
          <cell r="E133" t="str">
            <v>E6123</v>
          </cell>
          <cell r="F133" t="str">
            <v>E7023</v>
          </cell>
          <cell r="G133" t="str">
            <v>Preston</v>
          </cell>
          <cell r="H133">
            <v>34218</v>
          </cell>
          <cell r="I133">
            <v>35204</v>
          </cell>
          <cell r="J133">
            <v>285.06</v>
          </cell>
          <cell r="K133">
            <v>290.73</v>
          </cell>
          <cell r="L133">
            <v>1.9890549358029919E-2</v>
          </cell>
          <cell r="M133">
            <v>1.9890549358029919E-2</v>
          </cell>
          <cell r="N133">
            <v>1.009514272680033</v>
          </cell>
          <cell r="O133">
            <v>35204</v>
          </cell>
          <cell r="P133">
            <v>35538.940455427881</v>
          </cell>
          <cell r="Q133">
            <v>35877.067625680276</v>
          </cell>
          <cell r="R133">
            <v>36218.411830030986</v>
          </cell>
          <cell r="S133">
            <v>10035252.24</v>
          </cell>
          <cell r="T133">
            <v>10130730.366224272</v>
          </cell>
          <cell r="U133">
            <v>10227116.89737642</v>
          </cell>
          <cell r="V133">
            <v>10324420.476268632</v>
          </cell>
          <cell r="W133">
            <v>199606.68000000031</v>
          </cell>
          <cell r="X133">
            <v>408150.51555440674</v>
          </cell>
          <cell r="Y133">
            <v>624816.78421849513</v>
          </cell>
          <cell r="Z133">
            <v>849865.10023355461</v>
          </cell>
          <cell r="AA133">
            <v>0</v>
          </cell>
          <cell r="AB133">
            <v>0</v>
          </cell>
          <cell r="AC133">
            <v>0</v>
          </cell>
          <cell r="AD133">
            <v>0</v>
          </cell>
          <cell r="AE133">
            <v>0</v>
          </cell>
          <cell r="AF133">
            <v>0</v>
          </cell>
          <cell r="AG133">
            <v>0</v>
          </cell>
          <cell r="AH133">
            <v>0</v>
          </cell>
          <cell r="AI133">
            <v>10234858.92</v>
          </cell>
          <cell r="AJ133">
            <v>10538880.88177868</v>
          </cell>
          <cell r="AK133">
            <v>10851933.681594916</v>
          </cell>
          <cell r="AL133">
            <v>11174285.576502187</v>
          </cell>
          <cell r="AM133">
            <v>10234858.92</v>
          </cell>
          <cell r="AN133">
            <v>10538880.88177868</v>
          </cell>
          <cell r="AO133">
            <v>10851933.681594916</v>
          </cell>
          <cell r="AP133">
            <v>11174285.576502187</v>
          </cell>
          <cell r="AQ133">
            <v>0</v>
          </cell>
          <cell r="AR133">
            <v>0</v>
          </cell>
          <cell r="AS133">
            <v>0</v>
          </cell>
          <cell r="AT133">
            <v>0</v>
          </cell>
          <cell r="AU133">
            <v>10234858.92</v>
          </cell>
          <cell r="AV133">
            <v>10538880.88177868</v>
          </cell>
          <cell r="AW133">
            <v>10851933.681594916</v>
          </cell>
          <cell r="AX133">
            <v>11174285.576502187</v>
          </cell>
        </row>
        <row r="134">
          <cell r="A134" t="str">
            <v>E1236</v>
          </cell>
          <cell r="B134" t="str">
            <v>R75</v>
          </cell>
          <cell r="C134" t="str">
            <v>SD</v>
          </cell>
          <cell r="D134" t="str">
            <v>E1221</v>
          </cell>
          <cell r="E134" t="str">
            <v>E6162</v>
          </cell>
          <cell r="F134" t="str">
            <v>E7012</v>
          </cell>
          <cell r="G134" t="str">
            <v>Purbeck</v>
          </cell>
          <cell r="H134">
            <v>18333.7</v>
          </cell>
          <cell r="I134">
            <v>18656.400000000001</v>
          </cell>
          <cell r="J134">
            <v>172.41</v>
          </cell>
          <cell r="K134">
            <v>177.41</v>
          </cell>
          <cell r="L134">
            <v>2.9000638014036406E-2</v>
          </cell>
          <cell r="M134">
            <v>0.02</v>
          </cell>
          <cell r="N134">
            <v>1.0058330645857247</v>
          </cell>
          <cell r="O134">
            <v>18656.400000000001</v>
          </cell>
          <cell r="P134">
            <v>18765.223986137116</v>
          </cell>
          <cell r="Q134">
            <v>18874.682749613847</v>
          </cell>
          <cell r="R134">
            <v>18984.779993127409</v>
          </cell>
          <cell r="S134">
            <v>3216549.9240000001</v>
          </cell>
          <cell r="T134">
            <v>3235312.2674499</v>
          </cell>
          <cell r="U134">
            <v>3254184.0528609231</v>
          </cell>
          <cell r="V134">
            <v>3273165.9186150967</v>
          </cell>
          <cell r="W134">
            <v>64330.998480000002</v>
          </cell>
          <cell r="X134">
            <v>130706.61560497593</v>
          </cell>
          <cell r="Y134">
            <v>199182.09750751115</v>
          </cell>
          <cell r="Z134">
            <v>269814.13670982653</v>
          </cell>
          <cell r="AA134">
            <v>0</v>
          </cell>
          <cell r="AB134">
            <v>0</v>
          </cell>
          <cell r="AC134">
            <v>0</v>
          </cell>
          <cell r="AD134">
            <v>0</v>
          </cell>
          <cell r="AE134">
            <v>28951.00151999974</v>
          </cell>
          <cell r="AF134">
            <v>56945.624256394774</v>
          </cell>
          <cell r="AG134">
            <v>83938.143736695667</v>
          </cell>
          <cell r="AH134">
            <v>109881.46315272085</v>
          </cell>
          <cell r="AI134">
            <v>3280880.9224800002</v>
          </cell>
          <cell r="AJ134">
            <v>3366018.8830548758</v>
          </cell>
          <cell r="AK134">
            <v>3453366.1503684344</v>
          </cell>
          <cell r="AL134">
            <v>3542980.0553249232</v>
          </cell>
          <cell r="AM134">
            <v>3280880.9224800002</v>
          </cell>
          <cell r="AN134">
            <v>3366018.8830548758</v>
          </cell>
          <cell r="AO134">
            <v>3453366.1503684344</v>
          </cell>
          <cell r="AP134">
            <v>3542980.0553249232</v>
          </cell>
          <cell r="AQ134">
            <v>0</v>
          </cell>
          <cell r="AR134">
            <v>0</v>
          </cell>
          <cell r="AS134">
            <v>0</v>
          </cell>
          <cell r="AT134">
            <v>0</v>
          </cell>
          <cell r="AU134">
            <v>3309831.9240000001</v>
          </cell>
          <cell r="AV134">
            <v>3422964.5073112706</v>
          </cell>
          <cell r="AW134">
            <v>3537304.2941051302</v>
          </cell>
          <cell r="AX134">
            <v>3652861.5184776443</v>
          </cell>
        </row>
        <row r="135">
          <cell r="A135" t="str">
            <v>E1835</v>
          </cell>
          <cell r="B135" t="str">
            <v>R131</v>
          </cell>
          <cell r="C135" t="str">
            <v>SD</v>
          </cell>
          <cell r="D135" t="str">
            <v>E1821</v>
          </cell>
          <cell r="E135" t="str">
            <v>E6118</v>
          </cell>
          <cell r="F135" t="str">
            <v>E7055</v>
          </cell>
          <cell r="G135" t="str">
            <v>Redditch</v>
          </cell>
          <cell r="H135">
            <v>23787.599999999999</v>
          </cell>
          <cell r="I135">
            <v>25144.5</v>
          </cell>
          <cell r="J135">
            <v>217.21</v>
          </cell>
          <cell r="K135">
            <v>222.21</v>
          </cell>
          <cell r="L135">
            <v>2.3019198011141384E-2</v>
          </cell>
          <cell r="M135">
            <v>0.02</v>
          </cell>
          <cell r="N135">
            <v>1.0186636107890026</v>
          </cell>
          <cell r="O135">
            <v>25144.5</v>
          </cell>
          <cell r="P135">
            <v>25613.787161484077</v>
          </cell>
          <cell r="Q135">
            <v>26091.832915898365</v>
          </cell>
          <cell r="R135">
            <v>26578.800730212377</v>
          </cell>
          <cell r="S135">
            <v>5461636.8449999997</v>
          </cell>
          <cell r="T135">
            <v>5563570.7093459563</v>
          </cell>
          <cell r="U135">
            <v>5667407.0276622837</v>
          </cell>
          <cell r="V135">
            <v>5773181.3066094304</v>
          </cell>
          <cell r="W135">
            <v>109232.7369</v>
          </cell>
          <cell r="X135">
            <v>224768.2566575766</v>
          </cell>
          <cell r="Y135">
            <v>346890.64934915263</v>
          </cell>
          <cell r="Z135">
            <v>475895.80517543748</v>
          </cell>
          <cell r="AA135">
            <v>0</v>
          </cell>
          <cell r="AB135">
            <v>0</v>
          </cell>
          <cell r="AC135">
            <v>0</v>
          </cell>
          <cell r="AD135">
            <v>0</v>
          </cell>
          <cell r="AE135">
            <v>16489.763099999982</v>
          </cell>
          <cell r="AF135">
            <v>31369.614957264152</v>
          </cell>
          <cell r="AG135">
            <v>44486.844389322025</v>
          </cell>
          <cell r="AH135">
            <v>55680.209428809525</v>
          </cell>
          <cell r="AI135">
            <v>5570869.5818999996</v>
          </cell>
          <cell r="AJ135">
            <v>5788338.9660035325</v>
          </cell>
          <cell r="AK135">
            <v>6014297.6770114368</v>
          </cell>
          <cell r="AL135">
            <v>6249077.1117848679</v>
          </cell>
          <cell r="AM135">
            <v>5570869.5818999996</v>
          </cell>
          <cell r="AN135">
            <v>5788338.9660035325</v>
          </cell>
          <cell r="AO135">
            <v>6014297.6770114368</v>
          </cell>
          <cell r="AP135">
            <v>6249077.1117848679</v>
          </cell>
          <cell r="AQ135">
            <v>0</v>
          </cell>
          <cell r="AR135">
            <v>0</v>
          </cell>
          <cell r="AS135">
            <v>0</v>
          </cell>
          <cell r="AT135">
            <v>0</v>
          </cell>
          <cell r="AU135">
            <v>5587359.3449999997</v>
          </cell>
          <cell r="AV135">
            <v>5819708.5809607962</v>
          </cell>
          <cell r="AW135">
            <v>6058784.521400759</v>
          </cell>
          <cell r="AX135">
            <v>6304757.3212136775</v>
          </cell>
        </row>
        <row r="136">
          <cell r="A136" t="str">
            <v>E3635</v>
          </cell>
          <cell r="B136" t="str">
            <v>R273</v>
          </cell>
          <cell r="C136" t="str">
            <v>SD</v>
          </cell>
          <cell r="D136" t="str">
            <v>E3620</v>
          </cell>
          <cell r="E136" t="str">
            <v>-</v>
          </cell>
          <cell r="F136" t="str">
            <v>E7036</v>
          </cell>
          <cell r="G136" t="str">
            <v>Reigate &amp; Banstead</v>
          </cell>
          <cell r="H136">
            <v>56697</v>
          </cell>
          <cell r="I136">
            <v>58301</v>
          </cell>
          <cell r="J136">
            <v>205.44</v>
          </cell>
          <cell r="K136">
            <v>209.44</v>
          </cell>
          <cell r="L136">
            <v>1.947040498442365E-2</v>
          </cell>
          <cell r="M136">
            <v>1.947040498442365E-2</v>
          </cell>
          <cell r="N136">
            <v>1.0093426885057311</v>
          </cell>
          <cell r="O136">
            <v>58301</v>
          </cell>
          <cell r="P136">
            <v>58845.688082572626</v>
          </cell>
          <cell r="Q136">
            <v>59395.465016233509</v>
          </cell>
          <cell r="R136">
            <v>59950.378344533223</v>
          </cell>
          <cell r="S136">
            <v>11977357.439999999</v>
          </cell>
          <cell r="T136">
            <v>12089258.159683719</v>
          </cell>
          <cell r="U136">
            <v>12202204.332935013</v>
          </cell>
          <cell r="V136">
            <v>12316205.727100905</v>
          </cell>
          <cell r="W136">
            <v>233203.99999999968</v>
          </cell>
          <cell r="X136">
            <v>481875.57057057042</v>
          </cell>
          <cell r="Y136">
            <v>740149.22226213105</v>
          </cell>
          <cell r="Z136">
            <v>1008329.6045533717</v>
          </cell>
          <cell r="AA136">
            <v>0</v>
          </cell>
          <cell r="AB136">
            <v>0</v>
          </cell>
          <cell r="AC136">
            <v>0</v>
          </cell>
          <cell r="AD136">
            <v>0</v>
          </cell>
          <cell r="AE136">
            <v>0</v>
          </cell>
          <cell r="AF136">
            <v>47735.622172582051</v>
          </cell>
          <cell r="AG136">
            <v>91387.287965135503</v>
          </cell>
          <cell r="AH136">
            <v>130727.58399275514</v>
          </cell>
          <cell r="AI136">
            <v>12210561.439999999</v>
          </cell>
          <cell r="AJ136">
            <v>12571133.730254289</v>
          </cell>
          <cell r="AK136">
            <v>12942353.555197144</v>
          </cell>
          <cell r="AL136">
            <v>13324535.331654277</v>
          </cell>
          <cell r="AM136">
            <v>12210561.439999999</v>
          </cell>
          <cell r="AN136">
            <v>12571133.730254289</v>
          </cell>
          <cell r="AO136">
            <v>12942353.555197144</v>
          </cell>
          <cell r="AP136">
            <v>13324535.331654277</v>
          </cell>
          <cell r="AQ136">
            <v>0</v>
          </cell>
          <cell r="AR136">
            <v>0</v>
          </cell>
          <cell r="AS136">
            <v>0</v>
          </cell>
          <cell r="AT136">
            <v>0</v>
          </cell>
          <cell r="AU136">
            <v>12210561.439999999</v>
          </cell>
          <cell r="AV136">
            <v>12618869.352426872</v>
          </cell>
          <cell r="AW136">
            <v>13033740.84316228</v>
          </cell>
          <cell r="AX136">
            <v>13455262.915647032</v>
          </cell>
        </row>
        <row r="137">
          <cell r="A137" t="str">
            <v>E2340</v>
          </cell>
          <cell r="B137" t="str">
            <v>R180</v>
          </cell>
          <cell r="C137" t="str">
            <v>SD</v>
          </cell>
          <cell r="D137" t="str">
            <v>E2321</v>
          </cell>
          <cell r="E137" t="str">
            <v>E6123</v>
          </cell>
          <cell r="F137" t="str">
            <v>E7023</v>
          </cell>
          <cell r="G137" t="str">
            <v>Ribble Valley</v>
          </cell>
          <cell r="H137">
            <v>21053</v>
          </cell>
          <cell r="I137">
            <v>22024</v>
          </cell>
          <cell r="J137">
            <v>140.69</v>
          </cell>
          <cell r="K137">
            <v>145.69</v>
          </cell>
          <cell r="L137">
            <v>3.5539128580567292E-2</v>
          </cell>
          <cell r="M137">
            <v>0.02</v>
          </cell>
          <cell r="N137">
            <v>1.0151434169676741</v>
          </cell>
          <cell r="O137">
            <v>22024</v>
          </cell>
          <cell r="P137">
            <v>22357.518615296052</v>
          </cell>
          <cell r="Q137">
            <v>22696.087842050016</v>
          </cell>
          <cell r="R137">
            <v>23039.784163777138</v>
          </cell>
          <cell r="S137">
            <v>3098556.56</v>
          </cell>
          <cell r="T137">
            <v>3145479.2939860015</v>
          </cell>
          <cell r="U137">
            <v>3193112.5984980166</v>
          </cell>
          <cell r="V137">
            <v>3241467.2340018055</v>
          </cell>
          <cell r="W137">
            <v>61971.131200000003</v>
          </cell>
          <cell r="X137">
            <v>127077.36347703444</v>
          </cell>
          <cell r="Y137">
            <v>195444.03592886636</v>
          </cell>
          <cell r="Z137">
            <v>267201.14566799422</v>
          </cell>
          <cell r="AA137">
            <v>0</v>
          </cell>
          <cell r="AB137">
            <v>0</v>
          </cell>
          <cell r="AC137">
            <v>0</v>
          </cell>
          <cell r="AD137">
            <v>0</v>
          </cell>
          <cell r="AE137">
            <v>48148.868799999676</v>
          </cell>
          <cell r="AF137">
            <v>96497.822675925476</v>
          </cell>
          <cell r="AG137">
            <v>144997.2817018831</v>
          </cell>
          <cell r="AH137">
            <v>193594.53760754765</v>
          </cell>
          <cell r="AI137">
            <v>3160527.6912000002</v>
          </cell>
          <cell r="AJ137">
            <v>3272556.657463036</v>
          </cell>
          <cell r="AK137">
            <v>3388556.634426883</v>
          </cell>
          <cell r="AL137">
            <v>3508668.3796697999</v>
          </cell>
          <cell r="AM137">
            <v>3160527.6912000002</v>
          </cell>
          <cell r="AN137">
            <v>3272556.657463036</v>
          </cell>
          <cell r="AO137">
            <v>3388556.634426883</v>
          </cell>
          <cell r="AP137">
            <v>3508668.3796697999</v>
          </cell>
          <cell r="AQ137">
            <v>0</v>
          </cell>
          <cell r="AR137">
            <v>0</v>
          </cell>
          <cell r="AS137">
            <v>0</v>
          </cell>
          <cell r="AT137">
            <v>0</v>
          </cell>
          <cell r="AU137">
            <v>3208676.56</v>
          </cell>
          <cell r="AV137">
            <v>3369054.4801389617</v>
          </cell>
          <cell r="AW137">
            <v>3533553.9161287663</v>
          </cell>
          <cell r="AX137">
            <v>3702262.9172773478</v>
          </cell>
        </row>
        <row r="138">
          <cell r="A138" t="str">
            <v>E2734</v>
          </cell>
          <cell r="B138" t="str">
            <v>R224</v>
          </cell>
          <cell r="C138" t="str">
            <v>SD</v>
          </cell>
          <cell r="D138" t="str">
            <v>E2721</v>
          </cell>
          <cell r="E138" t="str">
            <v>E6127</v>
          </cell>
          <cell r="F138" t="str">
            <v>E7027</v>
          </cell>
          <cell r="G138" t="str">
            <v>Richmondshire</v>
          </cell>
          <cell r="H138">
            <v>18177.099999999999</v>
          </cell>
          <cell r="I138">
            <v>19097.3</v>
          </cell>
          <cell r="J138">
            <v>201.4</v>
          </cell>
          <cell r="K138">
            <v>201.4</v>
          </cell>
          <cell r="L138">
            <v>0</v>
          </cell>
          <cell r="M138">
            <v>0</v>
          </cell>
          <cell r="N138">
            <v>1.0165977043970833</v>
          </cell>
          <cell r="O138">
            <v>19097.3</v>
          </cell>
          <cell r="P138">
            <v>19414.271340182418</v>
          </cell>
          <cell r="Q138">
            <v>19736.503676971533</v>
          </cell>
          <cell r="R138">
            <v>20064.084330833855</v>
          </cell>
          <cell r="S138">
            <v>3846196.2199999997</v>
          </cell>
          <cell r="T138">
            <v>3910034.2479127394</v>
          </cell>
          <cell r="U138">
            <v>3974931.8405420668</v>
          </cell>
          <cell r="V138">
            <v>4040906.5842299387</v>
          </cell>
          <cell r="W138">
            <v>0</v>
          </cell>
          <cell r="X138">
            <v>78200.68495825486</v>
          </cell>
          <cell r="Y138">
            <v>160587.24635789948</v>
          </cell>
          <cell r="Z138">
            <v>247335.81020754579</v>
          </cell>
          <cell r="AA138">
            <v>0</v>
          </cell>
          <cell r="AB138">
            <v>0</v>
          </cell>
          <cell r="AC138">
            <v>0</v>
          </cell>
          <cell r="AD138">
            <v>0</v>
          </cell>
          <cell r="AE138">
            <v>0</v>
          </cell>
          <cell r="AF138">
            <v>18870.671742657472</v>
          </cell>
          <cell r="AG138">
            <v>36777.790411815775</v>
          </cell>
          <cell r="AH138">
            <v>53625.454754961378</v>
          </cell>
          <cell r="AI138">
            <v>3846196.2199999997</v>
          </cell>
          <cell r="AJ138">
            <v>3988234.9328709943</v>
          </cell>
          <cell r="AK138">
            <v>4135519.0868999665</v>
          </cell>
          <cell r="AL138">
            <v>4288242.3944374844</v>
          </cell>
          <cell r="AM138">
            <v>3846196.2199999997</v>
          </cell>
          <cell r="AN138">
            <v>3988234.9328709943</v>
          </cell>
          <cell r="AO138">
            <v>4135519.0868999665</v>
          </cell>
          <cell r="AP138">
            <v>4288242.3944374844</v>
          </cell>
          <cell r="AQ138">
            <v>0</v>
          </cell>
          <cell r="AR138">
            <v>0</v>
          </cell>
          <cell r="AS138">
            <v>0</v>
          </cell>
          <cell r="AT138">
            <v>0</v>
          </cell>
          <cell r="AU138">
            <v>3846196.2199999997</v>
          </cell>
          <cell r="AV138">
            <v>4007105.604613652</v>
          </cell>
          <cell r="AW138">
            <v>4172296.8773117824</v>
          </cell>
          <cell r="AX138">
            <v>4341867.8491924461</v>
          </cell>
        </row>
        <row r="139">
          <cell r="A139" t="str">
            <v>E1540</v>
          </cell>
          <cell r="B139" t="str">
            <v>R103</v>
          </cell>
          <cell r="C139" t="str">
            <v>SD</v>
          </cell>
          <cell r="D139" t="str">
            <v>E1521</v>
          </cell>
          <cell r="E139" t="str">
            <v>E6115</v>
          </cell>
          <cell r="F139" t="str">
            <v>E7015</v>
          </cell>
          <cell r="G139" t="str">
            <v>Rochford</v>
          </cell>
          <cell r="H139">
            <v>28617.1</v>
          </cell>
          <cell r="I139">
            <v>30566.400000000001</v>
          </cell>
          <cell r="J139">
            <v>208.98</v>
          </cell>
          <cell r="K139">
            <v>213.02</v>
          </cell>
          <cell r="L139">
            <v>1.9331993492200272E-2</v>
          </cell>
          <cell r="M139">
            <v>1.9331993492200272E-2</v>
          </cell>
          <cell r="N139">
            <v>1.0222086625507811</v>
          </cell>
          <cell r="O139">
            <v>30566.400000000001</v>
          </cell>
          <cell r="P139">
            <v>31245.238862992199</v>
          </cell>
          <cell r="Q139">
            <v>31939.153829218943</v>
          </cell>
          <cell r="R139">
            <v>32648.479718769555</v>
          </cell>
          <cell r="S139">
            <v>6387766.2719999999</v>
          </cell>
          <cell r="T139">
            <v>6529630.0175881097</v>
          </cell>
          <cell r="U139">
            <v>6674644.3672301741</v>
          </cell>
          <cell r="V139">
            <v>6822879.2916284613</v>
          </cell>
          <cell r="W139">
            <v>123488.25600000039</v>
          </cell>
          <cell r="X139">
            <v>259347.98065838093</v>
          </cell>
          <cell r="Y139">
            <v>403902.79483753344</v>
          </cell>
          <cell r="Z139">
            <v>557587.98025819473</v>
          </cell>
          <cell r="AA139">
            <v>0</v>
          </cell>
          <cell r="AB139">
            <v>0</v>
          </cell>
          <cell r="AC139">
            <v>0</v>
          </cell>
          <cell r="AD139">
            <v>0</v>
          </cell>
          <cell r="AE139">
            <v>0</v>
          </cell>
          <cell r="AF139">
            <v>23108.978663068898</v>
          </cell>
          <cell r="AG139">
            <v>44522.924924700485</v>
          </cell>
          <cell r="AH139">
            <v>64039.073587177649</v>
          </cell>
          <cell r="AI139">
            <v>6511254.5279999999</v>
          </cell>
          <cell r="AJ139">
            <v>6788977.998246491</v>
          </cell>
          <cell r="AK139">
            <v>7078547.1620677076</v>
          </cell>
          <cell r="AL139">
            <v>7380467.2718866561</v>
          </cell>
          <cell r="AM139">
            <v>6511254.5279999999</v>
          </cell>
          <cell r="AN139">
            <v>6788977.998246491</v>
          </cell>
          <cell r="AO139">
            <v>7078547.1620677076</v>
          </cell>
          <cell r="AP139">
            <v>7380467.2718866561</v>
          </cell>
          <cell r="AQ139">
            <v>0</v>
          </cell>
          <cell r="AR139">
            <v>0</v>
          </cell>
          <cell r="AS139">
            <v>0</v>
          </cell>
          <cell r="AT139">
            <v>0</v>
          </cell>
          <cell r="AU139">
            <v>6511254.5279999999</v>
          </cell>
          <cell r="AV139">
            <v>6812086.9769095602</v>
          </cell>
          <cell r="AW139">
            <v>7123070.0869924081</v>
          </cell>
          <cell r="AX139">
            <v>7444506.3454738334</v>
          </cell>
        </row>
        <row r="140">
          <cell r="A140" t="str">
            <v>E2341</v>
          </cell>
          <cell r="B140" t="str">
            <v>R181</v>
          </cell>
          <cell r="C140" t="str">
            <v>SD</v>
          </cell>
          <cell r="D140" t="str">
            <v>E2321</v>
          </cell>
          <cell r="E140" t="str">
            <v>E6123</v>
          </cell>
          <cell r="F140" t="str">
            <v>E7023</v>
          </cell>
          <cell r="G140" t="str">
            <v>Rossendale</v>
          </cell>
          <cell r="H140">
            <v>18073</v>
          </cell>
          <cell r="I140">
            <v>19678</v>
          </cell>
          <cell r="J140">
            <v>253.4</v>
          </cell>
          <cell r="K140">
            <v>253.4</v>
          </cell>
          <cell r="L140">
            <v>0</v>
          </cell>
          <cell r="M140">
            <v>0</v>
          </cell>
          <cell r="N140">
            <v>1.0287667103149043</v>
          </cell>
          <cell r="O140">
            <v>19678</v>
          </cell>
          <cell r="P140">
            <v>20244.071325576686</v>
          </cell>
          <cell r="Q140">
            <v>20826.426660993809</v>
          </cell>
          <cell r="R140">
            <v>21425.534443645218</v>
          </cell>
          <cell r="S140">
            <v>4986405.2</v>
          </cell>
          <cell r="T140">
            <v>5129847.6739011323</v>
          </cell>
          <cell r="U140">
            <v>5277416.5158958314</v>
          </cell>
          <cell r="V140">
            <v>5429230.4280196987</v>
          </cell>
          <cell r="W140">
            <v>0</v>
          </cell>
          <cell r="X140">
            <v>102596.95347802274</v>
          </cell>
          <cell r="Y140">
            <v>213207.62724219155</v>
          </cell>
          <cell r="Z140">
            <v>332312.33603822935</v>
          </cell>
          <cell r="AA140">
            <v>0</v>
          </cell>
          <cell r="AB140">
            <v>0</v>
          </cell>
          <cell r="AC140">
            <v>0</v>
          </cell>
          <cell r="AD140">
            <v>0</v>
          </cell>
          <cell r="AE140">
            <v>0</v>
          </cell>
          <cell r="AF140">
            <v>0</v>
          </cell>
          <cell r="AG140">
            <v>0</v>
          </cell>
          <cell r="AH140">
            <v>0</v>
          </cell>
          <cell r="AI140">
            <v>4986405.2</v>
          </cell>
          <cell r="AJ140">
            <v>5232444.6273791548</v>
          </cell>
          <cell r="AK140">
            <v>5490624.1431380231</v>
          </cell>
          <cell r="AL140">
            <v>5761542.7640579278</v>
          </cell>
          <cell r="AM140">
            <v>4986405.2</v>
          </cell>
          <cell r="AN140">
            <v>5232444.6273791548</v>
          </cell>
          <cell r="AO140">
            <v>5490624.1431380231</v>
          </cell>
          <cell r="AP140">
            <v>5761542.7640579278</v>
          </cell>
          <cell r="AQ140">
            <v>0</v>
          </cell>
          <cell r="AR140">
            <v>0</v>
          </cell>
          <cell r="AS140">
            <v>0</v>
          </cell>
          <cell r="AT140">
            <v>0</v>
          </cell>
          <cell r="AU140">
            <v>4986405.2</v>
          </cell>
          <cell r="AV140">
            <v>5232444.6273791548</v>
          </cell>
          <cell r="AW140">
            <v>5490624.1431380231</v>
          </cell>
          <cell r="AX140">
            <v>5761542.7640579278</v>
          </cell>
        </row>
        <row r="141">
          <cell r="A141" t="str">
            <v>E1436</v>
          </cell>
          <cell r="B141" t="str">
            <v>R92</v>
          </cell>
          <cell r="C141" t="str">
            <v>SD</v>
          </cell>
          <cell r="D141" t="str">
            <v>E1421</v>
          </cell>
          <cell r="E141" t="str">
            <v>E6114</v>
          </cell>
          <cell r="F141" t="str">
            <v>E7053</v>
          </cell>
          <cell r="G141" t="str">
            <v>Rother</v>
          </cell>
          <cell r="H141">
            <v>35021.300000000003</v>
          </cell>
          <cell r="I141">
            <v>36808.9</v>
          </cell>
          <cell r="J141">
            <v>180.83</v>
          </cell>
          <cell r="K141">
            <v>183.73</v>
          </cell>
          <cell r="L141">
            <v>1.603716197533589E-2</v>
          </cell>
          <cell r="M141">
            <v>1.603716197533589E-2</v>
          </cell>
          <cell r="N141">
            <v>1.0167328572417924</v>
          </cell>
          <cell r="O141">
            <v>36808.9</v>
          </cell>
          <cell r="P141">
            <v>37424.818068927416</v>
          </cell>
          <cell r="Q141">
            <v>38051.042206974831</v>
          </cell>
          <cell r="R141">
            <v>38687.744864125561</v>
          </cell>
          <cell r="S141">
            <v>6656153.387000001</v>
          </cell>
          <cell r="T141">
            <v>6767529.8514041454</v>
          </cell>
          <cell r="U141">
            <v>6880769.9622872593</v>
          </cell>
          <cell r="V141">
            <v>6995904.9037798261</v>
          </cell>
          <cell r="W141">
            <v>106745.8099999996</v>
          </cell>
          <cell r="X141">
            <v>246053.20887596981</v>
          </cell>
          <cell r="Y141">
            <v>392789.18898160156</v>
          </cell>
          <cell r="Z141">
            <v>547267.00597068435</v>
          </cell>
          <cell r="AA141">
            <v>0</v>
          </cell>
          <cell r="AB141">
            <v>0</v>
          </cell>
          <cell r="AC141">
            <v>0</v>
          </cell>
          <cell r="AD141">
            <v>0</v>
          </cell>
          <cell r="AE141">
            <v>0</v>
          </cell>
          <cell r="AF141">
            <v>49602.853868556471</v>
          </cell>
          <cell r="AG141">
            <v>98069.255488373426</v>
          </cell>
          <cell r="AH141">
            <v>145243.62709716154</v>
          </cell>
          <cell r="AI141">
            <v>6762899.1970000006</v>
          </cell>
          <cell r="AJ141">
            <v>7013583.0602801153</v>
          </cell>
          <cell r="AK141">
            <v>7273559.1512688613</v>
          </cell>
          <cell r="AL141">
            <v>7543171.90975051</v>
          </cell>
          <cell r="AM141">
            <v>6762899.1970000006</v>
          </cell>
          <cell r="AN141">
            <v>7013583.0602801153</v>
          </cell>
          <cell r="AO141">
            <v>7273559.1512688613</v>
          </cell>
          <cell r="AP141">
            <v>7543171.90975051</v>
          </cell>
          <cell r="AQ141">
            <v>0</v>
          </cell>
          <cell r="AR141">
            <v>0</v>
          </cell>
          <cell r="AS141">
            <v>0</v>
          </cell>
          <cell r="AT141">
            <v>0</v>
          </cell>
          <cell r="AU141">
            <v>6762899.1970000006</v>
          </cell>
          <cell r="AV141">
            <v>7063185.9141486716</v>
          </cell>
          <cell r="AW141">
            <v>7371628.4067572346</v>
          </cell>
          <cell r="AX141">
            <v>7688415.5368476715</v>
          </cell>
        </row>
        <row r="142">
          <cell r="A142" t="str">
            <v>E3733</v>
          </cell>
          <cell r="B142" t="str">
            <v>R282</v>
          </cell>
          <cell r="C142" t="str">
            <v>SD</v>
          </cell>
          <cell r="D142" t="str">
            <v>E3720</v>
          </cell>
          <cell r="E142" t="str">
            <v>-</v>
          </cell>
          <cell r="F142" t="str">
            <v>E7037</v>
          </cell>
          <cell r="G142" t="str">
            <v>Rugby</v>
          </cell>
          <cell r="H142">
            <v>32577.9</v>
          </cell>
          <cell r="I142">
            <v>34771.699999999997</v>
          </cell>
          <cell r="J142">
            <v>169.21</v>
          </cell>
          <cell r="K142">
            <v>174.21</v>
          </cell>
          <cell r="L142">
            <v>2.9549081023580115E-2</v>
          </cell>
          <cell r="M142">
            <v>0.02</v>
          </cell>
          <cell r="N142">
            <v>1.0219608982884725</v>
          </cell>
          <cell r="O142">
            <v>34771.699999999997</v>
          </cell>
          <cell r="P142">
            <v>35535.317767017274</v>
          </cell>
          <cell r="Q142">
            <v>36315.705266147292</v>
          </cell>
          <cell r="R142">
            <v>37113.230775771299</v>
          </cell>
          <cell r="S142">
            <v>5883719.3569999998</v>
          </cell>
          <cell r="T142">
            <v>6012931.1193569936</v>
          </cell>
          <cell r="U142">
            <v>6144980.4880847838</v>
          </cell>
          <cell r="V142">
            <v>6279929.7795682615</v>
          </cell>
          <cell r="W142">
            <v>117674.38714000001</v>
          </cell>
          <cell r="X142">
            <v>242922.41722202249</v>
          </cell>
          <cell r="Y142">
            <v>376121.96571469301</v>
          </cell>
          <cell r="Z142">
            <v>517668.17637813551</v>
          </cell>
          <cell r="AA142">
            <v>0</v>
          </cell>
          <cell r="AB142">
            <v>0</v>
          </cell>
          <cell r="AC142">
            <v>0</v>
          </cell>
          <cell r="AD142">
            <v>0</v>
          </cell>
          <cell r="AE142">
            <v>56184.112860000248</v>
          </cell>
          <cell r="AF142">
            <v>112430.76044815023</v>
          </cell>
          <cell r="AG142">
            <v>168613.61327751543</v>
          </cell>
          <cell r="AH142">
            <v>224596.43913728933</v>
          </cell>
          <cell r="AI142">
            <v>6001393.7441400001</v>
          </cell>
          <cell r="AJ142">
            <v>6255853.5365790157</v>
          </cell>
          <cell r="AK142">
            <v>6521102.4537994768</v>
          </cell>
          <cell r="AL142">
            <v>6797597.955946397</v>
          </cell>
          <cell r="AM142">
            <v>6001393.7441400001</v>
          </cell>
          <cell r="AN142">
            <v>6255853.5365790157</v>
          </cell>
          <cell r="AO142">
            <v>6521102.4537994768</v>
          </cell>
          <cell r="AP142">
            <v>6797597.955946397</v>
          </cell>
          <cell r="AQ142">
            <v>0</v>
          </cell>
          <cell r="AR142">
            <v>0</v>
          </cell>
          <cell r="AS142">
            <v>0</v>
          </cell>
          <cell r="AT142">
            <v>0</v>
          </cell>
          <cell r="AU142">
            <v>6057577.8570000008</v>
          </cell>
          <cell r="AV142">
            <v>6368284.297027166</v>
          </cell>
          <cell r="AW142">
            <v>6689716.0670769922</v>
          </cell>
          <cell r="AX142">
            <v>7022194.3950836863</v>
          </cell>
        </row>
        <row r="143">
          <cell r="A143" t="str">
            <v>E3636</v>
          </cell>
          <cell r="B143" t="str">
            <v>R274</v>
          </cell>
          <cell r="C143" t="str">
            <v>SD</v>
          </cell>
          <cell r="D143" t="str">
            <v>E3620</v>
          </cell>
          <cell r="E143" t="str">
            <v>-</v>
          </cell>
          <cell r="F143" t="str">
            <v>E7036</v>
          </cell>
          <cell r="G143" t="str">
            <v>Runnymede</v>
          </cell>
          <cell r="H143">
            <v>31074.400000000001</v>
          </cell>
          <cell r="I143">
            <v>33178.800000000003</v>
          </cell>
          <cell r="J143">
            <v>144.59</v>
          </cell>
          <cell r="K143">
            <v>149.59</v>
          </cell>
          <cell r="L143">
            <v>3.4580538073172518E-2</v>
          </cell>
          <cell r="M143">
            <v>0.02</v>
          </cell>
          <cell r="N143">
            <v>1.0220825514026699</v>
          </cell>
          <cell r="O143">
            <v>33178.800000000003</v>
          </cell>
          <cell r="P143">
            <v>33911.472556478904</v>
          </cell>
          <cell r="Q143">
            <v>34660.324392347582</v>
          </cell>
          <cell r="R143">
            <v>35425.71278737481</v>
          </cell>
          <cell r="S143">
            <v>4797322.6920000007</v>
          </cell>
          <cell r="T143">
            <v>4903259.8169412846</v>
          </cell>
          <cell r="U143">
            <v>5011536.3038895372</v>
          </cell>
          <cell r="V143">
            <v>5122203.8119265242</v>
          </cell>
          <cell r="W143">
            <v>95946.453840000016</v>
          </cell>
          <cell r="X143">
            <v>198091.69660442785</v>
          </cell>
          <cell r="Y143">
            <v>306746.11408847047</v>
          </cell>
          <cell r="Z143">
            <v>422234.32417733705</v>
          </cell>
          <cell r="AA143">
            <v>0</v>
          </cell>
          <cell r="AB143">
            <v>0</v>
          </cell>
          <cell r="AC143">
            <v>0</v>
          </cell>
          <cell r="AD143">
            <v>0</v>
          </cell>
          <cell r="AE143">
            <v>69947.546160000362</v>
          </cell>
          <cell r="AF143">
            <v>141023.02896036155</v>
          </cell>
          <cell r="AG143">
            <v>213158.75179674375</v>
          </cell>
          <cell r="AH143">
            <v>286279.93157015974</v>
          </cell>
          <cell r="AI143">
            <v>4893269.1458400004</v>
          </cell>
          <cell r="AJ143">
            <v>5101351.5135457125</v>
          </cell>
          <cell r="AK143">
            <v>5318282.4179780073</v>
          </cell>
          <cell r="AL143">
            <v>5544438.136103861</v>
          </cell>
          <cell r="AM143">
            <v>4893269.1458400004</v>
          </cell>
          <cell r="AN143">
            <v>5101351.5135457125</v>
          </cell>
          <cell r="AO143">
            <v>5318282.4179780073</v>
          </cell>
          <cell r="AP143">
            <v>5544438.136103861</v>
          </cell>
          <cell r="AQ143">
            <v>0</v>
          </cell>
          <cell r="AR143">
            <v>0</v>
          </cell>
          <cell r="AS143">
            <v>0</v>
          </cell>
          <cell r="AT143">
            <v>0</v>
          </cell>
          <cell r="AU143">
            <v>4963216.6920000007</v>
          </cell>
          <cell r="AV143">
            <v>5242374.5425060736</v>
          </cell>
          <cell r="AW143">
            <v>5531441.1697747512</v>
          </cell>
          <cell r="AX143">
            <v>5830718.0676740203</v>
          </cell>
        </row>
        <row r="144">
          <cell r="A144" t="str">
            <v>E3038</v>
          </cell>
          <cell r="B144" t="str">
            <v>R236</v>
          </cell>
          <cell r="C144" t="str">
            <v>SD</v>
          </cell>
          <cell r="D144" t="str">
            <v>E3021</v>
          </cell>
          <cell r="E144" t="str">
            <v>E6130</v>
          </cell>
          <cell r="F144" t="str">
            <v>E7030</v>
          </cell>
          <cell r="G144" t="str">
            <v>Rushcliffe</v>
          </cell>
          <cell r="H144">
            <v>38948</v>
          </cell>
          <cell r="I144">
            <v>40959.599999999999</v>
          </cell>
          <cell r="J144">
            <v>135.96</v>
          </cell>
          <cell r="K144">
            <v>140.46</v>
          </cell>
          <cell r="L144">
            <v>3.3097969991173981E-2</v>
          </cell>
          <cell r="M144">
            <v>0.02</v>
          </cell>
          <cell r="N144">
            <v>1.0169279449644968</v>
          </cell>
          <cell r="O144">
            <v>40959.599999999999</v>
          </cell>
          <cell r="P144">
            <v>41652.961854567802</v>
          </cell>
          <cell r="Q144">
            <v>42358.060900450211</v>
          </cell>
          <cell r="R144">
            <v>43075.095824175834</v>
          </cell>
          <cell r="S144">
            <v>5568867.216</v>
          </cell>
          <cell r="T144">
            <v>5663136.693747039</v>
          </cell>
          <cell r="U144">
            <v>5759001.9600252109</v>
          </cell>
          <cell r="V144">
            <v>5856490.0282549467</v>
          </cell>
          <cell r="W144">
            <v>111377.34432</v>
          </cell>
          <cell r="X144">
            <v>228790.72242738033</v>
          </cell>
          <cell r="Y144">
            <v>352496.99196922273</v>
          </cell>
          <cell r="Z144">
            <v>482763.12304751616</v>
          </cell>
          <cell r="AA144">
            <v>0</v>
          </cell>
          <cell r="AB144">
            <v>0</v>
          </cell>
          <cell r="AC144">
            <v>0</v>
          </cell>
          <cell r="AD144">
            <v>0</v>
          </cell>
          <cell r="AE144">
            <v>72940.855679999964</v>
          </cell>
          <cell r="AF144">
            <v>166912.41519101374</v>
          </cell>
          <cell r="AG144">
            <v>261694.89108730451</v>
          </cell>
          <cell r="AH144">
            <v>357201.24552391144</v>
          </cell>
          <cell r="AI144">
            <v>5680244.5603200002</v>
          </cell>
          <cell r="AJ144">
            <v>5891927.4161744192</v>
          </cell>
          <cell r="AK144">
            <v>6111498.951994434</v>
          </cell>
          <cell r="AL144">
            <v>6339253.1513024624</v>
          </cell>
          <cell r="AM144">
            <v>5680244.5603200002</v>
          </cell>
          <cell r="AN144">
            <v>5891927.4161744192</v>
          </cell>
          <cell r="AO144">
            <v>6111498.951994434</v>
          </cell>
          <cell r="AP144">
            <v>6339253.1513024624</v>
          </cell>
          <cell r="AQ144">
            <v>0</v>
          </cell>
          <cell r="AR144">
            <v>0</v>
          </cell>
          <cell r="AS144">
            <v>0</v>
          </cell>
          <cell r="AT144">
            <v>0</v>
          </cell>
          <cell r="AU144">
            <v>5753185.4160000002</v>
          </cell>
          <cell r="AV144">
            <v>6058839.8313654326</v>
          </cell>
          <cell r="AW144">
            <v>6373193.8430817388</v>
          </cell>
          <cell r="AX144">
            <v>6696454.3968263734</v>
          </cell>
        </row>
        <row r="145">
          <cell r="A145" t="str">
            <v>E1740</v>
          </cell>
          <cell r="B145" t="str">
            <v>R123</v>
          </cell>
          <cell r="C145" t="str">
            <v>SD</v>
          </cell>
          <cell r="D145" t="str">
            <v>E1721</v>
          </cell>
          <cell r="E145" t="str">
            <v>E6117</v>
          </cell>
          <cell r="F145" t="str">
            <v>E7052</v>
          </cell>
          <cell r="G145" t="str">
            <v>Rushmoor</v>
          </cell>
          <cell r="H145">
            <v>28799.200000000001</v>
          </cell>
          <cell r="I145">
            <v>30172.7</v>
          </cell>
          <cell r="J145">
            <v>184.07</v>
          </cell>
          <cell r="K145">
            <v>187.73</v>
          </cell>
          <cell r="L145">
            <v>1.9883739881566775E-2</v>
          </cell>
          <cell r="M145">
            <v>1.9883739881566775E-2</v>
          </cell>
          <cell r="N145">
            <v>1.0156511944759417</v>
          </cell>
          <cell r="O145">
            <v>30172.7</v>
          </cell>
          <cell r="P145">
            <v>30644.938795564245</v>
          </cell>
          <cell r="Q145">
            <v>31124.568692356952</v>
          </cell>
          <cell r="R145">
            <v>31611.705369940835</v>
          </cell>
          <cell r="S145">
            <v>5553888.8889999995</v>
          </cell>
          <cell r="T145">
            <v>5640813.8840995105</v>
          </cell>
          <cell r="U145">
            <v>5729099.3592021437</v>
          </cell>
          <cell r="V145">
            <v>5818766.6074450091</v>
          </cell>
          <cell r="W145">
            <v>110432.08199999988</v>
          </cell>
          <cell r="X145">
            <v>227219.96319359049</v>
          </cell>
          <cell r="Y145">
            <v>349973.73875091982</v>
          </cell>
          <cell r="Z145">
            <v>478935.60286243382</v>
          </cell>
          <cell r="AA145">
            <v>0</v>
          </cell>
          <cell r="AB145">
            <v>0</v>
          </cell>
          <cell r="AC145">
            <v>0</v>
          </cell>
          <cell r="AD145">
            <v>0</v>
          </cell>
          <cell r="AE145">
            <v>0</v>
          </cell>
          <cell r="AF145">
            <v>38165.206775995386</v>
          </cell>
          <cell r="AG145">
            <v>75187.869586676068</v>
          </cell>
          <cell r="AH145">
            <v>110938.81934066091</v>
          </cell>
          <cell r="AI145">
            <v>5664320.970999999</v>
          </cell>
          <cell r="AJ145">
            <v>5868033.8472931013</v>
          </cell>
          <cell r="AK145">
            <v>6079073.0979530634</v>
          </cell>
          <cell r="AL145">
            <v>6297702.2103074426</v>
          </cell>
          <cell r="AM145">
            <v>5664320.970999999</v>
          </cell>
          <cell r="AN145">
            <v>5868033.8472931013</v>
          </cell>
          <cell r="AO145">
            <v>6079073.0979530634</v>
          </cell>
          <cell r="AP145">
            <v>6297702.2103074426</v>
          </cell>
          <cell r="AQ145">
            <v>0</v>
          </cell>
          <cell r="AR145">
            <v>0</v>
          </cell>
          <cell r="AS145">
            <v>0</v>
          </cell>
          <cell r="AT145">
            <v>0</v>
          </cell>
          <cell r="AU145">
            <v>5664320.970999999</v>
          </cell>
          <cell r="AV145">
            <v>5906199.0540690962</v>
          </cell>
          <cell r="AW145">
            <v>6154260.9675397398</v>
          </cell>
          <cell r="AX145">
            <v>6408641.0296481038</v>
          </cell>
        </row>
        <row r="146">
          <cell r="A146" t="str">
            <v>E2755</v>
          </cell>
          <cell r="B146" t="str">
            <v>R615</v>
          </cell>
          <cell r="C146" t="str">
            <v>SD</v>
          </cell>
          <cell r="D146" t="str">
            <v>E2721</v>
          </cell>
          <cell r="E146" t="str">
            <v>E6127</v>
          </cell>
          <cell r="F146" t="str">
            <v>E7027</v>
          </cell>
          <cell r="G146" t="str">
            <v>Ryedale</v>
          </cell>
          <cell r="H146">
            <v>19299.400000000001</v>
          </cell>
          <cell r="I146">
            <v>20943.3</v>
          </cell>
          <cell r="J146">
            <v>178.43</v>
          </cell>
          <cell r="K146">
            <v>183.39</v>
          </cell>
          <cell r="L146">
            <v>2.7798016028694583E-2</v>
          </cell>
          <cell r="M146">
            <v>0.02</v>
          </cell>
          <cell r="N146">
            <v>1.0276228883471805</v>
          </cell>
          <cell r="O146">
            <v>20943.3</v>
          </cell>
          <cell r="P146">
            <v>21521.814437521505</v>
          </cell>
          <cell r="Q146">
            <v>22116.3091147579</v>
          </cell>
          <cell r="R146">
            <v>22727.225452086586</v>
          </cell>
          <cell r="S146">
            <v>3736913.0189999999</v>
          </cell>
          <cell r="T146">
            <v>3840137.3500869623</v>
          </cell>
          <cell r="U146">
            <v>3946213.0353462524</v>
          </cell>
          <cell r="V146">
            <v>4055218.8374158097</v>
          </cell>
          <cell r="W146">
            <v>74738.260379999992</v>
          </cell>
          <cell r="X146">
            <v>155141.54894351325</v>
          </cell>
          <cell r="Y146">
            <v>241539.80746747315</v>
          </cell>
          <cell r="Z146">
            <v>334280.44804087392</v>
          </cell>
          <cell r="AA146">
            <v>0</v>
          </cell>
          <cell r="AB146">
            <v>0</v>
          </cell>
          <cell r="AC146">
            <v>0</v>
          </cell>
          <cell r="AD146">
            <v>0</v>
          </cell>
          <cell r="AE146">
            <v>29140.507619999495</v>
          </cell>
          <cell r="AF146">
            <v>59215.722854200401</v>
          </cell>
          <cell r="AG146">
            <v>89320.176889303999</v>
          </cell>
          <cell r="AH146">
            <v>119354.97198277316</v>
          </cell>
          <cell r="AI146">
            <v>3811651.2793799997</v>
          </cell>
          <cell r="AJ146">
            <v>3995278.8990304754</v>
          </cell>
          <cell r="AK146">
            <v>4187752.8428137256</v>
          </cell>
          <cell r="AL146">
            <v>4389499.2854566835</v>
          </cell>
          <cell r="AM146">
            <v>3811651.2793799997</v>
          </cell>
          <cell r="AN146">
            <v>3995278.8990304754</v>
          </cell>
          <cell r="AO146">
            <v>4187752.8428137256</v>
          </cell>
          <cell r="AP146">
            <v>4389499.2854566835</v>
          </cell>
          <cell r="AQ146">
            <v>0</v>
          </cell>
          <cell r="AR146">
            <v>0</v>
          </cell>
          <cell r="AS146">
            <v>0</v>
          </cell>
          <cell r="AT146">
            <v>0</v>
          </cell>
          <cell r="AU146">
            <v>3840791.7869999991</v>
          </cell>
          <cell r="AV146">
            <v>4054494.6218846757</v>
          </cell>
          <cell r="AW146">
            <v>4277073.0197030297</v>
          </cell>
          <cell r="AX146">
            <v>4508854.2574394569</v>
          </cell>
        </row>
        <row r="147">
          <cell r="A147" t="str">
            <v>E2736</v>
          </cell>
          <cell r="B147" t="str">
            <v>R226</v>
          </cell>
          <cell r="C147" t="str">
            <v>SD</v>
          </cell>
          <cell r="D147" t="str">
            <v>E2721</v>
          </cell>
          <cell r="E147" t="str">
            <v>E6127</v>
          </cell>
          <cell r="F147" t="str">
            <v>E7027</v>
          </cell>
          <cell r="G147" t="str">
            <v>Scarborough</v>
          </cell>
          <cell r="H147">
            <v>35395.800000000003</v>
          </cell>
          <cell r="I147">
            <v>36936</v>
          </cell>
          <cell r="J147">
            <v>211.31</v>
          </cell>
          <cell r="K147">
            <v>216.31</v>
          </cell>
          <cell r="L147">
            <v>2.3661918508352642E-2</v>
          </cell>
          <cell r="M147">
            <v>0.02</v>
          </cell>
          <cell r="N147">
            <v>1.0142991067307539</v>
          </cell>
          <cell r="O147">
            <v>36936</v>
          </cell>
          <cell r="P147">
            <v>37464.151806207126</v>
          </cell>
          <cell r="Q147">
            <v>37999.855711461249</v>
          </cell>
          <cell r="R147">
            <v>38543.219704032679</v>
          </cell>
          <cell r="S147">
            <v>7804946.1600000001</v>
          </cell>
          <cell r="T147">
            <v>7916549.9181696279</v>
          </cell>
          <cell r="U147">
            <v>8029749.5103888763</v>
          </cell>
          <cell r="V147">
            <v>8144567.7556591453</v>
          </cell>
          <cell r="W147">
            <v>156098.92320000002</v>
          </cell>
          <cell r="X147">
            <v>319828.61669405288</v>
          </cell>
          <cell r="Y147">
            <v>491484.90803188179</v>
          </cell>
          <cell r="Z147">
            <v>671374.31236533541</v>
          </cell>
          <cell r="AA147">
            <v>0</v>
          </cell>
          <cell r="AB147">
            <v>0</v>
          </cell>
          <cell r="AC147">
            <v>0</v>
          </cell>
          <cell r="AD147">
            <v>0</v>
          </cell>
          <cell r="AE147">
            <v>28581.076799999788</v>
          </cell>
          <cell r="AF147">
            <v>54812.901368018334</v>
          </cell>
          <cell r="AG147">
            <v>78512.927640035763</v>
          </cell>
          <cell r="AH147">
            <v>99490.081715317239</v>
          </cell>
          <cell r="AI147">
            <v>7961045.0832000002</v>
          </cell>
          <cell r="AJ147">
            <v>8236378.5348636806</v>
          </cell>
          <cell r="AK147">
            <v>8521234.4184207581</v>
          </cell>
          <cell r="AL147">
            <v>8815942.0680244807</v>
          </cell>
          <cell r="AM147">
            <v>7961045.0832000002</v>
          </cell>
          <cell r="AN147">
            <v>8236378.5348636806</v>
          </cell>
          <cell r="AO147">
            <v>8521234.4184207581</v>
          </cell>
          <cell r="AP147">
            <v>8815942.0680244807</v>
          </cell>
          <cell r="AQ147">
            <v>0</v>
          </cell>
          <cell r="AR147">
            <v>0</v>
          </cell>
          <cell r="AS147">
            <v>0</v>
          </cell>
          <cell r="AT147">
            <v>0</v>
          </cell>
          <cell r="AU147">
            <v>7989626.1600000001</v>
          </cell>
          <cell r="AV147">
            <v>8291191.4362316988</v>
          </cell>
          <cell r="AW147">
            <v>8599747.3460607938</v>
          </cell>
          <cell r="AX147">
            <v>8915432.1497397982</v>
          </cell>
        </row>
        <row r="148">
          <cell r="A148" t="str">
            <v>E3332</v>
          </cell>
          <cell r="B148" t="str">
            <v>R249</v>
          </cell>
          <cell r="C148" t="str">
            <v>SD</v>
          </cell>
          <cell r="D148" t="str">
            <v>E3320</v>
          </cell>
          <cell r="E148" t="str">
            <v>E6161</v>
          </cell>
          <cell r="F148" t="str">
            <v>E7050</v>
          </cell>
          <cell r="G148" t="str">
            <v>Sedgemoor</v>
          </cell>
          <cell r="H148">
            <v>36224.199999999997</v>
          </cell>
          <cell r="I148">
            <v>38696.6</v>
          </cell>
          <cell r="J148">
            <v>140.52000000000001</v>
          </cell>
          <cell r="K148">
            <v>145.52000000000001</v>
          </cell>
          <cell r="L148">
            <v>3.5582123541132882E-2</v>
          </cell>
          <cell r="M148">
            <v>0.02</v>
          </cell>
          <cell r="N148">
            <v>1.0222520773246304</v>
          </cell>
          <cell r="O148">
            <v>38696.6</v>
          </cell>
          <cell r="P148">
            <v>39557.679735400292</v>
          </cell>
          <cell r="Q148">
            <v>40437.920283655381</v>
          </cell>
          <cell r="R148">
            <v>41337.74801265452</v>
          </cell>
          <cell r="S148">
            <v>5437646.2319999998</v>
          </cell>
          <cell r="T148">
            <v>5558645.1564184492</v>
          </cell>
          <cell r="U148">
            <v>5682336.5582592543</v>
          </cell>
          <cell r="V148">
            <v>5808780.3507382134</v>
          </cell>
          <cell r="W148">
            <v>108752.92464</v>
          </cell>
          <cell r="X148">
            <v>224569.26431930531</v>
          </cell>
          <cell r="Y148">
            <v>347804.45605793205</v>
          </cell>
          <cell r="Z148">
            <v>478830.31127690838</v>
          </cell>
          <cell r="AA148">
            <v>0</v>
          </cell>
          <cell r="AB148">
            <v>0</v>
          </cell>
          <cell r="AC148">
            <v>0</v>
          </cell>
          <cell r="AD148">
            <v>0</v>
          </cell>
          <cell r="AE148">
            <v>84730.075359999391</v>
          </cell>
          <cell r="AF148">
            <v>171007.53303469642</v>
          </cell>
          <cell r="AG148">
            <v>258764.34819689707</v>
          </cell>
          <cell r="AH148">
            <v>347924.64897618105</v>
          </cell>
          <cell r="AI148">
            <v>5546399.1566399997</v>
          </cell>
          <cell r="AJ148">
            <v>5783214.4207377546</v>
          </cell>
          <cell r="AK148">
            <v>6030141.0143171865</v>
          </cell>
          <cell r="AL148">
            <v>6287610.6620151214</v>
          </cell>
          <cell r="AM148">
            <v>5546399.1566399997</v>
          </cell>
          <cell r="AN148">
            <v>5783214.4207377546</v>
          </cell>
          <cell r="AO148">
            <v>6030141.0143171865</v>
          </cell>
          <cell r="AP148">
            <v>6287610.6620151214</v>
          </cell>
          <cell r="AQ148">
            <v>0</v>
          </cell>
          <cell r="AR148">
            <v>0</v>
          </cell>
          <cell r="AS148">
            <v>0</v>
          </cell>
          <cell r="AT148">
            <v>0</v>
          </cell>
          <cell r="AU148">
            <v>5631129.2319999989</v>
          </cell>
          <cell r="AV148">
            <v>5954221.9537724508</v>
          </cell>
          <cell r="AW148">
            <v>6288905.3625140833</v>
          </cell>
          <cell r="AX148">
            <v>6635535.3109913021</v>
          </cell>
        </row>
        <row r="149">
          <cell r="A149" t="str">
            <v>E2757</v>
          </cell>
          <cell r="B149" t="str">
            <v>R616</v>
          </cell>
          <cell r="C149" t="str">
            <v>SD</v>
          </cell>
          <cell r="D149" t="str">
            <v>E2721</v>
          </cell>
          <cell r="E149" t="str">
            <v>E6127</v>
          </cell>
          <cell r="F149" t="str">
            <v>E7027</v>
          </cell>
          <cell r="G149" t="str">
            <v>Selby</v>
          </cell>
          <cell r="H149">
            <v>27823.66</v>
          </cell>
          <cell r="I149">
            <v>30154.2</v>
          </cell>
          <cell r="J149">
            <v>162</v>
          </cell>
          <cell r="K149">
            <v>165.22</v>
          </cell>
          <cell r="L149">
            <v>1.987654320987664E-2</v>
          </cell>
          <cell r="M149">
            <v>1.987654320987664E-2</v>
          </cell>
          <cell r="N149">
            <v>1.0271751821967896</v>
          </cell>
          <cell r="O149">
            <v>30154.2</v>
          </cell>
          <cell r="P149">
            <v>30973.645878998435</v>
          </cell>
          <cell r="Q149">
            <v>31815.360349059058</v>
          </cell>
          <cell r="R149">
            <v>32679.948563201255</v>
          </cell>
          <cell r="S149">
            <v>4884980.4000000004</v>
          </cell>
          <cell r="T149">
            <v>5017730.6323977467</v>
          </cell>
          <cell r="U149">
            <v>5154088.3765475675</v>
          </cell>
          <cell r="V149">
            <v>5294151.6672386033</v>
          </cell>
          <cell r="W149">
            <v>97096.524000000485</v>
          </cell>
          <cell r="X149">
            <v>202084.45517293768</v>
          </cell>
          <cell r="Y149">
            <v>314809.42733358085</v>
          </cell>
          <cell r="Z149">
            <v>435714.75284098269</v>
          </cell>
          <cell r="AA149">
            <v>0</v>
          </cell>
          <cell r="AB149">
            <v>0</v>
          </cell>
          <cell r="AC149">
            <v>0</v>
          </cell>
          <cell r="AD149">
            <v>0</v>
          </cell>
          <cell r="AE149">
            <v>0</v>
          </cell>
          <cell r="AF149">
            <v>52518.913952428389</v>
          </cell>
          <cell r="AG149">
            <v>105789.63648097924</v>
          </cell>
          <cell r="AH149">
            <v>159713.90998054351</v>
          </cell>
          <cell r="AI149">
            <v>4982076.9240000006</v>
          </cell>
          <cell r="AJ149">
            <v>5219815.087570684</v>
          </cell>
          <cell r="AK149">
            <v>5468897.8038811488</v>
          </cell>
          <cell r="AL149">
            <v>5729866.4200795861</v>
          </cell>
          <cell r="AM149">
            <v>4982076.9240000006</v>
          </cell>
          <cell r="AN149">
            <v>5219815.087570684</v>
          </cell>
          <cell r="AO149">
            <v>5468897.8038811488</v>
          </cell>
          <cell r="AP149">
            <v>5729866.4200795861</v>
          </cell>
          <cell r="AQ149">
            <v>0</v>
          </cell>
          <cell r="AR149">
            <v>0</v>
          </cell>
          <cell r="AS149">
            <v>0</v>
          </cell>
          <cell r="AT149">
            <v>0</v>
          </cell>
          <cell r="AU149">
            <v>4982076.9240000006</v>
          </cell>
          <cell r="AV149">
            <v>5272334.0015231129</v>
          </cell>
          <cell r="AW149">
            <v>5574687.4403621284</v>
          </cell>
          <cell r="AX149">
            <v>5889580.33006013</v>
          </cell>
        </row>
        <row r="150">
          <cell r="A150" t="str">
            <v>E2239</v>
          </cell>
          <cell r="B150" t="str">
            <v>R165</v>
          </cell>
          <cell r="C150" t="str">
            <v>SD</v>
          </cell>
          <cell r="D150" t="str">
            <v>E2221</v>
          </cell>
          <cell r="E150" t="str">
            <v>E6122</v>
          </cell>
          <cell r="F150" t="str">
            <v>E7022</v>
          </cell>
          <cell r="G150" t="str">
            <v>Sevenoaks</v>
          </cell>
          <cell r="H150">
            <v>47052.9</v>
          </cell>
          <cell r="I150">
            <v>48895.7</v>
          </cell>
          <cell r="J150">
            <v>192.87</v>
          </cell>
          <cell r="K150">
            <v>197.82</v>
          </cell>
          <cell r="L150">
            <v>2.5664955669622014E-2</v>
          </cell>
          <cell r="M150">
            <v>0.02</v>
          </cell>
          <cell r="N150">
            <v>1.012887995934401</v>
          </cell>
          <cell r="O150">
            <v>48895.7</v>
          </cell>
          <cell r="P150">
            <v>49525.867582809689</v>
          </cell>
          <cell r="Q150">
            <v>50164.156762864623</v>
          </cell>
          <cell r="R150">
            <v>50810.67221127708</v>
          </cell>
          <cell r="S150">
            <v>9430513.659</v>
          </cell>
          <cell r="T150">
            <v>9552054.0806965046</v>
          </cell>
          <cell r="U150">
            <v>9675160.9148536995</v>
          </cell>
          <cell r="V150">
            <v>9799854.349389011</v>
          </cell>
          <cell r="W150">
            <v>188610.27317999999</v>
          </cell>
          <cell r="X150">
            <v>385902.98486013868</v>
          </cell>
          <cell r="Y150">
            <v>592197.24927636457</v>
          </cell>
          <cell r="Z150">
            <v>807823.1617055306</v>
          </cell>
          <cell r="AA150">
            <v>0</v>
          </cell>
          <cell r="AB150">
            <v>0</v>
          </cell>
          <cell r="AC150">
            <v>0</v>
          </cell>
          <cell r="AD150">
            <v>0</v>
          </cell>
          <cell r="AE150">
            <v>53423.441819998829</v>
          </cell>
          <cell r="AF150">
            <v>106879.39758881611</v>
          </cell>
          <cell r="AG150">
            <v>157756.89432845954</v>
          </cell>
          <cell r="AH150">
            <v>205849.74890944548</v>
          </cell>
          <cell r="AI150">
            <v>9619123.9321800005</v>
          </cell>
          <cell r="AJ150">
            <v>9937957.0655566435</v>
          </cell>
          <cell r="AK150">
            <v>10267358.164130064</v>
          </cell>
          <cell r="AL150">
            <v>10607677.511094542</v>
          </cell>
          <cell r="AM150">
            <v>9619123.9321800005</v>
          </cell>
          <cell r="AN150">
            <v>9937957.0655566435</v>
          </cell>
          <cell r="AO150">
            <v>10267358.164130064</v>
          </cell>
          <cell r="AP150">
            <v>10607677.511094542</v>
          </cell>
          <cell r="AQ150">
            <v>0</v>
          </cell>
          <cell r="AR150">
            <v>0</v>
          </cell>
          <cell r="AS150">
            <v>0</v>
          </cell>
          <cell r="AT150">
            <v>0</v>
          </cell>
          <cell r="AU150">
            <v>9672547.3739999998</v>
          </cell>
          <cell r="AV150">
            <v>10044836.463145459</v>
          </cell>
          <cell r="AW150">
            <v>10425115.058458524</v>
          </cell>
          <cell r="AX150">
            <v>10813527.260003988</v>
          </cell>
        </row>
        <row r="151">
          <cell r="A151" t="str">
            <v>E2240</v>
          </cell>
          <cell r="B151" t="str">
            <v>R166</v>
          </cell>
          <cell r="C151" t="str">
            <v>SD</v>
          </cell>
          <cell r="D151" t="str">
            <v>E2221</v>
          </cell>
          <cell r="E151" t="str">
            <v>E6122</v>
          </cell>
          <cell r="F151" t="str">
            <v>E7022</v>
          </cell>
          <cell r="G151" t="str">
            <v>Shepway</v>
          </cell>
          <cell r="H151">
            <v>33562.800000000003</v>
          </cell>
          <cell r="I151">
            <v>36629.800000000003</v>
          </cell>
          <cell r="J151">
            <v>241.22</v>
          </cell>
          <cell r="K151">
            <v>246.02</v>
          </cell>
          <cell r="L151">
            <v>1.9898847525080976E-2</v>
          </cell>
          <cell r="M151">
            <v>1.9898847525080976E-2</v>
          </cell>
          <cell r="N151">
            <v>1.0295768940084697</v>
          </cell>
          <cell r="O151">
            <v>36629.800000000003</v>
          </cell>
          <cell r="P151">
            <v>37713.19571215145</v>
          </cell>
          <cell r="Q151">
            <v>38828.634904450431</v>
          </cell>
          <cell r="R151">
            <v>39977.065323512928</v>
          </cell>
          <cell r="S151">
            <v>8835840.3560000006</v>
          </cell>
          <cell r="T151">
            <v>9097177.0696851723</v>
          </cell>
          <cell r="U151">
            <v>9366243.3116515335</v>
          </cell>
          <cell r="V151">
            <v>9643267.6973377895</v>
          </cell>
          <cell r="W151">
            <v>175823.04000000123</v>
          </cell>
          <cell r="X151">
            <v>366587.34760039806</v>
          </cell>
          <cell r="Y151">
            <v>572303.32621275657</v>
          </cell>
          <cell r="Z151">
            <v>793880.24060025846</v>
          </cell>
          <cell r="AA151">
            <v>0</v>
          </cell>
          <cell r="AB151">
            <v>0</v>
          </cell>
          <cell r="AC151">
            <v>0</v>
          </cell>
          <cell r="AD151">
            <v>0</v>
          </cell>
          <cell r="AE151">
            <v>0</v>
          </cell>
          <cell r="AF151">
            <v>3001.9703786861542</v>
          </cell>
          <cell r="AG151">
            <v>3152.5745251616454</v>
          </cell>
          <cell r="AH151">
            <v>3310.7342455002581</v>
          </cell>
          <cell r="AI151">
            <v>9011663.3960000016</v>
          </cell>
          <cell r="AJ151">
            <v>9463764.4172855709</v>
          </cell>
          <cell r="AK151">
            <v>9938546.6378642898</v>
          </cell>
          <cell r="AL151">
            <v>10437147.937938048</v>
          </cell>
          <cell r="AM151">
            <v>9011663.3960000016</v>
          </cell>
          <cell r="AN151">
            <v>9463764.4172855709</v>
          </cell>
          <cell r="AO151">
            <v>9938546.6378642898</v>
          </cell>
          <cell r="AP151">
            <v>10437147.937938048</v>
          </cell>
          <cell r="AQ151">
            <v>0</v>
          </cell>
          <cell r="AR151">
            <v>0</v>
          </cell>
          <cell r="AS151">
            <v>0</v>
          </cell>
          <cell r="AT151">
            <v>0</v>
          </cell>
          <cell r="AU151">
            <v>9011663.3960000016</v>
          </cell>
          <cell r="AV151">
            <v>9466766.3876642566</v>
          </cell>
          <cell r="AW151">
            <v>9941699.2123894505</v>
          </cell>
          <cell r="AX151">
            <v>10440458.672183547</v>
          </cell>
        </row>
        <row r="152">
          <cell r="A152" t="str">
            <v>E0434</v>
          </cell>
          <cell r="B152" t="str">
            <v>R18</v>
          </cell>
          <cell r="C152" t="str">
            <v>SD</v>
          </cell>
          <cell r="D152" t="str">
            <v>E0421</v>
          </cell>
          <cell r="E152" t="str">
            <v>E6104</v>
          </cell>
          <cell r="F152" t="str">
            <v>E7054</v>
          </cell>
          <cell r="G152" t="str">
            <v>South Bucks</v>
          </cell>
          <cell r="H152">
            <v>31157</v>
          </cell>
          <cell r="I152">
            <v>31987.7</v>
          </cell>
          <cell r="J152">
            <v>143</v>
          </cell>
          <cell r="K152">
            <v>148</v>
          </cell>
          <cell r="L152">
            <v>3.4965034965035002E-2</v>
          </cell>
          <cell r="M152">
            <v>0.02</v>
          </cell>
          <cell r="N152">
            <v>1.0088094147755104</v>
          </cell>
          <cell r="O152">
            <v>31987.7</v>
          </cell>
          <cell r="P152">
            <v>32269.492917014595</v>
          </cell>
          <cell r="Q152">
            <v>32553.768264715975</v>
          </cell>
          <cell r="R152">
            <v>32840.547911865709</v>
          </cell>
          <cell r="S152">
            <v>4574241.1000000006</v>
          </cell>
          <cell r="T152">
            <v>4614537.4871330867</v>
          </cell>
          <cell r="U152">
            <v>4655188.8618543847</v>
          </cell>
          <cell r="V152">
            <v>4696198.3513967963</v>
          </cell>
          <cell r="W152">
            <v>91484.822000000015</v>
          </cell>
          <cell r="X152">
            <v>186427.31448017666</v>
          </cell>
          <cell r="Y152">
            <v>284934.79985638283</v>
          </cell>
          <cell r="Z152">
            <v>387117.77389407682</v>
          </cell>
          <cell r="AA152">
            <v>0</v>
          </cell>
          <cell r="AB152">
            <v>0</v>
          </cell>
          <cell r="AC152">
            <v>0</v>
          </cell>
          <cell r="AD152">
            <v>0</v>
          </cell>
          <cell r="AE152">
            <v>68453.677999999563</v>
          </cell>
          <cell r="AF152">
            <v>136267.61468996853</v>
          </cell>
          <cell r="AG152">
            <v>203371.72411435531</v>
          </cell>
          <cell r="AH152">
            <v>269693.18434323638</v>
          </cell>
          <cell r="AI152">
            <v>4665725.9220000003</v>
          </cell>
          <cell r="AJ152">
            <v>4800964.8016132638</v>
          </cell>
          <cell r="AK152">
            <v>4940123.6617107671</v>
          </cell>
          <cell r="AL152">
            <v>5083316.1252908735</v>
          </cell>
          <cell r="AM152">
            <v>4665725.9220000003</v>
          </cell>
          <cell r="AN152">
            <v>4800964.8016132638</v>
          </cell>
          <cell r="AO152">
            <v>4940123.6617107671</v>
          </cell>
          <cell r="AP152">
            <v>5083316.1252908735</v>
          </cell>
          <cell r="AQ152">
            <v>0</v>
          </cell>
          <cell r="AR152">
            <v>0</v>
          </cell>
          <cell r="AS152">
            <v>0</v>
          </cell>
          <cell r="AT152">
            <v>0</v>
          </cell>
          <cell r="AU152">
            <v>4734179.5999999996</v>
          </cell>
          <cell r="AV152">
            <v>4937232.4163032323</v>
          </cell>
          <cell r="AW152">
            <v>5143495.3858251227</v>
          </cell>
          <cell r="AX152">
            <v>5353009.30963411</v>
          </cell>
        </row>
        <row r="153">
          <cell r="A153" t="str">
            <v>E0536</v>
          </cell>
          <cell r="B153" t="str">
            <v>R27</v>
          </cell>
          <cell r="C153" t="str">
            <v>SD</v>
          </cell>
          <cell r="D153" t="str">
            <v>E0521</v>
          </cell>
          <cell r="E153" t="str">
            <v>E6105</v>
          </cell>
          <cell r="F153" t="str">
            <v>E7005</v>
          </cell>
          <cell r="G153" t="str">
            <v>South Cambridgeshire</v>
          </cell>
          <cell r="H153">
            <v>57560.1</v>
          </cell>
          <cell r="I153">
            <v>60257</v>
          </cell>
          <cell r="J153">
            <v>125.31</v>
          </cell>
          <cell r="K153">
            <v>130.31</v>
          </cell>
          <cell r="L153">
            <v>3.990104540738959E-2</v>
          </cell>
          <cell r="M153">
            <v>0.02</v>
          </cell>
          <cell r="N153">
            <v>1.0153801180757478</v>
          </cell>
          <cell r="O153">
            <v>60257</v>
          </cell>
          <cell r="P153">
            <v>61183.759774890335</v>
          </cell>
          <cell r="Q153">
            <v>62124.773224546334</v>
          </cell>
          <cell r="R153">
            <v>63080.259572168914</v>
          </cell>
          <cell r="S153">
            <v>7550804.6699999999</v>
          </cell>
          <cell r="T153">
            <v>7666936.9373915084</v>
          </cell>
          <cell r="U153">
            <v>7784855.332767901</v>
          </cell>
          <cell r="V153">
            <v>7904587.3269884866</v>
          </cell>
          <cell r="W153">
            <v>151016.09340000001</v>
          </cell>
          <cell r="X153">
            <v>309744.25227061688</v>
          </cell>
          <cell r="Y153">
            <v>476495.42520805716</v>
          </cell>
          <cell r="Z153">
            <v>651592.20727228711</v>
          </cell>
          <cell r="AA153">
            <v>0</v>
          </cell>
          <cell r="AB153">
            <v>0</v>
          </cell>
          <cell r="AC153">
            <v>0</v>
          </cell>
          <cell r="AD153">
            <v>0</v>
          </cell>
          <cell r="AE153">
            <v>150268.90659999958</v>
          </cell>
          <cell r="AF153">
            <v>302093.34547828668</v>
          </cell>
          <cell r="AG153">
            <v>455376.17316013685</v>
          </cell>
          <cell r="AH153">
            <v>610012.98417109065</v>
          </cell>
          <cell r="AI153">
            <v>7701820.7633999996</v>
          </cell>
          <cell r="AJ153">
            <v>7976681.189662125</v>
          </cell>
          <cell r="AK153">
            <v>8261350.7579759583</v>
          </cell>
          <cell r="AL153">
            <v>8556179.534260774</v>
          </cell>
          <cell r="AM153">
            <v>7701820.7633999996</v>
          </cell>
          <cell r="AN153">
            <v>7976681.189662125</v>
          </cell>
          <cell r="AO153">
            <v>8261350.7579759583</v>
          </cell>
          <cell r="AP153">
            <v>8556179.534260774</v>
          </cell>
          <cell r="AQ153">
            <v>0</v>
          </cell>
          <cell r="AR153">
            <v>0</v>
          </cell>
          <cell r="AS153">
            <v>0</v>
          </cell>
          <cell r="AT153">
            <v>0</v>
          </cell>
          <cell r="AU153">
            <v>7852089.669999999</v>
          </cell>
          <cell r="AV153">
            <v>8278774.5351404119</v>
          </cell>
          <cell r="AW153">
            <v>8716726.9311360959</v>
          </cell>
          <cell r="AX153">
            <v>9166192.5184318647</v>
          </cell>
        </row>
        <row r="154">
          <cell r="A154" t="str">
            <v>E1039</v>
          </cell>
          <cell r="B154" t="str">
            <v>R59</v>
          </cell>
          <cell r="C154" t="str">
            <v>SD</v>
          </cell>
          <cell r="D154" t="str">
            <v>E1021</v>
          </cell>
          <cell r="E154" t="str">
            <v>E6110</v>
          </cell>
          <cell r="F154" t="str">
            <v>E7010</v>
          </cell>
          <cell r="G154" t="str">
            <v>South Derbyshire</v>
          </cell>
          <cell r="H154">
            <v>29359</v>
          </cell>
          <cell r="I154">
            <v>30990</v>
          </cell>
          <cell r="J154">
            <v>150.25</v>
          </cell>
          <cell r="K154">
            <v>153.18</v>
          </cell>
          <cell r="L154">
            <v>1.9500831946755559E-2</v>
          </cell>
          <cell r="M154">
            <v>1.9500831946755559E-2</v>
          </cell>
          <cell r="N154">
            <v>1.0181851822841539</v>
          </cell>
          <cell r="O154">
            <v>30990</v>
          </cell>
          <cell r="P154">
            <v>31553.55879898593</v>
          </cell>
          <cell r="Q154">
            <v>32127.366017459259</v>
          </cell>
          <cell r="R154">
            <v>32711.608024796486</v>
          </cell>
          <cell r="S154">
            <v>4656247.5</v>
          </cell>
          <cell r="T154">
            <v>4740922.2095476361</v>
          </cell>
          <cell r="U154">
            <v>4827136.744123254</v>
          </cell>
          <cell r="V154">
            <v>4914919.1057256721</v>
          </cell>
          <cell r="W154">
            <v>90800.70000000071</v>
          </cell>
          <cell r="X154">
            <v>189119.41001760241</v>
          </cell>
          <cell r="Y154">
            <v>292952.48746395402</v>
          </cell>
          <cell r="Z154">
            <v>402543.86160057771</v>
          </cell>
          <cell r="AA154">
            <v>0</v>
          </cell>
          <cell r="AB154">
            <v>0</v>
          </cell>
          <cell r="AC154">
            <v>0</v>
          </cell>
          <cell r="AD154">
            <v>0</v>
          </cell>
          <cell r="AE154">
            <v>0</v>
          </cell>
          <cell r="AF154">
            <v>61100.311258355207</v>
          </cell>
          <cell r="AG154">
            <v>122454.35514179294</v>
          </cell>
          <cell r="AH154">
            <v>183975.27028402238</v>
          </cell>
          <cell r="AI154">
            <v>4747048.2000000011</v>
          </cell>
          <cell r="AJ154">
            <v>4930041.6195652382</v>
          </cell>
          <cell r="AK154">
            <v>5120089.2315872079</v>
          </cell>
          <cell r="AL154">
            <v>5317462.9673262499</v>
          </cell>
          <cell r="AM154">
            <v>4747048.2000000011</v>
          </cell>
          <cell r="AN154">
            <v>4930041.6195652382</v>
          </cell>
          <cell r="AO154">
            <v>5120089.2315872079</v>
          </cell>
          <cell r="AP154">
            <v>5317462.9673262499</v>
          </cell>
          <cell r="AQ154">
            <v>0</v>
          </cell>
          <cell r="AR154">
            <v>0</v>
          </cell>
          <cell r="AS154">
            <v>0</v>
          </cell>
          <cell r="AT154">
            <v>0</v>
          </cell>
          <cell r="AU154">
            <v>4747048.2000000011</v>
          </cell>
          <cell r="AV154">
            <v>4991141.9308235934</v>
          </cell>
          <cell r="AW154">
            <v>5242543.5867290013</v>
          </cell>
          <cell r="AX154">
            <v>5501438.2376102721</v>
          </cell>
        </row>
        <row r="155">
          <cell r="A155" t="str">
            <v>E1136</v>
          </cell>
          <cell r="B155" t="str">
            <v>R65</v>
          </cell>
          <cell r="C155" t="str">
            <v>SD</v>
          </cell>
          <cell r="D155" t="str">
            <v>E1121</v>
          </cell>
          <cell r="E155" t="str">
            <v>E6161</v>
          </cell>
          <cell r="F155" t="str">
            <v>E7051</v>
          </cell>
          <cell r="G155" t="str">
            <v>South Hams</v>
          </cell>
          <cell r="H155">
            <v>35434.1</v>
          </cell>
          <cell r="I155">
            <v>37004</v>
          </cell>
          <cell r="J155">
            <v>145.41999999999999</v>
          </cell>
          <cell r="K155">
            <v>150.41999999999999</v>
          </cell>
          <cell r="L155">
            <v>3.4383166001925369E-2</v>
          </cell>
          <cell r="M155">
            <v>0.02</v>
          </cell>
          <cell r="N155">
            <v>1.014555373169812</v>
          </cell>
          <cell r="O155">
            <v>37004</v>
          </cell>
          <cell r="P155">
            <v>37542.607028775725</v>
          </cell>
          <cell r="Q155">
            <v>38089.053683847167</v>
          </cell>
          <cell r="R155">
            <v>38643.454073900568</v>
          </cell>
          <cell r="S155">
            <v>5381121.6799999997</v>
          </cell>
          <cell r="T155">
            <v>5459445.9141245652</v>
          </cell>
          <cell r="U155">
            <v>5538910.1867050547</v>
          </cell>
          <cell r="V155">
            <v>5619531.0914266203</v>
          </cell>
          <cell r="W155">
            <v>107622.43359999999</v>
          </cell>
          <cell r="X155">
            <v>220561.61493063238</v>
          </cell>
          <cell r="Y155">
            <v>339025.61470784259</v>
          </cell>
          <cell r="Z155">
            <v>463230.08605345368</v>
          </cell>
          <cell r="AA155">
            <v>0</v>
          </cell>
          <cell r="AB155">
            <v>0</v>
          </cell>
          <cell r="AC155">
            <v>0</v>
          </cell>
          <cell r="AD155">
            <v>0</v>
          </cell>
          <cell r="AE155">
            <v>77397.566399999982</v>
          </cell>
          <cell r="AF155">
            <v>154864.45535712494</v>
          </cell>
          <cell r="AG155">
            <v>232310.19054986426</v>
          </cell>
          <cell r="AH155">
            <v>309638.99542455684</v>
          </cell>
          <cell r="AI155">
            <v>5488744.1135999998</v>
          </cell>
          <cell r="AJ155">
            <v>5680007.5290551977</v>
          </cell>
          <cell r="AK155">
            <v>5877935.8014128972</v>
          </cell>
          <cell r="AL155">
            <v>6082761.1774800736</v>
          </cell>
          <cell r="AM155">
            <v>5488744.1135999998</v>
          </cell>
          <cell r="AN155">
            <v>5680007.5290551977</v>
          </cell>
          <cell r="AO155">
            <v>5877935.8014128972</v>
          </cell>
          <cell r="AP155">
            <v>6082761.1774800736</v>
          </cell>
          <cell r="AQ155">
            <v>0</v>
          </cell>
          <cell r="AR155">
            <v>0</v>
          </cell>
          <cell r="AS155">
            <v>0</v>
          </cell>
          <cell r="AT155">
            <v>0</v>
          </cell>
          <cell r="AU155">
            <v>5566141.6799999997</v>
          </cell>
          <cell r="AV155">
            <v>5834871.9844123228</v>
          </cell>
          <cell r="AW155">
            <v>6110245.9919627616</v>
          </cell>
          <cell r="AX155">
            <v>6392400.1729046302</v>
          </cell>
        </row>
        <row r="156">
          <cell r="A156" t="str">
            <v>E2535</v>
          </cell>
          <cell r="B156" t="str">
            <v>R198</v>
          </cell>
          <cell r="C156" t="str">
            <v>SD</v>
          </cell>
          <cell r="D156" t="str">
            <v>E2520</v>
          </cell>
          <cell r="E156" t="str">
            <v>-</v>
          </cell>
          <cell r="F156" t="str">
            <v>E7025</v>
          </cell>
          <cell r="G156" t="str">
            <v>South Holland</v>
          </cell>
          <cell r="H156">
            <v>24912</v>
          </cell>
          <cell r="I156">
            <v>26531</v>
          </cell>
          <cell r="J156">
            <v>162.41</v>
          </cell>
          <cell r="K156">
            <v>167.41</v>
          </cell>
          <cell r="L156">
            <v>3.0786281632904311E-2</v>
          </cell>
          <cell r="M156">
            <v>0.02</v>
          </cell>
          <cell r="N156">
            <v>1.02120988062401</v>
          </cell>
          <cell r="O156">
            <v>26531</v>
          </cell>
          <cell r="P156">
            <v>27093.719342835608</v>
          </cell>
          <cell r="Q156">
            <v>27668.373895757581</v>
          </cell>
          <cell r="R156">
            <v>28255.216803147072</v>
          </cell>
          <cell r="S156">
            <v>4308899.71</v>
          </cell>
          <cell r="T156">
            <v>4400290.958469931</v>
          </cell>
          <cell r="U156">
            <v>4493620.604409989</v>
          </cell>
          <cell r="V156">
            <v>4588929.7609991161</v>
          </cell>
          <cell r="W156">
            <v>86177.994200000001</v>
          </cell>
          <cell r="X156">
            <v>177771.75472218517</v>
          </cell>
          <cell r="Y156">
            <v>275045.52995472628</v>
          </cell>
          <cell r="Z156">
            <v>378275.39228744077</v>
          </cell>
          <cell r="AA156">
            <v>0</v>
          </cell>
          <cell r="AB156">
            <v>0</v>
          </cell>
          <cell r="AC156">
            <v>0</v>
          </cell>
          <cell r="AD156">
            <v>0</v>
          </cell>
          <cell r="AE156">
            <v>46477.005800000079</v>
          </cell>
          <cell r="AF156">
            <v>93165.438706170928</v>
          </cell>
          <cell r="AG156">
            <v>139980.07848163677</v>
          </cell>
          <cell r="AH156">
            <v>186828.94377550005</v>
          </cell>
          <cell r="AI156">
            <v>4395077.7041999996</v>
          </cell>
          <cell r="AJ156">
            <v>4578062.7131921165</v>
          </cell>
          <cell r="AK156">
            <v>4768666.1343647148</v>
          </cell>
          <cell r="AL156">
            <v>4967205.1532865567</v>
          </cell>
          <cell r="AM156">
            <v>4395077.7041999996</v>
          </cell>
          <cell r="AN156">
            <v>4578062.7131921165</v>
          </cell>
          <cell r="AO156">
            <v>4768666.1343647148</v>
          </cell>
          <cell r="AP156">
            <v>4967205.1532865567</v>
          </cell>
          <cell r="AQ156">
            <v>0</v>
          </cell>
          <cell r="AR156">
            <v>0</v>
          </cell>
          <cell r="AS156">
            <v>0</v>
          </cell>
          <cell r="AT156">
            <v>0</v>
          </cell>
          <cell r="AU156">
            <v>4441554.71</v>
          </cell>
          <cell r="AV156">
            <v>4671228.1518982872</v>
          </cell>
          <cell r="AW156">
            <v>4908646.2128463518</v>
          </cell>
          <cell r="AX156">
            <v>5154034.0970620569</v>
          </cell>
        </row>
        <row r="157">
          <cell r="A157" t="str">
            <v>E2536</v>
          </cell>
          <cell r="B157" t="str">
            <v>R199</v>
          </cell>
          <cell r="C157" t="str">
            <v>SD</v>
          </cell>
          <cell r="D157" t="str">
            <v>E2520</v>
          </cell>
          <cell r="E157" t="str">
            <v>-</v>
          </cell>
          <cell r="F157" t="str">
            <v>E7025</v>
          </cell>
          <cell r="G157" t="str">
            <v>South Kesteven</v>
          </cell>
          <cell r="H157">
            <v>43786.7</v>
          </cell>
          <cell r="I157">
            <v>45440.4</v>
          </cell>
          <cell r="J157">
            <v>139.62</v>
          </cell>
          <cell r="K157">
            <v>144.62</v>
          </cell>
          <cell r="L157">
            <v>3.5811488325454777E-2</v>
          </cell>
          <cell r="M157">
            <v>0.02</v>
          </cell>
          <cell r="N157">
            <v>1.0124338180394417</v>
          </cell>
          <cell r="O157">
            <v>45440.4</v>
          </cell>
          <cell r="P157">
            <v>46005.397665239449</v>
          </cell>
          <cell r="Q157">
            <v>46577.420408641192</v>
          </cell>
          <cell r="R157">
            <v>47156.555578748812</v>
          </cell>
          <cell r="S157">
            <v>6344388.648</v>
          </cell>
          <cell r="T157">
            <v>6423273.6220207317</v>
          </cell>
          <cell r="U157">
            <v>6503139.4374544835</v>
          </cell>
          <cell r="V157">
            <v>6583998.2899049092</v>
          </cell>
          <cell r="W157">
            <v>126887.77296</v>
          </cell>
          <cell r="X157">
            <v>259500.25432963751</v>
          </cell>
          <cell r="Y157">
            <v>398044.15868771356</v>
          </cell>
          <cell r="Z157">
            <v>542733.2004731677</v>
          </cell>
          <cell r="AA157">
            <v>0</v>
          </cell>
          <cell r="AB157">
            <v>0</v>
          </cell>
          <cell r="AC157">
            <v>0</v>
          </cell>
          <cell r="AD157">
            <v>0</v>
          </cell>
          <cell r="AE157">
            <v>100314.22703999933</v>
          </cell>
          <cell r="AF157">
            <v>200553.72232275567</v>
          </cell>
          <cell r="AG157">
            <v>300617.14744190261</v>
          </cell>
          <cell r="AH157">
            <v>400397.91110180673</v>
          </cell>
          <cell r="AI157">
            <v>6471276.4209599998</v>
          </cell>
          <cell r="AJ157">
            <v>6682773.8763503693</v>
          </cell>
          <cell r="AK157">
            <v>6901183.596142197</v>
          </cell>
          <cell r="AL157">
            <v>7126731.4903780771</v>
          </cell>
          <cell r="AM157">
            <v>6471276.4209599998</v>
          </cell>
          <cell r="AN157">
            <v>6682773.8763503693</v>
          </cell>
          <cell r="AO157">
            <v>6901183.596142197</v>
          </cell>
          <cell r="AP157">
            <v>7126731.4903780771</v>
          </cell>
          <cell r="AQ157">
            <v>0</v>
          </cell>
          <cell r="AR157">
            <v>0</v>
          </cell>
          <cell r="AS157">
            <v>0</v>
          </cell>
          <cell r="AT157">
            <v>0</v>
          </cell>
          <cell r="AU157">
            <v>6571590.6479999991</v>
          </cell>
          <cell r="AV157">
            <v>6883327.5986731248</v>
          </cell>
          <cell r="AW157">
            <v>7201800.7435840992</v>
          </cell>
          <cell r="AX157">
            <v>7527129.4014798841</v>
          </cell>
        </row>
        <row r="158">
          <cell r="A158" t="str">
            <v>E0936</v>
          </cell>
          <cell r="B158" t="str">
            <v>R51</v>
          </cell>
          <cell r="C158" t="str">
            <v>SD</v>
          </cell>
          <cell r="D158" t="str">
            <v>E0920</v>
          </cell>
          <cell r="E158" t="str">
            <v>-</v>
          </cell>
          <cell r="F158" t="str">
            <v>E7009</v>
          </cell>
          <cell r="G158" t="str">
            <v>South Lakeland</v>
          </cell>
          <cell r="H158">
            <v>43672.3</v>
          </cell>
          <cell r="I158">
            <v>44510.9</v>
          </cell>
          <cell r="J158">
            <v>175.63</v>
          </cell>
          <cell r="K158">
            <v>180.63</v>
          </cell>
          <cell r="L158">
            <v>2.8468940386038755E-2</v>
          </cell>
          <cell r="M158">
            <v>0.02</v>
          </cell>
          <cell r="N158">
            <v>1.00636016353827</v>
          </cell>
          <cell r="O158">
            <v>44510.9</v>
          </cell>
          <cell r="P158">
            <v>44793.996603235581</v>
          </cell>
          <cell r="Q158">
            <v>45078.893747164868</v>
          </cell>
          <cell r="R158">
            <v>45365.602883521133</v>
          </cell>
          <cell r="S158">
            <v>7817449.3669999996</v>
          </cell>
          <cell r="T158">
            <v>7867169.6234262651</v>
          </cell>
          <cell r="U158">
            <v>7917206.1088145655</v>
          </cell>
          <cell r="V158">
            <v>7967560.8344328161</v>
          </cell>
          <cell r="W158">
            <v>156348.98733999999</v>
          </cell>
          <cell r="X158">
            <v>317833.65278642107</v>
          </cell>
          <cell r="Y158">
            <v>484596.35150832136</v>
          </cell>
          <cell r="Z158">
            <v>656783.24951369921</v>
          </cell>
          <cell r="AA158">
            <v>0</v>
          </cell>
          <cell r="AB158">
            <v>0</v>
          </cell>
          <cell r="AC158">
            <v>0</v>
          </cell>
          <cell r="AD158">
            <v>0</v>
          </cell>
          <cell r="AE158">
            <v>66205.512660000357</v>
          </cell>
          <cell r="AF158">
            <v>130106.31324593494</v>
          </cell>
          <cell r="AG158">
            <v>191587.0546991516</v>
          </cell>
          <cell r="AH158">
            <v>250528.80815672301</v>
          </cell>
          <cell r="AI158">
            <v>7973798.3543400001</v>
          </cell>
          <cell r="AJ158">
            <v>8185003.2762126857</v>
          </cell>
          <cell r="AK158">
            <v>8401802.4603228867</v>
          </cell>
          <cell r="AL158">
            <v>8624344.0839465149</v>
          </cell>
          <cell r="AM158">
            <v>7973798.3543400001</v>
          </cell>
          <cell r="AN158">
            <v>8185003.2762126857</v>
          </cell>
          <cell r="AO158">
            <v>8401802.4603228867</v>
          </cell>
          <cell r="AP158">
            <v>8624344.0839465149</v>
          </cell>
          <cell r="AQ158">
            <v>0</v>
          </cell>
          <cell r="AR158">
            <v>0</v>
          </cell>
          <cell r="AS158">
            <v>0</v>
          </cell>
          <cell r="AT158">
            <v>0</v>
          </cell>
          <cell r="AU158">
            <v>8040003.8670000006</v>
          </cell>
          <cell r="AV158">
            <v>8315109.5894586211</v>
          </cell>
          <cell r="AW158">
            <v>8593389.5150220376</v>
          </cell>
          <cell r="AX158">
            <v>8874872.892103238</v>
          </cell>
        </row>
        <row r="159">
          <cell r="A159" t="str">
            <v>E2637</v>
          </cell>
          <cell r="B159" t="str">
            <v>R206</v>
          </cell>
          <cell r="C159" t="str">
            <v>SD</v>
          </cell>
          <cell r="D159" t="str">
            <v>E2620</v>
          </cell>
          <cell r="E159" t="str">
            <v>-</v>
          </cell>
          <cell r="F159" t="str">
            <v>E7026</v>
          </cell>
          <cell r="G159" t="str">
            <v>South Norfolk</v>
          </cell>
          <cell r="H159">
            <v>42391</v>
          </cell>
          <cell r="I159">
            <v>45353</v>
          </cell>
          <cell r="J159">
            <v>132.31</v>
          </cell>
          <cell r="K159">
            <v>136.63</v>
          </cell>
          <cell r="L159">
            <v>3.2650593303605202E-2</v>
          </cell>
          <cell r="M159">
            <v>0.02</v>
          </cell>
          <cell r="N159">
            <v>1.0227687565496777</v>
          </cell>
          <cell r="O159">
            <v>45353</v>
          </cell>
          <cell r="P159">
            <v>46385.631415797536</v>
          </cell>
          <cell r="Q159">
            <v>47441.774564906911</v>
          </cell>
          <cell r="R159">
            <v>48521.964780259965</v>
          </cell>
          <cell r="S159">
            <v>6000655.4299999997</v>
          </cell>
          <cell r="T159">
            <v>6137282.8926241724</v>
          </cell>
          <cell r="U159">
            <v>6277021.1926828334</v>
          </cell>
          <cell r="V159">
            <v>6419941.1600761963</v>
          </cell>
          <cell r="W159">
            <v>120013.10859999999</v>
          </cell>
          <cell r="X159">
            <v>247946.22886201652</v>
          </cell>
          <cell r="Y159">
            <v>384203.91316173039</v>
          </cell>
          <cell r="Z159">
            <v>529209.6168979865</v>
          </cell>
          <cell r="AA159">
            <v>0</v>
          </cell>
          <cell r="AB159">
            <v>0</v>
          </cell>
          <cell r="AC159">
            <v>0</v>
          </cell>
          <cell r="AD159">
            <v>0</v>
          </cell>
          <cell r="AE159">
            <v>75911.8514</v>
          </cell>
          <cell r="AF159">
            <v>184367.85593321593</v>
          </cell>
          <cell r="AG159">
            <v>295162.29860773491</v>
          </cell>
          <cell r="AH159">
            <v>408234.74265663384</v>
          </cell>
          <cell r="AI159">
            <v>6120668.5385999996</v>
          </cell>
          <cell r="AJ159">
            <v>6385229.1214861888</v>
          </cell>
          <cell r="AK159">
            <v>6661225.1058445638</v>
          </cell>
          <cell r="AL159">
            <v>6949150.7769741826</v>
          </cell>
          <cell r="AM159">
            <v>6120668.5385999996</v>
          </cell>
          <cell r="AN159">
            <v>6385229.1214861888</v>
          </cell>
          <cell r="AO159">
            <v>6661225.1058445638</v>
          </cell>
          <cell r="AP159">
            <v>6949150.7769741826</v>
          </cell>
          <cell r="AQ159">
            <v>0</v>
          </cell>
          <cell r="AR159">
            <v>0</v>
          </cell>
          <cell r="AS159">
            <v>0</v>
          </cell>
          <cell r="AT159">
            <v>0</v>
          </cell>
          <cell r="AU159">
            <v>6196580.3899999997</v>
          </cell>
          <cell r="AV159">
            <v>6569596.9774194043</v>
          </cell>
          <cell r="AW159">
            <v>6956387.4044522988</v>
          </cell>
          <cell r="AX159">
            <v>7357385.5196308168</v>
          </cell>
        </row>
        <row r="160">
          <cell r="A160" t="str">
            <v>E2836</v>
          </cell>
          <cell r="B160" t="str">
            <v>R213</v>
          </cell>
          <cell r="C160" t="str">
            <v>SD</v>
          </cell>
          <cell r="D160" t="str">
            <v>E2820</v>
          </cell>
          <cell r="E160" t="str">
            <v>-</v>
          </cell>
          <cell r="F160" t="str">
            <v>E7028</v>
          </cell>
          <cell r="G160" t="str">
            <v>South Northamptonshire</v>
          </cell>
          <cell r="H160">
            <v>32120</v>
          </cell>
          <cell r="I160">
            <v>33849.699999999997</v>
          </cell>
          <cell r="J160">
            <v>170.37</v>
          </cell>
          <cell r="K160">
            <v>175.37</v>
          </cell>
          <cell r="L160">
            <v>2.9347889886717216E-2</v>
          </cell>
          <cell r="M160">
            <v>0.02</v>
          </cell>
          <cell r="N160">
            <v>1.0176374845969536</v>
          </cell>
          <cell r="O160">
            <v>33849.699999999997</v>
          </cell>
          <cell r="P160">
            <v>34446.723562361498</v>
          </cell>
          <cell r="Q160">
            <v>35054.277118608166</v>
          </cell>
          <cell r="R160">
            <v>35672.546391344957</v>
          </cell>
          <cell r="S160">
            <v>5766973.3889999995</v>
          </cell>
          <cell r="T160">
            <v>5868688.2933195289</v>
          </cell>
          <cell r="U160">
            <v>5972197.1926972736</v>
          </cell>
          <cell r="V160">
            <v>6077531.7286934406</v>
          </cell>
          <cell r="W160">
            <v>115339.46777999999</v>
          </cell>
          <cell r="X160">
            <v>237095.00705010892</v>
          </cell>
          <cell r="Y160">
            <v>365546.2457706143</v>
          </cell>
          <cell r="Z160">
            <v>500984.06786473416</v>
          </cell>
          <cell r="AA160">
            <v>0</v>
          </cell>
          <cell r="AB160">
            <v>0</v>
          </cell>
          <cell r="AC160">
            <v>0</v>
          </cell>
          <cell r="AD160">
            <v>0</v>
          </cell>
          <cell r="AE160">
            <v>53909.032220000146</v>
          </cell>
          <cell r="AF160">
            <v>107372.22857350607</v>
          </cell>
          <cell r="AG160">
            <v>160267.91100850762</v>
          </cell>
          <cell r="AH160">
            <v>212466.85996216425</v>
          </cell>
          <cell r="AI160">
            <v>5882312.8567799991</v>
          </cell>
          <cell r="AJ160">
            <v>6105783.300369638</v>
          </cell>
          <cell r="AK160">
            <v>6337743.4384678882</v>
          </cell>
          <cell r="AL160">
            <v>6578515.7965581743</v>
          </cell>
          <cell r="AM160">
            <v>5882312.8567799991</v>
          </cell>
          <cell r="AN160">
            <v>6105783.300369638</v>
          </cell>
          <cell r="AO160">
            <v>6337743.4384678882</v>
          </cell>
          <cell r="AP160">
            <v>6578515.7965581743</v>
          </cell>
          <cell r="AQ160">
            <v>0</v>
          </cell>
          <cell r="AR160">
            <v>0</v>
          </cell>
          <cell r="AS160">
            <v>0</v>
          </cell>
          <cell r="AT160">
            <v>0</v>
          </cell>
          <cell r="AU160">
            <v>5936221.8889999995</v>
          </cell>
          <cell r="AV160">
            <v>6213155.5289431438</v>
          </cell>
          <cell r="AW160">
            <v>6498011.3494763961</v>
          </cell>
          <cell r="AX160">
            <v>6790982.6565203387</v>
          </cell>
        </row>
        <row r="161">
          <cell r="A161" t="str">
            <v>E3133</v>
          </cell>
          <cell r="B161" t="str">
            <v>R239</v>
          </cell>
          <cell r="C161" t="str">
            <v>SD</v>
          </cell>
          <cell r="D161" t="str">
            <v>E3120</v>
          </cell>
          <cell r="E161" t="str">
            <v>-</v>
          </cell>
          <cell r="F161" t="str">
            <v>E7054</v>
          </cell>
          <cell r="G161" t="str">
            <v>South Oxfordshire</v>
          </cell>
          <cell r="H161">
            <v>52607</v>
          </cell>
          <cell r="I161">
            <v>54965</v>
          </cell>
          <cell r="J161">
            <v>111.24</v>
          </cell>
          <cell r="K161">
            <v>111.24</v>
          </cell>
          <cell r="L161">
            <v>0</v>
          </cell>
          <cell r="M161">
            <v>0</v>
          </cell>
          <cell r="N161">
            <v>1.0147231426569907</v>
          </cell>
          <cell r="O161">
            <v>54965</v>
          </cell>
          <cell r="P161">
            <v>55774.257536141493</v>
          </cell>
          <cell r="Q161">
            <v>56595.429886433842</v>
          </cell>
          <cell r="R161">
            <v>57428.69247438552</v>
          </cell>
          <cell r="S161">
            <v>6114306.5999999996</v>
          </cell>
          <cell r="T161">
            <v>6204328.4083203794</v>
          </cell>
          <cell r="U161">
            <v>6295675.6205668999</v>
          </cell>
          <cell r="V161">
            <v>6388367.7508506449</v>
          </cell>
          <cell r="W161">
            <v>0</v>
          </cell>
          <cell r="X161">
            <v>124086.5681664077</v>
          </cell>
          <cell r="Y161">
            <v>254345.29507090271</v>
          </cell>
          <cell r="Z161">
            <v>391019.21329406585</v>
          </cell>
          <cell r="AA161">
            <v>0</v>
          </cell>
          <cell r="AB161">
            <v>0</v>
          </cell>
          <cell r="AC161">
            <v>0</v>
          </cell>
          <cell r="AD161">
            <v>0</v>
          </cell>
          <cell r="AE161">
            <v>0</v>
          </cell>
          <cell r="AF161">
            <v>154784.71951429977</v>
          </cell>
          <cell r="AG161">
            <v>311609.0037934357</v>
          </cell>
          <cell r="AH161">
            <v>470411.17382171669</v>
          </cell>
          <cell r="AI161">
            <v>6114306.5999999996</v>
          </cell>
          <cell r="AJ161">
            <v>6328414.9764867872</v>
          </cell>
          <cell r="AK161">
            <v>6550020.9156378023</v>
          </cell>
          <cell r="AL161">
            <v>6779386.9641447105</v>
          </cell>
          <cell r="AM161">
            <v>6114306.5999999996</v>
          </cell>
          <cell r="AN161">
            <v>6328414.9764867872</v>
          </cell>
          <cell r="AO161">
            <v>6550020.9156378023</v>
          </cell>
          <cell r="AP161">
            <v>6779386.9641447105</v>
          </cell>
          <cell r="AQ161">
            <v>0</v>
          </cell>
          <cell r="AR161">
            <v>0</v>
          </cell>
          <cell r="AS161">
            <v>0</v>
          </cell>
          <cell r="AT161">
            <v>0</v>
          </cell>
          <cell r="AU161">
            <v>6114306.5999999996</v>
          </cell>
          <cell r="AV161">
            <v>6483199.6960010873</v>
          </cell>
          <cell r="AW161">
            <v>6861629.9194312384</v>
          </cell>
          <cell r="AX161">
            <v>7249798.137966427</v>
          </cell>
        </row>
        <row r="162">
          <cell r="A162" t="str">
            <v>E2342</v>
          </cell>
          <cell r="B162" t="str">
            <v>R182</v>
          </cell>
          <cell r="C162" t="str">
            <v>SD</v>
          </cell>
          <cell r="D162" t="str">
            <v>E2321</v>
          </cell>
          <cell r="E162" t="str">
            <v>E6123</v>
          </cell>
          <cell r="F162" t="str">
            <v>E7023</v>
          </cell>
          <cell r="G162" t="str">
            <v>South Ribble</v>
          </cell>
          <cell r="H162">
            <v>33377.699999999997</v>
          </cell>
          <cell r="I162">
            <v>34815.599999999999</v>
          </cell>
          <cell r="J162">
            <v>208.38</v>
          </cell>
          <cell r="K162">
            <v>208.38</v>
          </cell>
          <cell r="L162">
            <v>0</v>
          </cell>
          <cell r="M162">
            <v>0</v>
          </cell>
          <cell r="N162">
            <v>1.0141584783984805</v>
          </cell>
          <cell r="O162">
            <v>34815.599999999999</v>
          </cell>
          <cell r="P162">
            <v>35308.535920530136</v>
          </cell>
          <cell r="Q162">
            <v>35808.451063642933</v>
          </cell>
          <cell r="R162">
            <v>36315.444244510567</v>
          </cell>
          <cell r="S162">
            <v>7254874.7279999992</v>
          </cell>
          <cell r="T162">
            <v>7357592.7151200697</v>
          </cell>
          <cell r="U162">
            <v>7461765.0326419147</v>
          </cell>
          <cell r="V162">
            <v>7567412.2716711117</v>
          </cell>
          <cell r="W162">
            <v>0</v>
          </cell>
          <cell r="X162">
            <v>147151.85430240154</v>
          </cell>
          <cell r="Y162">
            <v>301455.30731873331</v>
          </cell>
          <cell r="Z162">
            <v>463186.17032444489</v>
          </cell>
          <cell r="AA162">
            <v>0</v>
          </cell>
          <cell r="AB162">
            <v>0</v>
          </cell>
          <cell r="AC162">
            <v>0</v>
          </cell>
          <cell r="AD162">
            <v>0</v>
          </cell>
          <cell r="AE162">
            <v>0</v>
          </cell>
          <cell r="AF162">
            <v>29390.825300249529</v>
          </cell>
          <cell r="AG162">
            <v>56629.203317695799</v>
          </cell>
          <cell r="AH162">
            <v>81545.493343212744</v>
          </cell>
          <cell r="AI162">
            <v>7254874.7279999992</v>
          </cell>
          <cell r="AJ162">
            <v>7504744.5694224713</v>
          </cell>
          <cell r="AK162">
            <v>7763220.3399606477</v>
          </cell>
          <cell r="AL162">
            <v>8030598.4419955565</v>
          </cell>
          <cell r="AM162">
            <v>7254874.7279999992</v>
          </cell>
          <cell r="AN162">
            <v>7504744.5694224713</v>
          </cell>
          <cell r="AO162">
            <v>7763220.3399606477</v>
          </cell>
          <cell r="AP162">
            <v>8030598.4419955565</v>
          </cell>
          <cell r="AQ162">
            <v>0</v>
          </cell>
          <cell r="AR162">
            <v>0</v>
          </cell>
          <cell r="AS162">
            <v>0</v>
          </cell>
          <cell r="AT162">
            <v>0</v>
          </cell>
          <cell r="AU162">
            <v>7254874.7279999992</v>
          </cell>
          <cell r="AV162">
            <v>7534135.3947227206</v>
          </cell>
          <cell r="AW162">
            <v>7819849.543278344</v>
          </cell>
          <cell r="AX162">
            <v>8112143.9353387691</v>
          </cell>
        </row>
        <row r="163">
          <cell r="A163" t="str">
            <v>E3334</v>
          </cell>
          <cell r="B163" t="str">
            <v>R252</v>
          </cell>
          <cell r="C163" t="str">
            <v>SD</v>
          </cell>
          <cell r="D163" t="str">
            <v>E3320</v>
          </cell>
          <cell r="E163" t="str">
            <v>E6161</v>
          </cell>
          <cell r="F163" t="str">
            <v>E7050</v>
          </cell>
          <cell r="G163" t="str">
            <v>South Somerset</v>
          </cell>
          <cell r="H163">
            <v>54870.6</v>
          </cell>
          <cell r="I163">
            <v>58543</v>
          </cell>
          <cell r="J163">
            <v>147.75</v>
          </cell>
          <cell r="K163">
            <v>152.47999999999999</v>
          </cell>
          <cell r="L163">
            <v>3.2013536379018603E-2</v>
          </cell>
          <cell r="M163">
            <v>0.02</v>
          </cell>
          <cell r="N163">
            <v>1.0218294648007564</v>
          </cell>
          <cell r="O163">
            <v>58543</v>
          </cell>
          <cell r="P163">
            <v>59820.962357830686</v>
          </cell>
          <cell r="Q163">
            <v>61126.821949968325</v>
          </cell>
          <cell r="R163">
            <v>62461.187758107262</v>
          </cell>
          <cell r="S163">
            <v>8649728.25</v>
          </cell>
          <cell r="T163">
            <v>8838547.1883694846</v>
          </cell>
          <cell r="U163">
            <v>9031487.9431078192</v>
          </cell>
          <cell r="V163">
            <v>9228640.4912603479</v>
          </cell>
          <cell r="W163">
            <v>172994.565</v>
          </cell>
          <cell r="X163">
            <v>357077.30641012709</v>
          </cell>
          <cell r="Y163">
            <v>552799.31402174279</v>
          </cell>
          <cell r="Z163">
            <v>760736.76955805137</v>
          </cell>
          <cell r="AA163">
            <v>0</v>
          </cell>
          <cell r="AB163">
            <v>0</v>
          </cell>
          <cell r="AC163">
            <v>0</v>
          </cell>
          <cell r="AD163">
            <v>0</v>
          </cell>
          <cell r="AE163">
            <v>103913.82499999867</v>
          </cell>
          <cell r="AF163">
            <v>224980.65733156327</v>
          </cell>
          <cell r="AG163">
            <v>347598.77330128691</v>
          </cell>
          <cell r="AH163">
            <v>471622.46490940091</v>
          </cell>
          <cell r="AI163">
            <v>8822722.8149999995</v>
          </cell>
          <cell r="AJ163">
            <v>9195624.494779611</v>
          </cell>
          <cell r="AK163">
            <v>9584287.2571295612</v>
          </cell>
          <cell r="AL163">
            <v>9989377.2608183995</v>
          </cell>
          <cell r="AM163">
            <v>8822722.8149999995</v>
          </cell>
          <cell r="AN163">
            <v>9195624.494779611</v>
          </cell>
          <cell r="AO163">
            <v>9584287.2571295612</v>
          </cell>
          <cell r="AP163">
            <v>9989377.2608183995</v>
          </cell>
          <cell r="AQ163">
            <v>0</v>
          </cell>
          <cell r="AR163">
            <v>0</v>
          </cell>
          <cell r="AS163">
            <v>0</v>
          </cell>
          <cell r="AT163">
            <v>0</v>
          </cell>
          <cell r="AU163">
            <v>8926636.6399999987</v>
          </cell>
          <cell r="AV163">
            <v>9420605.1521111745</v>
          </cell>
          <cell r="AW163">
            <v>9931886.0304308478</v>
          </cell>
          <cell r="AX163">
            <v>10460999.7257278</v>
          </cell>
        </row>
        <row r="164">
          <cell r="A164" t="str">
            <v>E3435</v>
          </cell>
          <cell r="B164" t="str">
            <v>R257</v>
          </cell>
          <cell r="C164" t="str">
            <v>SD</v>
          </cell>
          <cell r="D164" t="str">
            <v>E3421</v>
          </cell>
          <cell r="E164" t="str">
            <v>E6134</v>
          </cell>
          <cell r="F164" t="str">
            <v>E7034</v>
          </cell>
          <cell r="G164" t="str">
            <v>South Staffordshire</v>
          </cell>
          <cell r="H164">
            <v>35737</v>
          </cell>
          <cell r="I164">
            <v>37146.9</v>
          </cell>
          <cell r="J164">
            <v>95.34</v>
          </cell>
          <cell r="K164">
            <v>100.34</v>
          </cell>
          <cell r="L164">
            <v>5.2443885043004013E-2</v>
          </cell>
          <cell r="M164">
            <v>2.0000000000000004E-2</v>
          </cell>
          <cell r="N164">
            <v>1.0129814554308016</v>
          </cell>
          <cell r="O164">
            <v>37146.9</v>
          </cell>
          <cell r="P164">
            <v>37629.120826742444</v>
          </cell>
          <cell r="Q164">
            <v>38117.60158165505</v>
          </cell>
          <cell r="R164">
            <v>38612.423527716361</v>
          </cell>
          <cell r="S164">
            <v>3541585.4460000005</v>
          </cell>
          <cell r="T164">
            <v>3587560.3796216249</v>
          </cell>
          <cell r="U164">
            <v>3634132.1347949924</v>
          </cell>
          <cell r="V164">
            <v>3681308.4591324781</v>
          </cell>
          <cell r="W164">
            <v>70831.708920000019</v>
          </cell>
          <cell r="X164">
            <v>144937.43933671361</v>
          </cell>
          <cell r="Y164">
            <v>222437.95970653163</v>
          </cell>
          <cell r="Z164">
            <v>303458.20791256183</v>
          </cell>
          <cell r="AA164">
            <v>0</v>
          </cell>
          <cell r="AB164">
            <v>0</v>
          </cell>
          <cell r="AC164">
            <v>0</v>
          </cell>
          <cell r="AD164">
            <v>0</v>
          </cell>
          <cell r="AE164">
            <v>114902.79107999985</v>
          </cell>
          <cell r="AF164">
            <v>231353.76893071071</v>
          </cell>
          <cell r="AG164">
            <v>349326.06401829357</v>
          </cell>
          <cell r="AH164">
            <v>468790.26264176489</v>
          </cell>
          <cell r="AI164">
            <v>3612417.1549200006</v>
          </cell>
          <cell r="AJ164">
            <v>3732497.8189583384</v>
          </cell>
          <cell r="AK164">
            <v>3856570.0945015242</v>
          </cell>
          <cell r="AL164">
            <v>3984766.6670450401</v>
          </cell>
          <cell r="AM164">
            <v>3612417.1549200006</v>
          </cell>
          <cell r="AN164">
            <v>3732497.8189583384</v>
          </cell>
          <cell r="AO164">
            <v>3856570.0945015242</v>
          </cell>
          <cell r="AP164">
            <v>3984766.6670450401</v>
          </cell>
          <cell r="AQ164">
            <v>0</v>
          </cell>
          <cell r="AR164">
            <v>0</v>
          </cell>
          <cell r="AS164">
            <v>0</v>
          </cell>
          <cell r="AT164">
            <v>0</v>
          </cell>
          <cell r="AU164">
            <v>3727319.9460000005</v>
          </cell>
          <cell r="AV164">
            <v>3963851.5878890492</v>
          </cell>
          <cell r="AW164">
            <v>4205896.1585198175</v>
          </cell>
          <cell r="AX164">
            <v>4453556.9296868052</v>
          </cell>
        </row>
        <row r="165">
          <cell r="A165" t="str">
            <v>E3637</v>
          </cell>
          <cell r="B165" t="str">
            <v>R275</v>
          </cell>
          <cell r="C165" t="str">
            <v>SD</v>
          </cell>
          <cell r="D165" t="str">
            <v>E3620</v>
          </cell>
          <cell r="E165" t="str">
            <v>-</v>
          </cell>
          <cell r="F165" t="str">
            <v>E7036</v>
          </cell>
          <cell r="G165" t="str">
            <v>Spelthorne</v>
          </cell>
          <cell r="H165">
            <v>36514.300000000003</v>
          </cell>
          <cell r="I165">
            <v>38308.400000000001</v>
          </cell>
          <cell r="J165">
            <v>182.44</v>
          </cell>
          <cell r="K165">
            <v>187.44</v>
          </cell>
          <cell r="L165">
            <v>2.7406270554702905E-2</v>
          </cell>
          <cell r="M165">
            <v>0.02</v>
          </cell>
          <cell r="N165">
            <v>1.0161169080699641</v>
          </cell>
          <cell r="O165">
            <v>38308.400000000001</v>
          </cell>
          <cell r="P165">
            <v>38925.812961107418</v>
          </cell>
          <cell r="Q165">
            <v>39553.176710150205</v>
          </cell>
          <cell r="R165">
            <v>40190.651623062739</v>
          </cell>
          <cell r="S165">
            <v>6988984.4960000003</v>
          </cell>
          <cell r="T165">
            <v>7101625.3166244375</v>
          </cell>
          <cell r="U165">
            <v>7216081.5589998029</v>
          </cell>
          <cell r="V165">
            <v>7332382.4821115658</v>
          </cell>
          <cell r="W165">
            <v>139779.68992</v>
          </cell>
          <cell r="X165">
            <v>286905.66279162723</v>
          </cell>
          <cell r="Y165">
            <v>441681.92006325943</v>
          </cell>
          <cell r="Z165">
            <v>604424.12594661757</v>
          </cell>
          <cell r="AA165">
            <v>0</v>
          </cell>
          <cell r="AB165">
            <v>0</v>
          </cell>
          <cell r="AC165">
            <v>0</v>
          </cell>
          <cell r="AD165">
            <v>0</v>
          </cell>
          <cell r="AE165">
            <v>51762.310080000221</v>
          </cell>
          <cell r="AF165">
            <v>102352.46681944693</v>
          </cell>
          <cell r="AG165">
            <v>151615.73058899256</v>
          </cell>
          <cell r="AH165">
            <v>199388.90651463682</v>
          </cell>
          <cell r="AI165">
            <v>7128764.1859200001</v>
          </cell>
          <cell r="AJ165">
            <v>7388530.9794160649</v>
          </cell>
          <cell r="AK165">
            <v>7657763.479063062</v>
          </cell>
          <cell r="AL165">
            <v>7936806.6080581835</v>
          </cell>
          <cell r="AM165">
            <v>7128764.1859200001</v>
          </cell>
          <cell r="AN165">
            <v>7388530.9794160649</v>
          </cell>
          <cell r="AO165">
            <v>7657763.479063062</v>
          </cell>
          <cell r="AP165">
            <v>7936806.6080581835</v>
          </cell>
          <cell r="AQ165">
            <v>0</v>
          </cell>
          <cell r="AR165">
            <v>0</v>
          </cell>
          <cell r="AS165">
            <v>0</v>
          </cell>
          <cell r="AT165">
            <v>0</v>
          </cell>
          <cell r="AU165">
            <v>7180526.4960000003</v>
          </cell>
          <cell r="AV165">
            <v>7490883.4462355115</v>
          </cell>
          <cell r="AW165">
            <v>7809379.2096520541</v>
          </cell>
          <cell r="AX165">
            <v>8136195.5145728206</v>
          </cell>
        </row>
        <row r="166">
          <cell r="A166" t="str">
            <v>E1936</v>
          </cell>
          <cell r="B166" t="str">
            <v>R141</v>
          </cell>
          <cell r="C166" t="str">
            <v>SD</v>
          </cell>
          <cell r="D166" t="str">
            <v>E1920</v>
          </cell>
          <cell r="E166" t="str">
            <v>-</v>
          </cell>
          <cell r="F166" t="str">
            <v>E7019</v>
          </cell>
          <cell r="G166" t="str">
            <v>St Albans</v>
          </cell>
          <cell r="H166">
            <v>58641.599999999999</v>
          </cell>
          <cell r="I166">
            <v>60798.1</v>
          </cell>
          <cell r="J166">
            <v>168.28</v>
          </cell>
          <cell r="K166">
            <v>168.28</v>
          </cell>
          <cell r="L166">
            <v>0</v>
          </cell>
          <cell r="M166">
            <v>0</v>
          </cell>
          <cell r="N166">
            <v>1.0121108145183029</v>
          </cell>
          <cell r="O166">
            <v>60798.1</v>
          </cell>
          <cell r="P166">
            <v>61534.414512165225</v>
          </cell>
          <cell r="Q166">
            <v>62279.646392814422</v>
          </cell>
          <cell r="R166">
            <v>63033.903638543285</v>
          </cell>
          <cell r="S166">
            <v>10231104.267999999</v>
          </cell>
          <cell r="T166">
            <v>10355011.274107164</v>
          </cell>
          <cell r="U166">
            <v>10480418.894982811</v>
          </cell>
          <cell r="V166">
            <v>10607345.304294065</v>
          </cell>
          <cell r="W166">
            <v>0</v>
          </cell>
          <cell r="X166">
            <v>207100.22548214346</v>
          </cell>
          <cell r="Y166">
            <v>423408.92335730547</v>
          </cell>
          <cell r="Z166">
            <v>649254.39138523035</v>
          </cell>
          <cell r="AA166">
            <v>0</v>
          </cell>
          <cell r="AB166">
            <v>0</v>
          </cell>
          <cell r="AC166">
            <v>0</v>
          </cell>
          <cell r="AD166">
            <v>0</v>
          </cell>
          <cell r="AE166">
            <v>0</v>
          </cell>
          <cell r="AF166">
            <v>100571.84707868281</v>
          </cell>
          <cell r="AG166">
            <v>199387.54057083762</v>
          </cell>
          <cell r="AH166">
            <v>296254.16319291672</v>
          </cell>
          <cell r="AI166">
            <v>10231104.267999999</v>
          </cell>
          <cell r="AJ166">
            <v>10562111.499589307</v>
          </cell>
          <cell r="AK166">
            <v>10903827.818340117</v>
          </cell>
          <cell r="AL166">
            <v>11256599.695679296</v>
          </cell>
          <cell r="AM166">
            <v>10231104.267999999</v>
          </cell>
          <cell r="AN166">
            <v>10562111.499589307</v>
          </cell>
          <cell r="AO166">
            <v>10903827.818340117</v>
          </cell>
          <cell r="AP166">
            <v>11256599.695679296</v>
          </cell>
          <cell r="AQ166">
            <v>0</v>
          </cell>
          <cell r="AR166">
            <v>0</v>
          </cell>
          <cell r="AS166">
            <v>0</v>
          </cell>
          <cell r="AT166">
            <v>0</v>
          </cell>
          <cell r="AU166">
            <v>10231104.267999999</v>
          </cell>
          <cell r="AV166">
            <v>10662683.34666799</v>
          </cell>
          <cell r="AW166">
            <v>11103215.358910955</v>
          </cell>
          <cell r="AX166">
            <v>11552853.858872212</v>
          </cell>
        </row>
        <row r="167">
          <cell r="A167" t="str">
            <v>E3535</v>
          </cell>
          <cell r="B167" t="str">
            <v>R266</v>
          </cell>
          <cell r="C167" t="str">
            <v>SD</v>
          </cell>
          <cell r="D167" t="str">
            <v>E3520</v>
          </cell>
          <cell r="E167" t="str">
            <v>-</v>
          </cell>
          <cell r="F167" t="str">
            <v>E7035</v>
          </cell>
          <cell r="G167" t="str">
            <v>St Edmundsbury</v>
          </cell>
          <cell r="H167">
            <v>34680.5</v>
          </cell>
          <cell r="I167">
            <v>35737.1</v>
          </cell>
          <cell r="J167">
            <v>175.23</v>
          </cell>
          <cell r="K167">
            <v>178.65</v>
          </cell>
          <cell r="L167">
            <v>1.9517205957884087E-2</v>
          </cell>
          <cell r="M167">
            <v>1.9517205957884087E-2</v>
          </cell>
          <cell r="N167">
            <v>1.0100541384479389</v>
          </cell>
          <cell r="O167">
            <v>35737.1</v>
          </cell>
          <cell r="P167">
            <v>36096.405751127837</v>
          </cell>
          <cell r="Q167">
            <v>36459.324012022655</v>
          </cell>
          <cell r="R167">
            <v>36825.891103357797</v>
          </cell>
          <cell r="S167">
            <v>6262212.0329999998</v>
          </cell>
          <cell r="T167">
            <v>6325173.1797701307</v>
          </cell>
          <cell r="U167">
            <v>6388767.3466267297</v>
          </cell>
          <cell r="V167">
            <v>6453000.8980413862</v>
          </cell>
          <cell r="W167">
            <v>122220.88200000102</v>
          </cell>
          <cell r="X167">
            <v>252422.1654176384</v>
          </cell>
          <cell r="Y167">
            <v>387834.60080493113</v>
          </cell>
          <cell r="Z167">
            <v>528628.6404086788</v>
          </cell>
          <cell r="AA167">
            <v>0</v>
          </cell>
          <cell r="AB167">
            <v>0</v>
          </cell>
          <cell r="AC167">
            <v>0</v>
          </cell>
          <cell r="AD167">
            <v>0</v>
          </cell>
          <cell r="AE167">
            <v>0</v>
          </cell>
          <cell r="AF167">
            <v>51509.571006859151</v>
          </cell>
          <cell r="AG167">
            <v>101449.5274364129</v>
          </cell>
          <cell r="AH167">
            <v>149704.27371517129</v>
          </cell>
          <cell r="AI167">
            <v>6384432.915000001</v>
          </cell>
          <cell r="AJ167">
            <v>6577595.3451877693</v>
          </cell>
          <cell r="AK167">
            <v>6776601.9474316612</v>
          </cell>
          <cell r="AL167">
            <v>6981629.5384500651</v>
          </cell>
          <cell r="AM167">
            <v>6384432.915000001</v>
          </cell>
          <cell r="AN167">
            <v>6577595.3451877693</v>
          </cell>
          <cell r="AO167">
            <v>6776601.9474316612</v>
          </cell>
          <cell r="AP167">
            <v>6981629.5384500651</v>
          </cell>
          <cell r="AQ167">
            <v>0</v>
          </cell>
          <cell r="AR167">
            <v>0</v>
          </cell>
          <cell r="AS167">
            <v>0</v>
          </cell>
          <cell r="AT167">
            <v>0</v>
          </cell>
          <cell r="AU167">
            <v>6384432.915000001</v>
          </cell>
          <cell r="AV167">
            <v>6629104.916194628</v>
          </cell>
          <cell r="AW167">
            <v>6878051.4748680741</v>
          </cell>
          <cell r="AX167">
            <v>7131333.8121652361</v>
          </cell>
        </row>
        <row r="168">
          <cell r="A168" t="str">
            <v>E3436</v>
          </cell>
          <cell r="B168" t="str">
            <v>R258</v>
          </cell>
          <cell r="C168" t="str">
            <v>SD</v>
          </cell>
          <cell r="D168" t="str">
            <v>E3421</v>
          </cell>
          <cell r="E168" t="str">
            <v>E6134</v>
          </cell>
          <cell r="F168" t="str">
            <v>E7034</v>
          </cell>
          <cell r="G168" t="str">
            <v>Stafford</v>
          </cell>
          <cell r="H168">
            <v>42828.7</v>
          </cell>
          <cell r="I168">
            <v>44438</v>
          </cell>
          <cell r="J168">
            <v>147.72</v>
          </cell>
          <cell r="K168">
            <v>147.72</v>
          </cell>
          <cell r="L168">
            <v>0</v>
          </cell>
          <cell r="M168">
            <v>0</v>
          </cell>
          <cell r="N168">
            <v>1.012371407386887</v>
          </cell>
          <cell r="O168">
            <v>44438</v>
          </cell>
          <cell r="P168">
            <v>44987.760601458489</v>
          </cell>
          <cell r="Q168">
            <v>45544.322515282875</v>
          </cell>
          <cell r="R168">
            <v>46107.769883279208</v>
          </cell>
          <cell r="S168">
            <v>6564381.3600000003</v>
          </cell>
          <cell r="T168">
            <v>6645591.9960474484</v>
          </cell>
          <cell r="U168">
            <v>6727807.3219575863</v>
          </cell>
          <cell r="V168">
            <v>6811039.7671580045</v>
          </cell>
          <cell r="W168">
            <v>0</v>
          </cell>
          <cell r="X168">
            <v>132911.83992094907</v>
          </cell>
          <cell r="Y168">
            <v>271803.41580708645</v>
          </cell>
          <cell r="Z168">
            <v>416890.12206820666</v>
          </cell>
          <cell r="AA168">
            <v>0</v>
          </cell>
          <cell r="AB168">
            <v>0</v>
          </cell>
          <cell r="AC168">
            <v>0</v>
          </cell>
          <cell r="AD168">
            <v>0</v>
          </cell>
          <cell r="AE168">
            <v>0</v>
          </cell>
          <cell r="AF168">
            <v>92026.963086343821</v>
          </cell>
          <cell r="AG168">
            <v>183639.8093457428</v>
          </cell>
          <cell r="AH168">
            <v>274726.42618098122</v>
          </cell>
          <cell r="AI168">
            <v>6564381.3600000003</v>
          </cell>
          <cell r="AJ168">
            <v>6778503.8359683976</v>
          </cell>
          <cell r="AK168">
            <v>6999610.7377646724</v>
          </cell>
          <cell r="AL168">
            <v>7227929.8892262112</v>
          </cell>
          <cell r="AM168">
            <v>6564381.3600000003</v>
          </cell>
          <cell r="AN168">
            <v>6778503.8359683976</v>
          </cell>
          <cell r="AO168">
            <v>6999610.7377646724</v>
          </cell>
          <cell r="AP168">
            <v>7227929.8892262112</v>
          </cell>
          <cell r="AQ168">
            <v>0</v>
          </cell>
          <cell r="AR168">
            <v>0</v>
          </cell>
          <cell r="AS168">
            <v>0</v>
          </cell>
          <cell r="AT168">
            <v>0</v>
          </cell>
          <cell r="AU168">
            <v>6564381.3600000003</v>
          </cell>
          <cell r="AV168">
            <v>6870530.7990547409</v>
          </cell>
          <cell r="AW168">
            <v>7183250.5471104151</v>
          </cell>
          <cell r="AX168">
            <v>7502656.3154071923</v>
          </cell>
        </row>
        <row r="169">
          <cell r="A169" t="str">
            <v>E3437</v>
          </cell>
          <cell r="B169" t="str">
            <v>R259</v>
          </cell>
          <cell r="C169" t="str">
            <v>SD</v>
          </cell>
          <cell r="D169" t="str">
            <v>E3421</v>
          </cell>
          <cell r="E169" t="str">
            <v>E6134</v>
          </cell>
          <cell r="F169" t="str">
            <v>E7034</v>
          </cell>
          <cell r="G169" t="str">
            <v>Staffordshire Moorlands</v>
          </cell>
          <cell r="H169">
            <v>31417</v>
          </cell>
          <cell r="I169">
            <v>32458</v>
          </cell>
          <cell r="J169">
            <v>150.68</v>
          </cell>
          <cell r="K169">
            <v>150.66999999999999</v>
          </cell>
          <cell r="L169">
            <v>-6.6365808335633325E-5</v>
          </cell>
          <cell r="M169">
            <v>-6.6365808335633325E-5</v>
          </cell>
          <cell r="N169">
            <v>1.0109251813867415</v>
          </cell>
          <cell r="O169">
            <v>32458</v>
          </cell>
          <cell r="P169">
            <v>32812.609537450851</v>
          </cell>
          <cell r="Q169">
            <v>33171.093248419827</v>
          </cell>
          <cell r="R169">
            <v>33533.49345895533</v>
          </cell>
          <cell r="S169">
            <v>4890771.4400000004</v>
          </cell>
          <cell r="T169">
            <v>4944204.0051030945</v>
          </cell>
          <cell r="U169">
            <v>4998220.3306719</v>
          </cell>
          <cell r="V169">
            <v>5052826.794395389</v>
          </cell>
          <cell r="W169">
            <v>-324.58000000042944</v>
          </cell>
          <cell r="X169">
            <v>98549.391484779873</v>
          </cell>
          <cell r="Y169">
            <v>201582.98930498768</v>
          </cell>
          <cell r="Z169">
            <v>308917.56231608603</v>
          </cell>
          <cell r="AA169">
            <v>0</v>
          </cell>
          <cell r="AB169">
            <v>0</v>
          </cell>
          <cell r="AC169">
            <v>0</v>
          </cell>
          <cell r="AD169">
            <v>0</v>
          </cell>
          <cell r="AE169">
            <v>0</v>
          </cell>
          <cell r="AF169">
            <v>65185.530107100189</v>
          </cell>
          <cell r="AG169">
            <v>129796.23224672629</v>
          </cell>
          <cell r="AH169">
            <v>193749.50463365353</v>
          </cell>
          <cell r="AI169">
            <v>4890446.8600000003</v>
          </cell>
          <cell r="AJ169">
            <v>5042753.3965878747</v>
          </cell>
          <cell r="AK169">
            <v>5199803.3199768877</v>
          </cell>
          <cell r="AL169">
            <v>5361744.3567114752</v>
          </cell>
          <cell r="AM169">
            <v>4890446.8600000003</v>
          </cell>
          <cell r="AN169">
            <v>5042753.3965878747</v>
          </cell>
          <cell r="AO169">
            <v>5199803.3199768877</v>
          </cell>
          <cell r="AP169">
            <v>5361744.3567114752</v>
          </cell>
          <cell r="AQ169">
            <v>0</v>
          </cell>
          <cell r="AR169">
            <v>0</v>
          </cell>
          <cell r="AS169">
            <v>0</v>
          </cell>
          <cell r="AT169">
            <v>0</v>
          </cell>
          <cell r="AU169">
            <v>4890446.8600000003</v>
          </cell>
          <cell r="AV169">
            <v>5107938.9266949752</v>
          </cell>
          <cell r="AW169">
            <v>5329599.5522236135</v>
          </cell>
          <cell r="AX169">
            <v>5555493.8613451291</v>
          </cell>
        </row>
        <row r="170">
          <cell r="A170" t="str">
            <v>E1937</v>
          </cell>
          <cell r="B170" t="str">
            <v>R142</v>
          </cell>
          <cell r="C170" t="str">
            <v>SD</v>
          </cell>
          <cell r="D170" t="str">
            <v>E1920</v>
          </cell>
          <cell r="E170" t="str">
            <v>-</v>
          </cell>
          <cell r="F170" t="str">
            <v>E7019</v>
          </cell>
          <cell r="G170" t="str">
            <v>Stevenage</v>
          </cell>
          <cell r="H170">
            <v>24573.3</v>
          </cell>
          <cell r="I170">
            <v>25888.5</v>
          </cell>
          <cell r="J170">
            <v>188.52</v>
          </cell>
          <cell r="K170">
            <v>193.52</v>
          </cell>
          <cell r="L170">
            <v>2.6522384892849526E-2</v>
          </cell>
          <cell r="M170">
            <v>0.02</v>
          </cell>
          <cell r="N170">
            <v>1.0175313571215288</v>
          </cell>
          <cell r="O170">
            <v>25888.5</v>
          </cell>
          <cell r="P170">
            <v>26342.360538840698</v>
          </cell>
          <cell r="Q170">
            <v>26804.177868871182</v>
          </cell>
          <cell r="R170">
            <v>27274.091483439341</v>
          </cell>
          <cell r="S170">
            <v>4880500.0200000005</v>
          </cell>
          <cell r="T170">
            <v>4966061.8087822488</v>
          </cell>
          <cell r="U170">
            <v>5053123.6118395953</v>
          </cell>
          <cell r="V170">
            <v>5141711.7264579851</v>
          </cell>
          <cell r="W170">
            <v>97610.000400000004</v>
          </cell>
          <cell r="X170">
            <v>200628.89707480281</v>
          </cell>
          <cell r="Y170">
            <v>309291.59003347758</v>
          </cell>
          <cell r="Z170">
            <v>423842.40370926075</v>
          </cell>
          <cell r="AA170">
            <v>0</v>
          </cell>
          <cell r="AB170">
            <v>0</v>
          </cell>
          <cell r="AC170">
            <v>0</v>
          </cell>
          <cell r="AD170">
            <v>0</v>
          </cell>
          <cell r="AE170">
            <v>31832.499600000127</v>
          </cell>
          <cell r="AF170">
            <v>62794.708313604133</v>
          </cell>
          <cell r="AG170">
            <v>92771.077999589746</v>
          </cell>
          <cell r="AH170">
            <v>121639.42595952578</v>
          </cell>
          <cell r="AI170">
            <v>4978110.0204000007</v>
          </cell>
          <cell r="AJ170">
            <v>5166690.7058570515</v>
          </cell>
          <cell r="AK170">
            <v>5362415.2018730724</v>
          </cell>
          <cell r="AL170">
            <v>5565554.1301672459</v>
          </cell>
          <cell r="AM170">
            <v>4978110.0204000007</v>
          </cell>
          <cell r="AN170">
            <v>5166690.7058570515</v>
          </cell>
          <cell r="AO170">
            <v>5362415.2018730724</v>
          </cell>
          <cell r="AP170">
            <v>5565554.1301672459</v>
          </cell>
          <cell r="AQ170">
            <v>0</v>
          </cell>
          <cell r="AR170">
            <v>0</v>
          </cell>
          <cell r="AS170">
            <v>0</v>
          </cell>
          <cell r="AT170">
            <v>0</v>
          </cell>
          <cell r="AU170">
            <v>5009942.5200000005</v>
          </cell>
          <cell r="AV170">
            <v>5229485.4141706554</v>
          </cell>
          <cell r="AW170">
            <v>5455186.2798726624</v>
          </cell>
          <cell r="AX170">
            <v>5687193.5561267715</v>
          </cell>
        </row>
        <row r="171">
          <cell r="A171" t="str">
            <v>E3734</v>
          </cell>
          <cell r="B171" t="str">
            <v>R283</v>
          </cell>
          <cell r="C171" t="str">
            <v>SD</v>
          </cell>
          <cell r="D171" t="str">
            <v>E3720</v>
          </cell>
          <cell r="E171" t="str">
            <v>-</v>
          </cell>
          <cell r="F171" t="str">
            <v>E7037</v>
          </cell>
          <cell r="G171" t="str">
            <v>Stratford-on-Avon</v>
          </cell>
          <cell r="H171">
            <v>47826.2</v>
          </cell>
          <cell r="I171">
            <v>50780.6</v>
          </cell>
          <cell r="J171">
            <v>128.05000000000001</v>
          </cell>
          <cell r="K171">
            <v>133.05000000000001</v>
          </cell>
          <cell r="L171">
            <v>3.9047247169074595E-2</v>
          </cell>
          <cell r="M171">
            <v>0.02</v>
          </cell>
          <cell r="N171">
            <v>1.0201812032844426</v>
          </cell>
          <cell r="O171">
            <v>50780.6</v>
          </cell>
          <cell r="P171">
            <v>51805.413611505966</v>
          </cell>
          <cell r="Q171">
            <v>52850.909194834399</v>
          </cell>
          <cell r="R171">
            <v>53917.50413706297</v>
          </cell>
          <cell r="S171">
            <v>6502455.8300000001</v>
          </cell>
          <cell r="T171">
            <v>6633683.2129533393</v>
          </cell>
          <cell r="U171">
            <v>6767558.9223985458</v>
          </cell>
          <cell r="V171">
            <v>6904136.4047509143</v>
          </cell>
          <cell r="W171">
            <v>130049.11660000001</v>
          </cell>
          <cell r="X171">
            <v>268000.80180331483</v>
          </cell>
          <cell r="Y171">
            <v>414228.74652216973</v>
          </cell>
          <cell r="Z171">
            <v>569122.87677825196</v>
          </cell>
          <cell r="AA171">
            <v>0</v>
          </cell>
          <cell r="AB171">
            <v>0</v>
          </cell>
          <cell r="AC171">
            <v>0</v>
          </cell>
          <cell r="AD171">
            <v>0</v>
          </cell>
          <cell r="AE171">
            <v>123853.88339999964</v>
          </cell>
          <cell r="AF171">
            <v>250053.33431174399</v>
          </cell>
          <cell r="AG171">
            <v>378534.89140034432</v>
          </cell>
          <cell r="AH171">
            <v>509227.2059630049</v>
          </cell>
          <cell r="AI171">
            <v>6632504.9466000004</v>
          </cell>
          <cell r="AJ171">
            <v>6901684.0147566544</v>
          </cell>
          <cell r="AK171">
            <v>7181787.6689207153</v>
          </cell>
          <cell r="AL171">
            <v>7473259.2815291658</v>
          </cell>
          <cell r="AM171">
            <v>6632504.9466000004</v>
          </cell>
          <cell r="AN171">
            <v>6901684.0147566544</v>
          </cell>
          <cell r="AO171">
            <v>7181787.6689207153</v>
          </cell>
          <cell r="AP171">
            <v>7473259.2815291658</v>
          </cell>
          <cell r="AQ171">
            <v>0</v>
          </cell>
          <cell r="AR171">
            <v>0</v>
          </cell>
          <cell r="AS171">
            <v>0</v>
          </cell>
          <cell r="AT171">
            <v>0</v>
          </cell>
          <cell r="AU171">
            <v>6756358.8300000001</v>
          </cell>
          <cell r="AV171">
            <v>7151737.3490683986</v>
          </cell>
          <cell r="AW171">
            <v>7560322.56032106</v>
          </cell>
          <cell r="AX171">
            <v>7982486.4874921711</v>
          </cell>
        </row>
        <row r="172">
          <cell r="A172" t="str">
            <v>E1635</v>
          </cell>
          <cell r="B172" t="str">
            <v>R112</v>
          </cell>
          <cell r="C172" t="str">
            <v>SD</v>
          </cell>
          <cell r="D172" t="str">
            <v>E1620</v>
          </cell>
          <cell r="E172" t="str">
            <v>-</v>
          </cell>
          <cell r="F172" t="str">
            <v>E7016</v>
          </cell>
          <cell r="G172" t="str">
            <v>Stroud</v>
          </cell>
          <cell r="H172">
            <v>40187.9</v>
          </cell>
          <cell r="I172">
            <v>42148.5</v>
          </cell>
          <cell r="J172">
            <v>186.93</v>
          </cell>
          <cell r="K172">
            <v>190.65</v>
          </cell>
          <cell r="L172">
            <v>1.990049751243772E-2</v>
          </cell>
          <cell r="M172">
            <v>1.990049751243772E-2</v>
          </cell>
          <cell r="N172">
            <v>1.0160044344653374</v>
          </cell>
          <cell r="O172">
            <v>42148.5</v>
          </cell>
          <cell r="P172">
            <v>42823.062906062274</v>
          </cell>
          <cell r="Q172">
            <v>43508.421809947366</v>
          </cell>
          <cell r="R172">
            <v>44204.749495494922</v>
          </cell>
          <cell r="S172">
            <v>7878819.1050000004</v>
          </cell>
          <cell r="T172">
            <v>8004915.1490302216</v>
          </cell>
          <cell r="U172">
            <v>8133029.2889334615</v>
          </cell>
          <cell r="V172">
            <v>8263193.8231928656</v>
          </cell>
          <cell r="W172">
            <v>156792.41999999929</v>
          </cell>
          <cell r="X172">
            <v>322586.13287136646</v>
          </cell>
          <cell r="Y172">
            <v>496964.50610288919</v>
          </cell>
          <cell r="Z172">
            <v>680280.38127571531</v>
          </cell>
          <cell r="AA172">
            <v>0</v>
          </cell>
          <cell r="AB172">
            <v>0</v>
          </cell>
          <cell r="AC172">
            <v>0</v>
          </cell>
          <cell r="AD172">
            <v>0</v>
          </cell>
          <cell r="AE172">
            <v>0</v>
          </cell>
          <cell r="AF172">
            <v>50830.975669496424</v>
          </cell>
          <cell r="AG172">
            <v>99971.041129588659</v>
          </cell>
          <cell r="AH172">
            <v>147232.52927994772</v>
          </cell>
          <cell r="AI172">
            <v>8035611.5249999994</v>
          </cell>
          <cell r="AJ172">
            <v>8327501.2819015877</v>
          </cell>
          <cell r="AK172">
            <v>8629993.7950363513</v>
          </cell>
          <cell r="AL172">
            <v>8943474.2044685818</v>
          </cell>
          <cell r="AM172">
            <v>8035611.5249999994</v>
          </cell>
          <cell r="AN172">
            <v>8327501.2819015877</v>
          </cell>
          <cell r="AO172">
            <v>8629993.7950363513</v>
          </cell>
          <cell r="AP172">
            <v>8943474.2044685818</v>
          </cell>
          <cell r="AQ172">
            <v>0</v>
          </cell>
          <cell r="AR172">
            <v>0</v>
          </cell>
          <cell r="AS172">
            <v>0</v>
          </cell>
          <cell r="AT172">
            <v>0</v>
          </cell>
          <cell r="AU172">
            <v>8035611.5249999994</v>
          </cell>
          <cell r="AV172">
            <v>8378332.2575710844</v>
          </cell>
          <cell r="AW172">
            <v>8729964.8361659404</v>
          </cell>
          <cell r="AX172">
            <v>9090706.7337485291</v>
          </cell>
        </row>
        <row r="173">
          <cell r="A173" t="str">
            <v>E3536</v>
          </cell>
          <cell r="B173" t="str">
            <v>R267</v>
          </cell>
          <cell r="C173" t="str">
            <v>SD</v>
          </cell>
          <cell r="D173" t="str">
            <v>E3520</v>
          </cell>
          <cell r="E173" t="str">
            <v>-</v>
          </cell>
          <cell r="F173" t="str">
            <v>E7035</v>
          </cell>
          <cell r="G173" t="str">
            <v>Suffolk Coastal</v>
          </cell>
          <cell r="H173">
            <v>45978.5</v>
          </cell>
          <cell r="I173">
            <v>47944.9</v>
          </cell>
          <cell r="J173">
            <v>149.4</v>
          </cell>
          <cell r="K173">
            <v>152.37</v>
          </cell>
          <cell r="L173">
            <v>1.9879518072289049E-2</v>
          </cell>
          <cell r="M173">
            <v>1.9879518072289049E-2</v>
          </cell>
          <cell r="N173">
            <v>1.0140574019507456</v>
          </cell>
          <cell r="O173">
            <v>47944.9</v>
          </cell>
          <cell r="P173">
            <v>48618.880730788303</v>
          </cell>
          <cell r="Q173">
            <v>49302.335879616352</v>
          </cell>
          <cell r="R173">
            <v>49995.398632186785</v>
          </cell>
          <cell r="S173">
            <v>7162968.0600000005</v>
          </cell>
          <cell r="T173">
            <v>7263660.7811797727</v>
          </cell>
          <cell r="U173">
            <v>7365768.980414683</v>
          </cell>
          <cell r="V173">
            <v>7469312.5556487059</v>
          </cell>
          <cell r="W173">
            <v>142396.35299999925</v>
          </cell>
          <cell r="X173">
            <v>292559.25290944433</v>
          </cell>
          <cell r="Y173">
            <v>449920.69304873678</v>
          </cell>
          <cell r="Z173">
            <v>614756.56837139232</v>
          </cell>
          <cell r="AA173">
            <v>0</v>
          </cell>
          <cell r="AB173">
            <v>0</v>
          </cell>
          <cell r="AC173">
            <v>0</v>
          </cell>
          <cell r="AD173">
            <v>0</v>
          </cell>
          <cell r="AE173">
            <v>0</v>
          </cell>
          <cell r="AF173">
            <v>94933.226514938127</v>
          </cell>
          <cell r="AG173">
            <v>189530.60330988749</v>
          </cell>
          <cell r="AH173">
            <v>283660.7450490045</v>
          </cell>
          <cell r="AI173">
            <v>7305364.4129999997</v>
          </cell>
          <cell r="AJ173">
            <v>7556220.034089217</v>
          </cell>
          <cell r="AK173">
            <v>7815689.67346342</v>
          </cell>
          <cell r="AL173">
            <v>8084069.1240200978</v>
          </cell>
          <cell r="AM173">
            <v>7305364.4129999997</v>
          </cell>
          <cell r="AN173">
            <v>7556220.034089217</v>
          </cell>
          <cell r="AO173">
            <v>7815689.67346342</v>
          </cell>
          <cell r="AP173">
            <v>8084069.1240200978</v>
          </cell>
          <cell r="AQ173">
            <v>0</v>
          </cell>
          <cell r="AR173">
            <v>0</v>
          </cell>
          <cell r="AS173">
            <v>0</v>
          </cell>
          <cell r="AT173">
            <v>0</v>
          </cell>
          <cell r="AU173">
            <v>7305364.4129999997</v>
          </cell>
          <cell r="AV173">
            <v>7651153.2606041552</v>
          </cell>
          <cell r="AW173">
            <v>8005220.2767733075</v>
          </cell>
          <cell r="AX173">
            <v>8367729.8690691022</v>
          </cell>
        </row>
        <row r="174">
          <cell r="A174" t="str">
            <v>E3638</v>
          </cell>
          <cell r="B174" t="str">
            <v>R276</v>
          </cell>
          <cell r="C174" t="str">
            <v>SD</v>
          </cell>
          <cell r="D174" t="str">
            <v>E3620</v>
          </cell>
          <cell r="E174" t="str">
            <v>-</v>
          </cell>
          <cell r="F174" t="str">
            <v>E7036</v>
          </cell>
          <cell r="G174" t="str">
            <v>Surrey Heath</v>
          </cell>
          <cell r="H174">
            <v>35840.199999999997</v>
          </cell>
          <cell r="I174">
            <v>36890.199999999997</v>
          </cell>
          <cell r="J174">
            <v>201.11</v>
          </cell>
          <cell r="K174">
            <v>206.07</v>
          </cell>
          <cell r="L174">
            <v>2.4663119685744084E-2</v>
          </cell>
          <cell r="M174">
            <v>0.02</v>
          </cell>
          <cell r="N174">
            <v>1.0096717266366557</v>
          </cell>
          <cell r="O174">
            <v>36890.199999999997</v>
          </cell>
          <cell r="P174">
            <v>37246.991929971555</v>
          </cell>
          <cell r="Q174">
            <v>37607.234653955958</v>
          </cell>
          <cell r="R174">
            <v>37970.961547089588</v>
          </cell>
          <cell r="S174">
            <v>7418988.1219999995</v>
          </cell>
          <cell r="T174">
            <v>7490742.5470365798</v>
          </cell>
          <cell r="U174">
            <v>7563190.9612570833</v>
          </cell>
          <cell r="V174">
            <v>7636340.0767351873</v>
          </cell>
          <cell r="W174">
            <v>148379.76243999999</v>
          </cell>
          <cell r="X174">
            <v>302625.99890027777</v>
          </cell>
          <cell r="Y174">
            <v>462927.79235662305</v>
          </cell>
          <cell r="Z174">
            <v>629480.00701984705</v>
          </cell>
          <cell r="AA174">
            <v>0</v>
          </cell>
          <cell r="AB174">
            <v>0</v>
          </cell>
          <cell r="AC174">
            <v>0</v>
          </cell>
          <cell r="AD174">
            <v>0</v>
          </cell>
          <cell r="AE174">
            <v>34595.629559999317</v>
          </cell>
          <cell r="AF174">
            <v>68354.040722238264</v>
          </cell>
          <cell r="AG174">
            <v>99676.43806655737</v>
          </cell>
          <cell r="AH174">
            <v>128420.38546006098</v>
          </cell>
          <cell r="AI174">
            <v>7567367.8844399992</v>
          </cell>
          <cell r="AJ174">
            <v>7793368.5459368574</v>
          </cell>
          <cell r="AK174">
            <v>8026118.7536137067</v>
          </cell>
          <cell r="AL174">
            <v>8265820.083755034</v>
          </cell>
          <cell r="AM174">
            <v>7567367.8844399992</v>
          </cell>
          <cell r="AN174">
            <v>7793368.5459368574</v>
          </cell>
          <cell r="AO174">
            <v>8026118.7536137067</v>
          </cell>
          <cell r="AP174">
            <v>8265820.083755034</v>
          </cell>
          <cell r="AQ174">
            <v>0</v>
          </cell>
          <cell r="AR174">
            <v>0</v>
          </cell>
          <cell r="AS174">
            <v>0</v>
          </cell>
          <cell r="AT174">
            <v>0</v>
          </cell>
          <cell r="AU174">
            <v>7601963.5139999986</v>
          </cell>
          <cell r="AV174">
            <v>7861722.5866590953</v>
          </cell>
          <cell r="AW174">
            <v>8125795.1916802637</v>
          </cell>
          <cell r="AX174">
            <v>8394240.469215095</v>
          </cell>
        </row>
        <row r="175">
          <cell r="A175" t="str">
            <v>E2241</v>
          </cell>
          <cell r="B175" t="str">
            <v>R167</v>
          </cell>
          <cell r="C175" t="str">
            <v>SD</v>
          </cell>
          <cell r="D175" t="str">
            <v>E2221</v>
          </cell>
          <cell r="E175" t="str">
            <v>E6122</v>
          </cell>
          <cell r="F175" t="str">
            <v>E7022</v>
          </cell>
          <cell r="G175" t="str">
            <v>Swale</v>
          </cell>
          <cell r="H175">
            <v>41225.199999999997</v>
          </cell>
          <cell r="I175">
            <v>43959.199999999997</v>
          </cell>
          <cell r="J175">
            <v>159.93</v>
          </cell>
          <cell r="K175">
            <v>159.93</v>
          </cell>
          <cell r="L175">
            <v>0</v>
          </cell>
          <cell r="M175">
            <v>0</v>
          </cell>
          <cell r="N175">
            <v>1.021634780603113</v>
          </cell>
          <cell r="O175">
            <v>43959.199999999997</v>
          </cell>
          <cell r="P175">
            <v>44910.247647488359</v>
          </cell>
          <cell r="Q175">
            <v>45881.87100217324</v>
          </cell>
          <cell r="R175">
            <v>46874.515214965591</v>
          </cell>
          <cell r="S175">
            <v>7030394.8559999997</v>
          </cell>
          <cell r="T175">
            <v>7182495.9062628131</v>
          </cell>
          <cell r="U175">
            <v>7337887.6293775663</v>
          </cell>
          <cell r="V175">
            <v>7496641.2183294473</v>
          </cell>
          <cell r="W175">
            <v>0</v>
          </cell>
          <cell r="X175">
            <v>143649.9181252564</v>
          </cell>
          <cell r="Y175">
            <v>296450.66022685362</v>
          </cell>
          <cell r="Z175">
            <v>458854.41569150827</v>
          </cell>
          <cell r="AA175">
            <v>0</v>
          </cell>
          <cell r="AB175">
            <v>0</v>
          </cell>
          <cell r="AC175">
            <v>0</v>
          </cell>
          <cell r="AD175">
            <v>0</v>
          </cell>
          <cell r="AE175">
            <v>0</v>
          </cell>
          <cell r="AF175">
            <v>80901.320112185567</v>
          </cell>
          <cell r="AG175">
            <v>162368.04979487849</v>
          </cell>
          <cell r="AH175">
            <v>244263.3125329747</v>
          </cell>
          <cell r="AI175">
            <v>7030394.8559999997</v>
          </cell>
          <cell r="AJ175">
            <v>7326145.8243880691</v>
          </cell>
          <cell r="AK175">
            <v>7634338.2896044198</v>
          </cell>
          <cell r="AL175">
            <v>7955495.6340209553</v>
          </cell>
          <cell r="AM175">
            <v>7030394.8559999997</v>
          </cell>
          <cell r="AN175">
            <v>7326145.8243880691</v>
          </cell>
          <cell r="AO175">
            <v>7634338.2896044198</v>
          </cell>
          <cell r="AP175">
            <v>7955495.6340209553</v>
          </cell>
          <cell r="AQ175">
            <v>0</v>
          </cell>
          <cell r="AR175">
            <v>0</v>
          </cell>
          <cell r="AS175">
            <v>0</v>
          </cell>
          <cell r="AT175">
            <v>0</v>
          </cell>
          <cell r="AU175">
            <v>7030394.8559999997</v>
          </cell>
          <cell r="AV175">
            <v>7407047.1445002547</v>
          </cell>
          <cell r="AW175">
            <v>7796706.3393992987</v>
          </cell>
          <cell r="AX175">
            <v>8199758.9465539297</v>
          </cell>
        </row>
        <row r="176">
          <cell r="A176" t="str">
            <v>E3439</v>
          </cell>
          <cell r="B176" t="str">
            <v>R261</v>
          </cell>
          <cell r="C176" t="str">
            <v>SD</v>
          </cell>
          <cell r="D176" t="str">
            <v>E3421</v>
          </cell>
          <cell r="E176" t="str">
            <v>E6134</v>
          </cell>
          <cell r="F176" t="str">
            <v>E7034</v>
          </cell>
          <cell r="G176" t="str">
            <v>Tamworth</v>
          </cell>
          <cell r="H176">
            <v>20198.8</v>
          </cell>
          <cell r="I176">
            <v>20904</v>
          </cell>
          <cell r="J176">
            <v>158.6</v>
          </cell>
          <cell r="K176">
            <v>161.75</v>
          </cell>
          <cell r="L176">
            <v>1.9861286254728938E-2</v>
          </cell>
          <cell r="M176">
            <v>1.9861286254728938E-2</v>
          </cell>
          <cell r="N176">
            <v>1.0115047873192331</v>
          </cell>
          <cell r="O176">
            <v>20904</v>
          </cell>
          <cell r="P176">
            <v>21144.496074121249</v>
          </cell>
          <cell r="Q176">
            <v>21387.759004426374</v>
          </cell>
          <cell r="R176">
            <v>21633.820623007312</v>
          </cell>
          <cell r="S176">
            <v>3315374.4</v>
          </cell>
          <cell r="T176">
            <v>3353517.0773556298</v>
          </cell>
          <cell r="U176">
            <v>3392098.5781020229</v>
          </cell>
          <cell r="V176">
            <v>3431123.9508089595</v>
          </cell>
          <cell r="W176">
            <v>65847.600000000195</v>
          </cell>
          <cell r="X176">
            <v>135007.60743326449</v>
          </cell>
          <cell r="Y176">
            <v>207134.02963016814</v>
          </cell>
          <cell r="Z176">
            <v>282329.88285557099</v>
          </cell>
          <cell r="AA176">
            <v>0</v>
          </cell>
          <cell r="AB176">
            <v>0</v>
          </cell>
          <cell r="AC176">
            <v>0</v>
          </cell>
          <cell r="AD176">
            <v>0</v>
          </cell>
          <cell r="AE176">
            <v>0</v>
          </cell>
          <cell r="AF176">
            <v>37320.035570823718</v>
          </cell>
          <cell r="AG176">
            <v>74115.001278038399</v>
          </cell>
          <cell r="AH176">
            <v>110323.9614520117</v>
          </cell>
          <cell r="AI176">
            <v>3381222</v>
          </cell>
          <cell r="AJ176">
            <v>3488524.6847888944</v>
          </cell>
          <cell r="AK176">
            <v>3599232.6077321912</v>
          </cell>
          <cell r="AL176">
            <v>3713453.8336645304</v>
          </cell>
          <cell r="AM176">
            <v>3381222</v>
          </cell>
          <cell r="AN176">
            <v>3488524.6847888944</v>
          </cell>
          <cell r="AO176">
            <v>3599232.6077321912</v>
          </cell>
          <cell r="AP176">
            <v>3713453.8336645304</v>
          </cell>
          <cell r="AQ176">
            <v>0</v>
          </cell>
          <cell r="AR176">
            <v>0</v>
          </cell>
          <cell r="AS176">
            <v>0</v>
          </cell>
          <cell r="AT176">
            <v>0</v>
          </cell>
          <cell r="AU176">
            <v>3381222</v>
          </cell>
          <cell r="AV176">
            <v>3525844.720359718</v>
          </cell>
          <cell r="AW176">
            <v>3673347.6090102298</v>
          </cell>
          <cell r="AX176">
            <v>3823777.7951165419</v>
          </cell>
        </row>
        <row r="177">
          <cell r="A177" t="str">
            <v>E3639</v>
          </cell>
          <cell r="B177" t="str">
            <v>R277</v>
          </cell>
          <cell r="C177" t="str">
            <v>SD</v>
          </cell>
          <cell r="D177" t="str">
            <v>E3620</v>
          </cell>
          <cell r="E177" t="str">
            <v>-</v>
          </cell>
          <cell r="F177" t="str">
            <v>E7036</v>
          </cell>
          <cell r="G177" t="str">
            <v>Tandridge</v>
          </cell>
          <cell r="H177">
            <v>35853.5</v>
          </cell>
          <cell r="I177">
            <v>36969.9</v>
          </cell>
          <cell r="J177">
            <v>193.62</v>
          </cell>
          <cell r="K177">
            <v>198.62</v>
          </cell>
          <cell r="L177">
            <v>2.5823778535275288E-2</v>
          </cell>
          <cell r="M177">
            <v>0.02</v>
          </cell>
          <cell r="N177">
            <v>1.0102733713364833</v>
          </cell>
          <cell r="O177">
            <v>36969.9</v>
          </cell>
          <cell r="P177">
            <v>37349.705510972657</v>
          </cell>
          <cell r="Q177">
            <v>37733.412904995173</v>
          </cell>
          <cell r="R177">
            <v>38121.062267561043</v>
          </cell>
          <cell r="S177">
            <v>7158112.0380000006</v>
          </cell>
          <cell r="T177">
            <v>7231649.9810345257</v>
          </cell>
          <cell r="U177">
            <v>7305943.4066651659</v>
          </cell>
          <cell r="V177">
            <v>7381000.0762451692</v>
          </cell>
          <cell r="W177">
            <v>143162.24076000002</v>
          </cell>
          <cell r="X177">
            <v>292158.65923379478</v>
          </cell>
          <cell r="Y177">
            <v>447182.18403516099</v>
          </cell>
          <cell r="Z177">
            <v>608431.77924505377</v>
          </cell>
          <cell r="AA177">
            <v>0</v>
          </cell>
          <cell r="AB177">
            <v>0</v>
          </cell>
          <cell r="AC177">
            <v>0</v>
          </cell>
          <cell r="AD177">
            <v>0</v>
          </cell>
          <cell r="AE177">
            <v>41687.259240000043</v>
          </cell>
          <cell r="AF177">
            <v>81338.395875931659</v>
          </cell>
          <cell r="AG177">
            <v>118819.00953976552</v>
          </cell>
          <cell r="AH177">
            <v>153989.46610616578</v>
          </cell>
          <cell r="AI177">
            <v>7301274.2787600011</v>
          </cell>
          <cell r="AJ177">
            <v>7523808.6402683202</v>
          </cell>
          <cell r="AK177">
            <v>7753125.5907003265</v>
          </cell>
          <cell r="AL177">
            <v>7989431.8554902226</v>
          </cell>
          <cell r="AM177">
            <v>7301274.2787600011</v>
          </cell>
          <cell r="AN177">
            <v>7523808.6402683202</v>
          </cell>
          <cell r="AO177">
            <v>7753125.5907003265</v>
          </cell>
          <cell r="AP177">
            <v>7989431.8554902226</v>
          </cell>
          <cell r="AQ177">
            <v>0</v>
          </cell>
          <cell r="AR177">
            <v>0</v>
          </cell>
          <cell r="AS177">
            <v>0</v>
          </cell>
          <cell r="AT177">
            <v>0</v>
          </cell>
          <cell r="AU177">
            <v>7342961.5380000006</v>
          </cell>
          <cell r="AV177">
            <v>7605147.0361442519</v>
          </cell>
          <cell r="AW177">
            <v>7871944.6002400918</v>
          </cell>
          <cell r="AX177">
            <v>8143421.3215963887</v>
          </cell>
        </row>
        <row r="178">
          <cell r="A178" t="str">
            <v>E3333</v>
          </cell>
          <cell r="B178" t="str">
            <v>R250</v>
          </cell>
          <cell r="C178" t="str">
            <v>SD</v>
          </cell>
          <cell r="D178" t="str">
            <v>E3320</v>
          </cell>
          <cell r="E178" t="str">
            <v>E6161</v>
          </cell>
          <cell r="F178" t="str">
            <v>E7050</v>
          </cell>
          <cell r="G178" t="str">
            <v>Taunton Deane</v>
          </cell>
          <cell r="H178">
            <v>37280.6</v>
          </cell>
          <cell r="I178">
            <v>39072.9</v>
          </cell>
          <cell r="J178">
            <v>139</v>
          </cell>
          <cell r="K178">
            <v>145.72999999999999</v>
          </cell>
          <cell r="L178">
            <v>4.8417266187050334E-2</v>
          </cell>
          <cell r="M178">
            <v>0.02</v>
          </cell>
          <cell r="N178">
            <v>1.0157751503814016</v>
          </cell>
          <cell r="O178">
            <v>39072.9</v>
          </cell>
          <cell r="P178">
            <v>39689.28087333747</v>
          </cell>
          <cell r="Q178">
            <v>40315.385247644059</v>
          </cell>
          <cell r="R178">
            <v>40951.366512609784</v>
          </cell>
          <cell r="S178">
            <v>5431133.1000000006</v>
          </cell>
          <cell r="T178">
            <v>5516810.0413939087</v>
          </cell>
          <cell r="U178">
            <v>5603838.5494225239</v>
          </cell>
          <cell r="V178">
            <v>5692239.9452527603</v>
          </cell>
          <cell r="W178">
            <v>108622.66200000001</v>
          </cell>
          <cell r="X178">
            <v>222879.12567231385</v>
          </cell>
          <cell r="Y178">
            <v>342999.74993305345</v>
          </cell>
          <cell r="Z178">
            <v>469223.63392546662</v>
          </cell>
          <cell r="AA178">
            <v>0</v>
          </cell>
          <cell r="AB178">
            <v>0</v>
          </cell>
          <cell r="AC178">
            <v>0</v>
          </cell>
          <cell r="AD178">
            <v>0</v>
          </cell>
          <cell r="AE178">
            <v>154337.95499999955</v>
          </cell>
          <cell r="AF178">
            <v>242676.13897193418</v>
          </cell>
          <cell r="AG178">
            <v>331476.64526003064</v>
          </cell>
          <cell r="AH178">
            <v>420649.56039354292</v>
          </cell>
          <cell r="AI178">
            <v>5539755.7620000001</v>
          </cell>
          <cell r="AJ178">
            <v>5739689.1670662221</v>
          </cell>
          <cell r="AK178">
            <v>5946838.2993555777</v>
          </cell>
          <cell r="AL178">
            <v>6161463.5791782271</v>
          </cell>
          <cell r="AM178">
            <v>5539755.7620000001</v>
          </cell>
          <cell r="AN178">
            <v>5739689.1670662221</v>
          </cell>
          <cell r="AO178">
            <v>5946838.2993555777</v>
          </cell>
          <cell r="AP178">
            <v>6161463.5791782271</v>
          </cell>
          <cell r="AQ178">
            <v>0</v>
          </cell>
          <cell r="AR178">
            <v>0</v>
          </cell>
          <cell r="AS178">
            <v>0</v>
          </cell>
          <cell r="AT178">
            <v>0</v>
          </cell>
          <cell r="AU178">
            <v>5694093.7169999992</v>
          </cell>
          <cell r="AV178">
            <v>5982365.3060381562</v>
          </cell>
          <cell r="AW178">
            <v>6278314.9446156081</v>
          </cell>
          <cell r="AX178">
            <v>6582113.1395717701</v>
          </cell>
        </row>
        <row r="179">
          <cell r="A179" t="str">
            <v>E1137</v>
          </cell>
          <cell r="B179" t="str">
            <v>R66</v>
          </cell>
          <cell r="C179" t="str">
            <v>SD</v>
          </cell>
          <cell r="D179" t="str">
            <v>E1121</v>
          </cell>
          <cell r="E179" t="str">
            <v>E6161</v>
          </cell>
          <cell r="F179" t="str">
            <v>E7051</v>
          </cell>
          <cell r="G179" t="str">
            <v>Teignbridge</v>
          </cell>
          <cell r="H179">
            <v>43848</v>
          </cell>
          <cell r="I179">
            <v>46797</v>
          </cell>
          <cell r="J179">
            <v>150.16999999999999</v>
          </cell>
          <cell r="K179">
            <v>155.16999999999999</v>
          </cell>
          <cell r="L179">
            <v>3.3295598321901876E-2</v>
          </cell>
          <cell r="M179">
            <v>0.02</v>
          </cell>
          <cell r="N179">
            <v>1.0219337476646186</v>
          </cell>
          <cell r="O179">
            <v>46797</v>
          </cell>
          <cell r="P179">
            <v>47823.433589461158</v>
          </cell>
          <cell r="Q179">
            <v>48872.380714268045</v>
          </cell>
          <cell r="R179">
            <v>49944.335180623973</v>
          </cell>
          <cell r="S179">
            <v>7027505.4899999993</v>
          </cell>
          <cell r="T179">
            <v>7181645.0221293811</v>
          </cell>
          <cell r="U179">
            <v>7339165.411861632</v>
          </cell>
          <cell r="V179">
            <v>7500140.8140743012</v>
          </cell>
          <cell r="W179">
            <v>140550.10979999998</v>
          </cell>
          <cell r="X179">
            <v>290138.45889402693</v>
          </cell>
          <cell r="Y179">
            <v>449215.63652922626</v>
          </cell>
          <cell r="Z179">
            <v>618252.80760830292</v>
          </cell>
          <cell r="AA179">
            <v>0</v>
          </cell>
          <cell r="AB179">
            <v>0</v>
          </cell>
          <cell r="AC179">
            <v>0</v>
          </cell>
          <cell r="AD179">
            <v>0</v>
          </cell>
          <cell r="AE179">
            <v>93434.890200000038</v>
          </cell>
          <cell r="AF179">
            <v>188095.87700058456</v>
          </cell>
          <cell r="AG179">
            <v>283870.07418479334</v>
          </cell>
          <cell r="AH179">
            <v>380633.89600417559</v>
          </cell>
          <cell r="AI179">
            <v>7168055.599799999</v>
          </cell>
          <cell r="AJ179">
            <v>7471783.4810234085</v>
          </cell>
          <cell r="AK179">
            <v>7788381.0483908579</v>
          </cell>
          <cell r="AL179">
            <v>8118393.6216826038</v>
          </cell>
          <cell r="AM179">
            <v>7168055.599799999</v>
          </cell>
          <cell r="AN179">
            <v>7471783.4810234085</v>
          </cell>
          <cell r="AO179">
            <v>7788381.0483908579</v>
          </cell>
          <cell r="AP179">
            <v>8118393.6216826038</v>
          </cell>
          <cell r="AQ179">
            <v>0</v>
          </cell>
          <cell r="AR179">
            <v>0</v>
          </cell>
          <cell r="AS179">
            <v>0</v>
          </cell>
          <cell r="AT179">
            <v>0</v>
          </cell>
          <cell r="AU179">
            <v>7261490.4899999993</v>
          </cell>
          <cell r="AV179">
            <v>7659879.3580239927</v>
          </cell>
          <cell r="AW179">
            <v>8072251.1225756509</v>
          </cell>
          <cell r="AX179">
            <v>8499027.5176867787</v>
          </cell>
        </row>
        <row r="180">
          <cell r="A180" t="str">
            <v>E1542</v>
          </cell>
          <cell r="B180" t="str">
            <v>R105</v>
          </cell>
          <cell r="C180" t="str">
            <v>SD</v>
          </cell>
          <cell r="D180" t="str">
            <v>E1521</v>
          </cell>
          <cell r="E180" t="str">
            <v>E6115</v>
          </cell>
          <cell r="F180" t="str">
            <v>E7015</v>
          </cell>
          <cell r="G180" t="str">
            <v>Tendring</v>
          </cell>
          <cell r="H180">
            <v>42479.6</v>
          </cell>
          <cell r="I180">
            <v>44908.3</v>
          </cell>
          <cell r="J180">
            <v>147.63999999999999</v>
          </cell>
          <cell r="K180">
            <v>152.63999999999999</v>
          </cell>
          <cell r="L180">
            <v>3.3866160931996792E-2</v>
          </cell>
          <cell r="M180">
            <v>0.02</v>
          </cell>
          <cell r="N180">
            <v>1.0187056905974565</v>
          </cell>
          <cell r="O180">
            <v>44908.3</v>
          </cell>
          <cell r="P180">
            <v>45748.340765057757</v>
          </cell>
          <cell r="Q180">
            <v>46604.095072755932</v>
          </cell>
          <cell r="R180">
            <v>47475.856855761354</v>
          </cell>
          <cell r="S180">
            <v>6630261.4119999995</v>
          </cell>
          <cell r="T180">
            <v>6754285.0305531267</v>
          </cell>
          <cell r="U180">
            <v>6880628.5965416851</v>
          </cell>
          <cell r="V180">
            <v>7009335.5061846059</v>
          </cell>
          <cell r="W180">
            <v>132605.22824</v>
          </cell>
          <cell r="X180">
            <v>272873.11523434625</v>
          </cell>
          <cell r="Y180">
            <v>421149.51513712294</v>
          </cell>
          <cell r="Z180">
            <v>577794.66593949031</v>
          </cell>
          <cell r="AA180">
            <v>0</v>
          </cell>
          <cell r="AB180">
            <v>0</v>
          </cell>
          <cell r="AC180">
            <v>0</v>
          </cell>
          <cell r="AD180">
            <v>0</v>
          </cell>
          <cell r="AE180">
            <v>91936.271760000178</v>
          </cell>
          <cell r="AF180">
            <v>184610.29241623165</v>
          </cell>
          <cell r="AG180">
            <v>277911.91095421568</v>
          </cell>
          <cell r="AH180">
            <v>371722.47117573716</v>
          </cell>
          <cell r="AI180">
            <v>6762866.6402399996</v>
          </cell>
          <cell r="AJ180">
            <v>7027158.1457874728</v>
          </cell>
          <cell r="AK180">
            <v>7301778.111678808</v>
          </cell>
          <cell r="AL180">
            <v>7587130.1721240962</v>
          </cell>
          <cell r="AM180">
            <v>6762866.6402399996</v>
          </cell>
          <cell r="AN180">
            <v>7027158.1457874728</v>
          </cell>
          <cell r="AO180">
            <v>7301778.111678808</v>
          </cell>
          <cell r="AP180">
            <v>7587130.1721240962</v>
          </cell>
          <cell r="AQ180">
            <v>0</v>
          </cell>
          <cell r="AR180">
            <v>0</v>
          </cell>
          <cell r="AS180">
            <v>0</v>
          </cell>
          <cell r="AT180">
            <v>0</v>
          </cell>
          <cell r="AU180">
            <v>6854802.9119999995</v>
          </cell>
          <cell r="AV180">
            <v>7211768.4382037045</v>
          </cell>
          <cell r="AW180">
            <v>7579690.0226330236</v>
          </cell>
          <cell r="AX180">
            <v>7958852.6432998329</v>
          </cell>
        </row>
        <row r="181">
          <cell r="A181" t="str">
            <v>E1742</v>
          </cell>
          <cell r="B181" t="str">
            <v>R125</v>
          </cell>
          <cell r="C181" t="str">
            <v>SD</v>
          </cell>
          <cell r="D181" t="str">
            <v>E1721</v>
          </cell>
          <cell r="E181" t="str">
            <v>E6117</v>
          </cell>
          <cell r="F181" t="str">
            <v>E7052</v>
          </cell>
          <cell r="G181" t="str">
            <v>Test Valley</v>
          </cell>
          <cell r="H181">
            <v>43344</v>
          </cell>
          <cell r="I181">
            <v>46439</v>
          </cell>
          <cell r="J181">
            <v>132.91</v>
          </cell>
          <cell r="K181">
            <v>137.9</v>
          </cell>
          <cell r="L181">
            <v>3.7544202844029817E-2</v>
          </cell>
          <cell r="M181">
            <v>0.02</v>
          </cell>
          <cell r="N181">
            <v>1.0232567633374761</v>
          </cell>
          <cell r="O181">
            <v>46439</v>
          </cell>
          <cell r="P181">
            <v>47519.020832629052</v>
          </cell>
          <cell r="Q181">
            <v>48624.159454162102</v>
          </cell>
          <cell r="R181">
            <v>49755.000023071247</v>
          </cell>
          <cell r="S181">
            <v>6172207.4900000002</v>
          </cell>
          <cell r="T181">
            <v>6315753.0588647276</v>
          </cell>
          <cell r="U181">
            <v>6462637.0330526847</v>
          </cell>
          <cell r="V181">
            <v>6612937.0530663989</v>
          </cell>
          <cell r="W181">
            <v>123444.14980000001</v>
          </cell>
          <cell r="X181">
            <v>255156.42357813494</v>
          </cell>
          <cell r="Y181">
            <v>395565.08751908829</v>
          </cell>
          <cell r="Z181">
            <v>545118.68522829772</v>
          </cell>
          <cell r="AA181">
            <v>0</v>
          </cell>
          <cell r="AB181">
            <v>0</v>
          </cell>
          <cell r="AC181">
            <v>0</v>
          </cell>
          <cell r="AD181">
            <v>0</v>
          </cell>
          <cell r="AE181">
            <v>108286.46020000071</v>
          </cell>
          <cell r="AF181">
            <v>219558.59453982982</v>
          </cell>
          <cell r="AG181">
            <v>333311.06269880198</v>
          </cell>
          <cell r="AH181">
            <v>449483.76523289736</v>
          </cell>
          <cell r="AI181">
            <v>6295651.6398</v>
          </cell>
          <cell r="AJ181">
            <v>6570909.4824428624</v>
          </cell>
          <cell r="AK181">
            <v>6858202.1205717735</v>
          </cell>
          <cell r="AL181">
            <v>7158055.7382946964</v>
          </cell>
          <cell r="AM181">
            <v>6295651.6398</v>
          </cell>
          <cell r="AN181">
            <v>6570909.4824428624</v>
          </cell>
          <cell r="AO181">
            <v>6858202.1205717735</v>
          </cell>
          <cell r="AP181">
            <v>7158055.7382946964</v>
          </cell>
          <cell r="AQ181">
            <v>0</v>
          </cell>
          <cell r="AR181">
            <v>0</v>
          </cell>
          <cell r="AS181">
            <v>0</v>
          </cell>
          <cell r="AT181">
            <v>0</v>
          </cell>
          <cell r="AU181">
            <v>6403938.1000000006</v>
          </cell>
          <cell r="AV181">
            <v>6790468.0769826919</v>
          </cell>
          <cell r="AW181">
            <v>7191513.1832705755</v>
          </cell>
          <cell r="AX181">
            <v>7607539.5035275938</v>
          </cell>
        </row>
        <row r="182">
          <cell r="A182" t="str">
            <v>E1636</v>
          </cell>
          <cell r="B182" t="str">
            <v>R113</v>
          </cell>
          <cell r="C182" t="str">
            <v>SD</v>
          </cell>
          <cell r="D182" t="str">
            <v>E1620</v>
          </cell>
          <cell r="E182" t="str">
            <v>-</v>
          </cell>
          <cell r="F182" t="str">
            <v>E7016</v>
          </cell>
          <cell r="G182" t="str">
            <v>Tewkesbury</v>
          </cell>
          <cell r="H182">
            <v>29712.5</v>
          </cell>
          <cell r="I182">
            <v>31815</v>
          </cell>
          <cell r="J182">
            <v>99.36</v>
          </cell>
          <cell r="K182">
            <v>104.36</v>
          </cell>
          <cell r="L182">
            <v>5.032206119162641E-2</v>
          </cell>
          <cell r="M182">
            <v>0.02</v>
          </cell>
          <cell r="N182">
            <v>1.0230516911395875</v>
          </cell>
          <cell r="O182">
            <v>31815</v>
          </cell>
          <cell r="P182">
            <v>32548.389553605975</v>
          </cell>
          <cell r="Q182">
            <v>33298.68497668668</v>
          </cell>
          <cell r="R182">
            <v>34066.275978123682</v>
          </cell>
          <cell r="S182">
            <v>3161138.4</v>
          </cell>
          <cell r="T182">
            <v>3234007.9860462896</v>
          </cell>
          <cell r="U182">
            <v>3308557.3392835883</v>
          </cell>
          <cell r="V182">
            <v>3384825.1811863692</v>
          </cell>
          <cell r="W182">
            <v>63222.767999999996</v>
          </cell>
          <cell r="X182">
            <v>130653.92263627007</v>
          </cell>
          <cell r="Y182">
            <v>202510.17762286964</v>
          </cell>
          <cell r="Z182">
            <v>279018.4509075837</v>
          </cell>
          <cell r="AA182">
            <v>0</v>
          </cell>
          <cell r="AB182">
            <v>0</v>
          </cell>
          <cell r="AC182">
            <v>0</v>
          </cell>
          <cell r="AD182">
            <v>0</v>
          </cell>
          <cell r="AE182">
            <v>95852.23199999996</v>
          </cell>
          <cell r="AF182">
            <v>194829.9728997896</v>
          </cell>
          <cell r="AG182">
            <v>296970.09702743025</v>
          </cell>
          <cell r="AH182">
            <v>402307.06865488953</v>
          </cell>
          <cell r="AI182">
            <v>3224361.1680000001</v>
          </cell>
          <cell r="AJ182">
            <v>3364661.9086825596</v>
          </cell>
          <cell r="AK182">
            <v>3511067.516906458</v>
          </cell>
          <cell r="AL182">
            <v>3663843.632093953</v>
          </cell>
          <cell r="AM182">
            <v>3224361.1680000001</v>
          </cell>
          <cell r="AN182">
            <v>3364661.9086825596</v>
          </cell>
          <cell r="AO182">
            <v>3511067.516906458</v>
          </cell>
          <cell r="AP182">
            <v>3663843.632093953</v>
          </cell>
          <cell r="AQ182">
            <v>0</v>
          </cell>
          <cell r="AR182">
            <v>0</v>
          </cell>
          <cell r="AS182">
            <v>0</v>
          </cell>
          <cell r="AT182">
            <v>0</v>
          </cell>
          <cell r="AU182">
            <v>3320213.4</v>
          </cell>
          <cell r="AV182">
            <v>3559491.8815823491</v>
          </cell>
          <cell r="AW182">
            <v>3808037.6139338883</v>
          </cell>
          <cell r="AX182">
            <v>4066150.7007488427</v>
          </cell>
        </row>
        <row r="183">
          <cell r="A183" t="str">
            <v>E2242</v>
          </cell>
          <cell r="B183" t="str">
            <v>R168</v>
          </cell>
          <cell r="C183" t="str">
            <v>SD</v>
          </cell>
          <cell r="D183" t="str">
            <v>E2221</v>
          </cell>
          <cell r="E183" t="str">
            <v>E6122</v>
          </cell>
          <cell r="F183" t="str">
            <v>E7022</v>
          </cell>
          <cell r="G183" t="str">
            <v>Thanet</v>
          </cell>
          <cell r="H183">
            <v>37990.6</v>
          </cell>
          <cell r="I183">
            <v>40690.6</v>
          </cell>
          <cell r="J183">
            <v>209.97</v>
          </cell>
          <cell r="K183">
            <v>214.92</v>
          </cell>
          <cell r="L183">
            <v>2.3574796399485676E-2</v>
          </cell>
          <cell r="M183">
            <v>0.02</v>
          </cell>
          <cell r="N183">
            <v>1.0231500120997072</v>
          </cell>
          <cell r="O183">
            <v>40690.6</v>
          </cell>
          <cell r="P183">
            <v>41632.587882344349</v>
          </cell>
          <cell r="Q183">
            <v>42596.382795562749</v>
          </cell>
          <cell r="R183">
            <v>43582.489572683786</v>
          </cell>
          <cell r="S183">
            <v>8543805.2819999997</v>
          </cell>
          <cell r="T183">
            <v>8741594.4776558429</v>
          </cell>
          <cell r="U183">
            <v>8943962.495584311</v>
          </cell>
          <cell r="V183">
            <v>9151015.3355764151</v>
          </cell>
          <cell r="W183">
            <v>170876.10563999999</v>
          </cell>
          <cell r="X183">
            <v>353160.41689729597</v>
          </cell>
          <cell r="Y183">
            <v>547442.05642972386</v>
          </cell>
          <cell r="Z183">
            <v>754337.96030468855</v>
          </cell>
          <cell r="AA183">
            <v>0</v>
          </cell>
          <cell r="AB183">
            <v>0</v>
          </cell>
          <cell r="AC183">
            <v>0</v>
          </cell>
          <cell r="AD183">
            <v>0</v>
          </cell>
          <cell r="AE183">
            <v>30542.364359999654</v>
          </cell>
          <cell r="AF183">
            <v>61083.832532029774</v>
          </cell>
          <cell r="AG183">
            <v>89373.866363937792</v>
          </cell>
          <cell r="AH183">
            <v>115132.70667035144</v>
          </cell>
          <cell r="AI183">
            <v>8714681.3876399994</v>
          </cell>
          <cell r="AJ183">
            <v>9094754.8945531398</v>
          </cell>
          <cell r="AK183">
            <v>9491404.5520140342</v>
          </cell>
          <cell r="AL183">
            <v>9905353.2958811037</v>
          </cell>
          <cell r="AM183">
            <v>8714681.3876399994</v>
          </cell>
          <cell r="AN183">
            <v>9094754.8945531398</v>
          </cell>
          <cell r="AO183">
            <v>9491404.5520140342</v>
          </cell>
          <cell r="AP183">
            <v>9905353.2958811037</v>
          </cell>
          <cell r="AQ183">
            <v>0</v>
          </cell>
          <cell r="AR183">
            <v>0</v>
          </cell>
          <cell r="AS183">
            <v>0</v>
          </cell>
          <cell r="AT183">
            <v>0</v>
          </cell>
          <cell r="AU183">
            <v>8745223.7519999985</v>
          </cell>
          <cell r="AV183">
            <v>9155838.7270851694</v>
          </cell>
          <cell r="AW183">
            <v>9580778.4183779713</v>
          </cell>
          <cell r="AX183">
            <v>10020486.002551455</v>
          </cell>
        </row>
        <row r="184">
          <cell r="A184" t="str">
            <v>E1938</v>
          </cell>
          <cell r="B184" t="str">
            <v>R143</v>
          </cell>
          <cell r="C184" t="str">
            <v>SD</v>
          </cell>
          <cell r="D184" t="str">
            <v>E1920</v>
          </cell>
          <cell r="E184" t="str">
            <v>-</v>
          </cell>
          <cell r="F184" t="str">
            <v>E7019</v>
          </cell>
          <cell r="G184" t="str">
            <v>Three Rivers</v>
          </cell>
          <cell r="H184">
            <v>36035.800000000003</v>
          </cell>
          <cell r="I184">
            <v>37367.300000000003</v>
          </cell>
          <cell r="J184">
            <v>154.05000000000001</v>
          </cell>
          <cell r="K184">
            <v>158.9</v>
          </cell>
          <cell r="L184">
            <v>3.1483284647841669E-2</v>
          </cell>
          <cell r="M184">
            <v>0.02</v>
          </cell>
          <cell r="N184">
            <v>1.0121677998177498</v>
          </cell>
          <cell r="O184">
            <v>37367.300000000003</v>
          </cell>
          <cell r="P184">
            <v>37821.977826129805</v>
          </cell>
          <cell r="Q184">
            <v>38282.188081029526</v>
          </cell>
          <cell r="R184">
            <v>38747.998082184946</v>
          </cell>
          <cell r="S184">
            <v>5756432.5650000004</v>
          </cell>
          <cell r="T184">
            <v>5826475.6841152972</v>
          </cell>
          <cell r="U184">
            <v>5897371.0738825994</v>
          </cell>
          <cell r="V184">
            <v>5969129.1045605913</v>
          </cell>
          <cell r="W184">
            <v>115128.65130000001</v>
          </cell>
          <cell r="X184">
            <v>235389.61763825794</v>
          </cell>
          <cell r="Y184">
            <v>360966.28869020572</v>
          </cell>
          <cell r="Z184">
            <v>492048.20540779526</v>
          </cell>
          <cell r="AA184">
            <v>0</v>
          </cell>
          <cell r="AB184">
            <v>0</v>
          </cell>
          <cell r="AC184">
            <v>0</v>
          </cell>
          <cell r="AD184">
            <v>0</v>
          </cell>
          <cell r="AE184">
            <v>66102.753700000205</v>
          </cell>
          <cell r="AF184">
            <v>137156.86394912103</v>
          </cell>
          <cell r="AG184">
            <v>207524.20431308317</v>
          </cell>
          <cell r="AH184">
            <v>277099.55652357655</v>
          </cell>
          <cell r="AI184">
            <v>5871561.2163000004</v>
          </cell>
          <cell r="AJ184">
            <v>6061865.3017535554</v>
          </cell>
          <cell r="AK184">
            <v>6258337.362572805</v>
          </cell>
          <cell r="AL184">
            <v>6461177.3099683868</v>
          </cell>
          <cell r="AM184">
            <v>5871561.2163000004</v>
          </cell>
          <cell r="AN184">
            <v>6061865.3017535554</v>
          </cell>
          <cell r="AO184">
            <v>6258337.362572805</v>
          </cell>
          <cell r="AP184">
            <v>6461177.3099683868</v>
          </cell>
          <cell r="AQ184">
            <v>0</v>
          </cell>
          <cell r="AR184">
            <v>0</v>
          </cell>
          <cell r="AS184">
            <v>0</v>
          </cell>
          <cell r="AT184">
            <v>0</v>
          </cell>
          <cell r="AU184">
            <v>5937663.9700000007</v>
          </cell>
          <cell r="AV184">
            <v>6199022.1657026764</v>
          </cell>
          <cell r="AW184">
            <v>6465861.5668858886</v>
          </cell>
          <cell r="AX184">
            <v>6738276.8664919632</v>
          </cell>
        </row>
        <row r="185">
          <cell r="A185" t="str">
            <v>E2243</v>
          </cell>
          <cell r="B185" t="str">
            <v>R169</v>
          </cell>
          <cell r="C185" t="str">
            <v>SD</v>
          </cell>
          <cell r="D185" t="str">
            <v>E2221</v>
          </cell>
          <cell r="E185" t="str">
            <v>E6122</v>
          </cell>
          <cell r="F185" t="str">
            <v>E7022</v>
          </cell>
          <cell r="G185" t="str">
            <v>Tonbridge &amp; Malling</v>
          </cell>
          <cell r="H185">
            <v>44924.13</v>
          </cell>
          <cell r="I185">
            <v>47629.2</v>
          </cell>
          <cell r="J185">
            <v>187.51</v>
          </cell>
          <cell r="K185">
            <v>192.51</v>
          </cell>
          <cell r="L185">
            <v>2.6665244520292175E-2</v>
          </cell>
          <cell r="M185">
            <v>0.02</v>
          </cell>
          <cell r="N185">
            <v>1.0196814934619884</v>
          </cell>
          <cell r="O185">
            <v>47629.2</v>
          </cell>
          <cell r="P185">
            <v>48566.613788399736</v>
          </cell>
          <cell r="Q185">
            <v>49522.477280147046</v>
          </cell>
          <cell r="R185">
            <v>50497.153592957729</v>
          </cell>
          <cell r="S185">
            <v>8930951.2919999994</v>
          </cell>
          <cell r="T185">
            <v>9106725.751462834</v>
          </cell>
          <cell r="U185">
            <v>9285959.7148003727</v>
          </cell>
          <cell r="V185">
            <v>9468721.2702155039</v>
          </cell>
          <cell r="W185">
            <v>178619.02583999999</v>
          </cell>
          <cell r="X185">
            <v>367911.7203590984</v>
          </cell>
          <cell r="Y185">
            <v>568375.02222350053</v>
          </cell>
          <cell r="Z185">
            <v>780527.14674180746</v>
          </cell>
          <cell r="AA185">
            <v>0</v>
          </cell>
          <cell r="AB185">
            <v>0</v>
          </cell>
          <cell r="AC185">
            <v>0</v>
          </cell>
          <cell r="AD185">
            <v>0</v>
          </cell>
          <cell r="AE185">
            <v>59526.974159999678</v>
          </cell>
          <cell r="AF185">
            <v>117754.41752489786</v>
          </cell>
          <cell r="AG185">
            <v>174462.1369787039</v>
          </cell>
          <cell r="AH185">
            <v>229415.92511734596</v>
          </cell>
          <cell r="AI185">
            <v>9109570.3178399988</v>
          </cell>
          <cell r="AJ185">
            <v>9474637.4718219321</v>
          </cell>
          <cell r="AK185">
            <v>9854334.7370238733</v>
          </cell>
          <cell r="AL185">
            <v>10249248.416957311</v>
          </cell>
          <cell r="AM185">
            <v>9109570.3178399988</v>
          </cell>
          <cell r="AN185">
            <v>9474637.4718219321</v>
          </cell>
          <cell r="AO185">
            <v>9854334.7370238733</v>
          </cell>
          <cell r="AP185">
            <v>10249248.416957311</v>
          </cell>
          <cell r="AQ185">
            <v>0</v>
          </cell>
          <cell r="AR185">
            <v>0</v>
          </cell>
          <cell r="AS185">
            <v>0</v>
          </cell>
          <cell r="AT185">
            <v>0</v>
          </cell>
          <cell r="AU185">
            <v>9169097.2919999976</v>
          </cell>
          <cell r="AV185">
            <v>9592391.8893468305</v>
          </cell>
          <cell r="AW185">
            <v>10028796.874002578</v>
          </cell>
          <cell r="AX185">
            <v>10478664.342074657</v>
          </cell>
        </row>
        <row r="186">
          <cell r="A186" t="str">
            <v>E1139</v>
          </cell>
          <cell r="B186" t="str">
            <v>R69</v>
          </cell>
          <cell r="C186" t="str">
            <v>SD</v>
          </cell>
          <cell r="D186" t="str">
            <v>E1121</v>
          </cell>
          <cell r="E186" t="str">
            <v>E6161</v>
          </cell>
          <cell r="F186" t="str">
            <v>E7051</v>
          </cell>
          <cell r="G186" t="str">
            <v>Torridge</v>
          </cell>
          <cell r="H186">
            <v>21659.8</v>
          </cell>
          <cell r="I186">
            <v>22760.799999999999</v>
          </cell>
          <cell r="J186">
            <v>145.76</v>
          </cell>
          <cell r="K186">
            <v>148.66</v>
          </cell>
          <cell r="L186">
            <v>1.989571899012077E-2</v>
          </cell>
          <cell r="M186">
            <v>1.989571899012077E-2</v>
          </cell>
          <cell r="N186">
            <v>1.0166645805541346</v>
          </cell>
          <cell r="O186">
            <v>22760.799999999999</v>
          </cell>
          <cell r="P186">
            <v>23140.099185076546</v>
          </cell>
          <cell r="Q186">
            <v>23525.719231976916</v>
          </cell>
          <cell r="R186">
            <v>23917.765475212149</v>
          </cell>
          <cell r="S186">
            <v>3317614.2079999996</v>
          </cell>
          <cell r="T186">
            <v>3372900.8572167573</v>
          </cell>
          <cell r="U186">
            <v>3429108.8352529551</v>
          </cell>
          <cell r="V186">
            <v>3486253.4956669225</v>
          </cell>
          <cell r="W186">
            <v>66006.320000000065</v>
          </cell>
          <cell r="X186">
            <v>135906.43053379207</v>
          </cell>
          <cell r="Y186">
            <v>209516.85598217082</v>
          </cell>
          <cell r="Z186">
            <v>286993.60374959587</v>
          </cell>
          <cell r="AA186">
            <v>0</v>
          </cell>
          <cell r="AB186">
            <v>0</v>
          </cell>
          <cell r="AC186">
            <v>0</v>
          </cell>
          <cell r="AD186">
            <v>0</v>
          </cell>
          <cell r="AE186">
            <v>0</v>
          </cell>
          <cell r="AF186">
            <v>46900.353028313344</v>
          </cell>
          <cell r="AG186">
            <v>93964.922110331288</v>
          </cell>
          <cell r="AH186">
            <v>141134.3982567013</v>
          </cell>
          <cell r="AI186">
            <v>3383620.5279999999</v>
          </cell>
          <cell r="AJ186">
            <v>3508807.2877505491</v>
          </cell>
          <cell r="AK186">
            <v>3638625.691235126</v>
          </cell>
          <cell r="AL186">
            <v>3773247.0994165186</v>
          </cell>
          <cell r="AM186">
            <v>3383620.5279999999</v>
          </cell>
          <cell r="AN186">
            <v>3508807.2877505491</v>
          </cell>
          <cell r="AO186">
            <v>3638625.691235126</v>
          </cell>
          <cell r="AP186">
            <v>3773247.0994165186</v>
          </cell>
          <cell r="AQ186">
            <v>0</v>
          </cell>
          <cell r="AR186">
            <v>0</v>
          </cell>
          <cell r="AS186">
            <v>0</v>
          </cell>
          <cell r="AT186">
            <v>0</v>
          </cell>
          <cell r="AU186">
            <v>3383620.5279999999</v>
          </cell>
          <cell r="AV186">
            <v>3555707.6407788624</v>
          </cell>
          <cell r="AW186">
            <v>3732590.6133454572</v>
          </cell>
          <cell r="AX186">
            <v>3914381.49767322</v>
          </cell>
        </row>
        <row r="187">
          <cell r="A187" t="str">
            <v>E2244</v>
          </cell>
          <cell r="B187" t="str">
            <v>R170</v>
          </cell>
          <cell r="C187" t="str">
            <v>SD</v>
          </cell>
          <cell r="D187" t="str">
            <v>E2221</v>
          </cell>
          <cell r="E187" t="str">
            <v>E6122</v>
          </cell>
          <cell r="F187" t="str">
            <v>E7022</v>
          </cell>
          <cell r="G187" t="str">
            <v>Tunbridge Wells</v>
          </cell>
          <cell r="H187">
            <v>41787.800000000003</v>
          </cell>
          <cell r="I187">
            <v>43538.400000000001</v>
          </cell>
          <cell r="J187">
            <v>158.63</v>
          </cell>
          <cell r="K187">
            <v>163.61000000000001</v>
          </cell>
          <cell r="L187">
            <v>3.139380949379067E-2</v>
          </cell>
          <cell r="M187">
            <v>0.02</v>
          </cell>
          <cell r="N187">
            <v>1.0137736196599947</v>
          </cell>
          <cell r="O187">
            <v>43538.400000000001</v>
          </cell>
          <cell r="P187">
            <v>44138.081362204714</v>
          </cell>
          <cell r="Q187">
            <v>44746.022507409623</v>
          </cell>
          <cell r="R187">
            <v>45362.337202724244</v>
          </cell>
          <cell r="S187">
            <v>6906496.392</v>
          </cell>
          <cell r="T187">
            <v>7001623.8464865331</v>
          </cell>
          <cell r="U187">
            <v>7098061.5503503885</v>
          </cell>
          <cell r="V187">
            <v>7195827.5504681468</v>
          </cell>
          <cell r="W187">
            <v>138129.92783999999</v>
          </cell>
          <cell r="X187">
            <v>282865.60339805589</v>
          </cell>
          <cell r="Y187">
            <v>434458.15137384605</v>
          </cell>
          <cell r="Z187">
            <v>593167.60797259817</v>
          </cell>
          <cell r="AA187">
            <v>0</v>
          </cell>
          <cell r="AB187">
            <v>0</v>
          </cell>
          <cell r="AC187">
            <v>0</v>
          </cell>
          <cell r="AD187">
            <v>0</v>
          </cell>
          <cell r="AE187">
            <v>78691.304160001295</v>
          </cell>
          <cell r="AF187">
            <v>157632.44859674835</v>
          </cell>
          <cell r="AG187">
            <v>235837.26578715106</v>
          </cell>
          <cell r="AH187">
            <v>313171.88933783362</v>
          </cell>
          <cell r="AI187">
            <v>7044626.31984</v>
          </cell>
          <cell r="AJ187">
            <v>7284489.4498845888</v>
          </cell>
          <cell r="AK187">
            <v>7532519.701724235</v>
          </cell>
          <cell r="AL187">
            <v>7788995.1584407445</v>
          </cell>
          <cell r="AM187">
            <v>7044626.31984</v>
          </cell>
          <cell r="AN187">
            <v>7284489.4498845888</v>
          </cell>
          <cell r="AO187">
            <v>7532519.701724235</v>
          </cell>
          <cell r="AP187">
            <v>7788995.1584407445</v>
          </cell>
          <cell r="AQ187">
            <v>0</v>
          </cell>
          <cell r="AR187">
            <v>0</v>
          </cell>
          <cell r="AS187">
            <v>0</v>
          </cell>
          <cell r="AT187">
            <v>0</v>
          </cell>
          <cell r="AU187">
            <v>7123317.6240000017</v>
          </cell>
          <cell r="AV187">
            <v>7442121.8984813374</v>
          </cell>
          <cell r="AW187">
            <v>7768356.9675113857</v>
          </cell>
          <cell r="AX187">
            <v>8102167.0477785785</v>
          </cell>
        </row>
        <row r="188">
          <cell r="A188" t="str">
            <v>E1544</v>
          </cell>
          <cell r="B188" t="str">
            <v>R107</v>
          </cell>
          <cell r="C188" t="str">
            <v>SD</v>
          </cell>
          <cell r="D188" t="str">
            <v>E1521</v>
          </cell>
          <cell r="E188" t="str">
            <v>E6115</v>
          </cell>
          <cell r="F188" t="str">
            <v>E7015</v>
          </cell>
          <cell r="G188" t="str">
            <v>Uttlesford</v>
          </cell>
          <cell r="H188">
            <v>31839.4</v>
          </cell>
          <cell r="I188">
            <v>34450.800000000003</v>
          </cell>
          <cell r="J188">
            <v>138.74</v>
          </cell>
          <cell r="K188">
            <v>140.13</v>
          </cell>
          <cell r="L188">
            <v>1.0018740089375644E-2</v>
          </cell>
          <cell r="M188">
            <v>1.0018740089375644E-2</v>
          </cell>
          <cell r="N188">
            <v>1.0266241559225557</v>
          </cell>
          <cell r="O188">
            <v>34450.800000000003</v>
          </cell>
          <cell r="P188">
            <v>35368.023470856788</v>
          </cell>
          <cell r="Q188">
            <v>36309.66724241749</v>
          </cell>
          <cell r="R188">
            <v>37276.38148457573</v>
          </cell>
          <cell r="S188">
            <v>4779703.9920000006</v>
          </cell>
          <cell r="T188">
            <v>4906959.5763466712</v>
          </cell>
          <cell r="U188">
            <v>5037603.2332130028</v>
          </cell>
          <cell r="V188">
            <v>5171725.1671700375</v>
          </cell>
          <cell r="W188">
            <v>47886.611999999208</v>
          </cell>
          <cell r="X188">
            <v>148283.97520391378</v>
          </cell>
          <cell r="Y188">
            <v>256028.61376243029</v>
          </cell>
          <cell r="Z188">
            <v>371536.56602919468</v>
          </cell>
          <cell r="AA188">
            <v>0</v>
          </cell>
          <cell r="AB188">
            <v>0</v>
          </cell>
          <cell r="AC188">
            <v>0</v>
          </cell>
          <cell r="AD188">
            <v>0</v>
          </cell>
          <cell r="AE188">
            <v>0</v>
          </cell>
          <cell r="AF188">
            <v>77717.694774860269</v>
          </cell>
          <cell r="AG188">
            <v>157538.49612870373</v>
          </cell>
          <cell r="AH188">
            <v>239423.32650299906</v>
          </cell>
          <cell r="AI188">
            <v>4827590.6039999994</v>
          </cell>
          <cell r="AJ188">
            <v>5055243.5515505848</v>
          </cell>
          <cell r="AK188">
            <v>5293631.8469754327</v>
          </cell>
          <cell r="AL188">
            <v>5543261.7331992323</v>
          </cell>
          <cell r="AM188">
            <v>4827590.6039999994</v>
          </cell>
          <cell r="AN188">
            <v>5055243.5515505848</v>
          </cell>
          <cell r="AO188">
            <v>5293631.8469754327</v>
          </cell>
          <cell r="AP188">
            <v>5543261.7331992323</v>
          </cell>
          <cell r="AQ188">
            <v>0</v>
          </cell>
          <cell r="AR188">
            <v>0</v>
          </cell>
          <cell r="AS188">
            <v>0</v>
          </cell>
          <cell r="AT188">
            <v>0</v>
          </cell>
          <cell r="AU188">
            <v>4827590.6039999994</v>
          </cell>
          <cell r="AV188">
            <v>5132961.2463254454</v>
          </cell>
          <cell r="AW188">
            <v>5451170.3431041362</v>
          </cell>
          <cell r="AX188">
            <v>5782685.0597022315</v>
          </cell>
        </row>
        <row r="189">
          <cell r="A189" t="str">
            <v>E3134</v>
          </cell>
          <cell r="B189" t="str">
            <v>R240</v>
          </cell>
          <cell r="C189" t="str">
            <v>SD</v>
          </cell>
          <cell r="D189" t="str">
            <v>E3120</v>
          </cell>
          <cell r="E189" t="str">
            <v>-</v>
          </cell>
          <cell r="F189" t="str">
            <v>E7054</v>
          </cell>
          <cell r="G189" t="str">
            <v>Vale of White Horse</v>
          </cell>
          <cell r="H189">
            <v>45964.9</v>
          </cell>
          <cell r="I189">
            <v>48176.9</v>
          </cell>
          <cell r="J189">
            <v>116.69</v>
          </cell>
          <cell r="K189">
            <v>116.69</v>
          </cell>
          <cell r="L189">
            <v>0</v>
          </cell>
          <cell r="M189">
            <v>0</v>
          </cell>
          <cell r="N189">
            <v>1.0157905711057809</v>
          </cell>
          <cell r="O189">
            <v>48176.9</v>
          </cell>
          <cell r="P189">
            <v>48937.640765106094</v>
          </cell>
          <cell r="Q189">
            <v>49710.394061356659</v>
          </cell>
          <cell r="R189">
            <v>50495.349573478896</v>
          </cell>
          <cell r="S189">
            <v>5621762.4610000001</v>
          </cell>
          <cell r="T189">
            <v>5710533.30088023</v>
          </cell>
          <cell r="U189">
            <v>5800705.8830197081</v>
          </cell>
          <cell r="V189">
            <v>5892302.3417292526</v>
          </cell>
          <cell r="W189">
            <v>0</v>
          </cell>
          <cell r="X189">
            <v>114210.6660176047</v>
          </cell>
          <cell r="Y189">
            <v>234348.51767399616</v>
          </cell>
          <cell r="Z189">
            <v>360656.0417325637</v>
          </cell>
          <cell r="AA189">
            <v>0</v>
          </cell>
          <cell r="AB189">
            <v>0</v>
          </cell>
          <cell r="AC189">
            <v>0</v>
          </cell>
          <cell r="AD189">
            <v>0</v>
          </cell>
          <cell r="AE189">
            <v>0</v>
          </cell>
          <cell r="AF189">
            <v>130477.53780792604</v>
          </cell>
          <cell r="AG189">
            <v>262755.42293957045</v>
          </cell>
          <cell r="AH189">
            <v>396774.20186961966</v>
          </cell>
          <cell r="AI189">
            <v>5621762.4610000001</v>
          </cell>
          <cell r="AJ189">
            <v>5824743.966897835</v>
          </cell>
          <cell r="AK189">
            <v>6035054.4006937044</v>
          </cell>
          <cell r="AL189">
            <v>6252958.3834618162</v>
          </cell>
          <cell r="AM189">
            <v>5621762.4610000001</v>
          </cell>
          <cell r="AN189">
            <v>5824743.966897835</v>
          </cell>
          <cell r="AO189">
            <v>6035054.4006937044</v>
          </cell>
          <cell r="AP189">
            <v>6252958.3834618162</v>
          </cell>
          <cell r="AQ189">
            <v>0</v>
          </cell>
          <cell r="AR189">
            <v>0</v>
          </cell>
          <cell r="AS189">
            <v>0</v>
          </cell>
          <cell r="AT189">
            <v>0</v>
          </cell>
          <cell r="AU189">
            <v>5621762.4610000001</v>
          </cell>
          <cell r="AV189">
            <v>5955221.5047057606</v>
          </cell>
          <cell r="AW189">
            <v>6297809.823633275</v>
          </cell>
          <cell r="AX189">
            <v>6649732.5853314362</v>
          </cell>
        </row>
        <row r="190">
          <cell r="A190" t="str">
            <v>E3735</v>
          </cell>
          <cell r="B190" t="str">
            <v>R284</v>
          </cell>
          <cell r="C190" t="str">
            <v>SD</v>
          </cell>
          <cell r="D190" t="str">
            <v>E3720</v>
          </cell>
          <cell r="E190" t="str">
            <v>-</v>
          </cell>
          <cell r="F190" t="str">
            <v>E7037</v>
          </cell>
          <cell r="G190" t="str">
            <v>Warwick</v>
          </cell>
          <cell r="H190">
            <v>48530.3</v>
          </cell>
          <cell r="I190">
            <v>51879.199999999997</v>
          </cell>
          <cell r="J190">
            <v>146.86000000000001</v>
          </cell>
          <cell r="K190">
            <v>151.86000000000001</v>
          </cell>
          <cell r="L190">
            <v>3.4046030232874891E-2</v>
          </cell>
          <cell r="M190">
            <v>0.02</v>
          </cell>
          <cell r="N190">
            <v>1.0224924223430054</v>
          </cell>
          <cell r="O190">
            <v>51879.199999999997</v>
          </cell>
          <cell r="P190">
            <v>53046.08887721724</v>
          </cell>
          <cell r="Q190">
            <v>54239.223911888213</v>
          </cell>
          <cell r="R190">
            <v>55459.19544367124</v>
          </cell>
          <cell r="S190">
            <v>7618979.3119999999</v>
          </cell>
          <cell r="T190">
            <v>7790348.6125081247</v>
          </cell>
          <cell r="U190">
            <v>7965572.4236999042</v>
          </cell>
          <cell r="V190">
            <v>8144737.4428575588</v>
          </cell>
          <cell r="W190">
            <v>152379.58624</v>
          </cell>
          <cell r="X190">
            <v>314730.0839453282</v>
          </cell>
          <cell r="Y190">
            <v>487556.75690982316</v>
          </cell>
          <cell r="Z190">
            <v>671388.30004762497</v>
          </cell>
          <cell r="AA190">
            <v>0</v>
          </cell>
          <cell r="AB190">
            <v>0</v>
          </cell>
          <cell r="AC190">
            <v>0</v>
          </cell>
          <cell r="AD190">
            <v>0</v>
          </cell>
          <cell r="AE190">
            <v>107016.41376000051</v>
          </cell>
          <cell r="AF190">
            <v>215730.80482684428</v>
          </cell>
          <cell r="AG190">
            <v>326031.60176849924</v>
          </cell>
          <cell r="AH190">
            <v>437795.60882579966</v>
          </cell>
          <cell r="AI190">
            <v>7771358.89824</v>
          </cell>
          <cell r="AJ190">
            <v>8105078.696453453</v>
          </cell>
          <cell r="AK190">
            <v>8453129.1806097273</v>
          </cell>
          <cell r="AL190">
            <v>8816125.7429051846</v>
          </cell>
          <cell r="AM190">
            <v>7771358.89824</v>
          </cell>
          <cell r="AN190">
            <v>8105078.696453453</v>
          </cell>
          <cell r="AO190">
            <v>8453129.1806097273</v>
          </cell>
          <cell r="AP190">
            <v>8816125.7429051846</v>
          </cell>
          <cell r="AQ190">
            <v>0</v>
          </cell>
          <cell r="AR190">
            <v>0</v>
          </cell>
          <cell r="AS190">
            <v>0</v>
          </cell>
          <cell r="AT190">
            <v>0</v>
          </cell>
          <cell r="AU190">
            <v>7878375.3120000008</v>
          </cell>
          <cell r="AV190">
            <v>8320809.5012802975</v>
          </cell>
          <cell r="AW190">
            <v>8779160.7823782265</v>
          </cell>
          <cell r="AX190">
            <v>9253921.3517309837</v>
          </cell>
        </row>
        <row r="191">
          <cell r="A191" t="str">
            <v>E1939</v>
          </cell>
          <cell r="B191" t="str">
            <v>R144</v>
          </cell>
          <cell r="C191" t="str">
            <v>SD</v>
          </cell>
          <cell r="D191" t="str">
            <v>E1920</v>
          </cell>
          <cell r="E191" t="str">
            <v>-</v>
          </cell>
          <cell r="F191" t="str">
            <v>E7019</v>
          </cell>
          <cell r="G191" t="str">
            <v>Watford</v>
          </cell>
          <cell r="H191">
            <v>29418.5</v>
          </cell>
          <cell r="I191">
            <v>31314.7</v>
          </cell>
          <cell r="J191">
            <v>249.84</v>
          </cell>
          <cell r="K191">
            <v>249.84</v>
          </cell>
          <cell r="L191">
            <v>0</v>
          </cell>
          <cell r="M191">
            <v>0</v>
          </cell>
          <cell r="N191">
            <v>1.0210395781852062</v>
          </cell>
          <cell r="O191">
            <v>31314.7</v>
          </cell>
          <cell r="P191">
            <v>31973.548078996278</v>
          </cell>
          <cell r="Q191">
            <v>32646.258043662769</v>
          </cell>
          <cell r="R191">
            <v>33333.121542226829</v>
          </cell>
          <cell r="S191">
            <v>7823664.648</v>
          </cell>
          <cell r="T191">
            <v>7988271.2520564301</v>
          </cell>
          <cell r="U191">
            <v>8156341.1096287062</v>
          </cell>
          <cell r="V191">
            <v>8327947.0861099511</v>
          </cell>
          <cell r="W191">
            <v>0</v>
          </cell>
          <cell r="X191">
            <v>159765.42504112874</v>
          </cell>
          <cell r="Y191">
            <v>329516.18082899967</v>
          </cell>
          <cell r="Z191">
            <v>509736.98524661729</v>
          </cell>
          <cell r="AA191">
            <v>0</v>
          </cell>
          <cell r="AB191">
            <v>0</v>
          </cell>
          <cell r="AC191">
            <v>0</v>
          </cell>
          <cell r="AD191">
            <v>0</v>
          </cell>
          <cell r="AE191">
            <v>0</v>
          </cell>
          <cell r="AF191">
            <v>102.31535385254963</v>
          </cell>
          <cell r="AG191">
            <v>106.55738625456385</v>
          </cell>
          <cell r="AH191">
            <v>110.97529488819342</v>
          </cell>
          <cell r="AI191">
            <v>7823664.648</v>
          </cell>
          <cell r="AJ191">
            <v>8148036.677097559</v>
          </cell>
          <cell r="AK191">
            <v>8485857.290457705</v>
          </cell>
          <cell r="AL191">
            <v>8837684.0713565685</v>
          </cell>
          <cell r="AM191">
            <v>7823664.648</v>
          </cell>
          <cell r="AN191">
            <v>8148036.677097559</v>
          </cell>
          <cell r="AO191">
            <v>8485857.290457705</v>
          </cell>
          <cell r="AP191">
            <v>8837684.0713565685</v>
          </cell>
          <cell r="AQ191">
            <v>0</v>
          </cell>
          <cell r="AR191">
            <v>0</v>
          </cell>
          <cell r="AS191">
            <v>0</v>
          </cell>
          <cell r="AT191">
            <v>0</v>
          </cell>
          <cell r="AU191">
            <v>7823664.648</v>
          </cell>
          <cell r="AV191">
            <v>8148138.9924514117</v>
          </cell>
          <cell r="AW191">
            <v>8485963.8478439599</v>
          </cell>
          <cell r="AX191">
            <v>8837795.0466514565</v>
          </cell>
        </row>
        <row r="192">
          <cell r="A192" t="str">
            <v>E3537</v>
          </cell>
          <cell r="B192" t="str">
            <v>R268</v>
          </cell>
          <cell r="C192" t="str">
            <v>SD</v>
          </cell>
          <cell r="D192" t="str">
            <v>E3520</v>
          </cell>
          <cell r="E192" t="str">
            <v>-</v>
          </cell>
          <cell r="F192" t="str">
            <v>E7035</v>
          </cell>
          <cell r="G192" t="str">
            <v>Waveney</v>
          </cell>
          <cell r="H192">
            <v>34121.1</v>
          </cell>
          <cell r="I192">
            <v>35386.199999999997</v>
          </cell>
          <cell r="J192">
            <v>147.51</v>
          </cell>
          <cell r="K192">
            <v>152.46</v>
          </cell>
          <cell r="L192">
            <v>3.3557046979865834E-2</v>
          </cell>
          <cell r="M192">
            <v>0.02</v>
          </cell>
          <cell r="N192">
            <v>1.0122092491797996</v>
          </cell>
          <cell r="O192">
            <v>35386.199999999997</v>
          </cell>
          <cell r="P192">
            <v>35818.238933326218</v>
          </cell>
          <cell r="Q192">
            <v>36255.552737644801</v>
          </cell>
          <cell r="R192">
            <v>36698.205815170069</v>
          </cell>
          <cell r="S192">
            <v>5219818.3619999988</v>
          </cell>
          <cell r="T192">
            <v>5283548.4250549497</v>
          </cell>
          <cell r="U192">
            <v>5348056.5843299842</v>
          </cell>
          <cell r="V192">
            <v>5413352.3397957366</v>
          </cell>
          <cell r="W192">
            <v>104396.36723999998</v>
          </cell>
          <cell r="X192">
            <v>213455.35637221992</v>
          </cell>
          <cell r="Y192">
            <v>327343.84741366928</v>
          </cell>
          <cell r="Z192">
            <v>446234.32621041639</v>
          </cell>
          <cell r="AA192">
            <v>0</v>
          </cell>
          <cell r="AB192">
            <v>0</v>
          </cell>
          <cell r="AC192">
            <v>0</v>
          </cell>
          <cell r="AD192">
            <v>0</v>
          </cell>
          <cell r="AE192">
            <v>70765.322760000767</v>
          </cell>
          <cell r="AF192">
            <v>142936.12101437626</v>
          </cell>
          <cell r="AG192">
            <v>214676.6660141201</v>
          </cell>
          <cell r="AH192">
            <v>285894.87980222586</v>
          </cell>
          <cell r="AI192">
            <v>5324214.7292399984</v>
          </cell>
          <cell r="AJ192">
            <v>5497003.7814271692</v>
          </cell>
          <cell r="AK192">
            <v>5675400.4317436535</v>
          </cell>
          <cell r="AL192">
            <v>5859586.6660061534</v>
          </cell>
          <cell r="AM192">
            <v>5324214.7292399984</v>
          </cell>
          <cell r="AN192">
            <v>5497003.7814271692</v>
          </cell>
          <cell r="AO192">
            <v>5675400.4317436535</v>
          </cell>
          <cell r="AP192">
            <v>5859586.6660061534</v>
          </cell>
          <cell r="AQ192">
            <v>0</v>
          </cell>
          <cell r="AR192">
            <v>0</v>
          </cell>
          <cell r="AS192">
            <v>0</v>
          </cell>
          <cell r="AT192">
            <v>0</v>
          </cell>
          <cell r="AU192">
            <v>5394980.0519999992</v>
          </cell>
          <cell r="AV192">
            <v>5639939.9024415454</v>
          </cell>
          <cell r="AW192">
            <v>5890077.0977577735</v>
          </cell>
          <cell r="AX192">
            <v>6145481.5458083795</v>
          </cell>
        </row>
        <row r="193">
          <cell r="A193" t="str">
            <v>E3640</v>
          </cell>
          <cell r="B193" t="str">
            <v>R278</v>
          </cell>
          <cell r="C193" t="str">
            <v>SD</v>
          </cell>
          <cell r="D193" t="str">
            <v>E3620</v>
          </cell>
          <cell r="E193" t="str">
            <v>-</v>
          </cell>
          <cell r="F193" t="str">
            <v>E7036</v>
          </cell>
          <cell r="G193" t="str">
            <v>Waverley</v>
          </cell>
          <cell r="H193">
            <v>51534.9</v>
          </cell>
          <cell r="I193">
            <v>53645.9</v>
          </cell>
          <cell r="J193">
            <v>161.91</v>
          </cell>
          <cell r="K193">
            <v>166.91</v>
          </cell>
          <cell r="L193">
            <v>3.0881353838552172E-2</v>
          </cell>
          <cell r="M193">
            <v>0.02</v>
          </cell>
          <cell r="N193">
            <v>1.013471871076171</v>
          </cell>
          <cell r="O193">
            <v>53645.9</v>
          </cell>
          <cell r="P193">
            <v>54368.610648565162</v>
          </cell>
          <cell r="Q193">
            <v>55101.05756181317</v>
          </cell>
          <cell r="R193">
            <v>55843.371905446591</v>
          </cell>
          <cell r="S193">
            <v>8685807.6689999998</v>
          </cell>
          <cell r="T193">
            <v>8802821.7501091845</v>
          </cell>
          <cell r="U193">
            <v>8921412.2298331708</v>
          </cell>
          <cell r="V193">
            <v>9041600.3452108577</v>
          </cell>
          <cell r="W193">
            <v>173716.15338</v>
          </cell>
          <cell r="X193">
            <v>355633.99870441097</v>
          </cell>
          <cell r="Y193">
            <v>546061.79976362805</v>
          </cell>
          <cell r="Z193">
            <v>745318.64631247649</v>
          </cell>
          <cell r="AA193">
            <v>0</v>
          </cell>
          <cell r="AB193">
            <v>0</v>
          </cell>
          <cell r="AC193">
            <v>0</v>
          </cell>
          <cell r="AD193">
            <v>0</v>
          </cell>
          <cell r="AE193">
            <v>94513.346619999676</v>
          </cell>
          <cell r="AF193">
            <v>188052.10778124005</v>
          </cell>
          <cell r="AG193">
            <v>280454.06366356876</v>
          </cell>
          <cell r="AH193">
            <v>371548.79179645563</v>
          </cell>
          <cell r="AI193">
            <v>8859523.8223799989</v>
          </cell>
          <cell r="AJ193">
            <v>9158455.7488135956</v>
          </cell>
          <cell r="AK193">
            <v>9467474.0295967981</v>
          </cell>
          <cell r="AL193">
            <v>9786918.9915233348</v>
          </cell>
          <cell r="AM193">
            <v>8859523.8223799989</v>
          </cell>
          <cell r="AN193">
            <v>9158455.7488135956</v>
          </cell>
          <cell r="AO193">
            <v>9467474.0295967981</v>
          </cell>
          <cell r="AP193">
            <v>9786918.9915233348</v>
          </cell>
          <cell r="AQ193">
            <v>0</v>
          </cell>
          <cell r="AR193">
            <v>0</v>
          </cell>
          <cell r="AS193">
            <v>0</v>
          </cell>
          <cell r="AT193">
            <v>0</v>
          </cell>
          <cell r="AU193">
            <v>8954037.1689999979</v>
          </cell>
          <cell r="AV193">
            <v>9346507.8565948363</v>
          </cell>
          <cell r="AW193">
            <v>9747928.0932603665</v>
          </cell>
          <cell r="AX193">
            <v>10158467.78331979</v>
          </cell>
        </row>
        <row r="194">
          <cell r="A194" t="str">
            <v>E1437</v>
          </cell>
          <cell r="B194" t="str">
            <v>R93</v>
          </cell>
          <cell r="C194" t="str">
            <v>SD</v>
          </cell>
          <cell r="D194" t="str">
            <v>E1421</v>
          </cell>
          <cell r="E194" t="str">
            <v>E6114</v>
          </cell>
          <cell r="F194" t="str">
            <v>E7053</v>
          </cell>
          <cell r="G194" t="str">
            <v>Wealden</v>
          </cell>
          <cell r="H194">
            <v>59140.800000000003</v>
          </cell>
          <cell r="I194">
            <v>62920.5</v>
          </cell>
          <cell r="J194">
            <v>174.06</v>
          </cell>
          <cell r="K194">
            <v>177.44</v>
          </cell>
          <cell r="L194">
            <v>1.9418591290359721E-2</v>
          </cell>
          <cell r="M194">
            <v>1.9418591290359721E-2</v>
          </cell>
          <cell r="N194">
            <v>1.0208650210337851</v>
          </cell>
          <cell r="O194">
            <v>62920.5</v>
          </cell>
          <cell r="P194">
            <v>64233.33755595627</v>
          </cell>
          <cell r="Q194">
            <v>65573.567495131516</v>
          </cell>
          <cell r="R194">
            <v>66941.761360177756</v>
          </cell>
          <cell r="S194">
            <v>10951942.23</v>
          </cell>
          <cell r="T194">
            <v>11180454.734989749</v>
          </cell>
          <cell r="U194">
            <v>11413735.158202592</v>
          </cell>
          <cell r="V194">
            <v>11651882.98235254</v>
          </cell>
          <cell r="W194">
            <v>212671.29000000082</v>
          </cell>
          <cell r="X194">
            <v>445059.94925770973</v>
          </cell>
          <cell r="Y194">
            <v>691707.76031352603</v>
          </cell>
          <cell r="Z194">
            <v>953300.72207438422</v>
          </cell>
          <cell r="AA194">
            <v>0</v>
          </cell>
          <cell r="AB194">
            <v>0</v>
          </cell>
          <cell r="AC194">
            <v>0</v>
          </cell>
          <cell r="AD194">
            <v>0</v>
          </cell>
          <cell r="AE194">
            <v>0</v>
          </cell>
          <cell r="AF194">
            <v>93215.41946120192</v>
          </cell>
          <cell r="AG194">
            <v>185666.57277133327</v>
          </cell>
          <cell r="AH194">
            <v>277088.85172568081</v>
          </cell>
          <cell r="AI194">
            <v>11164613.520000001</v>
          </cell>
          <cell r="AJ194">
            <v>11625514.684247458</v>
          </cell>
          <cell r="AK194">
            <v>12105442.918516118</v>
          </cell>
          <cell r="AL194">
            <v>12605183.704426924</v>
          </cell>
          <cell r="AM194">
            <v>11164613.520000001</v>
          </cell>
          <cell r="AN194">
            <v>11625514.684247458</v>
          </cell>
          <cell r="AO194">
            <v>12105442.918516118</v>
          </cell>
          <cell r="AP194">
            <v>12605183.704426924</v>
          </cell>
          <cell r="AQ194">
            <v>0</v>
          </cell>
          <cell r="AR194">
            <v>0</v>
          </cell>
          <cell r="AS194">
            <v>0</v>
          </cell>
          <cell r="AT194">
            <v>0</v>
          </cell>
          <cell r="AU194">
            <v>11164613.520000001</v>
          </cell>
          <cell r="AV194">
            <v>11718730.10370866</v>
          </cell>
          <cell r="AW194">
            <v>12291109.491287451</v>
          </cell>
          <cell r="AX194">
            <v>12882272.556152605</v>
          </cell>
        </row>
        <row r="195">
          <cell r="A195" t="str">
            <v>E2837</v>
          </cell>
          <cell r="B195" t="str">
            <v>R214</v>
          </cell>
          <cell r="C195" t="str">
            <v>SD</v>
          </cell>
          <cell r="D195" t="str">
            <v>E2820</v>
          </cell>
          <cell r="E195" t="str">
            <v>-</v>
          </cell>
          <cell r="F195" t="str">
            <v>E7028</v>
          </cell>
          <cell r="G195" t="str">
            <v>Wellingborough</v>
          </cell>
          <cell r="H195">
            <v>21648</v>
          </cell>
          <cell r="I195">
            <v>23480</v>
          </cell>
          <cell r="J195">
            <v>131.22</v>
          </cell>
          <cell r="K195">
            <v>136.09</v>
          </cell>
          <cell r="L195">
            <v>3.7113244932174938E-2</v>
          </cell>
          <cell r="M195">
            <v>0.02</v>
          </cell>
          <cell r="N195">
            <v>1.0274485993537972</v>
          </cell>
          <cell r="O195">
            <v>23480</v>
          </cell>
          <cell r="P195">
            <v>24124.493112827156</v>
          </cell>
          <cell r="Q195">
            <v>24786.676658894587</v>
          </cell>
          <cell r="R195">
            <v>25467.036215816701</v>
          </cell>
          <cell r="S195">
            <v>3081045.6</v>
          </cell>
          <cell r="T195">
            <v>3165615.9862651792</v>
          </cell>
          <cell r="U195">
            <v>3252507.7111801477</v>
          </cell>
          <cell r="V195">
            <v>3341784.4922394673</v>
          </cell>
          <cell r="W195">
            <v>61620.912000000004</v>
          </cell>
          <cell r="X195">
            <v>127890.88584511321</v>
          </cell>
          <cell r="Y195">
            <v>199079.49198591424</v>
          </cell>
          <cell r="Z195">
            <v>275470.51394980244</v>
          </cell>
          <cell r="AA195">
            <v>0</v>
          </cell>
          <cell r="AB195">
            <v>0</v>
          </cell>
          <cell r="AC195">
            <v>0</v>
          </cell>
          <cell r="AD195">
            <v>0</v>
          </cell>
          <cell r="AE195">
            <v>52726.687999999907</v>
          </cell>
          <cell r="AF195">
            <v>110217.8611784909</v>
          </cell>
          <cell r="AG195">
            <v>169498.38993184807</v>
          </cell>
          <cell r="AH195">
            <v>230559.49565847561</v>
          </cell>
          <cell r="AI195">
            <v>3142666.5120000001</v>
          </cell>
          <cell r="AJ195">
            <v>3293506.8721102923</v>
          </cell>
          <cell r="AK195">
            <v>3451587.203166062</v>
          </cell>
          <cell r="AL195">
            <v>3617255.0061892699</v>
          </cell>
          <cell r="AM195">
            <v>3142666.5120000001</v>
          </cell>
          <cell r="AN195">
            <v>3293506.8721102923</v>
          </cell>
          <cell r="AO195">
            <v>3451587.203166062</v>
          </cell>
          <cell r="AP195">
            <v>3617255.0061892699</v>
          </cell>
          <cell r="AQ195">
            <v>0</v>
          </cell>
          <cell r="AR195">
            <v>0</v>
          </cell>
          <cell r="AS195">
            <v>0</v>
          </cell>
          <cell r="AT195">
            <v>0</v>
          </cell>
          <cell r="AU195">
            <v>3195393.2</v>
          </cell>
          <cell r="AV195">
            <v>3403724.7332887831</v>
          </cell>
          <cell r="AW195">
            <v>3621085.5930979103</v>
          </cell>
          <cell r="AX195">
            <v>3847814.5018477454</v>
          </cell>
        </row>
        <row r="196">
          <cell r="A196" t="str">
            <v>E1940</v>
          </cell>
          <cell r="B196" t="str">
            <v>R145</v>
          </cell>
          <cell r="C196" t="str">
            <v>SD</v>
          </cell>
          <cell r="D196" t="str">
            <v>E1920</v>
          </cell>
          <cell r="E196" t="str">
            <v>-</v>
          </cell>
          <cell r="F196" t="str">
            <v>E7019</v>
          </cell>
          <cell r="G196" t="str">
            <v>Welwyn Hatfield</v>
          </cell>
          <cell r="H196">
            <v>37623</v>
          </cell>
          <cell r="I196">
            <v>39470.1</v>
          </cell>
          <cell r="J196">
            <v>196.61</v>
          </cell>
          <cell r="K196">
            <v>196.61</v>
          </cell>
          <cell r="L196">
            <v>0</v>
          </cell>
          <cell r="M196">
            <v>0</v>
          </cell>
          <cell r="N196">
            <v>1.0161042504236844</v>
          </cell>
          <cell r="O196">
            <v>39470.1</v>
          </cell>
          <cell r="P196">
            <v>40105.736374647866</v>
          </cell>
          <cell r="Q196">
            <v>40751.609196651465</v>
          </cell>
          <cell r="R196">
            <v>41407.883316322455</v>
          </cell>
          <cell r="S196">
            <v>7760216.3610000005</v>
          </cell>
          <cell r="T196">
            <v>7885188.8286195174</v>
          </cell>
          <cell r="U196">
            <v>8012173.8841536455</v>
          </cell>
          <cell r="V196">
            <v>8141203.9388221586</v>
          </cell>
          <cell r="W196">
            <v>0</v>
          </cell>
          <cell r="X196">
            <v>157703.77657239049</v>
          </cell>
          <cell r="Y196">
            <v>323691.8249198072</v>
          </cell>
          <cell r="Z196">
            <v>498306.81068742613</v>
          </cell>
          <cell r="AA196">
            <v>0</v>
          </cell>
          <cell r="AB196">
            <v>0</v>
          </cell>
          <cell r="AC196">
            <v>0</v>
          </cell>
          <cell r="AD196">
            <v>0</v>
          </cell>
          <cell r="AE196">
            <v>0</v>
          </cell>
          <cell r="AF196">
            <v>42824.905300849205</v>
          </cell>
          <cell r="AG196">
            <v>83824.267046707973</v>
          </cell>
          <cell r="AH196">
            <v>122811.43905741014</v>
          </cell>
          <cell r="AI196">
            <v>7760216.3610000005</v>
          </cell>
          <cell r="AJ196">
            <v>8042892.6051919078</v>
          </cell>
          <cell r="AK196">
            <v>8335865.7090734523</v>
          </cell>
          <cell r="AL196">
            <v>8639510.7495095842</v>
          </cell>
          <cell r="AM196">
            <v>7760216.3610000005</v>
          </cell>
          <cell r="AN196">
            <v>8042892.6051919078</v>
          </cell>
          <cell r="AO196">
            <v>8335865.7090734523</v>
          </cell>
          <cell r="AP196">
            <v>8639510.7495095842</v>
          </cell>
          <cell r="AQ196">
            <v>0</v>
          </cell>
          <cell r="AR196">
            <v>0</v>
          </cell>
          <cell r="AS196">
            <v>0</v>
          </cell>
          <cell r="AT196">
            <v>0</v>
          </cell>
          <cell r="AU196">
            <v>7760216.3610000005</v>
          </cell>
          <cell r="AV196">
            <v>8085717.510492757</v>
          </cell>
          <cell r="AW196">
            <v>8419689.9761201609</v>
          </cell>
          <cell r="AX196">
            <v>8762322.1885669939</v>
          </cell>
        </row>
        <row r="197">
          <cell r="A197" t="str">
            <v>E1140</v>
          </cell>
          <cell r="B197" t="str">
            <v>R70</v>
          </cell>
          <cell r="C197" t="str">
            <v>SD</v>
          </cell>
          <cell r="D197" t="str">
            <v>E1121</v>
          </cell>
          <cell r="E197" t="str">
            <v>E6161</v>
          </cell>
          <cell r="F197" t="str">
            <v>E7051</v>
          </cell>
          <cell r="G197" t="str">
            <v>West Devon</v>
          </cell>
          <cell r="H197">
            <v>18920.8</v>
          </cell>
          <cell r="I197">
            <v>19733.400000000001</v>
          </cell>
          <cell r="J197">
            <v>208.39</v>
          </cell>
          <cell r="K197">
            <v>213.39</v>
          </cell>
          <cell r="L197">
            <v>2.3993473775133056E-2</v>
          </cell>
          <cell r="M197">
            <v>0.02</v>
          </cell>
          <cell r="N197">
            <v>1.0141156262720779</v>
          </cell>
          <cell r="O197">
            <v>19733.400000000001</v>
          </cell>
          <cell r="P197">
            <v>20011.949299477423</v>
          </cell>
          <cell r="Q197">
            <v>20294.430496764617</v>
          </cell>
          <cell r="R197">
            <v>20580.899093061606</v>
          </cell>
          <cell r="S197">
            <v>4112243.2260000003</v>
          </cell>
          <cell r="T197">
            <v>4170290.1145180999</v>
          </cell>
          <cell r="U197">
            <v>4229156.3712207777</v>
          </cell>
          <cell r="V197">
            <v>4288853.5620031077</v>
          </cell>
          <cell r="W197">
            <v>82244.864520000003</v>
          </cell>
          <cell r="X197">
            <v>168479.7206265312</v>
          </cell>
          <cell r="Y197">
            <v>258858.20316968107</v>
          </cell>
          <cell r="Z197">
            <v>353539.46303961001</v>
          </cell>
          <cell r="AA197">
            <v>0</v>
          </cell>
          <cell r="AB197">
            <v>0</v>
          </cell>
          <cell r="AC197">
            <v>0</v>
          </cell>
          <cell r="AD197">
            <v>0</v>
          </cell>
          <cell r="AE197">
            <v>16422.135480000008</v>
          </cell>
          <cell r="AF197">
            <v>31639.772368242811</v>
          </cell>
          <cell r="AG197">
            <v>45558.254281787726</v>
          </cell>
          <cell r="AH197">
            <v>58078.51882162199</v>
          </cell>
          <cell r="AI197">
            <v>4194488.0905200001</v>
          </cell>
          <cell r="AJ197">
            <v>4338769.8351446316</v>
          </cell>
          <cell r="AK197">
            <v>4488014.5743904589</v>
          </cell>
          <cell r="AL197">
            <v>4642393.0250427173</v>
          </cell>
          <cell r="AM197">
            <v>4194488.0905200001</v>
          </cell>
          <cell r="AN197">
            <v>4338769.8351446316</v>
          </cell>
          <cell r="AO197">
            <v>4488014.5743904589</v>
          </cell>
          <cell r="AP197">
            <v>4642393.0250427173</v>
          </cell>
          <cell r="AQ197">
            <v>0</v>
          </cell>
          <cell r="AR197">
            <v>0</v>
          </cell>
          <cell r="AS197">
            <v>0</v>
          </cell>
          <cell r="AT197">
            <v>0</v>
          </cell>
          <cell r="AU197">
            <v>4210910.2259999998</v>
          </cell>
          <cell r="AV197">
            <v>4370409.6075128745</v>
          </cell>
          <cell r="AW197">
            <v>4533572.828672247</v>
          </cell>
          <cell r="AX197">
            <v>4700471.5438643396</v>
          </cell>
        </row>
        <row r="198">
          <cell r="A198" t="str">
            <v>E1237</v>
          </cell>
          <cell r="B198" t="str">
            <v>R76</v>
          </cell>
          <cell r="C198" t="str">
            <v>SD</v>
          </cell>
          <cell r="D198" t="str">
            <v>E1221</v>
          </cell>
          <cell r="E198" t="str">
            <v>E6162</v>
          </cell>
          <cell r="F198" t="str">
            <v>E7012</v>
          </cell>
          <cell r="G198" t="str">
            <v>West Dorset</v>
          </cell>
          <cell r="H198">
            <v>39965.4</v>
          </cell>
          <cell r="I198">
            <v>40881.800000000003</v>
          </cell>
          <cell r="J198">
            <v>129.75</v>
          </cell>
          <cell r="K198">
            <v>134.75</v>
          </cell>
          <cell r="L198">
            <v>3.8535645472061564E-2</v>
          </cell>
          <cell r="M198">
            <v>0.02</v>
          </cell>
          <cell r="N198">
            <v>1.0075855914105079</v>
          </cell>
          <cell r="O198">
            <v>40881.800000000003</v>
          </cell>
          <cell r="P198">
            <v>41191.912630926105</v>
          </cell>
          <cell r="Q198">
            <v>41504.377649561648</v>
          </cell>
          <cell r="R198">
            <v>41819.212900158636</v>
          </cell>
          <cell r="S198">
            <v>5304413.5500000007</v>
          </cell>
          <cell r="T198">
            <v>5344650.6638626624</v>
          </cell>
          <cell r="U198">
            <v>5385193.0000306237</v>
          </cell>
          <cell r="V198">
            <v>5426042.8737955829</v>
          </cell>
          <cell r="W198">
            <v>106088.27100000002</v>
          </cell>
          <cell r="X198">
            <v>215923.88682005153</v>
          </cell>
          <cell r="Y198">
            <v>329616.89314587403</v>
          </cell>
          <cell r="Z198">
            <v>447280.43433957716</v>
          </cell>
          <cell r="AA198">
            <v>0</v>
          </cell>
          <cell r="AB198">
            <v>0</v>
          </cell>
          <cell r="AC198">
            <v>0</v>
          </cell>
          <cell r="AD198">
            <v>0</v>
          </cell>
          <cell r="AE198">
            <v>98320.72900000005</v>
          </cell>
          <cell r="AF198">
            <v>195995.23948920888</v>
          </cell>
          <cell r="AG198">
            <v>292948.77159754967</v>
          </cell>
          <cell r="AH198">
            <v>389103.82366359525</v>
          </cell>
          <cell r="AI198">
            <v>5410501.8210000005</v>
          </cell>
          <cell r="AJ198">
            <v>5560574.5506827142</v>
          </cell>
          <cell r="AK198">
            <v>5714809.8931764979</v>
          </cell>
          <cell r="AL198">
            <v>5873323.3081351602</v>
          </cell>
          <cell r="AM198">
            <v>5410501.8210000005</v>
          </cell>
          <cell r="AN198">
            <v>5560574.5506827142</v>
          </cell>
          <cell r="AO198">
            <v>5714809.8931764979</v>
          </cell>
          <cell r="AP198">
            <v>5873323.3081351602</v>
          </cell>
          <cell r="AQ198">
            <v>0</v>
          </cell>
          <cell r="AR198">
            <v>0</v>
          </cell>
          <cell r="AS198">
            <v>0</v>
          </cell>
          <cell r="AT198">
            <v>0</v>
          </cell>
          <cell r="AU198">
            <v>5508822.5500000007</v>
          </cell>
          <cell r="AV198">
            <v>5756569.7901719231</v>
          </cell>
          <cell r="AW198">
            <v>6007758.6647740472</v>
          </cell>
          <cell r="AX198">
            <v>6262427.1317987554</v>
          </cell>
        </row>
        <row r="199">
          <cell r="A199" t="str">
            <v>E2343</v>
          </cell>
          <cell r="B199" t="str">
            <v>R183</v>
          </cell>
          <cell r="C199" t="str">
            <v>SD</v>
          </cell>
          <cell r="D199" t="str">
            <v>E2321</v>
          </cell>
          <cell r="E199" t="str">
            <v>E6123</v>
          </cell>
          <cell r="F199" t="str">
            <v>E7023</v>
          </cell>
          <cell r="G199" t="str">
            <v>West Lancashire</v>
          </cell>
          <cell r="H199">
            <v>32918.699999999997</v>
          </cell>
          <cell r="I199">
            <v>34021</v>
          </cell>
          <cell r="J199">
            <v>183.55</v>
          </cell>
          <cell r="K199">
            <v>186.76</v>
          </cell>
          <cell r="L199">
            <v>1.7488422773086265E-2</v>
          </cell>
          <cell r="M199">
            <v>1.7488422773086265E-2</v>
          </cell>
          <cell r="N199">
            <v>1.0110395226285858</v>
          </cell>
          <cell r="O199">
            <v>34021</v>
          </cell>
          <cell r="P199">
            <v>34396.575599347118</v>
          </cell>
          <cell r="Q199">
            <v>34776.297374021968</v>
          </cell>
          <cell r="R199">
            <v>35160.211095820909</v>
          </cell>
          <cell r="S199">
            <v>6244554.5500000007</v>
          </cell>
          <cell r="T199">
            <v>6313491.4512601634</v>
          </cell>
          <cell r="U199">
            <v>6383189.3830017326</v>
          </cell>
          <cell r="V199">
            <v>6453656.7466379283</v>
          </cell>
          <cell r="W199">
            <v>109207.40999999947</v>
          </cell>
          <cell r="X199">
            <v>238891.09685258463</v>
          </cell>
          <cell r="Y199">
            <v>374022.69499253196</v>
          </cell>
          <cell r="Z199">
            <v>514787.89647021494</v>
          </cell>
          <cell r="AA199">
            <v>0</v>
          </cell>
          <cell r="AB199">
            <v>0</v>
          </cell>
          <cell r="AC199">
            <v>0</v>
          </cell>
          <cell r="AD199">
            <v>0</v>
          </cell>
          <cell r="AE199">
            <v>0</v>
          </cell>
          <cell r="AF199">
            <v>43504.788818054512</v>
          </cell>
          <cell r="AG199">
            <v>85372.193318297708</v>
          </cell>
          <cell r="AH199">
            <v>125479.54758468285</v>
          </cell>
          <cell r="AI199">
            <v>6353761.96</v>
          </cell>
          <cell r="AJ199">
            <v>6552382.5481127482</v>
          </cell>
          <cell r="AK199">
            <v>6757212.0779942647</v>
          </cell>
          <cell r="AL199">
            <v>6968444.6431081435</v>
          </cell>
          <cell r="AM199">
            <v>6353761.96</v>
          </cell>
          <cell r="AN199">
            <v>6552382.5481127482</v>
          </cell>
          <cell r="AO199">
            <v>6757212.0779942647</v>
          </cell>
          <cell r="AP199">
            <v>6968444.6431081435</v>
          </cell>
          <cell r="AQ199">
            <v>0</v>
          </cell>
          <cell r="AR199">
            <v>0</v>
          </cell>
          <cell r="AS199">
            <v>0</v>
          </cell>
          <cell r="AT199">
            <v>0</v>
          </cell>
          <cell r="AU199">
            <v>6353761.96</v>
          </cell>
          <cell r="AV199">
            <v>6595887.336930803</v>
          </cell>
          <cell r="AW199">
            <v>6842584.2713125627</v>
          </cell>
          <cell r="AX199">
            <v>7093924.1906928262</v>
          </cell>
        </row>
        <row r="200">
          <cell r="A200" t="str">
            <v>E2537</v>
          </cell>
          <cell r="B200" t="str">
            <v>R200</v>
          </cell>
          <cell r="C200" t="str">
            <v>SD</v>
          </cell>
          <cell r="D200" t="str">
            <v>E2520</v>
          </cell>
          <cell r="E200" t="str">
            <v>-</v>
          </cell>
          <cell r="F200" t="str">
            <v>E7025</v>
          </cell>
          <cell r="G200" t="str">
            <v>West Lindsey</v>
          </cell>
          <cell r="H200">
            <v>27656.400000000001</v>
          </cell>
          <cell r="I200">
            <v>28878.7</v>
          </cell>
          <cell r="J200">
            <v>191.34</v>
          </cell>
          <cell r="K200">
            <v>196.29</v>
          </cell>
          <cell r="L200">
            <v>2.587017873941666E-2</v>
          </cell>
          <cell r="M200">
            <v>0.02</v>
          </cell>
          <cell r="N200">
            <v>1.0145201185418729</v>
          </cell>
          <cell r="O200">
            <v>28878.7</v>
          </cell>
          <cell r="P200">
            <v>29298.022147335185</v>
          </cell>
          <cell r="Q200">
            <v>29723.432901956909</v>
          </cell>
          <cell r="R200">
            <v>30155.020671164726</v>
          </cell>
          <cell r="S200">
            <v>5525650.4580000006</v>
          </cell>
          <cell r="T200">
            <v>5605883.5576711148</v>
          </cell>
          <cell r="U200">
            <v>5687281.6514604352</v>
          </cell>
          <cell r="V200">
            <v>5769861.6552206585</v>
          </cell>
          <cell r="W200">
            <v>110513.00916000002</v>
          </cell>
          <cell r="X200">
            <v>226477.69572991299</v>
          </cell>
          <cell r="Y200">
            <v>348107.13532258989</v>
          </cell>
          <cell r="Z200">
            <v>475622.15914101404</v>
          </cell>
          <cell r="AA200">
            <v>0</v>
          </cell>
          <cell r="AB200">
            <v>0</v>
          </cell>
          <cell r="AC200">
            <v>0</v>
          </cell>
          <cell r="AD200">
            <v>0</v>
          </cell>
          <cell r="AE200">
            <v>32436.555839999917</v>
          </cell>
          <cell r="AF200">
            <v>65037.624636072105</v>
          </cell>
          <cell r="AG200">
            <v>96258.186561665352</v>
          </cell>
          <cell r="AH200">
            <v>125970.50324872212</v>
          </cell>
          <cell r="AI200">
            <v>5636163.4671600005</v>
          </cell>
          <cell r="AJ200">
            <v>5832361.253401028</v>
          </cell>
          <cell r="AK200">
            <v>6035388.7867830247</v>
          </cell>
          <cell r="AL200">
            <v>6245483.8143616728</v>
          </cell>
          <cell r="AM200">
            <v>5636163.4671600005</v>
          </cell>
          <cell r="AN200">
            <v>5832361.253401028</v>
          </cell>
          <cell r="AO200">
            <v>6035388.7867830247</v>
          </cell>
          <cell r="AP200">
            <v>6245483.8143616728</v>
          </cell>
          <cell r="AQ200">
            <v>0</v>
          </cell>
          <cell r="AR200">
            <v>0</v>
          </cell>
          <cell r="AS200">
            <v>0</v>
          </cell>
          <cell r="AT200">
            <v>0</v>
          </cell>
          <cell r="AU200">
            <v>5668600.023</v>
          </cell>
          <cell r="AV200">
            <v>5897398.8780370997</v>
          </cell>
          <cell r="AW200">
            <v>6131646.9733446902</v>
          </cell>
          <cell r="AX200">
            <v>6371454.3176103951</v>
          </cell>
        </row>
        <row r="201">
          <cell r="A201" t="str">
            <v>E3135</v>
          </cell>
          <cell r="B201" t="str">
            <v>R241</v>
          </cell>
          <cell r="C201" t="str">
            <v>SD</v>
          </cell>
          <cell r="D201" t="str">
            <v>E3120</v>
          </cell>
          <cell r="E201" t="str">
            <v>-</v>
          </cell>
          <cell r="F201" t="str">
            <v>E7054</v>
          </cell>
          <cell r="G201" t="str">
            <v>West Oxfordshire</v>
          </cell>
          <cell r="H201">
            <v>40037</v>
          </cell>
          <cell r="I201">
            <v>41512</v>
          </cell>
          <cell r="J201">
            <v>81.63</v>
          </cell>
          <cell r="K201">
            <v>86.63</v>
          </cell>
          <cell r="L201">
            <v>6.1251990689697333E-2</v>
          </cell>
          <cell r="M201">
            <v>2.0000000000000004E-2</v>
          </cell>
          <cell r="N201">
            <v>1.0121325141882707</v>
          </cell>
          <cell r="O201">
            <v>41512</v>
          </cell>
          <cell r="P201">
            <v>42015.644928983493</v>
          </cell>
          <cell r="Q201">
            <v>42525.40033721373</v>
          </cell>
          <cell r="R201">
            <v>43041.340360166869</v>
          </cell>
          <cell r="S201">
            <v>3388624.5599999996</v>
          </cell>
          <cell r="T201">
            <v>3429737.0955529222</v>
          </cell>
          <cell r="U201">
            <v>3471348.4295267565</v>
          </cell>
          <cell r="V201">
            <v>3513464.6136004212</v>
          </cell>
          <cell r="W201">
            <v>67772.491200000004</v>
          </cell>
          <cell r="X201">
            <v>138561.37866033803</v>
          </cell>
          <cell r="Y201">
            <v>212474.29467447347</v>
          </cell>
          <cell r="Z201">
            <v>289622.47718264803</v>
          </cell>
          <cell r="AA201">
            <v>0</v>
          </cell>
          <cell r="AB201">
            <v>0</v>
          </cell>
          <cell r="AC201">
            <v>0</v>
          </cell>
          <cell r="AD201">
            <v>0</v>
          </cell>
          <cell r="AE201">
            <v>139787.50880000016</v>
          </cell>
          <cell r="AF201">
            <v>281595.07062949718</v>
          </cell>
          <cell r="AG201">
            <v>425406.71038373269</v>
          </cell>
          <cell r="AH201">
            <v>571204.33002068964</v>
          </cell>
          <cell r="AI201">
            <v>3456397.0511999996</v>
          </cell>
          <cell r="AJ201">
            <v>3568298.4742132602</v>
          </cell>
          <cell r="AK201">
            <v>3683822.7242012299</v>
          </cell>
          <cell r="AL201">
            <v>3803087.0907830694</v>
          </cell>
          <cell r="AM201">
            <v>3456397.0511999996</v>
          </cell>
          <cell r="AN201">
            <v>3568298.4742132602</v>
          </cell>
          <cell r="AO201">
            <v>3683822.7242012299</v>
          </cell>
          <cell r="AP201">
            <v>3803087.0907830694</v>
          </cell>
          <cell r="AQ201">
            <v>0</v>
          </cell>
          <cell r="AR201">
            <v>0</v>
          </cell>
          <cell r="AS201">
            <v>0</v>
          </cell>
          <cell r="AT201">
            <v>0</v>
          </cell>
          <cell r="AU201">
            <v>3596184.5599999996</v>
          </cell>
          <cell r="AV201">
            <v>3849893.5448427573</v>
          </cell>
          <cell r="AW201">
            <v>4109229.4345849627</v>
          </cell>
          <cell r="AX201">
            <v>4374291.4208037592</v>
          </cell>
        </row>
        <row r="202">
          <cell r="A202" t="str">
            <v>E3335</v>
          </cell>
          <cell r="B202" t="str">
            <v>R251</v>
          </cell>
          <cell r="C202" t="str">
            <v>SD</v>
          </cell>
          <cell r="D202" t="str">
            <v>E3320</v>
          </cell>
          <cell r="E202" t="str">
            <v>E6161</v>
          </cell>
          <cell r="F202" t="str">
            <v>E7050</v>
          </cell>
          <cell r="G202" t="str">
            <v>West Somerset</v>
          </cell>
          <cell r="H202">
            <v>12861.8</v>
          </cell>
          <cell r="I202">
            <v>13482</v>
          </cell>
          <cell r="J202">
            <v>140.56</v>
          </cell>
          <cell r="K202">
            <v>147.32</v>
          </cell>
          <cell r="L202">
            <v>4.8093340922026107E-2</v>
          </cell>
          <cell r="M202">
            <v>0.02</v>
          </cell>
          <cell r="N202">
            <v>1.0158217879130813</v>
          </cell>
          <cell r="O202">
            <v>13482</v>
          </cell>
          <cell r="P202">
            <v>13695.309344644162</v>
          </cell>
          <cell r="Q202">
            <v>13911.993624499162</v>
          </cell>
          <cell r="R202">
            <v>14132.106237074127</v>
          </cell>
          <cell r="S202">
            <v>1895029.92</v>
          </cell>
          <cell r="T202">
            <v>1925012.6814831833</v>
          </cell>
          <cell r="U202">
            <v>1955469.8238596022</v>
          </cell>
          <cell r="V202">
            <v>1986408.8526831393</v>
          </cell>
          <cell r="W202">
            <v>37900.598400000003</v>
          </cell>
          <cell r="X202">
            <v>77770.512331920589</v>
          </cell>
          <cell r="Y202">
            <v>119690.3969787984</v>
          </cell>
          <cell r="Z202">
            <v>163743.97236979293</v>
          </cell>
          <cell r="AA202">
            <v>0</v>
          </cell>
          <cell r="AB202">
            <v>0</v>
          </cell>
          <cell r="AC202">
            <v>0</v>
          </cell>
          <cell r="AD202">
            <v>0</v>
          </cell>
          <cell r="AE202">
            <v>53237.721599999692</v>
          </cell>
          <cell r="AF202">
            <v>83286.325561094418</v>
          </cell>
          <cell r="AG202">
            <v>113474.61616780709</v>
          </cell>
          <cell r="AH202">
            <v>143770.65934893966</v>
          </cell>
          <cell r="AI202">
            <v>1932930.5183999999</v>
          </cell>
          <cell r="AJ202">
            <v>2002783.193815104</v>
          </cell>
          <cell r="AK202">
            <v>2075160.2208384005</v>
          </cell>
          <cell r="AL202">
            <v>2150152.8250529324</v>
          </cell>
          <cell r="AM202">
            <v>1932930.5183999999</v>
          </cell>
          <cell r="AN202">
            <v>2002783.193815104</v>
          </cell>
          <cell r="AO202">
            <v>2075160.2208384005</v>
          </cell>
          <cell r="AP202">
            <v>2150152.8250529324</v>
          </cell>
          <cell r="AQ202">
            <v>0</v>
          </cell>
          <cell r="AR202">
            <v>0</v>
          </cell>
          <cell r="AS202">
            <v>0</v>
          </cell>
          <cell r="AT202">
            <v>0</v>
          </cell>
          <cell r="AU202">
            <v>1986168.2399999995</v>
          </cell>
          <cell r="AV202">
            <v>2086069.5193761983</v>
          </cell>
          <cell r="AW202">
            <v>2188634.8370062076</v>
          </cell>
          <cell r="AX202">
            <v>2293923.4844018719</v>
          </cell>
        </row>
        <row r="203">
          <cell r="A203" t="str">
            <v>E1238</v>
          </cell>
          <cell r="B203" t="str">
            <v>R77</v>
          </cell>
          <cell r="C203" t="str">
            <v>SD</v>
          </cell>
          <cell r="D203" t="str">
            <v>E1221</v>
          </cell>
          <cell r="E203" t="str">
            <v>E6162</v>
          </cell>
          <cell r="F203" t="str">
            <v>E7012</v>
          </cell>
          <cell r="G203" t="str">
            <v>Weymouth &amp; Portland</v>
          </cell>
          <cell r="H203">
            <v>20026.5</v>
          </cell>
          <cell r="I203">
            <v>20567.900000000001</v>
          </cell>
          <cell r="J203">
            <v>283.70999999999998</v>
          </cell>
          <cell r="K203">
            <v>289.36</v>
          </cell>
          <cell r="L203">
            <v>1.9914701631948306E-2</v>
          </cell>
          <cell r="M203">
            <v>1.9914701631948306E-2</v>
          </cell>
          <cell r="N203">
            <v>1.0089313860951761</v>
          </cell>
          <cell r="O203">
            <v>20567.900000000001</v>
          </cell>
          <cell r="P203">
            <v>20751.599856066972</v>
          </cell>
          <cell r="Q203">
            <v>20936.940406474107</v>
          </cell>
          <cell r="R203">
            <v>21123.936304896019</v>
          </cell>
          <cell r="S203">
            <v>5835318.909</v>
          </cell>
          <cell r="T203">
            <v>5887436.3951647598</v>
          </cell>
          <cell r="U203">
            <v>5940019.362720768</v>
          </cell>
          <cell r="V203">
            <v>5993071.9690620489</v>
          </cell>
          <cell r="W203">
            <v>116208.63500000112</v>
          </cell>
          <cell r="X203">
            <v>237340.19787381071</v>
          </cell>
          <cell r="Y203">
            <v>363049.56156768062</v>
          </cell>
          <cell r="Z203">
            <v>493479.37870244164</v>
          </cell>
          <cell r="AA203">
            <v>0</v>
          </cell>
          <cell r="AB203">
            <v>0</v>
          </cell>
          <cell r="AC203">
            <v>0</v>
          </cell>
          <cell r="AD203">
            <v>0</v>
          </cell>
          <cell r="AE203">
            <v>0</v>
          </cell>
          <cell r="AF203">
            <v>0</v>
          </cell>
          <cell r="AG203">
            <v>0</v>
          </cell>
          <cell r="AH203">
            <v>0</v>
          </cell>
          <cell r="AI203">
            <v>5951527.5440000007</v>
          </cell>
          <cell r="AJ203">
            <v>6124776.5930385701</v>
          </cell>
          <cell r="AK203">
            <v>6303068.9242884489</v>
          </cell>
          <cell r="AL203">
            <v>6486551.3477644902</v>
          </cell>
          <cell r="AM203">
            <v>5951527.5440000007</v>
          </cell>
          <cell r="AN203">
            <v>6124776.5930385701</v>
          </cell>
          <cell r="AO203">
            <v>6303068.9242884489</v>
          </cell>
          <cell r="AP203">
            <v>6486551.3477644902</v>
          </cell>
          <cell r="AQ203">
            <v>0</v>
          </cell>
          <cell r="AR203">
            <v>0</v>
          </cell>
          <cell r="AS203">
            <v>0</v>
          </cell>
          <cell r="AT203">
            <v>0</v>
          </cell>
          <cell r="AU203">
            <v>5951527.5440000007</v>
          </cell>
          <cell r="AV203">
            <v>6124776.5930385701</v>
          </cell>
          <cell r="AW203">
            <v>6303068.9242884489</v>
          </cell>
          <cell r="AX203">
            <v>6486551.3477644902</v>
          </cell>
        </row>
        <row r="204">
          <cell r="A204" t="str">
            <v>E1743</v>
          </cell>
          <cell r="B204" t="str">
            <v>R126</v>
          </cell>
          <cell r="C204" t="str">
            <v>SD</v>
          </cell>
          <cell r="D204" t="str">
            <v>E1721</v>
          </cell>
          <cell r="E204" t="str">
            <v>E6117</v>
          </cell>
          <cell r="F204" t="str">
            <v>E7052</v>
          </cell>
          <cell r="G204" t="str">
            <v>Winchester</v>
          </cell>
          <cell r="H204">
            <v>45392.9</v>
          </cell>
          <cell r="I204">
            <v>46835.199999999997</v>
          </cell>
          <cell r="J204">
            <v>143.65</v>
          </cell>
          <cell r="K204">
            <v>148.63999999999999</v>
          </cell>
          <cell r="L204">
            <v>3.4737208492864546E-2</v>
          </cell>
          <cell r="M204">
            <v>0.02</v>
          </cell>
          <cell r="N204">
            <v>1.0104809954444183</v>
          </cell>
          <cell r="O204">
            <v>46835.199999999997</v>
          </cell>
          <cell r="P204">
            <v>47326.079517838414</v>
          </cell>
          <cell r="Q204">
            <v>47822.103941667054</v>
          </cell>
          <cell r="R204">
            <v>48323.327195222162</v>
          </cell>
          <cell r="S204">
            <v>6727876.4799999995</v>
          </cell>
          <cell r="T204">
            <v>6798391.3227374889</v>
          </cell>
          <cell r="U204">
            <v>6869645.2312204726</v>
          </cell>
          <cell r="V204">
            <v>6941645.9515936635</v>
          </cell>
          <cell r="W204">
            <v>134557.52959999998</v>
          </cell>
          <cell r="X204">
            <v>274655.00943859451</v>
          </cell>
          <cell r="Y204">
            <v>420477.24531254219</v>
          </cell>
          <cell r="Z204">
            <v>572214.86974512099</v>
          </cell>
          <cell r="AA204">
            <v>0</v>
          </cell>
          <cell r="AB204">
            <v>0</v>
          </cell>
          <cell r="AC204">
            <v>0</v>
          </cell>
          <cell r="AD204">
            <v>0</v>
          </cell>
          <cell r="AE204">
            <v>99150.118399999541</v>
          </cell>
          <cell r="AF204">
            <v>198132.52494461025</v>
          </cell>
          <cell r="AG204">
            <v>296376.09277304605</v>
          </cell>
          <cell r="AH204">
            <v>393768.4408873691</v>
          </cell>
          <cell r="AI204">
            <v>6862434.0095999995</v>
          </cell>
          <cell r="AJ204">
            <v>7073046.3321760837</v>
          </cell>
          <cell r="AK204">
            <v>7290122.4765330143</v>
          </cell>
          <cell r="AL204">
            <v>7513860.8213387849</v>
          </cell>
          <cell r="AM204">
            <v>6862434.0095999995</v>
          </cell>
          <cell r="AN204">
            <v>7073046.3321760837</v>
          </cell>
          <cell r="AO204">
            <v>7290122.4765330143</v>
          </cell>
          <cell r="AP204">
            <v>7513860.8213387849</v>
          </cell>
          <cell r="AQ204">
            <v>0</v>
          </cell>
          <cell r="AR204">
            <v>0</v>
          </cell>
          <cell r="AS204">
            <v>0</v>
          </cell>
          <cell r="AT204">
            <v>0</v>
          </cell>
          <cell r="AU204">
            <v>6961584.1279999986</v>
          </cell>
          <cell r="AV204">
            <v>7271178.8571206937</v>
          </cell>
          <cell r="AW204">
            <v>7586498.5693060607</v>
          </cell>
          <cell r="AX204">
            <v>7907629.2622261541</v>
          </cell>
        </row>
        <row r="205">
          <cell r="A205" t="str">
            <v>E3641</v>
          </cell>
          <cell r="B205" t="str">
            <v>R279</v>
          </cell>
          <cell r="C205" t="str">
            <v>SD</v>
          </cell>
          <cell r="D205" t="str">
            <v>E3620</v>
          </cell>
          <cell r="E205" t="str">
            <v>-</v>
          </cell>
          <cell r="F205" t="str">
            <v>E7036</v>
          </cell>
          <cell r="G205" t="str">
            <v>Woking</v>
          </cell>
          <cell r="H205">
            <v>38732</v>
          </cell>
          <cell r="I205">
            <v>39862</v>
          </cell>
          <cell r="J205">
            <v>216.81</v>
          </cell>
          <cell r="K205">
            <v>221.76</v>
          </cell>
          <cell r="L205">
            <v>2.2831050228310446E-2</v>
          </cell>
          <cell r="M205">
            <v>0.02</v>
          </cell>
          <cell r="N205">
            <v>1.0096318765962184</v>
          </cell>
          <cell r="O205">
            <v>39862</v>
          </cell>
          <cell r="P205">
            <v>40245.945864878457</v>
          </cell>
          <cell r="Q205">
            <v>40633.589848947056</v>
          </cell>
          <cell r="R205">
            <v>41024.967572033471</v>
          </cell>
          <cell r="S205">
            <v>8642480.2200000007</v>
          </cell>
          <cell r="T205">
            <v>8725723.5229642987</v>
          </cell>
          <cell r="U205">
            <v>8809768.6151502114</v>
          </cell>
          <cell r="V205">
            <v>8894623.2192925774</v>
          </cell>
          <cell r="W205">
            <v>172849.60440000001</v>
          </cell>
          <cell r="X205">
            <v>352519.2303277576</v>
          </cell>
          <cell r="Y205">
            <v>539228.31739611353</v>
          </cell>
          <cell r="Z205">
            <v>733203.00435244059</v>
          </cell>
          <cell r="AA205">
            <v>0</v>
          </cell>
          <cell r="AB205">
            <v>0</v>
          </cell>
          <cell r="AC205">
            <v>0</v>
          </cell>
          <cell r="AD205">
            <v>0</v>
          </cell>
          <cell r="AE205">
            <v>24467.295599999907</v>
          </cell>
          <cell r="AF205">
            <v>47927.931027783117</v>
          </cell>
          <cell r="AG205">
            <v>68243.85084564412</v>
          </cell>
          <cell r="AH205">
            <v>85245.098709626531</v>
          </cell>
          <cell r="AI205">
            <v>8815329.8244000003</v>
          </cell>
          <cell r="AJ205">
            <v>9078242.7532920558</v>
          </cell>
          <cell r="AK205">
            <v>9348996.932546325</v>
          </cell>
          <cell r="AL205">
            <v>9627826.2236450184</v>
          </cell>
          <cell r="AM205">
            <v>8815329.8244000003</v>
          </cell>
          <cell r="AN205">
            <v>9078242.7532920558</v>
          </cell>
          <cell r="AO205">
            <v>9348996.932546325</v>
          </cell>
          <cell r="AP205">
            <v>9627826.2236450184</v>
          </cell>
          <cell r="AQ205">
            <v>0</v>
          </cell>
          <cell r="AR205">
            <v>0</v>
          </cell>
          <cell r="AS205">
            <v>0</v>
          </cell>
          <cell r="AT205">
            <v>0</v>
          </cell>
          <cell r="AU205">
            <v>8839797.120000001</v>
          </cell>
          <cell r="AV205">
            <v>9126170.6843198389</v>
          </cell>
          <cell r="AW205">
            <v>9417240.7833919693</v>
          </cell>
          <cell r="AX205">
            <v>9713071.3223546445</v>
          </cell>
        </row>
        <row r="206">
          <cell r="A206" t="str">
            <v>E1837</v>
          </cell>
          <cell r="B206" t="str">
            <v>R133</v>
          </cell>
          <cell r="C206" t="str">
            <v>SD</v>
          </cell>
          <cell r="D206" t="str">
            <v>E1821</v>
          </cell>
          <cell r="E206" t="str">
            <v>E6118</v>
          </cell>
          <cell r="F206" t="str">
            <v>E7055</v>
          </cell>
          <cell r="G206" t="str">
            <v>Worcester</v>
          </cell>
          <cell r="H206">
            <v>28982</v>
          </cell>
          <cell r="I206">
            <v>30643</v>
          </cell>
          <cell r="J206">
            <v>165.24</v>
          </cell>
          <cell r="K206">
            <v>170.24</v>
          </cell>
          <cell r="L206">
            <v>3.0259017187121762E-2</v>
          </cell>
          <cell r="M206">
            <v>0.02</v>
          </cell>
          <cell r="N206">
            <v>1.0187500499065312</v>
          </cell>
          <cell r="O206">
            <v>30643</v>
          </cell>
          <cell r="P206">
            <v>31217.557779285835</v>
          </cell>
          <cell r="Q206">
            <v>31802.888545607464</v>
          </cell>
          <cell r="R206">
            <v>32399.194293009452</v>
          </cell>
          <cell r="S206">
            <v>5063449.32</v>
          </cell>
          <cell r="T206">
            <v>5158389.2474491913</v>
          </cell>
          <cell r="U206">
            <v>5255109.3032761775</v>
          </cell>
          <cell r="V206">
            <v>5353642.864976882</v>
          </cell>
          <cell r="W206">
            <v>101268.98640000001</v>
          </cell>
          <cell r="X206">
            <v>208398.92559694729</v>
          </cell>
          <cell r="Y206">
            <v>321654.73023492791</v>
          </cell>
          <cell r="Z206">
            <v>441312.34522863262</v>
          </cell>
          <cell r="AA206">
            <v>0</v>
          </cell>
          <cell r="AB206">
            <v>0</v>
          </cell>
          <cell r="AC206">
            <v>0</v>
          </cell>
          <cell r="AD206">
            <v>0</v>
          </cell>
          <cell r="AE206">
            <v>51946.013599999991</v>
          </cell>
          <cell r="AF206">
            <v>103776.65219591052</v>
          </cell>
          <cell r="AG206">
            <v>155388.59794918276</v>
          </cell>
          <cell r="AH206">
            <v>206671.54063155569</v>
          </cell>
          <cell r="AI206">
            <v>5164718.3064000001</v>
          </cell>
          <cell r="AJ206">
            <v>5366788.1730461381</v>
          </cell>
          <cell r="AK206">
            <v>5576764.033511105</v>
          </cell>
          <cell r="AL206">
            <v>5794955.2102055149</v>
          </cell>
          <cell r="AM206">
            <v>5164718.3064000001</v>
          </cell>
          <cell r="AN206">
            <v>5366788.1730461381</v>
          </cell>
          <cell r="AO206">
            <v>5576764.033511105</v>
          </cell>
          <cell r="AP206">
            <v>5794955.2102055149</v>
          </cell>
          <cell r="AQ206">
            <v>0</v>
          </cell>
          <cell r="AR206">
            <v>0</v>
          </cell>
          <cell r="AS206">
            <v>0</v>
          </cell>
          <cell r="AT206">
            <v>0</v>
          </cell>
          <cell r="AU206">
            <v>5216664.32</v>
          </cell>
          <cell r="AV206">
            <v>5470564.8252420491</v>
          </cell>
          <cell r="AW206">
            <v>5732152.6314602876</v>
          </cell>
          <cell r="AX206">
            <v>6001626.7508370709</v>
          </cell>
        </row>
        <row r="207">
          <cell r="A207" t="str">
            <v>E3837</v>
          </cell>
          <cell r="B207" t="str">
            <v>R291</v>
          </cell>
          <cell r="C207" t="str">
            <v>SD</v>
          </cell>
          <cell r="D207" t="str">
            <v>E3820</v>
          </cell>
          <cell r="E207" t="str">
            <v>-</v>
          </cell>
          <cell r="F207" t="str">
            <v>E7053</v>
          </cell>
          <cell r="G207" t="str">
            <v>Worthing</v>
          </cell>
          <cell r="H207">
            <v>35283.4</v>
          </cell>
          <cell r="I207">
            <v>37360.300000000003</v>
          </cell>
          <cell r="J207">
            <v>216</v>
          </cell>
          <cell r="K207">
            <v>220.23</v>
          </cell>
          <cell r="L207">
            <v>1.9583333333333286E-2</v>
          </cell>
          <cell r="M207">
            <v>1.9583333333333286E-2</v>
          </cell>
          <cell r="N207">
            <v>1.0192482525918594</v>
          </cell>
          <cell r="O207">
            <v>37360.300000000003</v>
          </cell>
          <cell r="P207">
            <v>38079.420491307646</v>
          </cell>
          <cell r="Q207">
            <v>38812.382795475962</v>
          </cell>
          <cell r="R207">
            <v>39559.453343215217</v>
          </cell>
          <cell r="S207">
            <v>8069824.8000000007</v>
          </cell>
          <cell r="T207">
            <v>8225154.8261224516</v>
          </cell>
          <cell r="U207">
            <v>8383474.6838228079</v>
          </cell>
          <cell r="V207">
            <v>8544841.922134487</v>
          </cell>
          <cell r="W207">
            <v>158034.06899999964</v>
          </cell>
          <cell r="X207">
            <v>328800.56417424395</v>
          </cell>
          <cell r="Y207">
            <v>509501.48217198887</v>
          </cell>
          <cell r="Z207">
            <v>700591.50374738604</v>
          </cell>
          <cell r="AA207">
            <v>0</v>
          </cell>
          <cell r="AB207">
            <v>0</v>
          </cell>
          <cell r="AC207">
            <v>0</v>
          </cell>
          <cell r="AD207">
            <v>0</v>
          </cell>
          <cell r="AE207">
            <v>0</v>
          </cell>
          <cell r="AF207">
            <v>22672.486960523951</v>
          </cell>
          <cell r="AG207">
            <v>42798.725007632871</v>
          </cell>
          <cell r="AH207">
            <v>60136.784042640633</v>
          </cell>
          <cell r="AI207">
            <v>8227858.8689999999</v>
          </cell>
          <cell r="AJ207">
            <v>8553955.3902966958</v>
          </cell>
          <cell r="AK207">
            <v>8892976.1659947969</v>
          </cell>
          <cell r="AL207">
            <v>9245433.4258818738</v>
          </cell>
          <cell r="AM207">
            <v>8227858.8689999999</v>
          </cell>
          <cell r="AN207">
            <v>8553955.3902966958</v>
          </cell>
          <cell r="AO207">
            <v>8892976.1659947969</v>
          </cell>
          <cell r="AP207">
            <v>9245433.4258818738</v>
          </cell>
          <cell r="AQ207">
            <v>0</v>
          </cell>
          <cell r="AR207">
            <v>0</v>
          </cell>
          <cell r="AS207">
            <v>0</v>
          </cell>
          <cell r="AT207">
            <v>0</v>
          </cell>
          <cell r="AU207">
            <v>8227858.8689999999</v>
          </cell>
          <cell r="AV207">
            <v>8576627.8772572204</v>
          </cell>
          <cell r="AW207">
            <v>8935774.8910024296</v>
          </cell>
          <cell r="AX207">
            <v>9305570.2099245153</v>
          </cell>
        </row>
        <row r="208">
          <cell r="A208" t="str">
            <v>E1838</v>
          </cell>
          <cell r="B208" t="str">
            <v>R134</v>
          </cell>
          <cell r="C208" t="str">
            <v>SD</v>
          </cell>
          <cell r="D208" t="str">
            <v>E1821</v>
          </cell>
          <cell r="E208" t="str">
            <v>E6118</v>
          </cell>
          <cell r="F208" t="str">
            <v>E7055</v>
          </cell>
          <cell r="G208" t="str">
            <v>Wychavon</v>
          </cell>
          <cell r="H208">
            <v>43543</v>
          </cell>
          <cell r="I208">
            <v>47158</v>
          </cell>
          <cell r="J208">
            <v>114.01</v>
          </cell>
          <cell r="K208">
            <v>119</v>
          </cell>
          <cell r="L208">
            <v>4.3768090518375491E-2</v>
          </cell>
          <cell r="M208">
            <v>0.02</v>
          </cell>
          <cell r="N208">
            <v>1.0269414344335679</v>
          </cell>
          <cell r="O208">
            <v>47158</v>
          </cell>
          <cell r="P208">
            <v>48428.504165018196</v>
          </cell>
          <cell r="Q208">
            <v>49733.2375346958</v>
          </cell>
          <cell r="R208">
            <v>51073.122292905864</v>
          </cell>
          <cell r="S208">
            <v>5376483.5800000001</v>
          </cell>
          <cell r="T208">
            <v>5521333.7598537244</v>
          </cell>
          <cell r="U208">
            <v>5670086.4113306683</v>
          </cell>
          <cell r="V208">
            <v>5822846.6726141982</v>
          </cell>
          <cell r="W208">
            <v>107529.6716</v>
          </cell>
          <cell r="X208">
            <v>223061.88389809043</v>
          </cell>
          <cell r="Y208">
            <v>347054.64906472713</v>
          </cell>
          <cell r="Z208">
            <v>479989.82857240108</v>
          </cell>
          <cell r="AA208">
            <v>0</v>
          </cell>
          <cell r="AB208">
            <v>0</v>
          </cell>
          <cell r="AC208">
            <v>0</v>
          </cell>
          <cell r="AD208">
            <v>0</v>
          </cell>
          <cell r="AE208">
            <v>127788.74839999939</v>
          </cell>
          <cell r="AF208">
            <v>260738.87271044042</v>
          </cell>
          <cell r="AG208">
            <v>398446.58158036118</v>
          </cell>
          <cell r="AH208">
            <v>540961.8860627854</v>
          </cell>
          <cell r="AI208">
            <v>5484013.2516000001</v>
          </cell>
          <cell r="AJ208">
            <v>5744395.643751815</v>
          </cell>
          <cell r="AK208">
            <v>6017141.0603953954</v>
          </cell>
          <cell r="AL208">
            <v>6302836.501186599</v>
          </cell>
          <cell r="AM208">
            <v>5484013.2516000001</v>
          </cell>
          <cell r="AN208">
            <v>5744395.643751815</v>
          </cell>
          <cell r="AO208">
            <v>6017141.0603953954</v>
          </cell>
          <cell r="AP208">
            <v>6302836.501186599</v>
          </cell>
          <cell r="AQ208">
            <v>0</v>
          </cell>
          <cell r="AR208">
            <v>0</v>
          </cell>
          <cell r="AS208">
            <v>0</v>
          </cell>
          <cell r="AT208">
            <v>0</v>
          </cell>
          <cell r="AU208">
            <v>5611801.9999999991</v>
          </cell>
          <cell r="AV208">
            <v>6005134.5164622553</v>
          </cell>
          <cell r="AW208">
            <v>6415587.6419757567</v>
          </cell>
          <cell r="AX208">
            <v>6843798.3872493841</v>
          </cell>
        </row>
        <row r="209">
          <cell r="A209" t="str">
            <v>E0435</v>
          </cell>
          <cell r="B209" t="str">
            <v>R21</v>
          </cell>
          <cell r="C209" t="str">
            <v>SD</v>
          </cell>
          <cell r="D209" t="str">
            <v>E0421</v>
          </cell>
          <cell r="E209" t="str">
            <v>E6104</v>
          </cell>
          <cell r="F209" t="str">
            <v>E7054</v>
          </cell>
          <cell r="G209" t="str">
            <v>Wycombe</v>
          </cell>
          <cell r="H209">
            <v>63766.5</v>
          </cell>
          <cell r="I209">
            <v>66372.899999999994</v>
          </cell>
          <cell r="J209">
            <v>132.69</v>
          </cell>
          <cell r="K209">
            <v>137.65</v>
          </cell>
          <cell r="L209">
            <v>3.7380360238149057E-2</v>
          </cell>
          <cell r="M209">
            <v>0.02</v>
          </cell>
          <cell r="N209">
            <v>1.0134431799973538</v>
          </cell>
          <cell r="O209">
            <v>66372.899999999994</v>
          </cell>
          <cell r="P209">
            <v>67265.16284164635</v>
          </cell>
          <cell r="Q209">
            <v>68169.420533277909</v>
          </cell>
          <cell r="R209">
            <v>69085.83432382207</v>
          </cell>
          <cell r="S209">
            <v>8807020.1009999998</v>
          </cell>
          <cell r="T209">
            <v>8925414.4574580546</v>
          </cell>
          <cell r="U209">
            <v>9045400.4105606452</v>
          </cell>
          <cell r="V209">
            <v>9166999.3564279508</v>
          </cell>
          <cell r="W209">
            <v>176140.40202000001</v>
          </cell>
          <cell r="X209">
            <v>360586.74408130534</v>
          </cell>
          <cell r="Y209">
            <v>553650.86832959531</v>
          </cell>
          <cell r="Z209">
            <v>755655.55766896566</v>
          </cell>
          <cell r="AA209">
            <v>0</v>
          </cell>
          <cell r="AB209">
            <v>0</v>
          </cell>
          <cell r="AC209">
            <v>0</v>
          </cell>
          <cell r="AD209">
            <v>0</v>
          </cell>
          <cell r="AE209">
            <v>153069.18198000119</v>
          </cell>
          <cell r="AF209">
            <v>309374.27782149386</v>
          </cell>
          <cell r="AG209">
            <v>466163.66284824279</v>
          </cell>
          <cell r="AH209">
            <v>623297.69543452456</v>
          </cell>
          <cell r="AI209">
            <v>8983160.5030199997</v>
          </cell>
          <cell r="AJ209">
            <v>9286001.20153936</v>
          </cell>
          <cell r="AK209">
            <v>9599051.2788902409</v>
          </cell>
          <cell r="AL209">
            <v>9922654.9140969161</v>
          </cell>
          <cell r="AM209">
            <v>8983160.5030199997</v>
          </cell>
          <cell r="AN209">
            <v>9286001.20153936</v>
          </cell>
          <cell r="AO209">
            <v>9599051.2788902409</v>
          </cell>
          <cell r="AP209">
            <v>9922654.9140969161</v>
          </cell>
          <cell r="AQ209">
            <v>0</v>
          </cell>
          <cell r="AR209">
            <v>0</v>
          </cell>
          <cell r="AS209">
            <v>0</v>
          </cell>
          <cell r="AT209">
            <v>0</v>
          </cell>
          <cell r="AU209">
            <v>9136229.6850000005</v>
          </cell>
          <cell r="AV209">
            <v>9595375.4793608543</v>
          </cell>
          <cell r="AW209">
            <v>10065214.941738484</v>
          </cell>
          <cell r="AX209">
            <v>10545952.60953144</v>
          </cell>
        </row>
        <row r="210">
          <cell r="A210" t="str">
            <v>E2344</v>
          </cell>
          <cell r="B210" t="str">
            <v>R184</v>
          </cell>
          <cell r="C210" t="str">
            <v>SD</v>
          </cell>
          <cell r="D210" t="str">
            <v>E2321</v>
          </cell>
          <cell r="E210" t="str">
            <v>E6123</v>
          </cell>
          <cell r="F210" t="str">
            <v>E7023</v>
          </cell>
          <cell r="G210" t="str">
            <v>Wyre</v>
          </cell>
          <cell r="H210">
            <v>33744.6</v>
          </cell>
          <cell r="I210">
            <v>35277.5</v>
          </cell>
          <cell r="J210">
            <v>180.16</v>
          </cell>
          <cell r="K210">
            <v>183.31</v>
          </cell>
          <cell r="L210">
            <v>1.7484458259324986E-2</v>
          </cell>
          <cell r="M210">
            <v>1.7484458259324986E-2</v>
          </cell>
          <cell r="N210">
            <v>1.0149185072135147</v>
          </cell>
          <cell r="O210">
            <v>35277.5</v>
          </cell>
          <cell r="P210">
            <v>35803.787638224763</v>
          </cell>
          <cell r="Q210">
            <v>36337.926702376768</v>
          </cell>
          <cell r="R210">
            <v>36880.034324010347</v>
          </cell>
          <cell r="S210">
            <v>6355594.3999999994</v>
          </cell>
          <cell r="T210">
            <v>6450410.3809025735</v>
          </cell>
          <cell r="U210">
            <v>6546640.874700198</v>
          </cell>
          <cell r="V210">
            <v>6644306.983813704</v>
          </cell>
          <cell r="W210">
            <v>111124.12499999962</v>
          </cell>
          <cell r="X210">
            <v>244045.77729966678</v>
          </cell>
          <cell r="Y210">
            <v>383573.12500251818</v>
          </cell>
          <cell r="Z210">
            <v>529967.5123797491</v>
          </cell>
          <cell r="AA210">
            <v>0</v>
          </cell>
          <cell r="AB210">
            <v>0</v>
          </cell>
          <cell r="AC210">
            <v>0</v>
          </cell>
          <cell r="AD210">
            <v>0</v>
          </cell>
          <cell r="AE210">
            <v>0</v>
          </cell>
          <cell r="AF210">
            <v>47755.091951865084</v>
          </cell>
          <cell r="AG210">
            <v>94270.611133736515</v>
          </cell>
          <cell r="AH210">
            <v>139405.1106010394</v>
          </cell>
          <cell r="AI210">
            <v>6466718.5249999994</v>
          </cell>
          <cell r="AJ210">
            <v>6694456.1582022402</v>
          </cell>
          <cell r="AK210">
            <v>6930213.9997027162</v>
          </cell>
          <cell r="AL210">
            <v>7174274.4961934527</v>
          </cell>
          <cell r="AM210">
            <v>6466718.5249999994</v>
          </cell>
          <cell r="AN210">
            <v>6694456.1582022402</v>
          </cell>
          <cell r="AO210">
            <v>6930213.9997027162</v>
          </cell>
          <cell r="AP210">
            <v>7174274.4961934527</v>
          </cell>
          <cell r="AQ210">
            <v>0</v>
          </cell>
          <cell r="AR210">
            <v>0</v>
          </cell>
          <cell r="AS210">
            <v>0</v>
          </cell>
          <cell r="AT210">
            <v>0</v>
          </cell>
          <cell r="AU210">
            <v>6466718.5249999994</v>
          </cell>
          <cell r="AV210">
            <v>6742211.250154105</v>
          </cell>
          <cell r="AW210">
            <v>7024484.6108364528</v>
          </cell>
          <cell r="AX210">
            <v>7313679.6067944923</v>
          </cell>
        </row>
        <row r="211">
          <cell r="A211" t="str">
            <v>E1839</v>
          </cell>
          <cell r="B211" t="str">
            <v>R135</v>
          </cell>
          <cell r="C211" t="str">
            <v>SD</v>
          </cell>
          <cell r="D211" t="str">
            <v>E1821</v>
          </cell>
          <cell r="E211" t="str">
            <v>E6118</v>
          </cell>
          <cell r="F211" t="str">
            <v>E7055</v>
          </cell>
          <cell r="G211" t="str">
            <v>Wyre Forest</v>
          </cell>
          <cell r="H211">
            <v>30119</v>
          </cell>
          <cell r="I211">
            <v>32727.1</v>
          </cell>
          <cell r="J211">
            <v>205.36</v>
          </cell>
          <cell r="K211">
            <v>205.36</v>
          </cell>
          <cell r="L211">
            <v>0</v>
          </cell>
          <cell r="M211">
            <v>0</v>
          </cell>
          <cell r="N211">
            <v>1.0280691448897445</v>
          </cell>
          <cell r="O211">
            <v>32727.1</v>
          </cell>
          <cell r="P211">
            <v>33645.721711721155</v>
          </cell>
          <cell r="Q211">
            <v>34590.128349367478</v>
          </cell>
          <cell r="R211">
            <v>35561.043673760738</v>
          </cell>
          <cell r="S211">
            <v>6720837.2560000001</v>
          </cell>
          <cell r="T211">
            <v>6909485.4107190566</v>
          </cell>
          <cell r="U211">
            <v>7103428.7578261057</v>
          </cell>
          <cell r="V211">
            <v>7302815.9288435057</v>
          </cell>
          <cell r="W211">
            <v>0</v>
          </cell>
          <cell r="X211">
            <v>138189.70821438124</v>
          </cell>
          <cell r="Y211">
            <v>286978.52181617462</v>
          </cell>
          <cell r="Z211">
            <v>446990.75737265276</v>
          </cell>
          <cell r="AA211">
            <v>0</v>
          </cell>
          <cell r="AB211">
            <v>0</v>
          </cell>
          <cell r="AC211">
            <v>0</v>
          </cell>
          <cell r="AD211">
            <v>0</v>
          </cell>
          <cell r="AE211">
            <v>0</v>
          </cell>
          <cell r="AF211">
            <v>30038.900344224447</v>
          </cell>
          <cell r="AG211">
            <v>58922.76167749973</v>
          </cell>
          <cell r="AH211">
            <v>86424.89773375752</v>
          </cell>
          <cell r="AI211">
            <v>6720837.2560000001</v>
          </cell>
          <cell r="AJ211">
            <v>7047675.1189334374</v>
          </cell>
          <cell r="AK211">
            <v>7390407.2796422802</v>
          </cell>
          <cell r="AL211">
            <v>7749806.6862161588</v>
          </cell>
          <cell r="AM211">
            <v>6720837.2560000001</v>
          </cell>
          <cell r="AN211">
            <v>7047675.1189334374</v>
          </cell>
          <cell r="AO211">
            <v>7390407.2796422802</v>
          </cell>
          <cell r="AP211">
            <v>7749806.6862161588</v>
          </cell>
          <cell r="AQ211">
            <v>0</v>
          </cell>
          <cell r="AR211">
            <v>0</v>
          </cell>
          <cell r="AS211">
            <v>0</v>
          </cell>
          <cell r="AT211">
            <v>0</v>
          </cell>
          <cell r="AU211">
            <v>6720837.2560000001</v>
          </cell>
          <cell r="AV211">
            <v>7077714.019277662</v>
          </cell>
          <cell r="AW211">
            <v>7449330.0413197801</v>
          </cell>
          <cell r="AX211">
            <v>7836231.5839499161</v>
          </cell>
        </row>
        <row r="212">
          <cell r="A212" t="str">
            <v>E5011</v>
          </cell>
          <cell r="B212" t="str">
            <v>R371</v>
          </cell>
          <cell r="C212" t="str">
            <v>LB</v>
          </cell>
          <cell r="D212" t="str">
            <v>E5100</v>
          </cell>
          <cell r="E212" t="str">
            <v>E6160</v>
          </cell>
          <cell r="F212" t="str">
            <v>E7060</v>
          </cell>
          <cell r="G212" t="str">
            <v>Camden</v>
          </cell>
          <cell r="H212">
            <v>82117.100000000006</v>
          </cell>
          <cell r="I212">
            <v>88000</v>
          </cell>
          <cell r="J212">
            <v>1042.0999999999999</v>
          </cell>
          <cell r="K212">
            <v>1083.6600000000001</v>
          </cell>
          <cell r="L212">
            <v>3.9881009500048137E-2</v>
          </cell>
          <cell r="M212">
            <v>1.9881009500048119E-2</v>
          </cell>
          <cell r="N212">
            <v>1.023331531699424</v>
          </cell>
          <cell r="O212">
            <v>88000</v>
          </cell>
          <cell r="P212">
            <v>90053.174789549317</v>
          </cell>
          <cell r="Q212">
            <v>92154.253291785455</v>
          </cell>
          <cell r="R212">
            <v>94304.353173699492</v>
          </cell>
          <cell r="S212">
            <v>91704799.999999985</v>
          </cell>
          <cell r="T212">
            <v>93844413.448189333</v>
          </cell>
          <cell r="U212">
            <v>96033947.355369613</v>
          </cell>
          <cell r="V212">
            <v>98274566.442312226</v>
          </cell>
          <cell r="W212">
            <v>1823184.0000000123</v>
          </cell>
          <cell r="X212">
            <v>3779924.3777594753</v>
          </cell>
          <cell r="Y212">
            <v>5866157.0663720025</v>
          </cell>
          <cell r="Z212">
            <v>8088575.2946844939</v>
          </cell>
          <cell r="AA212">
            <v>1834096</v>
          </cell>
          <cell r="AB212">
            <v>3866166.502191931</v>
          </cell>
          <cell r="AC212">
            <v>6112666.1552042067</v>
          </cell>
          <cell r="AD212">
            <v>8591047.1789118946</v>
          </cell>
          <cell r="AE212">
            <v>0</v>
          </cell>
          <cell r="AF212">
            <v>0</v>
          </cell>
          <cell r="AG212">
            <v>0</v>
          </cell>
          <cell r="AH212">
            <v>0</v>
          </cell>
          <cell r="AI212">
            <v>93527984</v>
          </cell>
          <cell r="AJ212">
            <v>97624337.825948805</v>
          </cell>
          <cell r="AK212">
            <v>101900104.42174162</v>
          </cell>
          <cell r="AL212">
            <v>106363141.73699673</v>
          </cell>
          <cell r="AM212">
            <v>95362080</v>
          </cell>
          <cell r="AN212">
            <v>101490504.32814074</v>
          </cell>
          <cell r="AO212">
            <v>108012770.57694583</v>
          </cell>
          <cell r="AP212">
            <v>114954188.91590862</v>
          </cell>
          <cell r="AQ212">
            <v>1834096</v>
          </cell>
          <cell r="AR212">
            <v>3866166.502191931</v>
          </cell>
          <cell r="AS212">
            <v>6112666.1552042067</v>
          </cell>
          <cell r="AT212">
            <v>8591047.1789118946</v>
          </cell>
          <cell r="AU212">
            <v>95362080</v>
          </cell>
          <cell r="AV212">
            <v>101490504.32814074</v>
          </cell>
          <cell r="AW212">
            <v>108012770.57694583</v>
          </cell>
          <cell r="AX212">
            <v>114954188.91590862</v>
          </cell>
        </row>
        <row r="213">
          <cell r="A213" t="str">
            <v>E5010</v>
          </cell>
          <cell r="B213" t="str">
            <v>R370</v>
          </cell>
          <cell r="C213" t="str">
            <v>LB</v>
          </cell>
          <cell r="D213" t="str">
            <v>E5100</v>
          </cell>
          <cell r="E213" t="str">
            <v>-</v>
          </cell>
          <cell r="F213" t="str">
            <v>-</v>
          </cell>
          <cell r="G213" t="str">
            <v>City of London</v>
          </cell>
          <cell r="H213">
            <v>5974.1</v>
          </cell>
          <cell r="I213">
            <v>7042</v>
          </cell>
          <cell r="J213">
            <v>803.41</v>
          </cell>
          <cell r="K213">
            <v>808.85</v>
          </cell>
          <cell r="L213">
            <v>6.7711380241719521E-3</v>
          </cell>
          <cell r="M213">
            <v>6.7711380241719521E-3</v>
          </cell>
          <cell r="N213">
            <v>1.0563500185155297</v>
          </cell>
          <cell r="O213">
            <v>7042</v>
          </cell>
          <cell r="P213">
            <v>7438.8168303863604</v>
          </cell>
          <cell r="Q213">
            <v>7857.9942965122655</v>
          </cell>
          <cell r="R213">
            <v>8300.7924206156586</v>
          </cell>
          <cell r="S213">
            <v>5657613.2199999997</v>
          </cell>
          <cell r="T213">
            <v>5976419.8297007056</v>
          </cell>
          <cell r="U213">
            <v>6313191.1977609191</v>
          </cell>
          <cell r="V213">
            <v>6668939.6386468261</v>
          </cell>
          <cell r="W213">
            <v>38308.479999999916</v>
          </cell>
          <cell r="X213">
            <v>160804.90342246235</v>
          </cell>
          <cell r="Y213">
            <v>299527.41191707738</v>
          </cell>
          <cell r="Z213">
            <v>456112.69563994103</v>
          </cell>
          <cell r="AA213">
            <v>0</v>
          </cell>
          <cell r="AB213">
            <v>120337.73986515868</v>
          </cell>
          <cell r="AC213">
            <v>261864.67389344051</v>
          </cell>
          <cell r="AD213">
            <v>427392.49175596051</v>
          </cell>
          <cell r="AE213">
            <v>0</v>
          </cell>
          <cell r="AF213">
            <v>0</v>
          </cell>
          <cell r="AG213">
            <v>0</v>
          </cell>
          <cell r="AH213">
            <v>0</v>
          </cell>
          <cell r="AI213">
            <v>5695921.6999999993</v>
          </cell>
          <cell r="AJ213">
            <v>6137224.7331231683</v>
          </cell>
          <cell r="AK213">
            <v>6612718.6096779965</v>
          </cell>
          <cell r="AL213">
            <v>7125052.3342867671</v>
          </cell>
          <cell r="AM213">
            <v>5695921.6999999993</v>
          </cell>
          <cell r="AN213">
            <v>6257562.472988327</v>
          </cell>
          <cell r="AO213">
            <v>6874583.283571437</v>
          </cell>
          <cell r="AP213">
            <v>7552444.8260427276</v>
          </cell>
          <cell r="AQ213">
            <v>0</v>
          </cell>
          <cell r="AR213">
            <v>120337.73986515868</v>
          </cell>
          <cell r="AS213">
            <v>261864.67389344051</v>
          </cell>
          <cell r="AT213">
            <v>427392.49175596051</v>
          </cell>
          <cell r="AU213">
            <v>5695921.6999999993</v>
          </cell>
          <cell r="AV213">
            <v>6257562.472988327</v>
          </cell>
          <cell r="AW213">
            <v>6874583.283571437</v>
          </cell>
          <cell r="AX213">
            <v>7552444.8260427276</v>
          </cell>
        </row>
        <row r="214">
          <cell r="A214" t="str">
            <v>E5012</v>
          </cell>
          <cell r="B214" t="str">
            <v>R372</v>
          </cell>
          <cell r="C214" t="str">
            <v>LB</v>
          </cell>
          <cell r="D214" t="str">
            <v>E5100</v>
          </cell>
          <cell r="E214" t="str">
            <v>E6160</v>
          </cell>
          <cell r="F214" t="str">
            <v>E7060</v>
          </cell>
          <cell r="G214" t="str">
            <v>Greenwich</v>
          </cell>
          <cell r="H214">
            <v>66503.399999999994</v>
          </cell>
          <cell r="I214">
            <v>74337.7</v>
          </cell>
          <cell r="J214">
            <v>981.04</v>
          </cell>
          <cell r="K214">
            <v>1020.18</v>
          </cell>
          <cell r="L214">
            <v>3.9896436434803784E-2</v>
          </cell>
          <cell r="M214">
            <v>1.989911227222918E-2</v>
          </cell>
          <cell r="N214">
            <v>1.0378193335058512</v>
          </cell>
          <cell r="O214">
            <v>74337.7</v>
          </cell>
          <cell r="P214">
            <v>77149.102268357907</v>
          </cell>
          <cell r="Q214">
            <v>80066.82989672196</v>
          </cell>
          <cell r="R214">
            <v>83094.904039342349</v>
          </cell>
          <cell r="S214">
            <v>72928257.207999989</v>
          </cell>
          <cell r="T214">
            <v>75686355.289349839</v>
          </cell>
          <cell r="U214">
            <v>78548762.801880106</v>
          </cell>
          <cell r="V214">
            <v>81519424.65875642</v>
          </cell>
          <cell r="W214">
            <v>1451207.5779999988</v>
          </cell>
          <cell r="X214">
            <v>3049940.2127931644</v>
          </cell>
          <cell r="Y214">
            <v>4799567.9132887702</v>
          </cell>
          <cell r="Z214">
            <v>6711094.5535182608</v>
          </cell>
          <cell r="AA214">
            <v>1458370</v>
          </cell>
          <cell r="AB214">
            <v>3117914.4960756898</v>
          </cell>
          <cell r="AC214">
            <v>4999546.2164304107</v>
          </cell>
          <cell r="AD214">
            <v>7126180.9316870421</v>
          </cell>
          <cell r="AE214">
            <v>0</v>
          </cell>
          <cell r="AF214">
            <v>0</v>
          </cell>
          <cell r="AG214">
            <v>0</v>
          </cell>
          <cell r="AH214">
            <v>0</v>
          </cell>
          <cell r="AI214">
            <v>74379464.785999984</v>
          </cell>
          <cell r="AJ214">
            <v>78736295.50214301</v>
          </cell>
          <cell r="AK214">
            <v>83348330.715168878</v>
          </cell>
          <cell r="AL214">
            <v>88230519.212274686</v>
          </cell>
          <cell r="AM214">
            <v>75837834.785999984</v>
          </cell>
          <cell r="AN214">
            <v>81854209.9982187</v>
          </cell>
          <cell r="AO214">
            <v>88347876.931599289</v>
          </cell>
          <cell r="AP214">
            <v>95356700.143961728</v>
          </cell>
          <cell r="AQ214">
            <v>1458370</v>
          </cell>
          <cell r="AR214">
            <v>3117914.4960756898</v>
          </cell>
          <cell r="AS214">
            <v>4999546.2164304107</v>
          </cell>
          <cell r="AT214">
            <v>7126180.9316870421</v>
          </cell>
          <cell r="AU214">
            <v>75837834.785999984</v>
          </cell>
          <cell r="AV214">
            <v>81854209.9982187</v>
          </cell>
          <cell r="AW214">
            <v>88347876.931599289</v>
          </cell>
          <cell r="AX214">
            <v>95356700.143961728</v>
          </cell>
        </row>
        <row r="215">
          <cell r="A215" t="str">
            <v>E5013</v>
          </cell>
          <cell r="B215" t="str">
            <v>R373</v>
          </cell>
          <cell r="C215" t="str">
            <v>LB</v>
          </cell>
          <cell r="D215" t="str">
            <v>E5100</v>
          </cell>
          <cell r="E215" t="str">
            <v>E6160</v>
          </cell>
          <cell r="F215" t="str">
            <v>E7060</v>
          </cell>
          <cell r="G215" t="str">
            <v>Hackney</v>
          </cell>
          <cell r="H215">
            <v>58704</v>
          </cell>
          <cell r="I215">
            <v>66624</v>
          </cell>
          <cell r="J215">
            <v>998.45</v>
          </cell>
          <cell r="K215">
            <v>1018.42</v>
          </cell>
          <cell r="L215">
            <v>2.0001001552406139E-2</v>
          </cell>
          <cell r="M215">
            <v>4.2092138663463174E-9</v>
          </cell>
          <cell r="N215">
            <v>1.0430881293392755</v>
          </cell>
          <cell r="O215">
            <v>66624</v>
          </cell>
          <cell r="P215">
            <v>69494.70352909989</v>
          </cell>
          <cell r="Q215">
            <v>72489.10030315636</v>
          </cell>
          <cell r="R215">
            <v>75612.520032706481</v>
          </cell>
          <cell r="S215">
            <v>66520732.800000004</v>
          </cell>
          <cell r="T215">
            <v>69386986.738629788</v>
          </cell>
          <cell r="U215">
            <v>72376742.197686464</v>
          </cell>
          <cell r="V215">
            <v>75495320.626655787</v>
          </cell>
          <cell r="W215">
            <v>0.27999999090127831</v>
          </cell>
          <cell r="X215">
            <v>1387740.0326785527</v>
          </cell>
          <cell r="Y215">
            <v>2924020.7017435431</v>
          </cell>
          <cell r="Z215">
            <v>4620917.9221427161</v>
          </cell>
          <cell r="AA215">
            <v>1330481</v>
          </cell>
          <cell r="AB215">
            <v>2831061.0355217904</v>
          </cell>
          <cell r="AC215">
            <v>4547653.5530189127</v>
          </cell>
          <cell r="AD215">
            <v>6504254.213213414</v>
          </cell>
          <cell r="AE215">
            <v>0</v>
          </cell>
          <cell r="AF215">
            <v>0</v>
          </cell>
          <cell r="AG215">
            <v>0</v>
          </cell>
          <cell r="AH215">
            <v>0</v>
          </cell>
          <cell r="AI215">
            <v>66520733.079999998</v>
          </cell>
          <cell r="AJ215">
            <v>70774726.771308348</v>
          </cell>
          <cell r="AK215">
            <v>75300762.899430007</v>
          </cell>
          <cell r="AL215">
            <v>80116238.548798501</v>
          </cell>
          <cell r="AM215">
            <v>67851214.079999998</v>
          </cell>
          <cell r="AN215">
            <v>73605787.806830138</v>
          </cell>
          <cell r="AO215">
            <v>79848416.452448919</v>
          </cell>
          <cell r="AP215">
            <v>86620492.762011915</v>
          </cell>
          <cell r="AQ215">
            <v>1330481</v>
          </cell>
          <cell r="AR215">
            <v>2831061.0355217904</v>
          </cell>
          <cell r="AS215">
            <v>4547653.5530189127</v>
          </cell>
          <cell r="AT215">
            <v>6504254.213213414</v>
          </cell>
          <cell r="AU215">
            <v>67851214.079999998</v>
          </cell>
          <cell r="AV215">
            <v>73605787.806830138</v>
          </cell>
          <cell r="AW215">
            <v>79848416.452448919</v>
          </cell>
          <cell r="AX215">
            <v>86620492.762011915</v>
          </cell>
        </row>
        <row r="216">
          <cell r="A216" t="str">
            <v>E5014</v>
          </cell>
          <cell r="B216" t="str">
            <v>R374</v>
          </cell>
          <cell r="C216" t="str">
            <v>LB</v>
          </cell>
          <cell r="D216" t="str">
            <v>E5100</v>
          </cell>
          <cell r="E216" t="str">
            <v>E6160</v>
          </cell>
          <cell r="F216" t="str">
            <v>E7060</v>
          </cell>
          <cell r="G216" t="str">
            <v>Hammersmith &amp; Fulham</v>
          </cell>
          <cell r="H216">
            <v>67895</v>
          </cell>
          <cell r="I216">
            <v>74040.899999999994</v>
          </cell>
          <cell r="J216">
            <v>727.81</v>
          </cell>
          <cell r="K216">
            <v>727.81</v>
          </cell>
          <cell r="L216">
            <v>0</v>
          </cell>
          <cell r="M216">
            <v>0</v>
          </cell>
          <cell r="N216">
            <v>1.0293063029107778</v>
          </cell>
          <cell r="O216">
            <v>74040.899999999994</v>
          </cell>
          <cell r="P216">
            <v>76210.765043186606</v>
          </cell>
          <cell r="Q216">
            <v>78444.220808604354</v>
          </cell>
          <cell r="R216">
            <v>80743.13090522126</v>
          </cell>
          <cell r="S216">
            <v>53887707.42899999</v>
          </cell>
          <cell r="T216">
            <v>55466956.906081639</v>
          </cell>
          <cell r="U216">
            <v>57092488.346710332</v>
          </cell>
          <cell r="V216">
            <v>58765658.104129083</v>
          </cell>
          <cell r="W216">
            <v>0</v>
          </cell>
          <cell r="X216">
            <v>1109339.1381216338</v>
          </cell>
          <cell r="Y216">
            <v>2306536.5292070969</v>
          </cell>
          <cell r="Z216">
            <v>3596928.4012375288</v>
          </cell>
          <cell r="AA216">
            <v>0</v>
          </cell>
          <cell r="AB216">
            <v>1109339.1381216347</v>
          </cell>
          <cell r="AC216">
            <v>2352210.5198844746</v>
          </cell>
          <cell r="AD216">
            <v>3740786.7322764546</v>
          </cell>
          <cell r="AE216">
            <v>0</v>
          </cell>
          <cell r="AF216">
            <v>0</v>
          </cell>
          <cell r="AG216">
            <v>0</v>
          </cell>
          <cell r="AH216">
            <v>0</v>
          </cell>
          <cell r="AI216">
            <v>53887707.42899999</v>
          </cell>
          <cell r="AJ216">
            <v>56576296.044203274</v>
          </cell>
          <cell r="AK216">
            <v>59399024.875917427</v>
          </cell>
          <cell r="AL216">
            <v>62362586.505366609</v>
          </cell>
          <cell r="AM216">
            <v>53887707.42899999</v>
          </cell>
          <cell r="AN216">
            <v>57685635.182324909</v>
          </cell>
          <cell r="AO216">
            <v>61751235.395801902</v>
          </cell>
          <cell r="AP216">
            <v>66103373.237643063</v>
          </cell>
          <cell r="AQ216">
            <v>0</v>
          </cell>
          <cell r="AR216">
            <v>1109339.1381216347</v>
          </cell>
          <cell r="AS216">
            <v>2352210.5198844746</v>
          </cell>
          <cell r="AT216">
            <v>3740786.7322764546</v>
          </cell>
          <cell r="AU216">
            <v>53887707.42899999</v>
          </cell>
          <cell r="AV216">
            <v>57685635.182324909</v>
          </cell>
          <cell r="AW216">
            <v>61751235.395801902</v>
          </cell>
          <cell r="AX216">
            <v>66103373.237643063</v>
          </cell>
        </row>
        <row r="217">
          <cell r="A217" t="str">
            <v>E5015</v>
          </cell>
          <cell r="B217" t="str">
            <v>R375</v>
          </cell>
          <cell r="C217" t="str">
            <v>LB</v>
          </cell>
          <cell r="D217" t="str">
            <v>E5100</v>
          </cell>
          <cell r="E217" t="str">
            <v>E6160</v>
          </cell>
          <cell r="F217" t="str">
            <v>E7060</v>
          </cell>
          <cell r="G217" t="str">
            <v>Islington</v>
          </cell>
          <cell r="H217">
            <v>68837.2</v>
          </cell>
          <cell r="I217">
            <v>75339.600000000006</v>
          </cell>
          <cell r="J217">
            <v>981.01</v>
          </cell>
          <cell r="K217">
            <v>1020.15</v>
          </cell>
          <cell r="L217">
            <v>3.98976564968756E-2</v>
          </cell>
          <cell r="M217">
            <v>1.9900065136668754E-2</v>
          </cell>
          <cell r="N217">
            <v>1.0305443923029303</v>
          </cell>
          <cell r="O217">
            <v>75339.600000000006</v>
          </cell>
          <cell r="P217">
            <v>77640.80229834585</v>
          </cell>
          <cell r="Q217">
            <v>80012.293422460774</v>
          </cell>
          <cell r="R217">
            <v>82456.220301813577</v>
          </cell>
          <cell r="S217">
            <v>73908900.996000007</v>
          </cell>
          <cell r="T217">
            <v>76166403.462700263</v>
          </cell>
          <cell r="U217">
            <v>78492859.970368236</v>
          </cell>
          <cell r="V217">
            <v>80890376.678282142</v>
          </cell>
          <cell r="W217">
            <v>1470791.9440000022</v>
          </cell>
          <cell r="X217">
            <v>3069358.787190205</v>
          </cell>
          <cell r="Y217">
            <v>4796229.8952340484</v>
          </cell>
          <cell r="Z217">
            <v>6659389.9127493259</v>
          </cell>
          <cell r="AA217">
            <v>1478000</v>
          </cell>
          <cell r="AB217">
            <v>3137712.793353349</v>
          </cell>
          <cell r="AC217">
            <v>4996013.825930804</v>
          </cell>
          <cell r="AD217">
            <v>7071220.6834883988</v>
          </cell>
          <cell r="AE217">
            <v>0</v>
          </cell>
          <cell r="AF217">
            <v>0</v>
          </cell>
          <cell r="AG217">
            <v>0</v>
          </cell>
          <cell r="AH217">
            <v>0</v>
          </cell>
          <cell r="AI217">
            <v>75379692.940000013</v>
          </cell>
          <cell r="AJ217">
            <v>79235762.249890462</v>
          </cell>
          <cell r="AK217">
            <v>83289089.865602285</v>
          </cell>
          <cell r="AL217">
            <v>87549766.591031462</v>
          </cell>
          <cell r="AM217">
            <v>76857692.939999998</v>
          </cell>
          <cell r="AN217">
            <v>82373475.043243811</v>
          </cell>
          <cell r="AO217">
            <v>88285103.691533089</v>
          </cell>
          <cell r="AP217">
            <v>94620987.274519861</v>
          </cell>
          <cell r="AQ217">
            <v>1477999.9999999851</v>
          </cell>
          <cell r="AR217">
            <v>3137712.793353349</v>
          </cell>
          <cell r="AS217">
            <v>4996013.825930804</v>
          </cell>
          <cell r="AT217">
            <v>7071220.6834883988</v>
          </cell>
          <cell r="AU217">
            <v>76857692.940000013</v>
          </cell>
          <cell r="AV217">
            <v>82373475.043243811</v>
          </cell>
          <cell r="AW217">
            <v>88285103.691533089</v>
          </cell>
          <cell r="AX217">
            <v>94620987.274519861</v>
          </cell>
        </row>
        <row r="218">
          <cell r="A218" t="str">
            <v>E5016</v>
          </cell>
          <cell r="B218" t="str">
            <v>R376</v>
          </cell>
          <cell r="C218" t="str">
            <v>LB</v>
          </cell>
          <cell r="D218" t="str">
            <v>E5100</v>
          </cell>
          <cell r="E218" t="str">
            <v>E6160</v>
          </cell>
          <cell r="F218" t="str">
            <v>E7060</v>
          </cell>
          <cell r="G218" t="str">
            <v>Kensington &amp; Chelsea</v>
          </cell>
          <cell r="H218">
            <v>90831</v>
          </cell>
          <cell r="I218">
            <v>94903</v>
          </cell>
          <cell r="J218">
            <v>782.58</v>
          </cell>
          <cell r="K218">
            <v>782.58</v>
          </cell>
          <cell r="L218">
            <v>0</v>
          </cell>
          <cell r="M218">
            <v>0</v>
          </cell>
          <cell r="N218">
            <v>1.0147255955888279</v>
          </cell>
          <cell r="O218">
            <v>94903</v>
          </cell>
          <cell r="P218">
            <v>96300.503198166538</v>
          </cell>
          <cell r="Q218">
            <v>97718.585463263371</v>
          </cell>
          <cell r="R218">
            <v>99157.549834307705</v>
          </cell>
          <cell r="S218">
            <v>74269189.74000001</v>
          </cell>
          <cell r="T218">
            <v>75362847.792821169</v>
          </cell>
          <cell r="U218">
            <v>76472610.61184065</v>
          </cell>
          <cell r="V218">
            <v>77598715.349332526</v>
          </cell>
          <cell r="W218">
            <v>0</v>
          </cell>
          <cell r="X218">
            <v>1507256.9558564248</v>
          </cell>
          <cell r="Y218">
            <v>3089493.4687183616</v>
          </cell>
          <cell r="Z218">
            <v>4749662.1691019395</v>
          </cell>
          <cell r="AA218">
            <v>0</v>
          </cell>
          <cell r="AB218">
            <v>1507256.9558564276</v>
          </cell>
          <cell r="AC218">
            <v>3150671.5572078377</v>
          </cell>
          <cell r="AD218">
            <v>4939623.8242771178</v>
          </cell>
          <cell r="AE218">
            <v>0</v>
          </cell>
          <cell r="AF218">
            <v>0</v>
          </cell>
          <cell r="AG218">
            <v>0</v>
          </cell>
          <cell r="AH218">
            <v>0</v>
          </cell>
          <cell r="AI218">
            <v>74269189.74000001</v>
          </cell>
          <cell r="AJ218">
            <v>76870104.748677596</v>
          </cell>
          <cell r="AK218">
            <v>79562104.080559015</v>
          </cell>
          <cell r="AL218">
            <v>82348377.518434465</v>
          </cell>
          <cell r="AM218">
            <v>74269189.74000001</v>
          </cell>
          <cell r="AN218">
            <v>78377361.704534024</v>
          </cell>
          <cell r="AO218">
            <v>82712775.637766853</v>
          </cell>
          <cell r="AP218">
            <v>87288001.342711583</v>
          </cell>
          <cell r="AQ218">
            <v>0</v>
          </cell>
          <cell r="AR218">
            <v>1507256.9558564276</v>
          </cell>
          <cell r="AS218">
            <v>3150671.5572078377</v>
          </cell>
          <cell r="AT218">
            <v>4939623.8242771178</v>
          </cell>
          <cell r="AU218">
            <v>74269189.74000001</v>
          </cell>
          <cell r="AV218">
            <v>78377361.704534024</v>
          </cell>
          <cell r="AW218">
            <v>82712775.637766853</v>
          </cell>
          <cell r="AX218">
            <v>87288001.342711583</v>
          </cell>
        </row>
        <row r="219">
          <cell r="A219" t="str">
            <v>E5017</v>
          </cell>
          <cell r="B219" t="str">
            <v>R377</v>
          </cell>
          <cell r="C219" t="str">
            <v>LB</v>
          </cell>
          <cell r="D219" t="str">
            <v>E5100</v>
          </cell>
          <cell r="E219" t="str">
            <v>E6160</v>
          </cell>
          <cell r="F219" t="str">
            <v>E7060</v>
          </cell>
          <cell r="G219" t="str">
            <v>Lambeth</v>
          </cell>
          <cell r="H219">
            <v>88023.8</v>
          </cell>
          <cell r="I219">
            <v>100789</v>
          </cell>
          <cell r="J219">
            <v>943.7</v>
          </cell>
          <cell r="K219">
            <v>981.35</v>
          </cell>
          <cell r="L219">
            <v>3.9896153438592652E-2</v>
          </cell>
          <cell r="M219">
            <v>1.9920246338092085E-2</v>
          </cell>
          <cell r="N219">
            <v>1.046175008107201</v>
          </cell>
          <cell r="O219">
            <v>100789</v>
          </cell>
          <cell r="P219">
            <v>105442.93289211667</v>
          </cell>
          <cell r="Q219">
            <v>110311.76117325721</v>
          </cell>
          <cell r="R219">
            <v>115405.40763975198</v>
          </cell>
          <cell r="S219">
            <v>95114579.300000012</v>
          </cell>
          <cell r="T219">
            <v>99506495.770290509</v>
          </cell>
          <cell r="U219">
            <v>104101209.01920283</v>
          </cell>
          <cell r="V219">
            <v>108908083.18963395</v>
          </cell>
          <cell r="W219">
            <v>1894705.8499999945</v>
          </cell>
          <cell r="X219">
            <v>4011967.7015500027</v>
          </cell>
          <cell r="Y219">
            <v>6363188.929932869</v>
          </cell>
          <cell r="Z219">
            <v>8968311.0787600391</v>
          </cell>
          <cell r="AA219">
            <v>1900000</v>
          </cell>
          <cell r="AB219">
            <v>4097015.609585315</v>
          </cell>
          <cell r="AC219">
            <v>6623611.7393541485</v>
          </cell>
          <cell r="AD219">
            <v>9517937.1961223781</v>
          </cell>
          <cell r="AE219">
            <v>0</v>
          </cell>
          <cell r="AF219">
            <v>0</v>
          </cell>
          <cell r="AG219">
            <v>0</v>
          </cell>
          <cell r="AH219">
            <v>0</v>
          </cell>
          <cell r="AI219">
            <v>97009285.150000006</v>
          </cell>
          <cell r="AJ219">
            <v>103518463.47184052</v>
          </cell>
          <cell r="AK219">
            <v>110464397.94913569</v>
          </cell>
          <cell r="AL219">
            <v>117876394.26839399</v>
          </cell>
          <cell r="AM219">
            <v>98909285.150000006</v>
          </cell>
          <cell r="AN219">
            <v>107615479.08142583</v>
          </cell>
          <cell r="AO219">
            <v>117088009.68848984</v>
          </cell>
          <cell r="AP219">
            <v>127394331.46451637</v>
          </cell>
          <cell r="AQ219">
            <v>1900000</v>
          </cell>
          <cell r="AR219">
            <v>4097015.609585315</v>
          </cell>
          <cell r="AS219">
            <v>6623611.7393541485</v>
          </cell>
          <cell r="AT219">
            <v>9517937.1961223781</v>
          </cell>
          <cell r="AU219">
            <v>98909285.150000006</v>
          </cell>
          <cell r="AV219">
            <v>107615479.08142583</v>
          </cell>
          <cell r="AW219">
            <v>117088009.68848984</v>
          </cell>
          <cell r="AX219">
            <v>127394331.46451637</v>
          </cell>
        </row>
        <row r="220">
          <cell r="A220" t="str">
            <v>E5018</v>
          </cell>
          <cell r="B220" t="str">
            <v>R378</v>
          </cell>
          <cell r="C220" t="str">
            <v>LB</v>
          </cell>
          <cell r="D220" t="str">
            <v>E5100</v>
          </cell>
          <cell r="E220" t="str">
            <v>E6160</v>
          </cell>
          <cell r="F220" t="str">
            <v>E7060</v>
          </cell>
          <cell r="G220" t="str">
            <v>Lewisham</v>
          </cell>
          <cell r="H220">
            <v>72198.5</v>
          </cell>
          <cell r="I220">
            <v>78528.600000000006</v>
          </cell>
          <cell r="J220">
            <v>1060.3499999999999</v>
          </cell>
          <cell r="K220">
            <v>1102.6600000000001</v>
          </cell>
          <cell r="L220">
            <v>3.9901919177630196E-2</v>
          </cell>
          <cell r="M220">
            <v>1.9901919420221015E-2</v>
          </cell>
          <cell r="N220">
            <v>1.0284106372615867</v>
          </cell>
          <cell r="O220">
            <v>78528.600000000006</v>
          </cell>
          <cell r="P220">
            <v>80759.64756926024</v>
          </cell>
          <cell r="Q220">
            <v>83054.080621724075</v>
          </cell>
          <cell r="R220">
            <v>85413.699979362456</v>
          </cell>
          <cell r="S220">
            <v>83267801.010000005</v>
          </cell>
          <cell r="T220">
            <v>85633492.300065085</v>
          </cell>
          <cell r="U220">
            <v>88066394.387245119</v>
          </cell>
          <cell r="V220">
            <v>90568416.773116976</v>
          </cell>
          <cell r="W220">
            <v>1657189.066000018</v>
          </cell>
          <cell r="X220">
            <v>3451026.12669787</v>
          </cell>
          <cell r="Y220">
            <v>5381381.3054719316</v>
          </cell>
          <cell r="Z220">
            <v>7456323.508724466</v>
          </cell>
          <cell r="AA220">
            <v>1665356</v>
          </cell>
          <cell r="AB220">
            <v>3527931.8815063685</v>
          </cell>
          <cell r="AC220">
            <v>5605598.5087626278</v>
          </cell>
          <cell r="AD220">
            <v>7917505.1510308534</v>
          </cell>
          <cell r="AE220">
            <v>0</v>
          </cell>
          <cell r="AF220">
            <v>0</v>
          </cell>
          <cell r="AG220">
            <v>0</v>
          </cell>
          <cell r="AH220">
            <v>0</v>
          </cell>
          <cell r="AI220">
            <v>84924990.07600002</v>
          </cell>
          <cell r="AJ220">
            <v>89084518.426762953</v>
          </cell>
          <cell r="AK220">
            <v>93447775.692717046</v>
          </cell>
          <cell r="AL220">
            <v>98024740.281841442</v>
          </cell>
          <cell r="AM220">
            <v>86590346.07600002</v>
          </cell>
          <cell r="AN220">
            <v>92612450.308269322</v>
          </cell>
          <cell r="AO220">
            <v>99053374.201479673</v>
          </cell>
          <cell r="AP220">
            <v>105942245.4328723</v>
          </cell>
          <cell r="AQ220">
            <v>1665356</v>
          </cell>
          <cell r="AR220">
            <v>3527931.8815063685</v>
          </cell>
          <cell r="AS220">
            <v>5605598.5087626278</v>
          </cell>
          <cell r="AT220">
            <v>7917505.1510308534</v>
          </cell>
          <cell r="AU220">
            <v>86590346.07600002</v>
          </cell>
          <cell r="AV220">
            <v>92612450.308269322</v>
          </cell>
          <cell r="AW220">
            <v>99053374.201479673</v>
          </cell>
          <cell r="AX220">
            <v>105942245.4328723</v>
          </cell>
        </row>
        <row r="221">
          <cell r="A221" t="str">
            <v>E5019</v>
          </cell>
          <cell r="B221" t="str">
            <v>R379</v>
          </cell>
          <cell r="C221" t="str">
            <v>LB</v>
          </cell>
          <cell r="D221" t="str">
            <v>E5100</v>
          </cell>
          <cell r="E221" t="str">
            <v>E6160</v>
          </cell>
          <cell r="F221" t="str">
            <v>E7060</v>
          </cell>
          <cell r="G221" t="str">
            <v>Southwark</v>
          </cell>
          <cell r="H221">
            <v>81421</v>
          </cell>
          <cell r="I221">
            <v>91231</v>
          </cell>
          <cell r="J221">
            <v>912.14</v>
          </cell>
          <cell r="K221">
            <v>930.38</v>
          </cell>
          <cell r="L221">
            <v>1.9996930295787863E-2</v>
          </cell>
          <cell r="M221">
            <v>5.2874800093860586E-9</v>
          </cell>
          <cell r="N221">
            <v>1.0386486662406931</v>
          </cell>
          <cell r="O221">
            <v>91231</v>
          </cell>
          <cell r="P221">
            <v>94756.956469804674</v>
          </cell>
          <cell r="Q221">
            <v>98419.186454390045</v>
          </cell>
          <cell r="R221">
            <v>102222.95674334631</v>
          </cell>
          <cell r="S221">
            <v>83215444.340000004</v>
          </cell>
          <cell r="T221">
            <v>86431610.27436763</v>
          </cell>
          <cell r="U221">
            <v>89772076.732507333</v>
          </cell>
          <cell r="V221">
            <v>93241647.763875902</v>
          </cell>
          <cell r="W221">
            <v>0.43999999841992826</v>
          </cell>
          <cell r="X221">
            <v>1728632.6716328766</v>
          </cell>
          <cell r="Y221">
            <v>3626792.3938379502</v>
          </cell>
          <cell r="Z221">
            <v>5707135.2995210132</v>
          </cell>
          <cell r="AA221">
            <v>1664053.0000000002</v>
          </cell>
          <cell r="AB221">
            <v>3526133.3007914424</v>
          </cell>
          <cell r="AC221">
            <v>5640260.5708744675</v>
          </cell>
          <cell r="AD221">
            <v>8032751.3008856326</v>
          </cell>
          <cell r="AE221">
            <v>0</v>
          </cell>
          <cell r="AF221">
            <v>0</v>
          </cell>
          <cell r="AG221">
            <v>0</v>
          </cell>
          <cell r="AH221">
            <v>0</v>
          </cell>
          <cell r="AI221">
            <v>83215444.780000001</v>
          </cell>
          <cell r="AJ221">
            <v>88160242.946000502</v>
          </cell>
          <cell r="AK221">
            <v>93398869.126345277</v>
          </cell>
          <cell r="AL221">
            <v>98948783.063396916</v>
          </cell>
          <cell r="AM221">
            <v>84879497.780000001</v>
          </cell>
          <cell r="AN221">
            <v>91686376.246791944</v>
          </cell>
          <cell r="AO221">
            <v>99039129.697219744</v>
          </cell>
          <cell r="AP221">
            <v>106981534.36428255</v>
          </cell>
          <cell r="AQ221">
            <v>1664053</v>
          </cell>
          <cell r="AR221">
            <v>3526133.3007914424</v>
          </cell>
          <cell r="AS221">
            <v>5640260.5708744675</v>
          </cell>
          <cell r="AT221">
            <v>8032751.3008856326</v>
          </cell>
          <cell r="AU221">
            <v>84879497.780000001</v>
          </cell>
          <cell r="AV221">
            <v>91686376.246791944</v>
          </cell>
          <cell r="AW221">
            <v>99039129.697219744</v>
          </cell>
          <cell r="AX221">
            <v>106981534.36428255</v>
          </cell>
        </row>
        <row r="222">
          <cell r="A222" t="str">
            <v>E5020</v>
          </cell>
          <cell r="B222" t="str">
            <v>R380</v>
          </cell>
          <cell r="C222" t="str">
            <v>LB</v>
          </cell>
          <cell r="D222" t="str">
            <v>E5100</v>
          </cell>
          <cell r="E222" t="str">
            <v>E6160</v>
          </cell>
          <cell r="F222" t="str">
            <v>E7060</v>
          </cell>
          <cell r="G222" t="str">
            <v>Tower Hamlets</v>
          </cell>
          <cell r="H222">
            <v>71531.100000000006</v>
          </cell>
          <cell r="I222">
            <v>83493</v>
          </cell>
          <cell r="J222">
            <v>885.52</v>
          </cell>
          <cell r="K222">
            <v>920.85</v>
          </cell>
          <cell r="L222">
            <v>3.9897461378624932E-2</v>
          </cell>
          <cell r="M222">
            <v>1.9897913496376818E-2</v>
          </cell>
          <cell r="N222">
            <v>1.0528949777493697</v>
          </cell>
          <cell r="O222">
            <v>83493</v>
          </cell>
          <cell r="P222">
            <v>87909.36037722812</v>
          </cell>
          <cell r="Q222">
            <v>92559.324038342922</v>
          </cell>
          <cell r="R222">
            <v>97455.247423847773</v>
          </cell>
          <cell r="S222">
            <v>73934721.359999999</v>
          </cell>
          <cell r="T222">
            <v>77845496.801243037</v>
          </cell>
          <cell r="U222">
            <v>81963132.622433424</v>
          </cell>
          <cell r="V222">
            <v>86298570.69876568</v>
          </cell>
          <cell r="W222">
            <v>1471146.6900000034</v>
          </cell>
          <cell r="X222">
            <v>3136852.1566871526</v>
          </cell>
          <cell r="Y222">
            <v>5008094.0518011982</v>
          </cell>
          <cell r="Z222">
            <v>7104428.4307180541</v>
          </cell>
          <cell r="AA222">
            <v>1478661</v>
          </cell>
          <cell r="AB222">
            <v>3207038.9255751222</v>
          </cell>
          <cell r="AC222">
            <v>5217060.3553952426</v>
          </cell>
          <cell r="AD222">
            <v>7544168.6681635082</v>
          </cell>
          <cell r="AE222">
            <v>0</v>
          </cell>
          <cell r="AF222">
            <v>0</v>
          </cell>
          <cell r="AG222">
            <v>0</v>
          </cell>
          <cell r="AH222">
            <v>0</v>
          </cell>
          <cell r="AI222">
            <v>75405868.049999997</v>
          </cell>
          <cell r="AJ222">
            <v>80982348.957930192</v>
          </cell>
          <cell r="AK222">
            <v>86971226.674234629</v>
          </cell>
          <cell r="AL222">
            <v>93402999.12948373</v>
          </cell>
          <cell r="AM222">
            <v>76884529.049999997</v>
          </cell>
          <cell r="AN222">
            <v>84189387.883505315</v>
          </cell>
          <cell r="AO222">
            <v>92188287.029629871</v>
          </cell>
          <cell r="AP222">
            <v>100947167.79764724</v>
          </cell>
          <cell r="AQ222">
            <v>1478661</v>
          </cell>
          <cell r="AR222">
            <v>3207038.9255751222</v>
          </cell>
          <cell r="AS222">
            <v>5217060.3553952426</v>
          </cell>
          <cell r="AT222">
            <v>7544168.6681635082</v>
          </cell>
          <cell r="AU222">
            <v>76884529.049999997</v>
          </cell>
          <cell r="AV222">
            <v>84189387.883505315</v>
          </cell>
          <cell r="AW222">
            <v>92188287.029629871</v>
          </cell>
          <cell r="AX222">
            <v>100947167.79764724</v>
          </cell>
        </row>
        <row r="223">
          <cell r="A223" t="str">
            <v>E5021</v>
          </cell>
          <cell r="B223" t="str">
            <v>R381</v>
          </cell>
          <cell r="C223" t="str">
            <v>LB</v>
          </cell>
          <cell r="D223" t="str">
            <v>E5100</v>
          </cell>
          <cell r="E223" t="str">
            <v>E6160</v>
          </cell>
          <cell r="F223" t="str">
            <v>E7060</v>
          </cell>
          <cell r="G223" t="str">
            <v>Wandsworth</v>
          </cell>
          <cell r="H223">
            <v>114871</v>
          </cell>
          <cell r="I223">
            <v>125734</v>
          </cell>
          <cell r="J223">
            <v>388.42</v>
          </cell>
          <cell r="K223">
            <v>403.91</v>
          </cell>
          <cell r="L223">
            <v>3.9879511868595952E-2</v>
          </cell>
          <cell r="M223">
            <v>1.9879511983261544E-2</v>
          </cell>
          <cell r="N223">
            <v>1.0305777852976115</v>
          </cell>
          <cell r="O223">
            <v>125734</v>
          </cell>
          <cell r="P223">
            <v>129578.66725660989</v>
          </cell>
          <cell r="Q223">
            <v>133540.89592313312</v>
          </cell>
          <cell r="R223">
            <v>137624.28076712135</v>
          </cell>
          <cell r="S223">
            <v>48837600.280000001</v>
          </cell>
          <cell r="T223">
            <v>50330945.935812414</v>
          </cell>
          <cell r="U223">
            <v>51869954.794463374</v>
          </cell>
          <cell r="V223">
            <v>53456023.135565281</v>
          </cell>
          <cell r="W223">
            <v>970867.65999999736</v>
          </cell>
          <cell r="X223">
            <v>2027184.6544333131</v>
          </cell>
          <cell r="Y223">
            <v>3168353.9968755627</v>
          </cell>
          <cell r="Z223">
            <v>4399660.4127529357</v>
          </cell>
          <cell r="AA223">
            <v>976752</v>
          </cell>
          <cell r="AB223">
            <v>2073513.6810362786</v>
          </cell>
          <cell r="AC223">
            <v>3301576.3479944989</v>
          </cell>
          <cell r="AD223">
            <v>4673057.6579495147</v>
          </cell>
          <cell r="AE223">
            <v>0</v>
          </cell>
          <cell r="AF223">
            <v>0</v>
          </cell>
          <cell r="AG223">
            <v>0</v>
          </cell>
          <cell r="AH223">
            <v>0</v>
          </cell>
          <cell r="AI223">
            <v>49808467.939999998</v>
          </cell>
          <cell r="AJ223">
            <v>52358130.590245724</v>
          </cell>
          <cell r="AK223">
            <v>55038308.791338935</v>
          </cell>
          <cell r="AL223">
            <v>57855683.548318215</v>
          </cell>
          <cell r="AM223">
            <v>50785219.940000005</v>
          </cell>
          <cell r="AN223">
            <v>54431644.271282002</v>
          </cell>
          <cell r="AO223">
            <v>58339885.139333434</v>
          </cell>
          <cell r="AP223">
            <v>62528741.206267729</v>
          </cell>
          <cell r="AQ223">
            <v>976752.00000000745</v>
          </cell>
          <cell r="AR223">
            <v>2073513.6810362786</v>
          </cell>
          <cell r="AS223">
            <v>3301576.3479944989</v>
          </cell>
          <cell r="AT223">
            <v>4673057.6579495147</v>
          </cell>
          <cell r="AU223">
            <v>50785219.939999998</v>
          </cell>
          <cell r="AV223">
            <v>54431644.271282002</v>
          </cell>
          <cell r="AW223">
            <v>58339885.139333434</v>
          </cell>
          <cell r="AX223">
            <v>62528741.206267729</v>
          </cell>
        </row>
        <row r="224">
          <cell r="A224" t="str">
            <v>E5022</v>
          </cell>
          <cell r="B224" t="str">
            <v>R382</v>
          </cell>
          <cell r="C224" t="str">
            <v>LB</v>
          </cell>
          <cell r="D224" t="str">
            <v>E5100</v>
          </cell>
          <cell r="E224" t="str">
            <v>E6160</v>
          </cell>
          <cell r="F224" t="str">
            <v>E7060</v>
          </cell>
          <cell r="G224" t="str">
            <v>Westminster</v>
          </cell>
          <cell r="H224">
            <v>118196.8</v>
          </cell>
          <cell r="I224">
            <v>125181.1</v>
          </cell>
          <cell r="J224">
            <v>378.01</v>
          </cell>
          <cell r="K224">
            <v>391.91</v>
          </cell>
          <cell r="L224">
            <v>3.6771513981111781E-2</v>
          </cell>
          <cell r="M224">
            <v>1.678580300051058E-2</v>
          </cell>
          <cell r="N224">
            <v>1.019321101556361</v>
          </cell>
          <cell r="O224">
            <v>125181.1</v>
          </cell>
          <cell r="P224">
            <v>127599.73674603699</v>
          </cell>
          <cell r="Q224">
            <v>130065.1042182721</v>
          </cell>
          <cell r="R224">
            <v>132578.105305812</v>
          </cell>
          <cell r="S224">
            <v>47319707.611000001</v>
          </cell>
          <cell r="T224">
            <v>48233976.48736944</v>
          </cell>
          <cell r="U224">
            <v>49165910.045549035</v>
          </cell>
          <cell r="V224">
            <v>50115849.586649992</v>
          </cell>
          <cell r="W224">
            <v>794299.29000000714</v>
          </cell>
          <cell r="X224">
            <v>1790518.4775405943</v>
          </cell>
          <cell r="Y224">
            <v>2844933.7331323549</v>
          </cell>
          <cell r="Z224">
            <v>3960215.9981785459</v>
          </cell>
          <cell r="AA224">
            <v>945718</v>
          </cell>
          <cell r="AB224">
            <v>1983422.3763548955</v>
          </cell>
          <cell r="AC224">
            <v>3122434.5190269798</v>
          </cell>
          <cell r="AD224">
            <v>4370388.9406782985</v>
          </cell>
          <cell r="AE224">
            <v>0</v>
          </cell>
          <cell r="AF224">
            <v>0</v>
          </cell>
          <cell r="AG224">
            <v>0</v>
          </cell>
          <cell r="AH224">
            <v>0</v>
          </cell>
          <cell r="AI224">
            <v>48114006.901000008</v>
          </cell>
          <cell r="AJ224">
            <v>50024494.964910038</v>
          </cell>
          <cell r="AK224">
            <v>52010843.77868139</v>
          </cell>
          <cell r="AL224">
            <v>54076065.584828541</v>
          </cell>
          <cell r="AM224">
            <v>49059724.901000008</v>
          </cell>
          <cell r="AN224">
            <v>52007917.341264933</v>
          </cell>
          <cell r="AO224">
            <v>55133278.29770837</v>
          </cell>
          <cell r="AP224">
            <v>58446454.525506839</v>
          </cell>
          <cell r="AQ224">
            <v>945718</v>
          </cell>
          <cell r="AR224">
            <v>1983422.3763548955</v>
          </cell>
          <cell r="AS224">
            <v>3122434.5190269798</v>
          </cell>
          <cell r="AT224">
            <v>4370388.9406782985</v>
          </cell>
          <cell r="AU224">
            <v>49059724.901000008</v>
          </cell>
          <cell r="AV224">
            <v>52007917.341264933</v>
          </cell>
          <cell r="AW224">
            <v>55133278.29770837</v>
          </cell>
          <cell r="AX224">
            <v>58446454.525506839</v>
          </cell>
        </row>
        <row r="225">
          <cell r="A225" t="str">
            <v>E5030</v>
          </cell>
          <cell r="B225" t="str">
            <v>R383</v>
          </cell>
          <cell r="C225" t="str">
            <v>LB</v>
          </cell>
          <cell r="D225" t="str">
            <v>E5100</v>
          </cell>
          <cell r="E225" t="str">
            <v>E6160</v>
          </cell>
          <cell r="F225" t="str">
            <v>E7060</v>
          </cell>
          <cell r="G225" t="str">
            <v>Barking &amp; Dagenham</v>
          </cell>
          <cell r="H225">
            <v>39955.699999999997</v>
          </cell>
          <cell r="I225">
            <v>45744.6</v>
          </cell>
          <cell r="J225">
            <v>1036.67</v>
          </cell>
          <cell r="K225">
            <v>1078.03</v>
          </cell>
          <cell r="L225">
            <v>3.9896977823222324E-2</v>
          </cell>
          <cell r="M225">
            <v>1.9900270669593212E-2</v>
          </cell>
          <cell r="N225">
            <v>1.0461333088713567</v>
          </cell>
          <cell r="O225">
            <v>45744.6</v>
          </cell>
          <cell r="P225">
            <v>47854.949760996664</v>
          </cell>
          <cell r="Q225">
            <v>50062.656939343979</v>
          </cell>
          <cell r="R225">
            <v>52372.212954847506</v>
          </cell>
          <cell r="S225">
            <v>47422054.482000001</v>
          </cell>
          <cell r="T225">
            <v>49609790.768732414</v>
          </cell>
          <cell r="U225">
            <v>51898454.569309726</v>
          </cell>
          <cell r="V225">
            <v>54292702.003901765</v>
          </cell>
          <cell r="W225">
            <v>943711.71989999595</v>
          </cell>
          <cell r="X225">
            <v>1999189.0448175038</v>
          </cell>
          <cell r="Y225">
            <v>3171215.7069107825</v>
          </cell>
          <cell r="Z225">
            <v>4469718.7083057314</v>
          </cell>
          <cell r="AA225">
            <v>948284.93610000005</v>
          </cell>
          <cell r="AB225">
            <v>2043654.5369312018</v>
          </cell>
          <cell r="AC225">
            <v>3303249.9426226765</v>
          </cell>
          <cell r="AD225">
            <v>4746069.7118955329</v>
          </cell>
          <cell r="AE225">
            <v>0</v>
          </cell>
          <cell r="AF225">
            <v>0</v>
          </cell>
          <cell r="AG225">
            <v>0</v>
          </cell>
          <cell r="AH225">
            <v>0</v>
          </cell>
          <cell r="AI225">
            <v>48365766.201899998</v>
          </cell>
          <cell r="AJ225">
            <v>51608979.813549921</v>
          </cell>
          <cell r="AK225">
            <v>55069670.276220508</v>
          </cell>
          <cell r="AL225">
            <v>58762420.712207496</v>
          </cell>
          <cell r="AM225">
            <v>49314051.137999997</v>
          </cell>
          <cell r="AN225">
            <v>53652634.350481123</v>
          </cell>
          <cell r="AO225">
            <v>58372920.218843184</v>
          </cell>
          <cell r="AP225">
            <v>63508490.424103029</v>
          </cell>
          <cell r="AQ225">
            <v>948284.93609999865</v>
          </cell>
          <cell r="AR225">
            <v>2043654.5369312018</v>
          </cell>
          <cell r="AS225">
            <v>3303249.9426226765</v>
          </cell>
          <cell r="AT225">
            <v>4746069.7118955329</v>
          </cell>
          <cell r="AU225">
            <v>49314051.137999997</v>
          </cell>
          <cell r="AV225">
            <v>53652634.350481123</v>
          </cell>
          <cell r="AW225">
            <v>58372920.218843184</v>
          </cell>
          <cell r="AX225">
            <v>63508490.424103029</v>
          </cell>
        </row>
        <row r="226">
          <cell r="A226" t="str">
            <v>E5031</v>
          </cell>
          <cell r="B226" t="str">
            <v>R384</v>
          </cell>
          <cell r="C226" t="str">
            <v>LB</v>
          </cell>
          <cell r="D226" t="str">
            <v>E5100</v>
          </cell>
          <cell r="E226" t="str">
            <v>E6160</v>
          </cell>
          <cell r="F226" t="str">
            <v>E7060</v>
          </cell>
          <cell r="G226" t="str">
            <v>Barnet</v>
          </cell>
          <cell r="H226">
            <v>125294</v>
          </cell>
          <cell r="I226">
            <v>135324</v>
          </cell>
          <cell r="J226">
            <v>1102.07</v>
          </cell>
          <cell r="K226">
            <v>1121.07</v>
          </cell>
          <cell r="L226">
            <v>1.7240284192474142E-2</v>
          </cell>
          <cell r="M226">
            <v>0</v>
          </cell>
          <cell r="N226">
            <v>1.0260019449944007</v>
          </cell>
          <cell r="O226">
            <v>135324</v>
          </cell>
          <cell r="P226">
            <v>138842.68720442228</v>
          </cell>
          <cell r="Q226">
            <v>142452.86711998645</v>
          </cell>
          <cell r="R226">
            <v>146156.918735135</v>
          </cell>
          <cell r="S226">
            <v>149136520.67999998</v>
          </cell>
          <cell r="T226">
            <v>153014360.28737766</v>
          </cell>
          <cell r="U226">
            <v>156993031.26692346</v>
          </cell>
          <cell r="V226">
            <v>161075155.4304302</v>
          </cell>
          <cell r="W226">
            <v>0</v>
          </cell>
          <cell r="X226">
            <v>3060287.2057475559</v>
          </cell>
          <cell r="Y226">
            <v>6342518.4631837066</v>
          </cell>
          <cell r="Z226">
            <v>9859088.1135857608</v>
          </cell>
          <cell r="AA226">
            <v>2571156</v>
          </cell>
          <cell r="AB226">
            <v>5803818.7049069703</v>
          </cell>
          <cell r="AC226">
            <v>9395576.2886598408</v>
          </cell>
          <cell r="AD226">
            <v>13377126.562564969</v>
          </cell>
          <cell r="AE226">
            <v>0</v>
          </cell>
          <cell r="AF226">
            <v>0</v>
          </cell>
          <cell r="AG226">
            <v>0</v>
          </cell>
          <cell r="AH226">
            <v>0</v>
          </cell>
          <cell r="AI226">
            <v>149136520.67999998</v>
          </cell>
          <cell r="AJ226">
            <v>156074647.4931252</v>
          </cell>
          <cell r="AK226">
            <v>163335549.73010716</v>
          </cell>
          <cell r="AL226">
            <v>170934243.54401597</v>
          </cell>
          <cell r="AM226">
            <v>151707676.67999998</v>
          </cell>
          <cell r="AN226">
            <v>161878466.19803217</v>
          </cell>
          <cell r="AO226">
            <v>172731126.018767</v>
          </cell>
          <cell r="AP226">
            <v>184311370.10658094</v>
          </cell>
          <cell r="AQ226">
            <v>2571156</v>
          </cell>
          <cell r="AR226">
            <v>5803818.7049069703</v>
          </cell>
          <cell r="AS226">
            <v>9395576.2886598408</v>
          </cell>
          <cell r="AT226">
            <v>13377126.562564969</v>
          </cell>
          <cell r="AU226">
            <v>151707676.67999998</v>
          </cell>
          <cell r="AV226">
            <v>161878466.19803217</v>
          </cell>
          <cell r="AW226">
            <v>172731126.018767</v>
          </cell>
          <cell r="AX226">
            <v>184311370.10658094</v>
          </cell>
        </row>
        <row r="227">
          <cell r="A227" t="str">
            <v>E5032</v>
          </cell>
          <cell r="B227" t="str">
            <v>R385</v>
          </cell>
          <cell r="C227" t="str">
            <v>LB</v>
          </cell>
          <cell r="D227" t="str">
            <v>E5100</v>
          </cell>
          <cell r="E227" t="str">
            <v>E6160</v>
          </cell>
          <cell r="F227" t="str">
            <v>E7060</v>
          </cell>
          <cell r="G227" t="str">
            <v>Bexley</v>
          </cell>
          <cell r="H227">
            <v>73296</v>
          </cell>
          <cell r="I227">
            <v>78772</v>
          </cell>
          <cell r="J227">
            <v>1150.53</v>
          </cell>
          <cell r="K227">
            <v>1196.43</v>
          </cell>
          <cell r="L227">
            <v>3.9894657244921916E-2</v>
          </cell>
          <cell r="M227">
            <v>1.9894657059551957E-2</v>
          </cell>
          <cell r="N227">
            <v>1.0243079244403699</v>
          </cell>
          <cell r="O227">
            <v>78772</v>
          </cell>
          <cell r="P227">
            <v>80686.78382401682</v>
          </cell>
          <cell r="Q227">
            <v>82648.112068547474</v>
          </cell>
          <cell r="R227">
            <v>84657.116131848947</v>
          </cell>
          <cell r="S227">
            <v>90629549.159999996</v>
          </cell>
          <cell r="T227">
            <v>92832565.393046066</v>
          </cell>
          <cell r="U227">
            <v>95089132.378225923</v>
          </cell>
          <cell r="V227">
            <v>97400551.82317616</v>
          </cell>
          <cell r="W227">
            <v>1803043.8000000049</v>
          </cell>
          <cell r="X227">
            <v>3740460.8013630621</v>
          </cell>
          <cell r="Y227">
            <v>5809793.9602571875</v>
          </cell>
          <cell r="Z227">
            <v>8018049.3891778924</v>
          </cell>
          <cell r="AA227">
            <v>1812591</v>
          </cell>
          <cell r="AB227">
            <v>3824506.1269820482</v>
          </cell>
          <cell r="AC227">
            <v>6052581.1306184083</v>
          </cell>
          <cell r="AD227">
            <v>8514726.4843478054</v>
          </cell>
          <cell r="AE227">
            <v>0</v>
          </cell>
          <cell r="AF227">
            <v>0</v>
          </cell>
          <cell r="AG227">
            <v>0</v>
          </cell>
          <cell r="AH227">
            <v>0</v>
          </cell>
          <cell r="AI227">
            <v>92432592.960000008</v>
          </cell>
          <cell r="AJ227">
            <v>96573026.194409132</v>
          </cell>
          <cell r="AK227">
            <v>100898926.33848311</v>
          </cell>
          <cell r="AL227">
            <v>105418601.21235405</v>
          </cell>
          <cell r="AM227">
            <v>94245183.959999993</v>
          </cell>
          <cell r="AN227">
            <v>100397532.32139118</v>
          </cell>
          <cell r="AO227">
            <v>106951507.46910152</v>
          </cell>
          <cell r="AP227">
            <v>113933327.69670185</v>
          </cell>
          <cell r="AQ227">
            <v>1812590.9999999851</v>
          </cell>
          <cell r="AR227">
            <v>3824506.1269820482</v>
          </cell>
          <cell r="AS227">
            <v>6052581.1306184083</v>
          </cell>
          <cell r="AT227">
            <v>8514726.4843478054</v>
          </cell>
          <cell r="AU227">
            <v>94245183.960000008</v>
          </cell>
          <cell r="AV227">
            <v>100397532.32139118</v>
          </cell>
          <cell r="AW227">
            <v>106951507.46910152</v>
          </cell>
          <cell r="AX227">
            <v>113933327.69670185</v>
          </cell>
        </row>
        <row r="228">
          <cell r="A228" t="str">
            <v>E5033</v>
          </cell>
          <cell r="B228" t="str">
            <v>R386</v>
          </cell>
          <cell r="C228" t="str">
            <v>LB</v>
          </cell>
          <cell r="D228" t="str">
            <v>E5100</v>
          </cell>
          <cell r="E228" t="str">
            <v>E6160</v>
          </cell>
          <cell r="F228" t="str">
            <v>E7060</v>
          </cell>
          <cell r="G228" t="str">
            <v>Brent</v>
          </cell>
          <cell r="H228">
            <v>77191</v>
          </cell>
          <cell r="I228">
            <v>89254.399999999994</v>
          </cell>
          <cell r="J228">
            <v>1058.94</v>
          </cell>
          <cell r="K228">
            <v>1101.24</v>
          </cell>
          <cell r="L228">
            <v>3.9945605983341848E-2</v>
          </cell>
          <cell r="M228">
            <v>1.9972802991670813E-2</v>
          </cell>
          <cell r="N228">
            <v>1.0495931536975871</v>
          </cell>
          <cell r="O228">
            <v>89254.399999999994</v>
          </cell>
          <cell r="P228">
            <v>93680.807177385912</v>
          </cell>
          <cell r="Q228">
            <v>98326.733846248026</v>
          </cell>
          <cell r="R228">
            <v>103203.06667046674</v>
          </cell>
          <cell r="S228">
            <v>94515054.335999995</v>
          </cell>
          <cell r="T228">
            <v>99202353.952421039</v>
          </cell>
          <cell r="U228">
            <v>104122111.53914589</v>
          </cell>
          <cell r="V228">
            <v>109285855.42002405</v>
          </cell>
          <cell r="W228">
            <v>1887730.55999999</v>
          </cell>
          <cell r="X228">
            <v>4005023.1322861658</v>
          </cell>
          <cell r="Y228">
            <v>6370159.9880319005</v>
          </cell>
          <cell r="Z228">
            <v>9005514.946024986</v>
          </cell>
          <cell r="AA228">
            <v>1887730.5599999998</v>
          </cell>
          <cell r="AB228">
            <v>4084277.0951582491</v>
          </cell>
          <cell r="AC228">
            <v>6624817.5759411305</v>
          </cell>
          <cell r="AD228">
            <v>9550936.3337198049</v>
          </cell>
          <cell r="AE228">
            <v>0</v>
          </cell>
          <cell r="AF228">
            <v>0</v>
          </cell>
          <cell r="AG228">
            <v>0</v>
          </cell>
          <cell r="AH228">
            <v>0</v>
          </cell>
          <cell r="AI228">
            <v>96402784.895999983</v>
          </cell>
          <cell r="AJ228">
            <v>103207377.0847072</v>
          </cell>
          <cell r="AK228">
            <v>110492271.52717778</v>
          </cell>
          <cell r="AL228">
            <v>118291370.36604904</v>
          </cell>
          <cell r="AM228">
            <v>98290515.456</v>
          </cell>
          <cell r="AN228">
            <v>107291654.17986545</v>
          </cell>
          <cell r="AO228">
            <v>117117089.10311891</v>
          </cell>
          <cell r="AP228">
            <v>127842306.69976884</v>
          </cell>
          <cell r="AQ228">
            <v>1887730.5600000173</v>
          </cell>
          <cell r="AR228">
            <v>4084277.0951582491</v>
          </cell>
          <cell r="AS228">
            <v>6624817.5759411305</v>
          </cell>
          <cell r="AT228">
            <v>9550936.3337198049</v>
          </cell>
          <cell r="AU228">
            <v>98290515.455999985</v>
          </cell>
          <cell r="AV228">
            <v>107291654.17986545</v>
          </cell>
          <cell r="AW228">
            <v>117117089.10311891</v>
          </cell>
          <cell r="AX228">
            <v>127842306.69976884</v>
          </cell>
        </row>
        <row r="229">
          <cell r="A229" t="str">
            <v>E5034</v>
          </cell>
          <cell r="B229" t="str">
            <v>R387</v>
          </cell>
          <cell r="C229" t="str">
            <v>LB</v>
          </cell>
          <cell r="D229" t="str">
            <v>E5100</v>
          </cell>
          <cell r="E229" t="str">
            <v>E6160</v>
          </cell>
          <cell r="F229" t="str">
            <v>E7060</v>
          </cell>
          <cell r="G229" t="str">
            <v>Bromley</v>
          </cell>
          <cell r="H229">
            <v>122140</v>
          </cell>
          <cell r="I229">
            <v>126656</v>
          </cell>
          <cell r="J229">
            <v>1030.1400000000001</v>
          </cell>
          <cell r="K229">
            <v>1071.27</v>
          </cell>
          <cell r="L229">
            <v>3.9926611916826671E-2</v>
          </cell>
          <cell r="M229">
            <v>1.9929326928222579E-2</v>
          </cell>
          <cell r="N229">
            <v>1.0121758029031083</v>
          </cell>
          <cell r="O229">
            <v>126656</v>
          </cell>
          <cell r="P229">
            <v>128198.13849249609</v>
          </cell>
          <cell r="Q229">
            <v>129759.0537593261</v>
          </cell>
          <cell r="R229">
            <v>131338.97442279349</v>
          </cell>
          <cell r="S229">
            <v>130473411.84000002</v>
          </cell>
          <cell r="T229">
            <v>132062030.38665994</v>
          </cell>
          <cell r="U229">
            <v>133669991.6396322</v>
          </cell>
          <cell r="V229">
            <v>135297531.11189649</v>
          </cell>
          <cell r="W229">
            <v>2600247.2799999872</v>
          </cell>
          <cell r="X229">
            <v>5325786.1336814305</v>
          </cell>
          <cell r="Y229">
            <v>8171844.3258608729</v>
          </cell>
          <cell r="Z229">
            <v>11142720.575799892</v>
          </cell>
          <cell r="AA229">
            <v>2609114</v>
          </cell>
          <cell r="AB229">
            <v>5440396.0954291523</v>
          </cell>
          <cell r="AC229">
            <v>8508115.2473536432</v>
          </cell>
          <cell r="AD229">
            <v>11827554.201022178</v>
          </cell>
          <cell r="AE229">
            <v>0</v>
          </cell>
          <cell r="AF229">
            <v>0</v>
          </cell>
          <cell r="AG229">
            <v>0</v>
          </cell>
          <cell r="AH229">
            <v>0</v>
          </cell>
          <cell r="AI229">
            <v>133073659.12</v>
          </cell>
          <cell r="AJ229">
            <v>137387816.52034137</v>
          </cell>
          <cell r="AK229">
            <v>141841835.96549308</v>
          </cell>
          <cell r="AL229">
            <v>146440251.68769637</v>
          </cell>
          <cell r="AM229">
            <v>135682773.12</v>
          </cell>
          <cell r="AN229">
            <v>142828212.61577052</v>
          </cell>
          <cell r="AO229">
            <v>150349951.21284673</v>
          </cell>
          <cell r="AP229">
            <v>158267805.88871855</v>
          </cell>
          <cell r="AQ229">
            <v>2609114</v>
          </cell>
          <cell r="AR229">
            <v>5440396.0954291523</v>
          </cell>
          <cell r="AS229">
            <v>8508115.2473536432</v>
          </cell>
          <cell r="AT229">
            <v>11827554.201022178</v>
          </cell>
          <cell r="AU229">
            <v>135682773.12</v>
          </cell>
          <cell r="AV229">
            <v>142828212.61577052</v>
          </cell>
          <cell r="AW229">
            <v>150349951.21284673</v>
          </cell>
          <cell r="AX229">
            <v>158267805.88871855</v>
          </cell>
        </row>
        <row r="230">
          <cell r="A230" t="str">
            <v>E5035</v>
          </cell>
          <cell r="B230" t="str">
            <v>R388</v>
          </cell>
          <cell r="C230" t="str">
            <v>LB</v>
          </cell>
          <cell r="D230" t="str">
            <v>E5100</v>
          </cell>
          <cell r="E230" t="str">
            <v>E6160</v>
          </cell>
          <cell r="F230" t="str">
            <v>E7060</v>
          </cell>
          <cell r="G230" t="str">
            <v>Croydon</v>
          </cell>
          <cell r="H230">
            <v>107617.4</v>
          </cell>
          <cell r="I230">
            <v>117795.1</v>
          </cell>
          <cell r="J230">
            <v>1171.3900000000001</v>
          </cell>
          <cell r="K230">
            <v>1218.1300000000001</v>
          </cell>
          <cell r="L230">
            <v>3.9901313823747842E-2</v>
          </cell>
          <cell r="M230">
            <v>1.989899503160597E-2</v>
          </cell>
          <cell r="N230">
            <v>1.030579683295356</v>
          </cell>
          <cell r="O230">
            <v>117795.1</v>
          </cell>
          <cell r="P230">
            <v>121397.23685174479</v>
          </cell>
          <cell r="Q230">
            <v>125109.52590760247</v>
          </cell>
          <cell r="R230">
            <v>128935.33558708908</v>
          </cell>
          <cell r="S230">
            <v>137984002.18900001</v>
          </cell>
          <cell r="T230">
            <v>142203509.27576533</v>
          </cell>
          <cell r="U230">
            <v>146552047.55290645</v>
          </cell>
          <cell r="V230">
            <v>151033562.7533603</v>
          </cell>
          <cell r="W230">
            <v>2745742.9740000186</v>
          </cell>
          <cell r="X230">
            <v>5730371.2485618126</v>
          </cell>
          <cell r="Y230">
            <v>8954757.2212959081</v>
          </cell>
          <cell r="Z230">
            <v>12433833.933399331</v>
          </cell>
          <cell r="AA230">
            <v>2760000</v>
          </cell>
          <cell r="AB230">
            <v>5858840.2469373941</v>
          </cell>
          <cell r="AC230">
            <v>9328674.8300018013</v>
          </cell>
          <cell r="AD230">
            <v>13203743.534232795</v>
          </cell>
          <cell r="AE230">
            <v>0</v>
          </cell>
          <cell r="AF230">
            <v>0</v>
          </cell>
          <cell r="AG230">
            <v>0</v>
          </cell>
          <cell r="AH230">
            <v>0</v>
          </cell>
          <cell r="AI230">
            <v>140729745.16300002</v>
          </cell>
          <cell r="AJ230">
            <v>147933880.52432713</v>
          </cell>
          <cell r="AK230">
            <v>155506804.77420235</v>
          </cell>
          <cell r="AL230">
            <v>163467396.68675962</v>
          </cell>
          <cell r="AM230">
            <v>143489745.16300002</v>
          </cell>
          <cell r="AN230">
            <v>153792720.77126452</v>
          </cell>
          <cell r="AO230">
            <v>164835479.60420415</v>
          </cell>
          <cell r="AP230">
            <v>176671140.22099242</v>
          </cell>
          <cell r="AQ230">
            <v>2760000</v>
          </cell>
          <cell r="AR230">
            <v>5858840.2469373941</v>
          </cell>
          <cell r="AS230">
            <v>9328674.8300018013</v>
          </cell>
          <cell r="AT230">
            <v>13203743.534232795</v>
          </cell>
          <cell r="AU230">
            <v>143489745.16300002</v>
          </cell>
          <cell r="AV230">
            <v>153792720.77126452</v>
          </cell>
          <cell r="AW230">
            <v>164835479.60420415</v>
          </cell>
          <cell r="AX230">
            <v>176671140.22099242</v>
          </cell>
        </row>
        <row r="231">
          <cell r="A231" t="str">
            <v>E5036</v>
          </cell>
          <cell r="B231" t="str">
            <v>R389</v>
          </cell>
          <cell r="C231" t="str">
            <v>LB</v>
          </cell>
          <cell r="D231" t="str">
            <v>E5100</v>
          </cell>
          <cell r="E231" t="str">
            <v>E6160</v>
          </cell>
          <cell r="F231" t="str">
            <v>E7060</v>
          </cell>
          <cell r="G231" t="str">
            <v>Ealing</v>
          </cell>
          <cell r="H231">
            <v>99620.7</v>
          </cell>
          <cell r="I231">
            <v>109312.1</v>
          </cell>
          <cell r="J231">
            <v>1059.93</v>
          </cell>
          <cell r="K231">
            <v>1059.93</v>
          </cell>
          <cell r="L231">
            <v>0</v>
          </cell>
          <cell r="M231">
            <v>0</v>
          </cell>
          <cell r="N231">
            <v>1.0314295023510707</v>
          </cell>
          <cell r="O231">
            <v>109312.1</v>
          </cell>
          <cell r="P231">
            <v>112747.72490395048</v>
          </cell>
          <cell r="Q231">
            <v>116291.32978889707</v>
          </cell>
          <cell r="R231">
            <v>119946.30841190634</v>
          </cell>
          <cell r="S231">
            <v>115863174.15300001</v>
          </cell>
          <cell r="T231">
            <v>119504696.05744424</v>
          </cell>
          <cell r="U231">
            <v>123260669.18314567</v>
          </cell>
          <cell r="V231">
            <v>127134690.6750319</v>
          </cell>
          <cell r="W231">
            <v>0</v>
          </cell>
          <cell r="X231">
            <v>2390093.9211488869</v>
          </cell>
          <cell r="Y231">
            <v>4979731.0349990837</v>
          </cell>
          <cell r="Z231">
            <v>7781660.1468373435</v>
          </cell>
          <cell r="AA231">
            <v>0</v>
          </cell>
          <cell r="AB231">
            <v>2390093.9211488962</v>
          </cell>
          <cell r="AC231">
            <v>5078339.5703456104</v>
          </cell>
          <cell r="AD231">
            <v>8092885.8696098328</v>
          </cell>
          <cell r="AE231">
            <v>0</v>
          </cell>
          <cell r="AF231">
            <v>0</v>
          </cell>
          <cell r="AG231">
            <v>0</v>
          </cell>
          <cell r="AH231">
            <v>0</v>
          </cell>
          <cell r="AI231">
            <v>115863174.15300001</v>
          </cell>
          <cell r="AJ231">
            <v>121894789.97859313</v>
          </cell>
          <cell r="AK231">
            <v>128240400.21814476</v>
          </cell>
          <cell r="AL231">
            <v>134916350.82186925</v>
          </cell>
          <cell r="AM231">
            <v>115863174.15300001</v>
          </cell>
          <cell r="AN231">
            <v>124284883.89974202</v>
          </cell>
          <cell r="AO231">
            <v>133318739.78849037</v>
          </cell>
          <cell r="AP231">
            <v>143009236.69147909</v>
          </cell>
          <cell r="AQ231">
            <v>0</v>
          </cell>
          <cell r="AR231">
            <v>2390093.9211488962</v>
          </cell>
          <cell r="AS231">
            <v>5078339.5703456104</v>
          </cell>
          <cell r="AT231">
            <v>8092885.8696098328</v>
          </cell>
          <cell r="AU231">
            <v>115863174.15300001</v>
          </cell>
          <cell r="AV231">
            <v>124284883.89974202</v>
          </cell>
          <cell r="AW231">
            <v>133318739.78849037</v>
          </cell>
          <cell r="AX231">
            <v>143009236.69147909</v>
          </cell>
        </row>
        <row r="232">
          <cell r="A232" t="str">
            <v>E5037</v>
          </cell>
          <cell r="B232" t="str">
            <v>R390</v>
          </cell>
          <cell r="C232" t="str">
            <v>LB</v>
          </cell>
          <cell r="D232" t="str">
            <v>E5100</v>
          </cell>
          <cell r="E232" t="str">
            <v>E6160</v>
          </cell>
          <cell r="F232" t="str">
            <v>E7060</v>
          </cell>
          <cell r="G232" t="str">
            <v>Enfield</v>
          </cell>
          <cell r="H232">
            <v>87557.2</v>
          </cell>
          <cell r="I232">
            <v>94317</v>
          </cell>
          <cell r="J232">
            <v>1100.3399999999999</v>
          </cell>
          <cell r="K232">
            <v>1144.17</v>
          </cell>
          <cell r="L232">
            <v>3.9833142483232553E-2</v>
          </cell>
          <cell r="M232">
            <v>1.9834254014805097E-2</v>
          </cell>
          <cell r="N232">
            <v>1.0250995382317361</v>
          </cell>
          <cell r="O232">
            <v>94317</v>
          </cell>
          <cell r="P232">
            <v>96684.313147402645</v>
          </cell>
          <cell r="Q232">
            <v>99111.044761655023</v>
          </cell>
          <cell r="R232">
            <v>101598.68621883748</v>
          </cell>
          <cell r="S232">
            <v>103780767.77999999</v>
          </cell>
          <cell r="T232">
            <v>106385617.12861302</v>
          </cell>
          <cell r="U232">
            <v>109055846.99303947</v>
          </cell>
          <cell r="V232">
            <v>111793098.39403562</v>
          </cell>
          <cell r="W232">
            <v>2058414.1100000201</v>
          </cell>
          <cell r="X232">
            <v>4279993.2832959881</v>
          </cell>
          <cell r="Y232">
            <v>6656284.4609692674</v>
          </cell>
          <cell r="Z232">
            <v>9195683.1777049527</v>
          </cell>
          <cell r="AA232">
            <v>2075500</v>
          </cell>
          <cell r="AB232">
            <v>4382611.7849092185</v>
          </cell>
          <cell r="AC232">
            <v>6941183.1722654402</v>
          </cell>
          <cell r="AD232">
            <v>9772348.8616843373</v>
          </cell>
          <cell r="AE232">
            <v>0</v>
          </cell>
          <cell r="AF232">
            <v>0</v>
          </cell>
          <cell r="AG232">
            <v>0</v>
          </cell>
          <cell r="AH232">
            <v>0</v>
          </cell>
          <cell r="AI232">
            <v>105839181.89</v>
          </cell>
          <cell r="AJ232">
            <v>110665610.41190901</v>
          </cell>
          <cell r="AK232">
            <v>115712131.45400874</v>
          </cell>
          <cell r="AL232">
            <v>120988781.57174057</v>
          </cell>
          <cell r="AM232">
            <v>107914681.89</v>
          </cell>
          <cell r="AN232">
            <v>115048222.19681823</v>
          </cell>
          <cell r="AO232">
            <v>122653314.62627418</v>
          </cell>
          <cell r="AP232">
            <v>130761130.4334249</v>
          </cell>
          <cell r="AQ232">
            <v>2075500</v>
          </cell>
          <cell r="AR232">
            <v>4382611.7849092185</v>
          </cell>
          <cell r="AS232">
            <v>6941183.1722654402</v>
          </cell>
          <cell r="AT232">
            <v>9772348.8616843373</v>
          </cell>
          <cell r="AU232">
            <v>107914681.89</v>
          </cell>
          <cell r="AV232">
            <v>115048222.19681823</v>
          </cell>
          <cell r="AW232">
            <v>122653314.62627418</v>
          </cell>
          <cell r="AX232">
            <v>130761130.4334249</v>
          </cell>
        </row>
        <row r="233">
          <cell r="A233" t="str">
            <v>E5038</v>
          </cell>
          <cell r="B233" t="str">
            <v>R391</v>
          </cell>
          <cell r="C233" t="str">
            <v>LB</v>
          </cell>
          <cell r="D233" t="str">
            <v>E5100</v>
          </cell>
          <cell r="E233" t="str">
            <v>E6160</v>
          </cell>
          <cell r="F233" t="str">
            <v>E7060</v>
          </cell>
          <cell r="G233" t="str">
            <v>Haringey</v>
          </cell>
          <cell r="H233">
            <v>63529.8</v>
          </cell>
          <cell r="I233">
            <v>72175</v>
          </cell>
          <cell r="J233">
            <v>1184.32</v>
          </cell>
          <cell r="K233">
            <v>1208.01</v>
          </cell>
          <cell r="L233">
            <v>2.0003039718994975E-2</v>
          </cell>
          <cell r="M233">
            <v>0</v>
          </cell>
          <cell r="N233">
            <v>1.043445494475548</v>
          </cell>
          <cell r="O233">
            <v>72175</v>
          </cell>
          <cell r="P233">
            <v>75310.678563772672</v>
          </cell>
          <cell r="Q233">
            <v>78582.588233264833</v>
          </cell>
          <cell r="R233">
            <v>81996.647636227412</v>
          </cell>
          <cell r="S233">
            <v>85478296</v>
          </cell>
          <cell r="T233">
            <v>89191942.836647242</v>
          </cell>
          <cell r="U233">
            <v>93066930.896420196</v>
          </cell>
          <cell r="V233">
            <v>97110269.728536844</v>
          </cell>
          <cell r="W233">
            <v>0</v>
          </cell>
          <cell r="X233">
            <v>1783838.8567329464</v>
          </cell>
          <cell r="Y233">
            <v>3759904.0082153752</v>
          </cell>
          <cell r="Z233">
            <v>5943925.3895442765</v>
          </cell>
          <cell r="AA233">
            <v>1709825.75</v>
          </cell>
          <cell r="AB233">
            <v>3639313.2309157699</v>
          </cell>
          <cell r="AC233">
            <v>5847887.3838226497</v>
          </cell>
          <cell r="AD233">
            <v>8366700.3050755411</v>
          </cell>
          <cell r="AE233">
            <v>0</v>
          </cell>
          <cell r="AF233">
            <v>0</v>
          </cell>
          <cell r="AG233">
            <v>0</v>
          </cell>
          <cell r="AH233">
            <v>0</v>
          </cell>
          <cell r="AI233">
            <v>85478296</v>
          </cell>
          <cell r="AJ233">
            <v>90975781.693380192</v>
          </cell>
          <cell r="AK233">
            <v>96826834.904635578</v>
          </cell>
          <cell r="AL233">
            <v>103054195.11808112</v>
          </cell>
          <cell r="AM233">
            <v>87188121.750000015</v>
          </cell>
          <cell r="AN233">
            <v>94615094.924295962</v>
          </cell>
          <cell r="AO233">
            <v>102674722.28845823</v>
          </cell>
          <cell r="AP233">
            <v>111420895.42315666</v>
          </cell>
          <cell r="AQ233">
            <v>1709825.7500000149</v>
          </cell>
          <cell r="AR233">
            <v>3639313.2309157699</v>
          </cell>
          <cell r="AS233">
            <v>5847887.3838226497</v>
          </cell>
          <cell r="AT233">
            <v>8366700.3050755411</v>
          </cell>
          <cell r="AU233">
            <v>87188121.75</v>
          </cell>
          <cell r="AV233">
            <v>94615094.924295962</v>
          </cell>
          <cell r="AW233">
            <v>102674722.28845823</v>
          </cell>
          <cell r="AX233">
            <v>111420895.42315666</v>
          </cell>
        </row>
        <row r="234">
          <cell r="A234" t="str">
            <v>E5039</v>
          </cell>
          <cell r="B234" t="str">
            <v>R392</v>
          </cell>
          <cell r="C234" t="str">
            <v>LB</v>
          </cell>
          <cell r="D234" t="str">
            <v>E5100</v>
          </cell>
          <cell r="E234" t="str">
            <v>E6160</v>
          </cell>
          <cell r="F234" t="str">
            <v>E7060</v>
          </cell>
          <cell r="G234" t="str">
            <v>Harrow</v>
          </cell>
          <cell r="H234">
            <v>76874</v>
          </cell>
          <cell r="I234">
            <v>82000</v>
          </cell>
          <cell r="J234">
            <v>1234.3599999999999</v>
          </cell>
          <cell r="K234">
            <v>1283.6099999999999</v>
          </cell>
          <cell r="L234">
            <v>3.9899219028484367E-2</v>
          </cell>
          <cell r="M234">
            <v>1.990505201075865E-2</v>
          </cell>
          <cell r="N234">
            <v>1.0217503402310599</v>
          </cell>
          <cell r="O234">
            <v>82000</v>
          </cell>
          <cell r="P234">
            <v>83783.527898946908</v>
          </cell>
          <cell r="Q234">
            <v>85605.848136507499</v>
          </cell>
          <cell r="R234">
            <v>87467.804459244988</v>
          </cell>
          <cell r="S234">
            <v>101217519.99999999</v>
          </cell>
          <cell r="T234">
            <v>103419035.49734409</v>
          </cell>
          <cell r="U234">
            <v>105668434.70577939</v>
          </cell>
          <cell r="V234">
            <v>107966759.11231363</v>
          </cell>
          <cell r="W234">
            <v>2014740.0000000037</v>
          </cell>
          <cell r="X234">
            <v>4168113.2160335588</v>
          </cell>
          <cell r="Y234">
            <v>6457315.2126515228</v>
          </cell>
          <cell r="Z234">
            <v>8889054.4780622721</v>
          </cell>
          <cell r="AA234">
            <v>2023760</v>
          </cell>
          <cell r="AB234">
            <v>4260040.5028442591</v>
          </cell>
          <cell r="AC234">
            <v>6725349.8625540733</v>
          </cell>
          <cell r="AD234">
            <v>9437784.1132034361</v>
          </cell>
          <cell r="AE234">
            <v>0</v>
          </cell>
          <cell r="AF234">
            <v>0</v>
          </cell>
          <cell r="AG234">
            <v>0</v>
          </cell>
          <cell r="AH234">
            <v>0</v>
          </cell>
          <cell r="AI234">
            <v>103232259.99999999</v>
          </cell>
          <cell r="AJ234">
            <v>107587148.71337765</v>
          </cell>
          <cell r="AK234">
            <v>112125749.91843091</v>
          </cell>
          <cell r="AL234">
            <v>116855813.5903759</v>
          </cell>
          <cell r="AM234">
            <v>105256019.99999999</v>
          </cell>
          <cell r="AN234">
            <v>111847189.21622191</v>
          </cell>
          <cell r="AO234">
            <v>118851099.78098498</v>
          </cell>
          <cell r="AP234">
            <v>126293597.70357934</v>
          </cell>
          <cell r="AQ234">
            <v>2023760</v>
          </cell>
          <cell r="AR234">
            <v>4260040.5028442591</v>
          </cell>
          <cell r="AS234">
            <v>6725349.8625540733</v>
          </cell>
          <cell r="AT234">
            <v>9437784.1132034361</v>
          </cell>
          <cell r="AU234">
            <v>105256019.99999999</v>
          </cell>
          <cell r="AV234">
            <v>111847189.21622191</v>
          </cell>
          <cell r="AW234">
            <v>118851099.78098498</v>
          </cell>
          <cell r="AX234">
            <v>126293597.70357934</v>
          </cell>
        </row>
        <row r="235">
          <cell r="A235" t="str">
            <v>E5040</v>
          </cell>
          <cell r="B235" t="str">
            <v>R393</v>
          </cell>
          <cell r="C235" t="str">
            <v>LB</v>
          </cell>
          <cell r="D235" t="str">
            <v>E5100</v>
          </cell>
          <cell r="E235" t="str">
            <v>E6160</v>
          </cell>
          <cell r="F235" t="str">
            <v>E7060</v>
          </cell>
          <cell r="G235" t="str">
            <v>Havering</v>
          </cell>
          <cell r="H235">
            <v>79401</v>
          </cell>
          <cell r="I235">
            <v>85474</v>
          </cell>
          <cell r="J235">
            <v>1219</v>
          </cell>
          <cell r="K235">
            <v>1267.6400000000001</v>
          </cell>
          <cell r="L235">
            <v>3.9901558654634961E-2</v>
          </cell>
          <cell r="M235">
            <v>1.9901559806346114E-2</v>
          </cell>
          <cell r="N235">
            <v>1.0248713486142425</v>
          </cell>
          <cell r="O235">
            <v>85474</v>
          </cell>
          <cell r="P235">
            <v>87599.853651453755</v>
          </cell>
          <cell r="Q235">
            <v>89778.58015017568</v>
          </cell>
          <cell r="R235">
            <v>92011.494515182407</v>
          </cell>
          <cell r="S235">
            <v>104192806</v>
          </cell>
          <cell r="T235">
            <v>106784221.60112213</v>
          </cell>
          <cell r="U235">
            <v>109440089.20306416</v>
          </cell>
          <cell r="V235">
            <v>112162011.81400736</v>
          </cell>
          <cell r="W235">
            <v>2073599.3600000183</v>
          </cell>
          <cell r="X235">
            <v>4303360.4560426688</v>
          </cell>
          <cell r="Y235">
            <v>6687400.4349020794</v>
          </cell>
          <cell r="Z235">
            <v>9234039.840770537</v>
          </cell>
          <cell r="AA235">
            <v>2083856</v>
          </cell>
          <cell r="AB235">
            <v>4399299.5648732185</v>
          </cell>
          <cell r="AC235">
            <v>6966074.3218744844</v>
          </cell>
          <cell r="AD235">
            <v>9805217.9225277901</v>
          </cell>
          <cell r="AE235">
            <v>0</v>
          </cell>
          <cell r="AF235">
            <v>0</v>
          </cell>
          <cell r="AG235">
            <v>0</v>
          </cell>
          <cell r="AH235">
            <v>0</v>
          </cell>
          <cell r="AI235">
            <v>106266405.36000001</v>
          </cell>
          <cell r="AJ235">
            <v>111087582.05716479</v>
          </cell>
          <cell r="AK235">
            <v>116127489.63796625</v>
          </cell>
          <cell r="AL235">
            <v>121396051.6547779</v>
          </cell>
          <cell r="AM235">
            <v>108350261.36</v>
          </cell>
          <cell r="AN235">
            <v>115486881.62203801</v>
          </cell>
          <cell r="AO235">
            <v>123093563.95984073</v>
          </cell>
          <cell r="AP235">
            <v>131201269.57730569</v>
          </cell>
          <cell r="AQ235">
            <v>2083855.9999999851</v>
          </cell>
          <cell r="AR235">
            <v>4399299.5648732185</v>
          </cell>
          <cell r="AS235">
            <v>6966074.3218744844</v>
          </cell>
          <cell r="AT235">
            <v>9805217.9225277901</v>
          </cell>
          <cell r="AU235">
            <v>108350261.36000001</v>
          </cell>
          <cell r="AV235">
            <v>115486881.62203801</v>
          </cell>
          <cell r="AW235">
            <v>123093563.95984073</v>
          </cell>
          <cell r="AX235">
            <v>131201269.57730569</v>
          </cell>
        </row>
        <row r="236">
          <cell r="A236" t="str">
            <v>E5041</v>
          </cell>
          <cell r="B236" t="str">
            <v>R394</v>
          </cell>
          <cell r="C236" t="str">
            <v>LB</v>
          </cell>
          <cell r="D236" t="str">
            <v>E5100</v>
          </cell>
          <cell r="E236" t="str">
            <v>E6160</v>
          </cell>
          <cell r="F236" t="str">
            <v>E7060</v>
          </cell>
          <cell r="G236" t="str">
            <v>Hillingdon</v>
          </cell>
          <cell r="H236">
            <v>87445.8</v>
          </cell>
          <cell r="I236">
            <v>95770</v>
          </cell>
          <cell r="J236">
            <v>1112.93</v>
          </cell>
          <cell r="K236">
            <v>1112.93</v>
          </cell>
          <cell r="L236">
            <v>0</v>
          </cell>
          <cell r="M236">
            <v>0</v>
          </cell>
          <cell r="N236">
            <v>1.0307741311198333</v>
          </cell>
          <cell r="O236">
            <v>95770</v>
          </cell>
          <cell r="P236">
            <v>98717.238537346435</v>
          </cell>
          <cell r="Q236">
            <v>101755.1757798826</v>
          </cell>
          <cell r="R236">
            <v>104886.60290145439</v>
          </cell>
          <cell r="S236">
            <v>106585306.10000001</v>
          </cell>
          <cell r="T236">
            <v>109865376.28536898</v>
          </cell>
          <cell r="U236">
            <v>113246387.78070475</v>
          </cell>
          <cell r="V236">
            <v>116731446.96711564</v>
          </cell>
          <cell r="W236">
            <v>0</v>
          </cell>
          <cell r="X236">
            <v>2197307.5257073813</v>
          </cell>
          <cell r="Y236">
            <v>4575154.0663404707</v>
          </cell>
          <cell r="Z236">
            <v>7144898.4059632057</v>
          </cell>
          <cell r="AA236">
            <v>0</v>
          </cell>
          <cell r="AB236">
            <v>2197307.525707379</v>
          </cell>
          <cell r="AC236">
            <v>4665751.1765650511</v>
          </cell>
          <cell r="AD236">
            <v>7430656.9881387204</v>
          </cell>
          <cell r="AE236">
            <v>0</v>
          </cell>
          <cell r="AF236">
            <v>0</v>
          </cell>
          <cell r="AG236">
            <v>0</v>
          </cell>
          <cell r="AH236">
            <v>0</v>
          </cell>
          <cell r="AI236">
            <v>106585306.10000001</v>
          </cell>
          <cell r="AJ236">
            <v>112062683.81107636</v>
          </cell>
          <cell r="AK236">
            <v>117821541.84704523</v>
          </cell>
          <cell r="AL236">
            <v>123876345.37307885</v>
          </cell>
          <cell r="AM236">
            <v>106585306.10000001</v>
          </cell>
          <cell r="AN236">
            <v>114259991.33678374</v>
          </cell>
          <cell r="AO236">
            <v>122487293.02361028</v>
          </cell>
          <cell r="AP236">
            <v>131307002.36121757</v>
          </cell>
          <cell r="AQ236">
            <v>0</v>
          </cell>
          <cell r="AR236">
            <v>2197307.525707379</v>
          </cell>
          <cell r="AS236">
            <v>4665751.1765650511</v>
          </cell>
          <cell r="AT236">
            <v>7430656.9881387204</v>
          </cell>
          <cell r="AU236">
            <v>106585306.10000001</v>
          </cell>
          <cell r="AV236">
            <v>114259991.33678374</v>
          </cell>
          <cell r="AW236">
            <v>122487293.02361028</v>
          </cell>
          <cell r="AX236">
            <v>131307002.36121757</v>
          </cell>
        </row>
        <row r="237">
          <cell r="A237" t="str">
            <v>E5042</v>
          </cell>
          <cell r="B237" t="str">
            <v>R395</v>
          </cell>
          <cell r="C237" t="str">
            <v>LB</v>
          </cell>
          <cell r="D237" t="str">
            <v>E5100</v>
          </cell>
          <cell r="E237" t="str">
            <v>E6160</v>
          </cell>
          <cell r="F237" t="str">
            <v>E7060</v>
          </cell>
          <cell r="G237" t="str">
            <v>Hounslow</v>
          </cell>
          <cell r="H237">
            <v>74631.899999999994</v>
          </cell>
          <cell r="I237">
            <v>80169.600000000006</v>
          </cell>
          <cell r="J237">
            <v>1079.77</v>
          </cell>
          <cell r="K237">
            <v>1079.77</v>
          </cell>
          <cell r="L237">
            <v>0</v>
          </cell>
          <cell r="M237">
            <v>0</v>
          </cell>
          <cell r="N237">
            <v>1.024145684958357</v>
          </cell>
          <cell r="O237">
            <v>80169.600000000006</v>
          </cell>
          <cell r="P237">
            <v>82105.349904837509</v>
          </cell>
          <cell r="Q237">
            <v>84087.839817035376</v>
          </cell>
          <cell r="R237">
            <v>86118.198306086299</v>
          </cell>
          <cell r="S237">
            <v>86564728.991999999</v>
          </cell>
          <cell r="T237">
            <v>88654893.666746393</v>
          </cell>
          <cell r="U237">
            <v>90795526.799240291</v>
          </cell>
          <cell r="V237">
            <v>92987846.984962806</v>
          </cell>
          <cell r="W237">
            <v>0</v>
          </cell>
          <cell r="X237">
            <v>1773097.8733349293</v>
          </cell>
          <cell r="Y237">
            <v>3668139.2826893069</v>
          </cell>
          <cell r="Z237">
            <v>5691600.1382555971</v>
          </cell>
          <cell r="AA237">
            <v>0</v>
          </cell>
          <cell r="AB237">
            <v>1773097.8733349293</v>
          </cell>
          <cell r="AC237">
            <v>3740775.7041287124</v>
          </cell>
          <cell r="AD237">
            <v>5919234.3876748085</v>
          </cell>
          <cell r="AE237">
            <v>0</v>
          </cell>
          <cell r="AF237">
            <v>0</v>
          </cell>
          <cell r="AG237">
            <v>0</v>
          </cell>
          <cell r="AH237">
            <v>0</v>
          </cell>
          <cell r="AI237">
            <v>86564728.991999999</v>
          </cell>
          <cell r="AJ237">
            <v>90427991.540081322</v>
          </cell>
          <cell r="AK237">
            <v>94463666.081929594</v>
          </cell>
          <cell r="AL237">
            <v>98679447.123218402</v>
          </cell>
          <cell r="AM237">
            <v>86564728.991999999</v>
          </cell>
          <cell r="AN237">
            <v>92201089.413416252</v>
          </cell>
          <cell r="AO237">
            <v>98204441.786058307</v>
          </cell>
          <cell r="AP237">
            <v>104598681.51089321</v>
          </cell>
          <cell r="AQ237">
            <v>0</v>
          </cell>
          <cell r="AR237">
            <v>1773097.8733349293</v>
          </cell>
          <cell r="AS237">
            <v>3740775.7041287124</v>
          </cell>
          <cell r="AT237">
            <v>5919234.3876748085</v>
          </cell>
          <cell r="AU237">
            <v>86564728.991999999</v>
          </cell>
          <cell r="AV237">
            <v>92201089.413416252</v>
          </cell>
          <cell r="AW237">
            <v>98204441.786058307</v>
          </cell>
          <cell r="AX237">
            <v>104598681.51089321</v>
          </cell>
        </row>
        <row r="238">
          <cell r="A238" t="str">
            <v>E5043</v>
          </cell>
          <cell r="B238" t="str">
            <v>R396</v>
          </cell>
          <cell r="C238" t="str">
            <v>LB</v>
          </cell>
          <cell r="D238" t="str">
            <v>E5100</v>
          </cell>
          <cell r="E238" t="str">
            <v>E6160</v>
          </cell>
          <cell r="F238" t="str">
            <v>E7060</v>
          </cell>
          <cell r="G238" t="str">
            <v>Kingston upon Thames</v>
          </cell>
          <cell r="H238">
            <v>57775.1</v>
          </cell>
          <cell r="I238">
            <v>60346</v>
          </cell>
          <cell r="J238">
            <v>1379.65</v>
          </cell>
          <cell r="K238">
            <v>1407.24</v>
          </cell>
          <cell r="L238">
            <v>1.9997825535461811E-2</v>
          </cell>
          <cell r="M238">
            <v>1.6815531189706689E-9</v>
          </cell>
          <cell r="N238">
            <v>1.0146180735185932</v>
          </cell>
          <cell r="O238">
            <v>60346</v>
          </cell>
          <cell r="P238">
            <v>61228.142264553026</v>
          </cell>
          <cell r="Q238">
            <v>62123.179749583149</v>
          </cell>
          <cell r="R238">
            <v>63031.300958371336</v>
          </cell>
          <cell r="S238">
            <v>83256358.900000006</v>
          </cell>
          <cell r="T238">
            <v>84473406.475290582</v>
          </cell>
          <cell r="U238">
            <v>85708244.941512391</v>
          </cell>
          <cell r="V238">
            <v>86961134.367217019</v>
          </cell>
          <cell r="W238">
            <v>0.13999998998243643</v>
          </cell>
          <cell r="X238">
            <v>1689468.2743932668</v>
          </cell>
          <cell r="Y238">
            <v>3462613.2455826364</v>
          </cell>
          <cell r="Z238">
            <v>5322717.2675288161</v>
          </cell>
          <cell r="AA238">
            <v>1664946</v>
          </cell>
          <cell r="AB238">
            <v>3446323.8075005412</v>
          </cell>
          <cell r="AC238">
            <v>5385018.7189259231</v>
          </cell>
          <cell r="AD238">
            <v>7491774.0981523097</v>
          </cell>
          <cell r="AE238">
            <v>0</v>
          </cell>
          <cell r="AF238">
            <v>0</v>
          </cell>
          <cell r="AG238">
            <v>0</v>
          </cell>
          <cell r="AH238">
            <v>0</v>
          </cell>
          <cell r="AI238">
            <v>83256359.039999992</v>
          </cell>
          <cell r="AJ238">
            <v>86162874.749683842</v>
          </cell>
          <cell r="AK238">
            <v>89170858.187095031</v>
          </cell>
          <cell r="AL238">
            <v>92283851.634745836</v>
          </cell>
          <cell r="AM238">
            <v>84921305.040000007</v>
          </cell>
          <cell r="AN238">
            <v>89609198.557184383</v>
          </cell>
          <cell r="AO238">
            <v>94555876.906020954</v>
          </cell>
          <cell r="AP238">
            <v>99775625.732898146</v>
          </cell>
          <cell r="AQ238">
            <v>1664946.0000000149</v>
          </cell>
          <cell r="AR238">
            <v>3446323.8075005412</v>
          </cell>
          <cell r="AS238">
            <v>5385018.7189259231</v>
          </cell>
          <cell r="AT238">
            <v>7491774.0981523097</v>
          </cell>
          <cell r="AU238">
            <v>84921305.039999992</v>
          </cell>
          <cell r="AV238">
            <v>89609198.557184383</v>
          </cell>
          <cell r="AW238">
            <v>94555876.906020954</v>
          </cell>
          <cell r="AX238">
            <v>99775625.732898146</v>
          </cell>
        </row>
        <row r="239">
          <cell r="A239" t="str">
            <v>E5044</v>
          </cell>
          <cell r="B239" t="str">
            <v>R397</v>
          </cell>
          <cell r="C239" t="str">
            <v>LB</v>
          </cell>
          <cell r="D239" t="str">
            <v>E5100</v>
          </cell>
          <cell r="E239" t="str">
            <v>E6160</v>
          </cell>
          <cell r="F239" t="str">
            <v>E7060</v>
          </cell>
          <cell r="G239" t="str">
            <v>Merton</v>
          </cell>
          <cell r="H239">
            <v>66981.2</v>
          </cell>
          <cell r="I239">
            <v>71327</v>
          </cell>
          <cell r="J239">
            <v>1106.45</v>
          </cell>
          <cell r="K239">
            <v>1106.45</v>
          </cell>
          <cell r="L239">
            <v>0</v>
          </cell>
          <cell r="M239">
            <v>0</v>
          </cell>
          <cell r="N239">
            <v>1.0211754013612369</v>
          </cell>
          <cell r="O239">
            <v>71327</v>
          </cell>
          <cell r="P239">
            <v>72837.37785289294</v>
          </cell>
          <cell r="Q239">
            <v>74379.738563028019</v>
          </cell>
          <cell r="R239">
            <v>75954.75938024401</v>
          </cell>
          <cell r="S239">
            <v>78919759.150000006</v>
          </cell>
          <cell r="T239">
            <v>80590916.725333393</v>
          </cell>
          <cell r="U239">
            <v>82297461.733062357</v>
          </cell>
          <cell r="V239">
            <v>84040143.516270995</v>
          </cell>
          <cell r="W239">
            <v>0</v>
          </cell>
          <cell r="X239">
            <v>1611818.3345066693</v>
          </cell>
          <cell r="Y239">
            <v>3324817.4540157183</v>
          </cell>
          <cell r="Z239">
            <v>5143929.1043439088</v>
          </cell>
          <cell r="AA239">
            <v>0</v>
          </cell>
          <cell r="AB239">
            <v>1611818.3345066607</v>
          </cell>
          <cell r="AC239">
            <v>3390655.4234021753</v>
          </cell>
          <cell r="AD239">
            <v>5349659.3756717592</v>
          </cell>
          <cell r="AE239">
            <v>0</v>
          </cell>
          <cell r="AF239">
            <v>0</v>
          </cell>
          <cell r="AG239">
            <v>0</v>
          </cell>
          <cell r="AH239">
            <v>0</v>
          </cell>
          <cell r="AI239">
            <v>78919759.150000006</v>
          </cell>
          <cell r="AJ239">
            <v>82202735.059840068</v>
          </cell>
          <cell r="AK239">
            <v>85622279.187078074</v>
          </cell>
          <cell r="AL239">
            <v>89184072.620614901</v>
          </cell>
          <cell r="AM239">
            <v>78919759.150000006</v>
          </cell>
          <cell r="AN239">
            <v>83814553.394346729</v>
          </cell>
          <cell r="AO239">
            <v>89012934.610480249</v>
          </cell>
          <cell r="AP239">
            <v>94533731.99628666</v>
          </cell>
          <cell r="AQ239">
            <v>0</v>
          </cell>
          <cell r="AR239">
            <v>1611818.3345066607</v>
          </cell>
          <cell r="AS239">
            <v>3390655.4234021753</v>
          </cell>
          <cell r="AT239">
            <v>5349659.3756717592</v>
          </cell>
          <cell r="AU239">
            <v>78919759.150000006</v>
          </cell>
          <cell r="AV239">
            <v>83814553.394346729</v>
          </cell>
          <cell r="AW239">
            <v>89012934.610480249</v>
          </cell>
          <cell r="AX239">
            <v>94533731.99628666</v>
          </cell>
        </row>
        <row r="240">
          <cell r="A240" t="str">
            <v>E5045</v>
          </cell>
          <cell r="B240" t="str">
            <v>R398</v>
          </cell>
          <cell r="C240" t="str">
            <v>LB</v>
          </cell>
          <cell r="D240" t="str">
            <v>E5100</v>
          </cell>
          <cell r="E240" t="str">
            <v>E6160</v>
          </cell>
          <cell r="F240" t="str">
            <v>E7060</v>
          </cell>
          <cell r="G240" t="str">
            <v>Newham</v>
          </cell>
          <cell r="H240">
            <v>59320.800000000003</v>
          </cell>
          <cell r="I240">
            <v>68526.8</v>
          </cell>
          <cell r="J240">
            <v>945.63</v>
          </cell>
          <cell r="K240">
            <v>964.54</v>
          </cell>
          <cell r="L240">
            <v>1.9997250510241926E-2</v>
          </cell>
          <cell r="M240">
            <v>-3.2715546938177908E-9</v>
          </cell>
          <cell r="N240">
            <v>1.0492633033779055</v>
          </cell>
          <cell r="O240">
            <v>68526.8</v>
          </cell>
          <cell r="P240">
            <v>71902.656537917064</v>
          </cell>
          <cell r="Q240">
            <v>75444.818920621809</v>
          </cell>
          <cell r="R240">
            <v>79161.479923399544</v>
          </cell>
          <cell r="S240">
            <v>64800997.884000003</v>
          </cell>
          <cell r="T240">
            <v>67993309.101950511</v>
          </cell>
          <cell r="U240">
            <v>71342884.115907595</v>
          </cell>
          <cell r="V240">
            <v>74857470.259964317</v>
          </cell>
          <cell r="W240">
            <v>-0.21200000879147696</v>
          </cell>
          <cell r="X240">
            <v>1359865.9551463046</v>
          </cell>
          <cell r="Y240">
            <v>2882252.2754510706</v>
          </cell>
          <cell r="Z240">
            <v>4581875.7797817281</v>
          </cell>
          <cell r="AA240">
            <v>1295842</v>
          </cell>
          <cell r="AB240">
            <v>2773932.8134690225</v>
          </cell>
          <cell r="AC240">
            <v>4482404.1747003496</v>
          </cell>
          <cell r="AD240">
            <v>6448985.3359512836</v>
          </cell>
          <cell r="AE240">
            <v>0</v>
          </cell>
          <cell r="AF240">
            <v>0</v>
          </cell>
          <cell r="AG240">
            <v>0</v>
          </cell>
          <cell r="AH240">
            <v>0</v>
          </cell>
          <cell r="AI240">
            <v>64800997.671999991</v>
          </cell>
          <cell r="AJ240">
            <v>69353175.057096809</v>
          </cell>
          <cell r="AK240">
            <v>74225136.391358659</v>
          </cell>
          <cell r="AL240">
            <v>79439346.039746046</v>
          </cell>
          <cell r="AM240">
            <v>66096839.672000006</v>
          </cell>
          <cell r="AN240">
            <v>72127107.870565832</v>
          </cell>
          <cell r="AO240">
            <v>78707540.566059008</v>
          </cell>
          <cell r="AP240">
            <v>85888331.37569733</v>
          </cell>
          <cell r="AQ240">
            <v>1295842.0000000149</v>
          </cell>
          <cell r="AR240">
            <v>2773932.8134690225</v>
          </cell>
          <cell r="AS240">
            <v>4482404.1747003496</v>
          </cell>
          <cell r="AT240">
            <v>6448985.3359512836</v>
          </cell>
          <cell r="AU240">
            <v>66096839.671999991</v>
          </cell>
          <cell r="AV240">
            <v>72127107.870565832</v>
          </cell>
          <cell r="AW240">
            <v>78707540.566059008</v>
          </cell>
          <cell r="AX240">
            <v>85888331.37569733</v>
          </cell>
        </row>
        <row r="241">
          <cell r="A241" t="str">
            <v>E5046</v>
          </cell>
          <cell r="B241" t="str">
            <v>R399</v>
          </cell>
          <cell r="C241" t="str">
            <v>LB</v>
          </cell>
          <cell r="D241" t="str">
            <v>E5100</v>
          </cell>
          <cell r="E241" t="str">
            <v>E6160</v>
          </cell>
          <cell r="F241" t="str">
            <v>E7060</v>
          </cell>
          <cell r="G241" t="str">
            <v>Redbridge</v>
          </cell>
          <cell r="H241">
            <v>77622</v>
          </cell>
          <cell r="I241">
            <v>83336.600000000006</v>
          </cell>
          <cell r="J241">
            <v>1095.53</v>
          </cell>
          <cell r="K241">
            <v>1139.22</v>
          </cell>
          <cell r="L241">
            <v>3.988024061413209E-2</v>
          </cell>
          <cell r="M241">
            <v>1.9880788294250218E-2</v>
          </cell>
          <cell r="N241">
            <v>1.0239615517098004</v>
          </cell>
          <cell r="O241">
            <v>83336.600000000006</v>
          </cell>
          <cell r="P241">
            <v>85333.474250218962</v>
          </cell>
          <cell r="Q241">
            <v>87378.196706042509</v>
          </cell>
          <cell r="R241">
            <v>89471.913884723457</v>
          </cell>
          <cell r="S241">
            <v>91297745.398000002</v>
          </cell>
          <cell r="T241">
            <v>93485381.045342371</v>
          </cell>
          <cell r="U241">
            <v>95725435.837370753</v>
          </cell>
          <cell r="V241">
            <v>98019165.818131089</v>
          </cell>
          <cell r="W241">
            <v>1815071.1479999952</v>
          </cell>
          <cell r="X241">
            <v>3765441.9514600011</v>
          </cell>
          <cell r="Y241">
            <v>5847289.8559073815</v>
          </cell>
          <cell r="Z241">
            <v>8067531.3103975635</v>
          </cell>
          <cell r="AA241">
            <v>1825904.9060000002</v>
          </cell>
          <cell r="AB241">
            <v>3851321.5599454492</v>
          </cell>
          <cell r="AC241">
            <v>6092971.4810985923</v>
          </cell>
          <cell r="AD241">
            <v>8568658.5898472965</v>
          </cell>
          <cell r="AE241">
            <v>0</v>
          </cell>
          <cell r="AF241">
            <v>0</v>
          </cell>
          <cell r="AG241">
            <v>0</v>
          </cell>
          <cell r="AH241">
            <v>0</v>
          </cell>
          <cell r="AI241">
            <v>93112816.546000004</v>
          </cell>
          <cell r="AJ241">
            <v>97250822.996802375</v>
          </cell>
          <cell r="AK241">
            <v>101572725.69327813</v>
          </cell>
          <cell r="AL241">
            <v>106086697.12852865</v>
          </cell>
          <cell r="AM241">
            <v>94938721.452000007</v>
          </cell>
          <cell r="AN241">
            <v>101102144.55674782</v>
          </cell>
          <cell r="AO241">
            <v>107665697.17437673</v>
          </cell>
          <cell r="AP241">
            <v>114655355.71837595</v>
          </cell>
          <cell r="AQ241">
            <v>1825904.9060000032</v>
          </cell>
          <cell r="AR241">
            <v>3851321.5599454492</v>
          </cell>
          <cell r="AS241">
            <v>6092971.4810985923</v>
          </cell>
          <cell r="AT241">
            <v>8568658.5898472965</v>
          </cell>
          <cell r="AU241">
            <v>94938721.452000007</v>
          </cell>
          <cell r="AV241">
            <v>101102144.55674782</v>
          </cell>
          <cell r="AW241">
            <v>107665697.17437673</v>
          </cell>
          <cell r="AX241">
            <v>114655355.71837595</v>
          </cell>
        </row>
        <row r="242">
          <cell r="A242" t="str">
            <v>E5047</v>
          </cell>
          <cell r="B242" t="str">
            <v>R400</v>
          </cell>
          <cell r="C242" t="str">
            <v>LB</v>
          </cell>
          <cell r="D242" t="str">
            <v>E5100</v>
          </cell>
          <cell r="E242" t="str">
            <v>E6160</v>
          </cell>
          <cell r="F242" t="str">
            <v>E7060</v>
          </cell>
          <cell r="G242" t="str">
            <v>Richmond upon Thames</v>
          </cell>
          <cell r="H242">
            <v>83504.399999999994</v>
          </cell>
          <cell r="I242">
            <v>86753.1</v>
          </cell>
          <cell r="J242">
            <v>1287.3900000000001</v>
          </cell>
          <cell r="K242">
            <v>1306.3900000000001</v>
          </cell>
          <cell r="L242">
            <v>1.4758542477415482E-2</v>
          </cell>
          <cell r="M242">
            <v>-5.2432351264658505E-3</v>
          </cell>
          <cell r="N242">
            <v>1.0128035484375126</v>
          </cell>
          <cell r="O242">
            <v>86753.1</v>
          </cell>
          <cell r="P242">
            <v>87863.847517954389</v>
          </cell>
          <cell r="Q242">
            <v>88988.816545556736</v>
          </cell>
          <cell r="R242">
            <v>90128.18916859469</v>
          </cell>
          <cell r="S242">
            <v>111685073.40900001</v>
          </cell>
          <cell r="T242">
            <v>113115038.65613931</v>
          </cell>
          <cell r="U242">
            <v>114563312.53258429</v>
          </cell>
          <cell r="V242">
            <v>116030129.45375712</v>
          </cell>
          <cell r="W242">
            <v>-585591.09999998601</v>
          </cell>
          <cell r="X242">
            <v>1657350.2542291041</v>
          </cell>
          <cell r="Y242">
            <v>4003407.8735084753</v>
          </cell>
          <cell r="Z242">
            <v>6456361.6032098327</v>
          </cell>
          <cell r="AA242">
            <v>2233900</v>
          </cell>
          <cell r="AB242">
            <v>4603440.9189712554</v>
          </cell>
          <cell r="AC242">
            <v>7173714.2046882361</v>
          </cell>
          <cell r="AD242">
            <v>9957881.6331419945</v>
          </cell>
          <cell r="AE242">
            <v>0</v>
          </cell>
          <cell r="AF242">
            <v>0</v>
          </cell>
          <cell r="AG242">
            <v>0</v>
          </cell>
          <cell r="AH242">
            <v>0</v>
          </cell>
          <cell r="AI242">
            <v>111099482.30900003</v>
          </cell>
          <cell r="AJ242">
            <v>114772388.91036841</v>
          </cell>
          <cell r="AK242">
            <v>118566720.40609276</v>
          </cell>
          <cell r="AL242">
            <v>122486491.05696696</v>
          </cell>
          <cell r="AM242">
            <v>113333382.309</v>
          </cell>
          <cell r="AN242">
            <v>119375829.82933967</v>
          </cell>
          <cell r="AO242">
            <v>125740434.610781</v>
          </cell>
          <cell r="AP242">
            <v>132444372.69010895</v>
          </cell>
          <cell r="AQ242">
            <v>2233899.9999999702</v>
          </cell>
          <cell r="AR242">
            <v>4603440.9189712554</v>
          </cell>
          <cell r="AS242">
            <v>7173714.2046882361</v>
          </cell>
          <cell r="AT242">
            <v>9957881.6331419945</v>
          </cell>
          <cell r="AU242">
            <v>113333382.30900003</v>
          </cell>
          <cell r="AV242">
            <v>119375829.82933967</v>
          </cell>
          <cell r="AW242">
            <v>125740434.610781</v>
          </cell>
          <cell r="AX242">
            <v>132444372.69010895</v>
          </cell>
        </row>
        <row r="243">
          <cell r="A243" t="str">
            <v>E5048</v>
          </cell>
          <cell r="B243" t="str">
            <v>R401</v>
          </cell>
          <cell r="C243" t="str">
            <v>LB</v>
          </cell>
          <cell r="D243" t="str">
            <v>E5100</v>
          </cell>
          <cell r="E243" t="str">
            <v>E6160</v>
          </cell>
          <cell r="F243" t="str">
            <v>E7060</v>
          </cell>
          <cell r="G243" t="str">
            <v>Sutton</v>
          </cell>
          <cell r="H243">
            <v>65526.400000000001</v>
          </cell>
          <cell r="I243">
            <v>70569.2</v>
          </cell>
          <cell r="J243">
            <v>1163.5999999999999</v>
          </cell>
          <cell r="K243">
            <v>1210.03</v>
          </cell>
          <cell r="L243">
            <v>3.9902028188380845E-2</v>
          </cell>
          <cell r="M243">
            <v>1.9903750450686264E-2</v>
          </cell>
          <cell r="N243">
            <v>1.0250214692063331</v>
          </cell>
          <cell r="O243">
            <v>70569.2</v>
          </cell>
          <cell r="P243">
            <v>72334.945064715561</v>
          </cell>
          <cell r="Q243">
            <v>74144.871665194136</v>
          </cell>
          <cell r="R243">
            <v>76000.085288372313</v>
          </cell>
          <cell r="S243">
            <v>82114321.11999999</v>
          </cell>
          <cell r="T243">
            <v>84168942.077303022</v>
          </cell>
          <cell r="U243">
            <v>86274972.669619888</v>
          </cell>
          <cell r="V243">
            <v>88433699.241550013</v>
          </cell>
          <cell r="W243">
            <v>1634382.9559999965</v>
          </cell>
          <cell r="X243">
            <v>3392162.0127270715</v>
          </cell>
          <cell r="Y243">
            <v>5272079.12126524</v>
          </cell>
          <cell r="Z243">
            <v>7280748.1572153503</v>
          </cell>
          <cell r="AA243">
            <v>1642145</v>
          </cell>
          <cell r="AB243">
            <v>3467447.629693985</v>
          </cell>
          <cell r="AC243">
            <v>5491416.8255301714</v>
          </cell>
          <cell r="AD243">
            <v>7730726.8187945187</v>
          </cell>
          <cell r="AE243">
            <v>0</v>
          </cell>
          <cell r="AF243">
            <v>0</v>
          </cell>
          <cell r="AG243">
            <v>0</v>
          </cell>
          <cell r="AH243">
            <v>0</v>
          </cell>
          <cell r="AI243">
            <v>83748704.07599999</v>
          </cell>
          <cell r="AJ243">
            <v>87561104.090030089</v>
          </cell>
          <cell r="AK243">
            <v>91547051.790885121</v>
          </cell>
          <cell r="AL243">
            <v>95714447.39876537</v>
          </cell>
          <cell r="AM243">
            <v>85390849.07599999</v>
          </cell>
          <cell r="AN243">
            <v>91028551.719724074</v>
          </cell>
          <cell r="AO243">
            <v>97038468.616415292</v>
          </cell>
          <cell r="AP243">
            <v>103445174.21755989</v>
          </cell>
          <cell r="AQ243">
            <v>1642145</v>
          </cell>
          <cell r="AR243">
            <v>3467447.629693985</v>
          </cell>
          <cell r="AS243">
            <v>5491416.8255301714</v>
          </cell>
          <cell r="AT243">
            <v>7730726.8187945187</v>
          </cell>
          <cell r="AU243">
            <v>85390849.07599999</v>
          </cell>
          <cell r="AV243">
            <v>91028551.719724074</v>
          </cell>
          <cell r="AW243">
            <v>97038468.616415292</v>
          </cell>
          <cell r="AX243">
            <v>103445174.21755989</v>
          </cell>
        </row>
        <row r="244">
          <cell r="A244" t="str">
            <v>E5049</v>
          </cell>
          <cell r="B244" t="str">
            <v>R402</v>
          </cell>
          <cell r="C244" t="str">
            <v>LB</v>
          </cell>
          <cell r="D244" t="str">
            <v>E5100</v>
          </cell>
          <cell r="E244" t="str">
            <v>E6160</v>
          </cell>
          <cell r="F244" t="str">
            <v>E7060</v>
          </cell>
          <cell r="G244" t="str">
            <v>Waltham Forest</v>
          </cell>
          <cell r="H244">
            <v>61927.9</v>
          </cell>
          <cell r="I244">
            <v>71882.2</v>
          </cell>
          <cell r="J244">
            <v>1152.21</v>
          </cell>
          <cell r="K244">
            <v>1198.18</v>
          </cell>
          <cell r="L244">
            <v>3.9897240954339885E-2</v>
          </cell>
          <cell r="M244">
            <v>1.9900474258857992E-2</v>
          </cell>
          <cell r="N244">
            <v>1.0509410010406834</v>
          </cell>
          <cell r="O244">
            <v>71882.2</v>
          </cell>
          <cell r="P244">
            <v>75543.951225006618</v>
          </cell>
          <cell r="Q244">
            <v>79392.235722977013</v>
          </cell>
          <cell r="R244">
            <v>83436.555685563377</v>
          </cell>
          <cell r="S244">
            <v>82823389.662</v>
          </cell>
          <cell r="T244">
            <v>87042496.040964872</v>
          </cell>
          <cell r="U244">
            <v>91476527.922371343</v>
          </cell>
          <cell r="V244">
            <v>96136433.826462984</v>
          </cell>
          <cell r="W244">
            <v>1648224.7339999962</v>
          </cell>
          <cell r="X244">
            <v>3507680.6117470725</v>
          </cell>
          <cell r="Y244">
            <v>5589623.2393566901</v>
          </cell>
          <cell r="Z244">
            <v>7914580.2039912427</v>
          </cell>
          <cell r="AA244">
            <v>1656200</v>
          </cell>
          <cell r="AB244">
            <v>3585684.8852176219</v>
          </cell>
          <cell r="AC244">
            <v>5822334.8591107726</v>
          </cell>
          <cell r="AD244">
            <v>8403903.6036185175</v>
          </cell>
          <cell r="AE244">
            <v>0</v>
          </cell>
          <cell r="AF244">
            <v>0</v>
          </cell>
          <cell r="AG244">
            <v>0</v>
          </cell>
          <cell r="AH244">
            <v>0</v>
          </cell>
          <cell r="AI244">
            <v>84471614.395999998</v>
          </cell>
          <cell r="AJ244">
            <v>90550176.652711943</v>
          </cell>
          <cell r="AK244">
            <v>97066151.161728039</v>
          </cell>
          <cell r="AL244">
            <v>104051014.03045423</v>
          </cell>
          <cell r="AM244">
            <v>86127814.395999998</v>
          </cell>
          <cell r="AN244">
            <v>94135861.537929565</v>
          </cell>
          <cell r="AO244">
            <v>102888486.02083881</v>
          </cell>
          <cell r="AP244">
            <v>112454917.63407275</v>
          </cell>
          <cell r="AQ244">
            <v>1656200</v>
          </cell>
          <cell r="AR244">
            <v>3585684.8852176219</v>
          </cell>
          <cell r="AS244">
            <v>5822334.8591107726</v>
          </cell>
          <cell r="AT244">
            <v>8403903.6036185175</v>
          </cell>
          <cell r="AU244">
            <v>86127814.395999998</v>
          </cell>
          <cell r="AV244">
            <v>94135861.537929565</v>
          </cell>
          <cell r="AW244">
            <v>102888486.02083881</v>
          </cell>
          <cell r="AX244">
            <v>112454917.63407275</v>
          </cell>
        </row>
        <row r="245">
          <cell r="A245" t="str">
            <v>E4401</v>
          </cell>
          <cell r="B245" t="str">
            <v>R349</v>
          </cell>
          <cell r="C245" t="str">
            <v>MD</v>
          </cell>
          <cell r="D245" t="str">
            <v>-</v>
          </cell>
          <cell r="E245" t="str">
            <v>E6144</v>
          </cell>
          <cell r="F245" t="str">
            <v>E7044</v>
          </cell>
          <cell r="G245" t="str">
            <v>Barnsley</v>
          </cell>
          <cell r="H245">
            <v>58317.7</v>
          </cell>
          <cell r="I245">
            <v>60229.1</v>
          </cell>
          <cell r="J245">
            <v>1246.6300000000001</v>
          </cell>
          <cell r="K245">
            <v>1295.25</v>
          </cell>
          <cell r="L245">
            <v>3.9001147092561528E-2</v>
          </cell>
          <cell r="M245">
            <v>1.9000641769966631E-2</v>
          </cell>
          <cell r="N245">
            <v>1.0108079803957926</v>
          </cell>
          <cell r="O245">
            <v>60229.1</v>
          </cell>
          <cell r="P245">
            <v>60880.054932056228</v>
          </cell>
          <cell r="Q245">
            <v>61538.045372256667</v>
          </cell>
          <cell r="R245">
            <v>62203.147360235409</v>
          </cell>
          <cell r="S245">
            <v>75083402.932999998</v>
          </cell>
          <cell r="T245">
            <v>75894902.879949257</v>
          </cell>
          <cell r="U245">
            <v>76715173.502416342</v>
          </cell>
          <cell r="V245">
            <v>77544309.593690276</v>
          </cell>
          <cell r="W245">
            <v>1426632.8419999948</v>
          </cell>
          <cell r="X245">
            <v>2988790.9566230699</v>
          </cell>
          <cell r="Y245">
            <v>4615819.095751497</v>
          </cell>
          <cell r="Z245">
            <v>6309907.1054836819</v>
          </cell>
          <cell r="AA245">
            <v>1501706</v>
          </cell>
          <cell r="AB245">
            <v>3125392.9602033347</v>
          </cell>
          <cell r="AC245">
            <v>4880264.3769503385</v>
          </cell>
          <cell r="AD245">
            <v>6774530.9132439792</v>
          </cell>
          <cell r="AE245">
            <v>0</v>
          </cell>
          <cell r="AF245">
            <v>0</v>
          </cell>
          <cell r="AG245">
            <v>0</v>
          </cell>
          <cell r="AH245">
            <v>0</v>
          </cell>
          <cell r="AI245">
            <v>76510035.774999991</v>
          </cell>
          <cell r="AJ245">
            <v>78883693.836572319</v>
          </cell>
          <cell r="AK245">
            <v>81330992.598167837</v>
          </cell>
          <cell r="AL245">
            <v>83854216.699173957</v>
          </cell>
          <cell r="AM245">
            <v>78011741.774999991</v>
          </cell>
          <cell r="AN245">
            <v>82009086.796775654</v>
          </cell>
          <cell r="AO245">
            <v>86211256.975118175</v>
          </cell>
          <cell r="AP245">
            <v>90628747.612417936</v>
          </cell>
          <cell r="AQ245">
            <v>1501706</v>
          </cell>
          <cell r="AR245">
            <v>3125392.9602033347</v>
          </cell>
          <cell r="AS245">
            <v>4880264.3769503385</v>
          </cell>
          <cell r="AT245">
            <v>6774530.9132439792</v>
          </cell>
          <cell r="AU245">
            <v>78011741.774999991</v>
          </cell>
          <cell r="AV245">
            <v>82009086.796775654</v>
          </cell>
          <cell r="AW245">
            <v>86211256.975118175</v>
          </cell>
          <cell r="AX245">
            <v>90628747.612417936</v>
          </cell>
        </row>
        <row r="246">
          <cell r="A246" t="str">
            <v>E4601</v>
          </cell>
          <cell r="B246" t="str">
            <v>R358</v>
          </cell>
          <cell r="C246" t="str">
            <v>MD</v>
          </cell>
          <cell r="D246" t="str">
            <v>-</v>
          </cell>
          <cell r="E246" t="str">
            <v>E6146</v>
          </cell>
          <cell r="F246" t="str">
            <v>E7046</v>
          </cell>
          <cell r="G246" t="str">
            <v>Birmingham</v>
          </cell>
          <cell r="H246">
            <v>229025</v>
          </cell>
          <cell r="I246">
            <v>239042</v>
          </cell>
          <cell r="J246">
            <v>1158.43</v>
          </cell>
          <cell r="K246">
            <v>1204.6500000000001</v>
          </cell>
          <cell r="L246">
            <v>3.9898828586966806E-2</v>
          </cell>
          <cell r="M246">
            <v>1.9897620560302309E-2</v>
          </cell>
          <cell r="N246">
            <v>1.0143716603274788</v>
          </cell>
          <cell r="O246">
            <v>239042</v>
          </cell>
          <cell r="P246">
            <v>242477.43042800119</v>
          </cell>
          <cell r="Q246">
            <v>245962.23369519229</v>
          </cell>
          <cell r="R246">
            <v>249497.11937124757</v>
          </cell>
          <cell r="S246">
            <v>276913424.06</v>
          </cell>
          <cell r="T246">
            <v>280893129.73070943</v>
          </cell>
          <cell r="U246">
            <v>284930030.37952161</v>
          </cell>
          <cell r="V246">
            <v>289024947.99323434</v>
          </cell>
          <cell r="W246">
            <v>5509918.2399999686</v>
          </cell>
          <cell r="X246">
            <v>11318749.606259186</v>
          </cell>
          <cell r="Y246">
            <v>17409647.815141186</v>
          </cell>
          <cell r="Z246">
            <v>23793549.387025341</v>
          </cell>
          <cell r="AA246">
            <v>5538603</v>
          </cell>
          <cell r="AB246">
            <v>11572574.690726697</v>
          </cell>
          <cell r="AC246">
            <v>18136676.459637165</v>
          </cell>
          <cell r="AD246">
            <v>25266919.864775717</v>
          </cell>
          <cell r="AE246">
            <v>0</v>
          </cell>
          <cell r="AF246">
            <v>0</v>
          </cell>
          <cell r="AG246">
            <v>0</v>
          </cell>
          <cell r="AH246">
            <v>0</v>
          </cell>
          <cell r="AI246">
            <v>282423342.29999995</v>
          </cell>
          <cell r="AJ246">
            <v>292211879.3369686</v>
          </cell>
          <cell r="AK246">
            <v>302339678.19466281</v>
          </cell>
          <cell r="AL246">
            <v>312818497.38025969</v>
          </cell>
          <cell r="AM246">
            <v>287961945.30000001</v>
          </cell>
          <cell r="AN246">
            <v>303784454.0276953</v>
          </cell>
          <cell r="AO246">
            <v>320476354.65429997</v>
          </cell>
          <cell r="AP246">
            <v>338085417.24503541</v>
          </cell>
          <cell r="AQ246">
            <v>5538603.0000000596</v>
          </cell>
          <cell r="AR246">
            <v>11572574.690726697</v>
          </cell>
          <cell r="AS246">
            <v>18136676.459637165</v>
          </cell>
          <cell r="AT246">
            <v>25266919.864775717</v>
          </cell>
          <cell r="AU246">
            <v>287961945.29999995</v>
          </cell>
          <cell r="AV246">
            <v>303784454.0276953</v>
          </cell>
          <cell r="AW246">
            <v>320476354.65429997</v>
          </cell>
          <cell r="AX246">
            <v>338085417.24503541</v>
          </cell>
        </row>
        <row r="247">
          <cell r="A247" t="str">
            <v>E4201</v>
          </cell>
          <cell r="B247" t="str">
            <v>R334</v>
          </cell>
          <cell r="C247" t="str">
            <v>MD</v>
          </cell>
          <cell r="D247" t="str">
            <v>-</v>
          </cell>
          <cell r="E247" t="str">
            <v>E6142</v>
          </cell>
          <cell r="F247" t="str">
            <v>E7042</v>
          </cell>
          <cell r="G247" t="str">
            <v>Bolton</v>
          </cell>
          <cell r="H247">
            <v>69053</v>
          </cell>
          <cell r="I247">
            <v>71395.899999999994</v>
          </cell>
          <cell r="J247">
            <v>1276.56</v>
          </cell>
          <cell r="K247">
            <v>1321.24</v>
          </cell>
          <cell r="L247">
            <v>3.500031334210707E-2</v>
          </cell>
          <cell r="M247">
            <v>1.4998371322286097E-2</v>
          </cell>
          <cell r="N247">
            <v>1.011184119500715</v>
          </cell>
          <cell r="O247">
            <v>71395.899999999994</v>
          </cell>
          <cell r="P247">
            <v>72194.400277461085</v>
          </cell>
          <cell r="Q247">
            <v>73001.831077446666</v>
          </cell>
          <cell r="R247">
            <v>73818.292279987843</v>
          </cell>
          <cell r="S247">
            <v>91141150.103999987</v>
          </cell>
          <cell r="T247">
            <v>92160483.618195713</v>
          </cell>
          <cell r="U247">
            <v>93191217.48022531</v>
          </cell>
          <cell r="V247">
            <v>94233479.192941278</v>
          </cell>
          <cell r="W247">
            <v>1366968.812000006</v>
          </cell>
          <cell r="X247">
            <v>3253111.9700020184</v>
          </cell>
          <cell r="Y247">
            <v>5219109.4158887155</v>
          </cell>
          <cell r="Z247">
            <v>7267699.7543278132</v>
          </cell>
          <cell r="AA247">
            <v>1823000</v>
          </cell>
          <cell r="AB247">
            <v>3787979.0112986714</v>
          </cell>
          <cell r="AC247">
            <v>5913172.2429413199</v>
          </cell>
          <cell r="AD247">
            <v>8208697.2976965308</v>
          </cell>
          <cell r="AE247">
            <v>0</v>
          </cell>
          <cell r="AF247">
            <v>0</v>
          </cell>
          <cell r="AG247">
            <v>0</v>
          </cell>
          <cell r="AH247">
            <v>0</v>
          </cell>
          <cell r="AI247">
            <v>92508118.915999994</v>
          </cell>
          <cell r="AJ247">
            <v>95413595.588197738</v>
          </cell>
          <cell r="AK247">
            <v>98410326.896114022</v>
          </cell>
          <cell r="AL247">
            <v>101501178.9472691</v>
          </cell>
          <cell r="AM247">
            <v>94331118.916000009</v>
          </cell>
          <cell r="AN247">
            <v>99201574.599496409</v>
          </cell>
          <cell r="AO247">
            <v>104323499.13905534</v>
          </cell>
          <cell r="AP247">
            <v>109709876.24496563</v>
          </cell>
          <cell r="AQ247">
            <v>1823000.0000000149</v>
          </cell>
          <cell r="AR247">
            <v>3787979.0112986714</v>
          </cell>
          <cell r="AS247">
            <v>5913172.2429413199</v>
          </cell>
          <cell r="AT247">
            <v>8208697.2976965308</v>
          </cell>
          <cell r="AU247">
            <v>94331118.915999994</v>
          </cell>
          <cell r="AV247">
            <v>99201574.599496409</v>
          </cell>
          <cell r="AW247">
            <v>104323499.13905534</v>
          </cell>
          <cell r="AX247">
            <v>109709876.24496563</v>
          </cell>
        </row>
        <row r="248">
          <cell r="A248" t="str">
            <v>E4701</v>
          </cell>
          <cell r="B248" t="str">
            <v>R365</v>
          </cell>
          <cell r="C248" t="str">
            <v>MD</v>
          </cell>
          <cell r="D248" t="str">
            <v>-</v>
          </cell>
          <cell r="E248" t="str">
            <v>E6147</v>
          </cell>
          <cell r="F248" t="str">
            <v>E7047</v>
          </cell>
          <cell r="G248" t="str">
            <v>Bradford</v>
          </cell>
          <cell r="H248">
            <v>123787.1</v>
          </cell>
          <cell r="I248">
            <v>133505</v>
          </cell>
          <cell r="J248">
            <v>1152.1099999999999</v>
          </cell>
          <cell r="K248">
            <v>1198.08</v>
          </cell>
          <cell r="L248">
            <v>3.9900703925840553E-2</v>
          </cell>
          <cell r="M248">
            <v>1.9900703925840313E-2</v>
          </cell>
          <cell r="N248">
            <v>1.0255119232957697</v>
          </cell>
          <cell r="O248">
            <v>133505</v>
          </cell>
          <cell r="P248">
            <v>136910.96931960172</v>
          </cell>
          <cell r="Q248">
            <v>140403.83146723287</v>
          </cell>
          <cell r="R248">
            <v>143985.8032460571</v>
          </cell>
          <cell r="S248">
            <v>153812445.54999998</v>
          </cell>
          <cell r="T248">
            <v>157736496.86280632</v>
          </cell>
          <cell r="U248">
            <v>161760658.27171364</v>
          </cell>
          <cell r="V248">
            <v>165887483.77781484</v>
          </cell>
          <cell r="W248">
            <v>3060975.9389999839</v>
          </cell>
          <cell r="X248">
            <v>6356578.6060694139</v>
          </cell>
          <cell r="Y248">
            <v>9884335.2603630591</v>
          </cell>
          <cell r="Z248">
            <v>13656983.412178516</v>
          </cell>
          <cell r="AA248">
            <v>3076248.9109999998</v>
          </cell>
          <cell r="AB248">
            <v>6498430.4184498191</v>
          </cell>
          <cell r="AC248">
            <v>10296374.700373441</v>
          </cell>
          <cell r="AD248">
            <v>14501896.971655458</v>
          </cell>
          <cell r="AE248">
            <v>0</v>
          </cell>
          <cell r="AF248">
            <v>0</v>
          </cell>
          <cell r="AG248">
            <v>0</v>
          </cell>
          <cell r="AH248">
            <v>0</v>
          </cell>
          <cell r="AI248">
            <v>156873421.48899996</v>
          </cell>
          <cell r="AJ248">
            <v>164093075.46887574</v>
          </cell>
          <cell r="AK248">
            <v>171644993.53207672</v>
          </cell>
          <cell r="AL248">
            <v>179544467.18999335</v>
          </cell>
          <cell r="AM248">
            <v>159949670.40000001</v>
          </cell>
          <cell r="AN248">
            <v>170591505.88732556</v>
          </cell>
          <cell r="AO248">
            <v>181941368.23245016</v>
          </cell>
          <cell r="AP248">
            <v>194046364.16164881</v>
          </cell>
          <cell r="AQ248">
            <v>3076248.9110000432</v>
          </cell>
          <cell r="AR248">
            <v>6498430.4184498191</v>
          </cell>
          <cell r="AS248">
            <v>10296374.700373441</v>
          </cell>
          <cell r="AT248">
            <v>14501896.971655458</v>
          </cell>
          <cell r="AU248">
            <v>159949670.39999998</v>
          </cell>
          <cell r="AV248">
            <v>170591505.88732556</v>
          </cell>
          <cell r="AW248">
            <v>181941368.23245016</v>
          </cell>
          <cell r="AX248">
            <v>194046364.16164881</v>
          </cell>
        </row>
        <row r="249">
          <cell r="A249" t="str">
            <v>E4202</v>
          </cell>
          <cell r="B249" t="str">
            <v>R335</v>
          </cell>
          <cell r="C249" t="str">
            <v>MD</v>
          </cell>
          <cell r="D249" t="str">
            <v>-</v>
          </cell>
          <cell r="E249" t="str">
            <v>E6142</v>
          </cell>
          <cell r="F249" t="str">
            <v>E7042</v>
          </cell>
          <cell r="G249" t="str">
            <v>Bury</v>
          </cell>
          <cell r="H249">
            <v>51227.9</v>
          </cell>
          <cell r="I249">
            <v>51900</v>
          </cell>
          <cell r="J249">
            <v>1303.8399999999999</v>
          </cell>
          <cell r="K249">
            <v>1355.21</v>
          </cell>
          <cell r="L249">
            <v>3.9399006013007831E-2</v>
          </cell>
          <cell r="M249">
            <v>1.9399004830787714E-2</v>
          </cell>
          <cell r="N249">
            <v>1.0043542806734056</v>
          </cell>
          <cell r="O249">
            <v>51900</v>
          </cell>
          <cell r="P249">
            <v>52125.987166949752</v>
          </cell>
          <cell r="Q249">
            <v>52352.958345452986</v>
          </cell>
          <cell r="R249">
            <v>52580.917820172202</v>
          </cell>
          <cell r="S249">
            <v>67669296</v>
          </cell>
          <cell r="T249">
            <v>67963947.107755765</v>
          </cell>
          <cell r="U249">
            <v>68259881.209135413</v>
          </cell>
          <cell r="V249">
            <v>68557103.890653327</v>
          </cell>
          <cell r="W249">
            <v>1312717.0000000037</v>
          </cell>
          <cell r="X249">
            <v>2704080.5391831282</v>
          </cell>
          <cell r="Y249">
            <v>4135369.5862932191</v>
          </cell>
          <cell r="Z249">
            <v>5607585.74689647</v>
          </cell>
          <cell r="AA249">
            <v>1353386</v>
          </cell>
          <cell r="AB249">
            <v>2799297.7843239754</v>
          </cell>
          <cell r="AC249">
            <v>4343460.9025469571</v>
          </cell>
          <cell r="AD249">
            <v>5991078.0931633115</v>
          </cell>
          <cell r="AE249">
            <v>0</v>
          </cell>
          <cell r="AF249">
            <v>0</v>
          </cell>
          <cell r="AG249">
            <v>0</v>
          </cell>
          <cell r="AH249">
            <v>0</v>
          </cell>
          <cell r="AI249">
            <v>68982013</v>
          </cell>
          <cell r="AJ249">
            <v>70668027.64693889</v>
          </cell>
          <cell r="AK249">
            <v>72395250.795428634</v>
          </cell>
          <cell r="AL249">
            <v>74164689.637549803</v>
          </cell>
          <cell r="AM249">
            <v>70335399</v>
          </cell>
          <cell r="AN249">
            <v>73467325.431262866</v>
          </cell>
          <cell r="AO249">
            <v>76738711.697975591</v>
          </cell>
          <cell r="AP249">
            <v>80155767.730713114</v>
          </cell>
          <cell r="AQ249">
            <v>1353386</v>
          </cell>
          <cell r="AR249">
            <v>2799297.7843239754</v>
          </cell>
          <cell r="AS249">
            <v>4343460.9025469571</v>
          </cell>
          <cell r="AT249">
            <v>5991078.0931633115</v>
          </cell>
          <cell r="AU249">
            <v>70335399</v>
          </cell>
          <cell r="AV249">
            <v>73467325.431262866</v>
          </cell>
          <cell r="AW249">
            <v>76738711.697975591</v>
          </cell>
          <cell r="AX249">
            <v>80155767.730713114</v>
          </cell>
        </row>
        <row r="250">
          <cell r="A250" t="str">
            <v>E4702</v>
          </cell>
          <cell r="B250" t="str">
            <v>R366</v>
          </cell>
          <cell r="C250" t="str">
            <v>MD</v>
          </cell>
          <cell r="D250" t="str">
            <v>-</v>
          </cell>
          <cell r="E250" t="str">
            <v>E6147</v>
          </cell>
          <cell r="F250" t="str">
            <v>E7047</v>
          </cell>
          <cell r="G250" t="str">
            <v>Calderdale</v>
          </cell>
          <cell r="H250">
            <v>56746.2</v>
          </cell>
          <cell r="I250">
            <v>59212.1</v>
          </cell>
          <cell r="J250">
            <v>1251.43</v>
          </cell>
          <cell r="K250">
            <v>1300.8499999999999</v>
          </cell>
          <cell r="L250">
            <v>3.9490822499060885E-2</v>
          </cell>
          <cell r="M250">
            <v>1.9497677660230472E-2</v>
          </cell>
          <cell r="N250">
            <v>1.014280072896212</v>
          </cell>
          <cell r="O250">
            <v>59212.1</v>
          </cell>
          <cell r="P250">
            <v>60057.653104337798</v>
          </cell>
          <cell r="Q250">
            <v>60915.280768643155</v>
          </cell>
          <cell r="R250">
            <v>61785.155418512601</v>
          </cell>
          <cell r="S250">
            <v>74099798.303000003</v>
          </cell>
          <cell r="T250">
            <v>75157948.824361458</v>
          </cell>
          <cell r="U250">
            <v>76231209.812303111</v>
          </cell>
          <cell r="V250">
            <v>77319797.045389235</v>
          </cell>
          <cell r="W250">
            <v>1444773.981999987</v>
          </cell>
          <cell r="X250">
            <v>2997872.5454643564</v>
          </cell>
          <cell r="Y250">
            <v>4626120.2278721407</v>
          </cell>
          <cell r="Z250">
            <v>6332421.1340996316</v>
          </cell>
          <cell r="AA250">
            <v>1481488</v>
          </cell>
          <cell r="AB250">
            <v>3095216.5925831199</v>
          </cell>
          <cell r="AC250">
            <v>4850431.0155259669</v>
          </cell>
          <cell r="AD250">
            <v>6756722.9171128124</v>
          </cell>
          <cell r="AE250">
            <v>0</v>
          </cell>
          <cell r="AF250">
            <v>0</v>
          </cell>
          <cell r="AG250">
            <v>0</v>
          </cell>
          <cell r="AH250">
            <v>0</v>
          </cell>
          <cell r="AI250">
            <v>75544572.284999996</v>
          </cell>
          <cell r="AJ250">
            <v>78155821.36982581</v>
          </cell>
          <cell r="AK250">
            <v>80857330.040175259</v>
          </cell>
          <cell r="AL250">
            <v>83652218.179488868</v>
          </cell>
          <cell r="AM250">
            <v>77026060.284999996</v>
          </cell>
          <cell r="AN250">
            <v>81251037.96240893</v>
          </cell>
          <cell r="AO250">
            <v>85707761.055701226</v>
          </cell>
          <cell r="AP250">
            <v>90408941.09660168</v>
          </cell>
          <cell r="AQ250">
            <v>1481488</v>
          </cell>
          <cell r="AR250">
            <v>3095216.5925831199</v>
          </cell>
          <cell r="AS250">
            <v>4850431.0155259669</v>
          </cell>
          <cell r="AT250">
            <v>6756722.9171128124</v>
          </cell>
          <cell r="AU250">
            <v>77026060.284999996</v>
          </cell>
          <cell r="AV250">
            <v>81251037.96240893</v>
          </cell>
          <cell r="AW250">
            <v>85707761.055701226</v>
          </cell>
          <cell r="AX250">
            <v>90408941.09660168</v>
          </cell>
        </row>
        <row r="251">
          <cell r="A251" t="str">
            <v>E4602</v>
          </cell>
          <cell r="B251" t="str">
            <v>R359</v>
          </cell>
          <cell r="C251" t="str">
            <v>MD</v>
          </cell>
          <cell r="D251" t="str">
            <v>-</v>
          </cell>
          <cell r="E251" t="str">
            <v>E6146</v>
          </cell>
          <cell r="F251" t="str">
            <v>E7046</v>
          </cell>
          <cell r="G251" t="str">
            <v>Coventry</v>
          </cell>
          <cell r="H251">
            <v>70863.8</v>
          </cell>
          <cell r="I251">
            <v>77525.100000000006</v>
          </cell>
          <cell r="J251">
            <v>1375.12</v>
          </cell>
          <cell r="K251">
            <v>1429.37</v>
          </cell>
          <cell r="L251">
            <v>3.9451102449240771E-2</v>
          </cell>
          <cell r="M251">
            <v>1.9451077218465285E-2</v>
          </cell>
          <cell r="N251">
            <v>1.030400275089004</v>
          </cell>
          <cell r="O251">
            <v>77525.100000000006</v>
          </cell>
          <cell r="P251">
            <v>79881.884366302547</v>
          </cell>
          <cell r="Q251">
            <v>82310.315625666146</v>
          </cell>
          <cell r="R251">
            <v>84812.571863349134</v>
          </cell>
          <cell r="S251">
            <v>106606315.51199999</v>
          </cell>
          <cell r="T251">
            <v>109847176.82978995</v>
          </cell>
          <cell r="U251">
            <v>113186561.22316602</v>
          </cell>
          <cell r="V251">
            <v>116627463.82072866</v>
          </cell>
          <cell r="W251">
            <v>2073607.6749999854</v>
          </cell>
          <cell r="X251">
            <v>4376322.3737173965</v>
          </cell>
          <cell r="Y251">
            <v>6863282.2777750185</v>
          </cell>
          <cell r="Z251">
            <v>9545915.7823880874</v>
          </cell>
          <cell r="AA251">
            <v>2132129</v>
          </cell>
          <cell r="AB251">
            <v>4524500.6154209822</v>
          </cell>
          <cell r="AC251">
            <v>7202447.0459394157</v>
          </cell>
          <cell r="AD251">
            <v>10192247.389503211</v>
          </cell>
          <cell r="AE251">
            <v>0</v>
          </cell>
          <cell r="AF251">
            <v>0</v>
          </cell>
          <cell r="AG251">
            <v>0</v>
          </cell>
          <cell r="AH251">
            <v>0</v>
          </cell>
          <cell r="AI251">
            <v>108679923.18699998</v>
          </cell>
          <cell r="AJ251">
            <v>114223499.20350735</v>
          </cell>
          <cell r="AK251">
            <v>120049843.50094104</v>
          </cell>
          <cell r="AL251">
            <v>126173379.60311675</v>
          </cell>
          <cell r="AM251">
            <v>110812052.18699999</v>
          </cell>
          <cell r="AN251">
            <v>118747999.81892833</v>
          </cell>
          <cell r="AO251">
            <v>127252290.54688045</v>
          </cell>
          <cell r="AP251">
            <v>136365626.99261996</v>
          </cell>
          <cell r="AQ251">
            <v>2132129.0000000149</v>
          </cell>
          <cell r="AR251">
            <v>4524500.6154209822</v>
          </cell>
          <cell r="AS251">
            <v>7202447.0459394157</v>
          </cell>
          <cell r="AT251">
            <v>10192247.389503211</v>
          </cell>
          <cell r="AU251">
            <v>110812052.18699998</v>
          </cell>
          <cell r="AV251">
            <v>118747999.81892833</v>
          </cell>
          <cell r="AW251">
            <v>127252290.54688045</v>
          </cell>
          <cell r="AX251">
            <v>136365626.99261996</v>
          </cell>
        </row>
        <row r="252">
          <cell r="A252" t="str">
            <v>E4402</v>
          </cell>
          <cell r="B252" t="str">
            <v>R350</v>
          </cell>
          <cell r="C252" t="str">
            <v>MD</v>
          </cell>
          <cell r="D252" t="str">
            <v>-</v>
          </cell>
          <cell r="E252" t="str">
            <v>E6144</v>
          </cell>
          <cell r="F252" t="str">
            <v>E7044</v>
          </cell>
          <cell r="G252" t="str">
            <v>Doncaster</v>
          </cell>
          <cell r="H252">
            <v>70956</v>
          </cell>
          <cell r="I252">
            <v>77071</v>
          </cell>
          <cell r="J252">
            <v>1145.0899999999999</v>
          </cell>
          <cell r="K252">
            <v>1190.32</v>
          </cell>
          <cell r="L252">
            <v>3.9499078675038657E-2</v>
          </cell>
          <cell r="M252">
            <v>1.9499074457629328E-2</v>
          </cell>
          <cell r="N252">
            <v>1.027938872550459</v>
          </cell>
          <cell r="O252">
            <v>77071</v>
          </cell>
          <cell r="P252">
            <v>79224.276846336434</v>
          </cell>
          <cell r="Q252">
            <v>81437.713820048506</v>
          </cell>
          <cell r="R252">
            <v>83712.991727267596</v>
          </cell>
          <cell r="S252">
            <v>88253231.390000001</v>
          </cell>
          <cell r="T252">
            <v>90718927.173971385</v>
          </cell>
          <cell r="U252">
            <v>93253511.718199342</v>
          </cell>
          <cell r="V252">
            <v>95858909.69697684</v>
          </cell>
          <cell r="W252">
            <v>1720856.3299999998</v>
          </cell>
          <cell r="X252">
            <v>3618692.3614745806</v>
          </cell>
          <cell r="Y252">
            <v>5659260.6714483546</v>
          </cell>
          <cell r="Z252">
            <v>7850899.7086988436</v>
          </cell>
          <cell r="AA252">
            <v>1765065</v>
          </cell>
          <cell r="AB252">
            <v>3736711.3289144635</v>
          </cell>
          <cell r="AC252">
            <v>5934221.3889977038</v>
          </cell>
          <cell r="AD252">
            <v>8377543.1924550831</v>
          </cell>
          <cell r="AE252">
            <v>0</v>
          </cell>
          <cell r="AF252">
            <v>0</v>
          </cell>
          <cell r="AG252">
            <v>0</v>
          </cell>
          <cell r="AH252">
            <v>0</v>
          </cell>
          <cell r="AI252">
            <v>89974087.719999999</v>
          </cell>
          <cell r="AJ252">
            <v>94337619.535445958</v>
          </cell>
          <cell r="AK252">
            <v>98912772.389647692</v>
          </cell>
          <cell r="AL252">
            <v>103709809.40567568</v>
          </cell>
          <cell r="AM252">
            <v>91739152.719999999</v>
          </cell>
          <cell r="AN252">
            <v>98074330.864360422</v>
          </cell>
          <cell r="AO252">
            <v>104846993.7786454</v>
          </cell>
          <cell r="AP252">
            <v>112087352.59813076</v>
          </cell>
          <cell r="AQ252">
            <v>1765065</v>
          </cell>
          <cell r="AR252">
            <v>3736711.3289144635</v>
          </cell>
          <cell r="AS252">
            <v>5934221.3889977038</v>
          </cell>
          <cell r="AT252">
            <v>8377543.1924550831</v>
          </cell>
          <cell r="AU252">
            <v>91739152.719999999</v>
          </cell>
          <cell r="AV252">
            <v>98074330.864360422</v>
          </cell>
          <cell r="AW252">
            <v>104846993.7786454</v>
          </cell>
          <cell r="AX252">
            <v>112087352.59813076</v>
          </cell>
        </row>
        <row r="253">
          <cell r="A253" t="str">
            <v>E4603</v>
          </cell>
          <cell r="B253" t="str">
            <v>R360</v>
          </cell>
          <cell r="C253" t="str">
            <v>MD</v>
          </cell>
          <cell r="D253" t="str">
            <v>-</v>
          </cell>
          <cell r="E253" t="str">
            <v>E6146</v>
          </cell>
          <cell r="F253" t="str">
            <v>E7046</v>
          </cell>
          <cell r="G253" t="str">
            <v>Dudley</v>
          </cell>
          <cell r="H253">
            <v>82478.399999999994</v>
          </cell>
          <cell r="I253">
            <v>88126.1</v>
          </cell>
          <cell r="J253">
            <v>1125.3499999999999</v>
          </cell>
          <cell r="K253">
            <v>1170.24</v>
          </cell>
          <cell r="L253">
            <v>3.9889812058470753E-2</v>
          </cell>
          <cell r="M253">
            <v>1.9889813396540612E-2</v>
          </cell>
          <cell r="N253">
            <v>1.0223229441122657</v>
          </cell>
          <cell r="O253">
            <v>88126.1</v>
          </cell>
          <cell r="P253">
            <v>90093.334005131939</v>
          </cell>
          <cell r="Q253">
            <v>92104.482465016175</v>
          </cell>
          <cell r="R253">
            <v>94160.525679571889</v>
          </cell>
          <cell r="S253">
            <v>99172706.635000005</v>
          </cell>
          <cell r="T253">
            <v>101386533.42267522</v>
          </cell>
          <cell r="U253">
            <v>103649779.34200594</v>
          </cell>
          <cell r="V253">
            <v>105963547.57350622</v>
          </cell>
          <cell r="W253">
            <v>1972526.6290000151</v>
          </cell>
          <cell r="X253">
            <v>4084621.0837666364</v>
          </cell>
          <cell r="Y253">
            <v>6332313.4758182429</v>
          </cell>
          <cell r="Z253">
            <v>8722413.6942232028</v>
          </cell>
          <cell r="AA253">
            <v>1983454</v>
          </cell>
          <cell r="AB253">
            <v>4176901.6071703583</v>
          </cell>
          <cell r="AC253">
            <v>6597459.6661209762</v>
          </cell>
          <cell r="AD253">
            <v>9263268.1036948711</v>
          </cell>
          <cell r="AE253">
            <v>0</v>
          </cell>
          <cell r="AF253">
            <v>0</v>
          </cell>
          <cell r="AG253">
            <v>0</v>
          </cell>
          <cell r="AH253">
            <v>0</v>
          </cell>
          <cell r="AI253">
            <v>101145233.26400001</v>
          </cell>
          <cell r="AJ253">
            <v>105471154.50644186</v>
          </cell>
          <cell r="AK253">
            <v>109982092.81782418</v>
          </cell>
          <cell r="AL253">
            <v>114685961.26772943</v>
          </cell>
          <cell r="AM253">
            <v>103128687.26400001</v>
          </cell>
          <cell r="AN253">
            <v>109648056.11361222</v>
          </cell>
          <cell r="AO253">
            <v>116579552.48394516</v>
          </cell>
          <cell r="AP253">
            <v>123949229.3714243</v>
          </cell>
          <cell r="AQ253">
            <v>1983454</v>
          </cell>
          <cell r="AR253">
            <v>4176901.6071703583</v>
          </cell>
          <cell r="AS253">
            <v>6597459.6661209762</v>
          </cell>
          <cell r="AT253">
            <v>9263268.1036948711</v>
          </cell>
          <cell r="AU253">
            <v>103128687.26400001</v>
          </cell>
          <cell r="AV253">
            <v>109648056.11361222</v>
          </cell>
          <cell r="AW253">
            <v>116579552.48394516</v>
          </cell>
          <cell r="AX253">
            <v>123949229.3714243</v>
          </cell>
        </row>
        <row r="254">
          <cell r="A254" t="str">
            <v>E4501</v>
          </cell>
          <cell r="B254" t="str">
            <v>R353</v>
          </cell>
          <cell r="C254" t="str">
            <v>MD</v>
          </cell>
          <cell r="D254" t="str">
            <v>-</v>
          </cell>
          <cell r="E254" t="str">
            <v>E6145</v>
          </cell>
          <cell r="F254" t="str">
            <v>E7045</v>
          </cell>
          <cell r="G254" t="str">
            <v>Gateshead</v>
          </cell>
          <cell r="H254">
            <v>46764.6</v>
          </cell>
          <cell r="I254">
            <v>50480.1</v>
          </cell>
          <cell r="J254">
            <v>1471.34</v>
          </cell>
          <cell r="K254">
            <v>1530.03</v>
          </cell>
          <cell r="L254">
            <v>3.9888808840920609E-2</v>
          </cell>
          <cell r="M254">
            <v>1.9888819701876281E-2</v>
          </cell>
          <cell r="N254">
            <v>1.0258117300387284</v>
          </cell>
          <cell r="O254">
            <v>50480.1</v>
          </cell>
          <cell r="P254">
            <v>51783.078713528012</v>
          </cell>
          <cell r="Q254">
            <v>53119.689561855819</v>
          </cell>
          <cell r="R254">
            <v>54490.8006485675</v>
          </cell>
          <cell r="S254">
            <v>74273390.333999991</v>
          </cell>
          <cell r="T254">
            <v>76190515.034362301</v>
          </cell>
          <cell r="U254">
            <v>78157124.039940938</v>
          </cell>
          <cell r="V254">
            <v>80174494.626263306</v>
          </cell>
          <cell r="W254">
            <v>1477210.0690000064</v>
          </cell>
          <cell r="X254">
            <v>3069456.5055290009</v>
          </cell>
          <cell r="Y254">
            <v>4774800.6587784672</v>
          </cell>
          <cell r="Z254">
            <v>6599497.3473842787</v>
          </cell>
          <cell r="AA254">
            <v>1485467</v>
          </cell>
          <cell r="AB254">
            <v>3138878.9411303401</v>
          </cell>
          <cell r="AC254">
            <v>4974810.9610254765</v>
          </cell>
          <cell r="AD254">
            <v>7008799.0390997082</v>
          </cell>
          <cell r="AE254">
            <v>0</v>
          </cell>
          <cell r="AF254">
            <v>0</v>
          </cell>
          <cell r="AG254">
            <v>0</v>
          </cell>
          <cell r="AH254">
            <v>0</v>
          </cell>
          <cell r="AI254">
            <v>75750600.402999997</v>
          </cell>
          <cell r="AJ254">
            <v>79259971.539891303</v>
          </cell>
          <cell r="AK254">
            <v>82931924.698719412</v>
          </cell>
          <cell r="AL254">
            <v>86773991.97364758</v>
          </cell>
          <cell r="AM254">
            <v>77236067.402999997</v>
          </cell>
          <cell r="AN254">
            <v>82398850.481021643</v>
          </cell>
          <cell r="AO254">
            <v>87906735.659744889</v>
          </cell>
          <cell r="AP254">
            <v>93782791.012747288</v>
          </cell>
          <cell r="AQ254">
            <v>1485467</v>
          </cell>
          <cell r="AR254">
            <v>3138878.9411303401</v>
          </cell>
          <cell r="AS254">
            <v>4974810.9610254765</v>
          </cell>
          <cell r="AT254">
            <v>7008799.0390997082</v>
          </cell>
          <cell r="AU254">
            <v>77236067.402999997</v>
          </cell>
          <cell r="AV254">
            <v>82398850.481021643</v>
          </cell>
          <cell r="AW254">
            <v>87906735.659744889</v>
          </cell>
          <cell r="AX254">
            <v>93782791.012747288</v>
          </cell>
        </row>
        <row r="255">
          <cell r="A255" t="str">
            <v>E4703</v>
          </cell>
          <cell r="B255" t="str">
            <v>R367</v>
          </cell>
          <cell r="C255" t="str">
            <v>MD</v>
          </cell>
          <cell r="D255" t="str">
            <v>-</v>
          </cell>
          <cell r="E255" t="str">
            <v>E6147</v>
          </cell>
          <cell r="F255" t="str">
            <v>E7047</v>
          </cell>
          <cell r="G255" t="str">
            <v>Kirklees</v>
          </cell>
          <cell r="H255">
            <v>108922</v>
          </cell>
          <cell r="I255">
            <v>113388.9</v>
          </cell>
          <cell r="J255">
            <v>1267.1500000000001</v>
          </cell>
          <cell r="K255">
            <v>1317.2</v>
          </cell>
          <cell r="L255">
            <v>3.9498086256559928E-2</v>
          </cell>
          <cell r="M255">
            <v>1.9496519537925749E-2</v>
          </cell>
          <cell r="N255">
            <v>1.0134873017480186</v>
          </cell>
          <cell r="O255">
            <v>113388.9</v>
          </cell>
          <cell r="P255">
            <v>114918.21030917591</v>
          </cell>
          <cell r="Q255">
            <v>116468.14688795802</v>
          </cell>
          <cell r="R255">
            <v>118038.98792906846</v>
          </cell>
          <cell r="S255">
            <v>143680744.63499999</v>
          </cell>
          <cell r="T255">
            <v>145618610.19327226</v>
          </cell>
          <cell r="U255">
            <v>147582612.32907602</v>
          </cell>
          <cell r="V255">
            <v>149573103.55431911</v>
          </cell>
          <cell r="W255">
            <v>2801274.4449999975</v>
          </cell>
          <cell r="X255">
            <v>5808209.4041585336</v>
          </cell>
          <cell r="Y255">
            <v>8955929.6531297807</v>
          </cell>
          <cell r="Z255">
            <v>12249717.469457878</v>
          </cell>
          <cell r="AA255">
            <v>2873840</v>
          </cell>
          <cell r="AB255">
            <v>5998257.6865855753</v>
          </cell>
          <cell r="AC255">
            <v>9391707.4940072894</v>
          </cell>
          <cell r="AD255">
            <v>13072107.829046726</v>
          </cell>
          <cell r="AE255">
            <v>0</v>
          </cell>
          <cell r="AF255">
            <v>0</v>
          </cell>
          <cell r="AG255">
            <v>0</v>
          </cell>
          <cell r="AH255">
            <v>0</v>
          </cell>
          <cell r="AI255">
            <v>146482019.07999998</v>
          </cell>
          <cell r="AJ255">
            <v>151426819.5974308</v>
          </cell>
          <cell r="AK255">
            <v>156538541.98220581</v>
          </cell>
          <cell r="AL255">
            <v>161822821.02377698</v>
          </cell>
          <cell r="AM255">
            <v>149355859.07999998</v>
          </cell>
          <cell r="AN255">
            <v>157425077.28401637</v>
          </cell>
          <cell r="AO255">
            <v>165930249.4762131</v>
          </cell>
          <cell r="AP255">
            <v>174894928.8528237</v>
          </cell>
          <cell r="AQ255">
            <v>2873840</v>
          </cell>
          <cell r="AR255">
            <v>5998257.6865855753</v>
          </cell>
          <cell r="AS255">
            <v>9391707.4940072894</v>
          </cell>
          <cell r="AT255">
            <v>13072107.829046726</v>
          </cell>
          <cell r="AU255">
            <v>149355859.07999998</v>
          </cell>
          <cell r="AV255">
            <v>157425077.28401637</v>
          </cell>
          <cell r="AW255">
            <v>165930249.4762131</v>
          </cell>
          <cell r="AX255">
            <v>174894928.8528237</v>
          </cell>
        </row>
        <row r="256">
          <cell r="A256" t="str">
            <v>E4301</v>
          </cell>
          <cell r="B256" t="str">
            <v>R344</v>
          </cell>
          <cell r="C256" t="str">
            <v>MD</v>
          </cell>
          <cell r="D256" t="str">
            <v>-</v>
          </cell>
          <cell r="E256" t="str">
            <v>E6143</v>
          </cell>
          <cell r="F256" t="str">
            <v>E7043</v>
          </cell>
          <cell r="G256" t="str">
            <v>Knowsley</v>
          </cell>
          <cell r="H256">
            <v>30573</v>
          </cell>
          <cell r="I256">
            <v>33364</v>
          </cell>
          <cell r="J256">
            <v>1246.08</v>
          </cell>
          <cell r="K256">
            <v>1295.8</v>
          </cell>
          <cell r="L256">
            <v>3.9901129943502811E-2</v>
          </cell>
          <cell r="M256">
            <v>1.9902411083805971E-2</v>
          </cell>
          <cell r="N256">
            <v>1.0295482041741948</v>
          </cell>
          <cell r="O256">
            <v>33364</v>
          </cell>
          <cell r="P256">
            <v>34349.846284067833</v>
          </cell>
          <cell r="Q256">
            <v>35364.822555421677</v>
          </cell>
          <cell r="R256">
            <v>36409.789552873444</v>
          </cell>
          <cell r="S256">
            <v>41574213.119999997</v>
          </cell>
          <cell r="T256">
            <v>42802656.457651243</v>
          </cell>
          <cell r="U256">
            <v>44067398.089859843</v>
          </cell>
          <cell r="V256">
            <v>45369510.566044539</v>
          </cell>
          <cell r="W256">
            <v>827427.07999999961</v>
          </cell>
          <cell r="X256">
            <v>1724966.7147381043</v>
          </cell>
          <cell r="Y256">
            <v>2692803.0728844455</v>
          </cell>
          <cell r="Z256">
            <v>3735208.1905614822</v>
          </cell>
          <cell r="AA256">
            <v>831431</v>
          </cell>
          <cell r="AB256">
            <v>1763328.8751015589</v>
          </cell>
          <cell r="AC256">
            <v>2804916.0492640585</v>
          </cell>
          <cell r="AD256">
            <v>3966145.7553129122</v>
          </cell>
          <cell r="AE256">
            <v>0</v>
          </cell>
          <cell r="AF256">
            <v>0</v>
          </cell>
          <cell r="AG256">
            <v>0</v>
          </cell>
          <cell r="AH256">
            <v>0</v>
          </cell>
          <cell r="AI256">
            <v>42401640.199999996</v>
          </cell>
          <cell r="AJ256">
            <v>44527623.172389343</v>
          </cell>
          <cell r="AK256">
            <v>46760201.162744291</v>
          </cell>
          <cell r="AL256">
            <v>49104718.75660602</v>
          </cell>
          <cell r="AM256">
            <v>43233071.199999996</v>
          </cell>
          <cell r="AN256">
            <v>46290952.047490902</v>
          </cell>
          <cell r="AO256">
            <v>49565117.21200835</v>
          </cell>
          <cell r="AP256">
            <v>53070864.511918932</v>
          </cell>
          <cell r="AQ256">
            <v>831431</v>
          </cell>
          <cell r="AR256">
            <v>1763328.8751015589</v>
          </cell>
          <cell r="AS256">
            <v>2804916.0492640585</v>
          </cell>
          <cell r="AT256">
            <v>3966145.7553129122</v>
          </cell>
          <cell r="AU256">
            <v>43233071.199999996</v>
          </cell>
          <cell r="AV256">
            <v>46290952.047490902</v>
          </cell>
          <cell r="AW256">
            <v>49565117.21200835</v>
          </cell>
          <cell r="AX256">
            <v>53070864.511918932</v>
          </cell>
        </row>
        <row r="257">
          <cell r="A257" t="str">
            <v>E4704</v>
          </cell>
          <cell r="B257" t="str">
            <v>R368</v>
          </cell>
          <cell r="C257" t="str">
            <v>MD</v>
          </cell>
          <cell r="D257" t="str">
            <v>-</v>
          </cell>
          <cell r="E257" t="str">
            <v>E6147</v>
          </cell>
          <cell r="F257" t="str">
            <v>E7047</v>
          </cell>
          <cell r="G257" t="str">
            <v>Leeds</v>
          </cell>
          <cell r="H257">
            <v>208529</v>
          </cell>
          <cell r="I257">
            <v>218267.1</v>
          </cell>
          <cell r="J257">
            <v>1168.8</v>
          </cell>
          <cell r="K257">
            <v>1215.54</v>
          </cell>
          <cell r="L257">
            <v>3.9989733059548227E-2</v>
          </cell>
          <cell r="M257">
            <v>1.9994867027597563E-2</v>
          </cell>
          <cell r="N257">
            <v>1.015330126392977</v>
          </cell>
          <cell r="O257">
            <v>218267.1</v>
          </cell>
          <cell r="P257">
            <v>221613.16223042857</v>
          </cell>
          <cell r="Q257">
            <v>225010.52001776837</v>
          </cell>
          <cell r="R257">
            <v>228459.95972939025</v>
          </cell>
          <cell r="S257">
            <v>255110586.47999999</v>
          </cell>
          <cell r="T257">
            <v>259021464.01492491</v>
          </cell>
          <cell r="U257">
            <v>262992295.79676765</v>
          </cell>
          <cell r="V257">
            <v>267024000.93171132</v>
          </cell>
          <cell r="W257">
            <v>5100902.2540000286</v>
          </cell>
          <cell r="X257">
            <v>10463111.005176002</v>
          </cell>
          <cell r="Y257">
            <v>16095827.971671419</v>
          </cell>
          <cell r="Z257">
            <v>22009910.648488525</v>
          </cell>
          <cell r="AA257">
            <v>5100902</v>
          </cell>
          <cell r="AB257">
            <v>10670274.726177275</v>
          </cell>
          <cell r="AC257">
            <v>16739521.594154775</v>
          </cell>
          <cell r="AD257">
            <v>23343317.798600912</v>
          </cell>
          <cell r="AE257">
            <v>0</v>
          </cell>
          <cell r="AF257">
            <v>0</v>
          </cell>
          <cell r="AG257">
            <v>0</v>
          </cell>
          <cell r="AH257">
            <v>0</v>
          </cell>
          <cell r="AI257">
            <v>260211488.73400003</v>
          </cell>
          <cell r="AJ257">
            <v>269484575.02010089</v>
          </cell>
          <cell r="AK257">
            <v>279088123.76843905</v>
          </cell>
          <cell r="AL257">
            <v>289033911.58019984</v>
          </cell>
          <cell r="AM257">
            <v>265312390.73399997</v>
          </cell>
          <cell r="AN257">
            <v>280154849.74627817</v>
          </cell>
          <cell r="AO257">
            <v>295827645.36259383</v>
          </cell>
          <cell r="AP257">
            <v>312377229.37880075</v>
          </cell>
          <cell r="AQ257">
            <v>5100901.9999999404</v>
          </cell>
          <cell r="AR257">
            <v>10670274.726177275</v>
          </cell>
          <cell r="AS257">
            <v>16739521.594154775</v>
          </cell>
          <cell r="AT257">
            <v>23343317.798600912</v>
          </cell>
          <cell r="AU257">
            <v>265312390.73400003</v>
          </cell>
          <cell r="AV257">
            <v>280154849.74627817</v>
          </cell>
          <cell r="AW257">
            <v>295827645.36259383</v>
          </cell>
          <cell r="AX257">
            <v>312377229.37880075</v>
          </cell>
        </row>
        <row r="258">
          <cell r="A258" t="str">
            <v>E4302</v>
          </cell>
          <cell r="B258" t="str">
            <v>R345</v>
          </cell>
          <cell r="C258" t="str">
            <v>MD</v>
          </cell>
          <cell r="D258" t="str">
            <v>-</v>
          </cell>
          <cell r="E258" t="str">
            <v>E6143</v>
          </cell>
          <cell r="F258" t="str">
            <v>E7043</v>
          </cell>
          <cell r="G258" t="str">
            <v>Liverpool</v>
          </cell>
          <cell r="H258">
            <v>88778</v>
          </cell>
          <cell r="I258">
            <v>102235.6</v>
          </cell>
          <cell r="J258">
            <v>1384.53</v>
          </cell>
          <cell r="K258">
            <v>1439.77</v>
          </cell>
          <cell r="L258">
            <v>3.9898015933204745E-2</v>
          </cell>
          <cell r="M258">
            <v>1.9898546532185701E-2</v>
          </cell>
          <cell r="N258">
            <v>1.0481713006754243</v>
          </cell>
          <cell r="O258">
            <v>102235.6</v>
          </cell>
          <cell r="P258">
            <v>107160.42182733241</v>
          </cell>
          <cell r="Q258">
            <v>112322.47872768214</v>
          </cell>
          <cell r="R258">
            <v>117733.19862308227</v>
          </cell>
          <cell r="S258">
            <v>141548255.26800001</v>
          </cell>
          <cell r="T258">
            <v>148366818.83259654</v>
          </cell>
          <cell r="U258">
            <v>155513841.47283775</v>
          </cell>
          <cell r="V258">
            <v>163005145.4896161</v>
          </cell>
          <cell r="W258">
            <v>2816604.5439999979</v>
          </cell>
          <cell r="X258">
            <v>5978666.1059921663</v>
          </cell>
          <cell r="Y258">
            <v>9502276.3826510943</v>
          </cell>
          <cell r="Z258">
            <v>13419316.573080678</v>
          </cell>
          <cell r="AA258">
            <v>2830890</v>
          </cell>
          <cell r="AB258">
            <v>6112330.0171231925</v>
          </cell>
          <cell r="AC258">
            <v>9898649.8144029081</v>
          </cell>
          <cell r="AD258">
            <v>14249803.054628909</v>
          </cell>
          <cell r="AE258">
            <v>0</v>
          </cell>
          <cell r="AF258">
            <v>0</v>
          </cell>
          <cell r="AG258">
            <v>0</v>
          </cell>
          <cell r="AH258">
            <v>0</v>
          </cell>
          <cell r="AI258">
            <v>144364859.81200001</v>
          </cell>
          <cell r="AJ258">
            <v>154345484.93858871</v>
          </cell>
          <cell r="AK258">
            <v>165016117.85548884</v>
          </cell>
          <cell r="AL258">
            <v>176424462.06269678</v>
          </cell>
          <cell r="AM258">
            <v>147195749.81200001</v>
          </cell>
          <cell r="AN258">
            <v>160457814.9557119</v>
          </cell>
          <cell r="AO258">
            <v>174914767.66989174</v>
          </cell>
          <cell r="AP258">
            <v>190674265.11732569</v>
          </cell>
          <cell r="AQ258">
            <v>2830890</v>
          </cell>
          <cell r="AR258">
            <v>6112330.0171231925</v>
          </cell>
          <cell r="AS258">
            <v>9898649.8144029081</v>
          </cell>
          <cell r="AT258">
            <v>14249803.054628909</v>
          </cell>
          <cell r="AU258">
            <v>147195749.81200001</v>
          </cell>
          <cell r="AV258">
            <v>160457814.9557119</v>
          </cell>
          <cell r="AW258">
            <v>174914767.66989174</v>
          </cell>
          <cell r="AX258">
            <v>190674265.11732569</v>
          </cell>
        </row>
        <row r="259">
          <cell r="A259" t="str">
            <v>E4203</v>
          </cell>
          <cell r="B259" t="str">
            <v>R336</v>
          </cell>
          <cell r="C259" t="str">
            <v>MD</v>
          </cell>
          <cell r="D259" t="str">
            <v>-</v>
          </cell>
          <cell r="E259" t="str">
            <v>E6142</v>
          </cell>
          <cell r="F259" t="str">
            <v>E7042</v>
          </cell>
          <cell r="G259" t="str">
            <v>Manchester</v>
          </cell>
          <cell r="H259">
            <v>92900</v>
          </cell>
          <cell r="I259">
            <v>105569.60000000001</v>
          </cell>
          <cell r="J259">
            <v>1172.27</v>
          </cell>
          <cell r="K259">
            <v>1219.04</v>
          </cell>
          <cell r="L259">
            <v>3.9896952067356439E-2</v>
          </cell>
          <cell r="M259">
            <v>1.9896956106269403E-2</v>
          </cell>
          <cell r="N259">
            <v>1.0435366840573939</v>
          </cell>
          <cell r="O259">
            <v>105569.60000000001</v>
          </cell>
          <cell r="P259">
            <v>110165.75032126546</v>
          </cell>
          <cell r="Q259">
            <v>114962.00178694812</v>
          </cell>
          <cell r="R259">
            <v>119967.06613735203</v>
          </cell>
          <cell r="S259">
            <v>123756074.992</v>
          </cell>
          <cell r="T259">
            <v>129144004.12910986</v>
          </cell>
          <cell r="U259">
            <v>134766505.83478567</v>
          </cell>
          <cell r="V259">
            <v>140633792.62083367</v>
          </cell>
          <cell r="W259">
            <v>2462369.1920000087</v>
          </cell>
          <cell r="X259">
            <v>5203844.1157578677</v>
          </cell>
          <cell r="Y259">
            <v>8234340.3942634324</v>
          </cell>
          <cell r="Z259">
            <v>11577368.848254781</v>
          </cell>
          <cell r="AA259">
            <v>2475121</v>
          </cell>
          <cell r="AB259">
            <v>5320466.2776331306</v>
          </cell>
          <cell r="AC259">
            <v>8578123.9678343832</v>
          </cell>
          <cell r="AD259">
            <v>12294183.10028556</v>
          </cell>
          <cell r="AE259">
            <v>0</v>
          </cell>
          <cell r="AF259">
            <v>0</v>
          </cell>
          <cell r="AG259">
            <v>0</v>
          </cell>
          <cell r="AH259">
            <v>0</v>
          </cell>
          <cell r="AI259">
            <v>126218444.184</v>
          </cell>
          <cell r="AJ259">
            <v>134347848.24486774</v>
          </cell>
          <cell r="AK259">
            <v>143000846.22904912</v>
          </cell>
          <cell r="AL259">
            <v>152211161.46908844</v>
          </cell>
          <cell r="AM259">
            <v>128693565.18399999</v>
          </cell>
          <cell r="AN259">
            <v>139668314.52250087</v>
          </cell>
          <cell r="AO259">
            <v>151578970.1968835</v>
          </cell>
          <cell r="AP259">
            <v>164505344.569374</v>
          </cell>
          <cell r="AQ259">
            <v>2475120.9999999851</v>
          </cell>
          <cell r="AR259">
            <v>5320466.2776331306</v>
          </cell>
          <cell r="AS259">
            <v>8578123.9678343832</v>
          </cell>
          <cell r="AT259">
            <v>12294183.10028556</v>
          </cell>
          <cell r="AU259">
            <v>128693565.184</v>
          </cell>
          <cell r="AV259">
            <v>139668314.52250087</v>
          </cell>
          <cell r="AW259">
            <v>151578970.1968835</v>
          </cell>
          <cell r="AX259">
            <v>164505344.569374</v>
          </cell>
        </row>
        <row r="260">
          <cell r="A260" t="str">
            <v>E4502</v>
          </cell>
          <cell r="B260" t="str">
            <v>R354</v>
          </cell>
          <cell r="C260" t="str">
            <v>MD</v>
          </cell>
          <cell r="D260" t="str">
            <v>-</v>
          </cell>
          <cell r="E260" t="str">
            <v>E6145</v>
          </cell>
          <cell r="F260" t="str">
            <v>E7045</v>
          </cell>
          <cell r="G260" t="str">
            <v>Newcastle upon Tyne</v>
          </cell>
          <cell r="H260">
            <v>61282.1</v>
          </cell>
          <cell r="I260">
            <v>63426</v>
          </cell>
          <cell r="J260">
            <v>1380.82</v>
          </cell>
          <cell r="K260">
            <v>1435.35</v>
          </cell>
          <cell r="L260">
            <v>3.9491027070870821E-2</v>
          </cell>
          <cell r="M260">
            <v>1.9488421294570291E-2</v>
          </cell>
          <cell r="N260">
            <v>1.0115279667981483</v>
          </cell>
          <cell r="O260">
            <v>63426</v>
          </cell>
          <cell r="P260">
            <v>64157.17282213935</v>
          </cell>
          <cell r="Q260">
            <v>64896.774580296034</v>
          </cell>
          <cell r="R260">
            <v>65644.902442964594</v>
          </cell>
          <cell r="S260">
            <v>87579889.319999993</v>
          </cell>
          <cell r="T260">
            <v>88589507.37626645</v>
          </cell>
          <cell r="U260">
            <v>89610764.275964364</v>
          </cell>
          <cell r="V260">
            <v>90643794.191294372</v>
          </cell>
          <cell r="W260">
            <v>1706793.779999997</v>
          </cell>
          <cell r="X260">
            <v>3532789.1823929898</v>
          </cell>
          <cell r="Y260">
            <v>5437200.6454876196</v>
          </cell>
          <cell r="Z260">
            <v>7422754.0081096143</v>
          </cell>
          <cell r="AA260">
            <v>1751826</v>
          </cell>
          <cell r="AB260">
            <v>3649221.372008577</v>
          </cell>
          <cell r="AC260">
            <v>5702626.6405122876</v>
          </cell>
          <cell r="AD260">
            <v>7921974.4784357846</v>
          </cell>
          <cell r="AE260">
            <v>0</v>
          </cell>
          <cell r="AF260">
            <v>0</v>
          </cell>
          <cell r="AG260">
            <v>0</v>
          </cell>
          <cell r="AH260">
            <v>0</v>
          </cell>
          <cell r="AI260">
            <v>89286683.099999994</v>
          </cell>
          <cell r="AJ260">
            <v>92122296.558659434</v>
          </cell>
          <cell r="AK260">
            <v>95047964.921451986</v>
          </cell>
          <cell r="AL260">
            <v>98066548.199403986</v>
          </cell>
          <cell r="AM260">
            <v>91038509.099999979</v>
          </cell>
          <cell r="AN260">
            <v>95771517.930668011</v>
          </cell>
          <cell r="AO260">
            <v>100750591.56196427</v>
          </cell>
          <cell r="AP260">
            <v>105988522.67783977</v>
          </cell>
          <cell r="AQ260">
            <v>1751825.9999999851</v>
          </cell>
          <cell r="AR260">
            <v>3649221.372008577</v>
          </cell>
          <cell r="AS260">
            <v>5702626.6405122876</v>
          </cell>
          <cell r="AT260">
            <v>7921974.4784357846</v>
          </cell>
          <cell r="AU260">
            <v>91038509.099999994</v>
          </cell>
          <cell r="AV260">
            <v>95771517.930668011</v>
          </cell>
          <cell r="AW260">
            <v>100750591.56196427</v>
          </cell>
          <cell r="AX260">
            <v>105988522.67783977</v>
          </cell>
        </row>
        <row r="261">
          <cell r="A261" t="str">
            <v>E4503</v>
          </cell>
          <cell r="B261" t="str">
            <v>R355</v>
          </cell>
          <cell r="C261" t="str">
            <v>MD</v>
          </cell>
          <cell r="D261" t="str">
            <v>-</v>
          </cell>
          <cell r="E261" t="str">
            <v>E6145</v>
          </cell>
          <cell r="F261" t="str">
            <v>E7045</v>
          </cell>
          <cell r="G261" t="str">
            <v>North Tyneside</v>
          </cell>
          <cell r="H261">
            <v>53006</v>
          </cell>
          <cell r="I261">
            <v>56948</v>
          </cell>
          <cell r="J261">
            <v>1328.04</v>
          </cell>
          <cell r="K261">
            <v>1381.14</v>
          </cell>
          <cell r="L261">
            <v>3.9983735429655942E-2</v>
          </cell>
          <cell r="M261">
            <v>1.9992785349549402E-2</v>
          </cell>
          <cell r="N261">
            <v>1.0241993158075759</v>
          </cell>
          <cell r="O261">
            <v>56948</v>
          </cell>
          <cell r="P261">
            <v>58326.102636609838</v>
          </cell>
          <cell r="Q261">
            <v>59737.554414138249</v>
          </cell>
          <cell r="R261">
            <v>61183.162358978232</v>
          </cell>
          <cell r="S261">
            <v>75629221.920000002</v>
          </cell>
          <cell r="T261">
            <v>77459397.345523328</v>
          </cell>
          <cell r="U261">
            <v>79333861.764152154</v>
          </cell>
          <cell r="V261">
            <v>81253686.939217448</v>
          </cell>
          <cell r="W261">
            <v>1512038.7999999966</v>
          </cell>
          <cell r="X261">
            <v>3128789.6334336698</v>
          </cell>
          <cell r="Y261">
            <v>4855271.5211890014</v>
          </cell>
          <cell r="Z261">
            <v>6697294.8242473621</v>
          </cell>
          <cell r="AA261">
            <v>1511900</v>
          </cell>
          <cell r="AB261">
            <v>3190586.9523914158</v>
          </cell>
          <cell r="AC261">
            <v>5049276.1719308645</v>
          </cell>
          <cell r="AD261">
            <v>7102852.8628252745</v>
          </cell>
          <cell r="AE261">
            <v>0</v>
          </cell>
          <cell r="AF261">
            <v>0</v>
          </cell>
          <cell r="AG261">
            <v>0</v>
          </cell>
          <cell r="AH261">
            <v>0</v>
          </cell>
          <cell r="AI261">
            <v>77141260.719999999</v>
          </cell>
          <cell r="AJ261">
            <v>80588186.978956997</v>
          </cell>
          <cell r="AK261">
            <v>84189133.285341159</v>
          </cell>
          <cell r="AL261">
            <v>87950981.763464808</v>
          </cell>
          <cell r="AM261">
            <v>78653160.720000014</v>
          </cell>
          <cell r="AN261">
            <v>83778773.931348413</v>
          </cell>
          <cell r="AO261">
            <v>89238409.457272023</v>
          </cell>
          <cell r="AP261">
            <v>95053834.626290083</v>
          </cell>
          <cell r="AQ261">
            <v>1511900.0000000149</v>
          </cell>
          <cell r="AR261">
            <v>3190586.9523914158</v>
          </cell>
          <cell r="AS261">
            <v>5049276.1719308645</v>
          </cell>
          <cell r="AT261">
            <v>7102852.8628252745</v>
          </cell>
          <cell r="AU261">
            <v>78653160.719999999</v>
          </cell>
          <cell r="AV261">
            <v>83778773.931348413</v>
          </cell>
          <cell r="AW261">
            <v>89238409.457272023</v>
          </cell>
          <cell r="AX261">
            <v>95053834.626290083</v>
          </cell>
        </row>
        <row r="262">
          <cell r="A262" t="str">
            <v>E4204</v>
          </cell>
          <cell r="B262" t="str">
            <v>R337</v>
          </cell>
          <cell r="C262" t="str">
            <v>MD</v>
          </cell>
          <cell r="D262" t="str">
            <v>-</v>
          </cell>
          <cell r="E262" t="str">
            <v>E6142</v>
          </cell>
          <cell r="F262" t="str">
            <v>E7042</v>
          </cell>
          <cell r="G262" t="str">
            <v>Oldham</v>
          </cell>
          <cell r="H262">
            <v>50280</v>
          </cell>
          <cell r="I262">
            <v>54406</v>
          </cell>
          <cell r="J262">
            <v>1392.95</v>
          </cell>
          <cell r="K262">
            <v>1444.48</v>
          </cell>
          <cell r="L262">
            <v>3.6993431207150262E-2</v>
          </cell>
          <cell r="M262">
            <v>1.6999893634396468E-2</v>
          </cell>
          <cell r="N262">
            <v>1.0266376237805934</v>
          </cell>
          <cell r="O262">
            <v>54406</v>
          </cell>
          <cell r="P262">
            <v>55855.246559406965</v>
          </cell>
          <cell r="Q262">
            <v>57343.097603428731</v>
          </cell>
          <cell r="R262">
            <v>58870.581463802715</v>
          </cell>
          <cell r="S262">
            <v>75784837.700000003</v>
          </cell>
          <cell r="T262">
            <v>77803565.694925934</v>
          </cell>
          <cell r="U262">
            <v>79876067.806696057</v>
          </cell>
          <cell r="V262">
            <v>82003776.450003996</v>
          </cell>
          <cell r="W262">
            <v>1288334.1799999995</v>
          </cell>
          <cell r="X262">
            <v>2905176.7019128473</v>
          </cell>
          <cell r="Y262">
            <v>4639736.3361667572</v>
          </cell>
          <cell r="Z262">
            <v>6498669.9738734057</v>
          </cell>
          <cell r="AA262">
            <v>1515207</v>
          </cell>
          <cell r="AB262">
            <v>3200315.6152986735</v>
          </cell>
          <cell r="AC262">
            <v>5074159.625635922</v>
          </cell>
          <cell r="AD262">
            <v>7153038.1947188228</v>
          </cell>
          <cell r="AE262">
            <v>0</v>
          </cell>
          <cell r="AF262">
            <v>0</v>
          </cell>
          <cell r="AG262">
            <v>0</v>
          </cell>
          <cell r="AH262">
            <v>0</v>
          </cell>
          <cell r="AI262">
            <v>77073171.879999995</v>
          </cell>
          <cell r="AJ262">
            <v>80708742.396838784</v>
          </cell>
          <cell r="AK262">
            <v>84515804.142862812</v>
          </cell>
          <cell r="AL262">
            <v>88502446.423877403</v>
          </cell>
          <cell r="AM262">
            <v>78588378.879999995</v>
          </cell>
          <cell r="AN262">
            <v>83909058.012137458</v>
          </cell>
          <cell r="AO262">
            <v>89589963.768498734</v>
          </cell>
          <cell r="AP262">
            <v>95655484.618596226</v>
          </cell>
          <cell r="AQ262">
            <v>1515207</v>
          </cell>
          <cell r="AR262">
            <v>3200315.6152986735</v>
          </cell>
          <cell r="AS262">
            <v>5074159.625635922</v>
          </cell>
          <cell r="AT262">
            <v>7153038.1947188228</v>
          </cell>
          <cell r="AU262">
            <v>78588378.879999995</v>
          </cell>
          <cell r="AV262">
            <v>83909058.012137458</v>
          </cell>
          <cell r="AW262">
            <v>89589963.768498734</v>
          </cell>
          <cell r="AX262">
            <v>95655484.618596226</v>
          </cell>
        </row>
        <row r="263">
          <cell r="A263" t="str">
            <v>E4205</v>
          </cell>
          <cell r="B263" t="str">
            <v>R338</v>
          </cell>
          <cell r="C263" t="str">
            <v>MD</v>
          </cell>
          <cell r="D263" t="str">
            <v>-</v>
          </cell>
          <cell r="E263" t="str">
            <v>E6142</v>
          </cell>
          <cell r="F263" t="str">
            <v>E7042</v>
          </cell>
          <cell r="G263" t="str">
            <v>Rochdale</v>
          </cell>
          <cell r="H263">
            <v>50158.1</v>
          </cell>
          <cell r="I263">
            <v>52114</v>
          </cell>
          <cell r="J263">
            <v>1330.36</v>
          </cell>
          <cell r="K263">
            <v>1380.25</v>
          </cell>
          <cell r="L263">
            <v>3.750112751435708E-2</v>
          </cell>
          <cell r="M263">
            <v>1.74990161859927E-2</v>
          </cell>
          <cell r="N263">
            <v>1.0128328465248444</v>
          </cell>
          <cell r="O263">
            <v>52114</v>
          </cell>
          <cell r="P263">
            <v>52782.770963795738</v>
          </cell>
          <cell r="Q263">
            <v>53460.124162730142</v>
          </cell>
          <cell r="R263">
            <v>54146.169731309586</v>
          </cell>
          <cell r="S263">
            <v>69330381.039999992</v>
          </cell>
          <cell r="T263">
            <v>70220087.179395288</v>
          </cell>
          <cell r="U263">
            <v>71121210.781129673</v>
          </cell>
          <cell r="V263">
            <v>72033898.363745019</v>
          </cell>
          <cell r="W263">
            <v>1213213.4600000011</v>
          </cell>
          <cell r="X263">
            <v>2657759.8345646486</v>
          </cell>
          <cell r="Y263">
            <v>4168128.0034165257</v>
          </cell>
          <cell r="Z263">
            <v>5746727.2566627841</v>
          </cell>
          <cell r="AA263">
            <v>1386754</v>
          </cell>
          <cell r="AB263">
            <v>2889709.3937302828</v>
          </cell>
          <cell r="AC263">
            <v>4520125.8393117338</v>
          </cell>
          <cell r="AD263">
            <v>6286367.5035823286</v>
          </cell>
          <cell r="AE263">
            <v>0</v>
          </cell>
          <cell r="AF263">
            <v>0</v>
          </cell>
          <cell r="AG263">
            <v>0</v>
          </cell>
          <cell r="AH263">
            <v>0</v>
          </cell>
          <cell r="AI263">
            <v>70543594.5</v>
          </cell>
          <cell r="AJ263">
            <v>72877847.013959944</v>
          </cell>
          <cell r="AK263">
            <v>75289338.784546196</v>
          </cell>
          <cell r="AL263">
            <v>77780625.620407805</v>
          </cell>
          <cell r="AM263">
            <v>71930348.5</v>
          </cell>
          <cell r="AN263">
            <v>75767556.407690227</v>
          </cell>
          <cell r="AO263">
            <v>79809464.62385793</v>
          </cell>
          <cell r="AP263">
            <v>84066993.123990133</v>
          </cell>
          <cell r="AQ263">
            <v>1386754</v>
          </cell>
          <cell r="AR263">
            <v>2889709.3937302828</v>
          </cell>
          <cell r="AS263">
            <v>4520125.8393117338</v>
          </cell>
          <cell r="AT263">
            <v>6286367.5035823286</v>
          </cell>
          <cell r="AU263">
            <v>71930348.5</v>
          </cell>
          <cell r="AV263">
            <v>75767556.407690227</v>
          </cell>
          <cell r="AW263">
            <v>79809464.62385793</v>
          </cell>
          <cell r="AX263">
            <v>84066993.123990133</v>
          </cell>
        </row>
        <row r="264">
          <cell r="A264" t="str">
            <v>E4403</v>
          </cell>
          <cell r="B264" t="str">
            <v>R351</v>
          </cell>
          <cell r="C264" t="str">
            <v>MD</v>
          </cell>
          <cell r="D264" t="str">
            <v>-</v>
          </cell>
          <cell r="E264" t="str">
            <v>E6144</v>
          </cell>
          <cell r="F264" t="str">
            <v>E7044</v>
          </cell>
          <cell r="G264" t="str">
            <v>Rotherham</v>
          </cell>
          <cell r="H264">
            <v>63631.4</v>
          </cell>
          <cell r="I264">
            <v>67149.600000000006</v>
          </cell>
          <cell r="J264">
            <v>1277.73</v>
          </cell>
          <cell r="K264">
            <v>1328.2</v>
          </cell>
          <cell r="L264">
            <v>3.9499737816283575E-2</v>
          </cell>
          <cell r="M264">
            <v>1.9503341214336389E-2</v>
          </cell>
          <cell r="N264">
            <v>1.0181004993925904</v>
          </cell>
          <cell r="O264">
            <v>67149.600000000006</v>
          </cell>
          <cell r="P264">
            <v>68365.041294012699</v>
          </cell>
          <cell r="Q264">
            <v>69602.4826824294</v>
          </cell>
          <cell r="R264">
            <v>70862.3223779455</v>
          </cell>
          <cell r="S264">
            <v>85799058.408000007</v>
          </cell>
          <cell r="T264">
            <v>87352064.212598845</v>
          </cell>
          <cell r="U264">
            <v>88933180.197820514</v>
          </cell>
          <cell r="V264">
            <v>90542915.171972305</v>
          </cell>
          <cell r="W264">
            <v>1673368.3120000015</v>
          </cell>
          <cell r="X264">
            <v>3484771.5406492092</v>
          </cell>
          <cell r="Y264">
            <v>5397468.2026765468</v>
          </cell>
          <cell r="Z264">
            <v>7415926.6774920644</v>
          </cell>
          <cell r="AA264">
            <v>1715672</v>
          </cell>
          <cell r="AB264">
            <v>3597710.0073279291</v>
          </cell>
          <cell r="AC264">
            <v>5658964.1262079775</v>
          </cell>
          <cell r="AD264">
            <v>7912611.575946033</v>
          </cell>
          <cell r="AE264">
            <v>0</v>
          </cell>
          <cell r="AF264">
            <v>0</v>
          </cell>
          <cell r="AG264">
            <v>0</v>
          </cell>
          <cell r="AH264">
            <v>0</v>
          </cell>
          <cell r="AI264">
            <v>87472426.720000014</v>
          </cell>
          <cell r="AJ264">
            <v>90836835.753248051</v>
          </cell>
          <cell r="AK264">
            <v>94330648.400497064</v>
          </cell>
          <cell r="AL264">
            <v>97958841.849464372</v>
          </cell>
          <cell r="AM264">
            <v>89188098.720000014</v>
          </cell>
          <cell r="AN264">
            <v>94434545.76057598</v>
          </cell>
          <cell r="AO264">
            <v>99989612.526705042</v>
          </cell>
          <cell r="AP264">
            <v>105871453.4254104</v>
          </cell>
          <cell r="AQ264">
            <v>1715672</v>
          </cell>
          <cell r="AR264">
            <v>3597710.0073279291</v>
          </cell>
          <cell r="AS264">
            <v>5658964.1262079775</v>
          </cell>
          <cell r="AT264">
            <v>7912611.575946033</v>
          </cell>
          <cell r="AU264">
            <v>89188098.720000014</v>
          </cell>
          <cell r="AV264">
            <v>94434545.76057598</v>
          </cell>
          <cell r="AW264">
            <v>99989612.526705042</v>
          </cell>
          <cell r="AX264">
            <v>105871453.4254104</v>
          </cell>
        </row>
        <row r="265">
          <cell r="A265" t="str">
            <v>E4206</v>
          </cell>
          <cell r="B265" t="str">
            <v>R339</v>
          </cell>
          <cell r="C265" t="str">
            <v>MD</v>
          </cell>
          <cell r="D265" t="str">
            <v>-</v>
          </cell>
          <cell r="E265" t="str">
            <v>E6142</v>
          </cell>
          <cell r="F265" t="str">
            <v>E7042</v>
          </cell>
          <cell r="G265" t="str">
            <v>Salford</v>
          </cell>
          <cell r="H265">
            <v>55671.8</v>
          </cell>
          <cell r="I265">
            <v>61828</v>
          </cell>
          <cell r="J265">
            <v>1326.31</v>
          </cell>
          <cell r="K265">
            <v>1376.05</v>
          </cell>
          <cell r="L265">
            <v>3.7502544653964742E-2</v>
          </cell>
          <cell r="M265">
            <v>1.7499677610947506E-2</v>
          </cell>
          <cell r="N265">
            <v>1.0355791827638963</v>
          </cell>
          <cell r="O265">
            <v>61828</v>
          </cell>
          <cell r="P265">
            <v>64027.789711926176</v>
          </cell>
          <cell r="Q265">
            <v>66305.846144055118</v>
          </cell>
          <cell r="R265">
            <v>68664.953962329237</v>
          </cell>
          <cell r="S265">
            <v>82003094.679999992</v>
          </cell>
          <cell r="T265">
            <v>84920697.772824809</v>
          </cell>
          <cell r="U265">
            <v>87942106.799321741</v>
          </cell>
          <cell r="V265">
            <v>91071015.089776888</v>
          </cell>
          <cell r="W265">
            <v>1435027.7200000044</v>
          </cell>
          <cell r="X265">
            <v>3214220.485648056</v>
          </cell>
          <cell r="Y265">
            <v>5153993.5562118385</v>
          </cell>
          <cell r="Z265">
            <v>7265536.105406018</v>
          </cell>
          <cell r="AA265">
            <v>1640297</v>
          </cell>
          <cell r="AB265">
            <v>3494739.3759470135</v>
          </cell>
          <cell r="AC265">
            <v>5589256.2532540709</v>
          </cell>
          <cell r="AD265">
            <v>7947809.7904167622</v>
          </cell>
          <cell r="AE265">
            <v>0</v>
          </cell>
          <cell r="AF265">
            <v>0</v>
          </cell>
          <cell r="AG265">
            <v>0</v>
          </cell>
          <cell r="AH265">
            <v>0</v>
          </cell>
          <cell r="AI265">
            <v>83438122.399999991</v>
          </cell>
          <cell r="AJ265">
            <v>88134918.25847286</v>
          </cell>
          <cell r="AK265">
            <v>93096100.355533585</v>
          </cell>
          <cell r="AL265">
            <v>98336551.195182905</v>
          </cell>
          <cell r="AM265">
            <v>85078419.399999991</v>
          </cell>
          <cell r="AN265">
            <v>91629657.634419873</v>
          </cell>
          <cell r="AO265">
            <v>98685356.608787656</v>
          </cell>
          <cell r="AP265">
            <v>106284360.98559967</v>
          </cell>
          <cell r="AQ265">
            <v>1640297</v>
          </cell>
          <cell r="AR265">
            <v>3494739.3759470135</v>
          </cell>
          <cell r="AS265">
            <v>5589256.2532540709</v>
          </cell>
          <cell r="AT265">
            <v>7947809.7904167622</v>
          </cell>
          <cell r="AU265">
            <v>85078419.399999991</v>
          </cell>
          <cell r="AV265">
            <v>91629657.634419873</v>
          </cell>
          <cell r="AW265">
            <v>98685356.608787656</v>
          </cell>
          <cell r="AX265">
            <v>106284360.98559967</v>
          </cell>
        </row>
        <row r="266">
          <cell r="A266" t="str">
            <v>E4604</v>
          </cell>
          <cell r="B266" t="str">
            <v>R361</v>
          </cell>
          <cell r="C266" t="str">
            <v>MD</v>
          </cell>
          <cell r="D266" t="str">
            <v>-</v>
          </cell>
          <cell r="E266" t="str">
            <v>E6146</v>
          </cell>
          <cell r="F266" t="str">
            <v>E7046</v>
          </cell>
          <cell r="G266" t="str">
            <v>Sandwell</v>
          </cell>
          <cell r="H266">
            <v>65467.6</v>
          </cell>
          <cell r="I266">
            <v>69914</v>
          </cell>
          <cell r="J266">
            <v>1175.73</v>
          </cell>
          <cell r="K266">
            <v>1222.6400000000001</v>
          </cell>
          <cell r="L266">
            <v>3.9898616178884572E-2</v>
          </cell>
          <cell r="M266">
            <v>1.9898613069395221E-2</v>
          </cell>
          <cell r="N266">
            <v>1.0221451602646987</v>
          </cell>
          <cell r="O266">
            <v>69914</v>
          </cell>
          <cell r="P266">
            <v>71462.256734746145</v>
          </cell>
          <cell r="Q266">
            <v>73044.799863014137</v>
          </cell>
          <cell r="R266">
            <v>74662.388662483427</v>
          </cell>
          <cell r="S266">
            <v>82199987.219999999</v>
          </cell>
          <cell r="T266">
            <v>84020319.110743091</v>
          </cell>
          <cell r="U266">
            <v>85880962.542941615</v>
          </cell>
          <cell r="V266">
            <v>87782810.222141638</v>
          </cell>
          <cell r="W266">
            <v>1635665.7400000121</v>
          </cell>
          <cell r="X266">
            <v>3385731.9585656817</v>
          </cell>
          <cell r="Y266">
            <v>5247542.9769683052</v>
          </cell>
          <cell r="Z266">
            <v>7226681.8747757683</v>
          </cell>
          <cell r="AA266">
            <v>1644000</v>
          </cell>
          <cell r="AB266">
            <v>3461467.0478280634</v>
          </cell>
          <cell r="AC266">
            <v>5466480.103534162</v>
          </cell>
          <cell r="AD266">
            <v>7673968.8463577777</v>
          </cell>
          <cell r="AE266">
            <v>0</v>
          </cell>
          <cell r="AF266">
            <v>0</v>
          </cell>
          <cell r="AG266">
            <v>0</v>
          </cell>
          <cell r="AH266">
            <v>0</v>
          </cell>
          <cell r="AI266">
            <v>83835652.960000008</v>
          </cell>
          <cell r="AJ266">
            <v>87406051.069308773</v>
          </cell>
          <cell r="AK266">
            <v>91128505.519909918</v>
          </cell>
          <cell r="AL266">
            <v>95009492.096917406</v>
          </cell>
          <cell r="AM266">
            <v>85479652.959999993</v>
          </cell>
          <cell r="AN266">
            <v>90867518.117136836</v>
          </cell>
          <cell r="AO266">
            <v>96594985.62344408</v>
          </cell>
          <cell r="AP266">
            <v>102683460.94327518</v>
          </cell>
          <cell r="AQ266">
            <v>1643999.9999999851</v>
          </cell>
          <cell r="AR266">
            <v>3461467.0478280634</v>
          </cell>
          <cell r="AS266">
            <v>5466480.103534162</v>
          </cell>
          <cell r="AT266">
            <v>7673968.8463577777</v>
          </cell>
          <cell r="AU266">
            <v>85479652.960000008</v>
          </cell>
          <cell r="AV266">
            <v>90867518.117136836</v>
          </cell>
          <cell r="AW266">
            <v>96594985.62344408</v>
          </cell>
          <cell r="AX266">
            <v>102683460.94327518</v>
          </cell>
        </row>
        <row r="267">
          <cell r="A267" t="str">
            <v>E4304</v>
          </cell>
          <cell r="B267" t="str">
            <v>R347</v>
          </cell>
          <cell r="C267" t="str">
            <v>MD</v>
          </cell>
          <cell r="D267" t="str">
            <v>-</v>
          </cell>
          <cell r="E267" t="str">
            <v>E6143</v>
          </cell>
          <cell r="F267" t="str">
            <v>E7043</v>
          </cell>
          <cell r="G267" t="str">
            <v>Sefton</v>
          </cell>
          <cell r="H267">
            <v>76516.2</v>
          </cell>
          <cell r="I267">
            <v>80806.5</v>
          </cell>
          <cell r="J267">
            <v>1317.6</v>
          </cell>
          <cell r="K267">
            <v>1370.17</v>
          </cell>
          <cell r="L267">
            <v>3.9898299939283621E-2</v>
          </cell>
          <cell r="M267">
            <v>1.9898298887350618E-2</v>
          </cell>
          <cell r="N267">
            <v>1.0183513284098451</v>
          </cell>
          <cell r="O267">
            <v>80806.5</v>
          </cell>
          <cell r="P267">
            <v>82289.406619150148</v>
          </cell>
          <cell r="Q267">
            <v>83799.526544669454</v>
          </cell>
          <cell r="R267">
            <v>85337.359176880214</v>
          </cell>
          <cell r="S267">
            <v>106470644.39999999</v>
          </cell>
          <cell r="T267">
            <v>108424522.16139223</v>
          </cell>
          <cell r="U267">
            <v>110414256.17525646</v>
          </cell>
          <cell r="V267">
            <v>112440504.45145737</v>
          </cell>
          <cell r="W267">
            <v>2118584.7050000234</v>
          </cell>
          <cell r="X267">
            <v>4369103.2628871212</v>
          </cell>
          <cell r="Y267">
            <v>6746552.8774604239</v>
          </cell>
          <cell r="Z267">
            <v>9256578.3956772145</v>
          </cell>
          <cell r="AA267">
            <v>2129413</v>
          </cell>
          <cell r="AB267">
            <v>4466869.8937760592</v>
          </cell>
          <cell r="AC267">
            <v>7028067.3715067953</v>
          </cell>
          <cell r="AD267">
            <v>9829540.724413082</v>
          </cell>
          <cell r="AE267">
            <v>0</v>
          </cell>
          <cell r="AF267">
            <v>0</v>
          </cell>
          <cell r="AG267">
            <v>0</v>
          </cell>
          <cell r="AH267">
            <v>0</v>
          </cell>
          <cell r="AI267">
            <v>108589229.10500002</v>
          </cell>
          <cell r="AJ267">
            <v>112793625.42427935</v>
          </cell>
          <cell r="AK267">
            <v>117160809.05271688</v>
          </cell>
          <cell r="AL267">
            <v>121697082.84713458</v>
          </cell>
          <cell r="AM267">
            <v>110718642.105</v>
          </cell>
          <cell r="AN267">
            <v>117260495.31805541</v>
          </cell>
          <cell r="AO267">
            <v>124188876.42422368</v>
          </cell>
          <cell r="AP267">
            <v>131526623.57154766</v>
          </cell>
          <cell r="AQ267">
            <v>2129412.9999999851</v>
          </cell>
          <cell r="AR267">
            <v>4466869.8937760592</v>
          </cell>
          <cell r="AS267">
            <v>7028067.3715067953</v>
          </cell>
          <cell r="AT267">
            <v>9829540.724413082</v>
          </cell>
          <cell r="AU267">
            <v>110718642.10500002</v>
          </cell>
          <cell r="AV267">
            <v>117260495.31805541</v>
          </cell>
          <cell r="AW267">
            <v>124188876.42422368</v>
          </cell>
          <cell r="AX267">
            <v>131526623.57154766</v>
          </cell>
        </row>
        <row r="268">
          <cell r="A268" t="str">
            <v>E4404</v>
          </cell>
          <cell r="B268" t="str">
            <v>R352</v>
          </cell>
          <cell r="C268" t="str">
            <v>MD</v>
          </cell>
          <cell r="D268" t="str">
            <v>-</v>
          </cell>
          <cell r="E268" t="str">
            <v>E6144</v>
          </cell>
          <cell r="F268" t="str">
            <v>E7044</v>
          </cell>
          <cell r="G268" t="str">
            <v>Sheffield</v>
          </cell>
          <cell r="H268">
            <v>128050</v>
          </cell>
          <cell r="I268">
            <v>132253.70000000001</v>
          </cell>
          <cell r="J268">
            <v>1308.28</v>
          </cell>
          <cell r="K268">
            <v>1360.48</v>
          </cell>
          <cell r="L268">
            <v>3.9899715657198742E-2</v>
          </cell>
          <cell r="M268">
            <v>1.9899787396712165E-2</v>
          </cell>
          <cell r="N268">
            <v>1.0108252519261023</v>
          </cell>
          <cell r="O268">
            <v>132253.70000000001</v>
          </cell>
          <cell r="P268">
            <v>133685.37962065917</v>
          </cell>
          <cell r="Q268">
            <v>135132.55753388943</v>
          </cell>
          <cell r="R268">
            <v>136595.4015126123</v>
          </cell>
          <cell r="S268">
            <v>173024870.63600001</v>
          </cell>
          <cell r="T268">
            <v>174897908.45011598</v>
          </cell>
          <cell r="U268">
            <v>176791222.37043685</v>
          </cell>
          <cell r="V268">
            <v>178705031.8909204</v>
          </cell>
          <cell r="W268">
            <v>3443158.1400000257</v>
          </cell>
          <cell r="X268">
            <v>7047997.9871750092</v>
          </cell>
          <cell r="Y268">
            <v>10802604.675188769</v>
          </cell>
          <cell r="Z268">
            <v>14712037.141919281</v>
          </cell>
          <cell r="AA268">
            <v>3460485</v>
          </cell>
          <cell r="AB268">
            <v>7205430.2396759689</v>
          </cell>
          <cell r="AC268">
            <v>11253078.404974639</v>
          </cell>
          <cell r="AD268">
            <v>15622383.195862353</v>
          </cell>
          <cell r="AE268">
            <v>0</v>
          </cell>
          <cell r="AF268">
            <v>0</v>
          </cell>
          <cell r="AG268">
            <v>0</v>
          </cell>
          <cell r="AH268">
            <v>0</v>
          </cell>
          <cell r="AI268">
            <v>176468028.77600002</v>
          </cell>
          <cell r="AJ268">
            <v>181945906.437291</v>
          </cell>
          <cell r="AK268">
            <v>187593827.04562563</v>
          </cell>
          <cell r="AL268">
            <v>193417069.03283969</v>
          </cell>
          <cell r="AM268">
            <v>179928513.77599999</v>
          </cell>
          <cell r="AN268">
            <v>189151336.67696697</v>
          </cell>
          <cell r="AO268">
            <v>198846905.45060027</v>
          </cell>
          <cell r="AP268">
            <v>209039452.22870204</v>
          </cell>
          <cell r="AQ268">
            <v>3460484.9999999702</v>
          </cell>
          <cell r="AR268">
            <v>7205430.2396759689</v>
          </cell>
          <cell r="AS268">
            <v>11253078.404974639</v>
          </cell>
          <cell r="AT268">
            <v>15622383.195862353</v>
          </cell>
          <cell r="AU268">
            <v>179928513.77600002</v>
          </cell>
          <cell r="AV268">
            <v>189151336.67696697</v>
          </cell>
          <cell r="AW268">
            <v>198846905.45060027</v>
          </cell>
          <cell r="AX268">
            <v>209039452.22870204</v>
          </cell>
        </row>
        <row r="269">
          <cell r="A269" t="str">
            <v>E4605</v>
          </cell>
          <cell r="B269" t="str">
            <v>R362</v>
          </cell>
          <cell r="C269" t="str">
            <v>MD</v>
          </cell>
          <cell r="D269" t="str">
            <v>-</v>
          </cell>
          <cell r="E269" t="str">
            <v>E6146</v>
          </cell>
          <cell r="F269" t="str">
            <v>E7046</v>
          </cell>
          <cell r="G269" t="str">
            <v>Solihull</v>
          </cell>
          <cell r="H269">
            <v>70499</v>
          </cell>
          <cell r="I269">
            <v>73456</v>
          </cell>
          <cell r="J269">
            <v>1173.72</v>
          </cell>
          <cell r="K269">
            <v>1208.81</v>
          </cell>
          <cell r="L269">
            <v>2.9896397778004902E-2</v>
          </cell>
          <cell r="M269">
            <v>9.9001734515327122E-3</v>
          </cell>
          <cell r="N269">
            <v>1.0137902408763455</v>
          </cell>
          <cell r="O269">
            <v>73456</v>
          </cell>
          <cell r="P269">
            <v>74468.975933812835</v>
          </cell>
          <cell r="Q269">
            <v>75495.921049754892</v>
          </cell>
          <cell r="R269">
            <v>76537.027986212575</v>
          </cell>
          <cell r="S269">
            <v>86216776.320000008</v>
          </cell>
          <cell r="T269">
            <v>87405726.433034807</v>
          </cell>
          <cell r="U269">
            <v>88611072.454518318</v>
          </cell>
          <cell r="V269">
            <v>89833040.48797743</v>
          </cell>
          <cell r="W269">
            <v>853561.03999999829</v>
          </cell>
          <cell r="X269">
            <v>2630753.0180518543</v>
          </cell>
          <cell r="Y269">
            <v>4492593.8196644578</v>
          </cell>
          <cell r="Z269">
            <v>6442299.535768698</v>
          </cell>
          <cell r="AA269">
            <v>1724010</v>
          </cell>
          <cell r="AB269">
            <v>3583117.0594077408</v>
          </cell>
          <cell r="AC269">
            <v>5603392.354822427</v>
          </cell>
          <cell r="AD269">
            <v>7795642.8296963871</v>
          </cell>
          <cell r="AE269">
            <v>0</v>
          </cell>
          <cell r="AF269">
            <v>0</v>
          </cell>
          <cell r="AG269">
            <v>0</v>
          </cell>
          <cell r="AH269">
            <v>0</v>
          </cell>
          <cell r="AI269">
            <v>87070337.359999999</v>
          </cell>
          <cell r="AJ269">
            <v>90036479.451086655</v>
          </cell>
          <cell r="AK269">
            <v>93103666.274182782</v>
          </cell>
          <cell r="AL269">
            <v>96275340.023746133</v>
          </cell>
          <cell r="AM269">
            <v>88794347.359999999</v>
          </cell>
          <cell r="AN269">
            <v>93619596.510494396</v>
          </cell>
          <cell r="AO269">
            <v>98707058.629005209</v>
          </cell>
          <cell r="AP269">
            <v>104070982.85344252</v>
          </cell>
          <cell r="AQ269">
            <v>1724010</v>
          </cell>
          <cell r="AR269">
            <v>3583117.0594077408</v>
          </cell>
          <cell r="AS269">
            <v>5603392.354822427</v>
          </cell>
          <cell r="AT269">
            <v>7795642.8296963871</v>
          </cell>
          <cell r="AU269">
            <v>88794347.359999999</v>
          </cell>
          <cell r="AV269">
            <v>93619596.510494396</v>
          </cell>
          <cell r="AW269">
            <v>98707058.629005209</v>
          </cell>
          <cell r="AX269">
            <v>104070982.85344252</v>
          </cell>
        </row>
        <row r="270">
          <cell r="A270" t="str">
            <v>E4504</v>
          </cell>
          <cell r="B270" t="str">
            <v>R356</v>
          </cell>
          <cell r="C270" t="str">
            <v>MD</v>
          </cell>
          <cell r="D270" t="str">
            <v>-</v>
          </cell>
          <cell r="E270" t="str">
            <v>E6145</v>
          </cell>
          <cell r="F270" t="str">
            <v>E7045</v>
          </cell>
          <cell r="G270" t="str">
            <v>South Tyneside</v>
          </cell>
          <cell r="H270">
            <v>34687.5</v>
          </cell>
          <cell r="I270">
            <v>36982.400000000001</v>
          </cell>
          <cell r="J270">
            <v>1316.71</v>
          </cell>
          <cell r="K270">
            <v>1368.72</v>
          </cell>
          <cell r="L270">
            <v>3.9499965823909688E-2</v>
          </cell>
          <cell r="M270">
            <v>1.9499943605655767E-2</v>
          </cell>
          <cell r="N270">
            <v>1.0215838776050739</v>
          </cell>
          <cell r="O270">
            <v>36982.400000000001</v>
          </cell>
          <cell r="P270">
            <v>37780.623595141886</v>
          </cell>
          <cell r="Q270">
            <v>38596.075950662795</v>
          </cell>
          <cell r="R270">
            <v>39429.128930018036</v>
          </cell>
          <cell r="S270">
            <v>48695095.904000007</v>
          </cell>
          <cell r="T270">
            <v>49746124.893959276</v>
          </cell>
          <cell r="U270">
            <v>50819839.164997213</v>
          </cell>
          <cell r="V270">
            <v>51916728.353444047</v>
          </cell>
          <cell r="W270">
            <v>949551.62399999925</v>
          </cell>
          <cell r="X270">
            <v>1984370.0605119481</v>
          </cell>
          <cell r="Y270">
            <v>3084141.2535415781</v>
          </cell>
          <cell r="Z270">
            <v>4252057.7275611451</v>
          </cell>
          <cell r="AA270">
            <v>973903</v>
          </cell>
          <cell r="AB270">
            <v>2049043.9777570888</v>
          </cell>
          <cell r="AC270">
            <v>3233941.8963880092</v>
          </cell>
          <cell r="AD270">
            <v>4537241.3652464151</v>
          </cell>
          <cell r="AE270">
            <v>0</v>
          </cell>
          <cell r="AF270">
            <v>0</v>
          </cell>
          <cell r="AG270">
            <v>0</v>
          </cell>
          <cell r="AH270">
            <v>0</v>
          </cell>
          <cell r="AI270">
            <v>49644647.528000005</v>
          </cell>
          <cell r="AJ270">
            <v>51730494.954471223</v>
          </cell>
          <cell r="AK270">
            <v>53903980.418538794</v>
          </cell>
          <cell r="AL270">
            <v>56168786.081005193</v>
          </cell>
          <cell r="AM270">
            <v>50618550.528000012</v>
          </cell>
          <cell r="AN270">
            <v>53779538.932228312</v>
          </cell>
          <cell r="AO270">
            <v>57137922.314926803</v>
          </cell>
          <cell r="AP270">
            <v>60706027.446251608</v>
          </cell>
          <cell r="AQ270">
            <v>973903.00000000745</v>
          </cell>
          <cell r="AR270">
            <v>2049043.9777570888</v>
          </cell>
          <cell r="AS270">
            <v>3233941.8963880092</v>
          </cell>
          <cell r="AT270">
            <v>4537241.3652464151</v>
          </cell>
          <cell r="AU270">
            <v>50618550.528000005</v>
          </cell>
          <cell r="AV270">
            <v>53779538.932228312</v>
          </cell>
          <cell r="AW270">
            <v>57137922.314926803</v>
          </cell>
          <cell r="AX270">
            <v>60706027.446251608</v>
          </cell>
        </row>
        <row r="271">
          <cell r="A271" t="str">
            <v>E4303</v>
          </cell>
          <cell r="B271" t="str">
            <v>R346</v>
          </cell>
          <cell r="C271" t="str">
            <v>MD</v>
          </cell>
          <cell r="D271" t="str">
            <v>-</v>
          </cell>
          <cell r="E271" t="str">
            <v>E6143</v>
          </cell>
          <cell r="F271" t="str">
            <v>E7043</v>
          </cell>
          <cell r="G271" t="str">
            <v>St Helens</v>
          </cell>
          <cell r="H271">
            <v>46240</v>
          </cell>
          <cell r="I271">
            <v>48904</v>
          </cell>
          <cell r="J271">
            <v>1213.3499999999999</v>
          </cell>
          <cell r="K271">
            <v>1261.76</v>
          </cell>
          <cell r="L271">
            <v>3.9897803601598891E-2</v>
          </cell>
          <cell r="M271">
            <v>1.9897809803392841E-2</v>
          </cell>
          <cell r="N271">
            <v>1.0188467218784507</v>
          </cell>
          <cell r="O271">
            <v>48904</v>
          </cell>
          <cell r="P271">
            <v>49825.680086743756</v>
          </cell>
          <cell r="Q271">
            <v>50764.730821743273</v>
          </cell>
          <cell r="R271">
            <v>51721.479584775087</v>
          </cell>
          <cell r="S271">
            <v>59337668.399999999</v>
          </cell>
          <cell r="T271">
            <v>60455988.933250532</v>
          </cell>
          <cell r="U271">
            <v>61595386.142562196</v>
          </cell>
          <cell r="V271">
            <v>62756257.254186846</v>
          </cell>
          <cell r="W271">
            <v>1180689.6399999936</v>
          </cell>
          <cell r="X271">
            <v>2436120.3833202505</v>
          </cell>
          <cell r="Y271">
            <v>3763581.6548312907</v>
          </cell>
          <cell r="Z271">
            <v>5166328.2332614129</v>
          </cell>
          <cell r="AA271">
            <v>1186753</v>
          </cell>
          <cell r="AB271">
            <v>2490662.7939290032</v>
          </cell>
          <cell r="AC271">
            <v>3920656.1559993625</v>
          </cell>
          <cell r="AD271">
            <v>5486144.9807532877</v>
          </cell>
          <cell r="AE271">
            <v>0</v>
          </cell>
          <cell r="AF271">
            <v>0</v>
          </cell>
          <cell r="AG271">
            <v>0</v>
          </cell>
          <cell r="AH271">
            <v>0</v>
          </cell>
          <cell r="AI271">
            <v>60518358.039999992</v>
          </cell>
          <cell r="AJ271">
            <v>62892109.316570781</v>
          </cell>
          <cell r="AK271">
            <v>65358967.797393486</v>
          </cell>
          <cell r="AL271">
            <v>67922585.48744826</v>
          </cell>
          <cell r="AM271">
            <v>61705111.039999999</v>
          </cell>
          <cell r="AN271">
            <v>65382772.110499784</v>
          </cell>
          <cell r="AO271">
            <v>69279623.953392848</v>
          </cell>
          <cell r="AP271">
            <v>73408730.468201548</v>
          </cell>
          <cell r="AQ271">
            <v>1186753.0000000075</v>
          </cell>
          <cell r="AR271">
            <v>2490662.7939290032</v>
          </cell>
          <cell r="AS271">
            <v>3920656.1559993625</v>
          </cell>
          <cell r="AT271">
            <v>5486144.9807532877</v>
          </cell>
          <cell r="AU271">
            <v>61705111.039999992</v>
          </cell>
          <cell r="AV271">
            <v>65382772.110499784</v>
          </cell>
          <cell r="AW271">
            <v>69279623.953392848</v>
          </cell>
          <cell r="AX271">
            <v>73408730.468201548</v>
          </cell>
        </row>
        <row r="272">
          <cell r="A272" t="str">
            <v>E4207</v>
          </cell>
          <cell r="B272" t="str">
            <v>R340</v>
          </cell>
          <cell r="C272" t="str">
            <v>MD</v>
          </cell>
          <cell r="D272" t="str">
            <v>-</v>
          </cell>
          <cell r="E272" t="str">
            <v>E6142</v>
          </cell>
          <cell r="F272" t="str">
            <v>E7042</v>
          </cell>
          <cell r="G272" t="str">
            <v>Stockport</v>
          </cell>
          <cell r="H272">
            <v>87639.5</v>
          </cell>
          <cell r="I272">
            <v>90697.7</v>
          </cell>
          <cell r="J272">
            <v>1397.05</v>
          </cell>
          <cell r="K272">
            <v>1449.44</v>
          </cell>
          <cell r="L272">
            <v>3.7500447371246581E-2</v>
          </cell>
          <cell r="M272">
            <v>1.7501902953543036E-2</v>
          </cell>
          <cell r="N272">
            <v>1.011499007396959</v>
          </cell>
          <cell r="O272">
            <v>90697.7</v>
          </cell>
          <cell r="P272">
            <v>91740.633523187164</v>
          </cell>
          <cell r="Q272">
            <v>92795.559746671992</v>
          </cell>
          <cell r="R272">
            <v>93862.616574603919</v>
          </cell>
          <cell r="S272">
            <v>126709221.785</v>
          </cell>
          <cell r="T272">
            <v>128166252.06356862</v>
          </cell>
          <cell r="U272">
            <v>129640036.7440881</v>
          </cell>
          <cell r="V272">
            <v>131130768.4855504</v>
          </cell>
          <cell r="W272">
            <v>2217652.5030000312</v>
          </cell>
          <cell r="X272">
            <v>4851341.4129180051</v>
          </cell>
          <cell r="Y272">
            <v>7598070.2990662884</v>
          </cell>
          <cell r="Z272">
            <v>10461764.746661628</v>
          </cell>
          <cell r="AA272">
            <v>2534000</v>
          </cell>
          <cell r="AB272">
            <v>5273852.1315157115</v>
          </cell>
          <cell r="AC272">
            <v>8238819.3193899393</v>
          </cell>
          <cell r="AD272">
            <v>11443224.047256976</v>
          </cell>
          <cell r="AE272">
            <v>0</v>
          </cell>
          <cell r="AF272">
            <v>0</v>
          </cell>
          <cell r="AG272">
            <v>0</v>
          </cell>
          <cell r="AH272">
            <v>0</v>
          </cell>
          <cell r="AI272">
            <v>128926874.28800003</v>
          </cell>
          <cell r="AJ272">
            <v>133017593.47648662</v>
          </cell>
          <cell r="AK272">
            <v>137238107.04315439</v>
          </cell>
          <cell r="AL272">
            <v>141592533.23221204</v>
          </cell>
          <cell r="AM272">
            <v>131460874.288</v>
          </cell>
          <cell r="AN272">
            <v>138291445.60800233</v>
          </cell>
          <cell r="AO272">
            <v>145476926.36254433</v>
          </cell>
          <cell r="AP272">
            <v>153035757.27946901</v>
          </cell>
          <cell r="AQ272">
            <v>2533999.9999999702</v>
          </cell>
          <cell r="AR272">
            <v>5273852.1315157115</v>
          </cell>
          <cell r="AS272">
            <v>8238819.3193899393</v>
          </cell>
          <cell r="AT272">
            <v>11443224.047256976</v>
          </cell>
          <cell r="AU272">
            <v>131460874.28800003</v>
          </cell>
          <cell r="AV272">
            <v>138291445.60800233</v>
          </cell>
          <cell r="AW272">
            <v>145476926.36254433</v>
          </cell>
          <cell r="AX272">
            <v>153035757.27946901</v>
          </cell>
        </row>
        <row r="273">
          <cell r="A273" t="str">
            <v>E4505</v>
          </cell>
          <cell r="B273" t="str">
            <v>R357</v>
          </cell>
          <cell r="C273" t="str">
            <v>MD</v>
          </cell>
          <cell r="D273" t="str">
            <v>-</v>
          </cell>
          <cell r="E273" t="str">
            <v>E6145</v>
          </cell>
          <cell r="F273" t="str">
            <v>E7045</v>
          </cell>
          <cell r="G273" t="str">
            <v>Sunderland</v>
          </cell>
          <cell r="H273">
            <v>64094</v>
          </cell>
          <cell r="I273">
            <v>67556</v>
          </cell>
          <cell r="J273">
            <v>1185.96</v>
          </cell>
          <cell r="K273">
            <v>1233.28</v>
          </cell>
          <cell r="L273">
            <v>3.9900165266956611E-2</v>
          </cell>
          <cell r="M273">
            <v>1.9899494702022791E-2</v>
          </cell>
          <cell r="N273">
            <v>1.0176900232328869</v>
          </cell>
          <cell r="O273">
            <v>67556</v>
          </cell>
          <cell r="P273">
            <v>68751.067209520916</v>
          </cell>
          <cell r="Q273">
            <v>69967.275185743114</v>
          </cell>
          <cell r="R273">
            <v>71204.997909320708</v>
          </cell>
          <cell r="S273">
            <v>80118713.760000005</v>
          </cell>
          <cell r="T273">
            <v>81536015.667803422</v>
          </cell>
          <cell r="U273">
            <v>82978389.679283902</v>
          </cell>
          <cell r="V273">
            <v>84446279.320537984</v>
          </cell>
          <cell r="W273">
            <v>1594321.9200000006</v>
          </cell>
          <cell r="X273">
            <v>3285696.3353976845</v>
          </cell>
          <cell r="Y273">
            <v>5070264.5810909029</v>
          </cell>
          <cell r="Z273">
            <v>6952082.4193245824</v>
          </cell>
          <cell r="AA273">
            <v>1602428</v>
          </cell>
          <cell r="AB273">
            <v>3359176.8116831481</v>
          </cell>
          <cell r="AC273">
            <v>5281788.9578100443</v>
          </cell>
          <cell r="AD273">
            <v>7382357.6242696196</v>
          </cell>
          <cell r="AE273">
            <v>0</v>
          </cell>
          <cell r="AF273">
            <v>0</v>
          </cell>
          <cell r="AG273">
            <v>0</v>
          </cell>
          <cell r="AH273">
            <v>0</v>
          </cell>
          <cell r="AI273">
            <v>81713035.680000007</v>
          </cell>
          <cell r="AJ273">
            <v>84821712.003201112</v>
          </cell>
          <cell r="AK273">
            <v>88048654.260374799</v>
          </cell>
          <cell r="AL273">
            <v>91398361.739862561</v>
          </cell>
          <cell r="AM273">
            <v>83315463.679999992</v>
          </cell>
          <cell r="AN273">
            <v>88180888.81488426</v>
          </cell>
          <cell r="AO273">
            <v>93330443.218184844</v>
          </cell>
          <cell r="AP273">
            <v>98780719.364132181</v>
          </cell>
          <cell r="AQ273">
            <v>1602427.9999999851</v>
          </cell>
          <cell r="AR273">
            <v>3359176.8116831481</v>
          </cell>
          <cell r="AS273">
            <v>5281788.9578100443</v>
          </cell>
          <cell r="AT273">
            <v>7382357.6242696196</v>
          </cell>
          <cell r="AU273">
            <v>83315463.680000007</v>
          </cell>
          <cell r="AV273">
            <v>88180888.81488426</v>
          </cell>
          <cell r="AW273">
            <v>93330443.218184844</v>
          </cell>
          <cell r="AX273">
            <v>98780719.364132181</v>
          </cell>
        </row>
        <row r="274">
          <cell r="A274" t="str">
            <v>E4208</v>
          </cell>
          <cell r="B274" t="str">
            <v>R341</v>
          </cell>
          <cell r="C274" t="str">
            <v>MD</v>
          </cell>
          <cell r="D274" t="str">
            <v>-</v>
          </cell>
          <cell r="E274" t="str">
            <v>E6142</v>
          </cell>
          <cell r="F274" t="str">
            <v>E7042</v>
          </cell>
          <cell r="G274" t="str">
            <v>Tameside</v>
          </cell>
          <cell r="H274">
            <v>55606.1</v>
          </cell>
          <cell r="I274">
            <v>57969.5</v>
          </cell>
          <cell r="J274">
            <v>1232.6500000000001</v>
          </cell>
          <cell r="K274">
            <v>1281.83</v>
          </cell>
          <cell r="L274">
            <v>3.9897781203098948E-2</v>
          </cell>
          <cell r="M274">
            <v>1.9899489713539165E-2</v>
          </cell>
          <cell r="N274">
            <v>1.0139714012727559</v>
          </cell>
          <cell r="O274">
            <v>57969.5</v>
          </cell>
          <cell r="P274">
            <v>58779.415146081024</v>
          </cell>
          <cell r="Q274">
            <v>59600.645941664829</v>
          </cell>
          <cell r="R274">
            <v>60433.350482231275</v>
          </cell>
          <cell r="S274">
            <v>71456104.175000012</v>
          </cell>
          <cell r="T274">
            <v>72454446.079816774</v>
          </cell>
          <cell r="U274">
            <v>73466736.219993159</v>
          </cell>
          <cell r="V274">
            <v>74493169.471922383</v>
          </cell>
          <cell r="W274">
            <v>1421940.0099999956</v>
          </cell>
          <cell r="X274">
            <v>2919731.5561511358</v>
          </cell>
          <cell r="Y274">
            <v>4489069.5076773353</v>
          </cell>
          <cell r="Z274">
            <v>6132687.2505310411</v>
          </cell>
          <cell r="AA274">
            <v>1429000</v>
          </cell>
          <cell r="AB274">
            <v>2984848.7894011587</v>
          </cell>
          <cell r="AC274">
            <v>4676158.5723059475</v>
          </cell>
          <cell r="AD274">
            <v>6512049.853960678</v>
          </cell>
          <cell r="AE274">
            <v>0</v>
          </cell>
          <cell r="AF274">
            <v>0</v>
          </cell>
          <cell r="AG274">
            <v>0</v>
          </cell>
          <cell r="AH274">
            <v>0</v>
          </cell>
          <cell r="AI274">
            <v>72878044.185000002</v>
          </cell>
          <cell r="AJ274">
            <v>75374177.63596791</v>
          </cell>
          <cell r="AK274">
            <v>77955805.727670491</v>
          </cell>
          <cell r="AL274">
            <v>80625856.72245343</v>
          </cell>
          <cell r="AM274">
            <v>74307044.185000002</v>
          </cell>
          <cell r="AN274">
            <v>78359026.425369069</v>
          </cell>
          <cell r="AO274">
            <v>82631964.299976438</v>
          </cell>
          <cell r="AP274">
            <v>87137906.576414108</v>
          </cell>
          <cell r="AQ274">
            <v>1429000</v>
          </cell>
          <cell r="AR274">
            <v>2984848.7894011587</v>
          </cell>
          <cell r="AS274">
            <v>4676158.5723059475</v>
          </cell>
          <cell r="AT274">
            <v>6512049.853960678</v>
          </cell>
          <cell r="AU274">
            <v>74307044.185000002</v>
          </cell>
          <cell r="AV274">
            <v>78359026.425369069</v>
          </cell>
          <cell r="AW274">
            <v>82631964.299976438</v>
          </cell>
          <cell r="AX274">
            <v>87137906.576414108</v>
          </cell>
        </row>
        <row r="275">
          <cell r="A275" t="str">
            <v>E4209</v>
          </cell>
          <cell r="B275" t="str">
            <v>R342</v>
          </cell>
          <cell r="C275" t="str">
            <v>MD</v>
          </cell>
          <cell r="D275" t="str">
            <v>-</v>
          </cell>
          <cell r="E275" t="str">
            <v>E6142</v>
          </cell>
          <cell r="F275" t="str">
            <v>E7042</v>
          </cell>
          <cell r="G275" t="str">
            <v>Trafford</v>
          </cell>
          <cell r="H275">
            <v>70991</v>
          </cell>
          <cell r="I275">
            <v>73844</v>
          </cell>
          <cell r="J275">
            <v>1105.23</v>
          </cell>
          <cell r="K275">
            <v>1127.33</v>
          </cell>
          <cell r="L275">
            <v>1.9995837970377073E-2</v>
          </cell>
          <cell r="M275">
            <v>4.9010835390106422E-9</v>
          </cell>
          <cell r="N275">
            <v>1.0132205121137035</v>
          </cell>
          <cell r="O275">
            <v>73844</v>
          </cell>
          <cell r="P275">
            <v>74820.255496524318</v>
          </cell>
          <cell r="Q275">
            <v>75809.417590666504</v>
          </cell>
          <cell r="R275">
            <v>76811.656914256717</v>
          </cell>
          <cell r="S275">
            <v>81614604.120000005</v>
          </cell>
          <cell r="T275">
            <v>82693590.982423574</v>
          </cell>
          <cell r="U275">
            <v>83786842.603732347</v>
          </cell>
          <cell r="V275">
            <v>84894547.571343958</v>
          </cell>
          <cell r="W275">
            <v>0.39999999279540216</v>
          </cell>
          <cell r="X275">
            <v>1653872.2330424278</v>
          </cell>
          <cell r="Y275">
            <v>3384988.8684272175</v>
          </cell>
          <cell r="Z275">
            <v>5196225.9092892259</v>
          </cell>
          <cell r="AA275">
            <v>1631952</v>
          </cell>
          <cell r="AB275">
            <v>3373540.1585866213</v>
          </cell>
          <cell r="AC275">
            <v>5264117.2880973816</v>
          </cell>
          <cell r="AD275">
            <v>7313545.8335737437</v>
          </cell>
          <cell r="AE275">
            <v>0</v>
          </cell>
          <cell r="AF275">
            <v>0</v>
          </cell>
          <cell r="AG275">
            <v>0</v>
          </cell>
          <cell r="AH275">
            <v>0</v>
          </cell>
          <cell r="AI275">
            <v>81614604.519999996</v>
          </cell>
          <cell r="AJ275">
            <v>84347463.215466008</v>
          </cell>
          <cell r="AK275">
            <v>87171831.472159564</v>
          </cell>
          <cell r="AL275">
            <v>90090773.480633184</v>
          </cell>
          <cell r="AM275">
            <v>83246556.519999996</v>
          </cell>
          <cell r="AN275">
            <v>87721003.374052629</v>
          </cell>
          <cell r="AO275">
            <v>92435948.760256946</v>
          </cell>
          <cell r="AP275">
            <v>97404319.314206928</v>
          </cell>
          <cell r="AQ275">
            <v>1631952</v>
          </cell>
          <cell r="AR275">
            <v>3373540.1585866213</v>
          </cell>
          <cell r="AS275">
            <v>5264117.2880973816</v>
          </cell>
          <cell r="AT275">
            <v>7313545.8335737437</v>
          </cell>
          <cell r="AU275">
            <v>83246556.519999996</v>
          </cell>
          <cell r="AV275">
            <v>87721003.374052629</v>
          </cell>
          <cell r="AW275">
            <v>92435948.760256946</v>
          </cell>
          <cell r="AX275">
            <v>97404319.314206928</v>
          </cell>
        </row>
        <row r="276">
          <cell r="A276" t="str">
            <v>E4705</v>
          </cell>
          <cell r="B276" t="str">
            <v>R369</v>
          </cell>
          <cell r="C276" t="str">
            <v>MD</v>
          </cell>
          <cell r="D276" t="str">
            <v>-</v>
          </cell>
          <cell r="E276" t="str">
            <v>E6147</v>
          </cell>
          <cell r="F276" t="str">
            <v>E7047</v>
          </cell>
          <cell r="G276" t="str">
            <v>Wakefield</v>
          </cell>
          <cell r="H276">
            <v>89296</v>
          </cell>
          <cell r="I276">
            <v>93644</v>
          </cell>
          <cell r="J276">
            <v>1161.43</v>
          </cell>
          <cell r="K276">
            <v>1207.77</v>
          </cell>
          <cell r="L276">
            <v>3.9899089915018449E-2</v>
          </cell>
          <cell r="M276">
            <v>1.9897885607784271E-2</v>
          </cell>
          <cell r="N276">
            <v>1.0159741319475992</v>
          </cell>
          <cell r="O276">
            <v>93644</v>
          </cell>
          <cell r="P276">
            <v>95139.881612100988</v>
          </cell>
          <cell r="Q276">
            <v>96659.658634451655</v>
          </cell>
          <cell r="R276">
            <v>98203.712775488282</v>
          </cell>
          <cell r="S276">
            <v>108760950.92</v>
          </cell>
          <cell r="T276">
            <v>110498312.70074245</v>
          </cell>
          <cell r="U276">
            <v>112263427.3278112</v>
          </cell>
          <cell r="V276">
            <v>114056738.12883537</v>
          </cell>
          <cell r="W276">
            <v>2164112.9599999995</v>
          </cell>
          <cell r="X276">
            <v>4452622.695706862</v>
          </cell>
          <cell r="Y276">
            <v>6859493.0142803974</v>
          </cell>
          <cell r="Z276">
            <v>9389583.5725765266</v>
          </cell>
          <cell r="AA276">
            <v>2175350</v>
          </cell>
          <cell r="AB276">
            <v>4552443.2107837796</v>
          </cell>
          <cell r="AC276">
            <v>7145914.657008931</v>
          </cell>
          <cell r="AD276">
            <v>9970983.1300437152</v>
          </cell>
          <cell r="AE276">
            <v>0</v>
          </cell>
          <cell r="AF276">
            <v>0</v>
          </cell>
          <cell r="AG276">
            <v>0</v>
          </cell>
          <cell r="AH276">
            <v>0</v>
          </cell>
          <cell r="AI276">
            <v>110925063.88</v>
          </cell>
          <cell r="AJ276">
            <v>114950935.39644931</v>
          </cell>
          <cell r="AK276">
            <v>119122920.34209159</v>
          </cell>
          <cell r="AL276">
            <v>123446321.70141189</v>
          </cell>
          <cell r="AM276">
            <v>113100413.88</v>
          </cell>
          <cell r="AN276">
            <v>119503378.60723309</v>
          </cell>
          <cell r="AO276">
            <v>126268834.99910052</v>
          </cell>
          <cell r="AP276">
            <v>133417304.8314556</v>
          </cell>
          <cell r="AQ276">
            <v>2175350</v>
          </cell>
          <cell r="AR276">
            <v>4552443.2107837796</v>
          </cell>
          <cell r="AS276">
            <v>7145914.657008931</v>
          </cell>
          <cell r="AT276">
            <v>9970983.1300437152</v>
          </cell>
          <cell r="AU276">
            <v>113100413.88</v>
          </cell>
          <cell r="AV276">
            <v>119503378.60723309</v>
          </cell>
          <cell r="AW276">
            <v>126268834.99910052</v>
          </cell>
          <cell r="AX276">
            <v>133417304.8314556</v>
          </cell>
        </row>
        <row r="277">
          <cell r="A277" t="str">
            <v>E4606</v>
          </cell>
          <cell r="B277" t="str">
            <v>R363</v>
          </cell>
          <cell r="C277" t="str">
            <v>MD</v>
          </cell>
          <cell r="D277" t="str">
            <v>-</v>
          </cell>
          <cell r="E277" t="str">
            <v>E6146</v>
          </cell>
          <cell r="F277" t="str">
            <v>E7046</v>
          </cell>
          <cell r="G277" t="str">
            <v>Walsall</v>
          </cell>
          <cell r="H277">
            <v>60664.11</v>
          </cell>
          <cell r="I277">
            <v>67520.399999999994</v>
          </cell>
          <cell r="J277">
            <v>1438.32</v>
          </cell>
          <cell r="K277">
            <v>1495.71</v>
          </cell>
          <cell r="L277">
            <v>3.9900717503754457E-2</v>
          </cell>
          <cell r="M277">
            <v>1.9898223933330295E-2</v>
          </cell>
          <cell r="N277">
            <v>1.0363371306562197</v>
          </cell>
          <cell r="O277">
            <v>67520.399999999994</v>
          </cell>
          <cell r="P277">
            <v>69973.897596760216</v>
          </cell>
          <cell r="Q277">
            <v>72516.548256258626</v>
          </cell>
          <cell r="R277">
            <v>75151.59154498436</v>
          </cell>
          <cell r="S277">
            <v>97115941.727999985</v>
          </cell>
          <cell r="T277">
            <v>100644856.39137214</v>
          </cell>
          <cell r="U277">
            <v>104302001.68794191</v>
          </cell>
          <cell r="V277">
            <v>108092037.1509819</v>
          </cell>
          <cell r="W277">
            <v>1932434.7559999996</v>
          </cell>
          <cell r="X277">
            <v>4055604.0958451126</v>
          </cell>
          <cell r="Y277">
            <v>6373072.6077598818</v>
          </cell>
          <cell r="Z277">
            <v>8898585.5584050529</v>
          </cell>
          <cell r="AA277">
            <v>1942561</v>
          </cell>
          <cell r="AB277">
            <v>4146624.2222109735</v>
          </cell>
          <cell r="AC277">
            <v>6639292.1702841073</v>
          </cell>
          <cell r="AD277">
            <v>9449700.5758495778</v>
          </cell>
          <cell r="AE277">
            <v>0</v>
          </cell>
          <cell r="AF277">
            <v>0</v>
          </cell>
          <cell r="AG277">
            <v>0</v>
          </cell>
          <cell r="AH277">
            <v>0</v>
          </cell>
          <cell r="AI277">
            <v>99048376.483999982</v>
          </cell>
          <cell r="AJ277">
            <v>104700460.48721726</v>
          </cell>
          <cell r="AK277">
            <v>110675074.29570179</v>
          </cell>
          <cell r="AL277">
            <v>116990622.70938696</v>
          </cell>
          <cell r="AM277">
            <v>100990937.484</v>
          </cell>
          <cell r="AN277">
            <v>108847084.70942824</v>
          </cell>
          <cell r="AO277">
            <v>117314366.46598589</v>
          </cell>
          <cell r="AP277">
            <v>126440323.28523654</v>
          </cell>
          <cell r="AQ277">
            <v>1942561.0000000149</v>
          </cell>
          <cell r="AR277">
            <v>4146624.2222109735</v>
          </cell>
          <cell r="AS277">
            <v>6639292.1702841073</v>
          </cell>
          <cell r="AT277">
            <v>9449700.5758495778</v>
          </cell>
          <cell r="AU277">
            <v>100990937.48399998</v>
          </cell>
          <cell r="AV277">
            <v>108847084.70942824</v>
          </cell>
          <cell r="AW277">
            <v>117314366.46598589</v>
          </cell>
          <cell r="AX277">
            <v>126440323.28523654</v>
          </cell>
        </row>
        <row r="278">
          <cell r="A278" t="str">
            <v>E4210</v>
          </cell>
          <cell r="B278" t="str">
            <v>R343</v>
          </cell>
          <cell r="C278" t="str">
            <v>MD</v>
          </cell>
          <cell r="D278" t="str">
            <v>-</v>
          </cell>
          <cell r="E278" t="str">
            <v>E6142</v>
          </cell>
          <cell r="F278" t="str">
            <v>E7042</v>
          </cell>
          <cell r="G278" t="str">
            <v>Wigan</v>
          </cell>
          <cell r="H278">
            <v>82265</v>
          </cell>
          <cell r="I278">
            <v>85921</v>
          </cell>
          <cell r="J278">
            <v>1192.1400000000001</v>
          </cell>
          <cell r="K278">
            <v>1215.98</v>
          </cell>
          <cell r="L278">
            <v>1.9997651282567475E-2</v>
          </cell>
          <cell r="M278">
            <v>0</v>
          </cell>
          <cell r="N278">
            <v>1.0145997250896217</v>
          </cell>
          <cell r="O278">
            <v>85921</v>
          </cell>
          <cell r="P278">
            <v>87175.422979425392</v>
          </cell>
          <cell r="Q278">
            <v>88448.160189496499</v>
          </cell>
          <cell r="R278">
            <v>89739.479012945972</v>
          </cell>
          <cell r="S278">
            <v>102429860.94000001</v>
          </cell>
          <cell r="T278">
            <v>103925308.75069219</v>
          </cell>
          <cell r="U278">
            <v>105442589.68830636</v>
          </cell>
          <cell r="V278">
            <v>106982022.51049343</v>
          </cell>
          <cell r="W278">
            <v>0</v>
          </cell>
          <cell r="X278">
            <v>2078506.1750138456</v>
          </cell>
          <cell r="Y278">
            <v>4259880.6234075762</v>
          </cell>
          <cell r="Z278">
            <v>6548155.6338222744</v>
          </cell>
          <cell r="AA278">
            <v>2048356.64</v>
          </cell>
          <cell r="AB278">
            <v>4239898.7421965301</v>
          </cell>
          <cell r="AC278">
            <v>6624900.9318115264</v>
          </cell>
          <cell r="AD278">
            <v>9216569.495126754</v>
          </cell>
          <cell r="AE278">
            <v>0</v>
          </cell>
          <cell r="AF278">
            <v>0</v>
          </cell>
          <cell r="AG278">
            <v>0</v>
          </cell>
          <cell r="AH278">
            <v>0</v>
          </cell>
          <cell r="AI278">
            <v>102429860.94000001</v>
          </cell>
          <cell r="AJ278">
            <v>106003814.92570603</v>
          </cell>
          <cell r="AK278">
            <v>109702470.31171393</v>
          </cell>
          <cell r="AL278">
            <v>113530178.1443157</v>
          </cell>
          <cell r="AM278">
            <v>104478217.58000001</v>
          </cell>
          <cell r="AN278">
            <v>110243713.66790256</v>
          </cell>
          <cell r="AO278">
            <v>116327371.24352546</v>
          </cell>
          <cell r="AP278">
            <v>122746747.63944246</v>
          </cell>
          <cell r="AQ278">
            <v>2048356.6400000006</v>
          </cell>
          <cell r="AR278">
            <v>4239898.7421965301</v>
          </cell>
          <cell r="AS278">
            <v>6624900.9318115264</v>
          </cell>
          <cell r="AT278">
            <v>9216569.495126754</v>
          </cell>
          <cell r="AU278">
            <v>104478217.58000001</v>
          </cell>
          <cell r="AV278">
            <v>110243713.66790256</v>
          </cell>
          <cell r="AW278">
            <v>116327371.24352546</v>
          </cell>
          <cell r="AX278">
            <v>122746747.63944246</v>
          </cell>
        </row>
        <row r="279">
          <cell r="A279" t="str">
            <v>E4305</v>
          </cell>
          <cell r="B279" t="str">
            <v>R348</v>
          </cell>
          <cell r="C279" t="str">
            <v>MD</v>
          </cell>
          <cell r="D279" t="str">
            <v>-</v>
          </cell>
          <cell r="E279" t="str">
            <v>E6143</v>
          </cell>
          <cell r="F279" t="str">
            <v>E7043</v>
          </cell>
          <cell r="G279" t="str">
            <v>Wirral</v>
          </cell>
          <cell r="H279">
            <v>87116.4</v>
          </cell>
          <cell r="I279">
            <v>90481.9</v>
          </cell>
          <cell r="J279">
            <v>1278.26</v>
          </cell>
          <cell r="K279">
            <v>1329.26</v>
          </cell>
          <cell r="L279">
            <v>3.9897986325160728E-2</v>
          </cell>
          <cell r="M279">
            <v>1.9897997089744601E-2</v>
          </cell>
          <cell r="N279">
            <v>1.012715049231486</v>
          </cell>
          <cell r="O279">
            <v>90481.9</v>
          </cell>
          <cell r="P279">
            <v>91632.381813058397</v>
          </cell>
          <cell r="Q279">
            <v>92797.492059009761</v>
          </cell>
          <cell r="R279">
            <v>93977.416739098509</v>
          </cell>
          <cell r="S279">
            <v>115659393.49399999</v>
          </cell>
          <cell r="T279">
            <v>117130008.37636003</v>
          </cell>
          <cell r="U279">
            <v>118619322.19934982</v>
          </cell>
          <cell r="V279">
            <v>120127572.72092006</v>
          </cell>
          <cell r="W279">
            <v>2301390.2751452373</v>
          </cell>
          <cell r="X279">
            <v>4719865.78463767</v>
          </cell>
          <cell r="Y279">
            <v>7247863.1366514349</v>
          </cell>
          <cell r="Z279">
            <v>9889371.9291405622</v>
          </cell>
          <cell r="AA279">
            <v>2313186.6248547598</v>
          </cell>
          <cell r="AB279">
            <v>4825516.0817813426</v>
          </cell>
          <cell r="AC279">
            <v>7550331.6927777827</v>
          </cell>
          <cell r="AD279">
            <v>10501539.769127667</v>
          </cell>
          <cell r="AE279">
            <v>0</v>
          </cell>
          <cell r="AF279">
            <v>0</v>
          </cell>
          <cell r="AG279">
            <v>0</v>
          </cell>
          <cell r="AH279">
            <v>0</v>
          </cell>
          <cell r="AI279">
            <v>117960783.76914522</v>
          </cell>
          <cell r="AJ279">
            <v>121849874.1609977</v>
          </cell>
          <cell r="AK279">
            <v>125867185.33600126</v>
          </cell>
          <cell r="AL279">
            <v>130016944.65006062</v>
          </cell>
          <cell r="AM279">
            <v>120273970.39399998</v>
          </cell>
          <cell r="AN279">
            <v>126675390.24277905</v>
          </cell>
          <cell r="AO279">
            <v>133417517.02877904</v>
          </cell>
          <cell r="AP279">
            <v>140518484.41918829</v>
          </cell>
          <cell r="AQ279">
            <v>2313186.6248547584</v>
          </cell>
          <cell r="AR279">
            <v>4825516.0817813426</v>
          </cell>
          <cell r="AS279">
            <v>7550331.6927777827</v>
          </cell>
          <cell r="AT279">
            <v>10501539.769127667</v>
          </cell>
          <cell r="AU279">
            <v>120273970.39399998</v>
          </cell>
          <cell r="AV279">
            <v>126675390.24277905</v>
          </cell>
          <cell r="AW279">
            <v>133417517.02877904</v>
          </cell>
          <cell r="AX279">
            <v>140518484.41918829</v>
          </cell>
        </row>
        <row r="280">
          <cell r="A280" t="str">
            <v>E4607</v>
          </cell>
          <cell r="B280" t="str">
            <v>R364</v>
          </cell>
          <cell r="C280" t="str">
            <v>MD</v>
          </cell>
          <cell r="D280" t="str">
            <v>-</v>
          </cell>
          <cell r="E280" t="str">
            <v>E6146</v>
          </cell>
          <cell r="F280" t="str">
            <v>E7046</v>
          </cell>
          <cell r="G280" t="str">
            <v>Wolverhampton</v>
          </cell>
          <cell r="H280">
            <v>55666.2</v>
          </cell>
          <cell r="I280">
            <v>60405.9</v>
          </cell>
          <cell r="J280">
            <v>1369.64</v>
          </cell>
          <cell r="K280">
            <v>1424.29</v>
          </cell>
          <cell r="L280">
            <v>3.9900995882129475E-2</v>
          </cell>
          <cell r="M280">
            <v>1.9903023305401835E-2</v>
          </cell>
          <cell r="N280">
            <v>1.0276122227062845</v>
          </cell>
          <cell r="O280">
            <v>60405.9</v>
          </cell>
          <cell r="P280">
            <v>62073.841163573554</v>
          </cell>
          <cell r="Q280">
            <v>63787.837890016679</v>
          </cell>
          <cell r="R280">
            <v>65549.161875788195</v>
          </cell>
          <cell r="S280">
            <v>82734336.876000002</v>
          </cell>
          <cell r="T280">
            <v>85018815.811276883</v>
          </cell>
          <cell r="U280">
            <v>87366374.287682444</v>
          </cell>
          <cell r="V280">
            <v>89778754.071554556</v>
          </cell>
          <cell r="W280">
            <v>1646663.4349999945</v>
          </cell>
          <cell r="X280">
            <v>3426350.4181648376</v>
          </cell>
          <cell r="Y280">
            <v>5338706.2461142465</v>
          </cell>
          <cell r="Z280">
            <v>7391417.2692153752</v>
          </cell>
          <cell r="AA280">
            <v>1654519</v>
          </cell>
          <cell r="AB280">
            <v>3502431.0506591052</v>
          </cell>
          <cell r="AC280">
            <v>5560853.2722502947</v>
          </cell>
          <cell r="AD280">
            <v>7848274.3001602739</v>
          </cell>
          <cell r="AE280">
            <v>0</v>
          </cell>
          <cell r="AF280">
            <v>0</v>
          </cell>
          <cell r="AG280">
            <v>0</v>
          </cell>
          <cell r="AH280">
            <v>0</v>
          </cell>
          <cell r="AI280">
            <v>84381000.31099999</v>
          </cell>
          <cell r="AJ280">
            <v>88445166.229441717</v>
          </cell>
          <cell r="AK280">
            <v>92705080.533796698</v>
          </cell>
          <cell r="AL280">
            <v>97170171.340769932</v>
          </cell>
          <cell r="AM280">
            <v>86035519.31099999</v>
          </cell>
          <cell r="AN280">
            <v>91947597.280100822</v>
          </cell>
          <cell r="AO280">
            <v>98265933.806046993</v>
          </cell>
          <cell r="AP280">
            <v>105018445.64093021</v>
          </cell>
          <cell r="AQ280">
            <v>1654519</v>
          </cell>
          <cell r="AR280">
            <v>3502431.0506591052</v>
          </cell>
          <cell r="AS280">
            <v>5560853.2722502947</v>
          </cell>
          <cell r="AT280">
            <v>7848274.3001602739</v>
          </cell>
          <cell r="AU280">
            <v>86035519.31099999</v>
          </cell>
          <cell r="AV280">
            <v>91947597.280100822</v>
          </cell>
          <cell r="AW280">
            <v>98265933.806046993</v>
          </cell>
          <cell r="AX280">
            <v>105018445.64093021</v>
          </cell>
        </row>
        <row r="281">
          <cell r="A281" t="str">
            <v>E0101</v>
          </cell>
          <cell r="B281" t="str">
            <v>R602</v>
          </cell>
          <cell r="C281" t="str">
            <v>UA</v>
          </cell>
          <cell r="D281" t="str">
            <v>-</v>
          </cell>
          <cell r="E281" t="str">
            <v>E6101</v>
          </cell>
          <cell r="F281" t="str">
            <v>E7050</v>
          </cell>
          <cell r="G281" t="str">
            <v>Bath &amp; North East Somerset UA</v>
          </cell>
          <cell r="H281">
            <v>59360.2</v>
          </cell>
          <cell r="I281">
            <v>62734.6</v>
          </cell>
          <cell r="J281">
            <v>1201.8499999999999</v>
          </cell>
          <cell r="K281">
            <v>1240.9000000000001</v>
          </cell>
          <cell r="L281">
            <v>3.2491575487789914E-2</v>
          </cell>
          <cell r="M281">
            <v>1.2497405651115567E-2</v>
          </cell>
          <cell r="N281">
            <v>1.0186005958928566</v>
          </cell>
          <cell r="O281">
            <v>62734.6</v>
          </cell>
          <cell r="P281">
            <v>63901.5009431</v>
          </cell>
          <cell r="Q281">
            <v>65090.106939089594</v>
          </cell>
          <cell r="R281">
            <v>66300.821714886421</v>
          </cell>
          <cell r="S281">
            <v>75397579.00999999</v>
          </cell>
          <cell r="T281">
            <v>76800018.90846473</v>
          </cell>
          <cell r="U281">
            <v>78228545.024744824</v>
          </cell>
          <cell r="V281">
            <v>79683642.578036234</v>
          </cell>
          <cell r="W281">
            <v>942274.13000000641</v>
          </cell>
          <cell r="X281">
            <v>2514997.3882879699</v>
          </cell>
          <cell r="Y281">
            <v>4177584.2956415871</v>
          </cell>
          <cell r="Z281">
            <v>5934068.5015525343</v>
          </cell>
          <cell r="AA281">
            <v>1507512</v>
          </cell>
          <cell r="AB281">
            <v>3152171.1243518144</v>
          </cell>
          <cell r="AC281">
            <v>4955041.9783083349</v>
          </cell>
          <cell r="AD281">
            <v>6927875.7088695467</v>
          </cell>
          <cell r="AE281">
            <v>0</v>
          </cell>
          <cell r="AF281">
            <v>0</v>
          </cell>
          <cell r="AG281">
            <v>0</v>
          </cell>
          <cell r="AH281">
            <v>0</v>
          </cell>
          <cell r="AI281">
            <v>76339853.140000001</v>
          </cell>
          <cell r="AJ281">
            <v>79315016.296752706</v>
          </cell>
          <cell r="AK281">
            <v>82406129.32038641</v>
          </cell>
          <cell r="AL281">
            <v>85617711.079588771</v>
          </cell>
          <cell r="AM281">
            <v>77847365.140000015</v>
          </cell>
          <cell r="AN281">
            <v>82467187.421104521</v>
          </cell>
          <cell r="AO281">
            <v>87361171.298694745</v>
          </cell>
          <cell r="AP281">
            <v>92545586.788458318</v>
          </cell>
          <cell r="AQ281">
            <v>1507512.0000000149</v>
          </cell>
          <cell r="AR281">
            <v>3152171.1243518144</v>
          </cell>
          <cell r="AS281">
            <v>4955041.9783083349</v>
          </cell>
          <cell r="AT281">
            <v>6927875.7088695467</v>
          </cell>
          <cell r="AU281">
            <v>77847365.140000001</v>
          </cell>
          <cell r="AV281">
            <v>82467187.421104521</v>
          </cell>
          <cell r="AW281">
            <v>87361171.298694745</v>
          </cell>
          <cell r="AX281">
            <v>92545586.788458318</v>
          </cell>
        </row>
        <row r="282">
          <cell r="A282" t="str">
            <v>E0202</v>
          </cell>
          <cell r="B282" t="str">
            <v>R679</v>
          </cell>
          <cell r="C282" t="str">
            <v>UA</v>
          </cell>
          <cell r="D282" t="str">
            <v>-</v>
          </cell>
          <cell r="E282" t="str">
            <v>E6102</v>
          </cell>
          <cell r="F282" t="str">
            <v>E7002</v>
          </cell>
          <cell r="G282" t="str">
            <v>Bedford UA</v>
          </cell>
          <cell r="H282">
            <v>50654.7</v>
          </cell>
          <cell r="I282">
            <v>54954</v>
          </cell>
          <cell r="J282">
            <v>1301.5</v>
          </cell>
          <cell r="K282">
            <v>1353.42</v>
          </cell>
          <cell r="L282">
            <v>3.9892431809450679E-2</v>
          </cell>
          <cell r="M282">
            <v>1.9946213667671131E-2</v>
          </cell>
          <cell r="N282">
            <v>1.0275268692750552</v>
          </cell>
          <cell r="O282">
            <v>54954</v>
          </cell>
          <cell r="P282">
            <v>56466.711574141387</v>
          </cell>
          <cell r="Q282">
            <v>58021.063362035027</v>
          </cell>
          <cell r="R282">
            <v>59618.201588401462</v>
          </cell>
          <cell r="S282">
            <v>71522631</v>
          </cell>
          <cell r="T282">
            <v>73491425.113745019</v>
          </cell>
          <cell r="U282">
            <v>75514413.965688586</v>
          </cell>
          <cell r="V282">
            <v>77593089.367304504</v>
          </cell>
          <cell r="W282">
            <v>1426605.679999999</v>
          </cell>
          <cell r="X282">
            <v>2965021.683696528</v>
          </cell>
          <cell r="Y282">
            <v>4617860.5162547426</v>
          </cell>
          <cell r="Z282">
            <v>6391737.0615425175</v>
          </cell>
          <cell r="AA282">
            <v>1426606</v>
          </cell>
          <cell r="AB282">
            <v>3023657.0523798913</v>
          </cell>
          <cell r="AC282">
            <v>4802385.4876584858</v>
          </cell>
          <cell r="AD282">
            <v>6778724.6327195466</v>
          </cell>
          <cell r="AE282">
            <v>0</v>
          </cell>
          <cell r="AF282">
            <v>0</v>
          </cell>
          <cell r="AG282">
            <v>0</v>
          </cell>
          <cell r="AH282">
            <v>0</v>
          </cell>
          <cell r="AI282">
            <v>72949236.679999992</v>
          </cell>
          <cell r="AJ282">
            <v>76456446.797441542</v>
          </cell>
          <cell r="AK282">
            <v>80132274.481943324</v>
          </cell>
          <cell r="AL282">
            <v>83984826.428847015</v>
          </cell>
          <cell r="AM282">
            <v>74375842.680000007</v>
          </cell>
          <cell r="AN282">
            <v>79480103.849821433</v>
          </cell>
          <cell r="AO282">
            <v>84934659.96960181</v>
          </cell>
          <cell r="AP282">
            <v>90763551.061566561</v>
          </cell>
          <cell r="AQ282">
            <v>1426606.0000000149</v>
          </cell>
          <cell r="AR282">
            <v>3023657.0523798913</v>
          </cell>
          <cell r="AS282">
            <v>4802385.4876584858</v>
          </cell>
          <cell r="AT282">
            <v>6778724.6327195466</v>
          </cell>
          <cell r="AU282">
            <v>74375842.679999992</v>
          </cell>
          <cell r="AV282">
            <v>79480103.849821433</v>
          </cell>
          <cell r="AW282">
            <v>84934659.96960181</v>
          </cell>
          <cell r="AX282">
            <v>90763551.061566561</v>
          </cell>
        </row>
        <row r="283">
          <cell r="A283" t="str">
            <v>E2301</v>
          </cell>
          <cell r="B283" t="str">
            <v>R659</v>
          </cell>
          <cell r="C283" t="str">
            <v>UA</v>
          </cell>
          <cell r="D283" t="str">
            <v>-</v>
          </cell>
          <cell r="E283" t="str">
            <v>E6123</v>
          </cell>
          <cell r="F283" t="str">
            <v>E7023</v>
          </cell>
          <cell r="G283" t="str">
            <v>Blackburn with Darwen UA</v>
          </cell>
          <cell r="H283">
            <v>30560</v>
          </cell>
          <cell r="I283">
            <v>33341.699999999997</v>
          </cell>
          <cell r="J283">
            <v>1266.8499999999999</v>
          </cell>
          <cell r="K283">
            <v>1317.4</v>
          </cell>
          <cell r="L283">
            <v>3.9902119430082594E-2</v>
          </cell>
          <cell r="M283">
            <v>1.9902111212545481E-2</v>
          </cell>
          <cell r="N283">
            <v>1.0294647090255147</v>
          </cell>
          <cell r="O283">
            <v>33341.699999999997</v>
          </cell>
          <cell r="P283">
            <v>34324.103488916</v>
          </cell>
          <cell r="Q283">
            <v>35335.453210778564</v>
          </cell>
          <cell r="R283">
            <v>36376.602057918841</v>
          </cell>
          <cell r="S283">
            <v>42238932.644999996</v>
          </cell>
          <cell r="T283">
            <v>43483490.504933231</v>
          </cell>
          <cell r="U283">
            <v>44764718.900074817</v>
          </cell>
          <cell r="V283">
            <v>46083698.317074478</v>
          </cell>
          <cell r="W283">
            <v>840643.93500000774</v>
          </cell>
          <cell r="X283">
            <v>1752391.3393162878</v>
          </cell>
          <cell r="Y283">
            <v>2735399.9190341369</v>
          </cell>
          <cell r="Z283">
            <v>3793991.6016927101</v>
          </cell>
          <cell r="AA283">
            <v>844779</v>
          </cell>
          <cell r="AB283">
            <v>1791435.0495003462</v>
          </cell>
          <cell r="AC283">
            <v>2849362.8072569147</v>
          </cell>
          <cell r="AD283">
            <v>4028645.1113879383</v>
          </cell>
          <cell r="AE283">
            <v>0</v>
          </cell>
          <cell r="AF283">
            <v>0</v>
          </cell>
          <cell r="AG283">
            <v>0</v>
          </cell>
          <cell r="AH283">
            <v>0</v>
          </cell>
          <cell r="AI283">
            <v>43079576.580000006</v>
          </cell>
          <cell r="AJ283">
            <v>45235881.844249517</v>
          </cell>
          <cell r="AK283">
            <v>47500118.819108956</v>
          </cell>
          <cell r="AL283">
            <v>49877689.918767184</v>
          </cell>
          <cell r="AM283">
            <v>43924355.579999998</v>
          </cell>
          <cell r="AN283">
            <v>47027316.893749863</v>
          </cell>
          <cell r="AO283">
            <v>50349481.62636587</v>
          </cell>
          <cell r="AP283">
            <v>53906335.030155122</v>
          </cell>
          <cell r="AQ283">
            <v>844778.99999999255</v>
          </cell>
          <cell r="AR283">
            <v>1791435.0495003462</v>
          </cell>
          <cell r="AS283">
            <v>2849362.8072569147</v>
          </cell>
          <cell r="AT283">
            <v>4028645.1113879383</v>
          </cell>
          <cell r="AU283">
            <v>43924355.580000006</v>
          </cell>
          <cell r="AV283">
            <v>47027316.893749863</v>
          </cell>
          <cell r="AW283">
            <v>50349481.62636587</v>
          </cell>
          <cell r="AX283">
            <v>53906335.030155122</v>
          </cell>
        </row>
        <row r="284">
          <cell r="A284" t="str">
            <v>E2302</v>
          </cell>
          <cell r="B284" t="str">
            <v>R660</v>
          </cell>
          <cell r="C284" t="str">
            <v>UA</v>
          </cell>
          <cell r="D284" t="str">
            <v>-</v>
          </cell>
          <cell r="E284" t="str">
            <v>E6123</v>
          </cell>
          <cell r="F284" t="str">
            <v>E7023</v>
          </cell>
          <cell r="G284" t="str">
            <v>Blackpool UA</v>
          </cell>
          <cell r="H284">
            <v>34444.1</v>
          </cell>
          <cell r="I284">
            <v>35562</v>
          </cell>
          <cell r="J284">
            <v>1306</v>
          </cell>
          <cell r="K284">
            <v>1358.05</v>
          </cell>
          <cell r="L284">
            <v>3.9854517611026097E-2</v>
          </cell>
          <cell r="M284">
            <v>1.9854527084806506E-2</v>
          </cell>
          <cell r="N284">
            <v>1.0107035211654503</v>
          </cell>
          <cell r="O284">
            <v>35562</v>
          </cell>
          <cell r="P284">
            <v>35942.638619685742</v>
          </cell>
          <cell r="Q284">
            <v>36327.35141289368</v>
          </cell>
          <cell r="R284">
            <v>36716.18198762634</v>
          </cell>
          <cell r="S284">
            <v>46443972</v>
          </cell>
          <cell r="T284">
            <v>46941086.03730958</v>
          </cell>
          <cell r="U284">
            <v>47443520.945239149</v>
          </cell>
          <cell r="V284">
            <v>47951333.675839998</v>
          </cell>
          <cell r="W284">
            <v>922123.09999999497</v>
          </cell>
          <cell r="X284">
            <v>1889454.6461465475</v>
          </cell>
          <cell r="Y284">
            <v>2896742.4521263684</v>
          </cell>
          <cell r="Z284">
            <v>3945329.4257158306</v>
          </cell>
          <cell r="AA284">
            <v>928879</v>
          </cell>
          <cell r="AB284">
            <v>1933835.7091066688</v>
          </cell>
          <cell r="AC284">
            <v>3019779.9311552271</v>
          </cell>
          <cell r="AD284">
            <v>4191767.927388154</v>
          </cell>
          <cell r="AE284">
            <v>0</v>
          </cell>
          <cell r="AF284">
            <v>0</v>
          </cell>
          <cell r="AG284">
            <v>0</v>
          </cell>
          <cell r="AH284">
            <v>0</v>
          </cell>
          <cell r="AI284">
            <v>47366095.099999994</v>
          </cell>
          <cell r="AJ284">
            <v>48830540.68345613</v>
          </cell>
          <cell r="AK284">
            <v>50340263.397365518</v>
          </cell>
          <cell r="AL284">
            <v>51896663.101555832</v>
          </cell>
          <cell r="AM284">
            <v>48294974.100000001</v>
          </cell>
          <cell r="AN284">
            <v>50764376.392562799</v>
          </cell>
          <cell r="AO284">
            <v>53360043.328520745</v>
          </cell>
          <cell r="AP284">
            <v>56088431.028943986</v>
          </cell>
          <cell r="AQ284">
            <v>928879.00000000745</v>
          </cell>
          <cell r="AR284">
            <v>1933835.7091066688</v>
          </cell>
          <cell r="AS284">
            <v>3019779.9311552271</v>
          </cell>
          <cell r="AT284">
            <v>4191767.927388154</v>
          </cell>
          <cell r="AU284">
            <v>48294974.099999994</v>
          </cell>
          <cell r="AV284">
            <v>50764376.392562799</v>
          </cell>
          <cell r="AW284">
            <v>53360043.328520745</v>
          </cell>
          <cell r="AX284">
            <v>56088431.028943986</v>
          </cell>
        </row>
        <row r="285">
          <cell r="A285" t="str">
            <v>E1202</v>
          </cell>
          <cell r="B285" t="str">
            <v>R622</v>
          </cell>
          <cell r="C285" t="str">
            <v>UA</v>
          </cell>
          <cell r="D285" t="str">
            <v>-</v>
          </cell>
          <cell r="E285" t="str">
            <v>E6162</v>
          </cell>
          <cell r="F285" t="str">
            <v>E7012</v>
          </cell>
          <cell r="G285" t="str">
            <v>Bournemouth UA</v>
          </cell>
          <cell r="H285">
            <v>56964</v>
          </cell>
          <cell r="I285">
            <v>60839.7</v>
          </cell>
          <cell r="J285">
            <v>1243.71</v>
          </cell>
          <cell r="K285">
            <v>1293.3</v>
          </cell>
          <cell r="L285">
            <v>3.9872639120052122E-2</v>
          </cell>
          <cell r="M285">
            <v>1.9872650561507887E-2</v>
          </cell>
          <cell r="N285">
            <v>1.0221834898993796</v>
          </cell>
          <cell r="O285">
            <v>60839.7</v>
          </cell>
          <cell r="P285">
            <v>62189.336870431282</v>
          </cell>
          <cell r="Q285">
            <v>63568.913396745607</v>
          </cell>
          <cell r="R285">
            <v>64979.093744996848</v>
          </cell>
          <cell r="S285">
            <v>75666943.287</v>
          </cell>
          <cell r="T285">
            <v>77345500.159124091</v>
          </cell>
          <cell r="U285">
            <v>79061293.280666485</v>
          </cell>
          <cell r="V285">
            <v>80815148.681590036</v>
          </cell>
          <cell r="W285">
            <v>1503702.722999986</v>
          </cell>
          <cell r="X285">
            <v>3114711.3022931484</v>
          </cell>
          <cell r="Y285">
            <v>4828708.4640005222</v>
          </cell>
          <cell r="Z285">
            <v>6650845.5644593034</v>
          </cell>
          <cell r="AA285">
            <v>1513338</v>
          </cell>
          <cell r="AB285">
            <v>3186436.6880926937</v>
          </cell>
          <cell r="AC285">
            <v>5032309.8881386071</v>
          </cell>
          <cell r="AD285">
            <v>7064721.3420817554</v>
          </cell>
          <cell r="AE285">
            <v>0</v>
          </cell>
          <cell r="AF285">
            <v>0</v>
          </cell>
          <cell r="AG285">
            <v>0</v>
          </cell>
          <cell r="AH285">
            <v>0</v>
          </cell>
          <cell r="AI285">
            <v>77170646.00999999</v>
          </cell>
          <cell r="AJ285">
            <v>80460211.461417243</v>
          </cell>
          <cell r="AK285">
            <v>83890001.744667009</v>
          </cell>
          <cell r="AL285">
            <v>87465994.246049345</v>
          </cell>
          <cell r="AM285">
            <v>78683984.010000005</v>
          </cell>
          <cell r="AN285">
            <v>83646648.149509937</v>
          </cell>
          <cell r="AO285">
            <v>88922311.632805616</v>
          </cell>
          <cell r="AP285">
            <v>94530715.5881311</v>
          </cell>
          <cell r="AQ285">
            <v>1513338.0000000149</v>
          </cell>
          <cell r="AR285">
            <v>3186436.6880926937</v>
          </cell>
          <cell r="AS285">
            <v>5032309.8881386071</v>
          </cell>
          <cell r="AT285">
            <v>7064721.3420817554</v>
          </cell>
          <cell r="AU285">
            <v>78683984.00999999</v>
          </cell>
          <cell r="AV285">
            <v>83646648.149509937</v>
          </cell>
          <cell r="AW285">
            <v>88922311.632805616</v>
          </cell>
          <cell r="AX285">
            <v>94530715.5881311</v>
          </cell>
        </row>
        <row r="286">
          <cell r="A286" t="str">
            <v>E0301</v>
          </cell>
          <cell r="B286" t="str">
            <v>R642</v>
          </cell>
          <cell r="C286" t="str">
            <v>UA</v>
          </cell>
          <cell r="D286" t="str">
            <v>-</v>
          </cell>
          <cell r="E286" t="str">
            <v>E6103</v>
          </cell>
          <cell r="F286" t="str">
            <v>E7054</v>
          </cell>
          <cell r="G286" t="str">
            <v>Bracknell Forest UA</v>
          </cell>
          <cell r="H286">
            <v>41120</v>
          </cell>
          <cell r="I286">
            <v>43772</v>
          </cell>
          <cell r="J286">
            <v>1093.95</v>
          </cell>
          <cell r="K286">
            <v>1137.5999999999999</v>
          </cell>
          <cell r="L286">
            <v>3.990127519539266E-2</v>
          </cell>
          <cell r="M286">
            <v>1.9901266591334288E-2</v>
          </cell>
          <cell r="N286">
            <v>1.0210517676669402</v>
          </cell>
          <cell r="O286">
            <v>43772</v>
          </cell>
          <cell r="P286">
            <v>44693.477974317306</v>
          </cell>
          <cell r="Q286">
            <v>45634.354688860141</v>
          </cell>
          <cell r="R286">
            <v>46595.038521400769</v>
          </cell>
          <cell r="S286">
            <v>47884379.399999999</v>
          </cell>
          <cell r="T286">
            <v>48892430.230004422</v>
          </cell>
          <cell r="U286">
            <v>49921702.311878555</v>
          </cell>
          <cell r="V286">
            <v>50972642.390486374</v>
          </cell>
          <cell r="W286">
            <v>952959.79999999574</v>
          </cell>
          <cell r="X286">
            <v>1970330.3186717329</v>
          </cell>
          <cell r="Y286">
            <v>3050479.4861004516</v>
          </cell>
          <cell r="Z286">
            <v>4196444.268754621</v>
          </cell>
          <cell r="AA286">
            <v>957688.00000000012</v>
          </cell>
          <cell r="AB286">
            <v>2014272.0166505426</v>
          </cell>
          <cell r="AC286">
            <v>3177613.2746225521</v>
          </cell>
          <cell r="AD286">
            <v>4456034.7542959154</v>
          </cell>
          <cell r="AE286">
            <v>0</v>
          </cell>
          <cell r="AF286">
            <v>0</v>
          </cell>
          <cell r="AG286">
            <v>0</v>
          </cell>
          <cell r="AH286">
            <v>0</v>
          </cell>
          <cell r="AI286">
            <v>48837339.199999996</v>
          </cell>
          <cell r="AJ286">
            <v>50862760.548676156</v>
          </cell>
          <cell r="AK286">
            <v>52972181.797979005</v>
          </cell>
          <cell r="AL286">
            <v>55169086.659240998</v>
          </cell>
          <cell r="AM286">
            <v>49795027.199999988</v>
          </cell>
          <cell r="AN286">
            <v>52877032.565326698</v>
          </cell>
          <cell r="AO286">
            <v>56149795.072601557</v>
          </cell>
          <cell r="AP286">
            <v>59625121.413536914</v>
          </cell>
          <cell r="AQ286">
            <v>957687.99999999255</v>
          </cell>
          <cell r="AR286">
            <v>2014272.0166505426</v>
          </cell>
          <cell r="AS286">
            <v>3177613.2746225521</v>
          </cell>
          <cell r="AT286">
            <v>4456034.7542959154</v>
          </cell>
          <cell r="AU286">
            <v>49795027.199999996</v>
          </cell>
          <cell r="AV286">
            <v>52877032.565326698</v>
          </cell>
          <cell r="AW286">
            <v>56149795.072601557</v>
          </cell>
          <cell r="AX286">
            <v>59625121.413536914</v>
          </cell>
        </row>
        <row r="287">
          <cell r="A287" t="str">
            <v>E1401</v>
          </cell>
          <cell r="B287" t="str">
            <v>R625</v>
          </cell>
          <cell r="C287" t="str">
            <v>UA</v>
          </cell>
          <cell r="D287" t="str">
            <v>-</v>
          </cell>
          <cell r="E287" t="str">
            <v>E6114</v>
          </cell>
          <cell r="F287" t="str">
            <v>E7053</v>
          </cell>
          <cell r="G287" t="str">
            <v>Brighton &amp; Hove UA</v>
          </cell>
          <cell r="H287">
            <v>79781.899999999994</v>
          </cell>
          <cell r="I287">
            <v>86173</v>
          </cell>
          <cell r="J287">
            <v>1339.02</v>
          </cell>
          <cell r="K287">
            <v>1392.34</v>
          </cell>
          <cell r="L287">
            <v>3.982016698779689E-2</v>
          </cell>
          <cell r="M287">
            <v>1.9826644379534297E-2</v>
          </cell>
          <cell r="N287">
            <v>1.0260194947373342</v>
          </cell>
          <cell r="O287">
            <v>86173</v>
          </cell>
          <cell r="P287">
            <v>88415.177920000307</v>
          </cell>
          <cell r="Q287">
            <v>90715.696176590223</v>
          </cell>
          <cell r="R287">
            <v>93076.072755850619</v>
          </cell>
          <cell r="S287">
            <v>115387370.45999999</v>
          </cell>
          <cell r="T287">
            <v>118389691.53843881</v>
          </cell>
          <cell r="U287">
            <v>121470131.49437784</v>
          </cell>
          <cell r="V287">
            <v>124630722.94153909</v>
          </cell>
          <cell r="W287">
            <v>2287744.3600000008</v>
          </cell>
          <cell r="X287">
            <v>4762009.5493508847</v>
          </cell>
          <cell r="Y287">
            <v>7413035.5542820841</v>
          </cell>
          <cell r="Z287">
            <v>10250651.832582654</v>
          </cell>
          <cell r="AA287">
            <v>2307000</v>
          </cell>
          <cell r="AB287">
            <v>4876447.2903488427</v>
          </cell>
          <cell r="AC287">
            <v>7730584.1068780124</v>
          </cell>
          <cell r="AD287">
            <v>10893732.038046241</v>
          </cell>
          <cell r="AE287">
            <v>0</v>
          </cell>
          <cell r="AF287">
            <v>0</v>
          </cell>
          <cell r="AG287">
            <v>0</v>
          </cell>
          <cell r="AH287">
            <v>0</v>
          </cell>
          <cell r="AI287">
            <v>117675114.81999999</v>
          </cell>
          <cell r="AJ287">
            <v>123151701.0877897</v>
          </cell>
          <cell r="AK287">
            <v>128883167.04865992</v>
          </cell>
          <cell r="AL287">
            <v>134881374.77412176</v>
          </cell>
          <cell r="AM287">
            <v>119982114.81999998</v>
          </cell>
          <cell r="AN287">
            <v>128028148.37813854</v>
          </cell>
          <cell r="AO287">
            <v>136613751.15553793</v>
          </cell>
          <cell r="AP287">
            <v>145775106.812168</v>
          </cell>
          <cell r="AQ287">
            <v>2306999.9999999851</v>
          </cell>
          <cell r="AR287">
            <v>4876447.2903488427</v>
          </cell>
          <cell r="AS287">
            <v>7730584.1068780124</v>
          </cell>
          <cell r="AT287">
            <v>10893732.038046241</v>
          </cell>
          <cell r="AU287">
            <v>119982114.81999999</v>
          </cell>
          <cell r="AV287">
            <v>128028148.37813854</v>
          </cell>
          <cell r="AW287">
            <v>136613751.15553793</v>
          </cell>
          <cell r="AX287">
            <v>145775106.812168</v>
          </cell>
        </row>
        <row r="288">
          <cell r="A288" t="str">
            <v>E0102</v>
          </cell>
          <cell r="B288" t="str">
            <v>R603</v>
          </cell>
          <cell r="C288" t="str">
            <v>UA</v>
          </cell>
          <cell r="D288" t="str">
            <v>-</v>
          </cell>
          <cell r="E288" t="str">
            <v>E6101</v>
          </cell>
          <cell r="F288" t="str">
            <v>E7050</v>
          </cell>
          <cell r="G288" t="str">
            <v>Bristol UA</v>
          </cell>
          <cell r="H288">
            <v>113099</v>
          </cell>
          <cell r="I288">
            <v>120946.1</v>
          </cell>
          <cell r="J288">
            <v>1419.01</v>
          </cell>
          <cell r="K288">
            <v>1475.06</v>
          </cell>
          <cell r="L288">
            <v>3.9499369278581442E-2</v>
          </cell>
          <cell r="M288">
            <v>1.9499523728206292E-2</v>
          </cell>
          <cell r="N288">
            <v>1.0226123529004663</v>
          </cell>
          <cell r="O288">
            <v>120946.1</v>
          </cell>
          <cell r="P288">
            <v>123680.97589513508</v>
          </cell>
          <cell r="Q288">
            <v>126477.69376914993</v>
          </cell>
          <cell r="R288">
            <v>129337.65201469505</v>
          </cell>
          <cell r="S288">
            <v>171623725.361</v>
          </cell>
          <cell r="T288">
            <v>175504541.60495564</v>
          </cell>
          <cell r="U288">
            <v>179473112.23536146</v>
          </cell>
          <cell r="V288">
            <v>183531421.58537242</v>
          </cell>
          <cell r="W288">
            <v>3346580.9049999793</v>
          </cell>
          <cell r="X288">
            <v>7000790.905001591</v>
          </cell>
          <cell r="Y288">
            <v>10891739.409425661</v>
          </cell>
          <cell r="Z288">
            <v>15031416.24165196</v>
          </cell>
          <cell r="AA288">
            <v>3432448</v>
          </cell>
          <cell r="AB288">
            <v>7229002.206075877</v>
          </cell>
          <cell r="AC288">
            <v>11420809.783178747</v>
          </cell>
          <cell r="AD288">
            <v>16039612.58798182</v>
          </cell>
          <cell r="AE288">
            <v>0</v>
          </cell>
          <cell r="AF288">
            <v>0</v>
          </cell>
          <cell r="AG288">
            <v>0</v>
          </cell>
          <cell r="AH288">
            <v>0</v>
          </cell>
          <cell r="AI288">
            <v>174970306.26599997</v>
          </cell>
          <cell r="AJ288">
            <v>182505332.50995722</v>
          </cell>
          <cell r="AK288">
            <v>190364851.64478713</v>
          </cell>
          <cell r="AL288">
            <v>198562837.82702437</v>
          </cell>
          <cell r="AM288">
            <v>178402754.26599997</v>
          </cell>
          <cell r="AN288">
            <v>189734334.7160331</v>
          </cell>
          <cell r="AO288">
            <v>201785661.42796588</v>
          </cell>
          <cell r="AP288">
            <v>214602450.41500619</v>
          </cell>
          <cell r="AQ288">
            <v>3432448</v>
          </cell>
          <cell r="AR288">
            <v>7229002.206075877</v>
          </cell>
          <cell r="AS288">
            <v>11420809.783178747</v>
          </cell>
          <cell r="AT288">
            <v>16039612.58798182</v>
          </cell>
          <cell r="AU288">
            <v>178402754.26599997</v>
          </cell>
          <cell r="AV288">
            <v>189734334.7160331</v>
          </cell>
          <cell r="AW288">
            <v>201785661.42796588</v>
          </cell>
          <cell r="AX288">
            <v>214602450.41500619</v>
          </cell>
        </row>
        <row r="289">
          <cell r="A289" t="str">
            <v>E0203</v>
          </cell>
          <cell r="B289" t="str">
            <v>R680</v>
          </cell>
          <cell r="C289" t="str">
            <v>UA</v>
          </cell>
          <cell r="D289" t="str">
            <v>-</v>
          </cell>
          <cell r="E289" t="str">
            <v>E6102</v>
          </cell>
          <cell r="F289" t="str">
            <v>E7002</v>
          </cell>
          <cell r="G289" t="str">
            <v>Central Bedfordshire UA</v>
          </cell>
          <cell r="H289">
            <v>90468</v>
          </cell>
          <cell r="I289">
            <v>95945</v>
          </cell>
          <cell r="J289">
            <v>1308.33</v>
          </cell>
          <cell r="K289">
            <v>1360.01</v>
          </cell>
          <cell r="L289">
            <v>3.9500737581497081E-2</v>
          </cell>
          <cell r="M289">
            <v>1.9498136060532634E-2</v>
          </cell>
          <cell r="N289">
            <v>1.0197861731991338</v>
          </cell>
          <cell r="O289">
            <v>95945</v>
          </cell>
          <cell r="P289">
            <v>97843.384387590893</v>
          </cell>
          <cell r="Q289">
            <v>99779.330537473186</v>
          </cell>
          <cell r="R289">
            <v>101753.58165318125</v>
          </cell>
          <cell r="S289">
            <v>125527721.84999999</v>
          </cell>
          <cell r="T289">
            <v>128011435.09581679</v>
          </cell>
          <cell r="U289">
            <v>130544291.52209228</v>
          </cell>
          <cell r="V289">
            <v>133127263.48430662</v>
          </cell>
          <cell r="W289">
            <v>2447556.599999995</v>
          </cell>
          <cell r="X289">
            <v>5106132.7682946706</v>
          </cell>
          <cell r="Y289">
            <v>7922192.6979802717</v>
          </cell>
          <cell r="Z289">
            <v>10903066.696001925</v>
          </cell>
          <cell r="AA289">
            <v>2510881</v>
          </cell>
          <cell r="AB289">
            <v>5273132.5848947316</v>
          </cell>
          <cell r="AC289">
            <v>8307595.5098567009</v>
          </cell>
          <cell r="AD289">
            <v>11634973.996004939</v>
          </cell>
          <cell r="AE289">
            <v>0</v>
          </cell>
          <cell r="AF289">
            <v>0</v>
          </cell>
          <cell r="AG289">
            <v>0</v>
          </cell>
          <cell r="AH289">
            <v>0</v>
          </cell>
          <cell r="AI289">
            <v>127975278.44999999</v>
          </cell>
          <cell r="AJ289">
            <v>133117567.86411147</v>
          </cell>
          <cell r="AK289">
            <v>138466484.22007257</v>
          </cell>
          <cell r="AL289">
            <v>144030330.18030855</v>
          </cell>
          <cell r="AM289">
            <v>130486159.45</v>
          </cell>
          <cell r="AN289">
            <v>138390700.4490062</v>
          </cell>
          <cell r="AO289">
            <v>146774079.72992927</v>
          </cell>
          <cell r="AP289">
            <v>155665304.17631349</v>
          </cell>
          <cell r="AQ289">
            <v>2510881.0000000149</v>
          </cell>
          <cell r="AR289">
            <v>5273132.5848947316</v>
          </cell>
          <cell r="AS289">
            <v>8307595.5098567009</v>
          </cell>
          <cell r="AT289">
            <v>11634973.996004939</v>
          </cell>
          <cell r="AU289">
            <v>130486159.44999999</v>
          </cell>
          <cell r="AV289">
            <v>138390700.4490062</v>
          </cell>
          <cell r="AW289">
            <v>146774079.72992927</v>
          </cell>
          <cell r="AX289">
            <v>155665304.17631349</v>
          </cell>
        </row>
        <row r="290">
          <cell r="A290" t="str">
            <v>E0603</v>
          </cell>
          <cell r="B290" t="str">
            <v>R677</v>
          </cell>
          <cell r="C290" t="str">
            <v>UA</v>
          </cell>
          <cell r="D290" t="str">
            <v>-</v>
          </cell>
          <cell r="E290" t="str">
            <v>E6106</v>
          </cell>
          <cell r="F290" t="str">
            <v>E7006</v>
          </cell>
          <cell r="G290" t="str">
            <v>Cheshire East UA</v>
          </cell>
          <cell r="H290">
            <v>137122.20000000001</v>
          </cell>
          <cell r="I290">
            <v>142186.6</v>
          </cell>
          <cell r="J290">
            <v>1216.3399999999999</v>
          </cell>
          <cell r="K290">
            <v>1261.95</v>
          </cell>
          <cell r="L290">
            <v>3.7497739118996343E-2</v>
          </cell>
          <cell r="M290">
            <v>1.7495108148440242E-2</v>
          </cell>
          <cell r="N290">
            <v>1.0121626306032039</v>
          </cell>
          <cell r="O290">
            <v>142186.6</v>
          </cell>
          <cell r="P290">
            <v>143915.96309252552</v>
          </cell>
          <cell r="Q290">
            <v>145666.35978952423</v>
          </cell>
          <cell r="R290">
            <v>147438.04591495759</v>
          </cell>
          <cell r="S290">
            <v>172947249.044</v>
          </cell>
          <cell r="T290">
            <v>175050742.54796249</v>
          </cell>
          <cell r="U290">
            <v>177179820.06638989</v>
          </cell>
          <cell r="V290">
            <v>179334792.7681995</v>
          </cell>
          <cell r="W290">
            <v>3025730.8260000083</v>
          </cell>
          <cell r="X290">
            <v>6624797.1567474362</v>
          </cell>
          <cell r="Y290">
            <v>10383075.961061638</v>
          </cell>
          <cell r="Z290">
            <v>14306244.563435027</v>
          </cell>
          <cell r="AA290">
            <v>3459400</v>
          </cell>
          <cell r="AB290">
            <v>7203799.9048871696</v>
          </cell>
          <cell r="AC290">
            <v>11260777.588228047</v>
          </cell>
          <cell r="AD290">
            <v>15650530.88192603</v>
          </cell>
          <cell r="AE290">
            <v>0</v>
          </cell>
          <cell r="AF290">
            <v>0</v>
          </cell>
          <cell r="AG290">
            <v>0</v>
          </cell>
          <cell r="AH290">
            <v>0</v>
          </cell>
          <cell r="AI290">
            <v>175972979.87</v>
          </cell>
          <cell r="AJ290">
            <v>181675539.70470992</v>
          </cell>
          <cell r="AK290">
            <v>187562896.02745152</v>
          </cell>
          <cell r="AL290">
            <v>193641037.33163452</v>
          </cell>
          <cell r="AM290">
            <v>179432379.87</v>
          </cell>
          <cell r="AN290">
            <v>188879339.60959709</v>
          </cell>
          <cell r="AO290">
            <v>198823673.61567956</v>
          </cell>
          <cell r="AP290">
            <v>209291568.21356055</v>
          </cell>
          <cell r="AQ290">
            <v>3459400</v>
          </cell>
          <cell r="AR290">
            <v>7203799.9048871696</v>
          </cell>
          <cell r="AS290">
            <v>11260777.588228047</v>
          </cell>
          <cell r="AT290">
            <v>15650530.88192603</v>
          </cell>
          <cell r="AU290">
            <v>179432379.87</v>
          </cell>
          <cell r="AV290">
            <v>188879339.60959709</v>
          </cell>
          <cell r="AW290">
            <v>198823673.61567956</v>
          </cell>
          <cell r="AX290">
            <v>209291568.21356055</v>
          </cell>
        </row>
        <row r="291">
          <cell r="A291" t="str">
            <v>E0604</v>
          </cell>
          <cell r="B291" t="str">
            <v>R678</v>
          </cell>
          <cell r="C291" t="str">
            <v>UA</v>
          </cell>
          <cell r="D291" t="str">
            <v>-</v>
          </cell>
          <cell r="E291" t="str">
            <v>E6106</v>
          </cell>
          <cell r="F291" t="str">
            <v>E7006</v>
          </cell>
          <cell r="G291" t="str">
            <v>Cheshire West and Chester UA</v>
          </cell>
          <cell r="H291">
            <v>109753</v>
          </cell>
          <cell r="I291">
            <v>115125</v>
          </cell>
          <cell r="J291">
            <v>1275.23</v>
          </cell>
          <cell r="K291">
            <v>1326.11</v>
          </cell>
          <cell r="L291">
            <v>3.989868494310822E-2</v>
          </cell>
          <cell r="M291">
            <v>1.9902288729793494E-2</v>
          </cell>
          <cell r="N291">
            <v>1.0160562407711295</v>
          </cell>
          <cell r="O291">
            <v>115125</v>
          </cell>
          <cell r="P291">
            <v>116973.47471877628</v>
          </cell>
          <cell r="Q291">
            <v>118851.6289926966</v>
          </cell>
          <cell r="R291">
            <v>120759.9393638443</v>
          </cell>
          <cell r="S291">
            <v>146810853.75</v>
          </cell>
          <cell r="T291">
            <v>149168084.1656251</v>
          </cell>
          <cell r="U291">
            <v>151563162.8403565</v>
          </cell>
          <cell r="V291">
            <v>153996697.47495517</v>
          </cell>
          <cell r="W291">
            <v>2921871.999999986</v>
          </cell>
          <cell r="X291">
            <v>6011523.6892535882</v>
          </cell>
          <cell r="Y291">
            <v>9261470.3410369363</v>
          </cell>
          <cell r="Z291">
            <v>12678312.183000937</v>
          </cell>
          <cell r="AA291">
            <v>2935688</v>
          </cell>
          <cell r="AB291">
            <v>6144874.4868103862</v>
          </cell>
          <cell r="AC291">
            <v>9646703.7739494443</v>
          </cell>
          <cell r="AD291">
            <v>13461794.759561092</v>
          </cell>
          <cell r="AE291">
            <v>0</v>
          </cell>
          <cell r="AF291">
            <v>0</v>
          </cell>
          <cell r="AG291">
            <v>0</v>
          </cell>
          <cell r="AH291">
            <v>0</v>
          </cell>
          <cell r="AI291">
            <v>149732725.75</v>
          </cell>
          <cell r="AJ291">
            <v>155179607.85487869</v>
          </cell>
          <cell r="AK291">
            <v>160824633.18139344</v>
          </cell>
          <cell r="AL291">
            <v>166675009.65795612</v>
          </cell>
          <cell r="AM291">
            <v>152668413.75</v>
          </cell>
          <cell r="AN291">
            <v>161324482.34168908</v>
          </cell>
          <cell r="AO291">
            <v>170471336.95534289</v>
          </cell>
          <cell r="AP291">
            <v>180136804.41751722</v>
          </cell>
          <cell r="AQ291">
            <v>2935688</v>
          </cell>
          <cell r="AR291">
            <v>6144874.4868103862</v>
          </cell>
          <cell r="AS291">
            <v>9646703.7739494443</v>
          </cell>
          <cell r="AT291">
            <v>13461794.759561092</v>
          </cell>
          <cell r="AU291">
            <v>152668413.75</v>
          </cell>
          <cell r="AV291">
            <v>161324482.34168908</v>
          </cell>
          <cell r="AW291">
            <v>170471336.95534289</v>
          </cell>
          <cell r="AX291">
            <v>180136804.41751722</v>
          </cell>
        </row>
        <row r="292">
          <cell r="A292" t="str">
            <v>E3001</v>
          </cell>
          <cell r="B292" t="str">
            <v>R661</v>
          </cell>
          <cell r="C292" t="str">
            <v>UA</v>
          </cell>
          <cell r="D292" t="str">
            <v>-</v>
          </cell>
          <cell r="E292" t="str">
            <v>E6130</v>
          </cell>
          <cell r="F292" t="str">
            <v>E7030</v>
          </cell>
          <cell r="G292" t="str">
            <v>City of Nottingham UA</v>
          </cell>
          <cell r="H292">
            <v>56786</v>
          </cell>
          <cell r="I292">
            <v>62091</v>
          </cell>
          <cell r="J292">
            <v>1459.67</v>
          </cell>
          <cell r="K292">
            <v>1517.32</v>
          </cell>
          <cell r="L292">
            <v>3.9495228373536362E-2</v>
          </cell>
          <cell r="M292">
            <v>1.9497560866883701E-2</v>
          </cell>
          <cell r="N292">
            <v>1.0302179805737641</v>
          </cell>
          <cell r="O292">
            <v>62091</v>
          </cell>
          <cell r="P292">
            <v>63967.264631805585</v>
          </cell>
          <cell r="Q292">
            <v>65900.226191806316</v>
          </cell>
          <cell r="R292">
            <v>67891.597946676979</v>
          </cell>
          <cell r="S292">
            <v>90632369.969999999</v>
          </cell>
          <cell r="T292">
            <v>93371097.165107667</v>
          </cell>
          <cell r="U292">
            <v>96192583.165393934</v>
          </cell>
          <cell r="V292">
            <v>99099328.77482599</v>
          </cell>
          <cell r="W292">
            <v>1767110.1499999976</v>
          </cell>
          <cell r="X292">
            <v>3724340.7664902499</v>
          </cell>
          <cell r="Y292">
            <v>5837472.143198438</v>
          </cell>
          <cell r="Z292">
            <v>8116132.7137784353</v>
          </cell>
          <cell r="AA292">
            <v>1812436</v>
          </cell>
          <cell r="AB292">
            <v>3845724.4383785874</v>
          </cell>
          <cell r="AC292">
            <v>6121001.1631158739</v>
          </cell>
          <cell r="AD292">
            <v>8660468.0264060497</v>
          </cell>
          <cell r="AE292">
            <v>0</v>
          </cell>
          <cell r="AF292">
            <v>0</v>
          </cell>
          <cell r="AG292">
            <v>0</v>
          </cell>
          <cell r="AH292">
            <v>0</v>
          </cell>
          <cell r="AI292">
            <v>92399480.11999999</v>
          </cell>
          <cell r="AJ292">
            <v>97095437.931597918</v>
          </cell>
          <cell r="AK292">
            <v>102030055.30859238</v>
          </cell>
          <cell r="AL292">
            <v>107215461.48860443</v>
          </cell>
          <cell r="AM292">
            <v>94211916.11999999</v>
          </cell>
          <cell r="AN292">
            <v>100941162.36997651</v>
          </cell>
          <cell r="AO292">
            <v>108151056.47170825</v>
          </cell>
          <cell r="AP292">
            <v>115875929.51501048</v>
          </cell>
          <cell r="AQ292">
            <v>1812436</v>
          </cell>
          <cell r="AR292">
            <v>3845724.4383785874</v>
          </cell>
          <cell r="AS292">
            <v>6121001.1631158739</v>
          </cell>
          <cell r="AT292">
            <v>8660468.0264060497</v>
          </cell>
          <cell r="AU292">
            <v>94211916.11999999</v>
          </cell>
          <cell r="AV292">
            <v>100941162.36997651</v>
          </cell>
          <cell r="AW292">
            <v>108151056.47170825</v>
          </cell>
          <cell r="AX292">
            <v>115875929.51501048</v>
          </cell>
        </row>
        <row r="293">
          <cell r="A293" t="str">
            <v>E0801</v>
          </cell>
          <cell r="B293" t="str">
            <v>R672</v>
          </cell>
          <cell r="C293" t="str">
            <v>UA</v>
          </cell>
          <cell r="D293" t="str">
            <v>-</v>
          </cell>
          <cell r="E293" t="str">
            <v>-</v>
          </cell>
          <cell r="F293" t="str">
            <v>E7051</v>
          </cell>
          <cell r="G293" t="str">
            <v>Cornwall UA</v>
          </cell>
          <cell r="H293">
            <v>174255.6</v>
          </cell>
          <cell r="I293">
            <v>182547.6</v>
          </cell>
          <cell r="J293">
            <v>1293.92</v>
          </cell>
          <cell r="K293">
            <v>1345.29</v>
          </cell>
          <cell r="L293">
            <v>3.9701063435142681E-2</v>
          </cell>
          <cell r="M293">
            <v>1.969982640848067E-2</v>
          </cell>
          <cell r="N293">
            <v>1.0156166090989998</v>
          </cell>
          <cell r="O293">
            <v>182547.6</v>
          </cell>
          <cell r="P293">
            <v>185398.37451116057</v>
          </cell>
          <cell r="Q293">
            <v>188293.66845349132</v>
          </cell>
          <cell r="R293">
            <v>191234.17706954616</v>
          </cell>
          <cell r="S293">
            <v>236201990.59200001</v>
          </cell>
          <cell r="T293">
            <v>239890664.7474809</v>
          </cell>
          <cell r="U293">
            <v>243636943.48534152</v>
          </cell>
          <cell r="V293">
            <v>247441726.39382717</v>
          </cell>
          <cell r="W293">
            <v>4653138.2119999845</v>
          </cell>
          <cell r="X293">
            <v>9618133.8365408406</v>
          </cell>
          <cell r="Y293">
            <v>14836442.072093349</v>
          </cell>
          <cell r="Z293">
            <v>20318334.255996779</v>
          </cell>
          <cell r="AA293">
            <v>4724332</v>
          </cell>
          <cell r="AB293">
            <v>9882363.8319422305</v>
          </cell>
          <cell r="AC293">
            <v>15506266.157840371</v>
          </cell>
          <cell r="AD293">
            <v>21628555.580856502</v>
          </cell>
          <cell r="AE293">
            <v>0</v>
          </cell>
          <cell r="AF293">
            <v>0</v>
          </cell>
          <cell r="AG293">
            <v>0</v>
          </cell>
          <cell r="AH293">
            <v>0</v>
          </cell>
          <cell r="AI293">
            <v>240855128.80399999</v>
          </cell>
          <cell r="AJ293">
            <v>249508798.58402175</v>
          </cell>
          <cell r="AK293">
            <v>258473385.55743486</v>
          </cell>
          <cell r="AL293">
            <v>267760060.64982396</v>
          </cell>
          <cell r="AM293">
            <v>245579460.80399996</v>
          </cell>
          <cell r="AN293">
            <v>259391162.41596398</v>
          </cell>
          <cell r="AO293">
            <v>273979651.71527523</v>
          </cell>
          <cell r="AP293">
            <v>289388616.23068047</v>
          </cell>
          <cell r="AQ293">
            <v>4724331.9999999702</v>
          </cell>
          <cell r="AR293">
            <v>9882363.8319422305</v>
          </cell>
          <cell r="AS293">
            <v>15506266.157840371</v>
          </cell>
          <cell r="AT293">
            <v>21628555.580856502</v>
          </cell>
          <cell r="AU293">
            <v>245579460.80399999</v>
          </cell>
          <cell r="AV293">
            <v>259391162.41596398</v>
          </cell>
          <cell r="AW293">
            <v>273979651.71527523</v>
          </cell>
          <cell r="AX293">
            <v>289388616.23068047</v>
          </cell>
        </row>
        <row r="294">
          <cell r="A294" t="str">
            <v>E1301</v>
          </cell>
          <cell r="B294" t="str">
            <v>R624</v>
          </cell>
          <cell r="C294" t="str">
            <v>UA</v>
          </cell>
          <cell r="D294" t="str">
            <v>-</v>
          </cell>
          <cell r="E294" t="str">
            <v>E6113</v>
          </cell>
          <cell r="F294" t="str">
            <v>E7013</v>
          </cell>
          <cell r="G294" t="str">
            <v>Darlington UA</v>
          </cell>
          <cell r="H294">
            <v>29678.5</v>
          </cell>
          <cell r="I294">
            <v>31739.599999999999</v>
          </cell>
          <cell r="J294">
            <v>1263.3399999999999</v>
          </cell>
          <cell r="K294">
            <v>1313.75</v>
          </cell>
          <cell r="L294">
            <v>3.9902164104675064E-2</v>
          </cell>
          <cell r="M294">
            <v>1.9902167229027601E-2</v>
          </cell>
          <cell r="N294">
            <v>1.0226330726781798</v>
          </cell>
          <cell r="O294">
            <v>31739.599999999999</v>
          </cell>
          <cell r="P294">
            <v>32457.964673576356</v>
          </cell>
          <cell r="Q294">
            <v>33192.588147019203</v>
          </cell>
          <cell r="R294">
            <v>33943.838406927578</v>
          </cell>
          <cell r="S294">
            <v>40097906.263999999</v>
          </cell>
          <cell r="T294">
            <v>41005445.090715952</v>
          </cell>
          <cell r="U294">
            <v>41933524.309655234</v>
          </cell>
          <cell r="V294">
            <v>42882608.813007884</v>
          </cell>
          <cell r="W294">
            <v>798035.23600000131</v>
          </cell>
          <cell r="X294">
            <v>1652528.0718203776</v>
          </cell>
          <cell r="Y294">
            <v>2562398.9431611774</v>
          </cell>
          <cell r="Z294">
            <v>3530453.9590258375</v>
          </cell>
          <cell r="AA294">
            <v>801958</v>
          </cell>
          <cell r="AB294">
            <v>1689343.9709710553</v>
          </cell>
          <cell r="AC294">
            <v>2669151.2598668262</v>
          </cell>
          <cell r="AD294">
            <v>3748804.9028468654</v>
          </cell>
          <cell r="AE294">
            <v>0</v>
          </cell>
          <cell r="AF294">
            <v>0</v>
          </cell>
          <cell r="AG294">
            <v>0</v>
          </cell>
          <cell r="AH294">
            <v>0</v>
          </cell>
          <cell r="AI294">
            <v>40895941.5</v>
          </cell>
          <cell r="AJ294">
            <v>42657973.162536331</v>
          </cell>
          <cell r="AK294">
            <v>44495923.252816409</v>
          </cell>
          <cell r="AL294">
            <v>46413062.772033721</v>
          </cell>
          <cell r="AM294">
            <v>41697899.500000007</v>
          </cell>
          <cell r="AN294">
            <v>44347317.133507386</v>
          </cell>
          <cell r="AO294">
            <v>47165074.512683235</v>
          </cell>
          <cell r="AP294">
            <v>50161867.674880587</v>
          </cell>
          <cell r="AQ294">
            <v>801958.00000000745</v>
          </cell>
          <cell r="AR294">
            <v>1689343.9709710553</v>
          </cell>
          <cell r="AS294">
            <v>2669151.2598668262</v>
          </cell>
          <cell r="AT294">
            <v>3748804.9028468654</v>
          </cell>
          <cell r="AU294">
            <v>41697899.5</v>
          </cell>
          <cell r="AV294">
            <v>44347317.133507386</v>
          </cell>
          <cell r="AW294">
            <v>47165074.512683235</v>
          </cell>
          <cell r="AX294">
            <v>50161867.674880587</v>
          </cell>
        </row>
        <row r="295">
          <cell r="A295" t="str">
            <v>E1001</v>
          </cell>
          <cell r="B295" t="str">
            <v>R621</v>
          </cell>
          <cell r="C295" t="str">
            <v>UA</v>
          </cell>
          <cell r="D295" t="str">
            <v>-</v>
          </cell>
          <cell r="E295" t="str">
            <v>E6110</v>
          </cell>
          <cell r="F295" t="str">
            <v>E7010</v>
          </cell>
          <cell r="G295" t="str">
            <v>Derby City UA</v>
          </cell>
          <cell r="H295">
            <v>61622.9</v>
          </cell>
          <cell r="I295">
            <v>65138.2</v>
          </cell>
          <cell r="J295">
            <v>1189.03</v>
          </cell>
          <cell r="K295">
            <v>1236.47</v>
          </cell>
          <cell r="L295">
            <v>3.9898068173216839E-2</v>
          </cell>
          <cell r="M295">
            <v>1.9898577899112757E-2</v>
          </cell>
          <cell r="N295">
            <v>1.0186645831775654</v>
          </cell>
          <cell r="O295">
            <v>65138.2</v>
          </cell>
          <cell r="P295">
            <v>66353.97735193689</v>
          </cell>
          <cell r="Q295">
            <v>67592.446681384405</v>
          </cell>
          <cell r="R295">
            <v>68854.031524644262</v>
          </cell>
          <cell r="S295">
            <v>77451273.945999995</v>
          </cell>
          <cell r="T295">
            <v>78896869.690773517</v>
          </cell>
          <cell r="U295">
            <v>80369446.877566501</v>
          </cell>
          <cell r="V295">
            <v>81869509.10374777</v>
          </cell>
          <cell r="W295">
            <v>1541170.2080000031</v>
          </cell>
          <cell r="X295">
            <v>3179271.6115042381</v>
          </cell>
          <cell r="Y295">
            <v>4910772.5563113913</v>
          </cell>
          <cell r="Z295">
            <v>6739868.8628128096</v>
          </cell>
          <cell r="AA295">
            <v>1548986</v>
          </cell>
          <cell r="AB295">
            <v>3250349.1691256166</v>
          </cell>
          <cell r="AC295">
            <v>5115617.370181039</v>
          </cell>
          <cell r="AD295">
            <v>7156980.9491930902</v>
          </cell>
          <cell r="AE295">
            <v>0</v>
          </cell>
          <cell r="AF295">
            <v>0</v>
          </cell>
          <cell r="AG295">
            <v>0</v>
          </cell>
          <cell r="AH295">
            <v>0</v>
          </cell>
          <cell r="AI295">
            <v>78992444.153999999</v>
          </cell>
          <cell r="AJ295">
            <v>82076141.302277759</v>
          </cell>
          <cell r="AK295">
            <v>85280219.433877885</v>
          </cell>
          <cell r="AL295">
            <v>88609377.966560572</v>
          </cell>
          <cell r="AM295">
            <v>80541430.153999999</v>
          </cell>
          <cell r="AN295">
            <v>85326490.471403375</v>
          </cell>
          <cell r="AO295">
            <v>90395836.804058924</v>
          </cell>
          <cell r="AP295">
            <v>95766358.915753663</v>
          </cell>
          <cell r="AQ295">
            <v>1548986</v>
          </cell>
          <cell r="AR295">
            <v>3250349.1691256166</v>
          </cell>
          <cell r="AS295">
            <v>5115617.370181039</v>
          </cell>
          <cell r="AT295">
            <v>7156980.9491930902</v>
          </cell>
          <cell r="AU295">
            <v>80541430.153999999</v>
          </cell>
          <cell r="AV295">
            <v>85326490.471403375</v>
          </cell>
          <cell r="AW295">
            <v>90395836.804058924</v>
          </cell>
          <cell r="AX295">
            <v>95766358.915753663</v>
          </cell>
        </row>
        <row r="296">
          <cell r="A296" t="str">
            <v>E1302</v>
          </cell>
          <cell r="B296" t="str">
            <v>R673</v>
          </cell>
          <cell r="C296" t="str">
            <v>UA</v>
          </cell>
          <cell r="D296" t="str">
            <v>-</v>
          </cell>
          <cell r="E296" t="str">
            <v>E6113</v>
          </cell>
          <cell r="F296" t="str">
            <v>E7013</v>
          </cell>
          <cell r="G296" t="str">
            <v>Durham UA</v>
          </cell>
          <cell r="H296">
            <v>128205</v>
          </cell>
          <cell r="I296">
            <v>133892.4</v>
          </cell>
          <cell r="J296">
            <v>1334.43</v>
          </cell>
          <cell r="K296">
            <v>1387.67</v>
          </cell>
          <cell r="L296">
            <v>3.9897184565694799E-2</v>
          </cell>
          <cell r="M296">
            <v>1.9896136301727818E-2</v>
          </cell>
          <cell r="N296">
            <v>1.014573826557204</v>
          </cell>
          <cell r="O296">
            <v>133892.4</v>
          </cell>
          <cell r="P296">
            <v>135843.72461492778</v>
          </cell>
          <cell r="Q296">
            <v>137823.48749635031</v>
          </cell>
          <cell r="R296">
            <v>139832.10309863108</v>
          </cell>
          <cell r="S296">
            <v>178670035.33199999</v>
          </cell>
          <cell r="T296">
            <v>181273941.43789807</v>
          </cell>
          <cell r="U296">
            <v>183915796.41975474</v>
          </cell>
          <cell r="V296">
            <v>186596153.33790627</v>
          </cell>
          <cell r="W296">
            <v>3554843.3759999969</v>
          </cell>
          <cell r="X296">
            <v>7304262.8964937888</v>
          </cell>
          <cell r="Y296">
            <v>11237244.164612139</v>
          </cell>
          <cell r="Z296">
            <v>15360957.155047206</v>
          </cell>
          <cell r="AA296">
            <v>3573588</v>
          </cell>
          <cell r="AB296">
            <v>7468307.4554608762</v>
          </cell>
          <cell r="AC296">
            <v>11706765.451448917</v>
          </cell>
          <cell r="AD296">
            <v>16312416.276510715</v>
          </cell>
          <cell r="AE296">
            <v>0</v>
          </cell>
          <cell r="AF296">
            <v>0</v>
          </cell>
          <cell r="AG296">
            <v>0</v>
          </cell>
          <cell r="AH296">
            <v>0</v>
          </cell>
          <cell r="AI296">
            <v>182224878.70799997</v>
          </cell>
          <cell r="AJ296">
            <v>188578204.33439186</v>
          </cell>
          <cell r="AK296">
            <v>195153040.58436689</v>
          </cell>
          <cell r="AL296">
            <v>201957110.49295348</v>
          </cell>
          <cell r="AM296">
            <v>185798466.708</v>
          </cell>
          <cell r="AN296">
            <v>196046511.78985274</v>
          </cell>
          <cell r="AO296">
            <v>206859806.03581581</v>
          </cell>
          <cell r="AP296">
            <v>218269526.76946419</v>
          </cell>
          <cell r="AQ296">
            <v>3573588.0000000298</v>
          </cell>
          <cell r="AR296">
            <v>7468307.4554608762</v>
          </cell>
          <cell r="AS296">
            <v>11706765.451448917</v>
          </cell>
          <cell r="AT296">
            <v>16312416.276510715</v>
          </cell>
          <cell r="AU296">
            <v>185798466.70799997</v>
          </cell>
          <cell r="AV296">
            <v>196046511.78985274</v>
          </cell>
          <cell r="AW296">
            <v>206859806.03581581</v>
          </cell>
          <cell r="AX296">
            <v>218269526.76946419</v>
          </cell>
        </row>
        <row r="297">
          <cell r="A297" t="str">
            <v>E2001</v>
          </cell>
          <cell r="B297" t="str">
            <v>R610</v>
          </cell>
          <cell r="C297" t="str">
            <v>UA</v>
          </cell>
          <cell r="D297" t="str">
            <v>-</v>
          </cell>
          <cell r="E297" t="str">
            <v>E6120</v>
          </cell>
          <cell r="F297" t="str">
            <v>E7020</v>
          </cell>
          <cell r="G297" t="str">
            <v>East Riding of Yorkshire UA</v>
          </cell>
          <cell r="H297">
            <v>106359.8</v>
          </cell>
          <cell r="I297">
            <v>111185.3</v>
          </cell>
          <cell r="J297">
            <v>1215.68</v>
          </cell>
          <cell r="K297">
            <v>1264.1400000000001</v>
          </cell>
          <cell r="L297">
            <v>3.9862463806264792E-2</v>
          </cell>
          <cell r="M297">
            <v>1.9923003627574598E-2</v>
          </cell>
          <cell r="N297">
            <v>1.0149000799905845</v>
          </cell>
          <cell r="O297">
            <v>111185.3</v>
          </cell>
          <cell r="P297">
            <v>112841.96986377714</v>
          </cell>
          <cell r="Q297">
            <v>114523.32424104254</v>
          </cell>
          <cell r="R297">
            <v>116229.73093302172</v>
          </cell>
          <cell r="S297">
            <v>135165745.50400001</v>
          </cell>
          <cell r="T297">
            <v>137179725.9239966</v>
          </cell>
          <cell r="U297">
            <v>139223714.81335062</v>
          </cell>
          <cell r="V297">
            <v>141298159.30065587</v>
          </cell>
          <cell r="W297">
            <v>2692907.638000017</v>
          </cell>
          <cell r="X297">
            <v>5531287.3392376797</v>
          </cell>
          <cell r="Y297">
            <v>8510452.3385710958</v>
          </cell>
          <cell r="Z297">
            <v>11635967.120368401</v>
          </cell>
          <cell r="AA297">
            <v>2695132</v>
          </cell>
          <cell r="AB297">
            <v>5642956.4317047894</v>
          </cell>
          <cell r="AC297">
            <v>8852866.7868052721</v>
          </cell>
          <cell r="AD297">
            <v>12342874.579674244</v>
          </cell>
          <cell r="AE297">
            <v>0</v>
          </cell>
          <cell r="AF297">
            <v>0</v>
          </cell>
          <cell r="AG297">
            <v>0</v>
          </cell>
          <cell r="AH297">
            <v>0</v>
          </cell>
          <cell r="AI297">
            <v>137858653.14200002</v>
          </cell>
          <cell r="AJ297">
            <v>142711013.26323429</v>
          </cell>
          <cell r="AK297">
            <v>147734167.15192172</v>
          </cell>
          <cell r="AL297">
            <v>152934126.42102426</v>
          </cell>
          <cell r="AM297">
            <v>140553785.14200002</v>
          </cell>
          <cell r="AN297">
            <v>148353969.69493908</v>
          </cell>
          <cell r="AO297">
            <v>156587033.93872699</v>
          </cell>
          <cell r="AP297">
            <v>165277001.00069851</v>
          </cell>
          <cell r="AQ297">
            <v>2695132</v>
          </cell>
          <cell r="AR297">
            <v>5642956.4317047894</v>
          </cell>
          <cell r="AS297">
            <v>8852866.7868052721</v>
          </cell>
          <cell r="AT297">
            <v>12342874.579674244</v>
          </cell>
          <cell r="AU297">
            <v>140553785.14200002</v>
          </cell>
          <cell r="AV297">
            <v>148353969.69493908</v>
          </cell>
          <cell r="AW297">
            <v>156587033.93872699</v>
          </cell>
          <cell r="AX297">
            <v>165277001.00069851</v>
          </cell>
        </row>
        <row r="298">
          <cell r="A298" t="str">
            <v>E0601</v>
          </cell>
          <cell r="B298" t="str">
            <v>R650</v>
          </cell>
          <cell r="C298" t="str">
            <v>UA</v>
          </cell>
          <cell r="D298" t="str">
            <v>-</v>
          </cell>
          <cell r="E298" t="str">
            <v>E6106</v>
          </cell>
          <cell r="F298" t="str">
            <v>E7006</v>
          </cell>
          <cell r="G298" t="str">
            <v>Halton UA</v>
          </cell>
          <cell r="H298">
            <v>31188.9</v>
          </cell>
          <cell r="I298">
            <v>32948.1</v>
          </cell>
          <cell r="J298">
            <v>1204.01</v>
          </cell>
          <cell r="K298">
            <v>1250.97</v>
          </cell>
          <cell r="L298">
            <v>3.9002998313967474E-2</v>
          </cell>
          <cell r="M298">
            <v>1.9003225126568157E-2</v>
          </cell>
          <cell r="N298">
            <v>1.0184587393033644</v>
          </cell>
          <cell r="O298">
            <v>32948.1</v>
          </cell>
          <cell r="P298">
            <v>33556.280388441177</v>
          </cell>
          <cell r="Q298">
            <v>34175.687020122015</v>
          </cell>
          <cell r="R298">
            <v>34806.527117339821</v>
          </cell>
          <cell r="S298">
            <v>39669841.880999997</v>
          </cell>
          <cell r="T298">
            <v>40402097.150487058</v>
          </cell>
          <cell r="U298">
            <v>41147868.929097109</v>
          </cell>
          <cell r="V298">
            <v>41907406.71454832</v>
          </cell>
          <cell r="W298">
            <v>753854.93600000499</v>
          </cell>
          <cell r="X298">
            <v>1591167.4937006489</v>
          </cell>
          <cell r="Y298">
            <v>2475906.5870298995</v>
          </cell>
          <cell r="Z298">
            <v>3410189.0095755104</v>
          </cell>
          <cell r="AA298">
            <v>793387.84</v>
          </cell>
          <cell r="AB298">
            <v>1663751.4364416823</v>
          </cell>
          <cell r="AC298">
            <v>2617608.8254664987</v>
          </cell>
          <cell r="AD298">
            <v>3661143.956065096</v>
          </cell>
          <cell r="AE298">
            <v>0</v>
          </cell>
          <cell r="AF298">
            <v>0</v>
          </cell>
          <cell r="AG298">
            <v>0</v>
          </cell>
          <cell r="AH298">
            <v>0</v>
          </cell>
          <cell r="AI298">
            <v>40423696.817000002</v>
          </cell>
          <cell r="AJ298">
            <v>41993264.644187704</v>
          </cell>
          <cell r="AK298">
            <v>43623775.516127005</v>
          </cell>
          <cell r="AL298">
            <v>45317595.724123828</v>
          </cell>
          <cell r="AM298">
            <v>41217084.656999998</v>
          </cell>
          <cell r="AN298">
            <v>43657016.080629386</v>
          </cell>
          <cell r="AO298">
            <v>46241384.341593504</v>
          </cell>
          <cell r="AP298">
            <v>48978739.680188924</v>
          </cell>
          <cell r="AQ298">
            <v>793387.83999999613</v>
          </cell>
          <cell r="AR298">
            <v>1663751.4364416823</v>
          </cell>
          <cell r="AS298">
            <v>2617608.8254664987</v>
          </cell>
          <cell r="AT298">
            <v>3661143.956065096</v>
          </cell>
          <cell r="AU298">
            <v>41217084.657000005</v>
          </cell>
          <cell r="AV298">
            <v>43657016.080629386</v>
          </cell>
          <cell r="AW298">
            <v>46241384.341593504</v>
          </cell>
          <cell r="AX298">
            <v>48978739.680188924</v>
          </cell>
        </row>
        <row r="299">
          <cell r="A299" t="str">
            <v>E0701</v>
          </cell>
          <cell r="B299" t="str">
            <v>R606</v>
          </cell>
          <cell r="C299" t="str">
            <v>UA</v>
          </cell>
          <cell r="D299" t="str">
            <v>-</v>
          </cell>
          <cell r="E299" t="str">
            <v>E6107</v>
          </cell>
          <cell r="F299" t="str">
            <v>E7007</v>
          </cell>
          <cell r="G299" t="str">
            <v>Hartlepool UA</v>
          </cell>
          <cell r="H299">
            <v>21701.7</v>
          </cell>
          <cell r="I299">
            <v>23265.7</v>
          </cell>
          <cell r="J299">
            <v>1418.7</v>
          </cell>
          <cell r="K299">
            <v>1474.03</v>
          </cell>
          <cell r="L299">
            <v>3.9000493409459214E-2</v>
          </cell>
          <cell r="M299">
            <v>1.9000492555096393E-2</v>
          </cell>
          <cell r="N299">
            <v>1.0234676565838448</v>
          </cell>
          <cell r="O299">
            <v>23265.7</v>
          </cell>
          <cell r="P299">
            <v>23811.691457782759</v>
          </cell>
          <cell r="Q299">
            <v>24370.496055594474</v>
          </cell>
          <cell r="R299">
            <v>24942.414487805108</v>
          </cell>
          <cell r="S299">
            <v>33007048.590000004</v>
          </cell>
          <cell r="T299">
            <v>33781646.671156399</v>
          </cell>
          <cell r="U299">
            <v>34574422.754071884</v>
          </cell>
          <cell r="V299">
            <v>35385803.433849111</v>
          </cell>
          <cell r="W299">
            <v>627150.18099999998</v>
          </cell>
          <cell r="X299">
            <v>1330338.2180188184</v>
          </cell>
          <cell r="Y299">
            <v>2080277.7563102767</v>
          </cell>
          <cell r="Z299">
            <v>2879395.0089772446</v>
          </cell>
          <cell r="AA299">
            <v>660141</v>
          </cell>
          <cell r="AB299">
            <v>1391128.5727209225</v>
          </cell>
          <cell r="AC299">
            <v>2199445.7221933231</v>
          </cell>
          <cell r="AD299">
            <v>3091402.0301225036</v>
          </cell>
          <cell r="AE299">
            <v>0</v>
          </cell>
          <cell r="AF299">
            <v>0</v>
          </cell>
          <cell r="AG299">
            <v>0</v>
          </cell>
          <cell r="AH299">
            <v>0</v>
          </cell>
          <cell r="AI299">
            <v>33634198.771000005</v>
          </cell>
          <cell r="AJ299">
            <v>35111984.889175214</v>
          </cell>
          <cell r="AK299">
            <v>36654700.510382161</v>
          </cell>
          <cell r="AL299">
            <v>38265198.442826353</v>
          </cell>
          <cell r="AM299">
            <v>34294339.770999998</v>
          </cell>
          <cell r="AN299">
            <v>36503113.461896136</v>
          </cell>
          <cell r="AO299">
            <v>38854146.232575484</v>
          </cell>
          <cell r="AP299">
            <v>41356600.472948857</v>
          </cell>
          <cell r="AQ299">
            <v>660140.99999999255</v>
          </cell>
          <cell r="AR299">
            <v>1391128.5727209225</v>
          </cell>
          <cell r="AS299">
            <v>2199445.7221933231</v>
          </cell>
          <cell r="AT299">
            <v>3091402.0301225036</v>
          </cell>
          <cell r="AU299">
            <v>34294339.771000005</v>
          </cell>
          <cell r="AV299">
            <v>36503113.461896136</v>
          </cell>
          <cell r="AW299">
            <v>38854146.232575484</v>
          </cell>
          <cell r="AX299">
            <v>41356600.472948857</v>
          </cell>
        </row>
        <row r="300">
          <cell r="A300" t="str">
            <v>E1801</v>
          </cell>
          <cell r="B300" t="str">
            <v>R656</v>
          </cell>
          <cell r="C300" t="str">
            <v>UA</v>
          </cell>
          <cell r="D300" t="str">
            <v>-</v>
          </cell>
          <cell r="E300" t="str">
            <v>E6118</v>
          </cell>
          <cell r="F300" t="str">
            <v>E7055</v>
          </cell>
          <cell r="G300" t="str">
            <v>Herefordshire UA</v>
          </cell>
          <cell r="H300">
            <v>64260.2</v>
          </cell>
          <cell r="I300">
            <v>66873</v>
          </cell>
          <cell r="J300">
            <v>1275.0999999999999</v>
          </cell>
          <cell r="K300">
            <v>1324.83</v>
          </cell>
          <cell r="L300">
            <v>3.9000862677437187E-2</v>
          </cell>
          <cell r="M300">
            <v>1.9000021183359195E-2</v>
          </cell>
          <cell r="N300">
            <v>1.0133735810094016</v>
          </cell>
          <cell r="O300">
            <v>66873</v>
          </cell>
          <cell r="P300">
            <v>67767.331482841706</v>
          </cell>
          <cell r="Q300">
            <v>68673.623380218458</v>
          </cell>
          <cell r="R300">
            <v>69592.035645702941</v>
          </cell>
          <cell r="S300">
            <v>85269762.299999997</v>
          </cell>
          <cell r="T300">
            <v>86410124.373771459</v>
          </cell>
          <cell r="U300">
            <v>87565737.172116548</v>
          </cell>
          <cell r="V300">
            <v>88736804.651835814</v>
          </cell>
          <cell r="W300">
            <v>1620127.2900000033</v>
          </cell>
          <cell r="X300">
            <v>3402832.5649049552</v>
          </cell>
          <cell r="Y300">
            <v>5268622.1777529381</v>
          </cell>
          <cell r="Z300">
            <v>7220600.2667568605</v>
          </cell>
          <cell r="AA300">
            <v>1705467</v>
          </cell>
          <cell r="AB300">
            <v>3558444.5804732889</v>
          </cell>
          <cell r="AC300">
            <v>5570556.6323110312</v>
          </cell>
          <cell r="AD300">
            <v>7752374.8631105572</v>
          </cell>
          <cell r="AE300">
            <v>0</v>
          </cell>
          <cell r="AF300">
            <v>0</v>
          </cell>
          <cell r="AG300">
            <v>0</v>
          </cell>
          <cell r="AH300">
            <v>0</v>
          </cell>
          <cell r="AI300">
            <v>86889889.590000004</v>
          </cell>
          <cell r="AJ300">
            <v>89812956.938676417</v>
          </cell>
          <cell r="AK300">
            <v>92834359.34986949</v>
          </cell>
          <cell r="AL300">
            <v>95957404.918592677</v>
          </cell>
          <cell r="AM300">
            <v>88595356.590000004</v>
          </cell>
          <cell r="AN300">
            <v>93371401.519149706</v>
          </cell>
          <cell r="AO300">
            <v>98404915.982180521</v>
          </cell>
          <cell r="AP300">
            <v>103709779.78170323</v>
          </cell>
          <cell r="AQ300">
            <v>1705467</v>
          </cell>
          <cell r="AR300">
            <v>3558444.5804732889</v>
          </cell>
          <cell r="AS300">
            <v>5570556.6323110312</v>
          </cell>
          <cell r="AT300">
            <v>7752374.8631105572</v>
          </cell>
          <cell r="AU300">
            <v>88595356.590000004</v>
          </cell>
          <cell r="AV300">
            <v>93371401.519149706</v>
          </cell>
          <cell r="AW300">
            <v>98404915.982180521</v>
          </cell>
          <cell r="AX300">
            <v>103709779.78170323</v>
          </cell>
        </row>
        <row r="301">
          <cell r="A301" t="str">
            <v>E2101</v>
          </cell>
          <cell r="B301" t="str">
            <v>R601</v>
          </cell>
          <cell r="C301" t="str">
            <v>UA</v>
          </cell>
          <cell r="D301" t="str">
            <v>-</v>
          </cell>
          <cell r="E301" t="str">
            <v>-</v>
          </cell>
          <cell r="F301" t="str">
            <v>E7052</v>
          </cell>
          <cell r="G301" t="str">
            <v>Isle of Wight UA</v>
          </cell>
          <cell r="H301">
            <v>47060</v>
          </cell>
          <cell r="I301">
            <v>50954.400000000001</v>
          </cell>
          <cell r="J301">
            <v>1341.64</v>
          </cell>
          <cell r="K301">
            <v>1395.17</v>
          </cell>
          <cell r="L301">
            <v>3.9898929668167327E-2</v>
          </cell>
          <cell r="M301">
            <v>1.9901010112865603E-2</v>
          </cell>
          <cell r="N301">
            <v>1.026856893747943</v>
          </cell>
          <cell r="O301">
            <v>50954.400000000001</v>
          </cell>
          <cell r="P301">
            <v>52322.876906790189</v>
          </cell>
          <cell r="Q301">
            <v>53728.106852462552</v>
          </cell>
          <cell r="R301">
            <v>55171.076909477262</v>
          </cell>
          <cell r="S301">
            <v>68362461.216000006</v>
          </cell>
          <cell r="T301">
            <v>70198464.57322599</v>
          </cell>
          <cell r="U301">
            <v>72083777.277537867</v>
          </cell>
          <cell r="V301">
            <v>74019723.62483108</v>
          </cell>
          <cell r="W301">
            <v>1360482.0319999987</v>
          </cell>
          <cell r="X301">
            <v>2828930.051911518</v>
          </cell>
          <cell r="Y301">
            <v>4404679.9978015395</v>
          </cell>
          <cell r="Z301">
            <v>6093830.0134027302</v>
          </cell>
          <cell r="AA301">
            <v>1367107</v>
          </cell>
          <cell r="AB301">
            <v>2891885.8758708239</v>
          </cell>
          <cell r="AC301">
            <v>4588108.7375385612</v>
          </cell>
          <cell r="AD301">
            <v>6470638.3227694482</v>
          </cell>
          <cell r="AE301">
            <v>0</v>
          </cell>
          <cell r="AF301">
            <v>0</v>
          </cell>
          <cell r="AG301">
            <v>0</v>
          </cell>
          <cell r="AH301">
            <v>0</v>
          </cell>
          <cell r="AI301">
            <v>69722943.248000011</v>
          </cell>
          <cell r="AJ301">
            <v>73027394.625137508</v>
          </cell>
          <cell r="AK301">
            <v>76488457.27533941</v>
          </cell>
          <cell r="AL301">
            <v>80113553.638233811</v>
          </cell>
          <cell r="AM301">
            <v>71090050.248000011</v>
          </cell>
          <cell r="AN301">
            <v>75919280.501008332</v>
          </cell>
          <cell r="AO301">
            <v>81076566.012877971</v>
          </cell>
          <cell r="AP301">
            <v>86584191.961003259</v>
          </cell>
          <cell r="AQ301">
            <v>1367107</v>
          </cell>
          <cell r="AR301">
            <v>2891885.8758708239</v>
          </cell>
          <cell r="AS301">
            <v>4588108.7375385612</v>
          </cell>
          <cell r="AT301">
            <v>6470638.3227694482</v>
          </cell>
          <cell r="AU301">
            <v>71090050.248000011</v>
          </cell>
          <cell r="AV301">
            <v>75919280.501008332</v>
          </cell>
          <cell r="AW301">
            <v>81076566.012877971</v>
          </cell>
          <cell r="AX301">
            <v>86584191.961003259</v>
          </cell>
        </row>
        <row r="302">
          <cell r="A302" t="str">
            <v>E4001</v>
          </cell>
          <cell r="B302" t="str">
            <v>R403</v>
          </cell>
          <cell r="C302" t="str">
            <v>UA</v>
          </cell>
          <cell r="D302" t="str">
            <v>-</v>
          </cell>
          <cell r="E302" t="str">
            <v>-</v>
          </cell>
          <cell r="F302" t="str">
            <v>E7051</v>
          </cell>
          <cell r="G302" t="str">
            <v>Isles of Scilly</v>
          </cell>
          <cell r="H302">
            <v>1307.0999999999999</v>
          </cell>
          <cell r="I302">
            <v>1318.6</v>
          </cell>
          <cell r="J302">
            <v>1071.55</v>
          </cell>
          <cell r="K302">
            <v>1114.32</v>
          </cell>
          <cell r="L302">
            <v>3.9914143063786156E-2</v>
          </cell>
          <cell r="M302">
            <v>1.9914791779384711E-2</v>
          </cell>
          <cell r="N302">
            <v>1.002924141949475</v>
          </cell>
          <cell r="O302">
            <v>1318.6</v>
          </cell>
          <cell r="P302">
            <v>1322.4557735745777</v>
          </cell>
          <cell r="Q302">
            <v>1326.3228219784125</v>
          </cell>
          <cell r="R302">
            <v>1330.2011781807057</v>
          </cell>
          <cell r="S302">
            <v>1412945.8299999998</v>
          </cell>
          <cell r="T302">
            <v>1417077.4841738387</v>
          </cell>
          <cell r="U302">
            <v>1421221.2198909679</v>
          </cell>
          <cell r="V302">
            <v>1425377.0724795351</v>
          </cell>
          <cell r="W302">
            <v>28138.521999999903</v>
          </cell>
          <cell r="X302">
            <v>57126.768776704674</v>
          </cell>
          <cell r="Y302">
            <v>86864.116266696466</v>
          </cell>
          <cell r="Z302">
            <v>117368.02310802609</v>
          </cell>
          <cell r="AA302">
            <v>28258.000000000004</v>
          </cell>
          <cell r="AB302">
            <v>58380.221363464836</v>
          </cell>
          <cell r="AC302">
            <v>90463.271463458426</v>
          </cell>
          <cell r="AD302">
            <v>124606.81470189895</v>
          </cell>
          <cell r="AE302">
            <v>0</v>
          </cell>
          <cell r="AF302">
            <v>0</v>
          </cell>
          <cell r="AG302">
            <v>0</v>
          </cell>
          <cell r="AH302">
            <v>0</v>
          </cell>
          <cell r="AI302">
            <v>1441084.3519999997</v>
          </cell>
          <cell r="AJ302">
            <v>1474204.2529505435</v>
          </cell>
          <cell r="AK302">
            <v>1508085.3361576644</v>
          </cell>
          <cell r="AL302">
            <v>1542745.0955875611</v>
          </cell>
          <cell r="AM302">
            <v>1469342.352</v>
          </cell>
          <cell r="AN302">
            <v>1532584.4743140084</v>
          </cell>
          <cell r="AO302">
            <v>1598548.6076211229</v>
          </cell>
          <cell r="AP302">
            <v>1667351.9102894601</v>
          </cell>
          <cell r="AQ302">
            <v>28258.000000000233</v>
          </cell>
          <cell r="AR302">
            <v>58380.221363464836</v>
          </cell>
          <cell r="AS302">
            <v>90463.271463458426</v>
          </cell>
          <cell r="AT302">
            <v>124606.81470189895</v>
          </cell>
          <cell r="AU302">
            <v>1469342.3519999997</v>
          </cell>
          <cell r="AV302">
            <v>1532584.4743140084</v>
          </cell>
          <cell r="AW302">
            <v>1598548.6076211229</v>
          </cell>
          <cell r="AX302">
            <v>1667351.9102894601</v>
          </cell>
        </row>
        <row r="303">
          <cell r="A303" t="str">
            <v>E2002</v>
          </cell>
          <cell r="B303" t="str">
            <v>R611</v>
          </cell>
          <cell r="C303" t="str">
            <v>UA</v>
          </cell>
          <cell r="D303" t="str">
            <v>-</v>
          </cell>
          <cell r="E303" t="str">
            <v>E6120</v>
          </cell>
          <cell r="F303" t="str">
            <v>E7020</v>
          </cell>
          <cell r="G303" t="str">
            <v>Kingston upon Hull UA</v>
          </cell>
          <cell r="H303">
            <v>52150</v>
          </cell>
          <cell r="I303">
            <v>56965</v>
          </cell>
          <cell r="J303">
            <v>1162.02</v>
          </cell>
          <cell r="K303">
            <v>1207.9000000000001</v>
          </cell>
          <cell r="L303">
            <v>3.948296931206019E-2</v>
          </cell>
          <cell r="M303">
            <v>1.9483307497413671E-2</v>
          </cell>
          <cell r="N303">
            <v>1.0298751907817683</v>
          </cell>
          <cell r="O303">
            <v>56965</v>
          </cell>
          <cell r="P303">
            <v>58666.840242883431</v>
          </cell>
          <cell r="Q303">
            <v>60419.523287703094</v>
          </cell>
          <cell r="R303">
            <v>62224.568072866714</v>
          </cell>
          <cell r="S303">
            <v>66194469.299999997</v>
          </cell>
          <cell r="T303">
            <v>68172041.699035406</v>
          </cell>
          <cell r="U303">
            <v>70208694.450776741</v>
          </cell>
          <cell r="V303">
            <v>72306192.592032582</v>
          </cell>
          <cell r="W303">
            <v>1289687.200000009</v>
          </cell>
          <cell r="X303">
            <v>2718222.0221525007</v>
          </cell>
          <cell r="Y303">
            <v>4259591.9011400724</v>
          </cell>
          <cell r="Z303">
            <v>5920708.8341165325</v>
          </cell>
          <cell r="AA303">
            <v>1323867</v>
          </cell>
          <cell r="AB303">
            <v>2807959.6613661647</v>
          </cell>
          <cell r="AC303">
            <v>4467684.3891238272</v>
          </cell>
          <cell r="AD303">
            <v>6319064.4173831493</v>
          </cell>
          <cell r="AE303">
            <v>0</v>
          </cell>
          <cell r="AF303">
            <v>0</v>
          </cell>
          <cell r="AG303">
            <v>0</v>
          </cell>
          <cell r="AH303">
            <v>0</v>
          </cell>
          <cell r="AI303">
            <v>67484156.5</v>
          </cell>
          <cell r="AJ303">
            <v>70890263.721187904</v>
          </cell>
          <cell r="AK303">
            <v>74468286.35191682</v>
          </cell>
          <cell r="AL303">
            <v>78226901.426149115</v>
          </cell>
          <cell r="AM303">
            <v>68808023.5</v>
          </cell>
          <cell r="AN303">
            <v>73698223.382554069</v>
          </cell>
          <cell r="AO303">
            <v>78935970.741040647</v>
          </cell>
          <cell r="AP303">
            <v>84545965.843532264</v>
          </cell>
          <cell r="AQ303">
            <v>1323867</v>
          </cell>
          <cell r="AR303">
            <v>2807959.6613661647</v>
          </cell>
          <cell r="AS303">
            <v>4467684.3891238272</v>
          </cell>
          <cell r="AT303">
            <v>6319064.4173831493</v>
          </cell>
          <cell r="AU303">
            <v>68808023.5</v>
          </cell>
          <cell r="AV303">
            <v>73698223.382554069</v>
          </cell>
          <cell r="AW303">
            <v>78935970.741040647</v>
          </cell>
          <cell r="AX303">
            <v>84545965.843532264</v>
          </cell>
        </row>
        <row r="304">
          <cell r="A304" t="str">
            <v>E2401</v>
          </cell>
          <cell r="B304" t="str">
            <v>R628</v>
          </cell>
          <cell r="C304" t="str">
            <v>UA</v>
          </cell>
          <cell r="D304" t="str">
            <v>-</v>
          </cell>
          <cell r="E304" t="str">
            <v>E6124</v>
          </cell>
          <cell r="F304" t="str">
            <v>E7024</v>
          </cell>
          <cell r="G304" t="str">
            <v>Leicester City UA</v>
          </cell>
          <cell r="H304">
            <v>62070</v>
          </cell>
          <cell r="I304">
            <v>69206</v>
          </cell>
          <cell r="J304">
            <v>1301.95</v>
          </cell>
          <cell r="K304">
            <v>1354.01</v>
          </cell>
          <cell r="L304">
            <v>3.9986174584277334E-2</v>
          </cell>
          <cell r="M304">
            <v>1.9993444439943664E-2</v>
          </cell>
          <cell r="N304">
            <v>1.0369408912672577</v>
          </cell>
          <cell r="O304">
            <v>69206</v>
          </cell>
          <cell r="P304">
            <v>71762.531321041839</v>
          </cell>
          <cell r="Q304">
            <v>74413.503187635622</v>
          </cell>
          <cell r="R304">
            <v>77162.404317705805</v>
          </cell>
          <cell r="S304">
            <v>90102751.700000003</v>
          </cell>
          <cell r="T304">
            <v>93431227.653430432</v>
          </cell>
          <cell r="U304">
            <v>96882660.475142196</v>
          </cell>
          <cell r="V304">
            <v>100461592.30143708</v>
          </cell>
          <cell r="W304">
            <v>1801464.3599999896</v>
          </cell>
          <cell r="X304">
            <v>3773996.8532940983</v>
          </cell>
          <cell r="Y304">
            <v>5929333.1034113308</v>
          </cell>
          <cell r="Z304">
            <v>8280567.1579579776</v>
          </cell>
          <cell r="AA304">
            <v>1801400</v>
          </cell>
          <cell r="AB304">
            <v>3848647.9286394864</v>
          </cell>
          <cell r="AC304">
            <v>6166374.6725459546</v>
          </cell>
          <cell r="AD304">
            <v>8782131.8958773464</v>
          </cell>
          <cell r="AE304">
            <v>0</v>
          </cell>
          <cell r="AF304">
            <v>0</v>
          </cell>
          <cell r="AG304">
            <v>0</v>
          </cell>
          <cell r="AH304">
            <v>0</v>
          </cell>
          <cell r="AI304">
            <v>91904216.059999987</v>
          </cell>
          <cell r="AJ304">
            <v>97205224.506724536</v>
          </cell>
          <cell r="AK304">
            <v>102811993.57855353</v>
          </cell>
          <cell r="AL304">
            <v>108742159.45939505</v>
          </cell>
          <cell r="AM304">
            <v>93705616.059999987</v>
          </cell>
          <cell r="AN304">
            <v>101053872.43536402</v>
          </cell>
          <cell r="AO304">
            <v>108978368.25109948</v>
          </cell>
          <cell r="AP304">
            <v>117524291.3552724</v>
          </cell>
          <cell r="AQ304">
            <v>1801400</v>
          </cell>
          <cell r="AR304">
            <v>3848647.9286394864</v>
          </cell>
          <cell r="AS304">
            <v>6166374.6725459546</v>
          </cell>
          <cell r="AT304">
            <v>8782131.8958773464</v>
          </cell>
          <cell r="AU304">
            <v>93705616.059999987</v>
          </cell>
          <cell r="AV304">
            <v>101053872.43536402</v>
          </cell>
          <cell r="AW304">
            <v>108978368.25109948</v>
          </cell>
          <cell r="AX304">
            <v>117524291.3552724</v>
          </cell>
        </row>
        <row r="305">
          <cell r="A305" t="str">
            <v>E0201</v>
          </cell>
          <cell r="B305" t="str">
            <v>R619</v>
          </cell>
          <cell r="C305" t="str">
            <v>UA</v>
          </cell>
          <cell r="D305" t="str">
            <v>-</v>
          </cell>
          <cell r="E305" t="str">
            <v>E6102</v>
          </cell>
          <cell r="F305" t="str">
            <v>E7002</v>
          </cell>
          <cell r="G305" t="str">
            <v>Luton UA</v>
          </cell>
          <cell r="H305">
            <v>44699</v>
          </cell>
          <cell r="I305">
            <v>49151.3</v>
          </cell>
          <cell r="J305">
            <v>1243.3800000000001</v>
          </cell>
          <cell r="K305">
            <v>1292.49</v>
          </cell>
          <cell r="L305">
            <v>3.949717704965483E-2</v>
          </cell>
          <cell r="M305">
            <v>1.9497207613647483E-2</v>
          </cell>
          <cell r="N305">
            <v>1.0321569325892637</v>
          </cell>
          <cell r="O305">
            <v>49151.3</v>
          </cell>
          <cell r="P305">
            <v>50731.855040774681</v>
          </cell>
          <cell r="Q305">
            <v>52363.235883449168</v>
          </cell>
          <cell r="R305">
            <v>54047.076929908952</v>
          </cell>
          <cell r="S305">
            <v>61113743.394000009</v>
          </cell>
          <cell r="T305">
            <v>63078973.920598425</v>
          </cell>
          <cell r="U305">
            <v>65107400.23276303</v>
          </cell>
          <cell r="V305">
            <v>67201054.513110206</v>
          </cell>
          <cell r="W305">
            <v>1191547.3429999955</v>
          </cell>
          <cell r="X305">
            <v>2516040.6060094507</v>
          </cell>
          <cell r="Y305">
            <v>3951035.7339073778</v>
          </cell>
          <cell r="Z305">
            <v>5503671.7923958153</v>
          </cell>
          <cell r="AA305">
            <v>1222273</v>
          </cell>
          <cell r="AB305">
            <v>2598217.4079090133</v>
          </cell>
          <cell r="AC305">
            <v>4143125.8140839487</v>
          </cell>
          <cell r="AD305">
            <v>5872993.1415955573</v>
          </cell>
          <cell r="AE305">
            <v>0</v>
          </cell>
          <cell r="AF305">
            <v>0</v>
          </cell>
          <cell r="AG305">
            <v>0</v>
          </cell>
          <cell r="AH305">
            <v>0</v>
          </cell>
          <cell r="AI305">
            <v>62305290.737000003</v>
          </cell>
          <cell r="AJ305">
            <v>65595014.526607879</v>
          </cell>
          <cell r="AK305">
            <v>69058435.966670409</v>
          </cell>
          <cell r="AL305">
            <v>72704726.305506021</v>
          </cell>
          <cell r="AM305">
            <v>63527563.737000003</v>
          </cell>
          <cell r="AN305">
            <v>68193231.934516892</v>
          </cell>
          <cell r="AO305">
            <v>73201561.780754358</v>
          </cell>
          <cell r="AP305">
            <v>78577719.447101578</v>
          </cell>
          <cell r="AQ305">
            <v>1222273</v>
          </cell>
          <cell r="AR305">
            <v>2598217.4079090133</v>
          </cell>
          <cell r="AS305">
            <v>4143125.8140839487</v>
          </cell>
          <cell r="AT305">
            <v>5872993.1415955573</v>
          </cell>
          <cell r="AU305">
            <v>63527563.737000003</v>
          </cell>
          <cell r="AV305">
            <v>68193231.934516892</v>
          </cell>
          <cell r="AW305">
            <v>73201561.780754358</v>
          </cell>
          <cell r="AX305">
            <v>78577719.447101578</v>
          </cell>
        </row>
        <row r="306">
          <cell r="A306" t="str">
            <v>E0702</v>
          </cell>
          <cell r="B306" t="str">
            <v>R607</v>
          </cell>
          <cell r="C306" t="str">
            <v>UA</v>
          </cell>
          <cell r="D306" t="str">
            <v>-</v>
          </cell>
          <cell r="E306" t="str">
            <v>E6107</v>
          </cell>
          <cell r="F306" t="str">
            <v>E7007</v>
          </cell>
          <cell r="G306" t="str">
            <v>Middlesborough UA</v>
          </cell>
          <cell r="H306">
            <v>30171</v>
          </cell>
          <cell r="I306">
            <v>32169</v>
          </cell>
          <cell r="J306">
            <v>1380.12</v>
          </cell>
          <cell r="K306">
            <v>1435.1</v>
          </cell>
          <cell r="L306">
            <v>3.9837115613135188E-2</v>
          </cell>
          <cell r="M306">
            <v>1.9915760550549333E-2</v>
          </cell>
          <cell r="N306">
            <v>1.0216040797905919</v>
          </cell>
          <cell r="O306">
            <v>32169</v>
          </cell>
          <cell r="P306">
            <v>32863.981642783547</v>
          </cell>
          <cell r="Q306">
            <v>33573.977724430792</v>
          </cell>
          <cell r="R306">
            <v>34299.312618076947</v>
          </cell>
          <cell r="S306">
            <v>44397080.279999994</v>
          </cell>
          <cell r="T306">
            <v>45356238.344838426</v>
          </cell>
          <cell r="U306">
            <v>46336118.13704142</v>
          </cell>
          <cell r="V306">
            <v>47337167.330460355</v>
          </cell>
          <cell r="W306">
            <v>884201.61999999557</v>
          </cell>
          <cell r="X306">
            <v>1828494.8288932035</v>
          </cell>
          <cell r="Y306">
            <v>2832080.0953555922</v>
          </cell>
          <cell r="Z306">
            <v>3897873.2179123876</v>
          </cell>
          <cell r="AA306">
            <v>884450</v>
          </cell>
          <cell r="AB306">
            <v>1864890.8840493858</v>
          </cell>
          <cell r="AC306">
            <v>2945469.659211807</v>
          </cell>
          <cell r="AD306">
            <v>4134076.6117835715</v>
          </cell>
          <cell r="AE306">
            <v>0</v>
          </cell>
          <cell r="AF306">
            <v>0</v>
          </cell>
          <cell r="AG306">
            <v>0</v>
          </cell>
          <cell r="AH306">
            <v>0</v>
          </cell>
          <cell r="AI306">
            <v>45281281.899999991</v>
          </cell>
          <cell r="AJ306">
            <v>47184733.173731633</v>
          </cell>
          <cell r="AK306">
            <v>49168198.232397012</v>
          </cell>
          <cell r="AL306">
            <v>51235040.548372746</v>
          </cell>
          <cell r="AM306">
            <v>46165731.899999999</v>
          </cell>
          <cell r="AN306">
            <v>49049624.057781018</v>
          </cell>
          <cell r="AO306">
            <v>52113667.891608819</v>
          </cell>
          <cell r="AP306">
            <v>55369117.160156317</v>
          </cell>
          <cell r="AQ306">
            <v>884450.00000000745</v>
          </cell>
          <cell r="AR306">
            <v>1864890.8840493858</v>
          </cell>
          <cell r="AS306">
            <v>2945469.659211807</v>
          </cell>
          <cell r="AT306">
            <v>4134076.6117835715</v>
          </cell>
          <cell r="AU306">
            <v>46165731.899999991</v>
          </cell>
          <cell r="AV306">
            <v>49049624.057781018</v>
          </cell>
          <cell r="AW306">
            <v>52113667.891608819</v>
          </cell>
          <cell r="AX306">
            <v>55369117.160156317</v>
          </cell>
        </row>
        <row r="307">
          <cell r="A307" t="str">
            <v>E0401</v>
          </cell>
          <cell r="B307" t="str">
            <v>R620</v>
          </cell>
          <cell r="C307" t="str">
            <v>UA</v>
          </cell>
          <cell r="D307" t="str">
            <v>-</v>
          </cell>
          <cell r="E307" t="str">
            <v>E6104</v>
          </cell>
          <cell r="F307" t="str">
            <v>E7054</v>
          </cell>
          <cell r="G307" t="str">
            <v>Milton Keynes UA</v>
          </cell>
          <cell r="H307">
            <v>74879.199999999997</v>
          </cell>
          <cell r="I307">
            <v>80360.7</v>
          </cell>
          <cell r="J307">
            <v>1160.23</v>
          </cell>
          <cell r="K307">
            <v>1206.05</v>
          </cell>
          <cell r="L307">
            <v>3.9492169656016429E-2</v>
          </cell>
          <cell r="M307">
            <v>1.9496136961235644E-2</v>
          </cell>
          <cell r="N307">
            <v>1.0238291845975467</v>
          </cell>
          <cell r="O307">
            <v>80360.7</v>
          </cell>
          <cell r="P307">
            <v>82275.629954688062</v>
          </cell>
          <cell r="Q307">
            <v>84236.191128757768</v>
          </cell>
          <cell r="R307">
            <v>86243.470876959167</v>
          </cell>
          <cell r="S307">
            <v>93236894.960999995</v>
          </cell>
          <cell r="T307">
            <v>95458654.142327726</v>
          </cell>
          <cell r="U307">
            <v>97733356.033318624</v>
          </cell>
          <cell r="V307">
            <v>100062262.21557434</v>
          </cell>
          <cell r="W307">
            <v>1817759.2739999974</v>
          </cell>
          <cell r="X307">
            <v>3807469.578046489</v>
          </cell>
          <cell r="Y307">
            <v>5930829.5636070939</v>
          </cell>
          <cell r="Z307">
            <v>8194844.7683282541</v>
          </cell>
          <cell r="AA307">
            <v>1864368</v>
          </cell>
          <cell r="AB307">
            <v>3931540.7267513871</v>
          </cell>
          <cell r="AC307">
            <v>6218866.2720769942</v>
          </cell>
          <cell r="AD307">
            <v>8744427.4280736446</v>
          </cell>
          <cell r="AE307">
            <v>0</v>
          </cell>
          <cell r="AF307">
            <v>0</v>
          </cell>
          <cell r="AG307">
            <v>0</v>
          </cell>
          <cell r="AH307">
            <v>0</v>
          </cell>
          <cell r="AI307">
            <v>95054654.234999999</v>
          </cell>
          <cell r="AJ307">
            <v>99266123.720374212</v>
          </cell>
          <cell r="AK307">
            <v>103664185.59692572</v>
          </cell>
          <cell r="AL307">
            <v>108257106.98390259</v>
          </cell>
          <cell r="AM307">
            <v>96919022.234999985</v>
          </cell>
          <cell r="AN307">
            <v>103197664.4471256</v>
          </cell>
          <cell r="AO307">
            <v>109883051.86900271</v>
          </cell>
          <cell r="AP307">
            <v>117001534.41197623</v>
          </cell>
          <cell r="AQ307">
            <v>1864367.9999999851</v>
          </cell>
          <cell r="AR307">
            <v>3931540.7267513871</v>
          </cell>
          <cell r="AS307">
            <v>6218866.2720769942</v>
          </cell>
          <cell r="AT307">
            <v>8744427.4280736446</v>
          </cell>
          <cell r="AU307">
            <v>96919022.234999999</v>
          </cell>
          <cell r="AV307">
            <v>103197664.4471256</v>
          </cell>
          <cell r="AW307">
            <v>109883051.86900271</v>
          </cell>
          <cell r="AX307">
            <v>117001534.41197623</v>
          </cell>
        </row>
        <row r="308">
          <cell r="A308" t="str">
            <v>E2003</v>
          </cell>
          <cell r="B308" t="str">
            <v>R612</v>
          </cell>
          <cell r="C308" t="str">
            <v>UA</v>
          </cell>
          <cell r="D308" t="str">
            <v>-</v>
          </cell>
          <cell r="E308" t="str">
            <v>E6120</v>
          </cell>
          <cell r="F308" t="str">
            <v>E7020</v>
          </cell>
          <cell r="G308" t="str">
            <v>North East Lincolnshire UA</v>
          </cell>
          <cell r="H308">
            <v>39035</v>
          </cell>
          <cell r="I308">
            <v>41325.599999999999</v>
          </cell>
          <cell r="J308">
            <v>1296.53</v>
          </cell>
          <cell r="K308">
            <v>1348.14</v>
          </cell>
          <cell r="L308">
            <v>3.9806252072840609E-2</v>
          </cell>
          <cell r="M308">
            <v>1.9818749363949006E-2</v>
          </cell>
          <cell r="N308">
            <v>1.0191896264919631</v>
          </cell>
          <cell r="O308">
            <v>41325.599999999999</v>
          </cell>
          <cell r="P308">
            <v>42118.622828556268</v>
          </cell>
          <cell r="Q308">
            <v>42926.863468992131</v>
          </cell>
          <cell r="R308">
            <v>43750.613945433586</v>
          </cell>
          <cell r="S308">
            <v>53579880.167999998</v>
          </cell>
          <cell r="T308">
            <v>54608058.055908054</v>
          </cell>
          <cell r="U308">
            <v>55655966.293452367</v>
          </cell>
          <cell r="V308">
            <v>56723983.498673007</v>
          </cell>
          <cell r="W308">
            <v>1061886.216000014</v>
          </cell>
          <cell r="X308">
            <v>2196069.8452974255</v>
          </cell>
          <cell r="Y308">
            <v>3396095.1633555614</v>
          </cell>
          <cell r="Z308">
            <v>4664969.9302664045</v>
          </cell>
          <cell r="AA308">
            <v>1070928</v>
          </cell>
          <cell r="AB308">
            <v>2248944.2860879526</v>
          </cell>
          <cell r="AC308">
            <v>3541668.2723934427</v>
          </cell>
          <cell r="AD308">
            <v>4957721.7954419553</v>
          </cell>
          <cell r="AE308">
            <v>0</v>
          </cell>
          <cell r="AF308">
            <v>0</v>
          </cell>
          <cell r="AG308">
            <v>0</v>
          </cell>
          <cell r="AH308">
            <v>0</v>
          </cell>
          <cell r="AI308">
            <v>54641766.384000011</v>
          </cell>
          <cell r="AJ308">
            <v>56804127.90120548</v>
          </cell>
          <cell r="AK308">
            <v>59052061.456807926</v>
          </cell>
          <cell r="AL308">
            <v>61388953.42893941</v>
          </cell>
          <cell r="AM308">
            <v>55712694.383999996</v>
          </cell>
          <cell r="AN308">
            <v>59053072.187293433</v>
          </cell>
          <cell r="AO308">
            <v>62593729.729201369</v>
          </cell>
          <cell r="AP308">
            <v>66346675.224381365</v>
          </cell>
          <cell r="AQ308">
            <v>1070927.9999999851</v>
          </cell>
          <cell r="AR308">
            <v>2248944.2860879526</v>
          </cell>
          <cell r="AS308">
            <v>3541668.2723934427</v>
          </cell>
          <cell r="AT308">
            <v>4957721.7954419553</v>
          </cell>
          <cell r="AU308">
            <v>55712694.384000011</v>
          </cell>
          <cell r="AV308">
            <v>59053072.187293433</v>
          </cell>
          <cell r="AW308">
            <v>62593729.729201369</v>
          </cell>
          <cell r="AX308">
            <v>66346675.224381365</v>
          </cell>
        </row>
        <row r="309">
          <cell r="A309" t="str">
            <v>E2004</v>
          </cell>
          <cell r="B309" t="str">
            <v>R613</v>
          </cell>
          <cell r="C309" t="str">
            <v>UA</v>
          </cell>
          <cell r="D309" t="str">
            <v>-</v>
          </cell>
          <cell r="E309" t="str">
            <v>E6120</v>
          </cell>
          <cell r="F309" t="str">
            <v>E7020</v>
          </cell>
          <cell r="G309" t="str">
            <v>North Lincolnshire UA</v>
          </cell>
          <cell r="H309">
            <v>44030.2</v>
          </cell>
          <cell r="I309">
            <v>46498.1</v>
          </cell>
          <cell r="J309">
            <v>1284.03</v>
          </cell>
          <cell r="K309">
            <v>1309.7</v>
          </cell>
          <cell r="L309">
            <v>1.9991744741166606E-2</v>
          </cell>
          <cell r="M309">
            <v>1.4796472000111471E-4</v>
          </cell>
          <cell r="N309">
            <v>1.0183447990037429</v>
          </cell>
          <cell r="O309">
            <v>46498.1</v>
          </cell>
          <cell r="P309">
            <v>47351.098298555931</v>
          </cell>
          <cell r="Q309">
            <v>48219.74467944941</v>
          </cell>
          <cell r="R309">
            <v>49104.326203605706</v>
          </cell>
          <cell r="S309">
            <v>59704955.342999995</v>
          </cell>
          <cell r="T309">
            <v>60800230.748294771</v>
          </cell>
          <cell r="U309">
            <v>61915598.760753423</v>
          </cell>
          <cell r="V309">
            <v>63051427.97521583</v>
          </cell>
          <cell r="W309">
            <v>8834.2270000060525</v>
          </cell>
          <cell r="X309">
            <v>1225180.8298669416</v>
          </cell>
          <cell r="Y309">
            <v>2510921.6316678468</v>
          </cell>
          <cell r="Z309">
            <v>3869152.2235055496</v>
          </cell>
          <cell r="AA309">
            <v>1184772</v>
          </cell>
          <cell r="AB309">
            <v>2470951.2011217475</v>
          </cell>
          <cell r="AC309">
            <v>3880196.6221583113</v>
          </cell>
          <cell r="AD309">
            <v>5421601.4104488939</v>
          </cell>
          <cell r="AE309">
            <v>0</v>
          </cell>
          <cell r="AF309">
            <v>0</v>
          </cell>
          <cell r="AG309">
            <v>0</v>
          </cell>
          <cell r="AH309">
            <v>0</v>
          </cell>
          <cell r="AI309">
            <v>59713789.57</v>
          </cell>
          <cell r="AJ309">
            <v>62025411.578161709</v>
          </cell>
          <cell r="AK309">
            <v>64426520.392421268</v>
          </cell>
          <cell r="AL309">
            <v>66920580.198721379</v>
          </cell>
          <cell r="AM309">
            <v>60898561.57</v>
          </cell>
          <cell r="AN309">
            <v>64496362.779283457</v>
          </cell>
          <cell r="AO309">
            <v>68306717.014579579</v>
          </cell>
          <cell r="AP309">
            <v>72342181.609170273</v>
          </cell>
          <cell r="AQ309">
            <v>1184772</v>
          </cell>
          <cell r="AR309">
            <v>2470951.2011217475</v>
          </cell>
          <cell r="AS309">
            <v>3880196.6221583113</v>
          </cell>
          <cell r="AT309">
            <v>5421601.4104488939</v>
          </cell>
          <cell r="AU309">
            <v>60898561.57</v>
          </cell>
          <cell r="AV309">
            <v>64496362.779283457</v>
          </cell>
          <cell r="AW309">
            <v>68306717.014579579</v>
          </cell>
          <cell r="AX309">
            <v>72342181.609170273</v>
          </cell>
        </row>
        <row r="310">
          <cell r="A310" t="str">
            <v>E0104</v>
          </cell>
          <cell r="B310" t="str">
            <v>R605</v>
          </cell>
          <cell r="C310" t="str">
            <v>UA</v>
          </cell>
          <cell r="D310" t="str">
            <v>-</v>
          </cell>
          <cell r="E310" t="str">
            <v>E6101</v>
          </cell>
          <cell r="F310" t="str">
            <v>E7050</v>
          </cell>
          <cell r="G310" t="str">
            <v>North Somerset UA</v>
          </cell>
          <cell r="H310">
            <v>70870.7</v>
          </cell>
          <cell r="I310">
            <v>75607.7</v>
          </cell>
          <cell r="J310">
            <v>1164.8399999999999</v>
          </cell>
          <cell r="K310">
            <v>1208.4000000000001</v>
          </cell>
          <cell r="L310">
            <v>3.7395693829195498E-2</v>
          </cell>
          <cell r="M310">
            <v>1.7495698121570369E-2</v>
          </cell>
          <cell r="N310">
            <v>1.0218012622962966</v>
          </cell>
          <cell r="O310">
            <v>75607.7</v>
          </cell>
          <cell r="P310">
            <v>77256.043299319703</v>
          </cell>
          <cell r="Q310">
            <v>78940.32256326222</v>
          </cell>
          <cell r="R310">
            <v>80661.32124121816</v>
          </cell>
          <cell r="S310">
            <v>88070873.267999992</v>
          </cell>
          <cell r="T310">
            <v>89990929.47677955</v>
          </cell>
          <cell r="U310">
            <v>91952845.334590361</v>
          </cell>
          <cell r="V310">
            <v>93957533.434620559</v>
          </cell>
          <cell r="W310">
            <v>1540861.4120000096</v>
          </cell>
          <cell r="X310">
            <v>3405761.808056965</v>
          </cell>
          <cell r="Y310">
            <v>5388668.8555359878</v>
          </cell>
          <cell r="Z310">
            <v>7495422.2801494896</v>
          </cell>
          <cell r="AA310">
            <v>1752610</v>
          </cell>
          <cell r="AB310">
            <v>3693759.5469773263</v>
          </cell>
          <cell r="AC310">
            <v>5833916.8354121298</v>
          </cell>
          <cell r="AD310">
            <v>8188821.3714840412</v>
          </cell>
          <cell r="AE310">
            <v>0</v>
          </cell>
          <cell r="AF310">
            <v>0</v>
          </cell>
          <cell r="AG310">
            <v>0</v>
          </cell>
          <cell r="AH310">
            <v>0</v>
          </cell>
          <cell r="AI310">
            <v>89611734.680000007</v>
          </cell>
          <cell r="AJ310">
            <v>93396691.284836516</v>
          </cell>
          <cell r="AK310">
            <v>97341514.190126345</v>
          </cell>
          <cell r="AL310">
            <v>101452955.71477005</v>
          </cell>
          <cell r="AM310">
            <v>91364344.679999992</v>
          </cell>
          <cell r="AN310">
            <v>97090450.831813842</v>
          </cell>
          <cell r="AO310">
            <v>103175431.02553847</v>
          </cell>
          <cell r="AP310">
            <v>109641777.08625409</v>
          </cell>
          <cell r="AQ310">
            <v>1752609.9999999851</v>
          </cell>
          <cell r="AR310">
            <v>3693759.5469773263</v>
          </cell>
          <cell r="AS310">
            <v>5833916.8354121298</v>
          </cell>
          <cell r="AT310">
            <v>8188821.3714840412</v>
          </cell>
          <cell r="AU310">
            <v>91364344.680000007</v>
          </cell>
          <cell r="AV310">
            <v>97090450.831813842</v>
          </cell>
          <cell r="AW310">
            <v>103175431.02553847</v>
          </cell>
          <cell r="AX310">
            <v>109641777.08625409</v>
          </cell>
        </row>
        <row r="311">
          <cell r="A311" t="str">
            <v>E2901</v>
          </cell>
          <cell r="B311" t="str">
            <v>R674</v>
          </cell>
          <cell r="C311" t="str">
            <v>UA</v>
          </cell>
          <cell r="D311" t="str">
            <v>-</v>
          </cell>
          <cell r="E311" t="str">
            <v>-</v>
          </cell>
          <cell r="F311" t="str">
            <v>E7045</v>
          </cell>
          <cell r="G311" t="str">
            <v>Northumberland UA</v>
          </cell>
          <cell r="H311">
            <v>96329.5</v>
          </cell>
          <cell r="I311">
            <v>99057.600000000006</v>
          </cell>
          <cell r="J311">
            <v>1427.63</v>
          </cell>
          <cell r="K311">
            <v>1484.59</v>
          </cell>
          <cell r="L311">
            <v>3.9898292975070415E-2</v>
          </cell>
          <cell r="M311">
            <v>1.989836389806654E-2</v>
          </cell>
          <cell r="N311">
            <v>1.0093524274559875</v>
          </cell>
          <cell r="O311">
            <v>99057.600000000006</v>
          </cell>
          <cell r="P311">
            <v>99984.029017964232</v>
          </cell>
          <cell r="Q311">
            <v>100919.1223961121</v>
          </cell>
          <cell r="R311">
            <v>101862.96116724366</v>
          </cell>
          <cell r="S311">
            <v>141417601.48800001</v>
          </cell>
          <cell r="T311">
            <v>142740199.34691629</v>
          </cell>
          <cell r="U311">
            <v>144075166.70636153</v>
          </cell>
          <cell r="V311">
            <v>145422619.25119206</v>
          </cell>
          <cell r="W311">
            <v>2813978.8959999802</v>
          </cell>
          <cell r="X311">
            <v>5751906.3450155687</v>
          </cell>
          <cell r="Y311">
            <v>8803317.9786050096</v>
          </cell>
          <cell r="Z311">
            <v>11971815.763823189</v>
          </cell>
          <cell r="AA311">
            <v>2828342</v>
          </cell>
          <cell r="AB311">
            <v>5880595.5334388614</v>
          </cell>
          <cell r="AC311">
            <v>9170634.4583899379</v>
          </cell>
          <cell r="AD311">
            <v>12712823.630414188</v>
          </cell>
          <cell r="AE311">
            <v>0</v>
          </cell>
          <cell r="AF311">
            <v>0</v>
          </cell>
          <cell r="AG311">
            <v>0</v>
          </cell>
          <cell r="AH311">
            <v>0</v>
          </cell>
          <cell r="AI311">
            <v>144231580.38399997</v>
          </cell>
          <cell r="AJ311">
            <v>148492105.69193184</v>
          </cell>
          <cell r="AK311">
            <v>152878484.68496653</v>
          </cell>
          <cell r="AL311">
            <v>157394435.01501524</v>
          </cell>
          <cell r="AM311">
            <v>147059922.38399997</v>
          </cell>
          <cell r="AN311">
            <v>154372701.22537071</v>
          </cell>
          <cell r="AO311">
            <v>162049119.14335647</v>
          </cell>
          <cell r="AP311">
            <v>170107258.64542943</v>
          </cell>
          <cell r="AQ311">
            <v>2828342</v>
          </cell>
          <cell r="AR311">
            <v>5880595.5334388614</v>
          </cell>
          <cell r="AS311">
            <v>9170634.4583899379</v>
          </cell>
          <cell r="AT311">
            <v>12712823.630414188</v>
          </cell>
          <cell r="AU311">
            <v>147059922.38399997</v>
          </cell>
          <cell r="AV311">
            <v>154372701.22537071</v>
          </cell>
          <cell r="AW311">
            <v>162049119.14335647</v>
          </cell>
          <cell r="AX311">
            <v>170107258.64542943</v>
          </cell>
        </row>
        <row r="312">
          <cell r="A312" t="str">
            <v>E0501</v>
          </cell>
          <cell r="B312" t="str">
            <v>R649</v>
          </cell>
          <cell r="C312" t="str">
            <v>UA</v>
          </cell>
          <cell r="D312" t="str">
            <v>-</v>
          </cell>
          <cell r="E312" t="str">
            <v>E6105</v>
          </cell>
          <cell r="F312" t="str">
            <v>E7005</v>
          </cell>
          <cell r="G312" t="str">
            <v>Peterborough UA</v>
          </cell>
          <cell r="H312">
            <v>50158.1</v>
          </cell>
          <cell r="I312">
            <v>54100.4</v>
          </cell>
          <cell r="J312">
            <v>1128.03</v>
          </cell>
          <cell r="K312">
            <v>1173.04</v>
          </cell>
          <cell r="L312">
            <v>3.9901421061496523E-2</v>
          </cell>
          <cell r="M312">
            <v>1.9901953355513369E-2</v>
          </cell>
          <cell r="N312">
            <v>1.0255412488768925</v>
          </cell>
          <cell r="O312">
            <v>54100.4</v>
          </cell>
          <cell r="P312">
            <v>55482.191780739435</v>
          </cell>
          <cell r="Q312">
            <v>56899.276249246781</v>
          </cell>
          <cell r="R312">
            <v>58352.55482484385</v>
          </cell>
          <cell r="S312">
            <v>61026874.211999997</v>
          </cell>
          <cell r="T312">
            <v>62585576.794427507</v>
          </cell>
          <cell r="U312">
            <v>64184090.587437846</v>
          </cell>
          <cell r="V312">
            <v>65823432.419068605</v>
          </cell>
          <cell r="W312">
            <v>1214554.0040000055</v>
          </cell>
          <cell r="X312">
            <v>2522198.2705809637</v>
          </cell>
          <cell r="Y312">
            <v>3922032.5433620289</v>
          </cell>
          <cell r="Z312">
            <v>5419118.9240897829</v>
          </cell>
          <cell r="AA312">
            <v>1220505</v>
          </cell>
          <cell r="AB312">
            <v>2578368.3913292512</v>
          </cell>
          <cell r="AC312">
            <v>4085406.2447481453</v>
          </cell>
          <cell r="AD312">
            <v>5754255.4987392873</v>
          </cell>
          <cell r="AE312">
            <v>0</v>
          </cell>
          <cell r="AF312">
            <v>0</v>
          </cell>
          <cell r="AG312">
            <v>0</v>
          </cell>
          <cell r="AH312">
            <v>0</v>
          </cell>
          <cell r="AI312">
            <v>62241428.216000006</v>
          </cell>
          <cell r="AJ312">
            <v>65107775.065008469</v>
          </cell>
          <cell r="AK312">
            <v>68106123.130799875</v>
          </cell>
          <cell r="AL312">
            <v>71242551.343158394</v>
          </cell>
          <cell r="AM312">
            <v>63461933.215999991</v>
          </cell>
          <cell r="AN312">
            <v>67686143.45633772</v>
          </cell>
          <cell r="AO312">
            <v>72191529.37554802</v>
          </cell>
          <cell r="AP312">
            <v>76996806.841897681</v>
          </cell>
          <cell r="AQ312">
            <v>1220504.9999999851</v>
          </cell>
          <cell r="AR312">
            <v>2578368.3913292512</v>
          </cell>
          <cell r="AS312">
            <v>4085406.2447481453</v>
          </cell>
          <cell r="AT312">
            <v>5754255.4987392873</v>
          </cell>
          <cell r="AU312">
            <v>63461933.216000006</v>
          </cell>
          <cell r="AV312">
            <v>67686143.45633772</v>
          </cell>
          <cell r="AW312">
            <v>72191529.37554802</v>
          </cell>
          <cell r="AX312">
            <v>76996806.841897681</v>
          </cell>
        </row>
        <row r="313">
          <cell r="A313" t="str">
            <v>E1101</v>
          </cell>
          <cell r="B313" t="str">
            <v>R652</v>
          </cell>
          <cell r="C313" t="str">
            <v>UA</v>
          </cell>
          <cell r="D313" t="str">
            <v>-</v>
          </cell>
          <cell r="E313" t="str">
            <v>E6161</v>
          </cell>
          <cell r="F313" t="str">
            <v>E7051</v>
          </cell>
          <cell r="G313" t="str">
            <v>Plymouth UA</v>
          </cell>
          <cell r="H313">
            <v>66958</v>
          </cell>
          <cell r="I313">
            <v>69846</v>
          </cell>
          <cell r="J313">
            <v>1320.58</v>
          </cell>
          <cell r="K313">
            <v>1346.99</v>
          </cell>
          <cell r="L313">
            <v>1.9998788411152768E-2</v>
          </cell>
          <cell r="M313">
            <v>-1.2157780450161582E-6</v>
          </cell>
          <cell r="N313">
            <v>1.0141752836389701</v>
          </cell>
          <cell r="O313">
            <v>69846</v>
          </cell>
          <cell r="P313">
            <v>70836.086861047515</v>
          </cell>
          <cell r="Q313">
            <v>71840.208484177594</v>
          </cell>
          <cell r="R313">
            <v>72858.563816123555</v>
          </cell>
          <cell r="S313">
            <v>92237230.679999992</v>
          </cell>
          <cell r="T313">
            <v>93544719.586962119</v>
          </cell>
          <cell r="U313">
            <v>94870742.520035237</v>
          </cell>
          <cell r="V313">
            <v>96215562.20429644</v>
          </cell>
          <cell r="W313">
            <v>-112.13999999383479</v>
          </cell>
          <cell r="X313">
            <v>1870778.3875306067</v>
          </cell>
          <cell r="Y313">
            <v>3832657.9962362018</v>
          </cell>
          <cell r="Z313">
            <v>5889037.9947184213</v>
          </cell>
          <cell r="AA313">
            <v>1844745</v>
          </cell>
          <cell r="AB313">
            <v>3816622.6921081543</v>
          </cell>
          <cell r="AC313">
            <v>5960914.1718008965</v>
          </cell>
          <cell r="AD313">
            <v>8289279.2780655026</v>
          </cell>
          <cell r="AE313">
            <v>0</v>
          </cell>
          <cell r="AF313">
            <v>0</v>
          </cell>
          <cell r="AG313">
            <v>0</v>
          </cell>
          <cell r="AH313">
            <v>0</v>
          </cell>
          <cell r="AI313">
            <v>92237118.539999992</v>
          </cell>
          <cell r="AJ313">
            <v>95415497.974492729</v>
          </cell>
          <cell r="AK313">
            <v>98703400.516271442</v>
          </cell>
          <cell r="AL313">
            <v>102104600.19901486</v>
          </cell>
          <cell r="AM313">
            <v>94081863.540000007</v>
          </cell>
          <cell r="AN313">
            <v>99232120.666600883</v>
          </cell>
          <cell r="AO313">
            <v>104664314.68807234</v>
          </cell>
          <cell r="AP313">
            <v>110393879.47708036</v>
          </cell>
          <cell r="AQ313">
            <v>1844745.0000000149</v>
          </cell>
          <cell r="AR313">
            <v>3816622.6921081543</v>
          </cell>
          <cell r="AS313">
            <v>5960914.1718008965</v>
          </cell>
          <cell r="AT313">
            <v>8289279.2780655026</v>
          </cell>
          <cell r="AU313">
            <v>94081863.539999992</v>
          </cell>
          <cell r="AV313">
            <v>99232120.666600883</v>
          </cell>
          <cell r="AW313">
            <v>104664314.68807234</v>
          </cell>
          <cell r="AX313">
            <v>110393879.47708036</v>
          </cell>
        </row>
        <row r="314">
          <cell r="A314" t="str">
            <v>E1201</v>
          </cell>
          <cell r="B314" t="str">
            <v>R623</v>
          </cell>
          <cell r="C314" t="str">
            <v>UA</v>
          </cell>
          <cell r="D314" t="str">
            <v>-</v>
          </cell>
          <cell r="E314" t="str">
            <v>E6162</v>
          </cell>
          <cell r="F314" t="str">
            <v>E7012</v>
          </cell>
          <cell r="G314" t="str">
            <v>Poole UA</v>
          </cell>
          <cell r="H314">
            <v>53160</v>
          </cell>
          <cell r="I314">
            <v>55415</v>
          </cell>
          <cell r="J314">
            <v>1209.5999999999999</v>
          </cell>
          <cell r="K314">
            <v>1257.8399999999999</v>
          </cell>
          <cell r="L314">
            <v>3.9880952380952461E-2</v>
          </cell>
          <cell r="M314">
            <v>1.9882603582301206E-2</v>
          </cell>
          <cell r="N314">
            <v>1.0139443551928049</v>
          </cell>
          <cell r="O314">
            <v>55415</v>
          </cell>
          <cell r="P314">
            <v>56187.726443009284</v>
          </cell>
          <cell r="Q314">
            <v>56971.22805800676</v>
          </cell>
          <cell r="R314">
            <v>57765.6550978179</v>
          </cell>
          <cell r="S314">
            <v>67029983.999999993</v>
          </cell>
          <cell r="T314">
            <v>67964673.905464023</v>
          </cell>
          <cell r="U314">
            <v>68912397.458964974</v>
          </cell>
          <cell r="V314">
            <v>69873336.406320527</v>
          </cell>
          <cell r="W314">
            <v>1332730.5999999924</v>
          </cell>
          <cell r="X314">
            <v>2737634.4403492459</v>
          </cell>
          <cell r="Y314">
            <v>4209573.1163003016</v>
          </cell>
          <cell r="Z314">
            <v>5751105.0851513576</v>
          </cell>
          <cell r="AA314">
            <v>1340489</v>
          </cell>
          <cell r="AB314">
            <v>2799868.2764245272</v>
          </cell>
          <cell r="AC314">
            <v>4386231.1884573847</v>
          </cell>
          <cell r="AD314">
            <v>6108122.3143785745</v>
          </cell>
          <cell r="AE314">
            <v>0</v>
          </cell>
          <cell r="AF314">
            <v>0</v>
          </cell>
          <cell r="AG314">
            <v>0</v>
          </cell>
          <cell r="AH314">
            <v>0</v>
          </cell>
          <cell r="AI314">
            <v>68362714.599999979</v>
          </cell>
          <cell r="AJ314">
            <v>70702308.345813274</v>
          </cell>
          <cell r="AK314">
            <v>73121970.575265273</v>
          </cell>
          <cell r="AL314">
            <v>75624441.491471887</v>
          </cell>
          <cell r="AM314">
            <v>69703203.599999994</v>
          </cell>
          <cell r="AN314">
            <v>73502176.622237802</v>
          </cell>
          <cell r="AO314">
            <v>77508201.763722658</v>
          </cell>
          <cell r="AP314">
            <v>81732563.805850461</v>
          </cell>
          <cell r="AQ314">
            <v>1340489.0000000149</v>
          </cell>
          <cell r="AR314">
            <v>2799868.2764245272</v>
          </cell>
          <cell r="AS314">
            <v>4386231.1884573847</v>
          </cell>
          <cell r="AT314">
            <v>6108122.3143785745</v>
          </cell>
          <cell r="AU314">
            <v>69703203.599999979</v>
          </cell>
          <cell r="AV314">
            <v>73502176.622237802</v>
          </cell>
          <cell r="AW314">
            <v>77508201.763722658</v>
          </cell>
          <cell r="AX314">
            <v>81732563.805850461</v>
          </cell>
        </row>
        <row r="315">
          <cell r="A315" t="str">
            <v>E1701</v>
          </cell>
          <cell r="B315" t="str">
            <v>R626</v>
          </cell>
          <cell r="C315" t="str">
            <v>UA</v>
          </cell>
          <cell r="D315" t="str">
            <v>-</v>
          </cell>
          <cell r="E315" t="str">
            <v>E6117</v>
          </cell>
          <cell r="F315" t="str">
            <v>E7052</v>
          </cell>
          <cell r="G315" t="str">
            <v>Portsmouth UA</v>
          </cell>
          <cell r="H315">
            <v>50500.7</v>
          </cell>
          <cell r="I315">
            <v>53538.8</v>
          </cell>
          <cell r="J315">
            <v>1171.53</v>
          </cell>
          <cell r="K315">
            <v>1218.33</v>
          </cell>
          <cell r="L315">
            <v>3.9947760620726802E-2</v>
          </cell>
          <cell r="M315">
            <v>1.9947760620726784E-2</v>
          </cell>
          <cell r="N315">
            <v>1.0196639807385794</v>
          </cell>
          <cell r="O315">
            <v>53538.8</v>
          </cell>
          <cell r="P315">
            <v>54591.585931966663</v>
          </cell>
          <cell r="Q315">
            <v>55665.073826221364</v>
          </cell>
          <cell r="R315">
            <v>56759.670765751784</v>
          </cell>
          <cell r="S315">
            <v>62722310.364</v>
          </cell>
          <cell r="T315">
            <v>63955680.666876905</v>
          </cell>
          <cell r="U315">
            <v>65213303.939633116</v>
          </cell>
          <cell r="V315">
            <v>66495657.092201188</v>
          </cell>
          <cell r="W315">
            <v>1251169.6327200027</v>
          </cell>
          <cell r="X315">
            <v>2580401.6737816189</v>
          </cell>
          <cell r="Y315">
            <v>3988031.5742371734</v>
          </cell>
          <cell r="Z315">
            <v>5477694.335147785</v>
          </cell>
          <cell r="AA315">
            <v>1254446.20728</v>
          </cell>
          <cell r="AB315">
            <v>2634907.2233741507</v>
          </cell>
          <cell r="AC315">
            <v>4151077.7194375545</v>
          </cell>
          <cell r="AD315">
            <v>5813254.7938771844</v>
          </cell>
          <cell r="AE315">
            <v>0</v>
          </cell>
          <cell r="AF315">
            <v>0</v>
          </cell>
          <cell r="AG315">
            <v>0</v>
          </cell>
          <cell r="AH315">
            <v>0</v>
          </cell>
          <cell r="AI315">
            <v>63973479.996720001</v>
          </cell>
          <cell r="AJ315">
            <v>66536082.340658523</v>
          </cell>
          <cell r="AK315">
            <v>69201335.513870284</v>
          </cell>
          <cell r="AL315">
            <v>71973351.427348971</v>
          </cell>
          <cell r="AM315">
            <v>65227926.204000004</v>
          </cell>
          <cell r="AN315">
            <v>69170989.564032674</v>
          </cell>
          <cell r="AO315">
            <v>73352413.233307838</v>
          </cell>
          <cell r="AP315">
            <v>77786606.221226156</v>
          </cell>
          <cell r="AQ315">
            <v>1254446.2072800025</v>
          </cell>
          <cell r="AR315">
            <v>2634907.2233741507</v>
          </cell>
          <cell r="AS315">
            <v>4151077.7194375545</v>
          </cell>
          <cell r="AT315">
            <v>5813254.7938771844</v>
          </cell>
          <cell r="AU315">
            <v>65227926.204000004</v>
          </cell>
          <cell r="AV315">
            <v>69170989.564032674</v>
          </cell>
          <cell r="AW315">
            <v>73352413.233307838</v>
          </cell>
          <cell r="AX315">
            <v>77786606.221226156</v>
          </cell>
        </row>
        <row r="316">
          <cell r="A316" t="str">
            <v>E0303</v>
          </cell>
          <cell r="B316" t="str">
            <v>R644</v>
          </cell>
          <cell r="C316" t="str">
            <v>UA</v>
          </cell>
          <cell r="D316" t="str">
            <v>-</v>
          </cell>
          <cell r="E316" t="str">
            <v>E6103</v>
          </cell>
          <cell r="F316" t="str">
            <v>E7054</v>
          </cell>
          <cell r="G316" t="str">
            <v>Reading UA</v>
          </cell>
          <cell r="H316">
            <v>47610</v>
          </cell>
          <cell r="I316">
            <v>51050</v>
          </cell>
          <cell r="J316">
            <v>1365</v>
          </cell>
          <cell r="K316">
            <v>1419.59</v>
          </cell>
          <cell r="L316">
            <v>3.9992673992673922E-2</v>
          </cell>
          <cell r="M316">
            <v>1.9992673992673904E-2</v>
          </cell>
          <cell r="N316">
            <v>1.0235267283850695</v>
          </cell>
          <cell r="O316">
            <v>51050</v>
          </cell>
          <cell r="P316">
            <v>52251.039484057801</v>
          </cell>
          <cell r="Q316">
            <v>53480.335497836772</v>
          </cell>
          <cell r="R316">
            <v>54738.552825036772</v>
          </cell>
          <cell r="S316">
            <v>69683250</v>
          </cell>
          <cell r="T316">
            <v>71322668.8957389</v>
          </cell>
          <cell r="U316">
            <v>73000657.954547197</v>
          </cell>
          <cell r="V316">
            <v>74718124.606175199</v>
          </cell>
          <cell r="W316">
            <v>1393154.4999999937</v>
          </cell>
          <cell r="X316">
            <v>2880902.8627851103</v>
          </cell>
          <cell r="Y316">
            <v>4467667.8626713939</v>
          </cell>
          <cell r="Z316">
            <v>6158595.5125344926</v>
          </cell>
          <cell r="AA316">
            <v>1393665</v>
          </cell>
          <cell r="AB316">
            <v>2938483.5082965344</v>
          </cell>
          <cell r="AC316">
            <v>4646907.8488564491</v>
          </cell>
          <cell r="AD316">
            <v>6532301.8046961427</v>
          </cell>
          <cell r="AE316">
            <v>0</v>
          </cell>
          <cell r="AF316">
            <v>0</v>
          </cell>
          <cell r="AG316">
            <v>0</v>
          </cell>
          <cell r="AH316">
            <v>0</v>
          </cell>
          <cell r="AI316">
            <v>71076404.5</v>
          </cell>
          <cell r="AJ316">
            <v>74203571.758524016</v>
          </cell>
          <cell r="AK316">
            <v>77468325.817218587</v>
          </cell>
          <cell r="AL316">
            <v>80876720.118709698</v>
          </cell>
          <cell r="AM316">
            <v>72470069.5</v>
          </cell>
          <cell r="AN316">
            <v>77142055.26682055</v>
          </cell>
          <cell r="AO316">
            <v>82115233.666075036</v>
          </cell>
          <cell r="AP316">
            <v>87409021.923405841</v>
          </cell>
          <cell r="AQ316">
            <v>1393665</v>
          </cell>
          <cell r="AR316">
            <v>2938483.5082965344</v>
          </cell>
          <cell r="AS316">
            <v>4646907.8488564491</v>
          </cell>
          <cell r="AT316">
            <v>6532301.8046961427</v>
          </cell>
          <cell r="AU316">
            <v>72470069.5</v>
          </cell>
          <cell r="AV316">
            <v>77142055.26682055</v>
          </cell>
          <cell r="AW316">
            <v>82115233.666075036</v>
          </cell>
          <cell r="AX316">
            <v>87409021.923405841</v>
          </cell>
        </row>
        <row r="317">
          <cell r="A317" t="str">
            <v>E0703</v>
          </cell>
          <cell r="B317" t="str">
            <v>R608</v>
          </cell>
          <cell r="C317" t="str">
            <v>UA</v>
          </cell>
          <cell r="D317" t="str">
            <v>-</v>
          </cell>
          <cell r="E317" t="str">
            <v>E6107</v>
          </cell>
          <cell r="F317" t="str">
            <v>E7007</v>
          </cell>
          <cell r="G317" t="str">
            <v>Redcar &amp; Cleveland UA</v>
          </cell>
          <cell r="H317">
            <v>35570.199999999997</v>
          </cell>
          <cell r="I317">
            <v>37884.699999999997</v>
          </cell>
          <cell r="J317">
            <v>1376.19</v>
          </cell>
          <cell r="K317">
            <v>1403.64</v>
          </cell>
          <cell r="L317">
            <v>1.9946373683866314E-2</v>
          </cell>
          <cell r="M317">
            <v>1.5373093775750135E-7</v>
          </cell>
          <cell r="N317">
            <v>1.0212353711799074</v>
          </cell>
          <cell r="O317">
            <v>37884.699999999997</v>
          </cell>
          <cell r="P317">
            <v>38689.195666539432</v>
          </cell>
          <cell r="Q317">
            <v>39510.775097170459</v>
          </cell>
          <cell r="R317">
            <v>40349.801071964714</v>
          </cell>
          <cell r="S317">
            <v>52136545.292999998</v>
          </cell>
          <cell r="T317">
            <v>53243684.184334904</v>
          </cell>
          <cell r="U317">
            <v>54374333.580975018</v>
          </cell>
          <cell r="V317">
            <v>55528992.73722712</v>
          </cell>
          <cell r="W317">
            <v>8.0149999993293335</v>
          </cell>
          <cell r="X317">
            <v>1064882.0325922298</v>
          </cell>
          <cell r="Y317">
            <v>2196731.7733929828</v>
          </cell>
          <cell r="Z317">
            <v>3398827.6464878824</v>
          </cell>
          <cell r="AA317">
            <v>1039927.0000000001</v>
          </cell>
          <cell r="AB317">
            <v>2169364.4926695377</v>
          </cell>
          <cell r="AC317">
            <v>3413285.5985875651</v>
          </cell>
          <cell r="AD317">
            <v>4780646.1631294936</v>
          </cell>
          <cell r="AE317">
            <v>0</v>
          </cell>
          <cell r="AF317">
            <v>0</v>
          </cell>
          <cell r="AG317">
            <v>0</v>
          </cell>
          <cell r="AH317">
            <v>0</v>
          </cell>
          <cell r="AI317">
            <v>52136553.307999998</v>
          </cell>
          <cell r="AJ317">
            <v>54308566.216927134</v>
          </cell>
          <cell r="AK317">
            <v>56571065.354368001</v>
          </cell>
          <cell r="AL317">
            <v>58927820.383715004</v>
          </cell>
          <cell r="AM317">
            <v>53176480.307999998</v>
          </cell>
          <cell r="AN317">
            <v>56477930.709596671</v>
          </cell>
          <cell r="AO317">
            <v>59984350.952955566</v>
          </cell>
          <cell r="AP317">
            <v>63708466.546844497</v>
          </cell>
          <cell r="AQ317">
            <v>1039927</v>
          </cell>
          <cell r="AR317">
            <v>2169364.4926695377</v>
          </cell>
          <cell r="AS317">
            <v>3413285.5985875651</v>
          </cell>
          <cell r="AT317">
            <v>4780646.1631294936</v>
          </cell>
          <cell r="AU317">
            <v>53176480.307999998</v>
          </cell>
          <cell r="AV317">
            <v>56477930.709596671</v>
          </cell>
          <cell r="AW317">
            <v>59984350.952955566</v>
          </cell>
          <cell r="AX317">
            <v>63708466.546844497</v>
          </cell>
        </row>
        <row r="318">
          <cell r="A318" t="str">
            <v>E2402</v>
          </cell>
          <cell r="B318" t="str">
            <v>R629</v>
          </cell>
          <cell r="C318" t="str">
            <v>UA</v>
          </cell>
          <cell r="D318" t="str">
            <v>-</v>
          </cell>
          <cell r="E318" t="str">
            <v>E6124</v>
          </cell>
          <cell r="F318" t="str">
            <v>E7024</v>
          </cell>
          <cell r="G318" t="str">
            <v>Rutland UA</v>
          </cell>
          <cell r="H318">
            <v>13761.2</v>
          </cell>
          <cell r="I318">
            <v>14738.2</v>
          </cell>
          <cell r="J318">
            <v>1430.51</v>
          </cell>
          <cell r="K318">
            <v>1487.59</v>
          </cell>
          <cell r="L318">
            <v>3.9901853185227543E-2</v>
          </cell>
          <cell r="M318">
            <v>1.9900091096865635E-2</v>
          </cell>
          <cell r="N318">
            <v>1.0231266087562825</v>
          </cell>
          <cell r="O318">
            <v>14738.2</v>
          </cell>
          <cell r="P318">
            <v>15079.044585171843</v>
          </cell>
          <cell r="Q318">
            <v>15427.771749711652</v>
          </cell>
          <cell r="R318">
            <v>15784.563790948461</v>
          </cell>
          <cell r="S318">
            <v>21083142.482000001</v>
          </cell>
          <cell r="T318">
            <v>21570724.069534175</v>
          </cell>
          <cell r="U318">
            <v>22069581.765680015</v>
          </cell>
          <cell r="V318">
            <v>22579976.348589685</v>
          </cell>
          <cell r="W318">
            <v>419556.45599999785</v>
          </cell>
          <cell r="X318">
            <v>869259.04287994944</v>
          </cell>
          <cell r="Y318">
            <v>1348540.9331195438</v>
          </cell>
          <cell r="Z318">
            <v>1858922.2008768555</v>
          </cell>
          <cell r="AA318">
            <v>421700</v>
          </cell>
          <cell r="AB318">
            <v>888710.25941988826</v>
          </cell>
          <cell r="AC318">
            <v>1404812.5148897283</v>
          </cell>
          <cell r="AD318">
            <v>1973987.1960746385</v>
          </cell>
          <cell r="AE318">
            <v>0</v>
          </cell>
          <cell r="AF318">
            <v>0</v>
          </cell>
          <cell r="AG318">
            <v>0</v>
          </cell>
          <cell r="AH318">
            <v>0</v>
          </cell>
          <cell r="AI318">
            <v>21502698.937999997</v>
          </cell>
          <cell r="AJ318">
            <v>22439983.112414125</v>
          </cell>
          <cell r="AK318">
            <v>23418122.698799558</v>
          </cell>
          <cell r="AL318">
            <v>24438898.549466539</v>
          </cell>
          <cell r="AM318">
            <v>21924398.937999997</v>
          </cell>
          <cell r="AN318">
            <v>23328693.371834014</v>
          </cell>
          <cell r="AO318">
            <v>24822935.213689286</v>
          </cell>
          <cell r="AP318">
            <v>26412885.745541178</v>
          </cell>
          <cell r="AQ318">
            <v>421700</v>
          </cell>
          <cell r="AR318">
            <v>888710.25941988826</v>
          </cell>
          <cell r="AS318">
            <v>1404812.5148897283</v>
          </cell>
          <cell r="AT318">
            <v>1973987.1960746385</v>
          </cell>
          <cell r="AU318">
            <v>21924398.937999997</v>
          </cell>
          <cell r="AV318">
            <v>23328693.371834014</v>
          </cell>
          <cell r="AW318">
            <v>24822935.213689286</v>
          </cell>
          <cell r="AX318">
            <v>26412885.745541178</v>
          </cell>
        </row>
        <row r="319">
          <cell r="A319" t="str">
            <v>E3202</v>
          </cell>
          <cell r="B319" t="str">
            <v>R675</v>
          </cell>
          <cell r="C319" t="str">
            <v>UA</v>
          </cell>
          <cell r="D319" t="str">
            <v>-</v>
          </cell>
          <cell r="E319" t="str">
            <v>E6132</v>
          </cell>
          <cell r="F319" t="str">
            <v>E7055</v>
          </cell>
          <cell r="G319" t="str">
            <v>Shropshire UA</v>
          </cell>
          <cell r="H319">
            <v>99279.6</v>
          </cell>
          <cell r="I319">
            <v>104912.5</v>
          </cell>
          <cell r="J319">
            <v>1164.72</v>
          </cell>
          <cell r="K319">
            <v>1211.19</v>
          </cell>
          <cell r="L319">
            <v>3.9898001236348568E-2</v>
          </cell>
          <cell r="M319">
            <v>1.9901779991301716E-2</v>
          </cell>
          <cell r="N319">
            <v>1.01856575902066</v>
          </cell>
          <cell r="O319">
            <v>104912.5</v>
          </cell>
          <cell r="P319">
            <v>106860.28019325499</v>
          </cell>
          <cell r="Q319">
            <v>108844.22240420317</v>
          </cell>
          <cell r="R319">
            <v>110864.99800815074</v>
          </cell>
          <cell r="S319">
            <v>122193687</v>
          </cell>
          <cell r="T319">
            <v>124462305.54668796</v>
          </cell>
          <cell r="U319">
            <v>126773042.71862352</v>
          </cell>
          <cell r="V319">
            <v>129126680.48005334</v>
          </cell>
          <cell r="W319">
            <v>2431871.8749999846</v>
          </cell>
          <cell r="X319">
            <v>5015807.9615781317</v>
          </cell>
          <cell r="Y319">
            <v>7746569.7027289039</v>
          </cell>
          <cell r="Z319">
            <v>10630732.071648886</v>
          </cell>
          <cell r="AA319">
            <v>2443412</v>
          </cell>
          <cell r="AB319">
            <v>5127113.3696931601</v>
          </cell>
          <cell r="AC319">
            <v>8068833.6650681794</v>
          </cell>
          <cell r="AD319">
            <v>11287724.616512895</v>
          </cell>
          <cell r="AE319">
            <v>0</v>
          </cell>
          <cell r="AF319">
            <v>0</v>
          </cell>
          <cell r="AG319">
            <v>0</v>
          </cell>
          <cell r="AH319">
            <v>0</v>
          </cell>
          <cell r="AI319">
            <v>124625558.87499999</v>
          </cell>
          <cell r="AJ319">
            <v>129478113.50826609</v>
          </cell>
          <cell r="AK319">
            <v>134519612.42135242</v>
          </cell>
          <cell r="AL319">
            <v>139757412.55170223</v>
          </cell>
          <cell r="AM319">
            <v>127068970.87499999</v>
          </cell>
          <cell r="AN319">
            <v>134605226.87795925</v>
          </cell>
          <cell r="AO319">
            <v>142588446.0864206</v>
          </cell>
          <cell r="AP319">
            <v>151045137.16821513</v>
          </cell>
          <cell r="AQ319">
            <v>2443412</v>
          </cell>
          <cell r="AR319">
            <v>5127113.3696931601</v>
          </cell>
          <cell r="AS319">
            <v>8068833.6650681794</v>
          </cell>
          <cell r="AT319">
            <v>11287724.616512895</v>
          </cell>
          <cell r="AU319">
            <v>127068970.87499999</v>
          </cell>
          <cell r="AV319">
            <v>134605226.87795925</v>
          </cell>
          <cell r="AW319">
            <v>142588446.0864206</v>
          </cell>
          <cell r="AX319">
            <v>151045137.16821513</v>
          </cell>
        </row>
        <row r="320">
          <cell r="A320" t="str">
            <v>E0304</v>
          </cell>
          <cell r="B320" t="str">
            <v>R645</v>
          </cell>
          <cell r="C320" t="str">
            <v>UA</v>
          </cell>
          <cell r="D320" t="str">
            <v>-</v>
          </cell>
          <cell r="E320" t="str">
            <v>E6103</v>
          </cell>
          <cell r="F320" t="str">
            <v>E7054</v>
          </cell>
          <cell r="G320" t="str">
            <v>Slough UA</v>
          </cell>
          <cell r="H320">
            <v>36042.400000000001</v>
          </cell>
          <cell r="I320">
            <v>40001.800000000003</v>
          </cell>
          <cell r="J320">
            <v>1173.27</v>
          </cell>
          <cell r="K320">
            <v>1217.21</v>
          </cell>
          <cell r="L320">
            <v>3.745088513300443E-2</v>
          </cell>
          <cell r="M320">
            <v>1.7446969708356352E-2</v>
          </cell>
          <cell r="N320">
            <v>1.0353533919819631</v>
          </cell>
          <cell r="O320">
            <v>40001.800000000003</v>
          </cell>
          <cell r="P320">
            <v>41415.999315384091</v>
          </cell>
          <cell r="Q320">
            <v>42880.195373505579</v>
          </cell>
          <cell r="R320">
            <v>44396.155728808284</v>
          </cell>
          <cell r="S320">
            <v>46932911.886</v>
          </cell>
          <cell r="T320">
            <v>48592149.516760692</v>
          </cell>
          <cell r="U320">
            <v>50310046.825872891</v>
          </cell>
          <cell r="V320">
            <v>52088677.631938897</v>
          </cell>
          <cell r="W320">
            <v>818837.09199999983</v>
          </cell>
          <cell r="X320">
            <v>1836584.4662317187</v>
          </cell>
          <cell r="Y320">
            <v>2945745.1724273385</v>
          </cell>
          <cell r="Z320">
            <v>4152658.5539496555</v>
          </cell>
          <cell r="AA320">
            <v>938842</v>
          </cell>
          <cell r="AB320">
            <v>1999713.284753412</v>
          </cell>
          <cell r="AC320">
            <v>3197457.5453082174</v>
          </cell>
          <cell r="AD320">
            <v>4545689.7536258399</v>
          </cell>
          <cell r="AE320">
            <v>0</v>
          </cell>
          <cell r="AF320">
            <v>0</v>
          </cell>
          <cell r="AG320">
            <v>0</v>
          </cell>
          <cell r="AH320">
            <v>0</v>
          </cell>
          <cell r="AI320">
            <v>47751748.978</v>
          </cell>
          <cell r="AJ320">
            <v>50428733.982992411</v>
          </cell>
          <cell r="AK320">
            <v>53255791.998300232</v>
          </cell>
          <cell r="AL320">
            <v>56241336.185888551</v>
          </cell>
          <cell r="AM320">
            <v>48690590.978000008</v>
          </cell>
          <cell r="AN320">
            <v>52428447.267745823</v>
          </cell>
          <cell r="AO320">
            <v>56453249.543608449</v>
          </cell>
          <cell r="AP320">
            <v>60787025.939514391</v>
          </cell>
          <cell r="AQ320">
            <v>938842.00000000745</v>
          </cell>
          <cell r="AR320">
            <v>1999713.284753412</v>
          </cell>
          <cell r="AS320">
            <v>3197457.5453082174</v>
          </cell>
          <cell r="AT320">
            <v>4545689.7536258399</v>
          </cell>
          <cell r="AU320">
            <v>48690590.978</v>
          </cell>
          <cell r="AV320">
            <v>52428447.267745823</v>
          </cell>
          <cell r="AW320">
            <v>56453249.543608449</v>
          </cell>
          <cell r="AX320">
            <v>60787025.939514391</v>
          </cell>
        </row>
        <row r="321">
          <cell r="A321" t="str">
            <v>E0103</v>
          </cell>
          <cell r="B321" t="str">
            <v>R604</v>
          </cell>
          <cell r="C321" t="str">
            <v>UA</v>
          </cell>
          <cell r="D321" t="str">
            <v>-</v>
          </cell>
          <cell r="E321" t="str">
            <v>E6101</v>
          </cell>
          <cell r="F321" t="str">
            <v>E7050</v>
          </cell>
          <cell r="G321" t="str">
            <v>South Gloucestershire UA</v>
          </cell>
          <cell r="H321">
            <v>82868</v>
          </cell>
          <cell r="I321">
            <v>90205</v>
          </cell>
          <cell r="J321">
            <v>1245.2</v>
          </cell>
          <cell r="K321">
            <v>1295</v>
          </cell>
          <cell r="L321">
            <v>3.9993575329264397E-2</v>
          </cell>
          <cell r="M321">
            <v>1.9993578178184368E-2</v>
          </cell>
          <cell r="N321">
            <v>1.0286822619553337</v>
          </cell>
          <cell r="O321">
            <v>90205</v>
          </cell>
          <cell r="P321">
            <v>92792.283439680876</v>
          </cell>
          <cell r="Q321">
            <v>95453.776020731384</v>
          </cell>
          <cell r="R321">
            <v>98191.606229183759</v>
          </cell>
          <cell r="S321">
            <v>112323266</v>
          </cell>
          <cell r="T321">
            <v>115544951.33909063</v>
          </cell>
          <cell r="U321">
            <v>118859041.90101473</v>
          </cell>
          <cell r="V321">
            <v>122268188.07657962</v>
          </cell>
          <cell r="W321">
            <v>2245743.9999999981</v>
          </cell>
          <cell r="X321">
            <v>4667259.1848282721</v>
          </cell>
          <cell r="Y321">
            <v>7274330.1081088725</v>
          </cell>
          <cell r="Z321">
            <v>10077997.598347196</v>
          </cell>
          <cell r="AA321">
            <v>2246465</v>
          </cell>
          <cell r="AB321">
            <v>4760436.8126433343</v>
          </cell>
          <cell r="AC321">
            <v>7566059.3573862761</v>
          </cell>
          <cell r="AD321">
            <v>10689417.144526213</v>
          </cell>
          <cell r="AE321">
            <v>0</v>
          </cell>
          <cell r="AF321">
            <v>0</v>
          </cell>
          <cell r="AG321">
            <v>0</v>
          </cell>
          <cell r="AH321">
            <v>0</v>
          </cell>
          <cell r="AI321">
            <v>114569010</v>
          </cell>
          <cell r="AJ321">
            <v>120212210.5239189</v>
          </cell>
          <cell r="AK321">
            <v>126133372.00912361</v>
          </cell>
          <cell r="AL321">
            <v>132346185.67492682</v>
          </cell>
          <cell r="AM321">
            <v>116815475</v>
          </cell>
          <cell r="AN321">
            <v>124972647.33656223</v>
          </cell>
          <cell r="AO321">
            <v>133699431.36650988</v>
          </cell>
          <cell r="AP321">
            <v>143035602.81945303</v>
          </cell>
          <cell r="AQ321">
            <v>2246465</v>
          </cell>
          <cell r="AR321">
            <v>4760436.8126433343</v>
          </cell>
          <cell r="AS321">
            <v>7566059.3573862761</v>
          </cell>
          <cell r="AT321">
            <v>10689417.144526213</v>
          </cell>
          <cell r="AU321">
            <v>116815475</v>
          </cell>
          <cell r="AV321">
            <v>124972647.33656223</v>
          </cell>
          <cell r="AW321">
            <v>133699431.36650988</v>
          </cell>
          <cell r="AX321">
            <v>143035602.81945303</v>
          </cell>
        </row>
        <row r="322">
          <cell r="A322" t="str">
            <v>E1702</v>
          </cell>
          <cell r="B322" t="str">
            <v>R627</v>
          </cell>
          <cell r="C322" t="str">
            <v>UA</v>
          </cell>
          <cell r="D322" t="str">
            <v>-</v>
          </cell>
          <cell r="E322" t="str">
            <v>E6117</v>
          </cell>
          <cell r="F322" t="str">
            <v>E7052</v>
          </cell>
          <cell r="G322" t="str">
            <v>Southampton UA</v>
          </cell>
          <cell r="H322">
            <v>55471.7</v>
          </cell>
          <cell r="I322">
            <v>60464</v>
          </cell>
          <cell r="J322">
            <v>1313.55</v>
          </cell>
          <cell r="K322">
            <v>1339.82</v>
          </cell>
          <cell r="L322">
            <v>1.9999238704274669E-2</v>
          </cell>
          <cell r="M322">
            <v>3.525449931984781E-9</v>
          </cell>
          <cell r="N322">
            <v>1.0291415985148571</v>
          </cell>
          <cell r="O322">
            <v>60464</v>
          </cell>
          <cell r="P322">
            <v>62226.017612602322</v>
          </cell>
          <cell r="Q322">
            <v>64039.383235047208</v>
          </cell>
          <cell r="R322">
            <v>65905.593230422019</v>
          </cell>
          <cell r="S322">
            <v>79422487.200000003</v>
          </cell>
          <cell r="T322">
            <v>81736985.435033783</v>
          </cell>
          <cell r="U322">
            <v>84118931.848396257</v>
          </cell>
          <cell r="V322">
            <v>86570291.987820834</v>
          </cell>
          <cell r="W322">
            <v>0.28000000209730214</v>
          </cell>
          <cell r="X322">
            <v>1634740.0026235145</v>
          </cell>
          <cell r="Y322">
            <v>3398405.1552131874</v>
          </cell>
          <cell r="Z322">
            <v>5298794.7558704037</v>
          </cell>
          <cell r="AA322">
            <v>1588389</v>
          </cell>
          <cell r="AB322">
            <v>3334803.9967682362</v>
          </cell>
          <cell r="AC322">
            <v>5285291.1523635536</v>
          </cell>
          <cell r="AD322">
            <v>7458240.1465993971</v>
          </cell>
          <cell r="AE322">
            <v>0</v>
          </cell>
          <cell r="AF322">
            <v>0</v>
          </cell>
          <cell r="AG322">
            <v>0</v>
          </cell>
          <cell r="AH322">
            <v>0</v>
          </cell>
          <cell r="AI322">
            <v>79422487.480000004</v>
          </cell>
          <cell r="AJ322">
            <v>83371725.437657297</v>
          </cell>
          <cell r="AK322">
            <v>87517337.003609449</v>
          </cell>
          <cell r="AL322">
            <v>91869086.743691236</v>
          </cell>
          <cell r="AM322">
            <v>81010876.480000004</v>
          </cell>
          <cell r="AN322">
            <v>86706529.434425533</v>
          </cell>
          <cell r="AO322">
            <v>92802628.155973002</v>
          </cell>
          <cell r="AP322">
            <v>99327326.890290633</v>
          </cell>
          <cell r="AQ322">
            <v>1588389</v>
          </cell>
          <cell r="AR322">
            <v>3334803.9967682362</v>
          </cell>
          <cell r="AS322">
            <v>5285291.1523635536</v>
          </cell>
          <cell r="AT322">
            <v>7458240.1465993971</v>
          </cell>
          <cell r="AU322">
            <v>81010876.480000004</v>
          </cell>
          <cell r="AV322">
            <v>86706529.434425533</v>
          </cell>
          <cell r="AW322">
            <v>92802628.155973002</v>
          </cell>
          <cell r="AX322">
            <v>99327326.890290633</v>
          </cell>
        </row>
        <row r="323">
          <cell r="A323" t="str">
            <v>E1501</v>
          </cell>
          <cell r="B323" t="str">
            <v>R654</v>
          </cell>
          <cell r="C323" t="str">
            <v>UA</v>
          </cell>
          <cell r="D323" t="str">
            <v>-</v>
          </cell>
          <cell r="E323" t="str">
            <v>E6115</v>
          </cell>
          <cell r="F323" t="str">
            <v>E7015</v>
          </cell>
          <cell r="G323" t="str">
            <v>Southend-on-Sea UA</v>
          </cell>
          <cell r="H323">
            <v>53358.9</v>
          </cell>
          <cell r="I323">
            <v>55701.3</v>
          </cell>
          <cell r="J323">
            <v>1159.56</v>
          </cell>
          <cell r="K323">
            <v>1205.82</v>
          </cell>
          <cell r="L323">
            <v>3.9894442719652368E-2</v>
          </cell>
          <cell r="M323">
            <v>1.9904119112931884E-2</v>
          </cell>
          <cell r="N323">
            <v>1.014423935109193</v>
          </cell>
          <cell r="O323">
            <v>55701.3</v>
          </cell>
          <cell r="P323">
            <v>56504.731936697695</v>
          </cell>
          <cell r="Q323">
            <v>57319.752523514973</v>
          </cell>
          <cell r="R323">
            <v>58146.528914389157</v>
          </cell>
          <cell r="S323">
            <v>64588999.428000003</v>
          </cell>
          <cell r="T323">
            <v>65520626.964517176</v>
          </cell>
          <cell r="U323">
            <v>66465692.236167021</v>
          </cell>
          <cell r="V323">
            <v>67424389.067969084</v>
          </cell>
          <cell r="W323">
            <v>1285587.1380000014</v>
          </cell>
          <cell r="X323">
            <v>2640625.5100151892</v>
          </cell>
          <cell r="Y323">
            <v>4061601.8401630563</v>
          </cell>
          <cell r="Z323">
            <v>5551077.6253352193</v>
          </cell>
          <cell r="AA323">
            <v>1291155</v>
          </cell>
          <cell r="AB323">
            <v>2698664.8239327967</v>
          </cell>
          <cell r="AC323">
            <v>4229981.9169877917</v>
          </cell>
          <cell r="AD323">
            <v>5893526.2015286386</v>
          </cell>
          <cell r="AE323">
            <v>0</v>
          </cell>
          <cell r="AF323">
            <v>0</v>
          </cell>
          <cell r="AG323">
            <v>0</v>
          </cell>
          <cell r="AH323">
            <v>0</v>
          </cell>
          <cell r="AI323">
            <v>65874586.566000007</v>
          </cell>
          <cell r="AJ323">
            <v>68161252.474532366</v>
          </cell>
          <cell r="AK323">
            <v>70527294.076330081</v>
          </cell>
          <cell r="AL323">
            <v>72975466.6933043</v>
          </cell>
          <cell r="AM323">
            <v>67165741.566000015</v>
          </cell>
          <cell r="AN323">
            <v>70859917.298465163</v>
          </cell>
          <cell r="AO323">
            <v>74757275.993317872</v>
          </cell>
          <cell r="AP323">
            <v>78868992.894832939</v>
          </cell>
          <cell r="AQ323">
            <v>1291155.0000000075</v>
          </cell>
          <cell r="AR323">
            <v>2698664.8239327967</v>
          </cell>
          <cell r="AS323">
            <v>4229981.9169877917</v>
          </cell>
          <cell r="AT323">
            <v>5893526.2015286386</v>
          </cell>
          <cell r="AU323">
            <v>67165741.566000015</v>
          </cell>
          <cell r="AV323">
            <v>70859917.298465163</v>
          </cell>
          <cell r="AW323">
            <v>74757275.993317872</v>
          </cell>
          <cell r="AX323">
            <v>78868992.894832939</v>
          </cell>
        </row>
        <row r="324">
          <cell r="A324" t="str">
            <v>E0704</v>
          </cell>
          <cell r="B324" t="str">
            <v>R609</v>
          </cell>
          <cell r="C324" t="str">
            <v>UA</v>
          </cell>
          <cell r="D324" t="str">
            <v>-</v>
          </cell>
          <cell r="E324" t="str">
            <v>E6107</v>
          </cell>
          <cell r="F324" t="str">
            <v>E7007</v>
          </cell>
          <cell r="G324" t="str">
            <v>Stockton-on-Tees UA</v>
          </cell>
          <cell r="H324">
            <v>49668</v>
          </cell>
          <cell r="I324">
            <v>53405.5</v>
          </cell>
          <cell r="J324">
            <v>1337.6</v>
          </cell>
          <cell r="K324">
            <v>1389.77</v>
          </cell>
          <cell r="L324">
            <v>3.9002691387559851E-2</v>
          </cell>
          <cell r="M324">
            <v>1.9004188352708562E-2</v>
          </cell>
          <cell r="N324">
            <v>1.0244791032380181</v>
          </cell>
          <cell r="O324">
            <v>53405.5</v>
          </cell>
          <cell r="P324">
            <v>54712.818747977974</v>
          </cell>
          <cell r="Q324">
            <v>56052.139486552696</v>
          </cell>
          <cell r="R324">
            <v>57424.245595755805</v>
          </cell>
          <cell r="S324">
            <v>71435196.799999997</v>
          </cell>
          <cell r="T324">
            <v>73183866.357295334</v>
          </cell>
          <cell r="U324">
            <v>74975341.777212888</v>
          </cell>
          <cell r="V324">
            <v>76810670.908882961</v>
          </cell>
          <cell r="W324">
            <v>1357567.9350000038</v>
          </cell>
          <cell r="X324">
            <v>2882293.3073920738</v>
          </cell>
          <cell r="Y324">
            <v>4511413.0836267443</v>
          </cell>
          <cell r="Z324">
            <v>6250498.8170328401</v>
          </cell>
          <cell r="AA324">
            <v>1428597</v>
          </cell>
          <cell r="AB324">
            <v>3013603.8111450225</v>
          </cell>
          <cell r="AC324">
            <v>4769432.9159555882</v>
          </cell>
          <cell r="AD324">
            <v>6710282.1177424192</v>
          </cell>
          <cell r="AE324">
            <v>0</v>
          </cell>
          <cell r="AF324">
            <v>0</v>
          </cell>
          <cell r="AG324">
            <v>0</v>
          </cell>
          <cell r="AH324">
            <v>0</v>
          </cell>
          <cell r="AI324">
            <v>72792764.734999999</v>
          </cell>
          <cell r="AJ324">
            <v>76066159.66468741</v>
          </cell>
          <cell r="AK324">
            <v>79486754.860839635</v>
          </cell>
          <cell r="AL324">
            <v>83061169.725915805</v>
          </cell>
          <cell r="AM324">
            <v>74221361.734999999</v>
          </cell>
          <cell r="AN324">
            <v>79079763.475832433</v>
          </cell>
          <cell r="AO324">
            <v>84256187.776795223</v>
          </cell>
          <cell r="AP324">
            <v>89771451.843658224</v>
          </cell>
          <cell r="AQ324">
            <v>1428597</v>
          </cell>
          <cell r="AR324">
            <v>3013603.8111450225</v>
          </cell>
          <cell r="AS324">
            <v>4769432.9159555882</v>
          </cell>
          <cell r="AT324">
            <v>6710282.1177424192</v>
          </cell>
          <cell r="AU324">
            <v>74221361.734999999</v>
          </cell>
          <cell r="AV324">
            <v>79079763.475832433</v>
          </cell>
          <cell r="AW324">
            <v>84256187.776795223</v>
          </cell>
          <cell r="AX324">
            <v>89771451.843658224</v>
          </cell>
        </row>
        <row r="325">
          <cell r="A325" t="str">
            <v>E3401</v>
          </cell>
          <cell r="B325" t="str">
            <v>R630</v>
          </cell>
          <cell r="C325" t="str">
            <v>UA</v>
          </cell>
          <cell r="D325" t="str">
            <v>-</v>
          </cell>
          <cell r="E325" t="str">
            <v>E6134</v>
          </cell>
          <cell r="F325" t="str">
            <v>E7034</v>
          </cell>
          <cell r="G325" t="str">
            <v>Stoke-on-Trent UA</v>
          </cell>
          <cell r="H325">
            <v>56447.3</v>
          </cell>
          <cell r="I325">
            <v>59989.5</v>
          </cell>
          <cell r="J325">
            <v>1183.46</v>
          </cell>
          <cell r="K325">
            <v>1183.46</v>
          </cell>
          <cell r="L325">
            <v>0</v>
          </cell>
          <cell r="M325">
            <v>0</v>
          </cell>
          <cell r="N325">
            <v>1.0204945497250051</v>
          </cell>
          <cell r="O325">
            <v>59989.5</v>
          </cell>
          <cell r="P325">
            <v>61218.957790728193</v>
          </cell>
          <cell r="Q325">
            <v>62473.612765283258</v>
          </cell>
          <cell r="R325">
            <v>63753.981328602065</v>
          </cell>
          <cell r="S325">
            <v>70995173.670000002</v>
          </cell>
          <cell r="T325">
            <v>72450187.787015185</v>
          </cell>
          <cell r="U325">
            <v>73935021.763202131</v>
          </cell>
          <cell r="V325">
            <v>75450286.743147403</v>
          </cell>
          <cell r="W325">
            <v>0</v>
          </cell>
          <cell r="X325">
            <v>1449003.7557403049</v>
          </cell>
          <cell r="Y325">
            <v>2986974.8792333654</v>
          </cell>
          <cell r="Z325">
            <v>4618161.1509745605</v>
          </cell>
          <cell r="AA325">
            <v>0</v>
          </cell>
          <cell r="AB325">
            <v>1449003.7557403147</v>
          </cell>
          <cell r="AC325">
            <v>3046122.8966439366</v>
          </cell>
          <cell r="AD325">
            <v>4802863.4529218078</v>
          </cell>
          <cell r="AE325">
            <v>0</v>
          </cell>
          <cell r="AF325">
            <v>0</v>
          </cell>
          <cell r="AG325">
            <v>0</v>
          </cell>
          <cell r="AH325">
            <v>0</v>
          </cell>
          <cell r="AI325">
            <v>70995173.670000002</v>
          </cell>
          <cell r="AJ325">
            <v>73899191.542755485</v>
          </cell>
          <cell r="AK325">
            <v>76921996.642435491</v>
          </cell>
          <cell r="AL325">
            <v>80068447.89412196</v>
          </cell>
          <cell r="AM325">
            <v>70995173.670000002</v>
          </cell>
          <cell r="AN325">
            <v>75348195.298495799</v>
          </cell>
          <cell r="AO325">
            <v>79968119.539079428</v>
          </cell>
          <cell r="AP325">
            <v>84871311.347043768</v>
          </cell>
          <cell r="AQ325">
            <v>0</v>
          </cell>
          <cell r="AR325">
            <v>1449003.7557403147</v>
          </cell>
          <cell r="AS325">
            <v>3046122.8966439366</v>
          </cell>
          <cell r="AT325">
            <v>4802863.4529218078</v>
          </cell>
          <cell r="AU325">
            <v>70995173.670000002</v>
          </cell>
          <cell r="AV325">
            <v>75348195.298495799</v>
          </cell>
          <cell r="AW325">
            <v>79968119.539079428</v>
          </cell>
          <cell r="AX325">
            <v>84871311.347043768</v>
          </cell>
        </row>
        <row r="326">
          <cell r="A326" t="str">
            <v>E3901</v>
          </cell>
          <cell r="B326" t="str">
            <v>R631</v>
          </cell>
          <cell r="C326" t="str">
            <v>UA</v>
          </cell>
          <cell r="D326" t="str">
            <v>-</v>
          </cell>
          <cell r="E326" t="str">
            <v>E6162</v>
          </cell>
          <cell r="F326" t="str">
            <v>E7039</v>
          </cell>
          <cell r="G326" t="str">
            <v>Swindon UA</v>
          </cell>
          <cell r="H326">
            <v>65420.800000000003</v>
          </cell>
          <cell r="I326">
            <v>69545.8</v>
          </cell>
          <cell r="J326">
            <v>1146.0899999999999</v>
          </cell>
          <cell r="K326">
            <v>1191.82</v>
          </cell>
          <cell r="L326">
            <v>3.9900880384612147E-2</v>
          </cell>
          <cell r="M326">
            <v>1.9902447629715381E-2</v>
          </cell>
          <cell r="N326">
            <v>1.0205908856340329</v>
          </cell>
          <cell r="O326">
            <v>69545.8</v>
          </cell>
          <cell r="P326">
            <v>70977.809614127327</v>
          </cell>
          <cell r="Q326">
            <v>72439.305574445985</v>
          </cell>
          <cell r="R326">
            <v>73930.895030938162</v>
          </cell>
          <cell r="S326">
            <v>79705745.921999991</v>
          </cell>
          <cell r="T326">
            <v>81346957.820655182</v>
          </cell>
          <cell r="U326">
            <v>83021963.725816786</v>
          </cell>
          <cell r="V326">
            <v>84731459.486007914</v>
          </cell>
          <cell r="W326">
            <v>1586339.434000005</v>
          </cell>
          <cell r="X326">
            <v>3278322.7956326068</v>
          </cell>
          <cell r="Y326">
            <v>5073182.1672130236</v>
          </cell>
          <cell r="Z326">
            <v>6975825.5403592512</v>
          </cell>
          <cell r="AA326">
            <v>1593990</v>
          </cell>
          <cell r="AB326">
            <v>3351203.3601938337</v>
          </cell>
          <cell r="AC326">
            <v>5284371.7113568932</v>
          </cell>
          <cell r="AD326">
            <v>7407090.9284502119</v>
          </cell>
          <cell r="AE326">
            <v>0</v>
          </cell>
          <cell r="AF326">
            <v>0</v>
          </cell>
          <cell r="AG326">
            <v>0</v>
          </cell>
          <cell r="AH326">
            <v>0</v>
          </cell>
          <cell r="AI326">
            <v>81292085.355999991</v>
          </cell>
          <cell r="AJ326">
            <v>84625280.616287783</v>
          </cell>
          <cell r="AK326">
            <v>88095145.893029809</v>
          </cell>
          <cell r="AL326">
            <v>91707285.026367158</v>
          </cell>
          <cell r="AM326">
            <v>82886075.356000006</v>
          </cell>
          <cell r="AN326">
            <v>87976483.976481616</v>
          </cell>
          <cell r="AO326">
            <v>93379517.604386702</v>
          </cell>
          <cell r="AP326">
            <v>99114375.95481737</v>
          </cell>
          <cell r="AQ326">
            <v>1593990.0000000149</v>
          </cell>
          <cell r="AR326">
            <v>3351203.3601938337</v>
          </cell>
          <cell r="AS326">
            <v>5284371.7113568932</v>
          </cell>
          <cell r="AT326">
            <v>7407090.9284502119</v>
          </cell>
          <cell r="AU326">
            <v>82886075.355999991</v>
          </cell>
          <cell r="AV326">
            <v>87976483.976481616</v>
          </cell>
          <cell r="AW326">
            <v>93379517.604386702</v>
          </cell>
          <cell r="AX326">
            <v>99114375.95481737</v>
          </cell>
        </row>
        <row r="327">
          <cell r="A327" t="str">
            <v>E3201</v>
          </cell>
          <cell r="B327" t="str">
            <v>R662</v>
          </cell>
          <cell r="C327" t="str">
            <v>UA</v>
          </cell>
          <cell r="D327" t="str">
            <v>-</v>
          </cell>
          <cell r="E327" t="str">
            <v>E6132</v>
          </cell>
          <cell r="F327" t="str">
            <v>E7055</v>
          </cell>
          <cell r="G327" t="str">
            <v>Telford and the Wrekin UA</v>
          </cell>
          <cell r="H327">
            <v>43216.7</v>
          </cell>
          <cell r="I327">
            <v>46985.3</v>
          </cell>
          <cell r="J327">
            <v>1147.49</v>
          </cell>
          <cell r="K327">
            <v>1184.21</v>
          </cell>
          <cell r="L327">
            <v>3.2000278869532606E-2</v>
          </cell>
          <cell r="M327">
            <v>1.2000338925737264E-2</v>
          </cell>
          <cell r="N327">
            <v>1.0282612449425863</v>
          </cell>
          <cell r="O327">
            <v>46985.3</v>
          </cell>
          <cell r="P327">
            <v>48313.163072000905</v>
          </cell>
          <cell r="Q327">
            <v>49678.55320752984</v>
          </cell>
          <cell r="R327">
            <v>51082.530968121144</v>
          </cell>
          <cell r="S327">
            <v>53915161.897000007</v>
          </cell>
          <cell r="T327">
            <v>55438871.493490316</v>
          </cell>
          <cell r="U327">
            <v>57005643.020108417</v>
          </cell>
          <cell r="V327">
            <v>58616693.460609332</v>
          </cell>
          <cell r="W327">
            <v>647000.21599999571</v>
          </cell>
          <cell r="X327">
            <v>1787368.3824037258</v>
          </cell>
          <cell r="Y327">
            <v>3014752.1312248795</v>
          </cell>
          <cell r="Z327">
            <v>4334285.704451723</v>
          </cell>
          <cell r="AA327">
            <v>1078300</v>
          </cell>
          <cell r="AB327">
            <v>2275208.1992599145</v>
          </cell>
          <cell r="AC327">
            <v>3609959.2452569529</v>
          </cell>
          <cell r="AD327">
            <v>5094793.360033825</v>
          </cell>
          <cell r="AE327">
            <v>0</v>
          </cell>
          <cell r="AF327">
            <v>0</v>
          </cell>
          <cell r="AG327">
            <v>0</v>
          </cell>
          <cell r="AH327">
            <v>0</v>
          </cell>
          <cell r="AI327">
            <v>54562162.113000005</v>
          </cell>
          <cell r="AJ327">
            <v>57226239.87589404</v>
          </cell>
          <cell r="AK327">
            <v>60020395.151333295</v>
          </cell>
          <cell r="AL327">
            <v>62950979.165061057</v>
          </cell>
          <cell r="AM327">
            <v>55640462.113000005</v>
          </cell>
          <cell r="AN327">
            <v>59501448.075153954</v>
          </cell>
          <cell r="AO327">
            <v>63630354.396590248</v>
          </cell>
          <cell r="AP327">
            <v>68045772.525094882</v>
          </cell>
          <cell r="AQ327">
            <v>1078300</v>
          </cell>
          <cell r="AR327">
            <v>2275208.1992599145</v>
          </cell>
          <cell r="AS327">
            <v>3609959.2452569529</v>
          </cell>
          <cell r="AT327">
            <v>5094793.360033825</v>
          </cell>
          <cell r="AU327">
            <v>55640462.113000005</v>
          </cell>
          <cell r="AV327">
            <v>59501448.075153954</v>
          </cell>
          <cell r="AW327">
            <v>63630354.396590248</v>
          </cell>
          <cell r="AX327">
            <v>68045772.525094882</v>
          </cell>
        </row>
        <row r="328">
          <cell r="A328" t="str">
            <v>E2201</v>
          </cell>
          <cell r="B328" t="str">
            <v>R658</v>
          </cell>
          <cell r="C328" t="str">
            <v>UA</v>
          </cell>
          <cell r="D328" t="str">
            <v>-</v>
          </cell>
          <cell r="E328" t="str">
            <v>E6122</v>
          </cell>
          <cell r="F328" t="str">
            <v>E7022</v>
          </cell>
          <cell r="G328" t="str">
            <v>The Medway Towns UA</v>
          </cell>
          <cell r="H328">
            <v>76712.350000000006</v>
          </cell>
          <cell r="I328">
            <v>81613.5</v>
          </cell>
          <cell r="J328">
            <v>1187.46</v>
          </cell>
          <cell r="K328">
            <v>1234.8900000000001</v>
          </cell>
          <cell r="L328">
            <v>3.9942398059724216E-2</v>
          </cell>
          <cell r="M328">
            <v>1.9942385806849261E-2</v>
          </cell>
          <cell r="N328">
            <v>1.0208585535004353</v>
          </cell>
          <cell r="O328">
            <v>81613.5</v>
          </cell>
          <cell r="P328">
            <v>83315.839556107778</v>
          </cell>
          <cell r="Q328">
            <v>85053.687452922532</v>
          </cell>
          <cell r="R328">
            <v>86827.784343068619</v>
          </cell>
          <cell r="S328">
            <v>96912766.710000008</v>
          </cell>
          <cell r="T328">
            <v>98934226.839295745</v>
          </cell>
          <cell r="U328">
            <v>100997851.70284739</v>
          </cell>
          <cell r="V328">
            <v>103104520.79602027</v>
          </cell>
          <cell r="W328">
            <v>1932671.7833399978</v>
          </cell>
          <cell r="X328">
            <v>3991128.7483401229</v>
          </cell>
          <cell r="Y328">
            <v>6175822.5133387456</v>
          </cell>
          <cell r="Z328">
            <v>8492824.4783156551</v>
          </cell>
          <cell r="AA328">
            <v>1938256.5216600001</v>
          </cell>
          <cell r="AB328">
            <v>4075977.4061837494</v>
          </cell>
          <cell r="AC328">
            <v>6428880.8474105448</v>
          </cell>
          <cell r="AD328">
            <v>9013680.3632880151</v>
          </cell>
          <cell r="AE328">
            <v>0</v>
          </cell>
          <cell r="AF328">
            <v>0</v>
          </cell>
          <cell r="AG328">
            <v>0</v>
          </cell>
          <cell r="AH328">
            <v>0</v>
          </cell>
          <cell r="AI328">
            <v>98845438.493340001</v>
          </cell>
          <cell r="AJ328">
            <v>102925355.58763587</v>
          </cell>
          <cell r="AK328">
            <v>107173674.21618614</v>
          </cell>
          <cell r="AL328">
            <v>111597345.27433592</v>
          </cell>
          <cell r="AM328">
            <v>100783695.01500002</v>
          </cell>
          <cell r="AN328">
            <v>107001332.99381962</v>
          </cell>
          <cell r="AO328">
            <v>113602555.06359668</v>
          </cell>
          <cell r="AP328">
            <v>120611025.63762394</v>
          </cell>
          <cell r="AQ328">
            <v>1938256.521660015</v>
          </cell>
          <cell r="AR328">
            <v>4075977.4061837494</v>
          </cell>
          <cell r="AS328">
            <v>6428880.8474105448</v>
          </cell>
          <cell r="AT328">
            <v>9013680.3632880151</v>
          </cell>
          <cell r="AU328">
            <v>100783695.015</v>
          </cell>
          <cell r="AV328">
            <v>107001332.99381962</v>
          </cell>
          <cell r="AW328">
            <v>113602555.06359668</v>
          </cell>
          <cell r="AX328">
            <v>120611025.63762394</v>
          </cell>
        </row>
        <row r="329">
          <cell r="A329" t="str">
            <v>E1502</v>
          </cell>
          <cell r="B329" t="str">
            <v>R655</v>
          </cell>
          <cell r="C329" t="str">
            <v>UA</v>
          </cell>
          <cell r="D329" t="str">
            <v>-</v>
          </cell>
          <cell r="E329" t="str">
            <v>E6115</v>
          </cell>
          <cell r="F329" t="str">
            <v>E7015</v>
          </cell>
          <cell r="G329" t="str">
            <v>Thurrock UA</v>
          </cell>
          <cell r="H329">
            <v>45539</v>
          </cell>
          <cell r="I329">
            <v>48856.1</v>
          </cell>
          <cell r="J329">
            <v>1124.6400000000001</v>
          </cell>
          <cell r="K329">
            <v>1169.46</v>
          </cell>
          <cell r="L329">
            <v>3.9852752880921827E-2</v>
          </cell>
          <cell r="M329">
            <v>1.9852725327813348E-2</v>
          </cell>
          <cell r="N329">
            <v>1.0237135116470157</v>
          </cell>
          <cell r="O329">
            <v>48856.1</v>
          </cell>
          <cell r="P329">
            <v>50014.649696377761</v>
          </cell>
          <cell r="Q329">
            <v>51200.672674474226</v>
          </cell>
          <cell r="R329">
            <v>52414.820422275414</v>
          </cell>
          <cell r="S329">
            <v>54945524.304000005</v>
          </cell>
          <cell r="T329">
            <v>56248475.634534292</v>
          </cell>
          <cell r="U329">
            <v>57582324.516620696</v>
          </cell>
          <cell r="V329">
            <v>58947803.639707826</v>
          </cell>
          <cell r="W329">
            <v>1090818.4020000047</v>
          </cell>
          <cell r="X329">
            <v>2263988.7603089153</v>
          </cell>
          <cell r="Y329">
            <v>3515675.8921605293</v>
          </cell>
          <cell r="Z329">
            <v>4849981.8844380844</v>
          </cell>
          <cell r="AA329">
            <v>1098912</v>
          </cell>
          <cell r="AB329">
            <v>2317273.1284397691</v>
          </cell>
          <cell r="AC329">
            <v>3665112.7722460777</v>
          </cell>
          <cell r="AD329">
            <v>5153043.4563863948</v>
          </cell>
          <cell r="AE329">
            <v>0</v>
          </cell>
          <cell r="AF329">
            <v>0</v>
          </cell>
          <cell r="AG329">
            <v>0</v>
          </cell>
          <cell r="AH329">
            <v>0</v>
          </cell>
          <cell r="AI329">
            <v>56036342.706000008</v>
          </cell>
          <cell r="AJ329">
            <v>58512464.394843206</v>
          </cell>
          <cell r="AK329">
            <v>61098000.408781223</v>
          </cell>
          <cell r="AL329">
            <v>63797785.524145909</v>
          </cell>
          <cell r="AM329">
            <v>57135254.706</v>
          </cell>
          <cell r="AN329">
            <v>60829737.523282975</v>
          </cell>
          <cell r="AO329">
            <v>64763113.181027301</v>
          </cell>
          <cell r="AP329">
            <v>68950828.980532303</v>
          </cell>
          <cell r="AQ329">
            <v>1098911.9999999925</v>
          </cell>
          <cell r="AR329">
            <v>2317273.1284397691</v>
          </cell>
          <cell r="AS329">
            <v>3665112.7722460777</v>
          </cell>
          <cell r="AT329">
            <v>5153043.4563863948</v>
          </cell>
          <cell r="AU329">
            <v>57135254.706000008</v>
          </cell>
          <cell r="AV329">
            <v>60829737.523282975</v>
          </cell>
          <cell r="AW329">
            <v>64763113.181027301</v>
          </cell>
          <cell r="AX329">
            <v>68950828.980532303</v>
          </cell>
        </row>
        <row r="330">
          <cell r="A330" t="str">
            <v>E1102</v>
          </cell>
          <cell r="B330" t="str">
            <v>R653</v>
          </cell>
          <cell r="C330" t="str">
            <v>UA</v>
          </cell>
          <cell r="D330" t="str">
            <v>-</v>
          </cell>
          <cell r="E330" t="str">
            <v>E6161</v>
          </cell>
          <cell r="F330" t="str">
            <v>E7051</v>
          </cell>
          <cell r="G330" t="str">
            <v>Torbay UA</v>
          </cell>
          <cell r="H330">
            <v>41586.6</v>
          </cell>
          <cell r="I330">
            <v>43180.7</v>
          </cell>
          <cell r="J330">
            <v>1261.17</v>
          </cell>
          <cell r="K330">
            <v>1311.49</v>
          </cell>
          <cell r="L330">
            <v>3.9899458439385693E-2</v>
          </cell>
          <cell r="M330">
            <v>1.990247117887578E-2</v>
          </cell>
          <cell r="N330">
            <v>1.0126174825248084</v>
          </cell>
          <cell r="O330">
            <v>43180.7</v>
          </cell>
          <cell r="P330">
            <v>43725.531727658992</v>
          </cell>
          <cell r="Q330">
            <v>44277.237860120687</v>
          </cell>
          <cell r="R330">
            <v>44835.905135067544</v>
          </cell>
          <cell r="S330">
            <v>54458203.419</v>
          </cell>
          <cell r="T330">
            <v>55145328.848971695</v>
          </cell>
          <cell r="U330">
            <v>55841124.072048411</v>
          </cell>
          <cell r="V330">
            <v>56545698.479193136</v>
          </cell>
          <cell r="W330">
            <v>1083852.8240000019</v>
          </cell>
          <cell r="X330">
            <v>2222385.46140705</v>
          </cell>
          <cell r="Y330">
            <v>3412257.3799932944</v>
          </cell>
          <cell r="Z330">
            <v>4655331.6769964779</v>
          </cell>
          <cell r="AA330">
            <v>1089000</v>
          </cell>
          <cell r="AB330">
            <v>2271707.1993490532</v>
          </cell>
          <cell r="AC330">
            <v>3554216.2511114329</v>
          </cell>
          <cell r="AD330">
            <v>4943044.1721921638</v>
          </cell>
          <cell r="AE330">
            <v>0</v>
          </cell>
          <cell r="AF330">
            <v>0</v>
          </cell>
          <cell r="AG330">
            <v>0</v>
          </cell>
          <cell r="AH330">
            <v>0</v>
          </cell>
          <cell r="AI330">
            <v>55542056.243000001</v>
          </cell>
          <cell r="AJ330">
            <v>57367714.310378745</v>
          </cell>
          <cell r="AK330">
            <v>59253381.452041708</v>
          </cell>
          <cell r="AL330">
            <v>61201030.156189613</v>
          </cell>
          <cell r="AM330">
            <v>56631056.243000001</v>
          </cell>
          <cell r="AN330">
            <v>59639421.509727798</v>
          </cell>
          <cell r="AO330">
            <v>62807597.703153141</v>
          </cell>
          <cell r="AP330">
            <v>66144074.328381777</v>
          </cell>
          <cell r="AQ330">
            <v>1089000</v>
          </cell>
          <cell r="AR330">
            <v>2271707.1993490532</v>
          </cell>
          <cell r="AS330">
            <v>3554216.2511114329</v>
          </cell>
          <cell r="AT330">
            <v>4943044.1721921638</v>
          </cell>
          <cell r="AU330">
            <v>56631056.243000001</v>
          </cell>
          <cell r="AV330">
            <v>59639421.509727798</v>
          </cell>
          <cell r="AW330">
            <v>62807597.703153141</v>
          </cell>
          <cell r="AX330">
            <v>66144074.328381777</v>
          </cell>
        </row>
        <row r="331">
          <cell r="A331" t="str">
            <v>E0602</v>
          </cell>
          <cell r="B331" t="str">
            <v>R651</v>
          </cell>
          <cell r="C331" t="str">
            <v>UA</v>
          </cell>
          <cell r="D331" t="str">
            <v>-</v>
          </cell>
          <cell r="E331" t="str">
            <v>E6106</v>
          </cell>
          <cell r="F331" t="str">
            <v>E7006</v>
          </cell>
          <cell r="G331" t="str">
            <v>Warrington UA</v>
          </cell>
          <cell r="H331">
            <v>61579</v>
          </cell>
          <cell r="I331">
            <v>65156</v>
          </cell>
          <cell r="J331">
            <v>1205.5</v>
          </cell>
          <cell r="K331">
            <v>1253.48</v>
          </cell>
          <cell r="L331">
            <v>3.9800912484446282E-2</v>
          </cell>
          <cell r="M331">
            <v>1.9800914521480584E-2</v>
          </cell>
          <cell r="N331">
            <v>1.0189993982629282</v>
          </cell>
          <cell r="O331">
            <v>65156</v>
          </cell>
          <cell r="P331">
            <v>66393.924793219354</v>
          </cell>
          <cell r="Q331">
            <v>67655.369412604632</v>
          </cell>
          <cell r="R331">
            <v>68940.780720700233</v>
          </cell>
          <cell r="S331">
            <v>78545558</v>
          </cell>
          <cell r="T331">
            <v>80037876.338225931</v>
          </cell>
          <cell r="U331">
            <v>81558547.826894879</v>
          </cell>
          <cell r="V331">
            <v>83108111.158804134</v>
          </cell>
          <cell r="W331">
            <v>1555273.8799999955</v>
          </cell>
          <cell r="X331">
            <v>3217277.1375756515</v>
          </cell>
          <cell r="Y331">
            <v>4975142.4931172552</v>
          </cell>
          <cell r="Z331">
            <v>6833222.7740700571</v>
          </cell>
          <cell r="AA331">
            <v>1570911</v>
          </cell>
          <cell r="AB331">
            <v>3297241.6479951888</v>
          </cell>
          <cell r="AC331">
            <v>5191021.7713265568</v>
          </cell>
          <cell r="AD331">
            <v>7264789.551116854</v>
          </cell>
          <cell r="AE331">
            <v>0</v>
          </cell>
          <cell r="AF331">
            <v>0</v>
          </cell>
          <cell r="AG331">
            <v>0</v>
          </cell>
          <cell r="AH331">
            <v>0</v>
          </cell>
          <cell r="AI331">
            <v>80100831.879999995</v>
          </cell>
          <cell r="AJ331">
            <v>83255153.475801587</v>
          </cell>
          <cell r="AK331">
            <v>86533690.320012137</v>
          </cell>
          <cell r="AL331">
            <v>89941333.932874188</v>
          </cell>
          <cell r="AM331">
            <v>81671742.879999995</v>
          </cell>
          <cell r="AN331">
            <v>86552395.123796776</v>
          </cell>
          <cell r="AO331">
            <v>91724712.091338694</v>
          </cell>
          <cell r="AP331">
            <v>97206123.483991042</v>
          </cell>
          <cell r="AQ331">
            <v>1570911</v>
          </cell>
          <cell r="AR331">
            <v>3297241.6479951888</v>
          </cell>
          <cell r="AS331">
            <v>5191021.7713265568</v>
          </cell>
          <cell r="AT331">
            <v>7264789.551116854</v>
          </cell>
          <cell r="AU331">
            <v>81671742.879999995</v>
          </cell>
          <cell r="AV331">
            <v>86552395.123796776</v>
          </cell>
          <cell r="AW331">
            <v>91724712.091338694</v>
          </cell>
          <cell r="AX331">
            <v>97206123.483991042</v>
          </cell>
        </row>
        <row r="332">
          <cell r="A332" t="str">
            <v>E0302</v>
          </cell>
          <cell r="B332" t="str">
            <v>R643</v>
          </cell>
          <cell r="C332" t="str">
            <v>UA</v>
          </cell>
          <cell r="D332" t="str">
            <v>-</v>
          </cell>
          <cell r="E332" t="str">
            <v>E6103</v>
          </cell>
          <cell r="F332" t="str">
            <v>E7054</v>
          </cell>
          <cell r="G332" t="str">
            <v>West Berkshire UA</v>
          </cell>
          <cell r="H332">
            <v>59884.2</v>
          </cell>
          <cell r="I332">
            <v>62626.1</v>
          </cell>
          <cell r="J332">
            <v>1263.44</v>
          </cell>
          <cell r="K332">
            <v>1313.85</v>
          </cell>
          <cell r="L332">
            <v>3.989900588868478E-2</v>
          </cell>
          <cell r="M332">
            <v>1.9898046836901218E-2</v>
          </cell>
          <cell r="N332">
            <v>1.0150350483072725</v>
          </cell>
          <cell r="O332">
            <v>62626.1</v>
          </cell>
          <cell r="P332">
            <v>63567.686438796081</v>
          </cell>
          <cell r="Q332">
            <v>64523.429675184932</v>
          </cell>
          <cell r="R332">
            <v>65493.542557302237</v>
          </cell>
          <cell r="S332">
            <v>79124319.783999994</v>
          </cell>
          <cell r="T332">
            <v>80313957.754232526</v>
          </cell>
          <cell r="U332">
            <v>81521481.98881565</v>
          </cell>
          <cell r="V332">
            <v>82747161.408597946</v>
          </cell>
          <cell r="W332">
            <v>1574419.4209999815</v>
          </cell>
          <cell r="X332">
            <v>3236331.8659962821</v>
          </cell>
          <cell r="Y332">
            <v>4981119.7171550216</v>
          </cell>
          <cell r="Z332">
            <v>6812074.5427532438</v>
          </cell>
          <cell r="AA332">
            <v>1582562.28</v>
          </cell>
          <cell r="AB332">
            <v>3308851.4004878998</v>
          </cell>
          <cell r="AC332">
            <v>5189073.5919963717</v>
          </cell>
          <cell r="AD332">
            <v>7233838.6767134219</v>
          </cell>
          <cell r="AE332">
            <v>0</v>
          </cell>
          <cell r="AF332">
            <v>0</v>
          </cell>
          <cell r="AG332">
            <v>0</v>
          </cell>
          <cell r="AH332">
            <v>0</v>
          </cell>
          <cell r="AI332">
            <v>80698739.204999983</v>
          </cell>
          <cell r="AJ332">
            <v>83550289.620228812</v>
          </cell>
          <cell r="AK332">
            <v>86502601.705970675</v>
          </cell>
          <cell r="AL332">
            <v>89559235.951351196</v>
          </cell>
          <cell r="AM332">
            <v>82281301.484999985</v>
          </cell>
          <cell r="AN332">
            <v>86859141.020716712</v>
          </cell>
          <cell r="AO332">
            <v>91691675.297967046</v>
          </cell>
          <cell r="AP332">
            <v>96793074.628064618</v>
          </cell>
          <cell r="AQ332">
            <v>1582562.2800000012</v>
          </cell>
          <cell r="AR332">
            <v>3308851.4004878998</v>
          </cell>
          <cell r="AS332">
            <v>5189073.5919963717</v>
          </cell>
          <cell r="AT332">
            <v>7233838.6767134219</v>
          </cell>
          <cell r="AU332">
            <v>82281301.484999985</v>
          </cell>
          <cell r="AV332">
            <v>86859141.020716712</v>
          </cell>
          <cell r="AW332">
            <v>91691675.297967046</v>
          </cell>
          <cell r="AX332">
            <v>96793074.628064618</v>
          </cell>
        </row>
        <row r="333">
          <cell r="A333" t="str">
            <v>E3902</v>
          </cell>
          <cell r="B333" t="str">
            <v>R676</v>
          </cell>
          <cell r="C333" t="str">
            <v>UA</v>
          </cell>
          <cell r="D333" t="str">
            <v>-</v>
          </cell>
          <cell r="E333" t="str">
            <v>E6162</v>
          </cell>
          <cell r="F333" t="str">
            <v>E7039</v>
          </cell>
          <cell r="G333" t="str">
            <v>Wiltshire UA</v>
          </cell>
          <cell r="H333">
            <v>164575.6</v>
          </cell>
          <cell r="I333">
            <v>176780.3</v>
          </cell>
          <cell r="J333">
            <v>1222.43</v>
          </cell>
          <cell r="K333">
            <v>1271.2</v>
          </cell>
          <cell r="L333">
            <v>3.9895944962083707E-2</v>
          </cell>
          <cell r="M333">
            <v>1.9895953025792945E-2</v>
          </cell>
          <cell r="N333">
            <v>1.0241324799341567</v>
          </cell>
          <cell r="O333">
            <v>176780.3</v>
          </cell>
          <cell r="P333">
            <v>181046.44704250418</v>
          </cell>
          <cell r="Q333">
            <v>185415.54679290779</v>
          </cell>
          <cell r="R333">
            <v>189890.08375536831</v>
          </cell>
          <cell r="S333">
            <v>216101542.12900001</v>
          </cell>
          <cell r="T333">
            <v>221316608.2581684</v>
          </cell>
          <cell r="U333">
            <v>226657526.86605427</v>
          </cell>
          <cell r="V333">
            <v>232127335.0850749</v>
          </cell>
          <cell r="W333">
            <v>4299546.1309999991</v>
          </cell>
          <cell r="X333">
            <v>8917703.1037303638</v>
          </cell>
          <cell r="Y333">
            <v>13848718.120159777</v>
          </cell>
          <cell r="Z333">
            <v>19109127.174655952</v>
          </cell>
          <cell r="AA333">
            <v>4322029.0999999996</v>
          </cell>
          <cell r="AB333">
            <v>9117781.8577498198</v>
          </cell>
          <cell r="AC333">
            <v>14427137.932514906</v>
          </cell>
          <cell r="AD333">
            <v>20292517.713493556</v>
          </cell>
          <cell r="AE333">
            <v>0</v>
          </cell>
          <cell r="AF333">
            <v>0</v>
          </cell>
          <cell r="AG333">
            <v>0</v>
          </cell>
          <cell r="AH333">
            <v>0</v>
          </cell>
          <cell r="AI333">
            <v>220401088.26000002</v>
          </cell>
          <cell r="AJ333">
            <v>230234311.36189875</v>
          </cell>
          <cell r="AK333">
            <v>240506244.98621404</v>
          </cell>
          <cell r="AL333">
            <v>251236462.25973085</v>
          </cell>
          <cell r="AM333">
            <v>224723117.36000001</v>
          </cell>
          <cell r="AN333">
            <v>239352093.21964857</v>
          </cell>
          <cell r="AO333">
            <v>254933382.91872895</v>
          </cell>
          <cell r="AP333">
            <v>271528979.9732244</v>
          </cell>
          <cell r="AQ333">
            <v>4322029.099999994</v>
          </cell>
          <cell r="AR333">
            <v>9117781.8577498198</v>
          </cell>
          <cell r="AS333">
            <v>14427137.932514906</v>
          </cell>
          <cell r="AT333">
            <v>20292517.713493556</v>
          </cell>
          <cell r="AU333">
            <v>224723117.36000001</v>
          </cell>
          <cell r="AV333">
            <v>239352093.21964857</v>
          </cell>
          <cell r="AW333">
            <v>254933382.91872895</v>
          </cell>
          <cell r="AX333">
            <v>271528979.9732244</v>
          </cell>
        </row>
        <row r="334">
          <cell r="A334" t="str">
            <v>E0305</v>
          </cell>
          <cell r="B334" t="str">
            <v>R646</v>
          </cell>
          <cell r="C334" t="str">
            <v>UA</v>
          </cell>
          <cell r="D334" t="str">
            <v>-</v>
          </cell>
          <cell r="E334" t="str">
            <v>E6103</v>
          </cell>
          <cell r="F334" t="str">
            <v>E7054</v>
          </cell>
          <cell r="G334" t="str">
            <v>Windsor &amp; Maidenhead UA</v>
          </cell>
          <cell r="H334">
            <v>61834.7</v>
          </cell>
          <cell r="I334">
            <v>65696.600000000006</v>
          </cell>
          <cell r="J334">
            <v>906.95</v>
          </cell>
          <cell r="K334">
            <v>925.09</v>
          </cell>
          <cell r="L334">
            <v>2.0001102596614917E-2</v>
          </cell>
          <cell r="M334">
            <v>3.9662637405513124E-6</v>
          </cell>
          <cell r="N334">
            <v>1.0203994409411534</v>
          </cell>
          <cell r="O334">
            <v>65696.600000000006</v>
          </cell>
          <cell r="P334">
            <v>67036.773911734592</v>
          </cell>
          <cell r="Q334">
            <v>68404.286622032479</v>
          </cell>
          <cell r="R334">
            <v>69799.695827100368</v>
          </cell>
          <cell r="S334">
            <v>59583531.370000005</v>
          </cell>
          <cell r="T334">
            <v>60799002.099247694</v>
          </cell>
          <cell r="U334">
            <v>62039267.751852363</v>
          </cell>
          <cell r="V334">
            <v>63304834.130388685</v>
          </cell>
          <cell r="W334">
            <v>236.32400000683268</v>
          </cell>
          <cell r="X334">
            <v>1216226.0097599917</v>
          </cell>
          <cell r="Y334">
            <v>2506642.4222625797</v>
          </cell>
          <cell r="Z334">
            <v>3875028.7394502084</v>
          </cell>
          <cell r="AA334">
            <v>1191500</v>
          </cell>
          <cell r="AB334">
            <v>2480423.0361191332</v>
          </cell>
          <cell r="AC334">
            <v>3897869.2523730546</v>
          </cell>
          <cell r="AD334">
            <v>5453731.1633566022</v>
          </cell>
          <cell r="AE334">
            <v>0</v>
          </cell>
          <cell r="AF334">
            <v>0</v>
          </cell>
          <cell r="AG334">
            <v>0</v>
          </cell>
          <cell r="AH334">
            <v>0</v>
          </cell>
          <cell r="AI334">
            <v>59583767.694000013</v>
          </cell>
          <cell r="AJ334">
            <v>62015228.109007686</v>
          </cell>
          <cell r="AK334">
            <v>64545910.174114943</v>
          </cell>
          <cell r="AL334">
            <v>67179862.869838893</v>
          </cell>
          <cell r="AM334">
            <v>60775267.693999998</v>
          </cell>
          <cell r="AN334">
            <v>64495651.14512682</v>
          </cell>
          <cell r="AO334">
            <v>68443779.426487997</v>
          </cell>
          <cell r="AP334">
            <v>72633594.033195496</v>
          </cell>
          <cell r="AQ334">
            <v>1191499.9999999851</v>
          </cell>
          <cell r="AR334">
            <v>2480423.0361191332</v>
          </cell>
          <cell r="AS334">
            <v>3897869.2523730546</v>
          </cell>
          <cell r="AT334">
            <v>5453731.1633566022</v>
          </cell>
          <cell r="AU334">
            <v>60775267.694000013</v>
          </cell>
          <cell r="AV334">
            <v>64495651.14512682</v>
          </cell>
          <cell r="AW334">
            <v>68443779.426487997</v>
          </cell>
          <cell r="AX334">
            <v>72633594.033195496</v>
          </cell>
        </row>
        <row r="335">
          <cell r="A335" t="str">
            <v>E0306</v>
          </cell>
          <cell r="B335" t="str">
            <v>R647</v>
          </cell>
          <cell r="C335" t="str">
            <v>UA</v>
          </cell>
          <cell r="D335" t="str">
            <v>-</v>
          </cell>
          <cell r="E335" t="str">
            <v>E6103</v>
          </cell>
          <cell r="F335" t="str">
            <v>E7054</v>
          </cell>
          <cell r="G335" t="str">
            <v>Wokingham UA</v>
          </cell>
          <cell r="H335">
            <v>63436.4</v>
          </cell>
          <cell r="I335">
            <v>66001.399999999994</v>
          </cell>
          <cell r="J335">
            <v>1246.21</v>
          </cell>
          <cell r="K335">
            <v>1295.31</v>
          </cell>
          <cell r="L335">
            <v>3.9399459160173622E-2</v>
          </cell>
          <cell r="M335">
            <v>1.9402341704299886E-2</v>
          </cell>
          <cell r="N335">
            <v>1.0133003817851554</v>
          </cell>
          <cell r="O335">
            <v>66001.399999999994</v>
          </cell>
          <cell r="P335">
            <v>66879.243818354749</v>
          </cell>
          <cell r="Q335">
            <v>67768.763294641365</v>
          </cell>
          <cell r="R335">
            <v>68670.113719567918</v>
          </cell>
          <cell r="S335">
            <v>82251604.693999991</v>
          </cell>
          <cell r="T335">
            <v>83345582.438871875</v>
          </cell>
          <cell r="U335">
            <v>84454110.505415022</v>
          </cell>
          <cell r="V335">
            <v>85577382.418462738</v>
          </cell>
          <cell r="W335">
            <v>1595873.7399999842</v>
          </cell>
          <cell r="X335">
            <v>3316353.1082007848</v>
          </cell>
          <cell r="Y335">
            <v>5116753.3181960285</v>
          </cell>
          <cell r="Z335">
            <v>7000051.9010143029</v>
          </cell>
          <cell r="AA335">
            <v>1644795</v>
          </cell>
          <cell r="AB335">
            <v>3432591.8956945539</v>
          </cell>
          <cell r="AC335">
            <v>5373667.9930785149</v>
          </cell>
          <cell r="AD335">
            <v>7478189.2323178947</v>
          </cell>
          <cell r="AE335">
            <v>0</v>
          </cell>
          <cell r="AF335">
            <v>0</v>
          </cell>
          <cell r="AG335">
            <v>0</v>
          </cell>
          <cell r="AH335">
            <v>0</v>
          </cell>
          <cell r="AI335">
            <v>83847478.433999971</v>
          </cell>
          <cell r="AJ335">
            <v>86661935.547072664</v>
          </cell>
          <cell r="AK335">
            <v>89570863.823611051</v>
          </cell>
          <cell r="AL335">
            <v>92577434.319477037</v>
          </cell>
          <cell r="AM335">
            <v>85492273.433999985</v>
          </cell>
          <cell r="AN335">
            <v>90094527.442767218</v>
          </cell>
          <cell r="AO335">
            <v>94944531.816689566</v>
          </cell>
          <cell r="AP335">
            <v>100055623.55179493</v>
          </cell>
          <cell r="AQ335">
            <v>1644795.0000000149</v>
          </cell>
          <cell r="AR335">
            <v>3432591.8956945539</v>
          </cell>
          <cell r="AS335">
            <v>5373667.9930785149</v>
          </cell>
          <cell r="AT335">
            <v>7478189.2323178947</v>
          </cell>
          <cell r="AU335">
            <v>85492273.433999971</v>
          </cell>
          <cell r="AV335">
            <v>90094527.442767218</v>
          </cell>
          <cell r="AW335">
            <v>94944531.816689566</v>
          </cell>
          <cell r="AX335">
            <v>100055623.55179493</v>
          </cell>
        </row>
        <row r="336">
          <cell r="A336" t="str">
            <v>E2701</v>
          </cell>
          <cell r="B336" t="str">
            <v>R617</v>
          </cell>
          <cell r="C336" t="str">
            <v>UA</v>
          </cell>
          <cell r="D336" t="str">
            <v>-</v>
          </cell>
          <cell r="E336" t="str">
            <v>E6127</v>
          </cell>
          <cell r="F336" t="str">
            <v>E7027</v>
          </cell>
          <cell r="G336" t="str">
            <v>York UA</v>
          </cell>
          <cell r="H336">
            <v>60945.5</v>
          </cell>
          <cell r="I336">
            <v>64199.199999999997</v>
          </cell>
          <cell r="J336">
            <v>1165.54</v>
          </cell>
          <cell r="K336">
            <v>1200.51</v>
          </cell>
          <cell r="L336">
            <v>3.0003260291367129E-2</v>
          </cell>
          <cell r="M336">
            <v>1.0003724181175233E-2</v>
          </cell>
          <cell r="N336">
            <v>1.0174880655963172</v>
          </cell>
          <cell r="O336">
            <v>64199.199999999997</v>
          </cell>
          <cell r="P336">
            <v>65321.919820831085</v>
          </cell>
          <cell r="Q336">
            <v>66464.273839535148</v>
          </cell>
          <cell r="R336">
            <v>67626.605420252527</v>
          </cell>
          <cell r="S336">
            <v>74826735.567999989</v>
          </cell>
          <cell r="T336">
            <v>76135310.427971452</v>
          </cell>
          <cell r="U336">
            <v>77466769.730931789</v>
          </cell>
          <cell r="V336">
            <v>78821513.681521133</v>
          </cell>
          <cell r="W336">
            <v>748546.02400000638</v>
          </cell>
          <cell r="X336">
            <v>2299575.5874484004</v>
          </cell>
          <cell r="Y336">
            <v>3935921.9251073287</v>
          </cell>
          <cell r="Z336">
            <v>5661278.9312643213</v>
          </cell>
          <cell r="AA336">
            <v>1496500</v>
          </cell>
          <cell r="AB336">
            <v>3121516.6672503054</v>
          </cell>
          <cell r="AC336">
            <v>4899281.4026486129</v>
          </cell>
          <cell r="AD336">
            <v>6840884.1168294102</v>
          </cell>
          <cell r="AE336">
            <v>0</v>
          </cell>
          <cell r="AF336">
            <v>0</v>
          </cell>
          <cell r="AG336">
            <v>0</v>
          </cell>
          <cell r="AH336">
            <v>0</v>
          </cell>
          <cell r="AI336">
            <v>75575281.591999993</v>
          </cell>
          <cell r="AJ336">
            <v>78434886.015419856</v>
          </cell>
          <cell r="AK336">
            <v>81402691.656039119</v>
          </cell>
          <cell r="AL336">
            <v>84482792.612785459</v>
          </cell>
          <cell r="AM336">
            <v>77071781.591999993</v>
          </cell>
          <cell r="AN336">
            <v>81556402.682670161</v>
          </cell>
          <cell r="AO336">
            <v>86301973.058687732</v>
          </cell>
          <cell r="AP336">
            <v>91323676.729614869</v>
          </cell>
          <cell r="AQ336">
            <v>1496500</v>
          </cell>
          <cell r="AR336">
            <v>3121516.6672503054</v>
          </cell>
          <cell r="AS336">
            <v>4899281.4026486129</v>
          </cell>
          <cell r="AT336">
            <v>6840884.1168294102</v>
          </cell>
          <cell r="AU336">
            <v>77071781.591999993</v>
          </cell>
          <cell r="AV336">
            <v>81556402.682670161</v>
          </cell>
          <cell r="AW336">
            <v>86301973.058687732</v>
          </cell>
          <cell r="AX336">
            <v>91323676.729614869</v>
          </cell>
        </row>
        <row r="337">
          <cell r="A337" t="str">
            <v>E0421</v>
          </cell>
          <cell r="B337" t="str">
            <v>R633</v>
          </cell>
          <cell r="C337" t="str">
            <v>SC</v>
          </cell>
          <cell r="D337" t="str">
            <v>-</v>
          </cell>
          <cell r="E337" t="str">
            <v>-</v>
          </cell>
          <cell r="F337" t="str">
            <v>-</v>
          </cell>
          <cell r="G337" t="str">
            <v>Buckinghamshire</v>
          </cell>
          <cell r="H337">
            <v>199176.8</v>
          </cell>
          <cell r="I337">
            <v>211330</v>
          </cell>
          <cell r="J337">
            <v>1115.67</v>
          </cell>
          <cell r="K337">
            <v>1160.19</v>
          </cell>
          <cell r="L337">
            <v>3.9904272768829463E-2</v>
          </cell>
          <cell r="M337">
            <v>1.9907318352107684E-2</v>
          </cell>
          <cell r="N337" t="str">
            <v>-</v>
          </cell>
          <cell r="O337">
            <v>211330</v>
          </cell>
          <cell r="P337">
            <v>215589.23011828141</v>
          </cell>
          <cell r="Q337">
            <v>219957.78968576694</v>
          </cell>
          <cell r="R337">
            <v>224438.9827517427</v>
          </cell>
          <cell r="S337">
            <v>235774541.10000002</v>
          </cell>
          <cell r="T337">
            <v>240526436.36606303</v>
          </cell>
          <cell r="U337">
            <v>245400307.21871963</v>
          </cell>
          <cell r="V337">
            <v>250399839.88663679</v>
          </cell>
          <cell r="W337">
            <v>4693638.8489997974</v>
          </cell>
          <cell r="X337">
            <v>9694529.7949751988</v>
          </cell>
          <cell r="Y337">
            <v>14996799.037540482</v>
          </cell>
          <cell r="Z337">
            <v>20616371.712905873</v>
          </cell>
          <cell r="AA337">
            <v>4714772.7510002134</v>
          </cell>
          <cell r="AB337">
            <v>9908481.485527873</v>
          </cell>
          <cell r="AC337">
            <v>15619456.52533713</v>
          </cell>
          <cell r="AD337">
            <v>21889221.430622578</v>
          </cell>
          <cell r="AE337">
            <v>0</v>
          </cell>
          <cell r="AF337">
            <v>0</v>
          </cell>
          <cell r="AG337">
            <v>0</v>
          </cell>
          <cell r="AH337">
            <v>0</v>
          </cell>
          <cell r="AI337">
            <v>240468179.94899982</v>
          </cell>
          <cell r="AJ337">
            <v>250220966.16103822</v>
          </cell>
          <cell r="AK337">
            <v>260397106.25626013</v>
          </cell>
          <cell r="AL337">
            <v>271016211.59954268</v>
          </cell>
          <cell r="AM337">
            <v>245182952.70000002</v>
          </cell>
          <cell r="AN337">
            <v>260129447.64656609</v>
          </cell>
          <cell r="AO337">
            <v>276016562.78159726</v>
          </cell>
          <cell r="AP337">
            <v>292905433.03016526</v>
          </cell>
          <cell r="AQ337">
            <v>4714772.7510001957</v>
          </cell>
          <cell r="AR337">
            <v>9908481.485527873</v>
          </cell>
          <cell r="AS337">
            <v>15619456.52533713</v>
          </cell>
          <cell r="AT337">
            <v>21889221.430622578</v>
          </cell>
          <cell r="AU337">
            <v>245182952.70000005</v>
          </cell>
          <cell r="AV337">
            <v>260129447.64656609</v>
          </cell>
          <cell r="AW337">
            <v>276016562.78159726</v>
          </cell>
          <cell r="AX337">
            <v>292905433.03016526</v>
          </cell>
        </row>
        <row r="338">
          <cell r="A338" t="str">
            <v>E0521</v>
          </cell>
          <cell r="B338" t="str">
            <v>R663</v>
          </cell>
          <cell r="C338" t="str">
            <v>SC</v>
          </cell>
          <cell r="D338" t="str">
            <v>-</v>
          </cell>
          <cell r="E338" t="str">
            <v>-</v>
          </cell>
          <cell r="F338" t="str">
            <v>-</v>
          </cell>
          <cell r="G338" t="str">
            <v>Cambridgeshire</v>
          </cell>
          <cell r="H338">
            <v>205805.4</v>
          </cell>
          <cell r="I338">
            <v>217165</v>
          </cell>
          <cell r="J338">
            <v>1144.26</v>
          </cell>
          <cell r="K338">
            <v>1167.1199999999999</v>
          </cell>
          <cell r="L338">
            <v>1.9977977033191596E-2</v>
          </cell>
          <cell r="M338">
            <v>-1.6097123634040145E-11</v>
          </cell>
          <cell r="N338" t="str">
            <v>-</v>
          </cell>
          <cell r="O338">
            <v>217165</v>
          </cell>
          <cell r="P338">
            <v>221100.82022379641</v>
          </cell>
          <cell r="Q338">
            <v>225113.94833270743</v>
          </cell>
          <cell r="R338">
            <v>229206.03860749135</v>
          </cell>
          <cell r="S338">
            <v>248493222.90000001</v>
          </cell>
          <cell r="T338">
            <v>252996824.54928127</v>
          </cell>
          <cell r="U338">
            <v>257588886.51918378</v>
          </cell>
          <cell r="V338">
            <v>262271301.73700806</v>
          </cell>
          <cell r="W338">
            <v>-4.0000261312423957E-3</v>
          </cell>
          <cell r="X338">
            <v>5059936.4868316529</v>
          </cell>
          <cell r="Y338">
            <v>10406591.011061056</v>
          </cell>
          <cell r="Z338">
            <v>16053101.832238564</v>
          </cell>
          <cell r="AA338">
            <v>4964391.9040000159</v>
          </cell>
          <cell r="AB338">
            <v>10316475.835468173</v>
          </cell>
          <cell r="AC338">
            <v>16178689.144275129</v>
          </cell>
          <cell r="AD338">
            <v>22589035.693333566</v>
          </cell>
          <cell r="AE338">
            <v>0</v>
          </cell>
          <cell r="AF338">
            <v>0</v>
          </cell>
          <cell r="AG338">
            <v>0</v>
          </cell>
          <cell r="AH338">
            <v>0</v>
          </cell>
          <cell r="AI338">
            <v>248493222.89599997</v>
          </cell>
          <cell r="AJ338">
            <v>258056761.03611293</v>
          </cell>
          <cell r="AK338">
            <v>267995477.53024483</v>
          </cell>
          <cell r="AL338">
            <v>278324403.56924665</v>
          </cell>
          <cell r="AM338">
            <v>253457614.79999995</v>
          </cell>
          <cell r="AN338">
            <v>268373236.87158111</v>
          </cell>
          <cell r="AO338">
            <v>284174166.67451996</v>
          </cell>
          <cell r="AP338">
            <v>300913439.26258022</v>
          </cell>
          <cell r="AQ338">
            <v>4964391.9039999843</v>
          </cell>
          <cell r="AR338">
            <v>10316475.835468173</v>
          </cell>
          <cell r="AS338">
            <v>16178689.144275129</v>
          </cell>
          <cell r="AT338">
            <v>22589035.693333566</v>
          </cell>
          <cell r="AU338">
            <v>253457614.79999998</v>
          </cell>
          <cell r="AV338">
            <v>268373236.87158111</v>
          </cell>
          <cell r="AW338">
            <v>284174166.67451996</v>
          </cell>
          <cell r="AX338">
            <v>300913439.26258022</v>
          </cell>
        </row>
        <row r="339">
          <cell r="A339" t="str">
            <v>E0920</v>
          </cell>
          <cell r="B339" t="str">
            <v>R412</v>
          </cell>
          <cell r="C339" t="str">
            <v>SC</v>
          </cell>
          <cell r="D339" t="str">
            <v>-</v>
          </cell>
          <cell r="E339" t="str">
            <v>-</v>
          </cell>
          <cell r="F339" t="str">
            <v>-</v>
          </cell>
          <cell r="G339" t="str">
            <v>Cumbria</v>
          </cell>
          <cell r="H339">
            <v>159127</v>
          </cell>
          <cell r="I339">
            <v>164683</v>
          </cell>
          <cell r="J339">
            <v>1184.6099999999999</v>
          </cell>
          <cell r="K339">
            <v>1231.8699999999999</v>
          </cell>
          <cell r="L339">
            <v>3.9894986535653043E-2</v>
          </cell>
          <cell r="M339">
            <v>1.9893449787034001E-2</v>
          </cell>
          <cell r="N339" t="str">
            <v>-</v>
          </cell>
          <cell r="O339">
            <v>164683</v>
          </cell>
          <cell r="P339">
            <v>166582.87663528381</v>
          </cell>
          <cell r="Q339">
            <v>168507.25304461917</v>
          </cell>
          <cell r="R339">
            <v>170456.47369712242</v>
          </cell>
          <cell r="S339">
            <v>195085128.63</v>
          </cell>
          <cell r="T339">
            <v>197335741.49092355</v>
          </cell>
          <cell r="U339">
            <v>199615377.02918631</v>
          </cell>
          <cell r="V339">
            <v>201924443.30634817</v>
          </cell>
          <cell r="W339">
            <v>3880916.2105979742</v>
          </cell>
          <cell r="X339">
            <v>7950917.2676460203</v>
          </cell>
          <cell r="Y339">
            <v>12195929.666206954</v>
          </cell>
          <cell r="Z339">
            <v>16622236.030324571</v>
          </cell>
          <cell r="AA339">
            <v>3902002.3694020449</v>
          </cell>
          <cell r="AB339">
            <v>8130127.411765784</v>
          </cell>
          <cell r="AC339">
            <v>12706171.945020676</v>
          </cell>
          <cell r="AD339">
            <v>17652506.638850242</v>
          </cell>
          <cell r="AE339">
            <v>0</v>
          </cell>
          <cell r="AF339">
            <v>0</v>
          </cell>
          <cell r="AG339">
            <v>0</v>
          </cell>
          <cell r="AH339">
            <v>0</v>
          </cell>
          <cell r="AI339">
            <v>198966044.84059796</v>
          </cell>
          <cell r="AJ339">
            <v>205286658.75856957</v>
          </cell>
          <cell r="AK339">
            <v>211811306.69539326</v>
          </cell>
          <cell r="AL339">
            <v>218546679.33667275</v>
          </cell>
          <cell r="AM339">
            <v>202868047.20999998</v>
          </cell>
          <cell r="AN339">
            <v>213416786.17033535</v>
          </cell>
          <cell r="AO339">
            <v>224517478.64041394</v>
          </cell>
          <cell r="AP339">
            <v>236199185.97552299</v>
          </cell>
          <cell r="AQ339">
            <v>3902002.3694020212</v>
          </cell>
          <cell r="AR339">
            <v>8130127.411765784</v>
          </cell>
          <cell r="AS339">
            <v>12706171.945020676</v>
          </cell>
          <cell r="AT339">
            <v>17652506.638850242</v>
          </cell>
          <cell r="AU339">
            <v>202868047.21000001</v>
          </cell>
          <cell r="AV339">
            <v>213416786.17033535</v>
          </cell>
          <cell r="AW339">
            <v>224517478.64041394</v>
          </cell>
          <cell r="AX339">
            <v>236199185.97552299</v>
          </cell>
        </row>
        <row r="340">
          <cell r="A340" t="str">
            <v>E1021</v>
          </cell>
          <cell r="B340" t="str">
            <v>R634</v>
          </cell>
          <cell r="C340" t="str">
            <v>SC</v>
          </cell>
          <cell r="D340" t="str">
            <v>-</v>
          </cell>
          <cell r="E340" t="str">
            <v>-</v>
          </cell>
          <cell r="F340" t="str">
            <v>-</v>
          </cell>
          <cell r="G340" t="str">
            <v>Derbyshire</v>
          </cell>
          <cell r="H340">
            <v>228149.9</v>
          </cell>
          <cell r="I340">
            <v>237482.1</v>
          </cell>
          <cell r="J340">
            <v>1120.46</v>
          </cell>
          <cell r="K340">
            <v>1165.17</v>
          </cell>
          <cell r="L340">
            <v>3.9903254020670076E-2</v>
          </cell>
          <cell r="M340">
            <v>1.990325400144366E-2</v>
          </cell>
          <cell r="N340" t="str">
            <v>-</v>
          </cell>
          <cell r="O340">
            <v>237482.1</v>
          </cell>
          <cell r="P340">
            <v>240682.99903687727</v>
          </cell>
          <cell r="Q340">
            <v>243930.13727320533</v>
          </cell>
          <cell r="R340">
            <v>247224.22544260311</v>
          </cell>
          <cell r="S340">
            <v>266089193.766</v>
          </cell>
          <cell r="T340">
            <v>269675673.10085952</v>
          </cell>
          <cell r="U340">
            <v>273313961.60913563</v>
          </cell>
          <cell r="V340">
            <v>277004855.63941908</v>
          </cell>
          <cell r="W340">
            <v>5296040.810564057</v>
          </cell>
          <cell r="X340">
            <v>10868285.350148609</v>
          </cell>
          <cell r="Y340">
            <v>16701490.671938429</v>
          </cell>
          <cell r="Z340">
            <v>22805669.149473306</v>
          </cell>
          <cell r="AA340">
            <v>5321783.8804359967</v>
          </cell>
          <cell r="AB340">
            <v>11110115.936302066</v>
          </cell>
          <cell r="AC340">
            <v>17396984.134150863</v>
          </cell>
          <cell r="AD340">
            <v>24215831.392831981</v>
          </cell>
          <cell r="AE340">
            <v>0</v>
          </cell>
          <cell r="AF340">
            <v>0</v>
          </cell>
          <cell r="AG340">
            <v>0</v>
          </cell>
          <cell r="AH340">
            <v>0</v>
          </cell>
          <cell r="AI340">
            <v>271385234.57656407</v>
          </cell>
          <cell r="AJ340">
            <v>280543958.45100814</v>
          </cell>
          <cell r="AK340">
            <v>290015452.28107405</v>
          </cell>
          <cell r="AL340">
            <v>299810524.78889239</v>
          </cell>
          <cell r="AM340">
            <v>276707018.45700002</v>
          </cell>
          <cell r="AN340">
            <v>291654074.38731021</v>
          </cell>
          <cell r="AO340">
            <v>307412436.41522491</v>
          </cell>
          <cell r="AP340">
            <v>324026356.18172437</v>
          </cell>
          <cell r="AQ340">
            <v>5321783.8804359436</v>
          </cell>
          <cell r="AR340">
            <v>11110115.936302066</v>
          </cell>
          <cell r="AS340">
            <v>17396984.134150863</v>
          </cell>
          <cell r="AT340">
            <v>24215831.392831981</v>
          </cell>
          <cell r="AU340">
            <v>276707018.45700008</v>
          </cell>
          <cell r="AV340">
            <v>291654074.38731021</v>
          </cell>
          <cell r="AW340">
            <v>307412436.41522491</v>
          </cell>
          <cell r="AX340">
            <v>324026356.18172437</v>
          </cell>
        </row>
        <row r="341">
          <cell r="A341" t="str">
            <v>E1121</v>
          </cell>
          <cell r="B341" t="str">
            <v>R665</v>
          </cell>
          <cell r="C341" t="str">
            <v>SC</v>
          </cell>
          <cell r="D341" t="str">
            <v>-</v>
          </cell>
          <cell r="E341" t="str">
            <v>-</v>
          </cell>
          <cell r="F341" t="str">
            <v>-</v>
          </cell>
          <cell r="G341" t="str">
            <v>Devon</v>
          </cell>
          <cell r="H341">
            <v>263638.2</v>
          </cell>
          <cell r="I341">
            <v>277845.90000000002</v>
          </cell>
          <cell r="J341">
            <v>1161.27</v>
          </cell>
          <cell r="K341">
            <v>1207.6199999999999</v>
          </cell>
          <cell r="L341">
            <v>3.99131984809733E-2</v>
          </cell>
          <cell r="M341">
            <v>1.9913198894666584E-2</v>
          </cell>
          <cell r="N341" t="str">
            <v>-</v>
          </cell>
          <cell r="O341">
            <v>277845.90000000002</v>
          </cell>
          <cell r="P341">
            <v>282755.16075628262</v>
          </cell>
          <cell r="Q341">
            <v>287753.81695482566</v>
          </cell>
          <cell r="R341">
            <v>292843.5447632806</v>
          </cell>
          <cell r="S341">
            <v>322654108.29300004</v>
          </cell>
          <cell r="T341">
            <v>328355085.5314483</v>
          </cell>
          <cell r="U341">
            <v>334159875.0151304</v>
          </cell>
          <cell r="V341">
            <v>340070423.22725487</v>
          </cell>
          <cell r="W341">
            <v>6425075.4326198008</v>
          </cell>
          <cell r="X341">
            <v>13236473.839417256</v>
          </cell>
          <cell r="Y341">
            <v>20423080.36337775</v>
          </cell>
          <cell r="Z341">
            <v>28001414.282457564</v>
          </cell>
          <cell r="AA341">
            <v>6453082.0323801441</v>
          </cell>
          <cell r="AB341">
            <v>13527659.350936472</v>
          </cell>
          <cell r="AC341">
            <v>21270085.830046952</v>
          </cell>
          <cell r="AD341">
            <v>29729253.662071884</v>
          </cell>
          <cell r="AE341">
            <v>0</v>
          </cell>
          <cell r="AF341">
            <v>0</v>
          </cell>
          <cell r="AG341">
            <v>0</v>
          </cell>
          <cell r="AH341">
            <v>0</v>
          </cell>
          <cell r="AI341">
            <v>329079183.72561985</v>
          </cell>
          <cell r="AJ341">
            <v>341591559.37086558</v>
          </cell>
          <cell r="AK341">
            <v>354582955.37850815</v>
          </cell>
          <cell r="AL341">
            <v>368071837.50971246</v>
          </cell>
          <cell r="AM341">
            <v>335532265.75800002</v>
          </cell>
          <cell r="AN341">
            <v>355119218.72180206</v>
          </cell>
          <cell r="AO341">
            <v>375853041.2085551</v>
          </cell>
          <cell r="AP341">
            <v>397801091.17178434</v>
          </cell>
          <cell r="AQ341">
            <v>6453082.0323801637</v>
          </cell>
          <cell r="AR341">
            <v>13527659.350936472</v>
          </cell>
          <cell r="AS341">
            <v>21270085.830046952</v>
          </cell>
          <cell r="AT341">
            <v>29729253.662071884</v>
          </cell>
          <cell r="AU341">
            <v>335532265.75800002</v>
          </cell>
          <cell r="AV341">
            <v>355119218.72180206</v>
          </cell>
          <cell r="AW341">
            <v>375853041.2085551</v>
          </cell>
          <cell r="AX341">
            <v>397801091.17178434</v>
          </cell>
        </row>
        <row r="342">
          <cell r="A342" t="str">
            <v>E1221</v>
          </cell>
          <cell r="B342" t="str">
            <v>R635</v>
          </cell>
          <cell r="C342" t="str">
            <v>SC</v>
          </cell>
          <cell r="D342" t="str">
            <v>-</v>
          </cell>
          <cell r="E342" t="str">
            <v>-</v>
          </cell>
          <cell r="F342" t="str">
            <v>-</v>
          </cell>
          <cell r="G342" t="str">
            <v>Dorset</v>
          </cell>
          <cell r="H342">
            <v>158463.6</v>
          </cell>
          <cell r="I342">
            <v>162145.80000000002</v>
          </cell>
          <cell r="J342">
            <v>1215.27</v>
          </cell>
          <cell r="K342">
            <v>1263.78</v>
          </cell>
          <cell r="L342">
            <v>3.9917055469155027E-2</v>
          </cell>
          <cell r="M342">
            <v>1.9921518210495481E-2</v>
          </cell>
          <cell r="N342" t="str">
            <v>-</v>
          </cell>
          <cell r="O342">
            <v>162145.80000000002</v>
          </cell>
          <cell r="P342">
            <v>163394.19635424408</v>
          </cell>
          <cell r="Q342">
            <v>164653.25012924231</v>
          </cell>
          <cell r="R342">
            <v>165923.05823343771</v>
          </cell>
          <cell r="S342">
            <v>197050926.36600003</v>
          </cell>
          <cell r="T342">
            <v>198568065.0034222</v>
          </cell>
          <cell r="U342">
            <v>200098155.28456429</v>
          </cell>
          <cell r="V342">
            <v>201641314.97934985</v>
          </cell>
          <cell r="W342">
            <v>3925553.6179952738</v>
          </cell>
          <cell r="X342">
            <v>8006254.1695167506</v>
          </cell>
          <cell r="Y342">
            <v>12231269.383277651</v>
          </cell>
          <cell r="Z342">
            <v>16604935.340669423</v>
          </cell>
          <cell r="AA342">
            <v>3940139.1400046875</v>
          </cell>
          <cell r="AB342">
            <v>8179770.9943703413</v>
          </cell>
          <cell r="AC342">
            <v>12735835.311475962</v>
          </cell>
          <cell r="AD342">
            <v>17626754.658031732</v>
          </cell>
          <cell r="AE342">
            <v>0</v>
          </cell>
          <cell r="AF342">
            <v>0</v>
          </cell>
          <cell r="AG342">
            <v>0</v>
          </cell>
          <cell r="AH342">
            <v>0</v>
          </cell>
          <cell r="AI342">
            <v>200976479.98399529</v>
          </cell>
          <cell r="AJ342">
            <v>206574319.17293894</v>
          </cell>
          <cell r="AK342">
            <v>212329424.66784194</v>
          </cell>
          <cell r="AL342">
            <v>218246250.32001927</v>
          </cell>
          <cell r="AM342">
            <v>204916619.12400004</v>
          </cell>
          <cell r="AN342">
            <v>214754090.16730928</v>
          </cell>
          <cell r="AO342">
            <v>225065259.9793179</v>
          </cell>
          <cell r="AP342">
            <v>235873004.97805101</v>
          </cell>
          <cell r="AQ342">
            <v>3940139.1400047541</v>
          </cell>
          <cell r="AR342">
            <v>8179770.9943703413</v>
          </cell>
          <cell r="AS342">
            <v>12735835.311475962</v>
          </cell>
          <cell r="AT342">
            <v>17626754.658031732</v>
          </cell>
          <cell r="AU342">
            <v>204916619.12399998</v>
          </cell>
          <cell r="AV342">
            <v>214754090.16730928</v>
          </cell>
          <cell r="AW342">
            <v>225065259.9793179</v>
          </cell>
          <cell r="AX342">
            <v>235873004.97805101</v>
          </cell>
        </row>
        <row r="343">
          <cell r="A343" t="str">
            <v>E1421</v>
          </cell>
          <cell r="B343" t="str">
            <v>R637</v>
          </cell>
          <cell r="C343" t="str">
            <v>SC</v>
          </cell>
          <cell r="D343" t="str">
            <v>-</v>
          </cell>
          <cell r="E343" t="str">
            <v>-</v>
          </cell>
          <cell r="F343" t="str">
            <v>-</v>
          </cell>
          <cell r="G343" t="str">
            <v>East Sussex</v>
          </cell>
          <cell r="H343">
            <v>184393.7</v>
          </cell>
          <cell r="I343">
            <v>193810.6</v>
          </cell>
          <cell r="J343">
            <v>1203.93</v>
          </cell>
          <cell r="K343">
            <v>1251.9000000000001</v>
          </cell>
          <cell r="L343">
            <v>3.9844509232264347E-2</v>
          </cell>
          <cell r="M343">
            <v>1.9889031050964734E-2</v>
          </cell>
          <cell r="N343" t="str">
            <v>-</v>
          </cell>
          <cell r="O343">
            <v>193810.6</v>
          </cell>
          <cell r="P343">
            <v>197060.44803673291</v>
          </cell>
          <cell r="Q343">
            <v>200367.42923843605</v>
          </cell>
          <cell r="R343">
            <v>203732.58782521455</v>
          </cell>
          <cell r="S343">
            <v>233334395.65800002</v>
          </cell>
          <cell r="T343">
            <v>237246985.20486388</v>
          </cell>
          <cell r="U343">
            <v>241228359.08303031</v>
          </cell>
          <cell r="V343">
            <v>245279774.46041057</v>
          </cell>
          <cell r="W343">
            <v>4640795.0405000532</v>
          </cell>
          <cell r="X343">
            <v>9557924.6126943529</v>
          </cell>
          <cell r="Y343">
            <v>14737255.083426761</v>
          </cell>
          <cell r="Z343">
            <v>20190057.188091453</v>
          </cell>
          <cell r="AA343">
            <v>4656299.4414999308</v>
          </cell>
          <cell r="AB343">
            <v>9763064.075515151</v>
          </cell>
          <cell r="AC343">
            <v>15342913.245690674</v>
          </cell>
          <cell r="AD343">
            <v>21429911.202751428</v>
          </cell>
          <cell r="AE343">
            <v>0</v>
          </cell>
          <cell r="AF343">
            <v>0</v>
          </cell>
          <cell r="AG343">
            <v>0</v>
          </cell>
          <cell r="AH343">
            <v>0</v>
          </cell>
          <cell r="AI343">
            <v>237975190.69850007</v>
          </cell>
          <cell r="AJ343">
            <v>246804909.81755823</v>
          </cell>
          <cell r="AK343">
            <v>255965614.16645709</v>
          </cell>
          <cell r="AL343">
            <v>265469831.64850202</v>
          </cell>
          <cell r="AM343">
            <v>242631490.14000002</v>
          </cell>
          <cell r="AN343">
            <v>256567973.89307338</v>
          </cell>
          <cell r="AO343">
            <v>271308527.41214776</v>
          </cell>
          <cell r="AP343">
            <v>286899742.85125345</v>
          </cell>
          <cell r="AQ343">
            <v>4656299.4414999485</v>
          </cell>
          <cell r="AR343">
            <v>9763064.075515151</v>
          </cell>
          <cell r="AS343">
            <v>15342913.245690674</v>
          </cell>
          <cell r="AT343">
            <v>21429911.202751428</v>
          </cell>
          <cell r="AU343">
            <v>242631490.13999999</v>
          </cell>
          <cell r="AV343">
            <v>256567973.89307338</v>
          </cell>
          <cell r="AW343">
            <v>271308527.41214776</v>
          </cell>
          <cell r="AX343">
            <v>286899742.85125345</v>
          </cell>
        </row>
        <row r="344">
          <cell r="A344" t="str">
            <v>E1521</v>
          </cell>
          <cell r="B344" t="str">
            <v>R666</v>
          </cell>
          <cell r="C344" t="str">
            <v>SC</v>
          </cell>
          <cell r="D344" t="str">
            <v>-</v>
          </cell>
          <cell r="E344" t="str">
            <v>-</v>
          </cell>
          <cell r="F344" t="str">
            <v>-</v>
          </cell>
          <cell r="G344" t="str">
            <v>Essex</v>
          </cell>
          <cell r="H344">
            <v>476729.7</v>
          </cell>
          <cell r="I344">
            <v>504544.69999999995</v>
          </cell>
          <cell r="J344">
            <v>1086.75</v>
          </cell>
          <cell r="K344">
            <v>1130.1300000000001</v>
          </cell>
          <cell r="L344">
            <v>3.9917184265010341E-2</v>
          </cell>
          <cell r="M344">
            <v>1.9875775605998403E-2</v>
          </cell>
          <cell r="N344" t="str">
            <v>-</v>
          </cell>
          <cell r="O344">
            <v>504544.69999999995</v>
          </cell>
          <cell r="P344">
            <v>514212.72506024182</v>
          </cell>
          <cell r="Q344">
            <v>524086.63269372378</v>
          </cell>
          <cell r="R344">
            <v>534171.21808006288</v>
          </cell>
          <cell r="S344">
            <v>548313952.7249999</v>
          </cell>
          <cell r="T344">
            <v>558820678.95921779</v>
          </cell>
          <cell r="U344">
            <v>569551148.07990432</v>
          </cell>
          <cell r="V344">
            <v>580510571.24850833</v>
          </cell>
          <cell r="W344">
            <v>10898165.086000115</v>
          </cell>
          <cell r="X344">
            <v>22505547.886549093</v>
          </cell>
          <cell r="Y344">
            <v>34787476.138744213</v>
          </cell>
          <cell r="Z344">
            <v>47776212.789290763</v>
          </cell>
          <cell r="AA344">
            <v>10988984</v>
          </cell>
          <cell r="AB344">
            <v>23046089.205457449</v>
          </cell>
          <cell r="AC344">
            <v>36277941.725932121</v>
          </cell>
          <cell r="AD344">
            <v>50774398.610183358</v>
          </cell>
          <cell r="AE344">
            <v>0</v>
          </cell>
          <cell r="AF344">
            <v>0</v>
          </cell>
          <cell r="AG344">
            <v>0</v>
          </cell>
          <cell r="AH344">
            <v>0</v>
          </cell>
          <cell r="AI344">
            <v>559212117.81099999</v>
          </cell>
          <cell r="AJ344">
            <v>581326226.8457669</v>
          </cell>
          <cell r="AK344">
            <v>604338624.21864855</v>
          </cell>
          <cell r="AL344">
            <v>628286784.03779912</v>
          </cell>
          <cell r="AM344">
            <v>570201101.81099987</v>
          </cell>
          <cell r="AN344">
            <v>604372316.05122435</v>
          </cell>
          <cell r="AO344">
            <v>640616565.94458067</v>
          </cell>
          <cell r="AP344">
            <v>679061182.64798248</v>
          </cell>
          <cell r="AQ344">
            <v>10988983.999999881</v>
          </cell>
          <cell r="AR344">
            <v>23046089.205457449</v>
          </cell>
          <cell r="AS344">
            <v>36277941.725932121</v>
          </cell>
          <cell r="AT344">
            <v>50774398.610183358</v>
          </cell>
          <cell r="AU344">
            <v>570201101.81099999</v>
          </cell>
          <cell r="AV344">
            <v>604372316.05122435</v>
          </cell>
          <cell r="AW344">
            <v>640616565.94458067</v>
          </cell>
          <cell r="AX344">
            <v>679061182.64798248</v>
          </cell>
        </row>
        <row r="345">
          <cell r="A345" t="str">
            <v>E1620</v>
          </cell>
          <cell r="B345" t="str">
            <v>R419</v>
          </cell>
          <cell r="C345" t="str">
            <v>SC</v>
          </cell>
          <cell r="D345" t="str">
            <v>-</v>
          </cell>
          <cell r="E345" t="str">
            <v>-</v>
          </cell>
          <cell r="F345" t="str">
            <v>-</v>
          </cell>
          <cell r="G345" t="str">
            <v>Gloucestershire</v>
          </cell>
          <cell r="H345">
            <v>204893.6</v>
          </cell>
          <cell r="I345">
            <v>216673.09999999998</v>
          </cell>
          <cell r="J345">
            <v>1090.5</v>
          </cell>
          <cell r="K345">
            <v>1134.01</v>
          </cell>
          <cell r="L345">
            <v>3.9899128839981701E-2</v>
          </cell>
          <cell r="M345">
            <v>1.9899125157939235E-2</v>
          </cell>
          <cell r="N345" t="str">
            <v>-</v>
          </cell>
          <cell r="O345">
            <v>216673.09999999998</v>
          </cell>
          <cell r="P345">
            <v>220750.8156177635</v>
          </cell>
          <cell r="Q345">
            <v>224906.60028149252</v>
          </cell>
          <cell r="R345">
            <v>229141.97468527805</v>
          </cell>
          <cell r="S345">
            <v>236282015.54999998</v>
          </cell>
          <cell r="T345">
            <v>240728764.43117109</v>
          </cell>
          <cell r="U345">
            <v>245260647.6069676</v>
          </cell>
          <cell r="V345">
            <v>249879323.39429572</v>
          </cell>
          <cell r="W345">
            <v>4701805.3999995943</v>
          </cell>
          <cell r="X345">
            <v>9700672.9374060165</v>
          </cell>
          <cell r="Y345">
            <v>14986173.568220902</v>
          </cell>
          <cell r="Z345">
            <v>20571342.987714704</v>
          </cell>
          <cell r="AA345">
            <v>4725641.1810004013</v>
          </cell>
          <cell r="AB345">
            <v>9917540.3468708992</v>
          </cell>
          <cell r="AC345">
            <v>15611293.446900457</v>
          </cell>
          <cell r="AD345">
            <v>21844446.1664114</v>
          </cell>
          <cell r="AE345">
            <v>0</v>
          </cell>
          <cell r="AF345">
            <v>0</v>
          </cell>
          <cell r="AG345">
            <v>0</v>
          </cell>
          <cell r="AH345">
            <v>0</v>
          </cell>
          <cell r="AI345">
            <v>240983820.94999957</v>
          </cell>
          <cell r="AJ345">
            <v>250429437.36857709</v>
          </cell>
          <cell r="AK345">
            <v>260246821.17518851</v>
          </cell>
          <cell r="AL345">
            <v>270450666.3820104</v>
          </cell>
          <cell r="AM345">
            <v>245709462.13099998</v>
          </cell>
          <cell r="AN345">
            <v>260346977.71544799</v>
          </cell>
          <cell r="AO345">
            <v>275858114.62208897</v>
          </cell>
          <cell r="AP345">
            <v>292295112.5484218</v>
          </cell>
          <cell r="AQ345">
            <v>4725641.1810004115</v>
          </cell>
          <cell r="AR345">
            <v>9917540.3468708992</v>
          </cell>
          <cell r="AS345">
            <v>15611293.446900457</v>
          </cell>
          <cell r="AT345">
            <v>21844446.1664114</v>
          </cell>
          <cell r="AU345">
            <v>245709462.13099998</v>
          </cell>
          <cell r="AV345">
            <v>260346977.71544799</v>
          </cell>
          <cell r="AW345">
            <v>275858114.62208897</v>
          </cell>
          <cell r="AX345">
            <v>292295112.5484218</v>
          </cell>
        </row>
        <row r="346">
          <cell r="A346" t="str">
            <v>E1721</v>
          </cell>
          <cell r="B346" t="str">
            <v>R638</v>
          </cell>
          <cell r="C346" t="str">
            <v>SC</v>
          </cell>
          <cell r="D346" t="str">
            <v>-</v>
          </cell>
          <cell r="E346" t="str">
            <v>-</v>
          </cell>
          <cell r="F346" t="str">
            <v>-</v>
          </cell>
          <cell r="G346" t="str">
            <v>Hampshire</v>
          </cell>
          <cell r="H346">
            <v>472225.54000000004</v>
          </cell>
          <cell r="I346">
            <v>493532.39999999997</v>
          </cell>
          <cell r="J346">
            <v>1037.8800000000001</v>
          </cell>
          <cell r="K346">
            <v>1079.28</v>
          </cell>
          <cell r="L346">
            <v>3.988900450919175E-2</v>
          </cell>
          <cell r="M346">
            <v>1.9896327128376967E-2</v>
          </cell>
          <cell r="N346" t="str">
            <v>-</v>
          </cell>
          <cell r="O346">
            <v>493532.39999999997</v>
          </cell>
          <cell r="P346">
            <v>500863.09178978484</v>
          </cell>
          <cell r="Q346">
            <v>508311.25878828432</v>
          </cell>
          <cell r="R346">
            <v>515878.91828237288</v>
          </cell>
          <cell r="S346">
            <v>512227407.31200004</v>
          </cell>
          <cell r="T346">
            <v>519835785.70678192</v>
          </cell>
          <cell r="U346">
            <v>527566089.27118456</v>
          </cell>
          <cell r="V346">
            <v>535420411.70690924</v>
          </cell>
          <cell r="W346">
            <v>10191444.059999945</v>
          </cell>
          <cell r="X346">
            <v>20946395.01650383</v>
          </cell>
          <cell r="Y346">
            <v>32234361.251290631</v>
          </cell>
          <cell r="Z346">
            <v>44076954.904831573</v>
          </cell>
          <cell r="AA346">
            <v>10240797.299999999</v>
          </cell>
          <cell r="AB346">
            <v>21412197.691868305</v>
          </cell>
          <cell r="AC346">
            <v>33576315.173961878</v>
          </cell>
          <cell r="AD346">
            <v>46801935.396879911</v>
          </cell>
          <cell r="AE346">
            <v>0</v>
          </cell>
          <cell r="AF346">
            <v>0</v>
          </cell>
          <cell r="AG346">
            <v>0</v>
          </cell>
          <cell r="AH346">
            <v>0</v>
          </cell>
          <cell r="AI346">
            <v>522418851.37199998</v>
          </cell>
          <cell r="AJ346">
            <v>540782180.72328579</v>
          </cell>
          <cell r="AK346">
            <v>559800450.52247524</v>
          </cell>
          <cell r="AL346">
            <v>579497366.61174083</v>
          </cell>
          <cell r="AM346">
            <v>532659648.67199999</v>
          </cell>
          <cell r="AN346">
            <v>562194378.4151541</v>
          </cell>
          <cell r="AO346">
            <v>593376765.69643712</v>
          </cell>
          <cell r="AP346">
            <v>626299302.00862074</v>
          </cell>
          <cell r="AQ346">
            <v>10240797.300000012</v>
          </cell>
          <cell r="AR346">
            <v>21412197.691868305</v>
          </cell>
          <cell r="AS346">
            <v>33576315.173961878</v>
          </cell>
          <cell r="AT346">
            <v>46801935.396879911</v>
          </cell>
          <cell r="AU346">
            <v>532659648.67199999</v>
          </cell>
          <cell r="AV346">
            <v>562194378.4151541</v>
          </cell>
          <cell r="AW346">
            <v>593376765.69643712</v>
          </cell>
          <cell r="AX346">
            <v>626299302.00862074</v>
          </cell>
        </row>
        <row r="347">
          <cell r="A347" t="str">
            <v>E1920</v>
          </cell>
          <cell r="B347" t="str">
            <v>R422</v>
          </cell>
          <cell r="C347" t="str">
            <v>SC</v>
          </cell>
          <cell r="D347" t="str">
            <v>-</v>
          </cell>
          <cell r="E347" t="str">
            <v>-</v>
          </cell>
          <cell r="F347" t="str">
            <v>-</v>
          </cell>
          <cell r="G347" t="str">
            <v>Hertfordshire</v>
          </cell>
          <cell r="H347">
            <v>412065.1</v>
          </cell>
          <cell r="I347">
            <v>428884.6</v>
          </cell>
          <cell r="J347">
            <v>1141.0899999999999</v>
          </cell>
          <cell r="K347">
            <v>1186.6199999999999</v>
          </cell>
          <cell r="L347">
            <v>3.9900446064727646E-2</v>
          </cell>
          <cell r="M347">
            <v>1.9902023205515817E-2</v>
          </cell>
          <cell r="N347" t="str">
            <v>-</v>
          </cell>
          <cell r="O347">
            <v>428884.6</v>
          </cell>
          <cell r="P347">
            <v>434650.03026038047</v>
          </cell>
          <cell r="Q347">
            <v>440496.89936510136</v>
          </cell>
          <cell r="R347">
            <v>446426.41943674855</v>
          </cell>
          <cell r="S347">
            <v>489395928.21399993</v>
          </cell>
          <cell r="T347">
            <v>495974803.02981752</v>
          </cell>
          <cell r="U347">
            <v>502646606.89652348</v>
          </cell>
          <cell r="V347">
            <v>509412722.95507938</v>
          </cell>
          <cell r="W347">
            <v>9739969.1199999806</v>
          </cell>
          <cell r="X347">
            <v>19987816.140631981</v>
          </cell>
          <cell r="Y347">
            <v>30714756.204406917</v>
          </cell>
          <cell r="Z347">
            <v>41939025.529428475</v>
          </cell>
          <cell r="AA347">
            <v>9787146.717999965</v>
          </cell>
          <cell r="AB347">
            <v>20432376.493426085</v>
          </cell>
          <cell r="AC347">
            <v>31993585.970814884</v>
          </cell>
          <cell r="AD347">
            <v>44532039.638105989</v>
          </cell>
          <cell r="AE347">
            <v>0</v>
          </cell>
          <cell r="AF347">
            <v>0</v>
          </cell>
          <cell r="AG347">
            <v>0</v>
          </cell>
          <cell r="AH347">
            <v>0</v>
          </cell>
          <cell r="AI347">
            <v>499135897.33399993</v>
          </cell>
          <cell r="AJ347">
            <v>515962619.1704495</v>
          </cell>
          <cell r="AK347">
            <v>533361363.10093039</v>
          </cell>
          <cell r="AL347">
            <v>551351748.4845078</v>
          </cell>
          <cell r="AM347">
            <v>508923044.05199993</v>
          </cell>
          <cell r="AN347">
            <v>536394995.66387558</v>
          </cell>
          <cell r="AO347">
            <v>565354949.07174528</v>
          </cell>
          <cell r="AP347">
            <v>595883788.12261379</v>
          </cell>
          <cell r="AQ347">
            <v>9787146.7179999948</v>
          </cell>
          <cell r="AR347">
            <v>20432376.493426085</v>
          </cell>
          <cell r="AS347">
            <v>31993585.970814884</v>
          </cell>
          <cell r="AT347">
            <v>44532039.638105989</v>
          </cell>
          <cell r="AU347">
            <v>508923044.05199993</v>
          </cell>
          <cell r="AV347">
            <v>536394995.66387558</v>
          </cell>
          <cell r="AW347">
            <v>565354949.07174528</v>
          </cell>
          <cell r="AX347">
            <v>595883788.12261379</v>
          </cell>
        </row>
        <row r="348">
          <cell r="A348" t="str">
            <v>E2221</v>
          </cell>
          <cell r="B348" t="str">
            <v>R667</v>
          </cell>
          <cell r="C348" t="str">
            <v>SC</v>
          </cell>
          <cell r="D348" t="str">
            <v>-</v>
          </cell>
          <cell r="E348" t="str">
            <v>-</v>
          </cell>
          <cell r="F348" t="str">
            <v>-</v>
          </cell>
          <cell r="G348" t="str">
            <v>Kent</v>
          </cell>
          <cell r="H348">
            <v>486395.91</v>
          </cell>
          <cell r="I348">
            <v>514473.3</v>
          </cell>
          <cell r="J348">
            <v>1089.99</v>
          </cell>
          <cell r="K348">
            <v>1133.55</v>
          </cell>
          <cell r="L348">
            <v>3.9963669391462231E-2</v>
          </cell>
          <cell r="M348">
            <v>1.9981835540996418E-2</v>
          </cell>
          <cell r="N348" t="str">
            <v>-</v>
          </cell>
          <cell r="O348">
            <v>514473.3</v>
          </cell>
          <cell r="P348">
            <v>524217.1016909607</v>
          </cell>
          <cell r="Q348">
            <v>534160.28848136216</v>
          </cell>
          <cell r="R348">
            <v>544307.2379355568</v>
          </cell>
          <cell r="S348">
            <v>560770752.26699996</v>
          </cell>
          <cell r="T348">
            <v>571391398.67213023</v>
          </cell>
          <cell r="U348">
            <v>582229372.84179997</v>
          </cell>
          <cell r="V348">
            <v>593289446.27737761</v>
          </cell>
          <cell r="W348">
            <v>11205228.948000038</v>
          </cell>
          <cell r="X348">
            <v>23073625.910405144</v>
          </cell>
          <cell r="Y348">
            <v>35626092.305711642</v>
          </cell>
          <cell r="Z348">
            <v>48894694.154762059</v>
          </cell>
          <cell r="AA348">
            <v>11205228</v>
          </cell>
          <cell r="AB348">
            <v>23530322.864124656</v>
          </cell>
          <cell r="AC348">
            <v>37050517.293193221</v>
          </cell>
          <cell r="AD348">
            <v>51856350.897081733</v>
          </cell>
          <cell r="AE348">
            <v>0</v>
          </cell>
          <cell r="AF348">
            <v>0</v>
          </cell>
          <cell r="AG348">
            <v>0</v>
          </cell>
          <cell r="AH348">
            <v>0</v>
          </cell>
          <cell r="AI348">
            <v>571975981.21500003</v>
          </cell>
          <cell r="AJ348">
            <v>594465024.58253539</v>
          </cell>
          <cell r="AK348">
            <v>617855465.1475116</v>
          </cell>
          <cell r="AL348">
            <v>642184140.43213964</v>
          </cell>
          <cell r="AM348">
            <v>583181209.21499991</v>
          </cell>
          <cell r="AN348">
            <v>617995347.44666004</v>
          </cell>
          <cell r="AO348">
            <v>654905982.44070482</v>
          </cell>
          <cell r="AP348">
            <v>694040491.32922137</v>
          </cell>
          <cell r="AQ348">
            <v>11205227.999999881</v>
          </cell>
          <cell r="AR348">
            <v>23530322.864124656</v>
          </cell>
          <cell r="AS348">
            <v>37050517.293193221</v>
          </cell>
          <cell r="AT348">
            <v>51856350.897081733</v>
          </cell>
          <cell r="AU348">
            <v>583181209.21500003</v>
          </cell>
          <cell r="AV348">
            <v>617995347.44666004</v>
          </cell>
          <cell r="AW348">
            <v>654905982.44070482</v>
          </cell>
          <cell r="AX348">
            <v>694040491.32922137</v>
          </cell>
        </row>
        <row r="349">
          <cell r="A349" t="str">
            <v>E2321</v>
          </cell>
          <cell r="B349" t="str">
            <v>R668</v>
          </cell>
          <cell r="C349" t="str">
            <v>SC</v>
          </cell>
          <cell r="D349" t="str">
            <v>-</v>
          </cell>
          <cell r="E349" t="str">
            <v>-</v>
          </cell>
          <cell r="F349" t="str">
            <v>-</v>
          </cell>
          <cell r="G349" t="str">
            <v>Lancashire</v>
          </cell>
          <cell r="H349">
            <v>331648.3</v>
          </cell>
          <cell r="I349">
            <v>348980.1</v>
          </cell>
          <cell r="J349">
            <v>1129.78</v>
          </cell>
          <cell r="K349">
            <v>1174.8599999999999</v>
          </cell>
          <cell r="L349">
            <v>3.990157375772263E-2</v>
          </cell>
          <cell r="M349">
            <v>1.9897679280414415E-2</v>
          </cell>
          <cell r="N349" t="str">
            <v>-</v>
          </cell>
          <cell r="O349">
            <v>348980.1</v>
          </cell>
          <cell r="P349">
            <v>354976.31529015535</v>
          </cell>
          <cell r="Q349">
            <v>361085.74920631084</v>
          </cell>
          <cell r="R349">
            <v>367310.72221052344</v>
          </cell>
          <cell r="S349">
            <v>394270737.37799996</v>
          </cell>
          <cell r="T349">
            <v>401045141.48851168</v>
          </cell>
          <cell r="U349">
            <v>407947457.73830587</v>
          </cell>
          <cell r="V349">
            <v>414980307.73900515</v>
          </cell>
          <cell r="W349">
            <v>7845072.6819999432</v>
          </cell>
          <cell r="X349">
            <v>16160367.784123182</v>
          </cell>
          <cell r="Y349">
            <v>24926220.160129238</v>
          </cell>
          <cell r="Z349">
            <v>34162663.08267796</v>
          </cell>
          <cell r="AA349">
            <v>7886950.2259999979</v>
          </cell>
          <cell r="AB349">
            <v>16523863.460428655</v>
          </cell>
          <cell r="AC349">
            <v>25968302.004393399</v>
          </cell>
          <cell r="AD349">
            <v>36279349.401791275</v>
          </cell>
          <cell r="AE349">
            <v>0</v>
          </cell>
          <cell r="AF349">
            <v>0</v>
          </cell>
          <cell r="AG349">
            <v>0</v>
          </cell>
          <cell r="AH349">
            <v>0</v>
          </cell>
          <cell r="AI349">
            <v>402115810.05999988</v>
          </cell>
          <cell r="AJ349">
            <v>417205509.27263486</v>
          </cell>
          <cell r="AK349">
            <v>432873677.89843512</v>
          </cell>
          <cell r="AL349">
            <v>449142970.82168311</v>
          </cell>
          <cell r="AM349">
            <v>410002760.28599989</v>
          </cell>
          <cell r="AN349">
            <v>433729372.73306352</v>
          </cell>
          <cell r="AO349">
            <v>458841979.90282851</v>
          </cell>
          <cell r="AP349">
            <v>485422320.22347438</v>
          </cell>
          <cell r="AQ349">
            <v>7886950.226000011</v>
          </cell>
          <cell r="AR349">
            <v>16523863.460428655</v>
          </cell>
          <cell r="AS349">
            <v>25968302.004393399</v>
          </cell>
          <cell r="AT349">
            <v>36279349.401791275</v>
          </cell>
          <cell r="AU349">
            <v>410002760.28599989</v>
          </cell>
          <cell r="AV349">
            <v>433729372.73306352</v>
          </cell>
          <cell r="AW349">
            <v>458841979.90282851</v>
          </cell>
          <cell r="AX349">
            <v>485422320.22347438</v>
          </cell>
        </row>
        <row r="350">
          <cell r="A350" t="str">
            <v>E2421</v>
          </cell>
          <cell r="B350" t="str">
            <v>R639</v>
          </cell>
          <cell r="C350" t="str">
            <v>SC</v>
          </cell>
          <cell r="D350" t="str">
            <v>-</v>
          </cell>
          <cell r="E350" t="str">
            <v>-</v>
          </cell>
          <cell r="F350" t="str">
            <v>-</v>
          </cell>
          <cell r="G350" t="str">
            <v>Leicestershire</v>
          </cell>
          <cell r="H350">
            <v>207260.1</v>
          </cell>
          <cell r="I350">
            <v>219544.90000000002</v>
          </cell>
          <cell r="J350">
            <v>1084.1500000000001</v>
          </cell>
          <cell r="K350">
            <v>1127.4000000000001</v>
          </cell>
          <cell r="L350">
            <v>3.9893003735645527E-2</v>
          </cell>
          <cell r="M350">
            <v>1.9893012418543687E-2</v>
          </cell>
          <cell r="N350" t="str">
            <v>-</v>
          </cell>
          <cell r="O350">
            <v>219544.90000000002</v>
          </cell>
          <cell r="P350">
            <v>223806.69144654166</v>
          </cell>
          <cell r="Q350">
            <v>228154.81969111285</v>
          </cell>
          <cell r="R350">
            <v>232591.08519413247</v>
          </cell>
          <cell r="S350">
            <v>238019603.33500004</v>
          </cell>
          <cell r="T350">
            <v>242640024.53176817</v>
          </cell>
          <cell r="U350">
            <v>247354047.76812002</v>
          </cell>
          <cell r="V350">
            <v>252163625.01321873</v>
          </cell>
          <cell r="W350">
            <v>4734926.924999998</v>
          </cell>
          <cell r="X350">
            <v>9776178.3323065229</v>
          </cell>
          <cell r="Y350">
            <v>15112513.606479028</v>
          </cell>
          <cell r="Z350">
            <v>20757762.614437278</v>
          </cell>
          <cell r="AA350">
            <v>4760390</v>
          </cell>
          <cell r="AB350">
            <v>9996247.6302296817</v>
          </cell>
          <cell r="AC350">
            <v>15744476.632694125</v>
          </cell>
          <cell r="AD350">
            <v>22044038.147427261</v>
          </cell>
          <cell r="AE350">
            <v>0</v>
          </cell>
          <cell r="AF350">
            <v>0</v>
          </cell>
          <cell r="AG350">
            <v>0</v>
          </cell>
          <cell r="AH350">
            <v>0</v>
          </cell>
          <cell r="AI350">
            <v>242754530.26000005</v>
          </cell>
          <cell r="AJ350">
            <v>252416202.86407471</v>
          </cell>
          <cell r="AK350">
            <v>262466561.37459904</v>
          </cell>
          <cell r="AL350">
            <v>272921387.62765598</v>
          </cell>
          <cell r="AM350">
            <v>247514920.26000005</v>
          </cell>
          <cell r="AN350">
            <v>262412450.49430439</v>
          </cell>
          <cell r="AO350">
            <v>278211038.00729316</v>
          </cell>
          <cell r="AP350">
            <v>294965425.77508324</v>
          </cell>
          <cell r="AQ350">
            <v>4760390</v>
          </cell>
          <cell r="AR350">
            <v>9996247.6302296817</v>
          </cell>
          <cell r="AS350">
            <v>15744476.632694125</v>
          </cell>
          <cell r="AT350">
            <v>22044038.147427261</v>
          </cell>
          <cell r="AU350">
            <v>247514920.26000005</v>
          </cell>
          <cell r="AV350">
            <v>262412450.49430439</v>
          </cell>
          <cell r="AW350">
            <v>278211038.00729316</v>
          </cell>
          <cell r="AX350">
            <v>294965425.77508324</v>
          </cell>
        </row>
        <row r="351">
          <cell r="A351" t="str">
            <v>E2520</v>
          </cell>
          <cell r="B351" t="str">
            <v>R428</v>
          </cell>
          <cell r="C351" t="str">
            <v>SC</v>
          </cell>
          <cell r="D351" t="str">
            <v>-</v>
          </cell>
          <cell r="E351" t="str">
            <v>-</v>
          </cell>
          <cell r="F351" t="str">
            <v>-</v>
          </cell>
          <cell r="G351" t="str">
            <v>Lincolnshire</v>
          </cell>
          <cell r="H351">
            <v>210031.6</v>
          </cell>
          <cell r="I351">
            <v>219866.7</v>
          </cell>
          <cell r="J351">
            <v>1085.94</v>
          </cell>
          <cell r="K351">
            <v>1128.83</v>
          </cell>
          <cell r="L351">
            <v>3.9495736412693105E-2</v>
          </cell>
          <cell r="M351">
            <v>1.9494629502919691E-2</v>
          </cell>
          <cell r="N351" t="str">
            <v>-</v>
          </cell>
          <cell r="O351">
            <v>219866.7</v>
          </cell>
          <cell r="P351">
            <v>223249.90301283315</v>
          </cell>
          <cell r="Q351">
            <v>226686.96798206237</v>
          </cell>
          <cell r="R351">
            <v>230178.78340388686</v>
          </cell>
          <cell r="S351">
            <v>238762044.19800001</v>
          </cell>
          <cell r="T351">
            <v>242435999.67775604</v>
          </cell>
          <cell r="U351">
            <v>246168446.01044083</v>
          </cell>
          <cell r="V351">
            <v>249960348.0496169</v>
          </cell>
          <cell r="W351">
            <v>4654577.5909997467</v>
          </cell>
          <cell r="X351">
            <v>9669443.9852807205</v>
          </cell>
          <cell r="Y351">
            <v>14938045.960176272</v>
          </cell>
          <cell r="Z351">
            <v>20470716.865933746</v>
          </cell>
          <cell r="AA351">
            <v>4775505.1720002042</v>
          </cell>
          <cell r="AB351">
            <v>9986191.8756587505</v>
          </cell>
          <cell r="AC351">
            <v>15665267.782057256</v>
          </cell>
          <cell r="AD351">
            <v>21845403.41359967</v>
          </cell>
          <cell r="AE351">
            <v>0</v>
          </cell>
          <cell r="AF351">
            <v>0</v>
          </cell>
          <cell r="AG351">
            <v>0</v>
          </cell>
          <cell r="AH351">
            <v>0</v>
          </cell>
          <cell r="AI351">
            <v>243416621.78899977</v>
          </cell>
          <cell r="AJ351">
            <v>252105443.66303676</v>
          </cell>
          <cell r="AK351">
            <v>261106491.97061709</v>
          </cell>
          <cell r="AL351">
            <v>270431064.91555065</v>
          </cell>
          <cell r="AM351">
            <v>248192126.961</v>
          </cell>
          <cell r="AN351">
            <v>262091635.53869551</v>
          </cell>
          <cell r="AO351">
            <v>276771759.75267434</v>
          </cell>
          <cell r="AP351">
            <v>292276468.32915032</v>
          </cell>
          <cell r="AQ351">
            <v>4775505.1720002294</v>
          </cell>
          <cell r="AR351">
            <v>9986191.8756587505</v>
          </cell>
          <cell r="AS351">
            <v>15665267.782057256</v>
          </cell>
          <cell r="AT351">
            <v>21845403.41359967</v>
          </cell>
          <cell r="AU351">
            <v>248192126.96099997</v>
          </cell>
          <cell r="AV351">
            <v>262091635.53869551</v>
          </cell>
          <cell r="AW351">
            <v>276771759.75267434</v>
          </cell>
          <cell r="AX351">
            <v>292276468.32915032</v>
          </cell>
        </row>
        <row r="352">
          <cell r="A352" t="str">
            <v>E2620</v>
          </cell>
          <cell r="B352" t="str">
            <v>R429</v>
          </cell>
          <cell r="C352" t="str">
            <v>SC</v>
          </cell>
          <cell r="D352" t="str">
            <v>-</v>
          </cell>
          <cell r="E352" t="str">
            <v>-</v>
          </cell>
          <cell r="F352" t="str">
            <v>-</v>
          </cell>
          <cell r="G352" t="str">
            <v>Norfolk</v>
          </cell>
          <cell r="H352">
            <v>262173.2</v>
          </cell>
          <cell r="I352">
            <v>278054.90000000002</v>
          </cell>
          <cell r="J352">
            <v>1145.07</v>
          </cell>
          <cell r="K352">
            <v>1190.79</v>
          </cell>
          <cell r="L352">
            <v>3.9927690010217676E-2</v>
          </cell>
          <cell r="M352">
            <v>1.9927689716805919E-2</v>
          </cell>
          <cell r="N352" t="str">
            <v>-</v>
          </cell>
          <cell r="O352">
            <v>278054.90000000002</v>
          </cell>
          <cell r="P352">
            <v>283574.12927202141</v>
          </cell>
          <cell r="Q352">
            <v>289210.29118544789</v>
          </cell>
          <cell r="R352">
            <v>294966.03976418625</v>
          </cell>
          <cell r="S352">
            <v>318392324.34299999</v>
          </cell>
          <cell r="T352">
            <v>324712228.20551354</v>
          </cell>
          <cell r="U352">
            <v>331166028.12772077</v>
          </cell>
          <cell r="V352">
            <v>337756763.15277672</v>
          </cell>
          <cell r="W352">
            <v>6344823.4477199353</v>
          </cell>
          <cell r="X352">
            <v>13094424.385661051</v>
          </cell>
          <cell r="Y352">
            <v>20245096.093308542</v>
          </cell>
          <cell r="Z352">
            <v>27816101.353534877</v>
          </cell>
          <cell r="AA352">
            <v>6367846.5802800683</v>
          </cell>
          <cell r="AB352">
            <v>13377674.300488949</v>
          </cell>
          <cell r="AC352">
            <v>21079718.18717283</v>
          </cell>
          <cell r="AD352">
            <v>29527303.300806403</v>
          </cell>
          <cell r="AE352">
            <v>0</v>
          </cell>
          <cell r="AF352">
            <v>0</v>
          </cell>
          <cell r="AG352">
            <v>0</v>
          </cell>
          <cell r="AH352">
            <v>0</v>
          </cell>
          <cell r="AI352">
            <v>324737147.79071993</v>
          </cell>
          <cell r="AJ352">
            <v>337806652.5911746</v>
          </cell>
          <cell r="AK352">
            <v>351411124.22102934</v>
          </cell>
          <cell r="AL352">
            <v>365572864.5063116</v>
          </cell>
          <cell r="AM352">
            <v>331104994.37099999</v>
          </cell>
          <cell r="AN352">
            <v>351184326.89166355</v>
          </cell>
          <cell r="AO352">
            <v>372490842.40820217</v>
          </cell>
          <cell r="AP352">
            <v>395100167.807118</v>
          </cell>
          <cell r="AQ352">
            <v>6367846.5802800655</v>
          </cell>
          <cell r="AR352">
            <v>13377674.300488949</v>
          </cell>
          <cell r="AS352">
            <v>21079718.18717283</v>
          </cell>
          <cell r="AT352">
            <v>29527303.300806403</v>
          </cell>
          <cell r="AU352">
            <v>331104994.37099999</v>
          </cell>
          <cell r="AV352">
            <v>351184326.89166355</v>
          </cell>
          <cell r="AW352">
            <v>372490842.40820217</v>
          </cell>
          <cell r="AX352">
            <v>395100167.807118</v>
          </cell>
        </row>
        <row r="353">
          <cell r="A353" t="str">
            <v>E2721</v>
          </cell>
          <cell r="B353" t="str">
            <v>R618</v>
          </cell>
          <cell r="C353" t="str">
            <v>SC</v>
          </cell>
          <cell r="D353" t="str">
            <v>-</v>
          </cell>
          <cell r="E353" t="str">
            <v>-</v>
          </cell>
          <cell r="F353" t="str">
            <v>-</v>
          </cell>
          <cell r="G353" t="str">
            <v>North Yorkshire</v>
          </cell>
          <cell r="H353">
            <v>212953.06000000003</v>
          </cell>
          <cell r="I353">
            <v>224240.5</v>
          </cell>
          <cell r="J353">
            <v>1099.98</v>
          </cell>
          <cell r="K353">
            <v>1143.8599999999999</v>
          </cell>
          <cell r="L353">
            <v>3.9891634393352415E-2</v>
          </cell>
          <cell r="M353">
            <v>1.9891269128710753E-2</v>
          </cell>
          <cell r="N353" t="str">
            <v>-</v>
          </cell>
          <cell r="O353">
            <v>224240.5</v>
          </cell>
          <cell r="P353">
            <v>228148.2992659118</v>
          </cell>
          <cell r="Q353">
            <v>232131.33556629042</v>
          </cell>
          <cell r="R353">
            <v>236191.20904925265</v>
          </cell>
          <cell r="S353">
            <v>246660065.19</v>
          </cell>
          <cell r="T353">
            <v>250958566.22651768</v>
          </cell>
          <cell r="U353">
            <v>255339826.49620813</v>
          </cell>
          <cell r="V353">
            <v>259805606.12999693</v>
          </cell>
          <cell r="W353">
            <v>4906381.7399996286</v>
          </cell>
          <cell r="X353">
            <v>10110893.393116757</v>
          </cell>
          <cell r="Y353">
            <v>15599955.140169017</v>
          </cell>
          <cell r="Z353">
            <v>21386359.345430259</v>
          </cell>
          <cell r="AA353">
            <v>4933291.4000003571</v>
          </cell>
          <cell r="AB353">
            <v>10339042.522603631</v>
          </cell>
          <cell r="AC353">
            <v>16252869.023749709</v>
          </cell>
          <cell r="AD353">
            <v>22712177.379547536</v>
          </cell>
          <cell r="AE353">
            <v>0</v>
          </cell>
          <cell r="AF353">
            <v>0</v>
          </cell>
          <cell r="AG353">
            <v>0</v>
          </cell>
          <cell r="AH353">
            <v>0</v>
          </cell>
          <cell r="AI353">
            <v>251566446.92999962</v>
          </cell>
          <cell r="AJ353">
            <v>261069459.61963445</v>
          </cell>
          <cell r="AK353">
            <v>270939781.63637716</v>
          </cell>
          <cell r="AL353">
            <v>281191965.47542721</v>
          </cell>
          <cell r="AM353">
            <v>256499738.32999995</v>
          </cell>
          <cell r="AN353">
            <v>271408502.14223808</v>
          </cell>
          <cell r="AO353">
            <v>287192650.66012686</v>
          </cell>
          <cell r="AP353">
            <v>303904142.85497475</v>
          </cell>
          <cell r="AQ353">
            <v>4933291.4000003338</v>
          </cell>
          <cell r="AR353">
            <v>10339042.522603631</v>
          </cell>
          <cell r="AS353">
            <v>16252869.023749709</v>
          </cell>
          <cell r="AT353">
            <v>22712177.379547536</v>
          </cell>
          <cell r="AU353">
            <v>256499738.32999998</v>
          </cell>
          <cell r="AV353">
            <v>271408502.14223808</v>
          </cell>
          <cell r="AW353">
            <v>287192650.66012686</v>
          </cell>
          <cell r="AX353">
            <v>303904142.85497475</v>
          </cell>
        </row>
        <row r="354">
          <cell r="A354" t="str">
            <v>E2820</v>
          </cell>
          <cell r="B354" t="str">
            <v>R430</v>
          </cell>
          <cell r="C354" t="str">
            <v>SC</v>
          </cell>
          <cell r="D354" t="str">
            <v>-</v>
          </cell>
          <cell r="E354" t="str">
            <v>-</v>
          </cell>
          <cell r="F354" t="str">
            <v>-</v>
          </cell>
          <cell r="G354" t="str">
            <v>Northamptonshire</v>
          </cell>
          <cell r="H354">
            <v>211438.8</v>
          </cell>
          <cell r="I354">
            <v>228951.59999999998</v>
          </cell>
          <cell r="J354">
            <v>1069.02</v>
          </cell>
          <cell r="K354">
            <v>1111.25</v>
          </cell>
          <cell r="L354">
            <v>3.9503470468279289E-2</v>
          </cell>
          <cell r="M354">
            <v>1.9503844957358796E-2</v>
          </cell>
          <cell r="N354" t="str">
            <v>-</v>
          </cell>
          <cell r="O354">
            <v>228951.59999999998</v>
          </cell>
          <cell r="P354">
            <v>235124.46204257489</v>
          </cell>
          <cell r="Q354">
            <v>241473.33323287655</v>
          </cell>
          <cell r="R354">
            <v>248003.47488829837</v>
          </cell>
          <cell r="S354">
            <v>244753839.43199998</v>
          </cell>
          <cell r="T354">
            <v>251352752.4127534</v>
          </cell>
          <cell r="U354">
            <v>258139822.6926097</v>
          </cell>
          <cell r="V354">
            <v>265120674.72508872</v>
          </cell>
          <cell r="W354">
            <v>4773640.9370000176</v>
          </cell>
          <cell r="X354">
            <v>10027447.063172078</v>
          </cell>
          <cell r="Y354">
            <v>15666970.566694494</v>
          </cell>
          <cell r="Z354">
            <v>21714877.559513479</v>
          </cell>
          <cell r="AA354">
            <v>4894985.1310000168</v>
          </cell>
          <cell r="AB354">
            <v>10353141.306678265</v>
          </cell>
          <cell r="AC354">
            <v>16426767.206620693</v>
          </cell>
          <cell r="AD354">
            <v>23170061.103562176</v>
          </cell>
          <cell r="AE354">
            <v>0</v>
          </cell>
          <cell r="AF354">
            <v>0</v>
          </cell>
          <cell r="AG354">
            <v>0</v>
          </cell>
          <cell r="AH354">
            <v>0</v>
          </cell>
          <cell r="AI354">
            <v>249527480.36899999</v>
          </cell>
          <cell r="AJ354">
            <v>261380199.47592548</v>
          </cell>
          <cell r="AK354">
            <v>273806793.25930417</v>
          </cell>
          <cell r="AL354">
            <v>286835552.28460217</v>
          </cell>
          <cell r="AM354">
            <v>254422465.49999997</v>
          </cell>
          <cell r="AN354">
            <v>271733340.78260374</v>
          </cell>
          <cell r="AO354">
            <v>290233560.46592486</v>
          </cell>
          <cell r="AP354">
            <v>310005613.38816434</v>
          </cell>
          <cell r="AQ354">
            <v>4894985.1309999824</v>
          </cell>
          <cell r="AR354">
            <v>10353141.306678265</v>
          </cell>
          <cell r="AS354">
            <v>16426767.206620693</v>
          </cell>
          <cell r="AT354">
            <v>23170061.103562176</v>
          </cell>
          <cell r="AU354">
            <v>254422465.5</v>
          </cell>
          <cell r="AV354">
            <v>271733340.78260374</v>
          </cell>
          <cell r="AW354">
            <v>290233560.46592486</v>
          </cell>
          <cell r="AX354">
            <v>310005613.38816434</v>
          </cell>
        </row>
        <row r="355">
          <cell r="A355" t="str">
            <v>E3021</v>
          </cell>
          <cell r="B355" t="str">
            <v>R669</v>
          </cell>
          <cell r="C355" t="str">
            <v>SC</v>
          </cell>
          <cell r="D355" t="str">
            <v>-</v>
          </cell>
          <cell r="E355" t="str">
            <v>-</v>
          </cell>
          <cell r="F355" t="str">
            <v>-</v>
          </cell>
          <cell r="G355" t="str">
            <v>Nottinghamshire</v>
          </cell>
          <cell r="H355">
            <v>229071.2</v>
          </cell>
          <cell r="I355">
            <v>240537.7</v>
          </cell>
          <cell r="J355">
            <v>1241.1400000000001</v>
          </cell>
          <cell r="K355">
            <v>1290.6600000000001</v>
          </cell>
          <cell r="L355">
            <v>3.9898802713634218E-2</v>
          </cell>
          <cell r="M355">
            <v>1.9901054372361449E-2</v>
          </cell>
          <cell r="N355" t="str">
            <v>-</v>
          </cell>
          <cell r="O355">
            <v>240537.7</v>
          </cell>
          <cell r="P355">
            <v>244494.33566718697</v>
          </cell>
          <cell r="Q355">
            <v>248520.27190611526</v>
          </cell>
          <cell r="R355">
            <v>252616.78395839376</v>
          </cell>
          <cell r="S355">
            <v>298540960.97800004</v>
          </cell>
          <cell r="T355">
            <v>303451699.76997244</v>
          </cell>
          <cell r="U355">
            <v>308448450.27355593</v>
          </cell>
          <cell r="V355">
            <v>313532795.24212086</v>
          </cell>
          <cell r="W355">
            <v>5941279.8968002163</v>
          </cell>
          <cell r="X355">
            <v>12228822.947437337</v>
          </cell>
          <cell r="Y355">
            <v>18847760.125966884</v>
          </cell>
          <cell r="Z355">
            <v>25812264.006061941</v>
          </cell>
          <cell r="AA355">
            <v>5970147.0071997857</v>
          </cell>
          <cell r="AB355">
            <v>12500898.925690234</v>
          </cell>
          <cell r="AC355">
            <v>19632585.948513031</v>
          </cell>
          <cell r="AD355">
            <v>27408274.670065165</v>
          </cell>
          <cell r="AE355">
            <v>0</v>
          </cell>
          <cell r="AF355">
            <v>0</v>
          </cell>
          <cell r="AG355">
            <v>0</v>
          </cell>
          <cell r="AH355">
            <v>0</v>
          </cell>
          <cell r="AI355">
            <v>304482240.87480026</v>
          </cell>
          <cell r="AJ355">
            <v>315680522.71740979</v>
          </cell>
          <cell r="AK355">
            <v>327296210.39952284</v>
          </cell>
          <cell r="AL355">
            <v>339345059.24818277</v>
          </cell>
          <cell r="AM355">
            <v>310452387.88200003</v>
          </cell>
          <cell r="AN355">
            <v>328181421.64310002</v>
          </cell>
          <cell r="AO355">
            <v>346928796.34803587</v>
          </cell>
          <cell r="AP355">
            <v>366753333.91824794</v>
          </cell>
          <cell r="AQ355">
            <v>5970147.0071997643</v>
          </cell>
          <cell r="AR355">
            <v>12500898.925690234</v>
          </cell>
          <cell r="AS355">
            <v>19632585.948513031</v>
          </cell>
          <cell r="AT355">
            <v>27408274.670065165</v>
          </cell>
          <cell r="AU355">
            <v>310452387.88200003</v>
          </cell>
          <cell r="AV355">
            <v>328181421.64310002</v>
          </cell>
          <cell r="AW355">
            <v>346928796.34803587</v>
          </cell>
          <cell r="AX355">
            <v>366753333.91824794</v>
          </cell>
        </row>
        <row r="356">
          <cell r="A356" t="str">
            <v>E3120</v>
          </cell>
          <cell r="B356" t="str">
            <v>R434</v>
          </cell>
          <cell r="C356" t="str">
            <v>SC</v>
          </cell>
          <cell r="D356" t="str">
            <v>-</v>
          </cell>
          <cell r="E356" t="str">
            <v>-</v>
          </cell>
          <cell r="F356" t="str">
            <v>-</v>
          </cell>
          <cell r="G356" t="str">
            <v>Oxfordshire</v>
          </cell>
          <cell r="H356">
            <v>226571.69999999998</v>
          </cell>
          <cell r="I356">
            <v>238676.1</v>
          </cell>
          <cell r="J356">
            <v>1232.46</v>
          </cell>
          <cell r="K356">
            <v>1281.6400000000001</v>
          </cell>
          <cell r="L356">
            <v>3.9903931973451545E-2</v>
          </cell>
          <cell r="M356">
            <v>1.9903279006703301E-2</v>
          </cell>
          <cell r="N356" t="str">
            <v>-</v>
          </cell>
          <cell r="O356">
            <v>238676.1</v>
          </cell>
          <cell r="P356">
            <v>242863.06425565062</v>
          </cell>
          <cell r="Q356">
            <v>247128.66255215267</v>
          </cell>
          <cell r="R356">
            <v>251474.47513336153</v>
          </cell>
          <cell r="S356">
            <v>294158746.20600003</v>
          </cell>
          <cell r="T356">
            <v>299319012.17251915</v>
          </cell>
          <cell r="U356">
            <v>304576191.44902611</v>
          </cell>
          <cell r="V356">
            <v>309932231.62286276</v>
          </cell>
          <cell r="W356">
            <v>5854723.5980000449</v>
          </cell>
          <cell r="X356">
            <v>12062958.650956482</v>
          </cell>
          <cell r="Y356">
            <v>18611850.474404957</v>
          </cell>
          <cell r="Z356">
            <v>25516571.523638193</v>
          </cell>
          <cell r="AA356">
            <v>5883367</v>
          </cell>
          <cell r="AB356">
            <v>12331567.556040943</v>
          </cell>
          <cell r="AC356">
            <v>19387103.442294598</v>
          </cell>
          <cell r="AD356">
            <v>27094578.686662614</v>
          </cell>
          <cell r="AE356">
            <v>0</v>
          </cell>
          <cell r="AF356">
            <v>0</v>
          </cell>
          <cell r="AG356">
            <v>0</v>
          </cell>
          <cell r="AH356">
            <v>0</v>
          </cell>
          <cell r="AI356">
            <v>300013469.80400008</v>
          </cell>
          <cell r="AJ356">
            <v>311381970.8234756</v>
          </cell>
          <cell r="AK356">
            <v>323188041.92343104</v>
          </cell>
          <cell r="AL356">
            <v>335448803.14650095</v>
          </cell>
          <cell r="AM356">
            <v>305896836.80400008</v>
          </cell>
          <cell r="AN356">
            <v>323713538.37951654</v>
          </cell>
          <cell r="AO356">
            <v>342575145.36572564</v>
          </cell>
          <cell r="AP356">
            <v>362543381.83316356</v>
          </cell>
          <cell r="AQ356">
            <v>5883367</v>
          </cell>
          <cell r="AR356">
            <v>12331567.556040943</v>
          </cell>
          <cell r="AS356">
            <v>19387103.442294598</v>
          </cell>
          <cell r="AT356">
            <v>27094578.686662614</v>
          </cell>
          <cell r="AU356">
            <v>305896836.80400008</v>
          </cell>
          <cell r="AV356">
            <v>323713538.37951654</v>
          </cell>
          <cell r="AW356">
            <v>342575145.36572564</v>
          </cell>
          <cell r="AX356">
            <v>362543381.83316356</v>
          </cell>
        </row>
        <row r="357">
          <cell r="A357" t="str">
            <v>E3320</v>
          </cell>
          <cell r="B357" t="str">
            <v>R436</v>
          </cell>
          <cell r="C357" t="str">
            <v>SC</v>
          </cell>
          <cell r="D357" t="str">
            <v>-</v>
          </cell>
          <cell r="E357" t="str">
            <v>-</v>
          </cell>
          <cell r="F357" t="str">
            <v>-</v>
          </cell>
          <cell r="G357" t="str">
            <v>Somerset</v>
          </cell>
          <cell r="H357">
            <v>177735.5</v>
          </cell>
          <cell r="I357">
            <v>188340</v>
          </cell>
          <cell r="J357">
            <v>1027.3</v>
          </cell>
          <cell r="K357">
            <v>1081.6400000000001</v>
          </cell>
          <cell r="L357">
            <v>5.2895940815730791E-2</v>
          </cell>
          <cell r="M357">
            <v>3.2648534200681256E-2</v>
          </cell>
          <cell r="N357" t="str">
            <v>-</v>
          </cell>
          <cell r="O357">
            <v>188340</v>
          </cell>
          <cell r="P357">
            <v>192016.33880822209</v>
          </cell>
          <cell r="Q357">
            <v>195765.8241233842</v>
          </cell>
          <cell r="R357">
            <v>199589.93654914841</v>
          </cell>
          <cell r="S357">
            <v>193481682</v>
          </cell>
          <cell r="T357">
            <v>197258384.85768655</v>
          </cell>
          <cell r="U357">
            <v>201110231.12195256</v>
          </cell>
          <cell r="V357">
            <v>205038741.81694016</v>
          </cell>
          <cell r="W357">
            <v>6316893.3119823346</v>
          </cell>
          <cell r="X357">
            <v>10514168.764039023</v>
          </cell>
          <cell r="Y357">
            <v>14956072.14827808</v>
          </cell>
          <cell r="Z357">
            <v>19653965.157251392</v>
          </cell>
          <cell r="AA357">
            <v>3917502.2880176893</v>
          </cell>
          <cell r="AB357">
            <v>8227701.1951408386</v>
          </cell>
          <cell r="AC357">
            <v>12960491.448579758</v>
          </cell>
          <cell r="AD357">
            <v>18147949.079537243</v>
          </cell>
          <cell r="AE357">
            <v>0</v>
          </cell>
          <cell r="AF357">
            <v>0</v>
          </cell>
          <cell r="AG357">
            <v>0</v>
          </cell>
          <cell r="AH357">
            <v>0</v>
          </cell>
          <cell r="AI357">
            <v>199798575.31198233</v>
          </cell>
          <cell r="AJ357">
            <v>207772553.62172556</v>
          </cell>
          <cell r="AK357">
            <v>216066303.27023065</v>
          </cell>
          <cell r="AL357">
            <v>224692706.97419155</v>
          </cell>
          <cell r="AM357">
            <v>203716077.60000005</v>
          </cell>
          <cell r="AN357">
            <v>216000254.8168664</v>
          </cell>
          <cell r="AO357">
            <v>229026794.71881041</v>
          </cell>
          <cell r="AP357">
            <v>242840656.05372879</v>
          </cell>
          <cell r="AQ357">
            <v>3917502.28801772</v>
          </cell>
          <cell r="AR357">
            <v>8227701.1951408386</v>
          </cell>
          <cell r="AS357">
            <v>12960491.448579758</v>
          </cell>
          <cell r="AT357">
            <v>18147949.079537243</v>
          </cell>
          <cell r="AU357">
            <v>203716077.60000002</v>
          </cell>
          <cell r="AV357">
            <v>216000254.8168664</v>
          </cell>
          <cell r="AW357">
            <v>229026794.71881041</v>
          </cell>
          <cell r="AX357">
            <v>242840656.05372879</v>
          </cell>
        </row>
        <row r="358">
          <cell r="A358" t="str">
            <v>E3421</v>
          </cell>
          <cell r="B358" t="str">
            <v>R640</v>
          </cell>
          <cell r="C358" t="str">
            <v>SC</v>
          </cell>
          <cell r="D358" t="str">
            <v>-</v>
          </cell>
          <cell r="E358" t="str">
            <v>-</v>
          </cell>
          <cell r="F358" t="str">
            <v>-</v>
          </cell>
          <cell r="G358" t="str">
            <v>Staffordshire</v>
          </cell>
          <cell r="H358">
            <v>259379.20000000001</v>
          </cell>
          <cell r="I358">
            <v>269943.5</v>
          </cell>
          <cell r="J358">
            <v>1047.28</v>
          </cell>
          <cell r="K358">
            <v>1088.6500000000001</v>
          </cell>
          <cell r="L358">
            <v>3.9502329844931738E-2</v>
          </cell>
          <cell r="M358">
            <v>1.9498126256759729E-2</v>
          </cell>
          <cell r="N358" t="str">
            <v>-</v>
          </cell>
          <cell r="O358">
            <v>269943.5</v>
          </cell>
          <cell r="P358">
            <v>273562.42652037018</v>
          </cell>
          <cell r="Q358">
            <v>277231.25599222019</v>
          </cell>
          <cell r="R358">
            <v>280950.6974866286</v>
          </cell>
          <cell r="S358">
            <v>282706428.68000001</v>
          </cell>
          <cell r="T358">
            <v>286496458.04625326</v>
          </cell>
          <cell r="U358">
            <v>290338749.77553236</v>
          </cell>
          <cell r="V358">
            <v>294234046.46379638</v>
          </cell>
          <cell r="W358">
            <v>5512245.64000028</v>
          </cell>
          <cell r="X358">
            <v>11427796.15424737</v>
          </cell>
          <cell r="Y358">
            <v>17619453.979938846</v>
          </cell>
          <cell r="Z358">
            <v>24097641.1693688</v>
          </cell>
          <cell r="AA358">
            <v>5655316.9549997672</v>
          </cell>
          <cell r="AB358">
            <v>11802030.856156468</v>
          </cell>
          <cell r="AC358">
            <v>18477120.118271291</v>
          </cell>
          <cell r="AD358">
            <v>25715814.739158034</v>
          </cell>
          <cell r="AE358">
            <v>0</v>
          </cell>
          <cell r="AF358">
            <v>0</v>
          </cell>
          <cell r="AG358">
            <v>0</v>
          </cell>
          <cell r="AH358">
            <v>0</v>
          </cell>
          <cell r="AI358">
            <v>288218674.32000029</v>
          </cell>
          <cell r="AJ358">
            <v>297924254.20050061</v>
          </cell>
          <cell r="AK358">
            <v>307958203.75547123</v>
          </cell>
          <cell r="AL358">
            <v>318331687.63316518</v>
          </cell>
          <cell r="AM358">
            <v>293873991.27500004</v>
          </cell>
          <cell r="AN358">
            <v>309726285.05665708</v>
          </cell>
          <cell r="AO358">
            <v>326435323.87374252</v>
          </cell>
          <cell r="AP358">
            <v>344047502.37232322</v>
          </cell>
          <cell r="AQ358">
            <v>5655316.9549997449</v>
          </cell>
          <cell r="AR358">
            <v>11802030.856156468</v>
          </cell>
          <cell r="AS358">
            <v>18477120.118271291</v>
          </cell>
          <cell r="AT358">
            <v>25715814.739158034</v>
          </cell>
          <cell r="AU358">
            <v>293873991.27500004</v>
          </cell>
          <cell r="AV358">
            <v>309726285.05665708</v>
          </cell>
          <cell r="AW358">
            <v>326435323.87374252</v>
          </cell>
          <cell r="AX358">
            <v>344047502.37232322</v>
          </cell>
        </row>
        <row r="359">
          <cell r="A359" t="str">
            <v>E3520</v>
          </cell>
          <cell r="B359" t="str">
            <v>R438</v>
          </cell>
          <cell r="C359" t="str">
            <v>SC</v>
          </cell>
          <cell r="D359" t="str">
            <v>-</v>
          </cell>
          <cell r="E359" t="str">
            <v>-</v>
          </cell>
          <cell r="F359" t="str">
            <v>-</v>
          </cell>
          <cell r="G359" t="str">
            <v>Suffolk</v>
          </cell>
          <cell r="H359">
            <v>229135.1</v>
          </cell>
          <cell r="I359">
            <v>240678.2</v>
          </cell>
          <cell r="J359">
            <v>1126.53</v>
          </cell>
          <cell r="K359">
            <v>1149.03</v>
          </cell>
          <cell r="L359">
            <v>1.9972836941759109E-2</v>
          </cell>
          <cell r="M359">
            <v>-1.3830938616621324E-9</v>
          </cell>
          <cell r="N359" t="str">
            <v>-</v>
          </cell>
          <cell r="O359">
            <v>240678.2</v>
          </cell>
          <cell r="P359">
            <v>244665.89814626056</v>
          </cell>
          <cell r="Q359">
            <v>248725.89228548133</v>
          </cell>
          <cell r="R359">
            <v>252859.60406735461</v>
          </cell>
          <cell r="S359">
            <v>271131212.64600003</v>
          </cell>
          <cell r="T359">
            <v>275623474.23870689</v>
          </cell>
          <cell r="U359">
            <v>280197179.43636328</v>
          </cell>
          <cell r="V359">
            <v>284853929.769997</v>
          </cell>
          <cell r="W359">
            <v>-0.37499991591569298</v>
          </cell>
          <cell r="X359">
            <v>5512469.0959367454</v>
          </cell>
          <cell r="Y359">
            <v>11319965.646033475</v>
          </cell>
          <cell r="Z359">
            <v>17435338.915267497</v>
          </cell>
          <cell r="AA359">
            <v>5415259.8749999218</v>
          </cell>
          <cell r="AB359">
            <v>11237651.890234053</v>
          </cell>
          <cell r="AC359">
            <v>17597117.51063329</v>
          </cell>
          <cell r="AD359">
            <v>24532397.149099946</v>
          </cell>
          <cell r="AE359">
            <v>0</v>
          </cell>
          <cell r="AF359">
            <v>0</v>
          </cell>
          <cell r="AG359">
            <v>0</v>
          </cell>
          <cell r="AH359">
            <v>0</v>
          </cell>
          <cell r="AI359">
            <v>271131212.27100009</v>
          </cell>
          <cell r="AJ359">
            <v>281135943.3346436</v>
          </cell>
          <cell r="AK359">
            <v>291517145.08239675</v>
          </cell>
          <cell r="AL359">
            <v>302289268.68526447</v>
          </cell>
          <cell r="AM359">
            <v>276546472.14600003</v>
          </cell>
          <cell r="AN359">
            <v>292373595.22487766</v>
          </cell>
          <cell r="AO359">
            <v>309114262.59303004</v>
          </cell>
          <cell r="AP359">
            <v>326821665.83436441</v>
          </cell>
          <cell r="AQ359">
            <v>5415259.8749999404</v>
          </cell>
          <cell r="AR359">
            <v>11237651.890234053</v>
          </cell>
          <cell r="AS359">
            <v>17597117.51063329</v>
          </cell>
          <cell r="AT359">
            <v>24532397.149099946</v>
          </cell>
          <cell r="AU359">
            <v>276546472.14600003</v>
          </cell>
          <cell r="AV359">
            <v>292373595.22487766</v>
          </cell>
          <cell r="AW359">
            <v>309114262.59303004</v>
          </cell>
          <cell r="AX359">
            <v>326821665.83436441</v>
          </cell>
        </row>
        <row r="360">
          <cell r="A360" t="str">
            <v>E3620</v>
          </cell>
          <cell r="B360" t="str">
            <v>R439</v>
          </cell>
          <cell r="C360" t="str">
            <v>SC</v>
          </cell>
          <cell r="D360" t="str">
            <v>-</v>
          </cell>
          <cell r="E360" t="str">
            <v>-</v>
          </cell>
          <cell r="F360" t="str">
            <v>-</v>
          </cell>
          <cell r="G360" t="str">
            <v>Surrey</v>
          </cell>
          <cell r="H360">
            <v>469433.60000000003</v>
          </cell>
          <cell r="I360">
            <v>487166.8000000001</v>
          </cell>
          <cell r="J360">
            <v>1219.68</v>
          </cell>
          <cell r="K360">
            <v>1268.28</v>
          </cell>
          <cell r="L360">
            <v>3.9846517119244362E-2</v>
          </cell>
          <cell r="M360">
            <v>1.9849468713105001E-2</v>
          </cell>
          <cell r="N360" t="str">
            <v>-</v>
          </cell>
          <cell r="O360">
            <v>487166.8000000001</v>
          </cell>
          <cell r="P360">
            <v>493235.62375512277</v>
          </cell>
          <cell r="Q360">
            <v>499385.2189244667</v>
          </cell>
          <cell r="R360">
            <v>505616.74791641801</v>
          </cell>
          <cell r="S360">
            <v>594187602.62400019</v>
          </cell>
          <cell r="T360">
            <v>601589625.58164811</v>
          </cell>
          <cell r="U360">
            <v>609090163.81779361</v>
          </cell>
          <cell r="V360">
            <v>616690635.09869671</v>
          </cell>
          <cell r="W360">
            <v>11794308.227999959</v>
          </cell>
          <cell r="X360">
            <v>24211851.651766699</v>
          </cell>
          <cell r="Y360">
            <v>37185799.460866719</v>
          </cell>
          <cell r="Z360">
            <v>50736627.853813075</v>
          </cell>
          <cell r="AA360">
            <v>11881998.252</v>
          </cell>
          <cell r="AB360">
            <v>24781834.7385782</v>
          </cell>
          <cell r="AC360">
            <v>38766521.472196341</v>
          </cell>
          <cell r="AD360">
            <v>53907085.375023842</v>
          </cell>
          <cell r="AE360">
            <v>0</v>
          </cell>
          <cell r="AF360">
            <v>0</v>
          </cell>
          <cell r="AG360">
            <v>0</v>
          </cell>
          <cell r="AH360">
            <v>0</v>
          </cell>
          <cell r="AI360">
            <v>605981910.85200012</v>
          </cell>
          <cell r="AJ360">
            <v>625801477.23341477</v>
          </cell>
          <cell r="AK360">
            <v>646275963.2786603</v>
          </cell>
          <cell r="AL360">
            <v>667427262.95250976</v>
          </cell>
          <cell r="AM360">
            <v>617863909.10400021</v>
          </cell>
          <cell r="AN360">
            <v>650583311.97199297</v>
          </cell>
          <cell r="AO360">
            <v>685042484.75085664</v>
          </cell>
          <cell r="AP360">
            <v>721334348.3275336</v>
          </cell>
          <cell r="AQ360">
            <v>11881998.252000093</v>
          </cell>
          <cell r="AR360">
            <v>24781834.7385782</v>
          </cell>
          <cell r="AS360">
            <v>38766521.472196341</v>
          </cell>
          <cell r="AT360">
            <v>53907085.375023842</v>
          </cell>
          <cell r="AU360">
            <v>617863909.10400009</v>
          </cell>
          <cell r="AV360">
            <v>650583311.97199297</v>
          </cell>
          <cell r="AW360">
            <v>685042484.75085664</v>
          </cell>
          <cell r="AX360">
            <v>721334348.3275336</v>
          </cell>
        </row>
        <row r="361">
          <cell r="A361" t="str">
            <v>E3720</v>
          </cell>
          <cell r="B361" t="str">
            <v>R440</v>
          </cell>
          <cell r="C361" t="str">
            <v>SC</v>
          </cell>
          <cell r="D361" t="str">
            <v>-</v>
          </cell>
          <cell r="E361" t="str">
            <v>-</v>
          </cell>
          <cell r="F361" t="str">
            <v>-</v>
          </cell>
          <cell r="G361" t="str">
            <v>Warwickshire</v>
          </cell>
          <cell r="H361">
            <v>181659.59999999998</v>
          </cell>
          <cell r="I361">
            <v>193146.2</v>
          </cell>
          <cell r="J361">
            <v>1201.1400000000001</v>
          </cell>
          <cell r="K361">
            <v>1249.02</v>
          </cell>
          <cell r="L361">
            <v>3.9862130975573118E-2</v>
          </cell>
          <cell r="M361">
            <v>1.9931065493821176E-2</v>
          </cell>
          <cell r="N361" t="str">
            <v>-</v>
          </cell>
          <cell r="O361">
            <v>193146.2</v>
          </cell>
          <cell r="P361">
            <v>197135.9086792827</v>
          </cell>
          <cell r="Q361">
            <v>201208.86734029715</v>
          </cell>
          <cell r="R361">
            <v>205366.82739530382</v>
          </cell>
          <cell r="S361">
            <v>231995626.66800004</v>
          </cell>
          <cell r="T361">
            <v>236787825.35103363</v>
          </cell>
          <cell r="U361">
            <v>241680018.91712454</v>
          </cell>
          <cell r="V361">
            <v>246674311.05759525</v>
          </cell>
          <cell r="W361">
            <v>4623920.0293999957</v>
          </cell>
          <cell r="X361">
            <v>9549578.8353358153</v>
          </cell>
          <cell r="Y361">
            <v>14775417.437374607</v>
          </cell>
          <cell r="Z361">
            <v>20315851.101579368</v>
          </cell>
          <cell r="AA361">
            <v>4623920.0266000014</v>
          </cell>
          <cell r="AB361">
            <v>9738356.1785721183</v>
          </cell>
          <cell r="AC361">
            <v>15365677.328885615</v>
          </cell>
          <cell r="AD361">
            <v>21545636.948901653</v>
          </cell>
          <cell r="AE361">
            <v>0</v>
          </cell>
          <cell r="AF361">
            <v>0</v>
          </cell>
          <cell r="AG361">
            <v>0</v>
          </cell>
          <cell r="AH361">
            <v>0</v>
          </cell>
          <cell r="AI361">
            <v>236619546.69740003</v>
          </cell>
          <cell r="AJ361">
            <v>246337404.18636945</v>
          </cell>
          <cell r="AK361">
            <v>256455436.35449916</v>
          </cell>
          <cell r="AL361">
            <v>266990162.15917462</v>
          </cell>
          <cell r="AM361">
            <v>241243466.72400004</v>
          </cell>
          <cell r="AN361">
            <v>256075760.36494157</v>
          </cell>
          <cell r="AO361">
            <v>271821113.68338478</v>
          </cell>
          <cell r="AP361">
            <v>288535799.10807627</v>
          </cell>
          <cell r="AQ361">
            <v>4623920.0266000032</v>
          </cell>
          <cell r="AR361">
            <v>9738356.1785721183</v>
          </cell>
          <cell r="AS361">
            <v>15365677.328885615</v>
          </cell>
          <cell r="AT361">
            <v>21545636.948901653</v>
          </cell>
          <cell r="AU361">
            <v>241243466.72400004</v>
          </cell>
          <cell r="AV361">
            <v>256075760.36494157</v>
          </cell>
          <cell r="AW361">
            <v>271821113.68338478</v>
          </cell>
          <cell r="AX361">
            <v>288535799.10807627</v>
          </cell>
        </row>
        <row r="362">
          <cell r="A362" t="str">
            <v>E3820</v>
          </cell>
          <cell r="B362" t="str">
            <v>R441</v>
          </cell>
          <cell r="C362" t="str">
            <v>SC</v>
          </cell>
          <cell r="D362" t="str">
            <v>-</v>
          </cell>
          <cell r="E362" t="str">
            <v>-</v>
          </cell>
          <cell r="F362" t="str">
            <v>-</v>
          </cell>
          <cell r="G362" t="str">
            <v>West Sussex</v>
          </cell>
          <cell r="H362">
            <v>300640.50000000006</v>
          </cell>
          <cell r="I362">
            <v>316473.8</v>
          </cell>
          <cell r="J362">
            <v>1161.99</v>
          </cell>
          <cell r="K362">
            <v>1207.8900000000001</v>
          </cell>
          <cell r="L362">
            <v>3.9501200526682823E-2</v>
          </cell>
          <cell r="M362">
            <v>1.950120002970035E-2</v>
          </cell>
          <cell r="N362" t="str">
            <v>-</v>
          </cell>
          <cell r="O362">
            <v>316473.8</v>
          </cell>
          <cell r="P362">
            <v>321943.46052378812</v>
          </cell>
          <cell r="Q362">
            <v>327512.11441496602</v>
          </cell>
          <cell r="R362">
            <v>333181.64435508137</v>
          </cell>
          <cell r="S362">
            <v>367739390.86199999</v>
          </cell>
          <cell r="T362">
            <v>374095081.69403654</v>
          </cell>
          <cell r="U362">
            <v>380565801.82904637</v>
          </cell>
          <cell r="V362">
            <v>387153738.92416102</v>
          </cell>
          <cell r="W362">
            <v>7171359.4200000223</v>
          </cell>
          <cell r="X362">
            <v>14923110.712488111</v>
          </cell>
          <cell r="Y362">
            <v>23096176.408792619</v>
          </cell>
          <cell r="Z362">
            <v>31708986.662082896</v>
          </cell>
          <cell r="AA362">
            <v>7354788</v>
          </cell>
          <cell r="AB362">
            <v>15408985.586836934</v>
          </cell>
          <cell r="AC362">
            <v>24217476.045919001</v>
          </cell>
          <cell r="AD362">
            <v>33835165.102232456</v>
          </cell>
          <cell r="AE362">
            <v>0</v>
          </cell>
          <cell r="AF362">
            <v>0</v>
          </cell>
          <cell r="AG362">
            <v>0</v>
          </cell>
          <cell r="AH362">
            <v>0</v>
          </cell>
          <cell r="AI362">
            <v>374910750.28200001</v>
          </cell>
          <cell r="AJ362">
            <v>389018192.40652466</v>
          </cell>
          <cell r="AK362">
            <v>403661978.23783898</v>
          </cell>
          <cell r="AL362">
            <v>418862725.58624393</v>
          </cell>
          <cell r="AM362">
            <v>382265538.28200006</v>
          </cell>
          <cell r="AN362">
            <v>404427177.99336159</v>
          </cell>
          <cell r="AO362">
            <v>427879454.28375798</v>
          </cell>
          <cell r="AP362">
            <v>452697890.68847638</v>
          </cell>
          <cell r="AQ362">
            <v>7354788.0000000596</v>
          </cell>
          <cell r="AR362">
            <v>15408985.586836934</v>
          </cell>
          <cell r="AS362">
            <v>24217476.045919001</v>
          </cell>
          <cell r="AT362">
            <v>33835165.102232456</v>
          </cell>
          <cell r="AU362">
            <v>382265538.28200001</v>
          </cell>
          <cell r="AV362">
            <v>404427177.99336159</v>
          </cell>
          <cell r="AW362">
            <v>427879454.28375798</v>
          </cell>
          <cell r="AX362">
            <v>452697890.68847638</v>
          </cell>
        </row>
        <row r="363">
          <cell r="A363" t="str">
            <v>E1821</v>
          </cell>
          <cell r="B363" t="str">
            <v>R671</v>
          </cell>
          <cell r="C363" t="str">
            <v>SC</v>
          </cell>
          <cell r="D363" t="str">
            <v>-</v>
          </cell>
          <cell r="E363" t="str">
            <v>-</v>
          </cell>
          <cell r="F363" t="str">
            <v>-</v>
          </cell>
          <cell r="G363" t="str">
            <v>Worcestershire</v>
          </cell>
          <cell r="H363">
            <v>188044.3</v>
          </cell>
          <cell r="I363">
            <v>200450.7</v>
          </cell>
          <cell r="J363">
            <v>1079.77</v>
          </cell>
          <cell r="K363">
            <v>1122.31</v>
          </cell>
          <cell r="L363">
            <v>3.9397279050167988E-2</v>
          </cell>
          <cell r="M363">
            <v>1.9397273908987156E-2</v>
          </cell>
          <cell r="N363" t="str">
            <v>-</v>
          </cell>
          <cell r="O363">
            <v>200450.7</v>
          </cell>
          <cell r="P363">
            <v>204774.72624721902</v>
          </cell>
          <cell r="Q363">
            <v>209196.77004391537</v>
          </cell>
          <cell r="R363">
            <v>213719.1571458141</v>
          </cell>
          <cell r="S363">
            <v>216440652.33900002</v>
          </cell>
          <cell r="T363">
            <v>221109606.15995967</v>
          </cell>
          <cell r="U363">
            <v>225884396.39031848</v>
          </cell>
          <cell r="V363">
            <v>230767534.31133568</v>
          </cell>
          <cell r="W363">
            <v>4198358.6184594445</v>
          </cell>
          <cell r="X363">
            <v>8796894.189684052</v>
          </cell>
          <cell r="Y363">
            <v>13684285.399663486</v>
          </cell>
          <cell r="Z363">
            <v>18875063.300182503</v>
          </cell>
          <cell r="AA363">
            <v>4328814.1595405554</v>
          </cell>
          <cell r="AB363">
            <v>9107051.5854532719</v>
          </cell>
          <cell r="AC363">
            <v>14373289.160224378</v>
          </cell>
          <cell r="AD363">
            <v>20166322.207813412</v>
          </cell>
          <cell r="AE363">
            <v>0</v>
          </cell>
          <cell r="AF363">
            <v>0</v>
          </cell>
          <cell r="AG363">
            <v>0</v>
          </cell>
          <cell r="AH363">
            <v>0</v>
          </cell>
          <cell r="AI363">
            <v>220639010.95745945</v>
          </cell>
          <cell r="AJ363">
            <v>229906500.34964374</v>
          </cell>
          <cell r="AK363">
            <v>239568681.78998196</v>
          </cell>
          <cell r="AL363">
            <v>249642597.61151817</v>
          </cell>
          <cell r="AM363">
            <v>224967825.11699998</v>
          </cell>
          <cell r="AN363">
            <v>239013551.93509701</v>
          </cell>
          <cell r="AO363">
            <v>253941970.95020634</v>
          </cell>
          <cell r="AP363">
            <v>269808919.81933159</v>
          </cell>
          <cell r="AQ363">
            <v>4328814.159540534</v>
          </cell>
          <cell r="AR363">
            <v>9107051.5854532719</v>
          </cell>
          <cell r="AS363">
            <v>14373289.160224378</v>
          </cell>
          <cell r="AT363">
            <v>20166322.207813412</v>
          </cell>
          <cell r="AU363">
            <v>224967825.11700001</v>
          </cell>
          <cell r="AV363">
            <v>239013551.93509701</v>
          </cell>
          <cell r="AW363">
            <v>253941970.95020634</v>
          </cell>
          <cell r="AX363">
            <v>269808919.81933159</v>
          </cell>
        </row>
        <row r="364">
          <cell r="A364" t="str">
            <v>E6101</v>
          </cell>
          <cell r="B364" t="str">
            <v>R950</v>
          </cell>
          <cell r="C364" t="str">
            <v>FIR</v>
          </cell>
          <cell r="D364" t="str">
            <v>-</v>
          </cell>
          <cell r="E364" t="str">
            <v>-</v>
          </cell>
          <cell r="F364" t="str">
            <v>-</v>
          </cell>
          <cell r="G364" t="str">
            <v xml:space="preserve">Avon  Fire </v>
          </cell>
          <cell r="H364">
            <v>326197.90000000002</v>
          </cell>
          <cell r="I364">
            <v>349493.4</v>
          </cell>
          <cell r="J364">
            <v>66.599999999999994</v>
          </cell>
          <cell r="K364">
            <v>67.930000000000007</v>
          </cell>
          <cell r="L364">
            <v>1.9969969969970247E-2</v>
          </cell>
          <cell r="M364">
            <v>1.9969969969970247E-2</v>
          </cell>
          <cell r="N364" t="str">
            <v>-</v>
          </cell>
          <cell r="O364">
            <v>349493.4</v>
          </cell>
          <cell r="P364">
            <v>357630.80357723567</v>
          </cell>
          <cell r="Q364">
            <v>365961.89929223311</v>
          </cell>
          <cell r="R364">
            <v>374491.40119998332</v>
          </cell>
          <cell r="S364">
            <v>23276260.440000001</v>
          </cell>
          <cell r="T364">
            <v>23818211.518243894</v>
          </cell>
          <cell r="U364">
            <v>24373062.492862724</v>
          </cell>
          <cell r="V364">
            <v>24941127.319918886</v>
          </cell>
          <cell r="W364">
            <v>464826.22200000647</v>
          </cell>
          <cell r="X364">
            <v>961526.17849776207</v>
          </cell>
          <cell r="Y364">
            <v>1491064.9155430987</v>
          </cell>
          <cell r="Z364">
            <v>2055156.1712741586</v>
          </cell>
          <cell r="AA364">
            <v>0</v>
          </cell>
          <cell r="AB364">
            <v>0</v>
          </cell>
          <cell r="AC364">
            <v>0</v>
          </cell>
          <cell r="AD364">
            <v>0</v>
          </cell>
          <cell r="AE364">
            <v>0</v>
          </cell>
          <cell r="AF364">
            <v>0</v>
          </cell>
          <cell r="AG364">
            <v>0</v>
          </cell>
          <cell r="AH364">
            <v>0</v>
          </cell>
          <cell r="AI364">
            <v>23741086.662000008</v>
          </cell>
          <cell r="AJ364">
            <v>24779737.696741655</v>
          </cell>
          <cell r="AK364">
            <v>25864127.408405822</v>
          </cell>
          <cell r="AL364">
            <v>26996283.491193045</v>
          </cell>
          <cell r="AM364">
            <v>23741086.662000008</v>
          </cell>
          <cell r="AN364">
            <v>24779737.696741655</v>
          </cell>
          <cell r="AO364">
            <v>25864127.408405822</v>
          </cell>
          <cell r="AP364">
            <v>26996283.491193045</v>
          </cell>
          <cell r="AQ364">
            <v>0</v>
          </cell>
          <cell r="AR364">
            <v>0</v>
          </cell>
          <cell r="AS364">
            <v>0</v>
          </cell>
          <cell r="AT364">
            <v>0</v>
          </cell>
          <cell r="AU364">
            <v>23741086.662000008</v>
          </cell>
          <cell r="AV364">
            <v>24779737.696741655</v>
          </cell>
          <cell r="AW364">
            <v>25864127.408405822</v>
          </cell>
          <cell r="AX364">
            <v>26996283.491193045</v>
          </cell>
        </row>
        <row r="365">
          <cell r="A365" t="str">
            <v>E6102</v>
          </cell>
          <cell r="B365" t="str">
            <v>R954</v>
          </cell>
          <cell r="C365" t="str">
            <v>FIR</v>
          </cell>
          <cell r="D365" t="str">
            <v>-</v>
          </cell>
          <cell r="E365" t="str">
            <v>-</v>
          </cell>
          <cell r="F365" t="str">
            <v>-</v>
          </cell>
          <cell r="G365" t="str">
            <v xml:space="preserve">Bedfordshire  Fire </v>
          </cell>
          <cell r="H365">
            <v>185821.7</v>
          </cell>
          <cell r="I365">
            <v>200050.3</v>
          </cell>
          <cell r="J365">
            <v>89.22</v>
          </cell>
          <cell r="K365">
            <v>91</v>
          </cell>
          <cell r="L365">
            <v>1.9950683703205518E-2</v>
          </cell>
          <cell r="M365">
            <v>1.9950683703205518E-2</v>
          </cell>
          <cell r="N365" t="str">
            <v>-</v>
          </cell>
          <cell r="O365">
            <v>200050.3</v>
          </cell>
          <cell r="P365">
            <v>205041.95100250695</v>
          </cell>
          <cell r="Q365">
            <v>210163.6297829574</v>
          </cell>
          <cell r="R365">
            <v>215418.86017149166</v>
          </cell>
          <cell r="S365">
            <v>17848487.765999999</v>
          </cell>
          <cell r="T365">
            <v>18293842.868443668</v>
          </cell>
          <cell r="U365">
            <v>18750799.049235459</v>
          </cell>
          <cell r="V365">
            <v>19219670.704500485</v>
          </cell>
          <cell r="W365">
            <v>356089.53399999923</v>
          </cell>
          <cell r="X365">
            <v>738151.02360902505</v>
          </cell>
          <cell r="Y365">
            <v>1146736.8295477263</v>
          </cell>
          <cell r="Z365">
            <v>1583313.1121025293</v>
          </cell>
          <cell r="AA365">
            <v>0</v>
          </cell>
          <cell r="AB365">
            <v>0</v>
          </cell>
          <cell r="AC365">
            <v>0</v>
          </cell>
          <cell r="AD365">
            <v>0</v>
          </cell>
          <cell r="AE365">
            <v>0</v>
          </cell>
          <cell r="AF365">
            <v>0</v>
          </cell>
          <cell r="AG365">
            <v>0</v>
          </cell>
          <cell r="AH365">
            <v>0</v>
          </cell>
          <cell r="AI365">
            <v>18204577.299999997</v>
          </cell>
          <cell r="AJ365">
            <v>19031993.892052691</v>
          </cell>
          <cell r="AK365">
            <v>19897535.878783185</v>
          </cell>
          <cell r="AL365">
            <v>20802983.816603016</v>
          </cell>
          <cell r="AM365">
            <v>18204577.299999997</v>
          </cell>
          <cell r="AN365">
            <v>19031993.892052691</v>
          </cell>
          <cell r="AO365">
            <v>19897535.878783185</v>
          </cell>
          <cell r="AP365">
            <v>20802983.816603016</v>
          </cell>
          <cell r="AQ365">
            <v>0</v>
          </cell>
          <cell r="AR365">
            <v>0</v>
          </cell>
          <cell r="AS365">
            <v>0</v>
          </cell>
          <cell r="AT365">
            <v>0</v>
          </cell>
          <cell r="AU365">
            <v>18204577.299999997</v>
          </cell>
          <cell r="AV365">
            <v>19031993.892052691</v>
          </cell>
          <cell r="AW365">
            <v>19897535.878783185</v>
          </cell>
          <cell r="AX365">
            <v>20802983.816603016</v>
          </cell>
        </row>
        <row r="366">
          <cell r="A366" t="str">
            <v>E6103</v>
          </cell>
          <cell r="B366" t="str">
            <v>R964</v>
          </cell>
          <cell r="C366" t="str">
            <v>FIR</v>
          </cell>
          <cell r="D366" t="str">
            <v>-</v>
          </cell>
          <cell r="E366" t="str">
            <v>-</v>
          </cell>
          <cell r="F366" t="str">
            <v>-</v>
          </cell>
          <cell r="G366" t="str">
            <v xml:space="preserve">Berkshire  Fire </v>
          </cell>
          <cell r="H366">
            <v>309927.7</v>
          </cell>
          <cell r="I366">
            <v>329147.90000000002</v>
          </cell>
          <cell r="J366">
            <v>60.66</v>
          </cell>
          <cell r="K366">
            <v>61.27</v>
          </cell>
          <cell r="L366">
            <v>1.0056050115397452E-2</v>
          </cell>
          <cell r="M366">
            <v>1.0056050115397452E-2</v>
          </cell>
          <cell r="N366" t="str">
            <v>-</v>
          </cell>
          <cell r="O366">
            <v>329147.90000000002</v>
          </cell>
          <cell r="P366">
            <v>335844.22094264464</v>
          </cell>
          <cell r="Q366">
            <v>342691.36515206122</v>
          </cell>
          <cell r="R366">
            <v>349693.09917921631</v>
          </cell>
          <cell r="S366">
            <v>19966111.614</v>
          </cell>
          <cell r="T366">
            <v>20372310.442380823</v>
          </cell>
          <cell r="U366">
            <v>20787658.210124031</v>
          </cell>
          <cell r="V366">
            <v>21212383.396211259</v>
          </cell>
          <cell r="W366">
            <v>200780.21900000313</v>
          </cell>
          <cell r="X366">
            <v>616408.48311813152</v>
          </cell>
          <cell r="Y366">
            <v>1057308.410434579</v>
          </cell>
          <cell r="Z366">
            <v>1524736.802695506</v>
          </cell>
          <cell r="AA366">
            <v>0</v>
          </cell>
          <cell r="AB366">
            <v>0</v>
          </cell>
          <cell r="AC366">
            <v>0</v>
          </cell>
          <cell r="AD366">
            <v>0</v>
          </cell>
          <cell r="AE366">
            <v>0</v>
          </cell>
          <cell r="AF366">
            <v>0</v>
          </cell>
          <cell r="AG366">
            <v>0</v>
          </cell>
          <cell r="AH366">
            <v>0</v>
          </cell>
          <cell r="AI366">
            <v>20166891.833000004</v>
          </cell>
          <cell r="AJ366">
            <v>20988718.925498955</v>
          </cell>
          <cell r="AK366">
            <v>21844966.620558608</v>
          </cell>
          <cell r="AL366">
            <v>22737120.198906764</v>
          </cell>
          <cell r="AM366">
            <v>20166891.833000004</v>
          </cell>
          <cell r="AN366">
            <v>20988718.925498955</v>
          </cell>
          <cell r="AO366">
            <v>21844966.620558608</v>
          </cell>
          <cell r="AP366">
            <v>22737120.198906764</v>
          </cell>
          <cell r="AQ366">
            <v>0</v>
          </cell>
          <cell r="AR366">
            <v>0</v>
          </cell>
          <cell r="AS366">
            <v>0</v>
          </cell>
          <cell r="AT366">
            <v>0</v>
          </cell>
          <cell r="AU366">
            <v>20166891.833000004</v>
          </cell>
          <cell r="AV366">
            <v>20988718.925498955</v>
          </cell>
          <cell r="AW366">
            <v>21844966.620558608</v>
          </cell>
          <cell r="AX366">
            <v>22737120.198906764</v>
          </cell>
        </row>
        <row r="367">
          <cell r="A367" t="str">
            <v>E6104</v>
          </cell>
          <cell r="B367" t="str">
            <v>R955</v>
          </cell>
          <cell r="C367" t="str">
            <v>FIR</v>
          </cell>
          <cell r="D367" t="str">
            <v>-</v>
          </cell>
          <cell r="E367" t="str">
            <v>-</v>
          </cell>
          <cell r="F367" t="str">
            <v>-</v>
          </cell>
          <cell r="G367" t="str">
            <v xml:space="preserve">Buckinghamshire  Fire </v>
          </cell>
          <cell r="H367">
            <v>274056</v>
          </cell>
          <cell r="I367">
            <v>291690.7</v>
          </cell>
          <cell r="J367">
            <v>58.54</v>
          </cell>
          <cell r="K367">
            <v>59.7</v>
          </cell>
          <cell r="L367">
            <v>1.9815510761872268E-2</v>
          </cell>
          <cell r="M367">
            <v>1.9815510761872268E-2</v>
          </cell>
          <cell r="N367" t="str">
            <v>-</v>
          </cell>
          <cell r="O367">
            <v>291690.7</v>
          </cell>
          <cell r="P367">
            <v>297864.86007296946</v>
          </cell>
          <cell r="Q367">
            <v>304193.98081452469</v>
          </cell>
          <cell r="R367">
            <v>310682.45362870186</v>
          </cell>
          <cell r="S367">
            <v>17075573.578000002</v>
          </cell>
          <cell r="T367">
            <v>17437008.908671632</v>
          </cell>
          <cell r="U367">
            <v>17807515.636882275</v>
          </cell>
          <cell r="V367">
            <v>18187350.835424207</v>
          </cell>
          <cell r="W367">
            <v>338361.21200000076</v>
          </cell>
          <cell r="X367">
            <v>701173.88061176939</v>
          </cell>
          <cell r="Y367">
            <v>1086544.3961917839</v>
          </cell>
          <cell r="Z367">
            <v>1495661.868025115</v>
          </cell>
          <cell r="AA367">
            <v>0</v>
          </cell>
          <cell r="AB367">
            <v>0</v>
          </cell>
          <cell r="AC367">
            <v>0</v>
          </cell>
          <cell r="AD367">
            <v>0</v>
          </cell>
          <cell r="AE367">
            <v>0</v>
          </cell>
          <cell r="AF367">
            <v>0</v>
          </cell>
          <cell r="AG367">
            <v>0</v>
          </cell>
          <cell r="AH367">
            <v>0</v>
          </cell>
          <cell r="AI367">
            <v>17413934.790000003</v>
          </cell>
          <cell r="AJ367">
            <v>18138182.789283402</v>
          </cell>
          <cell r="AK367">
            <v>18894060.033074059</v>
          </cell>
          <cell r="AL367">
            <v>19683012.703449324</v>
          </cell>
          <cell r="AM367">
            <v>17413934.790000003</v>
          </cell>
          <cell r="AN367">
            <v>18138182.789283402</v>
          </cell>
          <cell r="AO367">
            <v>18894060.033074059</v>
          </cell>
          <cell r="AP367">
            <v>19683012.703449324</v>
          </cell>
          <cell r="AQ367">
            <v>0</v>
          </cell>
          <cell r="AR367">
            <v>0</v>
          </cell>
          <cell r="AS367">
            <v>0</v>
          </cell>
          <cell r="AT367">
            <v>0</v>
          </cell>
          <cell r="AU367">
            <v>17413934.790000003</v>
          </cell>
          <cell r="AV367">
            <v>18138182.789283402</v>
          </cell>
          <cell r="AW367">
            <v>18894060.033074059</v>
          </cell>
          <cell r="AX367">
            <v>19683012.703449324</v>
          </cell>
        </row>
        <row r="368">
          <cell r="A368" t="str">
            <v>E6105</v>
          </cell>
          <cell r="B368" t="str">
            <v>R965</v>
          </cell>
          <cell r="C368" t="str">
            <v>FIR</v>
          </cell>
          <cell r="D368" t="str">
            <v>-</v>
          </cell>
          <cell r="E368" t="str">
            <v>-</v>
          </cell>
          <cell r="F368" t="str">
            <v>-</v>
          </cell>
          <cell r="G368" t="str">
            <v xml:space="preserve">Cambridgeshire  Fire </v>
          </cell>
          <cell r="H368">
            <v>255963.5</v>
          </cell>
          <cell r="I368">
            <v>271265.40000000002</v>
          </cell>
          <cell r="J368">
            <v>64.260000000000005</v>
          </cell>
          <cell r="K368">
            <v>65.52</v>
          </cell>
          <cell r="L368">
            <v>1.9607843137254832E-2</v>
          </cell>
          <cell r="M368">
            <v>1.9607843137254832E-2</v>
          </cell>
          <cell r="N368" t="str">
            <v>-</v>
          </cell>
          <cell r="O368">
            <v>271265.40000000002</v>
          </cell>
          <cell r="P368">
            <v>276583.01200453588</v>
          </cell>
          <cell r="Q368">
            <v>282013.22458195419</v>
          </cell>
          <cell r="R368">
            <v>287558.59343233518</v>
          </cell>
          <cell r="S368">
            <v>17431514.604000002</v>
          </cell>
          <cell r="T368">
            <v>17773224.351411477</v>
          </cell>
          <cell r="U368">
            <v>18122169.811636377</v>
          </cell>
          <cell r="V368">
            <v>18478515.213961862</v>
          </cell>
          <cell r="W368">
            <v>341794.40399999882</v>
          </cell>
          <cell r="X368">
            <v>710928.97405645973</v>
          </cell>
          <cell r="Y368">
            <v>1101827.9245474911</v>
          </cell>
          <cell r="Z368">
            <v>1515533.9037882937</v>
          </cell>
          <cell r="AA368">
            <v>0</v>
          </cell>
          <cell r="AB368">
            <v>0</v>
          </cell>
          <cell r="AC368">
            <v>0</v>
          </cell>
          <cell r="AD368">
            <v>0</v>
          </cell>
          <cell r="AE368">
            <v>0</v>
          </cell>
          <cell r="AF368">
            <v>0</v>
          </cell>
          <cell r="AG368">
            <v>0</v>
          </cell>
          <cell r="AH368">
            <v>0</v>
          </cell>
          <cell r="AI368">
            <v>17773309.008000001</v>
          </cell>
          <cell r="AJ368">
            <v>18484153.325467937</v>
          </cell>
          <cell r="AK368">
            <v>19223997.736183867</v>
          </cell>
          <cell r="AL368">
            <v>19994049.117750157</v>
          </cell>
          <cell r="AM368">
            <v>17773309.008000001</v>
          </cell>
          <cell r="AN368">
            <v>18484153.325467937</v>
          </cell>
          <cell r="AO368">
            <v>19223997.736183867</v>
          </cell>
          <cell r="AP368">
            <v>19994049.117750157</v>
          </cell>
          <cell r="AQ368">
            <v>0</v>
          </cell>
          <cell r="AR368">
            <v>0</v>
          </cell>
          <cell r="AS368">
            <v>0</v>
          </cell>
          <cell r="AT368">
            <v>0</v>
          </cell>
          <cell r="AU368">
            <v>17773309.008000001</v>
          </cell>
          <cell r="AV368">
            <v>18484153.325467937</v>
          </cell>
          <cell r="AW368">
            <v>19223997.736183867</v>
          </cell>
          <cell r="AX368">
            <v>19994049.117750157</v>
          </cell>
        </row>
        <row r="369">
          <cell r="A369" t="str">
            <v>E6106</v>
          </cell>
          <cell r="B369" t="str">
            <v>R966</v>
          </cell>
          <cell r="C369" t="str">
            <v>FIR</v>
          </cell>
          <cell r="D369" t="str">
            <v>-</v>
          </cell>
          <cell r="E369" t="str">
            <v>-</v>
          </cell>
          <cell r="F369" t="str">
            <v>-</v>
          </cell>
          <cell r="G369" t="str">
            <v xml:space="preserve">Cheshire  Fire </v>
          </cell>
          <cell r="H369">
            <v>339643.10000000003</v>
          </cell>
          <cell r="I369">
            <v>355415.7</v>
          </cell>
          <cell r="J369">
            <v>70.459999999999994</v>
          </cell>
          <cell r="K369">
            <v>71.86</v>
          </cell>
          <cell r="L369">
            <v>1.9869429463525545E-2</v>
          </cell>
          <cell r="M369">
            <v>1.9869429463525545E-2</v>
          </cell>
          <cell r="N369" t="str">
            <v>-</v>
          </cell>
          <cell r="O369">
            <v>355415.7</v>
          </cell>
          <cell r="P369">
            <v>360839.64299296233</v>
          </cell>
          <cell r="Q369">
            <v>366349.04521494743</v>
          </cell>
          <cell r="R369">
            <v>371945.29311684193</v>
          </cell>
          <cell r="S369">
            <v>25042590.221999999</v>
          </cell>
          <cell r="T369">
            <v>25424761.245284121</v>
          </cell>
          <cell r="U369">
            <v>25812953.725845195</v>
          </cell>
          <cell r="V369">
            <v>26207265.353012681</v>
          </cell>
          <cell r="W369">
            <v>497581.98000000353</v>
          </cell>
          <cell r="X369">
            <v>1023774.2350996368</v>
          </cell>
          <cell r="Y369">
            <v>1576452.6958224326</v>
          </cell>
          <cell r="Z369">
            <v>2156690.146592312</v>
          </cell>
          <cell r="AA369">
            <v>0</v>
          </cell>
          <cell r="AB369">
            <v>0</v>
          </cell>
          <cell r="AC369">
            <v>0</v>
          </cell>
          <cell r="AD369">
            <v>0</v>
          </cell>
          <cell r="AE369">
            <v>0</v>
          </cell>
          <cell r="AF369">
            <v>0</v>
          </cell>
          <cell r="AG369">
            <v>0</v>
          </cell>
          <cell r="AH369">
            <v>0</v>
          </cell>
          <cell r="AI369">
            <v>25540172.202000003</v>
          </cell>
          <cell r="AJ369">
            <v>26448535.480383758</v>
          </cell>
          <cell r="AK369">
            <v>27389406.421667628</v>
          </cell>
          <cell r="AL369">
            <v>28363955.499604993</v>
          </cell>
          <cell r="AM369">
            <v>25540172.202000003</v>
          </cell>
          <cell r="AN369">
            <v>26448535.480383758</v>
          </cell>
          <cell r="AO369">
            <v>27389406.421667628</v>
          </cell>
          <cell r="AP369">
            <v>28363955.499604993</v>
          </cell>
          <cell r="AQ369">
            <v>0</v>
          </cell>
          <cell r="AR369">
            <v>0</v>
          </cell>
          <cell r="AS369">
            <v>0</v>
          </cell>
          <cell r="AT369">
            <v>0</v>
          </cell>
          <cell r="AU369">
            <v>25540172.202000003</v>
          </cell>
          <cell r="AV369">
            <v>26448535.480383758</v>
          </cell>
          <cell r="AW369">
            <v>27389406.421667628</v>
          </cell>
          <cell r="AX369">
            <v>28363955.499604993</v>
          </cell>
        </row>
        <row r="370">
          <cell r="A370" t="str">
            <v>E6107</v>
          </cell>
          <cell r="B370" t="str">
            <v>R951</v>
          </cell>
          <cell r="C370" t="str">
            <v>FIR</v>
          </cell>
          <cell r="D370" t="str">
            <v>-</v>
          </cell>
          <cell r="E370" t="str">
            <v>-</v>
          </cell>
          <cell r="F370" t="str">
            <v>-</v>
          </cell>
          <cell r="G370" t="str">
            <v xml:space="preserve">Cleveland  Fire </v>
          </cell>
          <cell r="H370">
            <v>137110.9</v>
          </cell>
          <cell r="I370">
            <v>146724.9</v>
          </cell>
          <cell r="J370">
            <v>70.36</v>
          </cell>
          <cell r="K370">
            <v>71.7</v>
          </cell>
          <cell r="L370">
            <v>1.9044911881751059E-2</v>
          </cell>
          <cell r="M370">
            <v>1.9044911881751059E-2</v>
          </cell>
          <cell r="N370" t="str">
            <v>-</v>
          </cell>
          <cell r="O370">
            <v>146724.9</v>
          </cell>
          <cell r="P370">
            <v>150077.6875150837</v>
          </cell>
          <cell r="Q370">
            <v>153507.38836374844</v>
          </cell>
          <cell r="R370">
            <v>157015.77377360259</v>
          </cell>
          <cell r="S370">
            <v>10323563.964</v>
          </cell>
          <cell r="T370">
            <v>10559466.09356129</v>
          </cell>
          <cell r="U370">
            <v>10800779.84527334</v>
          </cell>
          <cell r="V370">
            <v>11047629.842710678</v>
          </cell>
          <cell r="W370">
            <v>196611.36600000065</v>
          </cell>
          <cell r="X370">
            <v>416315.50516684272</v>
          </cell>
          <cell r="Y370">
            <v>650361.68213292654</v>
          </cell>
          <cell r="Z370">
            <v>899482.69705398381</v>
          </cell>
          <cell r="AA370">
            <v>0</v>
          </cell>
          <cell r="AB370">
            <v>0</v>
          </cell>
          <cell r="AC370">
            <v>0</v>
          </cell>
          <cell r="AD370">
            <v>0</v>
          </cell>
          <cell r="AE370">
            <v>0</v>
          </cell>
          <cell r="AF370">
            <v>0</v>
          </cell>
          <cell r="AG370">
            <v>0</v>
          </cell>
          <cell r="AH370">
            <v>0</v>
          </cell>
          <cell r="AI370">
            <v>10520175.33</v>
          </cell>
          <cell r="AJ370">
            <v>10975781.598728133</v>
          </cell>
          <cell r="AK370">
            <v>11451141.527406266</v>
          </cell>
          <cell r="AL370">
            <v>11947112.539764661</v>
          </cell>
          <cell r="AM370">
            <v>10520175.33</v>
          </cell>
          <cell r="AN370">
            <v>10975781.598728133</v>
          </cell>
          <cell r="AO370">
            <v>11451141.527406266</v>
          </cell>
          <cell r="AP370">
            <v>11947112.539764661</v>
          </cell>
          <cell r="AQ370">
            <v>0</v>
          </cell>
          <cell r="AR370">
            <v>0</v>
          </cell>
          <cell r="AS370">
            <v>0</v>
          </cell>
          <cell r="AT370">
            <v>0</v>
          </cell>
          <cell r="AU370">
            <v>10520175.33</v>
          </cell>
          <cell r="AV370">
            <v>10975781.598728133</v>
          </cell>
          <cell r="AW370">
            <v>11451141.527406266</v>
          </cell>
          <cell r="AX370">
            <v>11947112.539764661</v>
          </cell>
        </row>
        <row r="371">
          <cell r="A371" t="str">
            <v>E6110</v>
          </cell>
          <cell r="B371" t="str">
            <v>R956</v>
          </cell>
          <cell r="C371" t="str">
            <v>FIR</v>
          </cell>
          <cell r="D371" t="str">
            <v>-</v>
          </cell>
          <cell r="E371" t="str">
            <v>-</v>
          </cell>
          <cell r="F371" t="str">
            <v>-</v>
          </cell>
          <cell r="G371" t="str">
            <v xml:space="preserve">Derbyshire  Fire </v>
          </cell>
          <cell r="H371">
            <v>289772.79999999999</v>
          </cell>
          <cell r="I371">
            <v>302620.3</v>
          </cell>
          <cell r="J371">
            <v>69.81</v>
          </cell>
          <cell r="K371">
            <v>71.180000000000007</v>
          </cell>
          <cell r="L371">
            <v>1.9624695602349362E-2</v>
          </cell>
          <cell r="M371">
            <v>1.9624695602349362E-2</v>
          </cell>
          <cell r="N371" t="str">
            <v>-</v>
          </cell>
          <cell r="O371">
            <v>302620.3</v>
          </cell>
          <cell r="P371">
            <v>307036.97638881416</v>
          </cell>
          <cell r="Q371">
            <v>311522.58395458973</v>
          </cell>
          <cell r="R371">
            <v>316078.25696724735</v>
          </cell>
          <cell r="S371">
            <v>21125923.142999999</v>
          </cell>
          <cell r="T371">
            <v>21434251.321703117</v>
          </cell>
          <cell r="U371">
            <v>21747391.585869908</v>
          </cell>
          <cell r="V371">
            <v>22065423.118883539</v>
          </cell>
          <cell r="W371">
            <v>414589.81100000272</v>
          </cell>
          <cell r="X371">
            <v>857738.49723979447</v>
          </cell>
          <cell r="Y371">
            <v>1322622.7120636546</v>
          </cell>
          <cell r="Z371">
            <v>1810112.3599006131</v>
          </cell>
          <cell r="AA371">
            <v>0</v>
          </cell>
          <cell r="AB371">
            <v>0</v>
          </cell>
          <cell r="AC371">
            <v>0</v>
          </cell>
          <cell r="AD371">
            <v>0</v>
          </cell>
          <cell r="AE371">
            <v>0</v>
          </cell>
          <cell r="AF371">
            <v>0</v>
          </cell>
          <cell r="AG371">
            <v>0</v>
          </cell>
          <cell r="AH371">
            <v>0</v>
          </cell>
          <cell r="AI371">
            <v>21540512.954000004</v>
          </cell>
          <cell r="AJ371">
            <v>22291989.818942912</v>
          </cell>
          <cell r="AK371">
            <v>23070014.297933564</v>
          </cell>
          <cell r="AL371">
            <v>23875535.478784151</v>
          </cell>
          <cell r="AM371">
            <v>21540512.954000004</v>
          </cell>
          <cell r="AN371">
            <v>22291989.818942912</v>
          </cell>
          <cell r="AO371">
            <v>23070014.297933564</v>
          </cell>
          <cell r="AP371">
            <v>23875535.478784151</v>
          </cell>
          <cell r="AQ371">
            <v>0</v>
          </cell>
          <cell r="AR371">
            <v>0</v>
          </cell>
          <cell r="AS371">
            <v>0</v>
          </cell>
          <cell r="AT371">
            <v>0</v>
          </cell>
          <cell r="AU371">
            <v>21540512.954000004</v>
          </cell>
          <cell r="AV371">
            <v>22291989.818942912</v>
          </cell>
          <cell r="AW371">
            <v>23070014.297933564</v>
          </cell>
          <cell r="AX371">
            <v>23875535.478784151</v>
          </cell>
        </row>
        <row r="372">
          <cell r="A372" t="str">
            <v>E6161</v>
          </cell>
          <cell r="B372" t="str">
            <v>R751</v>
          </cell>
          <cell r="C372" t="str">
            <v>FIR</v>
          </cell>
          <cell r="D372" t="str">
            <v>-</v>
          </cell>
          <cell r="E372" t="str">
            <v>-</v>
          </cell>
          <cell r="F372" t="str">
            <v>-</v>
          </cell>
          <cell r="G372" t="str">
            <v xml:space="preserve">Devon &amp; Somerset Fire </v>
          </cell>
          <cell r="H372">
            <v>549918.29999999993</v>
          </cell>
          <cell r="I372">
            <v>579212.6</v>
          </cell>
          <cell r="J372">
            <v>78.42</v>
          </cell>
          <cell r="K372">
            <v>79.98</v>
          </cell>
          <cell r="L372">
            <v>1.9892884468247995E-2</v>
          </cell>
          <cell r="M372">
            <v>1.9892884468247995E-2</v>
          </cell>
          <cell r="N372" t="str">
            <v>-</v>
          </cell>
          <cell r="O372">
            <v>579212.6</v>
          </cell>
          <cell r="P372">
            <v>589333.1181532112</v>
          </cell>
          <cell r="Q372">
            <v>599637.08742250816</v>
          </cell>
          <cell r="R372">
            <v>610127.95026362012</v>
          </cell>
          <cell r="S372">
            <v>45421852.092</v>
          </cell>
          <cell r="T372">
            <v>46215503.12557482</v>
          </cell>
          <cell r="U372">
            <v>47023540.395673089</v>
          </cell>
          <cell r="V372">
            <v>47846233.85967309</v>
          </cell>
          <cell r="W372">
            <v>903571.6560000045</v>
          </cell>
          <cell r="X372">
            <v>1862056.9201168965</v>
          </cell>
          <cell r="Y372">
            <v>2872976.4161620215</v>
          </cell>
          <cell r="Z372">
            <v>3938629.6345585026</v>
          </cell>
          <cell r="AA372">
            <v>0</v>
          </cell>
          <cell r="AB372">
            <v>0</v>
          </cell>
          <cell r="AC372">
            <v>0</v>
          </cell>
          <cell r="AD372">
            <v>0</v>
          </cell>
          <cell r="AE372">
            <v>0</v>
          </cell>
          <cell r="AF372">
            <v>0</v>
          </cell>
          <cell r="AG372">
            <v>0</v>
          </cell>
          <cell r="AH372">
            <v>0</v>
          </cell>
          <cell r="AI372">
            <v>46325423.748000003</v>
          </cell>
          <cell r="AJ372">
            <v>48077560.045691714</v>
          </cell>
          <cell r="AK372">
            <v>49896516.81183511</v>
          </cell>
          <cell r="AL372">
            <v>51784863.494231597</v>
          </cell>
          <cell r="AM372">
            <v>46325423.748000003</v>
          </cell>
          <cell r="AN372">
            <v>48077560.045691714</v>
          </cell>
          <cell r="AO372">
            <v>49896516.81183511</v>
          </cell>
          <cell r="AP372">
            <v>51784863.494231597</v>
          </cell>
          <cell r="AQ372">
            <v>0</v>
          </cell>
          <cell r="AR372">
            <v>0</v>
          </cell>
          <cell r="AS372">
            <v>0</v>
          </cell>
          <cell r="AT372">
            <v>0</v>
          </cell>
          <cell r="AU372">
            <v>46325423.748000003</v>
          </cell>
          <cell r="AV372">
            <v>48077560.045691714</v>
          </cell>
          <cell r="AW372">
            <v>49896516.81183511</v>
          </cell>
          <cell r="AX372">
            <v>51784863.494231597</v>
          </cell>
        </row>
        <row r="373">
          <cell r="A373" t="str">
            <v>E6113</v>
          </cell>
          <cell r="B373" t="str">
            <v>R958</v>
          </cell>
          <cell r="C373" t="str">
            <v>FIR</v>
          </cell>
          <cell r="D373" t="str">
            <v>-</v>
          </cell>
          <cell r="E373" t="str">
            <v>-</v>
          </cell>
          <cell r="F373" t="str">
            <v>-</v>
          </cell>
          <cell r="G373" t="str">
            <v xml:space="preserve">Durham  Fire </v>
          </cell>
          <cell r="H373">
            <v>157883.5</v>
          </cell>
          <cell r="I373">
            <v>165632</v>
          </cell>
          <cell r="J373">
            <v>93.96</v>
          </cell>
          <cell r="K373">
            <v>95.76</v>
          </cell>
          <cell r="L373">
            <v>1.9157088122605526E-2</v>
          </cell>
          <cell r="M373">
            <v>1.9157088122605526E-2</v>
          </cell>
          <cell r="N373" t="str">
            <v>-</v>
          </cell>
          <cell r="O373">
            <v>165632</v>
          </cell>
          <cell r="P373">
            <v>168301.68928850413</v>
          </cell>
          <cell r="Q373">
            <v>171016.07564336952</v>
          </cell>
          <cell r="R373">
            <v>173775.94150555867</v>
          </cell>
          <cell r="S373">
            <v>15562782.719999999</v>
          </cell>
          <cell r="T373">
            <v>15813626.725547846</v>
          </cell>
          <cell r="U373">
            <v>16068670.467450999</v>
          </cell>
          <cell r="V373">
            <v>16327987.463862292</v>
          </cell>
          <cell r="W373">
            <v>298137.60000000248</v>
          </cell>
          <cell r="X373">
            <v>625274.43604465201</v>
          </cell>
          <cell r="Y373">
            <v>969439.51206387393</v>
          </cell>
          <cell r="Z373">
            <v>1331345.8114878996</v>
          </cell>
          <cell r="AA373">
            <v>0</v>
          </cell>
          <cell r="AB373">
            <v>0</v>
          </cell>
          <cell r="AC373">
            <v>0</v>
          </cell>
          <cell r="AD373">
            <v>0</v>
          </cell>
          <cell r="AE373">
            <v>0</v>
          </cell>
          <cell r="AF373">
            <v>0</v>
          </cell>
          <cell r="AG373">
            <v>0</v>
          </cell>
          <cell r="AH373">
            <v>0</v>
          </cell>
          <cell r="AI373">
            <v>15860920.320000002</v>
          </cell>
          <cell r="AJ373">
            <v>16438901.161592498</v>
          </cell>
          <cell r="AK373">
            <v>17038109.979514875</v>
          </cell>
          <cell r="AL373">
            <v>17659333.275350191</v>
          </cell>
          <cell r="AM373">
            <v>15860920.320000002</v>
          </cell>
          <cell r="AN373">
            <v>16438901.161592498</v>
          </cell>
          <cell r="AO373">
            <v>17038109.979514875</v>
          </cell>
          <cell r="AP373">
            <v>17659333.275350191</v>
          </cell>
          <cell r="AQ373">
            <v>0</v>
          </cell>
          <cell r="AR373">
            <v>0</v>
          </cell>
          <cell r="AS373">
            <v>0</v>
          </cell>
          <cell r="AT373">
            <v>0</v>
          </cell>
          <cell r="AU373">
            <v>15860920.320000002</v>
          </cell>
          <cell r="AV373">
            <v>16438901.161592498</v>
          </cell>
          <cell r="AW373">
            <v>17038109.979514875</v>
          </cell>
          <cell r="AX373">
            <v>17659333.275350191</v>
          </cell>
        </row>
        <row r="374">
          <cell r="A374" t="str">
            <v>E6114</v>
          </cell>
          <cell r="B374" t="str">
            <v>R959</v>
          </cell>
          <cell r="C374" t="str">
            <v>FIR</v>
          </cell>
          <cell r="D374" t="str">
            <v>-</v>
          </cell>
          <cell r="E374" t="str">
            <v>-</v>
          </cell>
          <cell r="F374" t="str">
            <v>-</v>
          </cell>
          <cell r="G374" t="str">
            <v xml:space="preserve">East Sussex  Fire </v>
          </cell>
          <cell r="H374">
            <v>264175.59999999998</v>
          </cell>
          <cell r="I374">
            <v>279983.59999999998</v>
          </cell>
          <cell r="J374">
            <v>85.07</v>
          </cell>
          <cell r="K374">
            <v>86.72</v>
          </cell>
          <cell r="L374">
            <v>1.9395791700952181E-2</v>
          </cell>
          <cell r="M374">
            <v>1.9395791700952181E-2</v>
          </cell>
          <cell r="N374" t="str">
            <v>-</v>
          </cell>
          <cell r="O374">
            <v>279983.59999999998</v>
          </cell>
          <cell r="P374">
            <v>285475.62595673325</v>
          </cell>
          <cell r="Q374">
            <v>291083.12541502627</v>
          </cell>
          <cell r="R374">
            <v>296808.66058106517</v>
          </cell>
          <cell r="S374">
            <v>23818204.851999994</v>
          </cell>
          <cell r="T374">
            <v>24285411.500139296</v>
          </cell>
          <cell r="U374">
            <v>24762441.479056284</v>
          </cell>
          <cell r="V374">
            <v>25249512.755631212</v>
          </cell>
          <cell r="W374">
            <v>461972.94000000047</v>
          </cell>
          <cell r="X374">
            <v>966163.70848796749</v>
          </cell>
          <cell r="Y374">
            <v>1500093.3938288314</v>
          </cell>
          <cell r="Z374">
            <v>2065182.1231252248</v>
          </cell>
          <cell r="AA374">
            <v>0</v>
          </cell>
          <cell r="AB374">
            <v>0</v>
          </cell>
          <cell r="AC374">
            <v>0</v>
          </cell>
          <cell r="AD374">
            <v>0</v>
          </cell>
          <cell r="AE374">
            <v>0</v>
          </cell>
          <cell r="AF374">
            <v>0</v>
          </cell>
          <cell r="AG374">
            <v>0</v>
          </cell>
          <cell r="AH374">
            <v>0</v>
          </cell>
          <cell r="AI374">
            <v>24280177.791999996</v>
          </cell>
          <cell r="AJ374">
            <v>25251575.208627265</v>
          </cell>
          <cell r="AK374">
            <v>26262534.872885115</v>
          </cell>
          <cell r="AL374">
            <v>27314694.878756437</v>
          </cell>
          <cell r="AM374">
            <v>24280177.791999996</v>
          </cell>
          <cell r="AN374">
            <v>25251575.208627265</v>
          </cell>
          <cell r="AO374">
            <v>26262534.872885115</v>
          </cell>
          <cell r="AP374">
            <v>27314694.878756437</v>
          </cell>
          <cell r="AQ374">
            <v>0</v>
          </cell>
          <cell r="AR374">
            <v>0</v>
          </cell>
          <cell r="AS374">
            <v>0</v>
          </cell>
          <cell r="AT374">
            <v>0</v>
          </cell>
          <cell r="AU374">
            <v>24280177.791999996</v>
          </cell>
          <cell r="AV374">
            <v>25251575.208627265</v>
          </cell>
          <cell r="AW374">
            <v>26262534.872885115</v>
          </cell>
          <cell r="AX374">
            <v>27314694.878756437</v>
          </cell>
        </row>
        <row r="375">
          <cell r="A375" t="str">
            <v>E6115</v>
          </cell>
          <cell r="B375" t="str">
            <v>R968</v>
          </cell>
          <cell r="C375" t="str">
            <v>FIR</v>
          </cell>
          <cell r="D375" t="str">
            <v>-</v>
          </cell>
          <cell r="E375" t="str">
            <v>-</v>
          </cell>
          <cell r="F375" t="str">
            <v>-</v>
          </cell>
          <cell r="G375" t="str">
            <v xml:space="preserve">Essex  Fire </v>
          </cell>
          <cell r="H375">
            <v>575627.6</v>
          </cell>
          <cell r="I375">
            <v>609102.1</v>
          </cell>
          <cell r="J375">
            <v>66.42</v>
          </cell>
          <cell r="K375">
            <v>67.680000000000007</v>
          </cell>
          <cell r="L375">
            <v>1.8970189701897011E-2</v>
          </cell>
          <cell r="M375">
            <v>1.8970189701897011E-2</v>
          </cell>
          <cell r="N375" t="str">
            <v>-</v>
          </cell>
          <cell r="O375">
            <v>609102.1</v>
          </cell>
          <cell r="P375">
            <v>620732.1066933173</v>
          </cell>
          <cell r="Q375">
            <v>632607.05789171299</v>
          </cell>
          <cell r="R375">
            <v>644732.56741672754</v>
          </cell>
          <cell r="S375">
            <v>40456561.482000001</v>
          </cell>
          <cell r="T375">
            <v>41229026.526570134</v>
          </cell>
          <cell r="U375">
            <v>42017760.785167575</v>
          </cell>
          <cell r="V375">
            <v>42823137.127819046</v>
          </cell>
          <cell r="W375">
            <v>767468.64599999972</v>
          </cell>
          <cell r="X375">
            <v>1622345.4340536525</v>
          </cell>
          <cell r="Y375">
            <v>2526804.6583392429</v>
          </cell>
          <cell r="Z375">
            <v>3483204.72890754</v>
          </cell>
          <cell r="AA375">
            <v>0</v>
          </cell>
          <cell r="AB375">
            <v>0</v>
          </cell>
          <cell r="AC375">
            <v>0</v>
          </cell>
          <cell r="AD375">
            <v>0</v>
          </cell>
          <cell r="AE375">
            <v>0</v>
          </cell>
          <cell r="AF375">
            <v>0</v>
          </cell>
          <cell r="AG375">
            <v>0</v>
          </cell>
          <cell r="AH375">
            <v>0</v>
          </cell>
          <cell r="AI375">
            <v>41224030.127999999</v>
          </cell>
          <cell r="AJ375">
            <v>42851371.960623786</v>
          </cell>
          <cell r="AK375">
            <v>44544565.443506815</v>
          </cell>
          <cell r="AL375">
            <v>46306341.856726587</v>
          </cell>
          <cell r="AM375">
            <v>41224030.127999999</v>
          </cell>
          <cell r="AN375">
            <v>42851371.960623786</v>
          </cell>
          <cell r="AO375">
            <v>44544565.443506815</v>
          </cell>
          <cell r="AP375">
            <v>46306341.856726587</v>
          </cell>
          <cell r="AQ375">
            <v>0</v>
          </cell>
          <cell r="AR375">
            <v>0</v>
          </cell>
          <cell r="AS375">
            <v>0</v>
          </cell>
          <cell r="AT375">
            <v>0</v>
          </cell>
          <cell r="AU375">
            <v>41224030.127999999</v>
          </cell>
          <cell r="AV375">
            <v>42851371.960623786</v>
          </cell>
          <cell r="AW375">
            <v>44544565.443506815</v>
          </cell>
          <cell r="AX375">
            <v>46306341.856726587</v>
          </cell>
        </row>
        <row r="376">
          <cell r="A376" t="str">
            <v>E6117</v>
          </cell>
          <cell r="B376" t="str">
            <v>R960</v>
          </cell>
          <cell r="C376" t="str">
            <v>FIR</v>
          </cell>
          <cell r="D376" t="str">
            <v>-</v>
          </cell>
          <cell r="E376" t="str">
            <v>-</v>
          </cell>
          <cell r="F376" t="str">
            <v>-</v>
          </cell>
          <cell r="G376" t="str">
            <v xml:space="preserve">Hampshire  Fire </v>
          </cell>
          <cell r="H376">
            <v>578197.94000000006</v>
          </cell>
          <cell r="I376">
            <v>607535.19999999995</v>
          </cell>
          <cell r="J376">
            <v>61.38</v>
          </cell>
          <cell r="K376">
            <v>62.6</v>
          </cell>
          <cell r="L376">
            <v>1.9876181166503804E-2</v>
          </cell>
          <cell r="M376">
            <v>1.9876181166503804E-2</v>
          </cell>
          <cell r="N376" t="str">
            <v>-</v>
          </cell>
          <cell r="O376">
            <v>607535.19999999995</v>
          </cell>
          <cell r="P376">
            <v>617680.69533435383</v>
          </cell>
          <cell r="Q376">
            <v>628015.71584955289</v>
          </cell>
          <cell r="R376">
            <v>638544.18227854662</v>
          </cell>
          <cell r="S376">
            <v>37290510.575999998</v>
          </cell>
          <cell r="T376">
            <v>37913241.079622641</v>
          </cell>
          <cell r="U376">
            <v>38547604.638845555</v>
          </cell>
          <cell r="V376">
            <v>39193841.908257194</v>
          </cell>
          <cell r="W376">
            <v>741192.944000002</v>
          </cell>
          <cell r="X376">
            <v>1526906.6788665231</v>
          </cell>
          <cell r="Y376">
            <v>2354456.039348613</v>
          </cell>
          <cell r="Z376">
            <v>3225683.0729173003</v>
          </cell>
          <cell r="AA376">
            <v>0</v>
          </cell>
          <cell r="AB376">
            <v>0</v>
          </cell>
          <cell r="AC376">
            <v>0</v>
          </cell>
          <cell r="AD376">
            <v>0</v>
          </cell>
          <cell r="AE376">
            <v>0</v>
          </cell>
          <cell r="AF376">
            <v>0</v>
          </cell>
          <cell r="AG376">
            <v>0</v>
          </cell>
          <cell r="AH376">
            <v>0</v>
          </cell>
          <cell r="AI376">
            <v>38031703.519999996</v>
          </cell>
          <cell r="AJ376">
            <v>39440147.758489162</v>
          </cell>
          <cell r="AK376">
            <v>40902060.678194165</v>
          </cell>
          <cell r="AL376">
            <v>42419524.981174491</v>
          </cell>
          <cell r="AM376">
            <v>38031703.519999996</v>
          </cell>
          <cell r="AN376">
            <v>39440147.758489162</v>
          </cell>
          <cell r="AO376">
            <v>40902060.678194165</v>
          </cell>
          <cell r="AP376">
            <v>42419524.981174491</v>
          </cell>
          <cell r="AQ376">
            <v>0</v>
          </cell>
          <cell r="AR376">
            <v>0</v>
          </cell>
          <cell r="AS376">
            <v>0</v>
          </cell>
          <cell r="AT376">
            <v>0</v>
          </cell>
          <cell r="AU376">
            <v>38031703.519999996</v>
          </cell>
          <cell r="AV376">
            <v>39440147.758489162</v>
          </cell>
          <cell r="AW376">
            <v>40902060.678194165</v>
          </cell>
          <cell r="AX376">
            <v>42419524.981174491</v>
          </cell>
        </row>
        <row r="377">
          <cell r="A377" t="str">
            <v>E6118</v>
          </cell>
          <cell r="B377" t="str">
            <v>R969</v>
          </cell>
          <cell r="C377" t="str">
            <v>FIR</v>
          </cell>
          <cell r="D377" t="str">
            <v>-</v>
          </cell>
          <cell r="E377" t="str">
            <v>-</v>
          </cell>
          <cell r="F377" t="str">
            <v>-</v>
          </cell>
          <cell r="G377" t="str">
            <v xml:space="preserve">Hereford &amp; Worcester  Fire </v>
          </cell>
          <cell r="H377">
            <v>252304.5</v>
          </cell>
          <cell r="I377">
            <v>267323.7</v>
          </cell>
          <cell r="J377">
            <v>76.5</v>
          </cell>
          <cell r="K377">
            <v>78</v>
          </cell>
          <cell r="L377">
            <v>1.9607843137254832E-2</v>
          </cell>
          <cell r="M377">
            <v>1.9607843137254832E-2</v>
          </cell>
          <cell r="N377" t="str">
            <v>-</v>
          </cell>
          <cell r="O377">
            <v>267323.7</v>
          </cell>
          <cell r="P377">
            <v>272542.05773006071</v>
          </cell>
          <cell r="Q377">
            <v>277870.39342413383</v>
          </cell>
          <cell r="R377">
            <v>283311.19279151701</v>
          </cell>
          <cell r="S377">
            <v>20450263.050000001</v>
          </cell>
          <cell r="T377">
            <v>20849467.416349646</v>
          </cell>
          <cell r="U377">
            <v>21257085.096946239</v>
          </cell>
          <cell r="V377">
            <v>21673306.248551052</v>
          </cell>
          <cell r="W377">
            <v>400985.54999999859</v>
          </cell>
          <cell r="X377">
            <v>833978.69665398658</v>
          </cell>
          <cell r="Y377">
            <v>1292430.7738943307</v>
          </cell>
          <cell r="Z377">
            <v>1777557.8852811602</v>
          </cell>
          <cell r="AA377">
            <v>0</v>
          </cell>
          <cell r="AB377">
            <v>0</v>
          </cell>
          <cell r="AC377">
            <v>0</v>
          </cell>
          <cell r="AD377">
            <v>0</v>
          </cell>
          <cell r="AE377">
            <v>0</v>
          </cell>
          <cell r="AF377">
            <v>0</v>
          </cell>
          <cell r="AG377">
            <v>0</v>
          </cell>
          <cell r="AH377">
            <v>0</v>
          </cell>
          <cell r="AI377">
            <v>20851248.599999998</v>
          </cell>
          <cell r="AJ377">
            <v>21683446.113003634</v>
          </cell>
          <cell r="AK377">
            <v>22549515.870840572</v>
          </cell>
          <cell r="AL377">
            <v>23450864.133832213</v>
          </cell>
          <cell r="AM377">
            <v>20851248.599999998</v>
          </cell>
          <cell r="AN377">
            <v>21683446.113003634</v>
          </cell>
          <cell r="AO377">
            <v>22549515.870840572</v>
          </cell>
          <cell r="AP377">
            <v>23450864.133832213</v>
          </cell>
          <cell r="AQ377">
            <v>0</v>
          </cell>
          <cell r="AR377">
            <v>0</v>
          </cell>
          <cell r="AS377">
            <v>0</v>
          </cell>
          <cell r="AT377">
            <v>0</v>
          </cell>
          <cell r="AU377">
            <v>20851248.599999998</v>
          </cell>
          <cell r="AV377">
            <v>21683446.113003634</v>
          </cell>
          <cell r="AW377">
            <v>22549515.870840572</v>
          </cell>
          <cell r="AX377">
            <v>23450864.133832213</v>
          </cell>
        </row>
        <row r="378">
          <cell r="A378" t="str">
            <v>E6120</v>
          </cell>
          <cell r="B378" t="str">
            <v>R952</v>
          </cell>
          <cell r="C378" t="str">
            <v>FIR</v>
          </cell>
          <cell r="D378" t="str">
            <v>-</v>
          </cell>
          <cell r="E378" t="str">
            <v>-</v>
          </cell>
          <cell r="F378" t="str">
            <v>-</v>
          </cell>
          <cell r="G378" t="str">
            <v xml:space="preserve">Humberside  Fire </v>
          </cell>
          <cell r="H378">
            <v>241575</v>
          </cell>
          <cell r="I378">
            <v>255974</v>
          </cell>
          <cell r="J378">
            <v>77.92</v>
          </cell>
          <cell r="K378">
            <v>78.89</v>
          </cell>
          <cell r="L378">
            <v>1.2448665297741357E-2</v>
          </cell>
          <cell r="M378">
            <v>1.2448665297741357E-2</v>
          </cell>
          <cell r="N378" t="str">
            <v>-</v>
          </cell>
          <cell r="O378">
            <v>255974</v>
          </cell>
          <cell r="P378">
            <v>260978.53123377275</v>
          </cell>
          <cell r="Q378">
            <v>266089.45567718719</v>
          </cell>
          <cell r="R378">
            <v>271309.23915492772</v>
          </cell>
          <cell r="S378">
            <v>19945494.080000002</v>
          </cell>
          <cell r="T378">
            <v>20335447.153735574</v>
          </cell>
          <cell r="U378">
            <v>20733690.386366427</v>
          </cell>
          <cell r="V378">
            <v>21140415.914951969</v>
          </cell>
          <cell r="W378">
            <v>248294.78000000169</v>
          </cell>
          <cell r="X378">
            <v>664921.10187740671</v>
          </cell>
          <cell r="Y378">
            <v>1106175.3772051537</v>
          </cell>
          <cell r="Z378">
            <v>1573240.646335551</v>
          </cell>
          <cell r="AA378">
            <v>0</v>
          </cell>
          <cell r="AB378">
            <v>0</v>
          </cell>
          <cell r="AC378">
            <v>0</v>
          </cell>
          <cell r="AD378">
            <v>0</v>
          </cell>
          <cell r="AE378">
            <v>0</v>
          </cell>
          <cell r="AF378">
            <v>0</v>
          </cell>
          <cell r="AG378">
            <v>0</v>
          </cell>
          <cell r="AH378">
            <v>0</v>
          </cell>
          <cell r="AI378">
            <v>20193788.860000003</v>
          </cell>
          <cell r="AJ378">
            <v>21000368.255612981</v>
          </cell>
          <cell r="AK378">
            <v>21839865.763571579</v>
          </cell>
          <cell r="AL378">
            <v>22713656.561287519</v>
          </cell>
          <cell r="AM378">
            <v>20193788.860000003</v>
          </cell>
          <cell r="AN378">
            <v>21000368.255612981</v>
          </cell>
          <cell r="AO378">
            <v>21839865.763571579</v>
          </cell>
          <cell r="AP378">
            <v>22713656.561287519</v>
          </cell>
          <cell r="AQ378">
            <v>0</v>
          </cell>
          <cell r="AR378">
            <v>0</v>
          </cell>
          <cell r="AS378">
            <v>0</v>
          </cell>
          <cell r="AT378">
            <v>0</v>
          </cell>
          <cell r="AU378">
            <v>20193788.860000003</v>
          </cell>
          <cell r="AV378">
            <v>21000368.255612981</v>
          </cell>
          <cell r="AW378">
            <v>21839865.763571579</v>
          </cell>
          <cell r="AX378">
            <v>22713656.561287519</v>
          </cell>
        </row>
        <row r="379">
          <cell r="A379" t="str">
            <v>E6122</v>
          </cell>
          <cell r="B379" t="str">
            <v>R970</v>
          </cell>
          <cell r="C379" t="str">
            <v>FIR</v>
          </cell>
          <cell r="D379" t="str">
            <v>-</v>
          </cell>
          <cell r="E379" t="str">
            <v>-</v>
          </cell>
          <cell r="F379" t="str">
            <v>-</v>
          </cell>
          <cell r="G379" t="str">
            <v xml:space="preserve">Kent  Fire </v>
          </cell>
          <cell r="H379">
            <v>563108.26</v>
          </cell>
          <cell r="I379">
            <v>596086.80000000005</v>
          </cell>
          <cell r="J379">
            <v>70.650000000000006</v>
          </cell>
          <cell r="K379">
            <v>72</v>
          </cell>
          <cell r="L379">
            <v>1.9108280254777066E-2</v>
          </cell>
          <cell r="M379">
            <v>1.9108280254777066E-2</v>
          </cell>
          <cell r="N379" t="str">
            <v>-</v>
          </cell>
          <cell r="O379">
            <v>596086.80000000005</v>
          </cell>
          <cell r="P379">
            <v>607532.94124706846</v>
          </cell>
          <cell r="Q379">
            <v>619213.97593428474</v>
          </cell>
          <cell r="R379">
            <v>631135.0222786254</v>
          </cell>
          <cell r="S379">
            <v>42113532.420000009</v>
          </cell>
          <cell r="T379">
            <v>42922202.299105391</v>
          </cell>
          <cell r="U379">
            <v>43747467.399757221</v>
          </cell>
          <cell r="V379">
            <v>44589689.323984891</v>
          </cell>
          <cell r="W379">
            <v>804717.18</v>
          </cell>
          <cell r="X379">
            <v>1695016.9060793207</v>
          </cell>
          <cell r="Y379">
            <v>2637108.4807089292</v>
          </cell>
          <cell r="Z379">
            <v>3633429.1760175079</v>
          </cell>
          <cell r="AA379">
            <v>0</v>
          </cell>
          <cell r="AB379">
            <v>0</v>
          </cell>
          <cell r="AC379">
            <v>0</v>
          </cell>
          <cell r="AD379">
            <v>0</v>
          </cell>
          <cell r="AE379">
            <v>0</v>
          </cell>
          <cell r="AF379">
            <v>0</v>
          </cell>
          <cell r="AG379">
            <v>0</v>
          </cell>
          <cell r="AH379">
            <v>0</v>
          </cell>
          <cell r="AI379">
            <v>42918249.600000009</v>
          </cell>
          <cell r="AJ379">
            <v>44617219.205184713</v>
          </cell>
          <cell r="AK379">
            <v>46384575.880466148</v>
          </cell>
          <cell r="AL379">
            <v>48223118.500002399</v>
          </cell>
          <cell r="AM379">
            <v>42918249.600000009</v>
          </cell>
          <cell r="AN379">
            <v>44617219.205184713</v>
          </cell>
          <cell r="AO379">
            <v>46384575.880466148</v>
          </cell>
          <cell r="AP379">
            <v>48223118.500002399</v>
          </cell>
          <cell r="AQ379">
            <v>0</v>
          </cell>
          <cell r="AR379">
            <v>0</v>
          </cell>
          <cell r="AS379">
            <v>0</v>
          </cell>
          <cell r="AT379">
            <v>0</v>
          </cell>
          <cell r="AU379">
            <v>42918249.600000009</v>
          </cell>
          <cell r="AV379">
            <v>44617219.205184713</v>
          </cell>
          <cell r="AW379">
            <v>46384575.880466148</v>
          </cell>
          <cell r="AX379">
            <v>48223118.500002399</v>
          </cell>
        </row>
        <row r="380">
          <cell r="A380" t="str">
            <v>E6123</v>
          </cell>
          <cell r="B380" t="str">
            <v>R971</v>
          </cell>
          <cell r="C380" t="str">
            <v>FIR</v>
          </cell>
          <cell r="D380" t="str">
            <v>-</v>
          </cell>
          <cell r="E380" t="str">
            <v>-</v>
          </cell>
          <cell r="F380" t="str">
            <v>-</v>
          </cell>
          <cell r="G380" t="str">
            <v xml:space="preserve">Lancashire  Fire </v>
          </cell>
          <cell r="H380">
            <v>396652.39999999997</v>
          </cell>
          <cell r="I380">
            <v>417883.8</v>
          </cell>
          <cell r="J380">
            <v>64.86</v>
          </cell>
          <cell r="K380">
            <v>65.5</v>
          </cell>
          <cell r="L380">
            <v>9.8674067221709016E-3</v>
          </cell>
          <cell r="M380">
            <v>9.8674067221709016E-3</v>
          </cell>
          <cell r="N380" t="str">
            <v>-</v>
          </cell>
          <cell r="O380">
            <v>417883.8</v>
          </cell>
          <cell r="P380">
            <v>425243.05739875708</v>
          </cell>
          <cell r="Q380">
            <v>432748.55382998305</v>
          </cell>
          <cell r="R380">
            <v>440403.50625606865</v>
          </cell>
          <cell r="S380">
            <v>27103943.267999999</v>
          </cell>
          <cell r="T380">
            <v>27581264.702883385</v>
          </cell>
          <cell r="U380">
            <v>28068071.2014127</v>
          </cell>
          <cell r="V380">
            <v>28564571.415768612</v>
          </cell>
          <cell r="W380">
            <v>267445.63200000196</v>
          </cell>
          <cell r="X380">
            <v>829223.96192758111</v>
          </cell>
          <cell r="Y380">
            <v>1422098.2975960914</v>
          </cell>
          <cell r="Z380">
            <v>2047490.5106192371</v>
          </cell>
          <cell r="AA380">
            <v>0</v>
          </cell>
          <cell r="AB380">
            <v>0</v>
          </cell>
          <cell r="AC380">
            <v>0</v>
          </cell>
          <cell r="AD380">
            <v>0</v>
          </cell>
          <cell r="AE380">
            <v>0</v>
          </cell>
          <cell r="AF380">
            <v>0</v>
          </cell>
          <cell r="AG380">
            <v>0</v>
          </cell>
          <cell r="AH380">
            <v>0</v>
          </cell>
          <cell r="AI380">
            <v>27371388.900000002</v>
          </cell>
          <cell r="AJ380">
            <v>28410488.664810967</v>
          </cell>
          <cell r="AK380">
            <v>29490169.49900879</v>
          </cell>
          <cell r="AL380">
            <v>30612061.92638785</v>
          </cell>
          <cell r="AM380">
            <v>27371388.900000002</v>
          </cell>
          <cell r="AN380">
            <v>28410488.664810967</v>
          </cell>
          <cell r="AO380">
            <v>29490169.49900879</v>
          </cell>
          <cell r="AP380">
            <v>30612061.92638785</v>
          </cell>
          <cell r="AQ380">
            <v>0</v>
          </cell>
          <cell r="AR380">
            <v>0</v>
          </cell>
          <cell r="AS380">
            <v>0</v>
          </cell>
          <cell r="AT380">
            <v>0</v>
          </cell>
          <cell r="AU380">
            <v>27371388.900000002</v>
          </cell>
          <cell r="AV380">
            <v>28410488.664810967</v>
          </cell>
          <cell r="AW380">
            <v>29490169.49900879</v>
          </cell>
          <cell r="AX380">
            <v>30612061.92638785</v>
          </cell>
        </row>
        <row r="381">
          <cell r="A381" t="str">
            <v>E6124</v>
          </cell>
          <cell r="B381" t="str">
            <v>R961</v>
          </cell>
          <cell r="C381" t="str">
            <v>FIR</v>
          </cell>
          <cell r="D381" t="str">
            <v>-</v>
          </cell>
          <cell r="E381" t="str">
            <v>-</v>
          </cell>
          <cell r="F381" t="str">
            <v>-</v>
          </cell>
          <cell r="G381" t="str">
            <v xml:space="preserve">Leicestershire  Fire </v>
          </cell>
          <cell r="H381">
            <v>283091.3</v>
          </cell>
          <cell r="I381">
            <v>303489.10000000003</v>
          </cell>
          <cell r="J381">
            <v>60.43</v>
          </cell>
          <cell r="K381">
            <v>61.62</v>
          </cell>
          <cell r="L381">
            <v>1.9692205858017564E-2</v>
          </cell>
          <cell r="M381">
            <v>1.9692205858017564E-2</v>
          </cell>
          <cell r="N381" t="str">
            <v>-</v>
          </cell>
          <cell r="O381">
            <v>303489.10000000003</v>
          </cell>
          <cell r="P381">
            <v>310648.26735275536</v>
          </cell>
          <cell r="Q381">
            <v>317996.09462846012</v>
          </cell>
          <cell r="R381">
            <v>325538.05330278678</v>
          </cell>
          <cell r="S381">
            <v>18339846.313000001</v>
          </cell>
          <cell r="T381">
            <v>18772474.796127006</v>
          </cell>
          <cell r="U381">
            <v>19216503.998397846</v>
          </cell>
          <cell r="V381">
            <v>19672264.561087403</v>
          </cell>
          <cell r="W381">
            <v>361152.02900000045</v>
          </cell>
          <cell r="X381">
            <v>752514.36283531366</v>
          </cell>
          <cell r="Y381">
            <v>1170050.0943885006</v>
          </cell>
          <cell r="Z381">
            <v>1615201.6371535554</v>
          </cell>
          <cell r="AA381">
            <v>0</v>
          </cell>
          <cell r="AB381">
            <v>0</v>
          </cell>
          <cell r="AC381">
            <v>0</v>
          </cell>
          <cell r="AD381">
            <v>0</v>
          </cell>
          <cell r="AE381">
            <v>0</v>
          </cell>
          <cell r="AF381">
            <v>0</v>
          </cell>
          <cell r="AG381">
            <v>0</v>
          </cell>
          <cell r="AH381">
            <v>0</v>
          </cell>
          <cell r="AI381">
            <v>18700998.342</v>
          </cell>
          <cell r="AJ381">
            <v>19524989.158962321</v>
          </cell>
          <cell r="AK381">
            <v>20386554.092786346</v>
          </cell>
          <cell r="AL381">
            <v>21287466.198240958</v>
          </cell>
          <cell r="AM381">
            <v>18700998.342</v>
          </cell>
          <cell r="AN381">
            <v>19524989.158962321</v>
          </cell>
          <cell r="AO381">
            <v>20386554.092786346</v>
          </cell>
          <cell r="AP381">
            <v>21287466.198240958</v>
          </cell>
          <cell r="AQ381">
            <v>0</v>
          </cell>
          <cell r="AR381">
            <v>0</v>
          </cell>
          <cell r="AS381">
            <v>0</v>
          </cell>
          <cell r="AT381">
            <v>0</v>
          </cell>
          <cell r="AU381">
            <v>18700998.342</v>
          </cell>
          <cell r="AV381">
            <v>19524989.158962321</v>
          </cell>
          <cell r="AW381">
            <v>20386554.092786346</v>
          </cell>
          <cell r="AX381">
            <v>21287466.198240958</v>
          </cell>
        </row>
        <row r="382">
          <cell r="A382" t="str">
            <v>E6127</v>
          </cell>
          <cell r="B382" t="str">
            <v>R953</v>
          </cell>
          <cell r="C382" t="str">
            <v>FIR</v>
          </cell>
          <cell r="D382" t="str">
            <v>-</v>
          </cell>
          <cell r="E382" t="str">
            <v>-</v>
          </cell>
          <cell r="F382" t="str">
            <v>-</v>
          </cell>
          <cell r="G382" t="str">
            <v xml:space="preserve">North Yorkshire  Fire </v>
          </cell>
          <cell r="H382">
            <v>273898.56000000006</v>
          </cell>
          <cell r="I382">
            <v>288439.7</v>
          </cell>
          <cell r="J382">
            <v>64.59</v>
          </cell>
          <cell r="K382">
            <v>65.88</v>
          </cell>
          <cell r="L382">
            <v>1.9972131908964075E-2</v>
          </cell>
          <cell r="M382">
            <v>1.9972131908964075E-2</v>
          </cell>
          <cell r="N382" t="str">
            <v>-</v>
          </cell>
          <cell r="O382">
            <v>288439.7</v>
          </cell>
          <cell r="P382">
            <v>293470.2190867429</v>
          </cell>
          <cell r="Q382">
            <v>298595.60940582555</v>
          </cell>
          <cell r="R382">
            <v>303817.81446950516</v>
          </cell>
          <cell r="S382">
            <v>18630320.223000001</v>
          </cell>
          <cell r="T382">
            <v>18955241.450812723</v>
          </cell>
          <cell r="U382">
            <v>19286290.411522273</v>
          </cell>
          <cell r="V382">
            <v>19623592.63658534</v>
          </cell>
          <cell r="W382">
            <v>372087.21299999702</v>
          </cell>
          <cell r="X382">
            <v>765252.94329058751</v>
          </cell>
          <cell r="Y382">
            <v>1179916.0775388037</v>
          </cell>
          <cell r="Z382">
            <v>1617034.7829823541</v>
          </cell>
          <cell r="AA382">
            <v>0</v>
          </cell>
          <cell r="AB382">
            <v>0</v>
          </cell>
          <cell r="AC382">
            <v>0</v>
          </cell>
          <cell r="AD382">
            <v>0</v>
          </cell>
          <cell r="AE382">
            <v>0</v>
          </cell>
          <cell r="AF382">
            <v>0</v>
          </cell>
          <cell r="AG382">
            <v>0</v>
          </cell>
          <cell r="AH382">
            <v>0</v>
          </cell>
          <cell r="AI382">
            <v>19002407.435999997</v>
          </cell>
          <cell r="AJ382">
            <v>19720494.394103311</v>
          </cell>
          <cell r="AK382">
            <v>20466206.489061076</v>
          </cell>
          <cell r="AL382">
            <v>21240627.419567693</v>
          </cell>
          <cell r="AM382">
            <v>19002407.435999997</v>
          </cell>
          <cell r="AN382">
            <v>19720494.394103311</v>
          </cell>
          <cell r="AO382">
            <v>20466206.489061076</v>
          </cell>
          <cell r="AP382">
            <v>21240627.419567693</v>
          </cell>
          <cell r="AQ382">
            <v>0</v>
          </cell>
          <cell r="AR382">
            <v>0</v>
          </cell>
          <cell r="AS382">
            <v>0</v>
          </cell>
          <cell r="AT382">
            <v>0</v>
          </cell>
          <cell r="AU382">
            <v>19002407.435999997</v>
          </cell>
          <cell r="AV382">
            <v>19720494.394103311</v>
          </cell>
          <cell r="AW382">
            <v>20466206.489061076</v>
          </cell>
          <cell r="AX382">
            <v>21240627.419567693</v>
          </cell>
        </row>
        <row r="383">
          <cell r="A383" t="str">
            <v>E6130</v>
          </cell>
          <cell r="B383" t="str">
            <v>R972</v>
          </cell>
          <cell r="C383" t="str">
            <v>FIR</v>
          </cell>
          <cell r="D383" t="str">
            <v>-</v>
          </cell>
          <cell r="E383" t="str">
            <v>-</v>
          </cell>
          <cell r="F383" t="str">
            <v>-</v>
          </cell>
          <cell r="G383" t="str">
            <v xml:space="preserve">Nottinghamshire  Fire </v>
          </cell>
          <cell r="H383">
            <v>285857.2</v>
          </cell>
          <cell r="I383">
            <v>302628.7</v>
          </cell>
          <cell r="J383">
            <v>72.44</v>
          </cell>
          <cell r="K383">
            <v>73.849999999999994</v>
          </cell>
          <cell r="L383">
            <v>1.9464384318056194E-2</v>
          </cell>
          <cell r="M383">
            <v>1.9464384318056194E-2</v>
          </cell>
          <cell r="N383" t="str">
            <v>-</v>
          </cell>
          <cell r="O383">
            <v>302628.7</v>
          </cell>
          <cell r="P383">
            <v>308461.60029899253</v>
          </cell>
          <cell r="Q383">
            <v>314420.49809792161</v>
          </cell>
          <cell r="R383">
            <v>320508.38190507074</v>
          </cell>
          <cell r="S383">
            <v>21922423.028000001</v>
          </cell>
          <cell r="T383">
            <v>22344958.325659018</v>
          </cell>
          <cell r="U383">
            <v>22776620.88221344</v>
          </cell>
          <cell r="V383">
            <v>23217627.185203325</v>
          </cell>
          <cell r="W383">
            <v>426706.46699999721</v>
          </cell>
          <cell r="X383">
            <v>890528.64006318944</v>
          </cell>
          <cell r="Y383">
            <v>1381419.0352131368</v>
          </cell>
          <cell r="Z383">
            <v>1900682.2678639677</v>
          </cell>
          <cell r="AA383">
            <v>0</v>
          </cell>
          <cell r="AB383">
            <v>0</v>
          </cell>
          <cell r="AC383">
            <v>0</v>
          </cell>
          <cell r="AD383">
            <v>0</v>
          </cell>
          <cell r="AE383">
            <v>0</v>
          </cell>
          <cell r="AF383">
            <v>0</v>
          </cell>
          <cell r="AG383">
            <v>0</v>
          </cell>
          <cell r="AH383">
            <v>0</v>
          </cell>
          <cell r="AI383">
            <v>22349129.494999997</v>
          </cell>
          <cell r="AJ383">
            <v>23235486.965722207</v>
          </cell>
          <cell r="AK383">
            <v>24158039.917426575</v>
          </cell>
          <cell r="AL383">
            <v>25118309.453067292</v>
          </cell>
          <cell r="AM383">
            <v>22349129.494999997</v>
          </cell>
          <cell r="AN383">
            <v>23235486.965722207</v>
          </cell>
          <cell r="AO383">
            <v>24158039.917426575</v>
          </cell>
          <cell r="AP383">
            <v>25118309.453067292</v>
          </cell>
          <cell r="AQ383">
            <v>0</v>
          </cell>
          <cell r="AR383">
            <v>0</v>
          </cell>
          <cell r="AS383">
            <v>0</v>
          </cell>
          <cell r="AT383">
            <v>0</v>
          </cell>
          <cell r="AU383">
            <v>22349129.494999997</v>
          </cell>
          <cell r="AV383">
            <v>23235486.965722207</v>
          </cell>
          <cell r="AW383">
            <v>24158039.917426575</v>
          </cell>
          <cell r="AX383">
            <v>25118309.453067292</v>
          </cell>
        </row>
        <row r="384">
          <cell r="A384" t="str">
            <v>E6132</v>
          </cell>
          <cell r="B384" t="str">
            <v>R973</v>
          </cell>
          <cell r="C384" t="str">
            <v>FIR</v>
          </cell>
          <cell r="D384" t="str">
            <v>-</v>
          </cell>
          <cell r="E384" t="str">
            <v>-</v>
          </cell>
          <cell r="F384" t="str">
            <v>-</v>
          </cell>
          <cell r="G384" t="str">
            <v xml:space="preserve">Shropshire  Fire </v>
          </cell>
          <cell r="H384">
            <v>142496.29999999999</v>
          </cell>
          <cell r="I384">
            <v>151897.79999999999</v>
          </cell>
          <cell r="J384">
            <v>92.22</v>
          </cell>
          <cell r="K384">
            <v>94.05</v>
          </cell>
          <cell r="L384">
            <v>1.9843851659076206E-2</v>
          </cell>
          <cell r="M384">
            <v>1.9843851659076206E-2</v>
          </cell>
          <cell r="N384" t="str">
            <v>-</v>
          </cell>
          <cell r="O384">
            <v>151897.79999999999</v>
          </cell>
          <cell r="P384">
            <v>155173.44326525589</v>
          </cell>
          <cell r="Q384">
            <v>158522.77561173303</v>
          </cell>
          <cell r="R384">
            <v>161947.52897627189</v>
          </cell>
          <cell r="S384">
            <v>14008015.115999999</v>
          </cell>
          <cell r="T384">
            <v>14310094.937921898</v>
          </cell>
          <cell r="U384">
            <v>14618970.366914019</v>
          </cell>
          <cell r="V384">
            <v>14934801.122191794</v>
          </cell>
          <cell r="W384">
            <v>277972.97400000115</v>
          </cell>
          <cell r="X384">
            <v>575848.64795736538</v>
          </cell>
          <cell r="Y384">
            <v>892422.98803932429</v>
          </cell>
          <cell r="Z384">
            <v>1228633.1314807439</v>
          </cell>
          <cell r="AA384">
            <v>0</v>
          </cell>
          <cell r="AB384">
            <v>0</v>
          </cell>
          <cell r="AC384">
            <v>0</v>
          </cell>
          <cell r="AD384">
            <v>0</v>
          </cell>
          <cell r="AE384">
            <v>0</v>
          </cell>
          <cell r="AF384">
            <v>0</v>
          </cell>
          <cell r="AG384">
            <v>0</v>
          </cell>
          <cell r="AH384">
            <v>0</v>
          </cell>
          <cell r="AI384">
            <v>14285988.09</v>
          </cell>
          <cell r="AJ384">
            <v>14885943.585879264</v>
          </cell>
          <cell r="AK384">
            <v>15511393.354953343</v>
          </cell>
          <cell r="AL384">
            <v>16163434.253672538</v>
          </cell>
          <cell r="AM384">
            <v>14285988.09</v>
          </cell>
          <cell r="AN384">
            <v>14885943.585879264</v>
          </cell>
          <cell r="AO384">
            <v>15511393.354953343</v>
          </cell>
          <cell r="AP384">
            <v>16163434.253672538</v>
          </cell>
          <cell r="AQ384">
            <v>0</v>
          </cell>
          <cell r="AR384">
            <v>0</v>
          </cell>
          <cell r="AS384">
            <v>0</v>
          </cell>
          <cell r="AT384">
            <v>0</v>
          </cell>
          <cell r="AU384">
            <v>14285988.09</v>
          </cell>
          <cell r="AV384">
            <v>14885943.585879264</v>
          </cell>
          <cell r="AW384">
            <v>15511393.354953343</v>
          </cell>
          <cell r="AX384">
            <v>16163434.253672538</v>
          </cell>
        </row>
        <row r="385">
          <cell r="A385" t="str">
            <v>E6134</v>
          </cell>
          <cell r="B385" t="str">
            <v>R962</v>
          </cell>
          <cell r="C385" t="str">
            <v>FIR</v>
          </cell>
          <cell r="D385" t="str">
            <v>-</v>
          </cell>
          <cell r="E385" t="str">
            <v>-</v>
          </cell>
          <cell r="F385" t="str">
            <v>-</v>
          </cell>
          <cell r="G385" t="str">
            <v xml:space="preserve">Staffordshire  Fire </v>
          </cell>
          <cell r="H385">
            <v>315826.5</v>
          </cell>
          <cell r="I385">
            <v>329933</v>
          </cell>
          <cell r="J385">
            <v>68.959999999999994</v>
          </cell>
          <cell r="K385">
            <v>70.33</v>
          </cell>
          <cell r="L385">
            <v>1.9866589327146134E-2</v>
          </cell>
          <cell r="M385">
            <v>1.9866589327146134E-2</v>
          </cell>
          <cell r="N385" t="str">
            <v>-</v>
          </cell>
          <cell r="O385">
            <v>329933</v>
          </cell>
          <cell r="P385">
            <v>334781.38431109837</v>
          </cell>
          <cell r="Q385">
            <v>339704.86875750346</v>
          </cell>
          <cell r="R385">
            <v>344704.67881523067</v>
          </cell>
          <cell r="S385">
            <v>22752179.68</v>
          </cell>
          <cell r="T385">
            <v>23086524.262093343</v>
          </cell>
          <cell r="U385">
            <v>23426047.749517437</v>
          </cell>
          <cell r="V385">
            <v>23770834.651098303</v>
          </cell>
          <cell r="W385">
            <v>452008.20999999915</v>
          </cell>
          <cell r="X385">
            <v>929553.99167819438</v>
          </cell>
          <cell r="Y385">
            <v>1430609.984354275</v>
          </cell>
          <cell r="Z385">
            <v>1956115.8543551532</v>
          </cell>
          <cell r="AA385">
            <v>0</v>
          </cell>
          <cell r="AB385">
            <v>0</v>
          </cell>
          <cell r="AC385">
            <v>0</v>
          </cell>
          <cell r="AD385">
            <v>0</v>
          </cell>
          <cell r="AE385">
            <v>0</v>
          </cell>
          <cell r="AF385">
            <v>0</v>
          </cell>
          <cell r="AG385">
            <v>0</v>
          </cell>
          <cell r="AH385">
            <v>0</v>
          </cell>
          <cell r="AI385">
            <v>23204187.890000001</v>
          </cell>
          <cell r="AJ385">
            <v>24016078.253771536</v>
          </cell>
          <cell r="AK385">
            <v>24856657.733871713</v>
          </cell>
          <cell r="AL385">
            <v>25726950.505453456</v>
          </cell>
          <cell r="AM385">
            <v>23204187.890000001</v>
          </cell>
          <cell r="AN385">
            <v>24016078.253771536</v>
          </cell>
          <cell r="AO385">
            <v>24856657.733871713</v>
          </cell>
          <cell r="AP385">
            <v>25726950.505453456</v>
          </cell>
          <cell r="AQ385">
            <v>0</v>
          </cell>
          <cell r="AR385">
            <v>0</v>
          </cell>
          <cell r="AS385">
            <v>0</v>
          </cell>
          <cell r="AT385">
            <v>0</v>
          </cell>
          <cell r="AU385">
            <v>23204187.890000001</v>
          </cell>
          <cell r="AV385">
            <v>24016078.253771536</v>
          </cell>
          <cell r="AW385">
            <v>24856657.733871713</v>
          </cell>
          <cell r="AX385">
            <v>25726950.505453456</v>
          </cell>
        </row>
        <row r="386">
          <cell r="A386" t="str">
            <v>E6142</v>
          </cell>
          <cell r="B386" t="str">
            <v>R301</v>
          </cell>
          <cell r="C386" t="str">
            <v>FIR</v>
          </cell>
          <cell r="D386" t="str">
            <v>-</v>
          </cell>
          <cell r="E386" t="str">
            <v>-</v>
          </cell>
          <cell r="F386" t="str">
            <v>-</v>
          </cell>
          <cell r="G386" t="str">
            <v xml:space="preserve">Greater Manchester Fire &amp; CD </v>
          </cell>
          <cell r="H386">
            <v>665792.39999999991</v>
          </cell>
          <cell r="I386">
            <v>705645.7</v>
          </cell>
          <cell r="J386">
            <v>57.64</v>
          </cell>
          <cell r="K386">
            <v>58.78</v>
          </cell>
          <cell r="L386">
            <v>1.9777931991672437E-2</v>
          </cell>
          <cell r="M386">
            <v>1.9777931991672437E-2</v>
          </cell>
          <cell r="N386" t="str">
            <v>-</v>
          </cell>
          <cell r="O386">
            <v>705645.7</v>
          </cell>
          <cell r="P386">
            <v>719667.67214602302</v>
          </cell>
          <cell r="Q386">
            <v>734079.64258856152</v>
          </cell>
          <cell r="R386">
            <v>748895.08437899151</v>
          </cell>
          <cell r="S386">
            <v>40673418.147999994</v>
          </cell>
          <cell r="T386">
            <v>41481644.622496769</v>
          </cell>
          <cell r="U386">
            <v>42312350.59880469</v>
          </cell>
          <cell r="V386">
            <v>43166312.663605072</v>
          </cell>
          <cell r="W386">
            <v>804436.09799999942</v>
          </cell>
          <cell r="X386">
            <v>1666462.4616213304</v>
          </cell>
          <cell r="Y386">
            <v>2580078.5287617245</v>
          </cell>
          <cell r="Z386">
            <v>3548119.8038761099</v>
          </cell>
          <cell r="AA386">
            <v>0</v>
          </cell>
          <cell r="AB386">
            <v>0</v>
          </cell>
          <cell r="AC386">
            <v>0</v>
          </cell>
          <cell r="AD386">
            <v>0</v>
          </cell>
          <cell r="AE386">
            <v>0</v>
          </cell>
          <cell r="AF386">
            <v>0</v>
          </cell>
          <cell r="AG386">
            <v>0</v>
          </cell>
          <cell r="AH386">
            <v>0</v>
          </cell>
          <cell r="AI386">
            <v>41477854.245999992</v>
          </cell>
          <cell r="AJ386">
            <v>43148107.084118098</v>
          </cell>
          <cell r="AK386">
            <v>44892429.127566412</v>
          </cell>
          <cell r="AL386">
            <v>46714432.467481181</v>
          </cell>
          <cell r="AM386">
            <v>41477854.245999992</v>
          </cell>
          <cell r="AN386">
            <v>43148107.084118098</v>
          </cell>
          <cell r="AO386">
            <v>44892429.127566412</v>
          </cell>
          <cell r="AP386">
            <v>46714432.467481181</v>
          </cell>
          <cell r="AQ386">
            <v>0</v>
          </cell>
          <cell r="AR386">
            <v>0</v>
          </cell>
          <cell r="AS386">
            <v>0</v>
          </cell>
          <cell r="AT386">
            <v>0</v>
          </cell>
          <cell r="AU386">
            <v>41477854.245999992</v>
          </cell>
          <cell r="AV386">
            <v>43148107.084118098</v>
          </cell>
          <cell r="AW386">
            <v>44892429.127566412</v>
          </cell>
          <cell r="AX386">
            <v>46714432.467481181</v>
          </cell>
        </row>
        <row r="387">
          <cell r="A387" t="str">
            <v>E6143</v>
          </cell>
          <cell r="B387" t="str">
            <v>R302</v>
          </cell>
          <cell r="C387" t="str">
            <v>FIR</v>
          </cell>
          <cell r="D387" t="str">
            <v>-</v>
          </cell>
          <cell r="E387" t="str">
            <v>-</v>
          </cell>
          <cell r="F387" t="str">
            <v>-</v>
          </cell>
          <cell r="G387" t="str">
            <v xml:space="preserve">Merseyside Fire &amp; CD </v>
          </cell>
          <cell r="H387">
            <v>329223.59999999998</v>
          </cell>
          <cell r="I387">
            <v>355792</v>
          </cell>
          <cell r="J387">
            <v>71.47</v>
          </cell>
          <cell r="K387">
            <v>72.89</v>
          </cell>
          <cell r="L387">
            <v>1.9868476283755543E-2</v>
          </cell>
          <cell r="M387">
            <v>1.9868476283755543E-2</v>
          </cell>
          <cell r="N387" t="str">
            <v>-</v>
          </cell>
          <cell r="O387">
            <v>355792</v>
          </cell>
          <cell r="P387">
            <v>365257.73663035256</v>
          </cell>
          <cell r="Q387">
            <v>375049.05070852628</v>
          </cell>
          <cell r="R387">
            <v>385179.24367670954</v>
          </cell>
          <cell r="S387">
            <v>25428454.239999998</v>
          </cell>
          <cell r="T387">
            <v>26104970.436971296</v>
          </cell>
          <cell r="U387">
            <v>26804755.654138371</v>
          </cell>
          <cell r="V387">
            <v>27528760.54557443</v>
          </cell>
          <cell r="W387">
            <v>505224.64000000304</v>
          </cell>
          <cell r="X387">
            <v>1051138.7144748333</v>
          </cell>
          <cell r="Y387">
            <v>1636997.5943743484</v>
          </cell>
          <cell r="Z387">
            <v>2265412.894123137</v>
          </cell>
          <cell r="AA387">
            <v>0</v>
          </cell>
          <cell r="AB387">
            <v>0</v>
          </cell>
          <cell r="AC387">
            <v>0</v>
          </cell>
          <cell r="AD387">
            <v>0</v>
          </cell>
          <cell r="AE387">
            <v>0</v>
          </cell>
          <cell r="AF387">
            <v>0</v>
          </cell>
          <cell r="AG387">
            <v>0</v>
          </cell>
          <cell r="AH387">
            <v>0</v>
          </cell>
          <cell r="AI387">
            <v>25933678.880000003</v>
          </cell>
          <cell r="AJ387">
            <v>27156109.15144613</v>
          </cell>
          <cell r="AK387">
            <v>28441753.248512719</v>
          </cell>
          <cell r="AL387">
            <v>29794173.439697567</v>
          </cell>
          <cell r="AM387">
            <v>25933678.880000003</v>
          </cell>
          <cell r="AN387">
            <v>27156109.15144613</v>
          </cell>
          <cell r="AO387">
            <v>28441753.248512719</v>
          </cell>
          <cell r="AP387">
            <v>29794173.439697567</v>
          </cell>
          <cell r="AQ387">
            <v>0</v>
          </cell>
          <cell r="AR387">
            <v>0</v>
          </cell>
          <cell r="AS387">
            <v>0</v>
          </cell>
          <cell r="AT387">
            <v>0</v>
          </cell>
          <cell r="AU387">
            <v>25933678.880000003</v>
          </cell>
          <cell r="AV387">
            <v>27156109.15144613</v>
          </cell>
          <cell r="AW387">
            <v>28441753.248512719</v>
          </cell>
          <cell r="AX387">
            <v>29794173.439697567</v>
          </cell>
        </row>
        <row r="388">
          <cell r="A388" t="str">
            <v>E6144</v>
          </cell>
          <cell r="B388" t="str">
            <v>R303</v>
          </cell>
          <cell r="C388" t="str">
            <v>FIR</v>
          </cell>
          <cell r="D388" t="str">
            <v>-</v>
          </cell>
          <cell r="E388" t="str">
            <v>-</v>
          </cell>
          <cell r="F388" t="str">
            <v>-</v>
          </cell>
          <cell r="G388" t="str">
            <v xml:space="preserve">South Yorkshire Fire &amp; CD </v>
          </cell>
          <cell r="H388">
            <v>320955.09999999998</v>
          </cell>
          <cell r="I388">
            <v>336703.4</v>
          </cell>
          <cell r="J388">
            <v>66.319999999999993</v>
          </cell>
          <cell r="K388">
            <v>67.63</v>
          </cell>
          <cell r="L388">
            <v>1.9752714113389747E-2</v>
          </cell>
          <cell r="M388">
            <v>1.9752714113389747E-2</v>
          </cell>
          <cell r="N388" t="str">
            <v>-</v>
          </cell>
          <cell r="O388">
            <v>336703.4</v>
          </cell>
          <cell r="P388">
            <v>342154.75269306451</v>
          </cell>
          <cell r="Q388">
            <v>347710.79940862401</v>
          </cell>
          <cell r="R388">
            <v>353373.86297806085</v>
          </cell>
          <cell r="S388">
            <v>22330169.487999998</v>
          </cell>
          <cell r="T388">
            <v>22691703.198604036</v>
          </cell>
          <cell r="U388">
            <v>23060180.216779944</v>
          </cell>
          <cell r="V388">
            <v>23435754.592704993</v>
          </cell>
          <cell r="W388">
            <v>441081.45400000265</v>
          </cell>
          <cell r="X388">
            <v>911021.2445205549</v>
          </cell>
          <cell r="Y388">
            <v>1405534.6743311121</v>
          </cell>
          <cell r="Z388">
            <v>1925709.8203123084</v>
          </cell>
          <cell r="AA388">
            <v>0</v>
          </cell>
          <cell r="AB388">
            <v>0</v>
          </cell>
          <cell r="AC388">
            <v>0</v>
          </cell>
          <cell r="AD388">
            <v>0</v>
          </cell>
          <cell r="AE388">
            <v>0</v>
          </cell>
          <cell r="AF388">
            <v>0</v>
          </cell>
          <cell r="AG388">
            <v>0</v>
          </cell>
          <cell r="AH388">
            <v>0</v>
          </cell>
          <cell r="AI388">
            <v>22771250.942000002</v>
          </cell>
          <cell r="AJ388">
            <v>23602724.443124592</v>
          </cell>
          <cell r="AK388">
            <v>24465714.891111057</v>
          </cell>
          <cell r="AL388">
            <v>25361464.413017303</v>
          </cell>
          <cell r="AM388">
            <v>22771250.942000002</v>
          </cell>
          <cell r="AN388">
            <v>23602724.443124592</v>
          </cell>
          <cell r="AO388">
            <v>24465714.891111057</v>
          </cell>
          <cell r="AP388">
            <v>25361464.413017303</v>
          </cell>
          <cell r="AQ388">
            <v>0</v>
          </cell>
          <cell r="AR388">
            <v>0</v>
          </cell>
          <cell r="AS388">
            <v>0</v>
          </cell>
          <cell r="AT388">
            <v>0</v>
          </cell>
          <cell r="AU388">
            <v>22771250.942000002</v>
          </cell>
          <cell r="AV388">
            <v>23602724.443124592</v>
          </cell>
          <cell r="AW388">
            <v>24465714.891111057</v>
          </cell>
          <cell r="AX388">
            <v>25361464.413017303</v>
          </cell>
        </row>
        <row r="389">
          <cell r="A389" t="str">
            <v>E6145</v>
          </cell>
          <cell r="B389" t="str">
            <v>R304</v>
          </cell>
          <cell r="C389" t="str">
            <v>FIR</v>
          </cell>
          <cell r="D389" t="str">
            <v>-</v>
          </cell>
          <cell r="E389" t="str">
            <v>-</v>
          </cell>
          <cell r="F389" t="str">
            <v>-</v>
          </cell>
          <cell r="G389" t="str">
            <v xml:space="preserve">Tyne and Wear Fire &amp; CD </v>
          </cell>
          <cell r="H389">
            <v>259834.2</v>
          </cell>
          <cell r="I389">
            <v>275392.5</v>
          </cell>
          <cell r="J389">
            <v>74.62</v>
          </cell>
          <cell r="K389">
            <v>76.11</v>
          </cell>
          <cell r="L389">
            <v>1.9967837041007686E-2</v>
          </cell>
          <cell r="M389">
            <v>1.9967837041007686E-2</v>
          </cell>
          <cell r="N389" t="str">
            <v>-</v>
          </cell>
          <cell r="O389">
            <v>275392.5</v>
          </cell>
          <cell r="P389">
            <v>280798.04497694003</v>
          </cell>
          <cell r="Q389">
            <v>286317.36969269603</v>
          </cell>
          <cell r="R389">
            <v>291952.99228984903</v>
          </cell>
          <cell r="S389">
            <v>20549788.350000001</v>
          </cell>
          <cell r="T389">
            <v>20953150.116179265</v>
          </cell>
          <cell r="U389">
            <v>21365002.126468979</v>
          </cell>
          <cell r="V389">
            <v>21785532.284668535</v>
          </cell>
          <cell r="W389">
            <v>410334.82499999827</v>
          </cell>
          <cell r="X389">
            <v>845819.87107953941</v>
          </cell>
          <cell r="Y389">
            <v>1306994.1271374833</v>
          </cell>
          <cell r="Z389">
            <v>1795084.9081324581</v>
          </cell>
          <cell r="AA389">
            <v>0</v>
          </cell>
          <cell r="AB389">
            <v>0</v>
          </cell>
          <cell r="AC389">
            <v>0</v>
          </cell>
          <cell r="AD389">
            <v>0</v>
          </cell>
          <cell r="AE389">
            <v>0</v>
          </cell>
          <cell r="AF389">
            <v>0</v>
          </cell>
          <cell r="AG389">
            <v>0</v>
          </cell>
          <cell r="AH389">
            <v>0</v>
          </cell>
          <cell r="AI389">
            <v>20960123.175000001</v>
          </cell>
          <cell r="AJ389">
            <v>21798969.987258803</v>
          </cell>
          <cell r="AK389">
            <v>22671996.253606461</v>
          </cell>
          <cell r="AL389">
            <v>23580617.192800991</v>
          </cell>
          <cell r="AM389">
            <v>20960123.175000001</v>
          </cell>
          <cell r="AN389">
            <v>21798969.987258803</v>
          </cell>
          <cell r="AO389">
            <v>22671996.253606461</v>
          </cell>
          <cell r="AP389">
            <v>23580617.192800991</v>
          </cell>
          <cell r="AQ389">
            <v>0</v>
          </cell>
          <cell r="AR389">
            <v>0</v>
          </cell>
          <cell r="AS389">
            <v>0</v>
          </cell>
          <cell r="AT389">
            <v>0</v>
          </cell>
          <cell r="AU389">
            <v>20960123.175000001</v>
          </cell>
          <cell r="AV389">
            <v>21798969.987258803</v>
          </cell>
          <cell r="AW389">
            <v>22671996.253606461</v>
          </cell>
          <cell r="AX389">
            <v>23580617.192800991</v>
          </cell>
        </row>
        <row r="390">
          <cell r="A390" t="str">
            <v>E6146</v>
          </cell>
          <cell r="B390" t="str">
            <v>R305</v>
          </cell>
          <cell r="C390" t="str">
            <v>FIR</v>
          </cell>
          <cell r="D390" t="str">
            <v>-</v>
          </cell>
          <cell r="E390" t="str">
            <v>-</v>
          </cell>
          <cell r="F390" t="str">
            <v>-</v>
          </cell>
          <cell r="G390" t="str">
            <v xml:space="preserve">West Midlands Fire &amp; CD </v>
          </cell>
          <cell r="H390">
            <v>634664.10999999987</v>
          </cell>
          <cell r="I390">
            <v>675989.5</v>
          </cell>
          <cell r="J390">
            <v>54.94</v>
          </cell>
          <cell r="K390">
            <v>56.03</v>
          </cell>
          <cell r="L390">
            <v>1.9839825263924249E-2</v>
          </cell>
          <cell r="M390">
            <v>1.9839825263924249E-2</v>
          </cell>
          <cell r="N390" t="str">
            <v>-</v>
          </cell>
          <cell r="O390">
            <v>675989.5</v>
          </cell>
          <cell r="P390">
            <v>690431.62022832839</v>
          </cell>
          <cell r="Q390">
            <v>705222.13884491893</v>
          </cell>
          <cell r="R390">
            <v>720370.38698363723</v>
          </cell>
          <cell r="S390">
            <v>37138863.129999995</v>
          </cell>
          <cell r="T390">
            <v>37932313.215344362</v>
          </cell>
          <cell r="U390">
            <v>38744904.308139846</v>
          </cell>
          <cell r="V390">
            <v>39577149.060881026</v>
          </cell>
          <cell r="W390">
            <v>736828.55499999877</v>
          </cell>
          <cell r="X390">
            <v>1526268.1396767413</v>
          </cell>
          <cell r="Y390">
            <v>2365041.4274959806</v>
          </cell>
          <cell r="Z390">
            <v>3255702.610935241</v>
          </cell>
          <cell r="AA390">
            <v>0</v>
          </cell>
          <cell r="AB390">
            <v>0</v>
          </cell>
          <cell r="AC390">
            <v>0</v>
          </cell>
          <cell r="AD390">
            <v>0</v>
          </cell>
          <cell r="AE390">
            <v>0</v>
          </cell>
          <cell r="AF390">
            <v>0</v>
          </cell>
          <cell r="AG390">
            <v>0</v>
          </cell>
          <cell r="AH390">
            <v>0</v>
          </cell>
          <cell r="AI390">
            <v>37875691.684999995</v>
          </cell>
          <cell r="AJ390">
            <v>39458581.355021104</v>
          </cell>
          <cell r="AK390">
            <v>41109945.735635825</v>
          </cell>
          <cell r="AL390">
            <v>42832851.671816267</v>
          </cell>
          <cell r="AM390">
            <v>37875691.684999995</v>
          </cell>
          <cell r="AN390">
            <v>39458581.355021104</v>
          </cell>
          <cell r="AO390">
            <v>41109945.735635825</v>
          </cell>
          <cell r="AP390">
            <v>42832851.671816267</v>
          </cell>
          <cell r="AQ390">
            <v>0</v>
          </cell>
          <cell r="AR390">
            <v>0</v>
          </cell>
          <cell r="AS390">
            <v>0</v>
          </cell>
          <cell r="AT390">
            <v>0</v>
          </cell>
          <cell r="AU390">
            <v>37875691.684999995</v>
          </cell>
          <cell r="AV390">
            <v>39458581.355021104</v>
          </cell>
          <cell r="AW390">
            <v>41109945.735635825</v>
          </cell>
          <cell r="AX390">
            <v>42832851.671816267</v>
          </cell>
        </row>
        <row r="391">
          <cell r="A391" t="str">
            <v>E6147</v>
          </cell>
          <cell r="B391" t="str">
            <v>R306</v>
          </cell>
          <cell r="C391" t="str">
            <v>FIR</v>
          </cell>
          <cell r="D391" t="str">
            <v>-</v>
          </cell>
          <cell r="E391" t="str">
            <v>-</v>
          </cell>
          <cell r="F391" t="str">
            <v>-</v>
          </cell>
          <cell r="G391" t="str">
            <v xml:space="preserve">West Yorkshire Fire &amp; CD </v>
          </cell>
          <cell r="H391">
            <v>587280.30000000005</v>
          </cell>
          <cell r="I391">
            <v>618017.1</v>
          </cell>
          <cell r="J391">
            <v>58.54</v>
          </cell>
          <cell r="K391">
            <v>59.71</v>
          </cell>
          <cell r="L391">
            <v>1.9986334130509098E-2</v>
          </cell>
          <cell r="M391">
            <v>1.9986334130509098E-2</v>
          </cell>
          <cell r="N391" t="str">
            <v>-</v>
          </cell>
          <cell r="O391">
            <v>618017.1</v>
          </cell>
          <cell r="P391">
            <v>628639.87657564494</v>
          </cell>
          <cell r="Q391">
            <v>639457.43777605414</v>
          </cell>
          <cell r="R391">
            <v>650473.61909851665</v>
          </cell>
          <cell r="S391">
            <v>36178721.033999994</v>
          </cell>
          <cell r="T391">
            <v>36800578.374738254</v>
          </cell>
          <cell r="U391">
            <v>37433838.407410212</v>
          </cell>
          <cell r="V391">
            <v>38078725.662027165</v>
          </cell>
          <cell r="W391">
            <v>723080.0070000015</v>
          </cell>
          <cell r="X391">
            <v>1486230.39620014</v>
          </cell>
          <cell r="Y391">
            <v>2290718.1480261595</v>
          </cell>
          <cell r="Z391">
            <v>3138359.3761216314</v>
          </cell>
          <cell r="AA391">
            <v>0</v>
          </cell>
          <cell r="AB391">
            <v>0</v>
          </cell>
          <cell r="AC391">
            <v>0</v>
          </cell>
          <cell r="AD391">
            <v>0</v>
          </cell>
          <cell r="AE391">
            <v>0</v>
          </cell>
          <cell r="AF391">
            <v>0</v>
          </cell>
          <cell r="AG391">
            <v>0</v>
          </cell>
          <cell r="AH391">
            <v>0</v>
          </cell>
          <cell r="AI391">
            <v>36901801.040999994</v>
          </cell>
          <cell r="AJ391">
            <v>38286808.770938396</v>
          </cell>
          <cell r="AK391">
            <v>39724556.555436373</v>
          </cell>
          <cell r="AL391">
            <v>41217085.038148798</v>
          </cell>
          <cell r="AM391">
            <v>36901801.040999994</v>
          </cell>
          <cell r="AN391">
            <v>38286808.770938396</v>
          </cell>
          <cell r="AO391">
            <v>39724556.555436373</v>
          </cell>
          <cell r="AP391">
            <v>41217085.038148798</v>
          </cell>
          <cell r="AQ391">
            <v>0</v>
          </cell>
          <cell r="AR391">
            <v>0</v>
          </cell>
          <cell r="AS391">
            <v>0</v>
          </cell>
          <cell r="AT391">
            <v>0</v>
          </cell>
          <cell r="AU391">
            <v>36901801.040999994</v>
          </cell>
          <cell r="AV391">
            <v>38286808.770938396</v>
          </cell>
          <cell r="AW391">
            <v>39724556.555436373</v>
          </cell>
          <cell r="AX391">
            <v>41217085.038148798</v>
          </cell>
        </row>
        <row r="392">
          <cell r="A392" t="str">
            <v>E6162</v>
          </cell>
          <cell r="B392" t="str">
            <v>R753</v>
          </cell>
          <cell r="C392" t="str">
            <v>FIR</v>
          </cell>
          <cell r="D392" t="str">
            <v>-</v>
          </cell>
          <cell r="G392" t="str">
            <v xml:space="preserve">Dorset and Wiltshire Fire </v>
          </cell>
          <cell r="H392">
            <v>498584</v>
          </cell>
          <cell r="I392">
            <v>524726.6</v>
          </cell>
          <cell r="J392">
            <v>67.86</v>
          </cell>
          <cell r="K392">
            <v>69.209999999999994</v>
          </cell>
          <cell r="L392">
            <v>1.9893899204243892E-2</v>
          </cell>
          <cell r="M392">
            <v>1.9893899204243892E-2</v>
          </cell>
          <cell r="N392" t="str">
            <v>-</v>
          </cell>
          <cell r="O392">
            <v>524726.6</v>
          </cell>
          <cell r="P392">
            <v>533795.51632431615</v>
          </cell>
          <cell r="Q392">
            <v>543048.24395134847</v>
          </cell>
          <cell r="R392">
            <v>552488.78586255899</v>
          </cell>
          <cell r="S392">
            <v>35607947.075999998</v>
          </cell>
          <cell r="T392">
            <v>36223363.737768091</v>
          </cell>
          <cell r="U392">
            <v>36851253.834538504</v>
          </cell>
          <cell r="V392">
            <v>37491889.008633256</v>
          </cell>
          <cell r="W392">
            <v>708380.90999999503</v>
          </cell>
          <cell r="X392">
            <v>1459503.7007339441</v>
          </cell>
          <cell r="Y392">
            <v>2251523.6354747731</v>
          </cell>
          <cell r="Z392">
            <v>3086315.9937217236</v>
          </cell>
          <cell r="AA392">
            <v>0</v>
          </cell>
          <cell r="AB392">
            <v>0</v>
          </cell>
          <cell r="AC392">
            <v>0</v>
          </cell>
          <cell r="AD392">
            <v>0</v>
          </cell>
          <cell r="AE392">
            <v>0</v>
          </cell>
          <cell r="AF392">
            <v>0</v>
          </cell>
          <cell r="AG392">
            <v>0</v>
          </cell>
          <cell r="AH392">
            <v>0</v>
          </cell>
          <cell r="AI392">
            <v>36316327.985999994</v>
          </cell>
          <cell r="AJ392">
            <v>37682867.438502036</v>
          </cell>
          <cell r="AK392">
            <v>39102777.470013276</v>
          </cell>
          <cell r="AL392">
            <v>40578205.00235498</v>
          </cell>
          <cell r="AM392">
            <v>36316327.985999994</v>
          </cell>
          <cell r="AN392">
            <v>37682867.438502036</v>
          </cell>
          <cell r="AO392">
            <v>39102777.470013276</v>
          </cell>
          <cell r="AP392">
            <v>40578205.00235498</v>
          </cell>
          <cell r="AQ392">
            <v>0</v>
          </cell>
          <cell r="AR392">
            <v>0</v>
          </cell>
          <cell r="AS392">
            <v>0</v>
          </cell>
          <cell r="AT392">
            <v>0</v>
          </cell>
          <cell r="AU392">
            <v>36316327.985999994</v>
          </cell>
          <cell r="AV392">
            <v>37682867.438502036</v>
          </cell>
          <cell r="AW392">
            <v>39102777.470013276</v>
          </cell>
          <cell r="AX392">
            <v>40578205.00235498</v>
          </cell>
        </row>
        <row r="393">
          <cell r="A393" t="str">
            <v>E5100</v>
          </cell>
          <cell r="B393" t="str">
            <v>R570</v>
          </cell>
          <cell r="C393" t="str">
            <v>GLA</v>
          </cell>
          <cell r="D393" t="str">
            <v>-</v>
          </cell>
          <cell r="E393" t="str">
            <v>-</v>
          </cell>
          <cell r="F393" t="str">
            <v>-</v>
          </cell>
          <cell r="G393" t="str">
            <v>Greater London Authority</v>
          </cell>
          <cell r="H393">
            <v>2574316.2999999998</v>
          </cell>
          <cell r="I393">
            <v>2810748.6000000006</v>
          </cell>
          <cell r="J393">
            <v>295</v>
          </cell>
          <cell r="K393">
            <v>276</v>
          </cell>
          <cell r="L393" t="str">
            <v>-</v>
          </cell>
          <cell r="M393" t="str">
            <v>-</v>
          </cell>
          <cell r="N393" t="str">
            <v>-</v>
          </cell>
          <cell r="O393">
            <v>2810748.6000000006</v>
          </cell>
          <cell r="P393">
            <v>2894988.8539001797</v>
          </cell>
          <cell r="Q393">
            <v>2982116.8440931011</v>
          </cell>
          <cell r="R393">
            <v>3072242.8198073385</v>
          </cell>
          <cell r="S393">
            <v>827699974.0864265</v>
          </cell>
          <cell r="T393">
            <v>852467965.84444499</v>
          </cell>
          <cell r="U393">
            <v>878083169.34245372</v>
          </cell>
          <cell r="V393">
            <v>904577844.9220227</v>
          </cell>
          <cell r="W393">
            <v>-53356619.086426325</v>
          </cell>
          <cell r="X393">
            <v>-39004232.128576346</v>
          </cell>
          <cell r="Y393">
            <v>-23419466.360652823</v>
          </cell>
          <cell r="Z393">
            <v>-6518535.377067633</v>
          </cell>
          <cell r="AA393">
            <v>0</v>
          </cell>
          <cell r="AB393">
            <v>0</v>
          </cell>
          <cell r="AC393">
            <v>0</v>
          </cell>
          <cell r="AD393">
            <v>0</v>
          </cell>
          <cell r="AE393">
            <v>0</v>
          </cell>
          <cell r="AF393">
            <v>0</v>
          </cell>
          <cell r="AG393">
            <v>0</v>
          </cell>
          <cell r="AH393">
            <v>0</v>
          </cell>
          <cell r="AI393">
            <v>774343355.00000024</v>
          </cell>
          <cell r="AJ393">
            <v>813463733.71586871</v>
          </cell>
          <cell r="AK393">
            <v>854663702.98180091</v>
          </cell>
          <cell r="AL393">
            <v>898059309.54495513</v>
          </cell>
          <cell r="AM393">
            <v>774343355.00000012</v>
          </cell>
          <cell r="AN393">
            <v>813463733.71586871</v>
          </cell>
          <cell r="AO393">
            <v>854663702.98180091</v>
          </cell>
          <cell r="AP393">
            <v>898059309.54495513</v>
          </cell>
          <cell r="AQ393">
            <v>0</v>
          </cell>
          <cell r="AR393">
            <v>0</v>
          </cell>
          <cell r="AS393">
            <v>0</v>
          </cell>
          <cell r="AT393">
            <v>0</v>
          </cell>
          <cell r="AU393">
            <v>0</v>
          </cell>
          <cell r="AV393">
            <v>813463733.71586871</v>
          </cell>
          <cell r="AW393">
            <v>854663702.98180091</v>
          </cell>
          <cell r="AX393">
            <v>898059309.54495513</v>
          </cell>
        </row>
        <row r="394">
          <cell r="A394" t="str">
            <v>E5101</v>
          </cell>
          <cell r="C394" t="str">
            <v>GLA</v>
          </cell>
          <cell r="G394" t="str">
            <v>whole of the GLA's area</v>
          </cell>
          <cell r="H394">
            <v>2574316.2999999998</v>
          </cell>
          <cell r="I394">
            <v>2810748.6000000006</v>
          </cell>
          <cell r="J394">
            <v>86.13</v>
          </cell>
          <cell r="K394">
            <v>73.889999269233826</v>
          </cell>
          <cell r="L394">
            <v>-0.1421107712848737</v>
          </cell>
          <cell r="M394">
            <v>-0.1421107712848737</v>
          </cell>
          <cell r="N394" t="str">
            <v>-</v>
          </cell>
          <cell r="O394">
            <v>2810748.6000000006</v>
          </cell>
          <cell r="P394">
            <v>2894988.8539001797</v>
          </cell>
          <cell r="Q394">
            <v>2982116.8440931011</v>
          </cell>
          <cell r="R394">
            <v>3072242.8198073385</v>
          </cell>
          <cell r="S394">
            <v>242089776.91800004</v>
          </cell>
          <cell r="T394">
            <v>249345389.98642248</v>
          </cell>
          <cell r="U394">
            <v>256849723.78173879</v>
          </cell>
          <cell r="V394">
            <v>264612274.07000604</v>
          </cell>
          <cell r="W394">
            <v>-34403564.917999998</v>
          </cell>
          <cell r="X394">
            <v>-31156451.201315641</v>
          </cell>
          <cell r="Y394">
            <v>-27599028.44912497</v>
          </cell>
          <cell r="Z394">
            <v>-23709547.489094328</v>
          </cell>
          <cell r="AA394">
            <v>0</v>
          </cell>
          <cell r="AB394">
            <v>0</v>
          </cell>
          <cell r="AC394">
            <v>0</v>
          </cell>
          <cell r="AD394">
            <v>0</v>
          </cell>
          <cell r="AE394">
            <v>0</v>
          </cell>
          <cell r="AF394">
            <v>0</v>
          </cell>
          <cell r="AG394">
            <v>0</v>
          </cell>
          <cell r="AH394">
            <v>0</v>
          </cell>
          <cell r="AI394">
            <v>207686212.00000006</v>
          </cell>
          <cell r="AJ394">
            <v>218188938.78510684</v>
          </cell>
          <cell r="AK394">
            <v>229250695.33261383</v>
          </cell>
          <cell r="AL394">
            <v>240902726.58091173</v>
          </cell>
          <cell r="AM394">
            <v>207686212.00000003</v>
          </cell>
          <cell r="AN394">
            <v>218188938.78510684</v>
          </cell>
          <cell r="AO394">
            <v>229250695.33261383</v>
          </cell>
          <cell r="AP394">
            <v>240902726.58091173</v>
          </cell>
          <cell r="AQ394">
            <v>0</v>
          </cell>
          <cell r="AR394">
            <v>0</v>
          </cell>
          <cell r="AS394">
            <v>0</v>
          </cell>
          <cell r="AT394">
            <v>0</v>
          </cell>
          <cell r="AV394">
            <v>218188938.78510684</v>
          </cell>
          <cell r="AW394">
            <v>229250695.33261383</v>
          </cell>
          <cell r="AX394">
            <v>240902726.58091173</v>
          </cell>
        </row>
        <row r="395">
          <cell r="A395" t="str">
            <v>E5102</v>
          </cell>
          <cell r="C395" t="str">
            <v>GLA</v>
          </cell>
          <cell r="G395" t="str">
            <v>London Boroughs less CoL</v>
          </cell>
          <cell r="H395">
            <v>2568342.1999999997</v>
          </cell>
          <cell r="I395">
            <v>2803706.6000000006</v>
          </cell>
          <cell r="J395">
            <v>208.86999986675721</v>
          </cell>
          <cell r="K395">
            <v>202.11000073973503</v>
          </cell>
          <cell r="L395">
            <v>-3.2364624557545518E-2</v>
          </cell>
          <cell r="M395">
            <v>-3.2364624557545518E-2</v>
          </cell>
          <cell r="N395" t="str">
            <v>-</v>
          </cell>
          <cell r="O395">
            <v>2803706.6000000006</v>
          </cell>
          <cell r="P395">
            <v>2887550.0370697933</v>
          </cell>
          <cell r="Q395">
            <v>2974258.849796589</v>
          </cell>
          <cell r="R395">
            <v>3063942.0273867231</v>
          </cell>
          <cell r="S395">
            <v>585610197.16842639</v>
          </cell>
          <cell r="T395">
            <v>603122575.85802257</v>
          </cell>
          <cell r="U395">
            <v>621233445.56071496</v>
          </cell>
          <cell r="V395">
            <v>639965570.85201669</v>
          </cell>
          <cell r="W395">
            <v>-18953054.168426327</v>
          </cell>
          <cell r="X395">
            <v>-7847780.9272607034</v>
          </cell>
          <cell r="Y395">
            <v>4179562.0884721451</v>
          </cell>
          <cell r="Z395">
            <v>17191012.112026695</v>
          </cell>
          <cell r="AA395">
            <v>0</v>
          </cell>
          <cell r="AB395">
            <v>0</v>
          </cell>
          <cell r="AC395">
            <v>0</v>
          </cell>
          <cell r="AD395">
            <v>0</v>
          </cell>
          <cell r="AE395">
            <v>0</v>
          </cell>
          <cell r="AF395">
            <v>0</v>
          </cell>
          <cell r="AG395">
            <v>0</v>
          </cell>
          <cell r="AH395">
            <v>0</v>
          </cell>
          <cell r="AI395">
            <v>566657143.00000012</v>
          </cell>
          <cell r="AJ395">
            <v>595274794.93076181</v>
          </cell>
          <cell r="AK395">
            <v>625413007.64918709</v>
          </cell>
          <cell r="AL395">
            <v>657156582.96404338</v>
          </cell>
          <cell r="AM395">
            <v>566657143.00000012</v>
          </cell>
          <cell r="AN395">
            <v>595274794.93076181</v>
          </cell>
          <cell r="AO395">
            <v>625413007.64918709</v>
          </cell>
          <cell r="AP395">
            <v>657156582.96404338</v>
          </cell>
          <cell r="AQ395">
            <v>0</v>
          </cell>
          <cell r="AR395">
            <v>0</v>
          </cell>
          <cell r="AS395">
            <v>0</v>
          </cell>
          <cell r="AT395">
            <v>0</v>
          </cell>
          <cell r="AV395">
            <v>595274794.93076181</v>
          </cell>
          <cell r="AW395">
            <v>625413007.64918709</v>
          </cell>
          <cell r="AX395">
            <v>657156582.96404338</v>
          </cell>
        </row>
        <row r="397">
          <cell r="H397">
            <v>41216533.850000001</v>
          </cell>
          <cell r="I397">
            <v>43888302.800000004</v>
          </cell>
          <cell r="N397">
            <v>1.0211568148770827</v>
          </cell>
        </row>
      </sheetData>
      <sheetData sheetId="30"/>
      <sheetData sheetId="31">
        <row r="1">
          <cell r="A1" t="str">
            <v>Source</v>
          </cell>
        </row>
        <row r="2">
          <cell r="E2" t="str">
            <v>CTR with 2% principle each year (£)</v>
          </cell>
          <cell r="I2" t="str">
            <v>CTR with 2% principle and LQ £5 principle (£)</v>
          </cell>
          <cell r="M2" t="str">
            <v>Difference (£)</v>
          </cell>
        </row>
        <row r="3">
          <cell r="A3" t="str">
            <v>Ecode</v>
          </cell>
          <cell r="B3" t="str">
            <v>Rcode</v>
          </cell>
          <cell r="C3" t="str">
            <v>Class</v>
          </cell>
          <cell r="D3" t="str">
            <v>LA name</v>
          </cell>
          <cell r="E3" t="str">
            <v>2016-17</v>
          </cell>
          <cell r="F3" t="str">
            <v>2017-18</v>
          </cell>
          <cell r="G3" t="str">
            <v>2018-19</v>
          </cell>
          <cell r="H3" t="str">
            <v>2019-20</v>
          </cell>
          <cell r="I3" t="str">
            <v>2016-17</v>
          </cell>
          <cell r="J3" t="str">
            <v>2017-18</v>
          </cell>
          <cell r="K3" t="str">
            <v>2018-19</v>
          </cell>
          <cell r="L3" t="str">
            <v>2019-20</v>
          </cell>
          <cell r="M3" t="str">
            <v>2016-17</v>
          </cell>
          <cell r="N3" t="str">
            <v>2017-18</v>
          </cell>
          <cell r="O3" t="str">
            <v>2018-19</v>
          </cell>
          <cell r="P3" t="str">
            <v>2019-20</v>
          </cell>
        </row>
        <row r="4">
          <cell r="A4" t="str">
            <v>E6101</v>
          </cell>
          <cell r="B4" t="str">
            <v>R950</v>
          </cell>
          <cell r="C4" t="str">
            <v>FIR</v>
          </cell>
          <cell r="D4" t="str">
            <v xml:space="preserve">Avon  Fire </v>
          </cell>
          <cell r="E4">
            <v>23741086.662000004</v>
          </cell>
          <cell r="F4">
            <v>24779737.696741652</v>
          </cell>
          <cell r="G4">
            <v>25864127.408405822</v>
          </cell>
          <cell r="H4">
            <v>26996283.491193045</v>
          </cell>
          <cell r="I4">
            <v>23741086.662000004</v>
          </cell>
          <cell r="J4">
            <v>24779737.696741652</v>
          </cell>
          <cell r="K4">
            <v>25864127.408405822</v>
          </cell>
          <cell r="L4">
            <v>28339401.605208784</v>
          </cell>
          <cell r="M4">
            <v>0</v>
          </cell>
          <cell r="N4">
            <v>0</v>
          </cell>
          <cell r="O4">
            <v>0</v>
          </cell>
          <cell r="P4">
            <v>0</v>
          </cell>
        </row>
        <row r="5">
          <cell r="A5" t="str">
            <v>E6102</v>
          </cell>
          <cell r="B5" t="str">
            <v>R954</v>
          </cell>
          <cell r="C5" t="str">
            <v>FIR</v>
          </cell>
          <cell r="D5" t="str">
            <v xml:space="preserve">Bedfordshire  Fire </v>
          </cell>
          <cell r="E5">
            <v>18204577.300000001</v>
          </cell>
          <cell r="F5">
            <v>19031993.892052695</v>
          </cell>
          <cell r="G5">
            <v>19897535.878783192</v>
          </cell>
          <cell r="H5">
            <v>20802983.81660302</v>
          </cell>
          <cell r="I5">
            <v>18204577.300000001</v>
          </cell>
          <cell r="J5">
            <v>19031993.892052695</v>
          </cell>
          <cell r="K5">
            <v>19897535.878783192</v>
          </cell>
          <cell r="L5">
            <v>20802983.81660302</v>
          </cell>
          <cell r="M5">
            <v>0</v>
          </cell>
          <cell r="N5">
            <v>0</v>
          </cell>
          <cell r="O5">
            <v>0</v>
          </cell>
          <cell r="P5">
            <v>0</v>
          </cell>
        </row>
        <row r="6">
          <cell r="A6" t="str">
            <v>E6103</v>
          </cell>
          <cell r="B6" t="str">
            <v>R964</v>
          </cell>
          <cell r="C6" t="str">
            <v>FIR</v>
          </cell>
          <cell r="D6" t="str">
            <v xml:space="preserve">Berkshire  Fire </v>
          </cell>
          <cell r="E6">
            <v>20166891.833000004</v>
          </cell>
          <cell r="F6">
            <v>20988718.925498955</v>
          </cell>
          <cell r="G6">
            <v>21844966.620558608</v>
          </cell>
          <cell r="H6">
            <v>22737120.198906768</v>
          </cell>
          <cell r="I6">
            <v>20166891.833000004</v>
          </cell>
          <cell r="J6">
            <v>22256396.521869063</v>
          </cell>
          <cell r="K6">
            <v>24423613.594387408</v>
          </cell>
          <cell r="L6">
            <v>25421079.722072802</v>
          </cell>
          <cell r="M6">
            <v>0</v>
          </cell>
          <cell r="N6">
            <v>0</v>
          </cell>
          <cell r="O6">
            <v>0</v>
          </cell>
          <cell r="P6">
            <v>0</v>
          </cell>
        </row>
        <row r="7">
          <cell r="A7" t="str">
            <v>E6104</v>
          </cell>
          <cell r="B7" t="str">
            <v>R955</v>
          </cell>
          <cell r="C7" t="str">
            <v>FIR</v>
          </cell>
          <cell r="D7" t="str">
            <v xml:space="preserve">Buckinghamshire  Fire </v>
          </cell>
          <cell r="E7">
            <v>17413934.790000003</v>
          </cell>
          <cell r="F7">
            <v>18138182.789283402</v>
          </cell>
          <cell r="G7">
            <v>18894060.033074062</v>
          </cell>
          <cell r="H7">
            <v>19683012.703449327</v>
          </cell>
          <cell r="I7">
            <v>17413934.790000003</v>
          </cell>
          <cell r="J7">
            <v>19271856.446721125</v>
          </cell>
          <cell r="K7">
            <v>21202320.462772373</v>
          </cell>
          <cell r="L7">
            <v>23207979.286064029</v>
          </cell>
          <cell r="M7">
            <v>0</v>
          </cell>
          <cell r="N7">
            <v>0</v>
          </cell>
          <cell r="O7">
            <v>0</v>
          </cell>
          <cell r="P7">
            <v>0</v>
          </cell>
        </row>
        <row r="8">
          <cell r="A8" t="str">
            <v>E6105</v>
          </cell>
          <cell r="B8" t="str">
            <v>R965</v>
          </cell>
          <cell r="C8" t="str">
            <v>FIR</v>
          </cell>
          <cell r="D8" t="str">
            <v xml:space="preserve">Cambridgeshire  Fire </v>
          </cell>
          <cell r="E8">
            <v>17773309.008000001</v>
          </cell>
          <cell r="F8">
            <v>18484153.325467933</v>
          </cell>
          <cell r="G8">
            <v>19223997.736183867</v>
          </cell>
          <cell r="H8">
            <v>19994049.117750157</v>
          </cell>
          <cell r="I8">
            <v>17773309.008000001</v>
          </cell>
          <cell r="J8">
            <v>18484153.325467933</v>
          </cell>
          <cell r="K8">
            <v>20257122.727011602</v>
          </cell>
          <cell r="L8">
            <v>21068557.765475649</v>
          </cell>
          <cell r="M8">
            <v>0</v>
          </cell>
          <cell r="N8">
            <v>0</v>
          </cell>
          <cell r="O8">
            <v>0</v>
          </cell>
          <cell r="P8">
            <v>0</v>
          </cell>
        </row>
        <row r="9">
          <cell r="A9" t="str">
            <v>E6106</v>
          </cell>
          <cell r="B9" t="str">
            <v>R966</v>
          </cell>
          <cell r="C9" t="str">
            <v>FIR</v>
          </cell>
          <cell r="D9" t="str">
            <v xml:space="preserve">Cheshire  Fire </v>
          </cell>
          <cell r="E9">
            <v>25540172.202</v>
          </cell>
          <cell r="F9">
            <v>26448535.480383761</v>
          </cell>
          <cell r="G9">
            <v>27389406.421667628</v>
          </cell>
          <cell r="H9">
            <v>28363955.499605</v>
          </cell>
          <cell r="I9">
            <v>25540172.202</v>
          </cell>
          <cell r="J9">
            <v>26448535.480383761</v>
          </cell>
          <cell r="K9">
            <v>27389406.421667628</v>
          </cell>
          <cell r="L9">
            <v>28363955.499605</v>
          </cell>
          <cell r="M9">
            <v>0</v>
          </cell>
          <cell r="N9">
            <v>0</v>
          </cell>
          <cell r="O9">
            <v>0</v>
          </cell>
          <cell r="P9">
            <v>0</v>
          </cell>
        </row>
        <row r="10">
          <cell r="A10" t="str">
            <v>E6107</v>
          </cell>
          <cell r="B10" t="str">
            <v>R951</v>
          </cell>
          <cell r="C10" t="str">
            <v>FIR</v>
          </cell>
          <cell r="D10" t="str">
            <v xml:space="preserve">Cleveland  Fire </v>
          </cell>
          <cell r="E10">
            <v>10520175.33</v>
          </cell>
          <cell r="F10">
            <v>10975781.598728132</v>
          </cell>
          <cell r="G10">
            <v>11451141.527406268</v>
          </cell>
          <cell r="H10">
            <v>11947112.539764661</v>
          </cell>
          <cell r="I10">
            <v>10520175.33</v>
          </cell>
          <cell r="J10">
            <v>10975781.598728132</v>
          </cell>
          <cell r="K10">
            <v>11451141.527406268</v>
          </cell>
          <cell r="L10">
            <v>11947112.539764661</v>
          </cell>
          <cell r="M10">
            <v>0</v>
          </cell>
          <cell r="N10">
            <v>0</v>
          </cell>
          <cell r="O10">
            <v>0</v>
          </cell>
          <cell r="P10">
            <v>0</v>
          </cell>
        </row>
        <row r="11">
          <cell r="A11" t="str">
            <v>E6110</v>
          </cell>
          <cell r="B11" t="str">
            <v>R956</v>
          </cell>
          <cell r="C11" t="str">
            <v>FIR</v>
          </cell>
          <cell r="D11" t="str">
            <v xml:space="preserve">Derbyshire  Fire </v>
          </cell>
          <cell r="E11">
            <v>21540512.954</v>
          </cell>
          <cell r="F11">
            <v>22291989.818942912</v>
          </cell>
          <cell r="G11">
            <v>23070014.297933564</v>
          </cell>
          <cell r="H11">
            <v>23875535.478784155</v>
          </cell>
          <cell r="I11">
            <v>21540512.954</v>
          </cell>
          <cell r="J11">
            <v>22291989.818942912</v>
          </cell>
          <cell r="K11">
            <v>23070014.297933564</v>
          </cell>
          <cell r="L11">
            <v>23875535.478784155</v>
          </cell>
          <cell r="M11">
            <v>0</v>
          </cell>
          <cell r="N11">
            <v>0</v>
          </cell>
          <cell r="O11">
            <v>0</v>
          </cell>
          <cell r="P11">
            <v>0</v>
          </cell>
        </row>
        <row r="12">
          <cell r="A12" t="str">
            <v>E6161</v>
          </cell>
          <cell r="B12" t="str">
            <v>R751</v>
          </cell>
          <cell r="C12" t="str">
            <v>FIR</v>
          </cell>
          <cell r="D12" t="str">
            <v xml:space="preserve">Devon &amp; Somerset Fire </v>
          </cell>
          <cell r="E12">
            <v>46325423.748000003</v>
          </cell>
          <cell r="F12">
            <v>48077560.045691706</v>
          </cell>
          <cell r="G12">
            <v>49896516.81183511</v>
          </cell>
          <cell r="H12">
            <v>51784863.494231597</v>
          </cell>
          <cell r="I12">
            <v>46325423.748000003</v>
          </cell>
          <cell r="J12">
            <v>48077560.045691706</v>
          </cell>
          <cell r="K12">
            <v>49896516.81183511</v>
          </cell>
          <cell r="L12">
            <v>51784863.494231597</v>
          </cell>
          <cell r="M12">
            <v>0</v>
          </cell>
          <cell r="N12">
            <v>0</v>
          </cell>
          <cell r="O12">
            <v>0</v>
          </cell>
          <cell r="P12">
            <v>0</v>
          </cell>
        </row>
        <row r="13">
          <cell r="A13" t="str">
            <v>E6113</v>
          </cell>
          <cell r="B13" t="str">
            <v>R958</v>
          </cell>
          <cell r="C13" t="str">
            <v>FIR</v>
          </cell>
          <cell r="D13" t="str">
            <v xml:space="preserve">Durham  Fire </v>
          </cell>
          <cell r="E13">
            <v>15860920.32</v>
          </cell>
          <cell r="F13">
            <v>16438901.161592498</v>
          </cell>
          <cell r="G13">
            <v>17038109.979514871</v>
          </cell>
          <cell r="H13">
            <v>17659333.275350191</v>
          </cell>
          <cell r="I13">
            <v>15860920.32</v>
          </cell>
          <cell r="J13">
            <v>16438901.161592498</v>
          </cell>
          <cell r="K13">
            <v>17038109.979514871</v>
          </cell>
          <cell r="L13">
            <v>17659333.275350191</v>
          </cell>
          <cell r="M13">
            <v>0</v>
          </cell>
          <cell r="N13">
            <v>0</v>
          </cell>
          <cell r="O13">
            <v>0</v>
          </cell>
          <cell r="P13">
            <v>0</v>
          </cell>
        </row>
        <row r="14">
          <cell r="A14" t="str">
            <v>E6114</v>
          </cell>
          <cell r="B14" t="str">
            <v>R959</v>
          </cell>
          <cell r="C14" t="str">
            <v>FIR</v>
          </cell>
          <cell r="D14" t="str">
            <v xml:space="preserve">East Sussex  Fire </v>
          </cell>
          <cell r="E14">
            <v>24280177.791999999</v>
          </cell>
          <cell r="F14">
            <v>25251575.208627269</v>
          </cell>
          <cell r="G14">
            <v>26262534.872885119</v>
          </cell>
          <cell r="H14">
            <v>27314694.878756445</v>
          </cell>
          <cell r="I14">
            <v>24280177.791999999</v>
          </cell>
          <cell r="J14">
            <v>25251575.208627269</v>
          </cell>
          <cell r="K14">
            <v>26262534.872885119</v>
          </cell>
          <cell r="L14">
            <v>27314694.878756445</v>
          </cell>
          <cell r="M14">
            <v>0</v>
          </cell>
          <cell r="N14">
            <v>0</v>
          </cell>
          <cell r="O14">
            <v>0</v>
          </cell>
          <cell r="P14">
            <v>0</v>
          </cell>
        </row>
        <row r="15">
          <cell r="A15" t="str">
            <v>E6115</v>
          </cell>
          <cell r="B15" t="str">
            <v>R968</v>
          </cell>
          <cell r="C15" t="str">
            <v>FIR</v>
          </cell>
          <cell r="D15" t="str">
            <v xml:space="preserve">Essex  Fire </v>
          </cell>
          <cell r="E15">
            <v>41224030.128000006</v>
          </cell>
          <cell r="F15">
            <v>42851371.960623793</v>
          </cell>
          <cell r="G15">
            <v>44544565.443506829</v>
          </cell>
          <cell r="H15">
            <v>46306341.856726594</v>
          </cell>
          <cell r="I15">
            <v>41224030.128000006</v>
          </cell>
          <cell r="J15">
            <v>42851371.960623793</v>
          </cell>
          <cell r="K15">
            <v>44544565.443506829</v>
          </cell>
          <cell r="L15">
            <v>48622037.206423439</v>
          </cell>
          <cell r="M15">
            <v>0</v>
          </cell>
          <cell r="N15">
            <v>0</v>
          </cell>
          <cell r="O15">
            <v>0</v>
          </cell>
          <cell r="P15">
            <v>0</v>
          </cell>
        </row>
        <row r="16">
          <cell r="A16" t="str">
            <v>E6117</v>
          </cell>
          <cell r="B16" t="str">
            <v>R960</v>
          </cell>
          <cell r="C16" t="str">
            <v>FIR</v>
          </cell>
          <cell r="D16" t="str">
            <v xml:space="preserve">Hampshire  Fire </v>
          </cell>
          <cell r="E16">
            <v>38031703.519999996</v>
          </cell>
          <cell r="F16">
            <v>39440147.758489162</v>
          </cell>
          <cell r="G16">
            <v>40902060.678194165</v>
          </cell>
          <cell r="H16">
            <v>42419524.981174491</v>
          </cell>
          <cell r="I16">
            <v>38031703.519999996</v>
          </cell>
          <cell r="J16">
            <v>41755215.004602313</v>
          </cell>
          <cell r="K16">
            <v>43302939.63925837</v>
          </cell>
          <cell r="L16">
            <v>47221619.367863081</v>
          </cell>
          <cell r="M16">
            <v>0</v>
          </cell>
          <cell r="N16">
            <v>0</v>
          </cell>
          <cell r="O16">
            <v>0</v>
          </cell>
          <cell r="P16">
            <v>0</v>
          </cell>
        </row>
        <row r="17">
          <cell r="A17" t="str">
            <v>E6118</v>
          </cell>
          <cell r="B17" t="str">
            <v>R969</v>
          </cell>
          <cell r="C17" t="str">
            <v>FIR</v>
          </cell>
          <cell r="D17" t="str">
            <v xml:space="preserve">Hereford &amp; Worcester  Fire </v>
          </cell>
          <cell r="E17">
            <v>20851248.600000001</v>
          </cell>
          <cell r="F17">
            <v>21683446.11300363</v>
          </cell>
          <cell r="G17">
            <v>22549515.870840568</v>
          </cell>
          <cell r="H17">
            <v>23450864.133832216</v>
          </cell>
          <cell r="I17">
            <v>20851248.600000001</v>
          </cell>
          <cell r="J17">
            <v>21683446.11300363</v>
          </cell>
          <cell r="K17">
            <v>22549515.870840568</v>
          </cell>
          <cell r="L17">
            <v>23450864.133832216</v>
          </cell>
          <cell r="M17">
            <v>0</v>
          </cell>
          <cell r="N17">
            <v>0</v>
          </cell>
          <cell r="O17">
            <v>0</v>
          </cell>
          <cell r="P17">
            <v>0</v>
          </cell>
        </row>
        <row r="18">
          <cell r="A18" t="str">
            <v>E6120</v>
          </cell>
          <cell r="B18" t="str">
            <v>R952</v>
          </cell>
          <cell r="C18" t="str">
            <v>FIR</v>
          </cell>
          <cell r="D18" t="str">
            <v xml:space="preserve">Humberside  Fire </v>
          </cell>
          <cell r="E18">
            <v>20193788.859999999</v>
          </cell>
          <cell r="F18">
            <v>21000368.255612977</v>
          </cell>
          <cell r="G18">
            <v>21839865.763571579</v>
          </cell>
          <cell r="H18">
            <v>22713656.561287519</v>
          </cell>
          <cell r="I18">
            <v>20193788.859999999</v>
          </cell>
          <cell r="J18">
            <v>21000368.255612977</v>
          </cell>
          <cell r="K18">
            <v>21839865.763571579</v>
          </cell>
          <cell r="L18">
            <v>22713656.561287519</v>
          </cell>
          <cell r="M18">
            <v>0</v>
          </cell>
          <cell r="N18">
            <v>0</v>
          </cell>
          <cell r="O18">
            <v>0</v>
          </cell>
          <cell r="P18">
            <v>0</v>
          </cell>
        </row>
        <row r="19">
          <cell r="A19" t="str">
            <v>E6122</v>
          </cell>
          <cell r="B19" t="str">
            <v>R970</v>
          </cell>
          <cell r="C19" t="str">
            <v>FIR</v>
          </cell>
          <cell r="D19" t="str">
            <v xml:space="preserve">Kent  Fire </v>
          </cell>
          <cell r="E19">
            <v>42918249.600000001</v>
          </cell>
          <cell r="F19">
            <v>44617219.205184706</v>
          </cell>
          <cell r="G19">
            <v>46384575.880466148</v>
          </cell>
          <cell r="H19">
            <v>48223118.500002399</v>
          </cell>
          <cell r="I19">
            <v>42918249.600000001</v>
          </cell>
          <cell r="J19">
            <v>44617219.205184706</v>
          </cell>
          <cell r="K19">
            <v>46384575.880466148</v>
          </cell>
          <cell r="L19">
            <v>48223118.500002399</v>
          </cell>
          <cell r="M19">
            <v>0</v>
          </cell>
          <cell r="N19">
            <v>0</v>
          </cell>
          <cell r="O19">
            <v>0</v>
          </cell>
          <cell r="P19">
            <v>0</v>
          </cell>
        </row>
        <row r="20">
          <cell r="A20" t="str">
            <v>E6123</v>
          </cell>
          <cell r="B20" t="str">
            <v>R971</v>
          </cell>
          <cell r="C20" t="str">
            <v>FIR</v>
          </cell>
          <cell r="D20" t="str">
            <v xml:space="preserve">Lancashire  Fire </v>
          </cell>
          <cell r="E20">
            <v>27371388.899999999</v>
          </cell>
          <cell r="F20">
            <v>28410488.664810963</v>
          </cell>
          <cell r="G20">
            <v>29490169.499008793</v>
          </cell>
          <cell r="H20">
            <v>30612061.926387858</v>
          </cell>
          <cell r="I20">
            <v>27371388.899999999</v>
          </cell>
          <cell r="J20">
            <v>29979635.546612374</v>
          </cell>
          <cell r="K20">
            <v>31118948.505914081</v>
          </cell>
          <cell r="L20">
            <v>32302804.457571372</v>
          </cell>
          <cell r="M20">
            <v>0</v>
          </cell>
          <cell r="N20">
            <v>0</v>
          </cell>
          <cell r="O20">
            <v>0</v>
          </cell>
          <cell r="P20">
            <v>0</v>
          </cell>
        </row>
        <row r="21">
          <cell r="A21" t="str">
            <v>E6124</v>
          </cell>
          <cell r="B21" t="str">
            <v>R961</v>
          </cell>
          <cell r="C21" t="str">
            <v>FIR</v>
          </cell>
          <cell r="D21" t="str">
            <v xml:space="preserve">Leicestershire  Fire </v>
          </cell>
          <cell r="E21">
            <v>18700998.342</v>
          </cell>
          <cell r="F21">
            <v>19524989.158962321</v>
          </cell>
          <cell r="G21">
            <v>20386554.092786342</v>
          </cell>
          <cell r="H21">
            <v>21287466.198240962</v>
          </cell>
          <cell r="I21">
            <v>18700998.342</v>
          </cell>
          <cell r="J21">
            <v>20695387.571040563</v>
          </cell>
          <cell r="K21">
            <v>22774880.297290314</v>
          </cell>
          <cell r="L21">
            <v>23781336.085096505</v>
          </cell>
          <cell r="M21">
            <v>0</v>
          </cell>
          <cell r="N21">
            <v>0</v>
          </cell>
          <cell r="O21">
            <v>0</v>
          </cell>
          <cell r="P21">
            <v>0</v>
          </cell>
        </row>
        <row r="22">
          <cell r="A22" t="str">
            <v>E6127</v>
          </cell>
          <cell r="B22" t="str">
            <v>R953</v>
          </cell>
          <cell r="C22" t="str">
            <v>FIR</v>
          </cell>
          <cell r="D22" t="str">
            <v xml:space="preserve">North Yorkshire  Fire </v>
          </cell>
          <cell r="E22">
            <v>19002407.436000001</v>
          </cell>
          <cell r="F22">
            <v>19720494.394103315</v>
          </cell>
          <cell r="G22">
            <v>20466206.48906108</v>
          </cell>
          <cell r="H22">
            <v>21240627.419567697</v>
          </cell>
          <cell r="I22">
            <v>19002407.436000001</v>
          </cell>
          <cell r="J22">
            <v>19720494.394103315</v>
          </cell>
          <cell r="K22">
            <v>21557886.369638029</v>
          </cell>
          <cell r="L22">
            <v>22373615.382782415</v>
          </cell>
          <cell r="M22">
            <v>0</v>
          </cell>
          <cell r="N22">
            <v>0</v>
          </cell>
          <cell r="O22">
            <v>0</v>
          </cell>
          <cell r="P22">
            <v>0</v>
          </cell>
        </row>
        <row r="23">
          <cell r="A23" t="str">
            <v>E6130</v>
          </cell>
          <cell r="B23" t="str">
            <v>R972</v>
          </cell>
          <cell r="C23" t="str">
            <v>FIR</v>
          </cell>
          <cell r="D23" t="str">
            <v xml:space="preserve">Nottinghamshire  Fire </v>
          </cell>
          <cell r="E23">
            <v>22349129.494999997</v>
          </cell>
          <cell r="F23">
            <v>23235486.965722211</v>
          </cell>
          <cell r="G23">
            <v>24158039.917426582</v>
          </cell>
          <cell r="H23">
            <v>25118309.453067299</v>
          </cell>
          <cell r="I23">
            <v>22349129.494999997</v>
          </cell>
          <cell r="J23">
            <v>23235486.965722211</v>
          </cell>
          <cell r="K23">
            <v>24158039.917426582</v>
          </cell>
          <cell r="L23">
            <v>25118309.453067299</v>
          </cell>
          <cell r="M23">
            <v>0</v>
          </cell>
          <cell r="N23">
            <v>0</v>
          </cell>
          <cell r="O23">
            <v>0</v>
          </cell>
          <cell r="P23">
            <v>0</v>
          </cell>
        </row>
        <row r="24">
          <cell r="A24" t="str">
            <v>E6132</v>
          </cell>
          <cell r="B24" t="str">
            <v>R973</v>
          </cell>
          <cell r="C24" t="str">
            <v>FIR</v>
          </cell>
          <cell r="D24" t="str">
            <v xml:space="preserve">Shropshire  Fire </v>
          </cell>
          <cell r="E24">
            <v>14285988.089999998</v>
          </cell>
          <cell r="F24">
            <v>14885943.585879263</v>
          </cell>
          <cell r="G24">
            <v>15511393.354953345</v>
          </cell>
          <cell r="H24">
            <v>16163434.253672538</v>
          </cell>
          <cell r="I24">
            <v>14285988.089999998</v>
          </cell>
          <cell r="J24">
            <v>14885943.585879263</v>
          </cell>
          <cell r="K24">
            <v>15511393.354953345</v>
          </cell>
          <cell r="L24">
            <v>16163434.253672538</v>
          </cell>
          <cell r="M24">
            <v>0</v>
          </cell>
          <cell r="N24">
            <v>0</v>
          </cell>
          <cell r="O24">
            <v>0</v>
          </cell>
          <cell r="P24">
            <v>0</v>
          </cell>
        </row>
        <row r="25">
          <cell r="A25" t="str">
            <v>E6134</v>
          </cell>
          <cell r="B25" t="str">
            <v>R962</v>
          </cell>
          <cell r="C25" t="str">
            <v>FIR</v>
          </cell>
          <cell r="D25" t="str">
            <v xml:space="preserve">Staffordshire  Fire </v>
          </cell>
          <cell r="E25">
            <v>23204187.890000001</v>
          </cell>
          <cell r="F25">
            <v>24016078.25377154</v>
          </cell>
          <cell r="G25">
            <v>24856657.73387171</v>
          </cell>
          <cell r="H25">
            <v>25726950.505453456</v>
          </cell>
          <cell r="I25">
            <v>23204187.890000001</v>
          </cell>
          <cell r="J25">
            <v>24016078.25377154</v>
          </cell>
          <cell r="K25">
            <v>24856657.73387171</v>
          </cell>
          <cell r="L25">
            <v>25726950.505453456</v>
          </cell>
          <cell r="M25">
            <v>0</v>
          </cell>
          <cell r="N25">
            <v>0</v>
          </cell>
          <cell r="O25">
            <v>0</v>
          </cell>
          <cell r="P25">
            <v>0</v>
          </cell>
        </row>
        <row r="26">
          <cell r="A26" t="str">
            <v>E6142</v>
          </cell>
          <cell r="B26" t="str">
            <v>R301</v>
          </cell>
          <cell r="C26" t="str">
            <v>FIR</v>
          </cell>
          <cell r="D26" t="str">
            <v xml:space="preserve">Greater Manchester Fire &amp; CD </v>
          </cell>
          <cell r="E26">
            <v>41477854.245999999</v>
          </cell>
          <cell r="F26">
            <v>43148107.084118098</v>
          </cell>
          <cell r="G26">
            <v>44892429.12756642</v>
          </cell>
          <cell r="H26">
            <v>46714432.467481188</v>
          </cell>
          <cell r="I26">
            <v>41477854.245999999</v>
          </cell>
          <cell r="J26">
            <v>45900404.129473351</v>
          </cell>
          <cell r="K26">
            <v>50489997.817241259</v>
          </cell>
          <cell r="L26">
            <v>55253479.325481996</v>
          </cell>
          <cell r="M26">
            <v>0</v>
          </cell>
          <cell r="N26">
            <v>0</v>
          </cell>
          <cell r="O26">
            <v>0</v>
          </cell>
          <cell r="P26">
            <v>0</v>
          </cell>
        </row>
        <row r="27">
          <cell r="A27" t="str">
            <v>E6143</v>
          </cell>
          <cell r="B27" t="str">
            <v>R302</v>
          </cell>
          <cell r="C27" t="str">
            <v>FIR</v>
          </cell>
          <cell r="D27" t="str">
            <v xml:space="preserve">Merseyside Fire &amp; CD </v>
          </cell>
          <cell r="E27">
            <v>25933678.879999999</v>
          </cell>
          <cell r="F27">
            <v>27156109.15144613</v>
          </cell>
          <cell r="G27">
            <v>28441753.248512723</v>
          </cell>
          <cell r="H27">
            <v>29794173.439697575</v>
          </cell>
          <cell r="I27">
            <v>25933678.879999999</v>
          </cell>
          <cell r="J27">
            <v>27156109.15144613</v>
          </cell>
          <cell r="K27">
            <v>28441753.248512723</v>
          </cell>
          <cell r="L27">
            <v>29794173.439697575</v>
          </cell>
          <cell r="M27">
            <v>0</v>
          </cell>
          <cell r="N27">
            <v>0</v>
          </cell>
          <cell r="O27">
            <v>0</v>
          </cell>
          <cell r="P27">
            <v>0</v>
          </cell>
        </row>
        <row r="28">
          <cell r="A28" t="str">
            <v>E6144</v>
          </cell>
          <cell r="B28" t="str">
            <v>R303</v>
          </cell>
          <cell r="C28" t="str">
            <v>FIR</v>
          </cell>
          <cell r="D28" t="str">
            <v xml:space="preserve">South Yorkshire Fire &amp; CD </v>
          </cell>
          <cell r="E28">
            <v>22771250.942000002</v>
          </cell>
          <cell r="F28">
            <v>23602724.443124589</v>
          </cell>
          <cell r="G28">
            <v>24465714.891111054</v>
          </cell>
          <cell r="H28">
            <v>25361464.413017306</v>
          </cell>
          <cell r="I28">
            <v>22771250.942000002</v>
          </cell>
          <cell r="J28">
            <v>23602724.443124589</v>
          </cell>
          <cell r="K28">
            <v>24465714.891111054</v>
          </cell>
          <cell r="L28">
            <v>26631050.111966092</v>
          </cell>
          <cell r="M28">
            <v>0</v>
          </cell>
          <cell r="N28">
            <v>0</v>
          </cell>
          <cell r="O28">
            <v>0</v>
          </cell>
          <cell r="P28">
            <v>0</v>
          </cell>
        </row>
        <row r="29">
          <cell r="A29" t="str">
            <v>E6145</v>
          </cell>
          <cell r="B29" t="str">
            <v>R304</v>
          </cell>
          <cell r="C29" t="str">
            <v>FIR</v>
          </cell>
          <cell r="D29" t="str">
            <v xml:space="preserve">Tyne and Wear Fire &amp; CD </v>
          </cell>
          <cell r="E29">
            <v>20960123.175000001</v>
          </cell>
          <cell r="F29">
            <v>21798969.987258803</v>
          </cell>
          <cell r="G29">
            <v>22671996.253606461</v>
          </cell>
          <cell r="H29">
            <v>23580617.192800999</v>
          </cell>
          <cell r="I29">
            <v>20960123.175000001</v>
          </cell>
          <cell r="J29">
            <v>21798969.987258803</v>
          </cell>
          <cell r="K29">
            <v>22671996.253606461</v>
          </cell>
          <cell r="L29">
            <v>23580617.192800999</v>
          </cell>
          <cell r="M29">
            <v>0</v>
          </cell>
          <cell r="N29">
            <v>0</v>
          </cell>
          <cell r="O29">
            <v>0</v>
          </cell>
          <cell r="P29">
            <v>0</v>
          </cell>
        </row>
        <row r="30">
          <cell r="A30" t="str">
            <v>E6146</v>
          </cell>
          <cell r="B30" t="str">
            <v>R305</v>
          </cell>
          <cell r="C30" t="str">
            <v>FIR</v>
          </cell>
          <cell r="D30" t="str">
            <v xml:space="preserve">West Midlands Fire &amp; CD </v>
          </cell>
          <cell r="E30">
            <v>37875691.685000002</v>
          </cell>
          <cell r="F30">
            <v>39458581.355021104</v>
          </cell>
          <cell r="G30">
            <v>41109945.735635832</v>
          </cell>
          <cell r="H30">
            <v>42832851.671816282</v>
          </cell>
          <cell r="I30">
            <v>37875691.685000002</v>
          </cell>
          <cell r="J30">
            <v>42137041.782534882</v>
          </cell>
          <cell r="K30">
            <v>46565817.827929996</v>
          </cell>
          <cell r="L30">
            <v>51167908.587447755</v>
          </cell>
          <cell r="M30">
            <v>0</v>
          </cell>
          <cell r="N30">
            <v>0</v>
          </cell>
          <cell r="O30">
            <v>0</v>
          </cell>
          <cell r="P30">
            <v>0</v>
          </cell>
        </row>
        <row r="31">
          <cell r="A31" t="str">
            <v>E6147</v>
          </cell>
          <cell r="B31" t="str">
            <v>R306</v>
          </cell>
          <cell r="C31" t="str">
            <v>FIR</v>
          </cell>
          <cell r="D31" t="str">
            <v xml:space="preserve">West Yorkshire Fire &amp; CD </v>
          </cell>
          <cell r="E31">
            <v>36901801.041000001</v>
          </cell>
          <cell r="F31">
            <v>38286808.770938396</v>
          </cell>
          <cell r="G31">
            <v>39724556.555436365</v>
          </cell>
          <cell r="H31">
            <v>41217085.038148798</v>
          </cell>
          <cell r="I31">
            <v>36901801.041000001</v>
          </cell>
          <cell r="J31">
            <v>40679286.41320999</v>
          </cell>
          <cell r="K31">
            <v>44576577.98736874</v>
          </cell>
          <cell r="L31">
            <v>48596884.082850181</v>
          </cell>
          <cell r="M31">
            <v>0</v>
          </cell>
          <cell r="N31">
            <v>0</v>
          </cell>
          <cell r="O31">
            <v>0</v>
          </cell>
          <cell r="P31">
            <v>0</v>
          </cell>
        </row>
        <row r="32">
          <cell r="A32" t="str">
            <v>E6162</v>
          </cell>
          <cell r="B32" t="str">
            <v>R753</v>
          </cell>
          <cell r="C32" t="str">
            <v>FIR</v>
          </cell>
          <cell r="D32" t="str">
            <v xml:space="preserve">Dorset and Wiltshire Fire </v>
          </cell>
          <cell r="E32">
            <v>36316327.985999994</v>
          </cell>
          <cell r="F32">
            <v>37682867.438502036</v>
          </cell>
          <cell r="G32">
            <v>39102777.470013291</v>
          </cell>
          <cell r="H32">
            <v>40578205.002354987</v>
          </cell>
          <cell r="I32">
            <v>36316327.985999994</v>
          </cell>
          <cell r="J32">
            <v>37682867.438502036</v>
          </cell>
          <cell r="K32">
            <v>39102777.470013291</v>
          </cell>
          <cell r="L32">
            <v>40578205.002354987</v>
          </cell>
          <cell r="M32">
            <v>0</v>
          </cell>
          <cell r="N32">
            <v>0</v>
          </cell>
          <cell r="O32">
            <v>0</v>
          </cell>
          <cell r="P32">
            <v>0</v>
          </cell>
        </row>
        <row r="34">
          <cell r="P34">
            <v>0</v>
          </cell>
        </row>
      </sheetData>
      <sheetData sheetId="32"/>
      <sheetData sheetId="33">
        <row r="2">
          <cell r="O2" t="str">
            <v>2017-18</v>
          </cell>
          <cell r="P2" t="str">
            <v>2018-19</v>
          </cell>
          <cell r="Q2" t="str">
            <v>2019-20</v>
          </cell>
        </row>
        <row r="7">
          <cell r="A7" t="str">
            <v>R570</v>
          </cell>
          <cell r="B7" t="str">
            <v>E5100</v>
          </cell>
          <cell r="C7" t="str">
            <v>Greater London Authority</v>
          </cell>
          <cell r="D7">
            <v>0</v>
          </cell>
          <cell r="E7">
            <v>0</v>
          </cell>
          <cell r="F7">
            <v>0</v>
          </cell>
          <cell r="G7">
            <v>0</v>
          </cell>
          <cell r="H7">
            <v>0</v>
          </cell>
          <cell r="I7">
            <v>0</v>
          </cell>
          <cell r="J7">
            <v>0</v>
          </cell>
          <cell r="K7">
            <v>0</v>
          </cell>
          <cell r="L7">
            <v>0</v>
          </cell>
          <cell r="M7">
            <v>0</v>
          </cell>
          <cell r="N7">
            <v>0</v>
          </cell>
          <cell r="O7">
            <v>0</v>
          </cell>
          <cell r="P7">
            <v>0</v>
          </cell>
          <cell r="Q7">
            <v>0</v>
          </cell>
        </row>
        <row r="8">
          <cell r="A8" t="str">
            <v>R173</v>
          </cell>
          <cell r="B8" t="str">
            <v>E2333</v>
          </cell>
          <cell r="C8" t="str">
            <v>Burnley</v>
          </cell>
          <cell r="D8">
            <v>1.0175067779697273</v>
          </cell>
          <cell r="E8">
            <v>0.63926413780013702</v>
          </cell>
          <cell r="F8">
            <v>0.61336644351825509</v>
          </cell>
          <cell r="G8">
            <v>0.969448036295111</v>
          </cell>
          <cell r="H8">
            <v>0.969448036295111</v>
          </cell>
          <cell r="I8">
            <v>0.74086052207930597</v>
          </cell>
          <cell r="J8">
            <v>0.71084698280530323</v>
          </cell>
          <cell r="K8">
            <v>1.0255517466514916</v>
          </cell>
          <cell r="L8">
            <v>1.0255517466514916</v>
          </cell>
          <cell r="M8">
            <v>0.78377365204806115</v>
          </cell>
          <cell r="N8">
            <v>0.75202162776466319</v>
          </cell>
          <cell r="O8">
            <v>0.97886138669720146</v>
          </cell>
          <cell r="P8">
            <v>0.74086052207930597</v>
          </cell>
          <cell r="Q8">
            <v>0.71084698280530323</v>
          </cell>
        </row>
        <row r="9">
          <cell r="A9" t="str">
            <v>R611</v>
          </cell>
          <cell r="B9" t="str">
            <v>E2002</v>
          </cell>
          <cell r="C9" t="str">
            <v>Kingston upon Hull</v>
          </cell>
          <cell r="D9">
            <v>3.9854959561221599</v>
          </cell>
          <cell r="E9">
            <v>2.5039485645295292</v>
          </cell>
          <cell r="F9">
            <v>2.4025092836637274</v>
          </cell>
          <cell r="G9">
            <v>3.409586015031111</v>
          </cell>
          <cell r="H9">
            <v>3.409586015031111</v>
          </cell>
          <cell r="I9">
            <v>2.6056349392627971</v>
          </cell>
          <cell r="J9">
            <v>2.5000761677361556</v>
          </cell>
          <cell r="K9">
            <v>3.6148278031274361</v>
          </cell>
          <cell r="L9">
            <v>3.6148278031274361</v>
          </cell>
          <cell r="M9">
            <v>2.7626170966337944</v>
          </cell>
          <cell r="N9">
            <v>2.6506987067914829</v>
          </cell>
          <cell r="O9">
            <v>3.5896671457140288</v>
          </cell>
          <cell r="P9">
            <v>2.6056349392627971</v>
          </cell>
          <cell r="Q9">
            <v>2.5000761677361556</v>
          </cell>
        </row>
        <row r="10">
          <cell r="A10" t="str">
            <v>R192</v>
          </cell>
          <cell r="B10" t="str">
            <v>E2438</v>
          </cell>
          <cell r="C10" t="str">
            <v>Oadby and Wigston</v>
          </cell>
          <cell r="D10">
            <v>0.44749471431412285</v>
          </cell>
          <cell r="E10">
            <v>0.28114537309219512</v>
          </cell>
          <cell r="F10">
            <v>0.26975568846799108</v>
          </cell>
          <cell r="G10">
            <v>0.40423250143288891</v>
          </cell>
          <cell r="H10">
            <v>0.40423250143288891</v>
          </cell>
          <cell r="I10">
            <v>0.30891795211376222</v>
          </cell>
          <cell r="J10">
            <v>0.29640315234795905</v>
          </cell>
          <cell r="K10">
            <v>0.46431558643849918</v>
          </cell>
          <cell r="L10">
            <v>0.46431558643849918</v>
          </cell>
          <cell r="M10">
            <v>0.35485125355591474</v>
          </cell>
          <cell r="N10">
            <v>0.34047561641825458</v>
          </cell>
          <cell r="O10">
            <v>0.40767486847229611</v>
          </cell>
          <cell r="P10">
            <v>0.30891795211376222</v>
          </cell>
          <cell r="Q10">
            <v>0.29640315234795905</v>
          </cell>
        </row>
        <row r="11">
          <cell r="A11" t="str">
            <v>R607</v>
          </cell>
          <cell r="B11" t="str">
            <v>E0702</v>
          </cell>
          <cell r="C11" t="str">
            <v>Middlesbrough</v>
          </cell>
          <cell r="D11">
            <v>3.2844744531094427</v>
          </cell>
          <cell r="E11">
            <v>2.0635211232529524</v>
          </cell>
          <cell r="F11">
            <v>1.9799243186862019</v>
          </cell>
          <cell r="G11">
            <v>2.853639321146666</v>
          </cell>
          <cell r="H11">
            <v>2.853639321146666</v>
          </cell>
          <cell r="I11">
            <v>2.1807756972413777</v>
          </cell>
          <cell r="J11">
            <v>2.0924287073744532</v>
          </cell>
          <cell r="K11">
            <v>2.874883586289021</v>
          </cell>
          <cell r="L11">
            <v>2.874883586289021</v>
          </cell>
          <cell r="M11">
            <v>2.1971178099943183</v>
          </cell>
          <cell r="N11">
            <v>2.1081087729156542</v>
          </cell>
          <cell r="O11">
            <v>2.9552182754716729</v>
          </cell>
          <cell r="P11">
            <v>2.1807756972413777</v>
          </cell>
          <cell r="Q11">
            <v>2.0924287073744532</v>
          </cell>
        </row>
        <row r="12">
          <cell r="A12" t="str">
            <v>R344</v>
          </cell>
          <cell r="B12" t="str">
            <v>E4301</v>
          </cell>
          <cell r="C12" t="str">
            <v>Knowsley</v>
          </cell>
          <cell r="D12">
            <v>2.7371031026915804</v>
          </cell>
          <cell r="E12">
            <v>1.7196267316307459</v>
          </cell>
          <cell r="F12">
            <v>1.6499616828013555</v>
          </cell>
          <cell r="G12">
            <v>2.3670385866844446</v>
          </cell>
          <cell r="H12">
            <v>2.3670385866844446</v>
          </cell>
          <cell r="I12">
            <v>1.8089112334630286</v>
          </cell>
          <cell r="J12">
            <v>1.7356291152630312</v>
          </cell>
          <cell r="K12">
            <v>2.4591957072847817</v>
          </cell>
          <cell r="L12">
            <v>2.4591957072847817</v>
          </cell>
          <cell r="M12">
            <v>1.8794300793624461</v>
          </cell>
          <cell r="N12">
            <v>1.8032911209234532</v>
          </cell>
          <cell r="O12">
            <v>2.5052784685562508</v>
          </cell>
          <cell r="P12">
            <v>1.8089112334630286</v>
          </cell>
          <cell r="Q12">
            <v>1.7356291152630312</v>
          </cell>
        </row>
        <row r="13">
          <cell r="A13" t="str">
            <v>R302</v>
          </cell>
          <cell r="B13" t="str">
            <v>E6143</v>
          </cell>
          <cell r="C13" t="str">
            <v>Merseyside Fire</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R58</v>
          </cell>
          <cell r="B14" t="str">
            <v>E1038</v>
          </cell>
          <cell r="C14" t="str">
            <v>North East Derbyshire</v>
          </cell>
          <cell r="D14">
            <v>1.2267294817448475</v>
          </cell>
          <cell r="E14">
            <v>0.77071148953561108</v>
          </cell>
          <cell r="F14">
            <v>0.73948863601497872</v>
          </cell>
          <cell r="G14">
            <v>1.0908317544035555</v>
          </cell>
          <cell r="H14">
            <v>1.0908317544035555</v>
          </cell>
          <cell r="I14">
            <v>0.83362300279299562</v>
          </cell>
          <cell r="J14">
            <v>0.79985149521715881</v>
          </cell>
          <cell r="K14">
            <v>1.1675155343655637</v>
          </cell>
          <cell r="L14">
            <v>1.1675155343655637</v>
          </cell>
          <cell r="M14">
            <v>0.89226888568062146</v>
          </cell>
          <cell r="N14">
            <v>0.8561215321029404</v>
          </cell>
          <cell r="O14">
            <v>1.0970166368293679</v>
          </cell>
          <cell r="P14">
            <v>0.83362300279299562</v>
          </cell>
          <cell r="Q14">
            <v>0.79985149521715881</v>
          </cell>
        </row>
        <row r="15">
          <cell r="A15" t="str">
            <v>R659</v>
          </cell>
          <cell r="B15" t="str">
            <v>E2301</v>
          </cell>
          <cell r="C15" t="str">
            <v>Blackburn with Darwen</v>
          </cell>
          <cell r="D15">
            <v>1.7549925963241069</v>
          </cell>
          <cell r="E15">
            <v>1.1026008408251928</v>
          </cell>
          <cell r="F15">
            <v>1.0579325764847265</v>
          </cell>
          <cell r="G15">
            <v>1.3287084077777773</v>
          </cell>
          <cell r="H15">
            <v>1.3287084077777773</v>
          </cell>
          <cell r="I15">
            <v>1.0154103859340313</v>
          </cell>
          <cell r="J15">
            <v>0.97427435750599867</v>
          </cell>
          <cell r="K15">
            <v>1.3287084077777773</v>
          </cell>
          <cell r="L15">
            <v>1.3287084077777773</v>
          </cell>
          <cell r="M15">
            <v>1.0154598679893325</v>
          </cell>
          <cell r="N15">
            <v>0.97432183495778024</v>
          </cell>
          <cell r="O15">
            <v>1.4275790282432801</v>
          </cell>
          <cell r="P15">
            <v>1.0154103859340313</v>
          </cell>
          <cell r="Q15">
            <v>0.97427435750599867</v>
          </cell>
        </row>
        <row r="16">
          <cell r="A16" t="str">
            <v>R348</v>
          </cell>
          <cell r="B16" t="str">
            <v>E4305</v>
          </cell>
          <cell r="C16" t="str">
            <v>Wirral</v>
          </cell>
          <cell r="D16">
            <v>3.3656557629302988</v>
          </cell>
          <cell r="E16">
            <v>2.1145245181705437</v>
          </cell>
          <cell r="F16">
            <v>2.0288614779887943</v>
          </cell>
          <cell r="G16">
            <v>2.2641809666666668</v>
          </cell>
          <cell r="H16">
            <v>2.2641809666666668</v>
          </cell>
          <cell r="I16">
            <v>1.7303065561484741</v>
          </cell>
          <cell r="J16">
            <v>1.6602088491829685</v>
          </cell>
          <cell r="K16">
            <v>2.6499022596347186</v>
          </cell>
          <cell r="L16">
            <v>2.6499022596347186</v>
          </cell>
          <cell r="M16">
            <v>2.0251767679062849</v>
          </cell>
          <cell r="N16">
            <v>1.9431333593983515</v>
          </cell>
          <cell r="O16">
            <v>2.4439942223162405</v>
          </cell>
          <cell r="P16">
            <v>1.7303065561484741</v>
          </cell>
          <cell r="Q16">
            <v>1.6602088491829685</v>
          </cell>
        </row>
        <row r="17">
          <cell r="A17" t="str">
            <v>R304</v>
          </cell>
          <cell r="B17" t="str">
            <v>E6145</v>
          </cell>
          <cell r="C17" t="str">
            <v>Tyne and Wear Fire</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R345</v>
          </cell>
          <cell r="B18" t="str">
            <v>E4302</v>
          </cell>
          <cell r="C18" t="str">
            <v>Liverpool</v>
          </cell>
          <cell r="D18">
            <v>9.6605878572836588</v>
          </cell>
          <cell r="E18">
            <v>6.0694115272150535</v>
          </cell>
          <cell r="F18">
            <v>5.8235291838950403</v>
          </cell>
          <cell r="G18">
            <v>9.406575850276548</v>
          </cell>
          <cell r="H18">
            <v>9.406575850276548</v>
          </cell>
          <cell r="I18">
            <v>7.1885861175678771</v>
          </cell>
          <cell r="J18">
            <v>6.8973640786898507</v>
          </cell>
          <cell r="K18">
            <v>9.6156258592514501</v>
          </cell>
          <cell r="L18">
            <v>9.6156258592514501</v>
          </cell>
          <cell r="M18">
            <v>7.3487020240962737</v>
          </cell>
          <cell r="N18">
            <v>7.0509934133119794</v>
          </cell>
          <cell r="O18">
            <v>9.7966344146562268</v>
          </cell>
          <cell r="P18">
            <v>7.1885861175678771</v>
          </cell>
          <cell r="Q18">
            <v>6.8973640786898507</v>
          </cell>
        </row>
        <row r="19">
          <cell r="A19" t="str">
            <v>R358</v>
          </cell>
          <cell r="B19" t="str">
            <v>E4601</v>
          </cell>
          <cell r="C19" t="str">
            <v>Birmingham</v>
          </cell>
          <cell r="D19">
            <v>21.929318167529114</v>
          </cell>
          <cell r="E19">
            <v>13.777428292794584</v>
          </cell>
          <cell r="F19">
            <v>13.219280877947895</v>
          </cell>
          <cell r="G19">
            <v>14.191263169342221</v>
          </cell>
          <cell r="H19">
            <v>14.191263169342221</v>
          </cell>
          <cell r="I19">
            <v>10.845085292847198</v>
          </cell>
          <cell r="J19">
            <v>10.405732157316059</v>
          </cell>
          <cell r="K19">
            <v>14.47921237818918</v>
          </cell>
          <cell r="L19">
            <v>14.47921237818918</v>
          </cell>
          <cell r="M19">
            <v>11.065677769538535</v>
          </cell>
          <cell r="N19">
            <v>10.61738805179602</v>
          </cell>
          <cell r="O19">
            <v>14.985350952151141</v>
          </cell>
          <cell r="P19">
            <v>10.845085292847198</v>
          </cell>
          <cell r="Q19">
            <v>10.405732157316059</v>
          </cell>
        </row>
        <row r="20">
          <cell r="A20" t="str">
            <v>R176</v>
          </cell>
          <cell r="B20" t="str">
            <v>E2336</v>
          </cell>
          <cell r="C20" t="str">
            <v>Hyndburn</v>
          </cell>
          <cell r="D20">
            <v>0.64229093800995452</v>
          </cell>
          <cell r="E20">
            <v>0.40352906889038015</v>
          </cell>
          <cell r="F20">
            <v>0.38718140938309392</v>
          </cell>
          <cell r="G20">
            <v>0.54744944015644448</v>
          </cell>
          <cell r="H20">
            <v>0.54744944015644448</v>
          </cell>
          <cell r="I20">
            <v>0.41836556768563399</v>
          </cell>
          <cell r="J20">
            <v>0.40141685598834759</v>
          </cell>
          <cell r="K20">
            <v>0.62954180284292249</v>
          </cell>
          <cell r="L20">
            <v>0.62954180284292249</v>
          </cell>
          <cell r="M20">
            <v>0.48112470145184577</v>
          </cell>
          <cell r="N20">
            <v>0.46163350885571486</v>
          </cell>
          <cell r="O20">
            <v>0.55545150427953105</v>
          </cell>
          <cell r="P20">
            <v>0.41836556768563399</v>
          </cell>
          <cell r="Q20">
            <v>0.40141685598834759</v>
          </cell>
        </row>
        <row r="21">
          <cell r="A21" t="str">
            <v>R660</v>
          </cell>
          <cell r="B21" t="str">
            <v>E2302</v>
          </cell>
          <cell r="C21" t="str">
            <v>Blackpool</v>
          </cell>
          <cell r="D21">
            <v>1.8029813619947452</v>
          </cell>
          <cell r="E21">
            <v>1.1327505140998471</v>
          </cell>
          <cell r="F21">
            <v>1.0868608344241601</v>
          </cell>
          <cell r="G21">
            <v>0.83874894845333348</v>
          </cell>
          <cell r="H21">
            <v>0.83874894845333348</v>
          </cell>
          <cell r="I21">
            <v>0.64097915574656494</v>
          </cell>
          <cell r="J21">
            <v>0.61501198312570104</v>
          </cell>
          <cell r="K21">
            <v>1.0497193695472884</v>
          </cell>
          <cell r="L21">
            <v>1.0497193695472884</v>
          </cell>
          <cell r="M21">
            <v>0.80224365721377411</v>
          </cell>
          <cell r="N21">
            <v>0.76974338112195695</v>
          </cell>
          <cell r="O21">
            <v>0.94598322212256214</v>
          </cell>
          <cell r="P21">
            <v>0.64097915574656494</v>
          </cell>
          <cell r="Q21">
            <v>0.61501198312570104</v>
          </cell>
        </row>
        <row r="22">
          <cell r="A22" t="str">
            <v>R661</v>
          </cell>
          <cell r="B22" t="str">
            <v>E3001</v>
          </cell>
          <cell r="C22" t="str">
            <v>Nottingham</v>
          </cell>
          <cell r="D22">
            <v>5.6608450427953247</v>
          </cell>
          <cell r="E22">
            <v>3.556512156826535</v>
          </cell>
          <cell r="F22">
            <v>3.4124317069764194</v>
          </cell>
          <cell r="G22">
            <v>4.0791453546577783</v>
          </cell>
          <cell r="H22">
            <v>4.0791453546577783</v>
          </cell>
          <cell r="I22">
            <v>3.1173179417005725</v>
          </cell>
          <cell r="J22">
            <v>2.9910300080282637</v>
          </cell>
          <cell r="K22">
            <v>4.2043205972523898</v>
          </cell>
          <cell r="L22">
            <v>4.2043205972523898</v>
          </cell>
          <cell r="M22">
            <v>3.2131345099343833</v>
          </cell>
          <cell r="N22">
            <v>3.0829648816001498</v>
          </cell>
          <cell r="O22">
            <v>4.2923307128786856</v>
          </cell>
          <cell r="P22">
            <v>3.1173179417005725</v>
          </cell>
          <cell r="Q22">
            <v>2.9910300080282637</v>
          </cell>
        </row>
        <row r="23">
          <cell r="A23" t="str">
            <v>R961</v>
          </cell>
          <cell r="B23" t="str">
            <v>E6124</v>
          </cell>
          <cell r="C23" t="str">
            <v>Leicestershire Fire</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R630</v>
          </cell>
          <cell r="B24" t="str">
            <v>E3401</v>
          </cell>
          <cell r="C24" t="str">
            <v>Stoke-on-Trent</v>
          </cell>
          <cell r="D24">
            <v>3.9279807548017378</v>
          </cell>
          <cell r="E24">
            <v>2.4678137628962031</v>
          </cell>
          <cell r="F24">
            <v>2.3678383652522204</v>
          </cell>
          <cell r="G24">
            <v>2.3265320482666669</v>
          </cell>
          <cell r="H24">
            <v>2.3265320482666669</v>
          </cell>
          <cell r="I24">
            <v>1.7779557886363964</v>
          </cell>
          <cell r="J24">
            <v>1.7059277289688213</v>
          </cell>
          <cell r="K24">
            <v>2.1412445488888889</v>
          </cell>
          <cell r="L24">
            <v>2.1412445488888889</v>
          </cell>
          <cell r="M24">
            <v>1.6364372304861958</v>
          </cell>
          <cell r="N24">
            <v>1.5701423320230001</v>
          </cell>
          <cell r="O24">
            <v>2.4882333451710519</v>
          </cell>
          <cell r="P24">
            <v>1.7779557886363964</v>
          </cell>
          <cell r="Q24">
            <v>1.7059277289688213</v>
          </cell>
        </row>
        <row r="25">
          <cell r="A25" t="str">
            <v>R178</v>
          </cell>
          <cell r="B25" t="str">
            <v>E2338</v>
          </cell>
          <cell r="C25" t="str">
            <v>Pendle</v>
          </cell>
          <cell r="D25">
            <v>1.1035314406169294</v>
          </cell>
          <cell r="E25">
            <v>0.69331044293280641</v>
          </cell>
          <cell r="F25">
            <v>0.6652232394877674</v>
          </cell>
          <cell r="G25">
            <v>0.99540309076622224</v>
          </cell>
          <cell r="H25">
            <v>0.99540309076622224</v>
          </cell>
          <cell r="I25">
            <v>0.76069559779883711</v>
          </cell>
          <cell r="J25">
            <v>0.72987850535069554</v>
          </cell>
          <cell r="K25">
            <v>1.0483862274718896</v>
          </cell>
          <cell r="L25">
            <v>1.0483862274718896</v>
          </cell>
          <cell r="M25">
            <v>0.8012248089337668</v>
          </cell>
          <cell r="N25">
            <v>0.76876580814540418</v>
          </cell>
          <cell r="O25">
            <v>1.0044530492961901</v>
          </cell>
          <cell r="P25">
            <v>0.76069559779883711</v>
          </cell>
          <cell r="Q25">
            <v>0.72987850535069554</v>
          </cell>
        </row>
        <row r="26">
          <cell r="A26" t="str">
            <v>R971</v>
          </cell>
          <cell r="B26" t="str">
            <v>E6123</v>
          </cell>
          <cell r="C26" t="str">
            <v>Lancashire Fire</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R364</v>
          </cell>
          <cell r="B27" t="str">
            <v>E4607</v>
          </cell>
          <cell r="C27" t="str">
            <v>Wolverhampton</v>
          </cell>
          <cell r="D27">
            <v>4.1459245523698467</v>
          </cell>
          <cell r="E27">
            <v>2.6047402746971988</v>
          </cell>
          <cell r="F27">
            <v>2.4992177475772697</v>
          </cell>
          <cell r="G27">
            <v>3.5043790084088897</v>
          </cell>
          <cell r="H27">
            <v>3.5043790084088897</v>
          </cell>
          <cell r="I27">
            <v>2.6780765595807972</v>
          </cell>
          <cell r="J27">
            <v>2.5695830529026797</v>
          </cell>
          <cell r="K27">
            <v>3.6614346563212736</v>
          </cell>
          <cell r="L27">
            <v>3.6614346563212736</v>
          </cell>
          <cell r="M27">
            <v>2.7982361901192991</v>
          </cell>
          <cell r="N27">
            <v>2.6848748092829053</v>
          </cell>
          <cell r="O27">
            <v>3.6812110464171792</v>
          </cell>
          <cell r="P27">
            <v>2.6780765595807972</v>
          </cell>
          <cell r="Q27">
            <v>2.5695830529026797</v>
          </cell>
        </row>
        <row r="28">
          <cell r="A28" t="str">
            <v>R337</v>
          </cell>
          <cell r="B28" t="str">
            <v>E4204</v>
          </cell>
          <cell r="C28" t="str">
            <v>Oldham</v>
          </cell>
          <cell r="D28">
            <v>2.9185674754072859</v>
          </cell>
          <cell r="E28">
            <v>1.8336344889029039</v>
          </cell>
          <cell r="F28">
            <v>1.7593507889260269</v>
          </cell>
          <cell r="G28">
            <v>2.6406731716977778</v>
          </cell>
          <cell r="H28">
            <v>2.6406731716977778</v>
          </cell>
          <cell r="I28">
            <v>2.0180251353145153</v>
          </cell>
          <cell r="J28">
            <v>1.9362714517943083</v>
          </cell>
          <cell r="K28">
            <v>2.8674505148088243</v>
          </cell>
          <cell r="L28">
            <v>2.8674505148088243</v>
          </cell>
          <cell r="M28">
            <v>2.191437116066401</v>
          </cell>
          <cell r="N28">
            <v>2.1026582137097631</v>
          </cell>
          <cell r="O28">
            <v>2.7836940709348972</v>
          </cell>
          <cell r="P28">
            <v>2.0180251353145153</v>
          </cell>
          <cell r="Q28">
            <v>1.9362714517943083</v>
          </cell>
        </row>
        <row r="29">
          <cell r="A29" t="str">
            <v>R955</v>
          </cell>
          <cell r="B29" t="str">
            <v>E6104</v>
          </cell>
          <cell r="C29" t="str">
            <v>Buckinghamshire Fire</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R305</v>
          </cell>
          <cell r="B30" t="str">
            <v>E6146</v>
          </cell>
          <cell r="C30" t="str">
            <v>West Midlands Fire</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1">
          <cell r="A31" t="str">
            <v>R338</v>
          </cell>
          <cell r="B31" t="str">
            <v>E4205</v>
          </cell>
          <cell r="C31" t="str">
            <v>Rochdale</v>
          </cell>
          <cell r="D31">
            <v>4.1370584682410616</v>
          </cell>
          <cell r="E31">
            <v>2.5991700222438827</v>
          </cell>
          <cell r="F31">
            <v>2.4938731556711029</v>
          </cell>
          <cell r="G31">
            <v>3.5718830839022231</v>
          </cell>
          <cell r="H31">
            <v>3.5718830839022231</v>
          </cell>
          <cell r="I31">
            <v>2.7296637542937767</v>
          </cell>
          <cell r="J31">
            <v>2.6190803612626818</v>
          </cell>
          <cell r="K31">
            <v>3.6617614942063299</v>
          </cell>
          <cell r="L31">
            <v>3.6617614942063299</v>
          </cell>
          <cell r="M31">
            <v>2.7984859746120212</v>
          </cell>
          <cell r="N31">
            <v>2.6851144745744304</v>
          </cell>
          <cell r="O31">
            <v>3.7073224485481626</v>
          </cell>
          <cell r="P31">
            <v>2.7296637542937767</v>
          </cell>
          <cell r="Q31">
            <v>2.6190803612626818</v>
          </cell>
        </row>
        <row r="32">
          <cell r="A32" t="str">
            <v>R357</v>
          </cell>
          <cell r="B32" t="str">
            <v>E4505</v>
          </cell>
          <cell r="C32" t="str">
            <v>Sunderland</v>
          </cell>
          <cell r="D32">
            <v>4.5714418872214786</v>
          </cell>
          <cell r="E32">
            <v>2.8720780242556918</v>
          </cell>
          <cell r="F32">
            <v>2.755725183187764</v>
          </cell>
          <cell r="G32">
            <v>3.5371127495911119</v>
          </cell>
          <cell r="H32">
            <v>3.5371127495911119</v>
          </cell>
          <cell r="I32">
            <v>2.7030919659501262</v>
          </cell>
          <cell r="J32">
            <v>2.5935850419564073</v>
          </cell>
          <cell r="K32">
            <v>3.7589492051611719</v>
          </cell>
          <cell r="L32">
            <v>3.7589492051611719</v>
          </cell>
          <cell r="M32">
            <v>2.872761278025993</v>
          </cell>
          <cell r="N32">
            <v>2.7563807571677934</v>
          </cell>
          <cell r="O32">
            <v>3.7276473358244666</v>
          </cell>
          <cell r="P32">
            <v>2.7030919659501262</v>
          </cell>
          <cell r="Q32">
            <v>2.5935850419564073</v>
          </cell>
        </row>
        <row r="33">
          <cell r="A33" t="str">
            <v>R179</v>
          </cell>
          <cell r="B33" t="str">
            <v>E2339</v>
          </cell>
          <cell r="C33" t="str">
            <v>Preston</v>
          </cell>
          <cell r="D33">
            <v>1.3524713954450123</v>
          </cell>
          <cell r="E33">
            <v>0.84971076284489078</v>
          </cell>
          <cell r="F33">
            <v>0.81528751232452201</v>
          </cell>
          <cell r="G33">
            <v>1.3789618075235559</v>
          </cell>
          <cell r="H33">
            <v>1.3789618075235559</v>
          </cell>
          <cell r="I33">
            <v>1.0538144659651802</v>
          </cell>
          <cell r="J33">
            <v>1.0111226219282099</v>
          </cell>
          <cell r="K33">
            <v>1.5045761514040883</v>
          </cell>
          <cell r="L33">
            <v>1.5045761514040883</v>
          </cell>
          <cell r="M33">
            <v>1.1498660587539684</v>
          </cell>
          <cell r="N33">
            <v>1.1032829988044457</v>
          </cell>
          <cell r="O33">
            <v>1.3912339094278918</v>
          </cell>
          <cell r="P33">
            <v>1.0538144659651802</v>
          </cell>
          <cell r="Q33">
            <v>1.0111226219282099</v>
          </cell>
        </row>
        <row r="34">
          <cell r="A34" t="str">
            <v>R226</v>
          </cell>
          <cell r="B34" t="str">
            <v>E2736</v>
          </cell>
          <cell r="C34" t="str">
            <v>Scarborough</v>
          </cell>
          <cell r="D34">
            <v>1.3040482456919567</v>
          </cell>
          <cell r="E34">
            <v>0.81928818115141044</v>
          </cell>
          <cell r="F34">
            <v>0.78609740195764333</v>
          </cell>
          <cell r="G34">
            <v>1.1123776895502224</v>
          </cell>
          <cell r="H34">
            <v>1.1123776895502224</v>
          </cell>
          <cell r="I34">
            <v>0.85008859162687445</v>
          </cell>
          <cell r="J34">
            <v>0.81565003461000618</v>
          </cell>
          <cell r="K34">
            <v>1.2425788794782207</v>
          </cell>
          <cell r="L34">
            <v>1.2425788794782207</v>
          </cell>
          <cell r="M34">
            <v>0.9496357346241141</v>
          </cell>
          <cell r="N34">
            <v>0.91116435091865822</v>
          </cell>
          <cell r="O34">
            <v>1.1219331503004957</v>
          </cell>
          <cell r="P34">
            <v>0.85008859162687445</v>
          </cell>
          <cell r="Q34">
            <v>0.81565003461000618</v>
          </cell>
        </row>
        <row r="35">
          <cell r="A35" t="str">
            <v>R118</v>
          </cell>
          <cell r="B35" t="str">
            <v>E1735</v>
          </cell>
          <cell r="C35" t="str">
            <v>Gosport</v>
          </cell>
          <cell r="D35">
            <v>0.99606333398565661</v>
          </cell>
          <cell r="E35">
            <v>0.62579196736674236</v>
          </cell>
          <cell r="F35">
            <v>0.60044005397661837</v>
          </cell>
          <cell r="G35">
            <v>0.77379982222222221</v>
          </cell>
          <cell r="H35">
            <v>0.77379982222222221</v>
          </cell>
          <cell r="I35">
            <v>0.59134447522045153</v>
          </cell>
          <cell r="J35">
            <v>0.5673880892307096</v>
          </cell>
          <cell r="K35">
            <v>0.83025419254968469</v>
          </cell>
          <cell r="L35">
            <v>0.83025419254968469</v>
          </cell>
          <cell r="M35">
            <v>0.63451830953198651</v>
          </cell>
          <cell r="N35">
            <v>0.60881287694966635</v>
          </cell>
          <cell r="O35">
            <v>0.77938592219040559</v>
          </cell>
          <cell r="P35">
            <v>0.59134447522045153</v>
          </cell>
          <cell r="Q35">
            <v>0.5673880892307096</v>
          </cell>
        </row>
        <row r="36">
          <cell r="A36" t="str">
            <v>R950</v>
          </cell>
          <cell r="B36" t="str">
            <v>E6101</v>
          </cell>
          <cell r="C36" t="str">
            <v>Avon Fire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A37" t="str">
            <v>R361</v>
          </cell>
          <cell r="B37" t="str">
            <v>E4604</v>
          </cell>
          <cell r="C37" t="str">
            <v>Sandwell</v>
          </cell>
          <cell r="D37">
            <v>6.8251489847785525</v>
          </cell>
          <cell r="E37">
            <v>4.2880038497804982</v>
          </cell>
          <cell r="F37">
            <v>4.1142894081049555</v>
          </cell>
          <cell r="G37">
            <v>5.0232025148355559</v>
          </cell>
          <cell r="H37">
            <v>5.0232025148355559</v>
          </cell>
          <cell r="I37">
            <v>3.838774538007613</v>
          </cell>
          <cell r="J37">
            <v>3.6832591516064466</v>
          </cell>
          <cell r="K37">
            <v>5.0622787607037285</v>
          </cell>
          <cell r="L37">
            <v>5.0622787607037285</v>
          </cell>
          <cell r="M37">
            <v>3.8688254638704374</v>
          </cell>
          <cell r="N37">
            <v>3.7120926625622479</v>
          </cell>
          <cell r="O37">
            <v>5.2488750795197578</v>
          </cell>
          <cell r="P37">
            <v>3.838774538007613</v>
          </cell>
          <cell r="Q37">
            <v>3.6832591516064466</v>
          </cell>
        </row>
        <row r="38">
          <cell r="A38" t="str">
            <v>R356</v>
          </cell>
          <cell r="B38" t="str">
            <v>E4504</v>
          </cell>
          <cell r="C38" t="str">
            <v>South Tyneside</v>
          </cell>
          <cell r="D38">
            <v>2.7774400261533483</v>
          </cell>
          <cell r="E38">
            <v>1.7449690184406175</v>
          </cell>
          <cell r="F38">
            <v>1.6742773098044306</v>
          </cell>
          <cell r="G38">
            <v>2.2961570540355551</v>
          </cell>
          <cell r="H38">
            <v>2.2961570540355551</v>
          </cell>
          <cell r="I38">
            <v>1.7547429569613555</v>
          </cell>
          <cell r="J38">
            <v>1.6836552891953278</v>
          </cell>
          <cell r="K38">
            <v>2.4173577437947844</v>
          </cell>
          <cell r="L38">
            <v>2.4173577437947844</v>
          </cell>
          <cell r="M38">
            <v>1.8474555899757572</v>
          </cell>
          <cell r="N38">
            <v>1.7726119733242847</v>
          </cell>
          <cell r="O38">
            <v>2.405920066967695</v>
          </cell>
          <cell r="P38">
            <v>1.7547429569613555</v>
          </cell>
          <cell r="Q38">
            <v>1.6836552891953278</v>
          </cell>
        </row>
        <row r="39">
          <cell r="A39" t="str">
            <v>R650</v>
          </cell>
          <cell r="B39" t="str">
            <v>E0601</v>
          </cell>
          <cell r="C39" t="str">
            <v>Halton</v>
          </cell>
          <cell r="D39">
            <v>2.7675287005153923</v>
          </cell>
          <cell r="E39">
            <v>1.7387420770820083</v>
          </cell>
          <cell r="F39">
            <v>1.6683026325946777</v>
          </cell>
          <cell r="G39">
            <v>2.332813986986666</v>
          </cell>
          <cell r="H39">
            <v>2.332813986986666</v>
          </cell>
          <cell r="I39">
            <v>1.782756500201665</v>
          </cell>
          <cell r="J39">
            <v>1.7105339554173733</v>
          </cell>
          <cell r="K39">
            <v>2.3763659926778771</v>
          </cell>
          <cell r="L39">
            <v>2.3763659926778771</v>
          </cell>
          <cell r="M39">
            <v>1.8161278148716291</v>
          </cell>
          <cell r="N39">
            <v>1.7425533404951639</v>
          </cell>
          <cell r="O39">
            <v>2.412508736248776</v>
          </cell>
          <cell r="P39">
            <v>1.782756500201665</v>
          </cell>
          <cell r="Q39">
            <v>1.7105339554173733</v>
          </cell>
        </row>
        <row r="40">
          <cell r="A40" t="str">
            <v>R352</v>
          </cell>
          <cell r="B40" t="str">
            <v>E4404</v>
          </cell>
          <cell r="C40" t="str">
            <v>Sheffield</v>
          </cell>
          <cell r="D40">
            <v>9.6787748938681766</v>
          </cell>
          <cell r="E40">
            <v>6.080837810079271</v>
          </cell>
          <cell r="F40">
            <v>5.8344925683063371</v>
          </cell>
          <cell r="G40">
            <v>7.0285389893244439</v>
          </cell>
          <cell r="H40">
            <v>7.0285389893244439</v>
          </cell>
          <cell r="I40">
            <v>5.371269908375516</v>
          </cell>
          <cell r="J40">
            <v>5.1536704877803388</v>
          </cell>
          <cell r="K40">
            <v>7.3377878274731119</v>
          </cell>
          <cell r="L40">
            <v>7.3377878274731119</v>
          </cell>
          <cell r="M40">
            <v>5.607873793078137</v>
          </cell>
          <cell r="N40">
            <v>5.3806891404800812</v>
          </cell>
          <cell r="O40">
            <v>7.350040421426038</v>
          </cell>
          <cell r="P40">
            <v>5.371269908375516</v>
          </cell>
          <cell r="Q40">
            <v>5.1536704877803388</v>
          </cell>
        </row>
        <row r="41">
          <cell r="A41" t="str">
            <v>R306</v>
          </cell>
          <cell r="B41" t="str">
            <v>E6147</v>
          </cell>
          <cell r="C41" t="str">
            <v>West Yorkshire Fire</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A42" t="str">
            <v>R354</v>
          </cell>
          <cell r="B42" t="str">
            <v>E4502</v>
          </cell>
          <cell r="C42" t="str">
            <v>Newcastle upon Tyne</v>
          </cell>
          <cell r="D42">
            <v>6.4179219953206159</v>
          </cell>
          <cell r="E42">
            <v>4.0321572884197856</v>
          </cell>
          <cell r="F42">
            <v>3.8688076328121617</v>
          </cell>
          <cell r="G42">
            <v>7.2199453911733329</v>
          </cell>
          <cell r="H42">
            <v>7.2199453911733329</v>
          </cell>
          <cell r="I42">
            <v>5.5175443258729411</v>
          </cell>
          <cell r="J42">
            <v>5.2940190759974834</v>
          </cell>
          <cell r="K42">
            <v>7.2646391257177774</v>
          </cell>
          <cell r="L42">
            <v>7.2646391257177774</v>
          </cell>
          <cell r="M42">
            <v>5.5519702023480288</v>
          </cell>
          <cell r="N42">
            <v>5.3270503007603605</v>
          </cell>
          <cell r="O42">
            <v>7.4205309478845187</v>
          </cell>
          <cell r="P42">
            <v>5.5175443258729411</v>
          </cell>
          <cell r="Q42">
            <v>5.2940190759974834</v>
          </cell>
        </row>
        <row r="43">
          <cell r="A43" t="str">
            <v>R336</v>
          </cell>
          <cell r="B43" t="str">
            <v>E4203</v>
          </cell>
          <cell r="C43" t="str">
            <v>Manchester</v>
          </cell>
          <cell r="D43">
            <v>13.573730428057683</v>
          </cell>
          <cell r="E43">
            <v>8.527902974894916</v>
          </cell>
          <cell r="F43">
            <v>8.1824228970207091</v>
          </cell>
          <cell r="G43">
            <v>9.58660719950222</v>
          </cell>
          <cell r="H43">
            <v>9.58660719950222</v>
          </cell>
          <cell r="I43">
            <v>7.3261676220781116</v>
          </cell>
          <cell r="J43">
            <v>7.0293719188382635</v>
          </cell>
          <cell r="K43">
            <v>9.4285927882346545</v>
          </cell>
          <cell r="L43">
            <v>9.4285927882346545</v>
          </cell>
          <cell r="M43">
            <v>7.2057627783651519</v>
          </cell>
          <cell r="N43">
            <v>6.9138448832927795</v>
          </cell>
          <cell r="O43">
            <v>9.9812144061685171</v>
          </cell>
          <cell r="P43">
            <v>7.3261676220781116</v>
          </cell>
          <cell r="Q43">
            <v>7.0293719188382635</v>
          </cell>
        </row>
        <row r="44">
          <cell r="A44" t="str">
            <v>R57</v>
          </cell>
          <cell r="B44" t="str">
            <v>E1037</v>
          </cell>
          <cell r="C44" t="str">
            <v>High Peak</v>
          </cell>
          <cell r="D44">
            <v>0.78250007417098022</v>
          </cell>
          <cell r="E44">
            <v>0.49161759515899511</v>
          </cell>
          <cell r="F44">
            <v>0.47170131731673309</v>
          </cell>
          <cell r="G44">
            <v>0.72505822871466663</v>
          </cell>
          <cell r="H44">
            <v>0.72505822871466663</v>
          </cell>
          <cell r="I44">
            <v>0.55409573051105243</v>
          </cell>
          <cell r="J44">
            <v>0.53164835550100897</v>
          </cell>
          <cell r="K44">
            <v>0.83573996989549182</v>
          </cell>
          <cell r="L44">
            <v>0.83573996989549182</v>
          </cell>
          <cell r="M44">
            <v>0.63871079202610181</v>
          </cell>
          <cell r="N44">
            <v>0.612835514737197</v>
          </cell>
          <cell r="O44">
            <v>0.73034186896382536</v>
          </cell>
          <cell r="P44">
            <v>0.55409573051105243</v>
          </cell>
          <cell r="Q44">
            <v>0.53164835550100897</v>
          </cell>
        </row>
        <row r="45">
          <cell r="A45" t="str">
            <v>R47</v>
          </cell>
          <cell r="B45" t="str">
            <v>E0932</v>
          </cell>
          <cell r="C45" t="str">
            <v>Barrow-in-Furness</v>
          </cell>
          <cell r="D45">
            <v>0.47600336408561916</v>
          </cell>
          <cell r="E45">
            <v>0.29905636671956526</v>
          </cell>
          <cell r="F45">
            <v>0.2869410768098174</v>
          </cell>
          <cell r="G45">
            <v>0.29226427822222223</v>
          </cell>
          <cell r="H45">
            <v>0.29226427822222223</v>
          </cell>
          <cell r="I45">
            <v>0.22335087353040323</v>
          </cell>
          <cell r="J45">
            <v>0.21430254389910725</v>
          </cell>
          <cell r="K45">
            <v>0.33876812593445332</v>
          </cell>
          <cell r="L45">
            <v>0.33876812593445332</v>
          </cell>
          <cell r="M45">
            <v>0.25890212963710502</v>
          </cell>
          <cell r="N45">
            <v>0.24841355722110253</v>
          </cell>
          <cell r="O45">
            <v>0.29917220978893488</v>
          </cell>
          <cell r="P45">
            <v>0.22335087353040323</v>
          </cell>
          <cell r="Q45">
            <v>0.21430254389910725</v>
          </cell>
        </row>
        <row r="46">
          <cell r="A46" t="str">
            <v>R951</v>
          </cell>
          <cell r="B46" t="str">
            <v>E6107</v>
          </cell>
          <cell r="C46" t="str">
            <v>Cleveland Fire</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R969</v>
          </cell>
          <cell r="B47" t="str">
            <v>E6118</v>
          </cell>
          <cell r="C47" t="str">
            <v>Hereford &amp; Worcester Fire</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R608</v>
          </cell>
          <cell r="B48" t="str">
            <v>E0703</v>
          </cell>
          <cell r="C48" t="str">
            <v>Redcar and Cleveland</v>
          </cell>
          <cell r="D48">
            <v>2.3935983618290622</v>
          </cell>
          <cell r="E48">
            <v>1.5038146439354727</v>
          </cell>
          <cell r="F48">
            <v>1.4428925155031187</v>
          </cell>
          <cell r="G48">
            <v>2.0700853703288891</v>
          </cell>
          <cell r="H48">
            <v>2.0700853703288891</v>
          </cell>
          <cell r="I48">
            <v>1.5819770331080802</v>
          </cell>
          <cell r="J48">
            <v>1.5178884112977293</v>
          </cell>
          <cell r="K48">
            <v>2.1903212636799543</v>
          </cell>
          <cell r="L48">
            <v>2.1903212636799543</v>
          </cell>
          <cell r="M48">
            <v>1.6739439054130398</v>
          </cell>
          <cell r="N48">
            <v>1.6061295467715708</v>
          </cell>
          <cell r="O48">
            <v>2.1496739608263375</v>
          </cell>
          <cell r="P48">
            <v>1.5819770331080802</v>
          </cell>
          <cell r="Q48">
            <v>1.5178884112977293</v>
          </cell>
        </row>
        <row r="49">
          <cell r="A49" t="str">
            <v>R376</v>
          </cell>
          <cell r="B49" t="str">
            <v>E5016</v>
          </cell>
          <cell r="C49" t="str">
            <v>Kensington and Chelsea</v>
          </cell>
          <cell r="D49">
            <v>3.6498047648239105</v>
          </cell>
          <cell r="E49">
            <v>2.2930454584091282</v>
          </cell>
          <cell r="F49">
            <v>2.2001502266185664</v>
          </cell>
          <cell r="G49">
            <v>2.7787832317155554</v>
          </cell>
          <cell r="H49">
            <v>2.7787832317155554</v>
          </cell>
          <cell r="I49">
            <v>2.1235700302840352</v>
          </cell>
          <cell r="J49">
            <v>2.0375405407842524</v>
          </cell>
          <cell r="K49">
            <v>3.2684866785097624</v>
          </cell>
          <cell r="L49">
            <v>3.2684866785097624</v>
          </cell>
          <cell r="M49">
            <v>2.4979273342865089</v>
          </cell>
          <cell r="N49">
            <v>2.3967319838569878</v>
          </cell>
          <cell r="O49">
            <v>2.8959889616784227</v>
          </cell>
          <cell r="P49">
            <v>2.1235700302840352</v>
          </cell>
          <cell r="Q49">
            <v>2.0375405407842524</v>
          </cell>
        </row>
        <row r="50">
          <cell r="A50" t="str">
            <v>R621</v>
          </cell>
          <cell r="B50" t="str">
            <v>E1001</v>
          </cell>
          <cell r="C50" t="str">
            <v>Derby</v>
          </cell>
          <cell r="D50">
            <v>4.8000176266883683</v>
          </cell>
          <cell r="E50">
            <v>3.0156842155617491</v>
          </cell>
          <cell r="F50">
            <v>2.8935136396647909</v>
          </cell>
          <cell r="G50">
            <v>2.9484224309333338</v>
          </cell>
          <cell r="H50">
            <v>2.9484224309333338</v>
          </cell>
          <cell r="I50">
            <v>2.2532097644340983</v>
          </cell>
          <cell r="J50">
            <v>2.161928345405848</v>
          </cell>
          <cell r="K50">
            <v>3.0596472770060488</v>
          </cell>
          <cell r="L50">
            <v>3.0596472770060488</v>
          </cell>
          <cell r="M50">
            <v>2.3383226912808932</v>
          </cell>
          <cell r="N50">
            <v>2.24359320058934</v>
          </cell>
          <cell r="O50">
            <v>3.0758333030182299</v>
          </cell>
          <cell r="P50">
            <v>2.2532097644340983</v>
          </cell>
          <cell r="Q50">
            <v>2.161928345405848</v>
          </cell>
        </row>
        <row r="51">
          <cell r="A51" t="str">
            <v>R626</v>
          </cell>
          <cell r="B51" t="str">
            <v>E1701</v>
          </cell>
          <cell r="C51" t="str">
            <v>Portsmouth</v>
          </cell>
          <cell r="D51">
            <v>3.331805071915618</v>
          </cell>
          <cell r="E51">
            <v>2.0932573057313135</v>
          </cell>
          <cell r="F51">
            <v>2.0084558370556311</v>
          </cell>
          <cell r="G51">
            <v>2.363885797688889</v>
          </cell>
          <cell r="H51">
            <v>2.363885797688889</v>
          </cell>
          <cell r="I51">
            <v>1.8065018450133086</v>
          </cell>
          <cell r="J51">
            <v>1.7333173353006133</v>
          </cell>
          <cell r="K51">
            <v>2.5441291273712583</v>
          </cell>
          <cell r="L51">
            <v>2.5441291273712583</v>
          </cell>
          <cell r="M51">
            <v>1.9443400920063343</v>
          </cell>
          <cell r="N51">
            <v>1.8655715168504245</v>
          </cell>
          <cell r="O51">
            <v>2.4709898846043026</v>
          </cell>
          <cell r="P51">
            <v>1.8065018450133086</v>
          </cell>
          <cell r="Q51">
            <v>1.7333173353006133</v>
          </cell>
        </row>
        <row r="52">
          <cell r="A52" t="str">
            <v>R181</v>
          </cell>
          <cell r="B52" t="str">
            <v>E2341</v>
          </cell>
          <cell r="C52" t="str">
            <v>Rossendale</v>
          </cell>
          <cell r="D52">
            <v>0.98004038416929384</v>
          </cell>
          <cell r="E52">
            <v>0.6157253049904875</v>
          </cell>
          <cell r="F52">
            <v>0.59078120947914581</v>
          </cell>
          <cell r="G52">
            <v>0.83471806710755547</v>
          </cell>
          <cell r="H52">
            <v>0.83471806710755547</v>
          </cell>
          <cell r="I52">
            <v>0.63789872157529626</v>
          </cell>
          <cell r="J52">
            <v>0.61205634266286335</v>
          </cell>
          <cell r="K52">
            <v>0.8748237199737009</v>
          </cell>
          <cell r="L52">
            <v>0.8748237199737009</v>
          </cell>
          <cell r="M52">
            <v>0.66858038528119612</v>
          </cell>
          <cell r="N52">
            <v>0.64149503918238338</v>
          </cell>
          <cell r="O52">
            <v>0.83958441699949415</v>
          </cell>
          <cell r="P52">
            <v>0.63789872157529626</v>
          </cell>
          <cell r="Q52">
            <v>0.61205634266286335</v>
          </cell>
        </row>
        <row r="53">
          <cell r="A53" t="str">
            <v>R390</v>
          </cell>
          <cell r="B53" t="str">
            <v>E5037</v>
          </cell>
          <cell r="C53" t="str">
            <v>Enfield</v>
          </cell>
          <cell r="D53">
            <v>5.1477363293922096</v>
          </cell>
          <cell r="E53">
            <v>3.2341437889952402</v>
          </cell>
          <cell r="F53">
            <v>3.103123038481574</v>
          </cell>
          <cell r="G53">
            <v>3.629005226666667</v>
          </cell>
          <cell r="H53">
            <v>3.629005226666667</v>
          </cell>
          <cell r="I53">
            <v>2.7733169867790219</v>
          </cell>
          <cell r="J53">
            <v>2.660965125907373</v>
          </cell>
          <cell r="K53">
            <v>3.8141431012398717</v>
          </cell>
          <cell r="L53">
            <v>3.8141431012398717</v>
          </cell>
          <cell r="M53">
            <v>2.914942983280369</v>
          </cell>
          <cell r="N53">
            <v>2.7968536086911815</v>
          </cell>
          <cell r="O53">
            <v>3.7939284000159108</v>
          </cell>
          <cell r="P53">
            <v>2.7733169867790219</v>
          </cell>
          <cell r="Q53">
            <v>2.660965125907373</v>
          </cell>
        </row>
        <row r="54">
          <cell r="A54" t="str">
            <v>R391</v>
          </cell>
          <cell r="B54" t="str">
            <v>E5038</v>
          </cell>
          <cell r="C54" t="str">
            <v>Haringey</v>
          </cell>
          <cell r="D54">
            <v>6.9340598454913831</v>
          </cell>
          <cell r="E54">
            <v>4.3564287575826652</v>
          </cell>
          <cell r="F54">
            <v>4.1799423047168434</v>
          </cell>
          <cell r="G54">
            <v>5.5379552386577764</v>
          </cell>
          <cell r="H54">
            <v>5.5379552386577764</v>
          </cell>
          <cell r="I54">
            <v>4.2321529940309999</v>
          </cell>
          <cell r="J54">
            <v>4.0607011669806976</v>
          </cell>
          <cell r="K54">
            <v>5.5922607259313333</v>
          </cell>
          <cell r="L54">
            <v>5.5922607259313333</v>
          </cell>
          <cell r="M54">
            <v>4.2738619739854231</v>
          </cell>
          <cell r="N54">
            <v>4.1007204441224685</v>
          </cell>
          <cell r="O54">
            <v>5.7199559798142694</v>
          </cell>
          <cell r="P54">
            <v>4.2321529940309999</v>
          </cell>
          <cell r="Q54">
            <v>4.0607011669806976</v>
          </cell>
        </row>
        <row r="55">
          <cell r="A55" t="str">
            <v>R968</v>
          </cell>
          <cell r="B55" t="str">
            <v>E6115</v>
          </cell>
          <cell r="C55" t="str">
            <v>Essex Fire Auhtority</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A56" t="str">
            <v>R952</v>
          </cell>
          <cell r="B56" t="str">
            <v>E6120</v>
          </cell>
          <cell r="C56" t="str">
            <v>Humberside Fire</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R353</v>
          </cell>
          <cell r="B57" t="str">
            <v>E4501</v>
          </cell>
          <cell r="C57" t="str">
            <v>Gateshead</v>
          </cell>
          <cell r="D57">
            <v>3.2484311350413075</v>
          </cell>
          <cell r="E57">
            <v>2.0408763594566293</v>
          </cell>
          <cell r="F57">
            <v>1.9581969333805611</v>
          </cell>
          <cell r="G57">
            <v>2.4801106063644451</v>
          </cell>
          <cell r="H57">
            <v>2.4801106063644451</v>
          </cell>
          <cell r="I57">
            <v>1.8953218427957665</v>
          </cell>
          <cell r="J57">
            <v>1.8185390815737605</v>
          </cell>
          <cell r="K57">
            <v>2.6391033893759492</v>
          </cell>
          <cell r="L57">
            <v>2.6391033893759492</v>
          </cell>
          <cell r="M57">
            <v>2.0169237762768093</v>
          </cell>
          <cell r="N57">
            <v>1.9352147107133535</v>
          </cell>
          <cell r="O57">
            <v>2.6100396522241529</v>
          </cell>
          <cell r="P57">
            <v>1.8953218427957665</v>
          </cell>
          <cell r="Q57">
            <v>1.8185390815737605</v>
          </cell>
        </row>
        <row r="58">
          <cell r="A58" t="str">
            <v>R628</v>
          </cell>
          <cell r="B58" t="str">
            <v>E2401</v>
          </cell>
          <cell r="C58" t="str">
            <v>Leicester</v>
          </cell>
          <cell r="D58">
            <v>9.4150983913604964</v>
          </cell>
          <cell r="E58">
            <v>5.9151790295352642</v>
          </cell>
          <cell r="F58">
            <v>5.6755449110679503</v>
          </cell>
          <cell r="G58">
            <v>7.11104853119111</v>
          </cell>
          <cell r="H58">
            <v>7.11104853119111</v>
          </cell>
          <cell r="I58">
            <v>5.4343244094681928</v>
          </cell>
          <cell r="J58">
            <v>5.2141705421336528</v>
          </cell>
          <cell r="K58">
            <v>6.8851951985049507</v>
          </cell>
          <cell r="L58">
            <v>6.8851951985049507</v>
          </cell>
          <cell r="M58">
            <v>5.261981760955301</v>
          </cell>
          <cell r="N58">
            <v>5.0488097919613688</v>
          </cell>
          <cell r="O58">
            <v>7.3347143022145955</v>
          </cell>
          <cell r="P58">
            <v>5.4343244094681928</v>
          </cell>
          <cell r="Q58">
            <v>5.2141705421336528</v>
          </cell>
        </row>
        <row r="59">
          <cell r="A59" t="str">
            <v>R383</v>
          </cell>
          <cell r="B59" t="str">
            <v>E5030</v>
          </cell>
          <cell r="C59" t="str">
            <v>Barking and Dagenham</v>
          </cell>
          <cell r="D59">
            <v>6.0907006107037045</v>
          </cell>
          <cell r="E59">
            <v>3.8265754674079551</v>
          </cell>
          <cell r="F59">
            <v>3.6715542864255428</v>
          </cell>
          <cell r="G59">
            <v>4.8651247837066656</v>
          </cell>
          <cell r="H59">
            <v>4.8651247837066656</v>
          </cell>
          <cell r="I59">
            <v>3.7179701771459124</v>
          </cell>
          <cell r="J59">
            <v>3.5673487840419154</v>
          </cell>
          <cell r="K59">
            <v>4.7737689773327325</v>
          </cell>
          <cell r="L59">
            <v>4.7737689773327325</v>
          </cell>
          <cell r="M59">
            <v>3.6483330632650057</v>
          </cell>
          <cell r="N59">
            <v>3.5005327899131133</v>
          </cell>
          <cell r="O59">
            <v>4.9930333601726948</v>
          </cell>
          <cell r="P59">
            <v>3.7179701771459124</v>
          </cell>
          <cell r="Q59">
            <v>3.5673487840419154</v>
          </cell>
        </row>
        <row r="60">
          <cell r="A60" t="str">
            <v>R347</v>
          </cell>
          <cell r="B60" t="str">
            <v>E4304</v>
          </cell>
          <cell r="C60" t="str">
            <v>Sefton</v>
          </cell>
          <cell r="D60">
            <v>4.1573959540451675</v>
          </cell>
          <cell r="E60">
            <v>2.6119473575983712</v>
          </cell>
          <cell r="F60">
            <v>2.5061328591029151</v>
          </cell>
          <cell r="G60">
            <v>2.4381492811111114</v>
          </cell>
          <cell r="H60">
            <v>2.4381492811111114</v>
          </cell>
          <cell r="I60">
            <v>1.8632546373650041</v>
          </cell>
          <cell r="J60">
            <v>1.787770974017592</v>
          </cell>
          <cell r="K60">
            <v>2.5489572706203765</v>
          </cell>
          <cell r="L60">
            <v>2.5489572706203765</v>
          </cell>
          <cell r="M60">
            <v>1.9480299803804004</v>
          </cell>
          <cell r="N60">
            <v>1.8691119214737291</v>
          </cell>
          <cell r="O60">
            <v>2.5826793950240288</v>
          </cell>
          <cell r="P60">
            <v>1.8632546373650041</v>
          </cell>
          <cell r="Q60">
            <v>1.787770974017592</v>
          </cell>
        </row>
        <row r="61">
          <cell r="A61" t="str">
            <v>R101</v>
          </cell>
          <cell r="B61" t="str">
            <v>E1538</v>
          </cell>
          <cell r="C61" t="str">
            <v>Harlow</v>
          </cell>
          <cell r="D61">
            <v>1.2163222053937666</v>
          </cell>
          <cell r="E61">
            <v>0.76417295958429565</v>
          </cell>
          <cell r="F61">
            <v>0.73321499320454797</v>
          </cell>
          <cell r="G61">
            <v>0.88949633147733353</v>
          </cell>
          <cell r="H61">
            <v>0.88949633147733353</v>
          </cell>
          <cell r="I61">
            <v>0.67976074204488857</v>
          </cell>
          <cell r="J61">
            <v>0.65222246038422049</v>
          </cell>
          <cell r="K61">
            <v>0.94724063970387351</v>
          </cell>
          <cell r="L61">
            <v>0.94724063970387351</v>
          </cell>
          <cell r="M61">
            <v>0.7239247146456671</v>
          </cell>
          <cell r="N61">
            <v>0.69459727418027661</v>
          </cell>
          <cell r="O61">
            <v>0.8963793442473027</v>
          </cell>
          <cell r="P61">
            <v>0.67976074204488857</v>
          </cell>
          <cell r="Q61">
            <v>0.65222246038422049</v>
          </cell>
        </row>
        <row r="62">
          <cell r="A62" t="str">
            <v>R341</v>
          </cell>
          <cell r="B62" t="str">
            <v>E4208</v>
          </cell>
          <cell r="C62" t="str">
            <v>Tameside</v>
          </cell>
          <cell r="D62">
            <v>4.4979911987286316</v>
          </cell>
          <cell r="E62">
            <v>2.8259315099849016</v>
          </cell>
          <cell r="F62">
            <v>2.7114481439087541</v>
          </cell>
          <cell r="G62">
            <v>3.1827565333777774</v>
          </cell>
          <cell r="H62">
            <v>3.1827565333777774</v>
          </cell>
          <cell r="I62">
            <v>2.4322898997051419</v>
          </cell>
          <cell r="J62">
            <v>2.33375363511154</v>
          </cell>
          <cell r="K62">
            <v>3.2739039682804494</v>
          </cell>
          <cell r="L62">
            <v>3.2739039682804494</v>
          </cell>
          <cell r="M62">
            <v>2.5020674754365162</v>
          </cell>
          <cell r="N62">
            <v>2.4007044007386584</v>
          </cell>
          <cell r="O62">
            <v>3.3070278067562078</v>
          </cell>
          <cell r="P62">
            <v>2.4322898997051419</v>
          </cell>
          <cell r="Q62">
            <v>2.33375363511154</v>
          </cell>
        </row>
        <row r="63">
          <cell r="A63" t="str">
            <v>R606</v>
          </cell>
          <cell r="B63" t="str">
            <v>E0701</v>
          </cell>
          <cell r="C63" t="str">
            <v>Hartlepool</v>
          </cell>
          <cell r="D63">
            <v>2.3516613125243047</v>
          </cell>
          <cell r="E63">
            <v>1.4774670536823833</v>
          </cell>
          <cell r="F63">
            <v>1.4176123116355492</v>
          </cell>
          <cell r="G63">
            <v>1.8946056586222222</v>
          </cell>
          <cell r="H63">
            <v>1.8946056586222222</v>
          </cell>
          <cell r="I63">
            <v>1.4478739291127756</v>
          </cell>
          <cell r="J63">
            <v>1.3892180556519147</v>
          </cell>
          <cell r="K63">
            <v>1.901752513859376</v>
          </cell>
          <cell r="L63">
            <v>1.901752513859376</v>
          </cell>
          <cell r="M63">
            <v>1.4534064399440476</v>
          </cell>
          <cell r="N63">
            <v>1.3945264349143294</v>
          </cell>
          <cell r="O63">
            <v>1.9579078886876449</v>
          </cell>
          <cell r="P63">
            <v>1.4478739291127756</v>
          </cell>
          <cell r="Q63">
            <v>1.3892180556519147</v>
          </cell>
        </row>
        <row r="64">
          <cell r="A64" t="str">
            <v>R231</v>
          </cell>
          <cell r="B64" t="str">
            <v>E3033</v>
          </cell>
          <cell r="C64" t="str">
            <v>Broxtowe</v>
          </cell>
          <cell r="D64">
            <v>0.83302607987700683</v>
          </cell>
          <cell r="E64">
            <v>0.52336132814777803</v>
          </cell>
          <cell r="F64">
            <v>0.50215905685820916</v>
          </cell>
          <cell r="G64">
            <v>0.45861460672000004</v>
          </cell>
          <cell r="H64">
            <v>0.45861460672000004</v>
          </cell>
          <cell r="I64">
            <v>0.35047722440725548</v>
          </cell>
          <cell r="J64">
            <v>0.33627878674470096</v>
          </cell>
          <cell r="K64">
            <v>0.58869591696782897</v>
          </cell>
          <cell r="L64">
            <v>0.58869591696782897</v>
          </cell>
          <cell r="M64">
            <v>0.44990840325140058</v>
          </cell>
          <cell r="N64">
            <v>0.43168183680837946</v>
          </cell>
          <cell r="O64">
            <v>0.4650702960941614</v>
          </cell>
          <cell r="P64">
            <v>0.35047722440725548</v>
          </cell>
          <cell r="Q64">
            <v>0.33627878674470096</v>
          </cell>
        </row>
        <row r="65">
          <cell r="A65" t="str">
            <v>R301</v>
          </cell>
          <cell r="B65" t="str">
            <v>E6142</v>
          </cell>
          <cell r="C65" t="str">
            <v>Greater Manchester Fire</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A66" t="str">
            <v>R346</v>
          </cell>
          <cell r="B66" t="str">
            <v>E4303</v>
          </cell>
          <cell r="C66" t="str">
            <v>St Helens</v>
          </cell>
          <cell r="D66">
            <v>3.545354716112898</v>
          </cell>
          <cell r="E66">
            <v>2.2274231237199595</v>
          </cell>
          <cell r="F66">
            <v>2.1371863660426049</v>
          </cell>
          <cell r="G66">
            <v>3.2042297394311108</v>
          </cell>
          <cell r="H66">
            <v>3.2042297394311108</v>
          </cell>
          <cell r="I66">
            <v>2.448699908340763</v>
          </cell>
          <cell r="J66">
            <v>2.3494988459559525</v>
          </cell>
          <cell r="K66">
            <v>3.304395649239567</v>
          </cell>
          <cell r="L66">
            <v>3.304395649239567</v>
          </cell>
          <cell r="M66">
            <v>2.5253706156441584</v>
          </cell>
          <cell r="N66">
            <v>2.4230634904901271</v>
          </cell>
          <cell r="O66">
            <v>3.3069183280745187</v>
          </cell>
          <cell r="P66">
            <v>2.448699908340763</v>
          </cell>
          <cell r="Q66">
            <v>2.3494988459559525</v>
          </cell>
        </row>
        <row r="67">
          <cell r="A67" t="str">
            <v>R88</v>
          </cell>
          <cell r="B67" t="str">
            <v>E1432</v>
          </cell>
          <cell r="C67" t="str">
            <v>Eastbourne</v>
          </cell>
          <cell r="D67">
            <v>1.17895110262575</v>
          </cell>
          <cell r="E67">
            <v>0.74069399481778564</v>
          </cell>
          <cell r="F67">
            <v>0.71068720185075385</v>
          </cell>
          <cell r="G67">
            <v>0.84385046592711122</v>
          </cell>
          <cell r="H67">
            <v>0.84385046592711122</v>
          </cell>
          <cell r="I67">
            <v>0.64487777924934053</v>
          </cell>
          <cell r="J67">
            <v>0.6187526666571489</v>
          </cell>
          <cell r="K67">
            <v>0.95551660420790363</v>
          </cell>
          <cell r="L67">
            <v>0.95551660420790363</v>
          </cell>
          <cell r="M67">
            <v>0.73024958605729773</v>
          </cell>
          <cell r="N67">
            <v>0.70066591412747015</v>
          </cell>
          <cell r="O67">
            <v>0.85199419005563692</v>
          </cell>
          <cell r="P67">
            <v>0.64487777924934053</v>
          </cell>
          <cell r="Q67">
            <v>0.6187526666571489</v>
          </cell>
        </row>
        <row r="68">
          <cell r="A68" t="str">
            <v>R970</v>
          </cell>
          <cell r="B68" t="str">
            <v>E6122</v>
          </cell>
          <cell r="C68" t="str">
            <v>Kent Fire</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A69" t="str">
            <v>R335</v>
          </cell>
          <cell r="B69" t="str">
            <v>E4202</v>
          </cell>
          <cell r="C69" t="str">
            <v>Bury</v>
          </cell>
          <cell r="D69">
            <v>2.6739241448660196</v>
          </cell>
          <cell r="E69">
            <v>1.6799335886700113</v>
          </cell>
          <cell r="F69">
            <v>1.6118765776151496</v>
          </cell>
          <cell r="G69">
            <v>2.1855955166666665</v>
          </cell>
          <cell r="H69">
            <v>2.1855955166666665</v>
          </cell>
          <cell r="I69">
            <v>1.6702508797892368</v>
          </cell>
          <cell r="J69">
            <v>1.6025861319939347</v>
          </cell>
          <cell r="K69">
            <v>2.3524521043278117</v>
          </cell>
          <cell r="L69">
            <v>2.3524521043278117</v>
          </cell>
          <cell r="M69">
            <v>1.7978517252759572</v>
          </cell>
          <cell r="N69">
            <v>1.7250176468532612</v>
          </cell>
          <cell r="O69">
            <v>2.2650808412341168</v>
          </cell>
          <cell r="P69">
            <v>1.6702508797892368</v>
          </cell>
          <cell r="Q69">
            <v>1.6025861319939347</v>
          </cell>
        </row>
        <row r="70">
          <cell r="A70" t="str">
            <v>R960</v>
          </cell>
          <cell r="B70" t="str">
            <v>E6117</v>
          </cell>
          <cell r="C70" t="str">
            <v>Hampshire Fire</v>
          </cell>
          <cell r="D70">
            <v>0</v>
          </cell>
          <cell r="E70">
            <v>0</v>
          </cell>
          <cell r="F70">
            <v>0</v>
          </cell>
          <cell r="G70">
            <v>0</v>
          </cell>
          <cell r="H70">
            <v>0</v>
          </cell>
          <cell r="I70">
            <v>0</v>
          </cell>
          <cell r="J70">
            <v>0</v>
          </cell>
          <cell r="K70">
            <v>0</v>
          </cell>
          <cell r="L70">
            <v>0</v>
          </cell>
          <cell r="M70">
            <v>0</v>
          </cell>
          <cell r="N70">
            <v>0</v>
          </cell>
          <cell r="O70">
            <v>0</v>
          </cell>
          <cell r="P70">
            <v>0</v>
          </cell>
          <cell r="Q70">
            <v>0</v>
          </cell>
        </row>
        <row r="71">
          <cell r="A71" t="str">
            <v>R612</v>
          </cell>
          <cell r="B71" t="str">
            <v>E2003</v>
          </cell>
          <cell r="C71" t="str">
            <v>North East Lincolnshire</v>
          </cell>
          <cell r="D71">
            <v>2.4282332636826669</v>
          </cell>
          <cell r="E71">
            <v>1.5255745487838863</v>
          </cell>
          <cell r="F71">
            <v>1.4637708890250509</v>
          </cell>
          <cell r="G71">
            <v>1.5831568322222223</v>
          </cell>
          <cell r="H71">
            <v>1.5831568322222223</v>
          </cell>
          <cell r="I71">
            <v>1.2098620589670597</v>
          </cell>
          <cell r="J71">
            <v>1.1608484574310789</v>
          </cell>
          <cell r="K71">
            <v>1.5831568322222223</v>
          </cell>
          <cell r="L71">
            <v>1.5831568322222223</v>
          </cell>
          <cell r="M71">
            <v>1.2099210168644161</v>
          </cell>
          <cell r="N71">
            <v>1.1609050268421885</v>
          </cell>
          <cell r="O71">
            <v>1.6714777954585636</v>
          </cell>
          <cell r="P71">
            <v>1.2098620589670597</v>
          </cell>
          <cell r="Q71">
            <v>1.1608484574310789</v>
          </cell>
        </row>
        <row r="72">
          <cell r="A72" t="str">
            <v>R303</v>
          </cell>
          <cell r="B72" t="str">
            <v>E6144</v>
          </cell>
          <cell r="C72" t="str">
            <v>South Yorkshire Fire</v>
          </cell>
          <cell r="D72">
            <v>0</v>
          </cell>
          <cell r="E72">
            <v>0</v>
          </cell>
          <cell r="F72">
            <v>0</v>
          </cell>
          <cell r="G72">
            <v>0</v>
          </cell>
          <cell r="H72">
            <v>0</v>
          </cell>
          <cell r="I72">
            <v>0</v>
          </cell>
          <cell r="J72">
            <v>0</v>
          </cell>
          <cell r="K72">
            <v>0</v>
          </cell>
          <cell r="L72">
            <v>0</v>
          </cell>
          <cell r="M72">
            <v>0</v>
          </cell>
          <cell r="N72">
            <v>0</v>
          </cell>
          <cell r="O72">
            <v>0</v>
          </cell>
          <cell r="P72">
            <v>0</v>
          </cell>
          <cell r="Q72">
            <v>0</v>
          </cell>
        </row>
        <row r="73">
          <cell r="A73" t="str">
            <v>R350</v>
          </cell>
          <cell r="B73" t="str">
            <v>E4402</v>
          </cell>
          <cell r="C73" t="str">
            <v>Doncaster</v>
          </cell>
          <cell r="D73">
            <v>5.2393405416972429</v>
          </cell>
          <cell r="E73">
            <v>3.291695531220372</v>
          </cell>
          <cell r="F73">
            <v>3.1583432602327663</v>
          </cell>
          <cell r="G73">
            <v>4.9463752828977769</v>
          </cell>
          <cell r="H73">
            <v>4.9463752828977769</v>
          </cell>
          <cell r="I73">
            <v>3.7800625070040206</v>
          </cell>
          <cell r="J73">
            <v>3.6269256463791191</v>
          </cell>
          <cell r="K73">
            <v>5.1167028508368588</v>
          </cell>
          <cell r="L73">
            <v>5.1167028508368588</v>
          </cell>
          <cell r="M73">
            <v>3.9104188481363336</v>
          </cell>
          <cell r="N73">
            <v>3.7520010269964765</v>
          </cell>
          <cell r="O73">
            <v>5.1159234771294386</v>
          </cell>
          <cell r="P73">
            <v>3.7800625070040206</v>
          </cell>
          <cell r="Q73">
            <v>3.6269256463791191</v>
          </cell>
        </row>
        <row r="74">
          <cell r="A74" t="str">
            <v>R97</v>
          </cell>
          <cell r="B74" t="str">
            <v>E1534</v>
          </cell>
          <cell r="C74" t="str">
            <v>Castle Point</v>
          </cell>
          <cell r="D74">
            <v>1.1822465485607996</v>
          </cell>
          <cell r="E74">
            <v>0.74276440894174844</v>
          </cell>
          <cell r="F74">
            <v>0.71267373992278638</v>
          </cell>
          <cell r="G74">
            <v>0.97524135785955568</v>
          </cell>
          <cell r="H74">
            <v>0.97524135785955568</v>
          </cell>
          <cell r="I74">
            <v>0.7452878282144656</v>
          </cell>
          <cell r="J74">
            <v>0.71509493112262057</v>
          </cell>
          <cell r="K74">
            <v>1.0450701324100937</v>
          </cell>
          <cell r="L74">
            <v>1.0450701324100937</v>
          </cell>
          <cell r="M74">
            <v>0.79869049709079221</v>
          </cell>
          <cell r="N74">
            <v>0.76633416565214485</v>
          </cell>
          <cell r="O74">
            <v>0.98023717311590475</v>
          </cell>
          <cell r="P74">
            <v>0.7452878282144656</v>
          </cell>
          <cell r="Q74">
            <v>0.71509493112262057</v>
          </cell>
        </row>
        <row r="75">
          <cell r="A75" t="str">
            <v>R177</v>
          </cell>
          <cell r="B75" t="str">
            <v>E2337</v>
          </cell>
          <cell r="C75" t="str">
            <v>Lancaster</v>
          </cell>
          <cell r="D75">
            <v>1.9383157555241894</v>
          </cell>
          <cell r="E75">
            <v>1.2177764090299332</v>
          </cell>
          <cell r="F75">
            <v>1.1684421835042003</v>
          </cell>
          <cell r="G75">
            <v>1.8545677128177773</v>
          </cell>
          <cell r="H75">
            <v>1.8545677128177773</v>
          </cell>
          <cell r="I75">
            <v>1.4172765867889683</v>
          </cell>
          <cell r="J75">
            <v>1.3598602645096691</v>
          </cell>
          <cell r="K75">
            <v>1.9402869044238771</v>
          </cell>
          <cell r="L75">
            <v>1.9402869044238771</v>
          </cell>
          <cell r="M75">
            <v>1.4828561874782875</v>
          </cell>
          <cell r="N75">
            <v>1.4227831223139198</v>
          </cell>
          <cell r="O75">
            <v>1.8672309104796285</v>
          </cell>
          <cell r="P75">
            <v>1.4172765867889683</v>
          </cell>
          <cell r="Q75">
            <v>1.3598602645096691</v>
          </cell>
        </row>
        <row r="76">
          <cell r="A76" t="str">
            <v>R386</v>
          </cell>
          <cell r="B76" t="str">
            <v>E5033</v>
          </cell>
          <cell r="C76" t="str">
            <v>Brent</v>
          </cell>
          <cell r="D76">
            <v>11.392953989037702</v>
          </cell>
          <cell r="E76">
            <v>7.1577969468970988</v>
          </cell>
          <cell r="F76">
            <v>6.8678222304982821</v>
          </cell>
          <cell r="G76">
            <v>10.87581905111111</v>
          </cell>
          <cell r="H76">
            <v>10.87581905111111</v>
          </cell>
          <cell r="I76">
            <v>8.3113944003012605</v>
          </cell>
          <cell r="J76">
            <v>7.9746854587112184</v>
          </cell>
          <cell r="K76">
            <v>10.616554509475224</v>
          </cell>
          <cell r="L76">
            <v>10.616554509475224</v>
          </cell>
          <cell r="M76">
            <v>8.1136575772284125</v>
          </cell>
          <cell r="N76">
            <v>7.7849592958481448</v>
          </cell>
          <cell r="O76">
            <v>11.071822187562883</v>
          </cell>
          <cell r="P76">
            <v>8.3113944003012605</v>
          </cell>
          <cell r="Q76">
            <v>7.9746854587112184</v>
          </cell>
        </row>
        <row r="77">
          <cell r="A77" t="str">
            <v>R751</v>
          </cell>
          <cell r="B77" t="str">
            <v>E6161</v>
          </cell>
          <cell r="C77" t="str">
            <v>Devon and Somerset Fire</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A78" t="str">
            <v>R378</v>
          </cell>
          <cell r="B78" t="str">
            <v>E5018</v>
          </cell>
          <cell r="C78" t="str">
            <v>Lewisham</v>
          </cell>
          <cell r="D78">
            <v>9.9834044964453099</v>
          </cell>
          <cell r="E78">
            <v>6.2722259997760892</v>
          </cell>
          <cell r="F78">
            <v>6.0181272918960351</v>
          </cell>
          <cell r="G78">
            <v>10.139129146408887</v>
          </cell>
          <cell r="H78">
            <v>10.139129146408887</v>
          </cell>
          <cell r="I78">
            <v>7.7484096430222236</v>
          </cell>
          <cell r="J78">
            <v>7.4345081862686468</v>
          </cell>
          <cell r="K78">
            <v>9.9908341036145814</v>
          </cell>
          <cell r="L78">
            <v>9.9908341036145814</v>
          </cell>
          <cell r="M78">
            <v>7.6354533625082288</v>
          </cell>
          <cell r="N78">
            <v>7.3261279597626814</v>
          </cell>
          <cell r="O78">
            <v>10.349168383590811</v>
          </cell>
          <cell r="P78">
            <v>7.7484096430222236</v>
          </cell>
          <cell r="Q78">
            <v>7.4345081862686468</v>
          </cell>
        </row>
        <row r="79">
          <cell r="A79" t="str">
            <v>R972</v>
          </cell>
          <cell r="B79" t="str">
            <v>E6130</v>
          </cell>
          <cell r="C79" t="str">
            <v>Nottinghamshire Fire</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A80" t="str">
            <v>R355</v>
          </cell>
          <cell r="B80" t="str">
            <v>E4503</v>
          </cell>
          <cell r="C80" t="str">
            <v>North Tyneside</v>
          </cell>
          <cell r="D80">
            <v>3.4521310879634468</v>
          </cell>
          <cell r="E80">
            <v>2.1688539588142759</v>
          </cell>
          <cell r="F80">
            <v>2.0809899391608195</v>
          </cell>
          <cell r="G80">
            <v>2.9046646072711111</v>
          </cell>
          <cell r="H80">
            <v>2.9046646072711111</v>
          </cell>
          <cell r="I80">
            <v>2.219769659477735</v>
          </cell>
          <cell r="J80">
            <v>2.1298429568549664</v>
          </cell>
          <cell r="K80">
            <v>3.0683434731338401</v>
          </cell>
          <cell r="L80">
            <v>3.0683434731338401</v>
          </cell>
          <cell r="M80">
            <v>2.3449687229611662</v>
          </cell>
          <cell r="N80">
            <v>2.2499699900480241</v>
          </cell>
          <cell r="O80">
            <v>3.0121503825892231</v>
          </cell>
          <cell r="P80">
            <v>2.219769659477735</v>
          </cell>
          <cell r="Q80">
            <v>2.1298429568549664</v>
          </cell>
        </row>
        <row r="81">
          <cell r="A81" t="str">
            <v>R654</v>
          </cell>
          <cell r="B81" t="str">
            <v>E1501</v>
          </cell>
          <cell r="C81" t="str">
            <v>Southend-on-Sea</v>
          </cell>
          <cell r="D81">
            <v>2.7217056087464364</v>
          </cell>
          <cell r="E81">
            <v>1.7099530214361409</v>
          </cell>
          <cell r="F81">
            <v>1.6406798713139945</v>
          </cell>
          <cell r="G81">
            <v>2.0325130033333334</v>
          </cell>
          <cell r="H81">
            <v>2.0325130033333334</v>
          </cell>
          <cell r="I81">
            <v>1.5532639073025325</v>
          </cell>
          <cell r="J81">
            <v>1.4903385038083978</v>
          </cell>
          <cell r="K81">
            <v>2.1593720102791685</v>
          </cell>
          <cell r="L81">
            <v>2.1593720102791685</v>
          </cell>
          <cell r="M81">
            <v>1.6502910673721543</v>
          </cell>
          <cell r="N81">
            <v>1.5834349260500391</v>
          </cell>
          <cell r="O81">
            <v>2.1104213541676824</v>
          </cell>
          <cell r="P81">
            <v>1.5532639073025325</v>
          </cell>
          <cell r="Q81">
            <v>1.4903385038083978</v>
          </cell>
        </row>
        <row r="82">
          <cell r="A82" t="str">
            <v>R962</v>
          </cell>
          <cell r="B82" t="str">
            <v>E6134</v>
          </cell>
          <cell r="C82" t="str">
            <v>Staffordshire Fire</v>
          </cell>
          <cell r="D82">
            <v>0</v>
          </cell>
          <cell r="E82">
            <v>0</v>
          </cell>
          <cell r="F82">
            <v>0</v>
          </cell>
          <cell r="G82">
            <v>0</v>
          </cell>
          <cell r="H82">
            <v>0</v>
          </cell>
          <cell r="I82">
            <v>0</v>
          </cell>
          <cell r="J82">
            <v>0</v>
          </cell>
          <cell r="K82">
            <v>0</v>
          </cell>
          <cell r="L82">
            <v>0</v>
          </cell>
          <cell r="M82">
            <v>0</v>
          </cell>
          <cell r="N82">
            <v>0</v>
          </cell>
          <cell r="O82">
            <v>0</v>
          </cell>
          <cell r="P82">
            <v>0</v>
          </cell>
          <cell r="Q82">
            <v>0</v>
          </cell>
        </row>
        <row r="83">
          <cell r="A83" t="str">
            <v>R363</v>
          </cell>
          <cell r="B83" t="str">
            <v>E4606</v>
          </cell>
          <cell r="C83" t="str">
            <v>Walsall</v>
          </cell>
          <cell r="D83">
            <v>6.1748390102540673</v>
          </cell>
          <cell r="E83">
            <v>3.8794366990075804</v>
          </cell>
          <cell r="F83">
            <v>3.7222740182375502</v>
          </cell>
          <cell r="G83">
            <v>4.7837643248088879</v>
          </cell>
          <cell r="H83">
            <v>4.7837643248088879</v>
          </cell>
          <cell r="I83">
            <v>3.6557938151348282</v>
          </cell>
          <cell r="J83">
            <v>3.5076912938393821</v>
          </cell>
          <cell r="K83">
            <v>4.8357589771589851</v>
          </cell>
          <cell r="L83">
            <v>4.8357589771589851</v>
          </cell>
          <cell r="M83">
            <v>3.6957086625099183</v>
          </cell>
          <cell r="N83">
            <v>3.5459891218112172</v>
          </cell>
          <cell r="O83">
            <v>4.9487917752067911</v>
          </cell>
          <cell r="P83">
            <v>3.6557938151348282</v>
          </cell>
          <cell r="Q83">
            <v>3.5076912938393821</v>
          </cell>
        </row>
        <row r="84">
          <cell r="A84" t="str">
            <v>R365</v>
          </cell>
          <cell r="B84" t="str">
            <v>E4701</v>
          </cell>
          <cell r="C84" t="str">
            <v>Bradford</v>
          </cell>
          <cell r="D84">
            <v>11.5060744909802</v>
          </cell>
          <cell r="E84">
            <v>7.2288666259473748</v>
          </cell>
          <cell r="F84">
            <v>6.9360127541072902</v>
          </cell>
          <cell r="G84">
            <v>8.2485955036000007</v>
          </cell>
          <cell r="H84">
            <v>8.2485955036000007</v>
          </cell>
          <cell r="I84">
            <v>6.3036475833943886</v>
          </cell>
          <cell r="J84">
            <v>6.048275932894394</v>
          </cell>
          <cell r="K84">
            <v>8.2936224667055871</v>
          </cell>
          <cell r="L84">
            <v>8.2936224667055871</v>
          </cell>
          <cell r="M84">
            <v>6.3383664360786867</v>
          </cell>
          <cell r="N84">
            <v>6.0815882648942532</v>
          </cell>
          <cell r="O84">
            <v>8.5559895780044872</v>
          </cell>
          <cell r="P84">
            <v>6.3036475833943886</v>
          </cell>
          <cell r="Q84">
            <v>6.048275932894394</v>
          </cell>
        </row>
        <row r="85">
          <cell r="A85" t="str">
            <v>R334</v>
          </cell>
          <cell r="B85" t="str">
            <v>E4201</v>
          </cell>
          <cell r="C85" t="str">
            <v>Bolton</v>
          </cell>
          <cell r="D85">
            <v>4.688827480413277</v>
          </cell>
          <cell r="E85">
            <v>2.9458273118738481</v>
          </cell>
          <cell r="F85">
            <v>2.8264867597936707</v>
          </cell>
          <cell r="G85">
            <v>2.9046532947022214</v>
          </cell>
          <cell r="H85">
            <v>2.9046532947022214</v>
          </cell>
          <cell r="I85">
            <v>2.2197610143153543</v>
          </cell>
          <cell r="J85">
            <v>2.1298346619230446</v>
          </cell>
          <cell r="K85">
            <v>3.1029862084224633</v>
          </cell>
          <cell r="L85">
            <v>3.1029862084224633</v>
          </cell>
          <cell r="M85">
            <v>2.3714442891554146</v>
          </cell>
          <cell r="N85">
            <v>2.2753729853303519</v>
          </cell>
          <cell r="O85">
            <v>3.0551044519793242</v>
          </cell>
          <cell r="P85">
            <v>2.2197610143153543</v>
          </cell>
          <cell r="Q85">
            <v>2.1298346619230446</v>
          </cell>
        </row>
        <row r="86">
          <cell r="A86" t="str">
            <v>R285</v>
          </cell>
          <cell r="B86" t="str">
            <v>E3831</v>
          </cell>
          <cell r="C86" t="str">
            <v>Adur</v>
          </cell>
          <cell r="D86">
            <v>0.77453418746247416</v>
          </cell>
          <cell r="E86">
            <v>0.4866129054519765</v>
          </cell>
          <cell r="F86">
            <v>0.46689937623323974</v>
          </cell>
          <cell r="G86">
            <v>0.5532934284444444</v>
          </cell>
          <cell r="H86">
            <v>0.5532934284444444</v>
          </cell>
          <cell r="I86">
            <v>0.42283159376643259</v>
          </cell>
          <cell r="J86">
            <v>0.40570195563943368</v>
          </cell>
          <cell r="K86">
            <v>0.5532934284444444</v>
          </cell>
          <cell r="L86">
            <v>0.5532934284444444</v>
          </cell>
          <cell r="M86">
            <v>0.42285219881104874</v>
          </cell>
          <cell r="N86">
            <v>0.40572172593810585</v>
          </cell>
          <cell r="O86">
            <v>0.55725804976389037</v>
          </cell>
          <cell r="P86">
            <v>0.42283159376643259</v>
          </cell>
          <cell r="Q86">
            <v>0.40570195563943368</v>
          </cell>
        </row>
        <row r="87">
          <cell r="A87" t="str">
            <v>R382</v>
          </cell>
          <cell r="B87" t="str">
            <v>E5022</v>
          </cell>
          <cell r="C87" t="str">
            <v>Westminster</v>
          </cell>
          <cell r="D87">
            <v>13.442848825879365</v>
          </cell>
          <cell r="E87">
            <v>8.4456746139818151</v>
          </cell>
          <cell r="F87">
            <v>8.1035257490230617</v>
          </cell>
          <cell r="G87">
            <v>9.6891423624622206</v>
          </cell>
          <cell r="H87">
            <v>9.6891423624622206</v>
          </cell>
          <cell r="I87">
            <v>7.404525874937482</v>
          </cell>
          <cell r="J87">
            <v>7.1045557435434157</v>
          </cell>
          <cell r="K87">
            <v>9.4562334912049071</v>
          </cell>
          <cell r="L87">
            <v>9.4562334912049071</v>
          </cell>
          <cell r="M87">
            <v>7.2268870705160895</v>
          </cell>
          <cell r="N87">
            <v>6.9341133938853634</v>
          </cell>
          <cell r="O87">
            <v>9.889147756478982</v>
          </cell>
          <cell r="P87">
            <v>7.404525874937482</v>
          </cell>
          <cell r="Q87">
            <v>7.1045557435434157</v>
          </cell>
        </row>
        <row r="88">
          <cell r="A88" t="str">
            <v>R131</v>
          </cell>
          <cell r="B88" t="str">
            <v>E1835</v>
          </cell>
          <cell r="C88" t="str">
            <v>Redditch</v>
          </cell>
          <cell r="D88">
            <v>1.1372988071488279</v>
          </cell>
          <cell r="E88">
            <v>0.71452530549604887</v>
          </cell>
          <cell r="F88">
            <v>0.68557865132883156</v>
          </cell>
          <cell r="G88">
            <v>1.0169215922346666</v>
          </cell>
          <cell r="H88">
            <v>1.0169215922346666</v>
          </cell>
          <cell r="I88">
            <v>0.77714022158001617</v>
          </cell>
          <cell r="J88">
            <v>0.7456569290213364</v>
          </cell>
          <cell r="K88">
            <v>1.0763845714782807</v>
          </cell>
          <cell r="L88">
            <v>1.0763845714782807</v>
          </cell>
          <cell r="M88">
            <v>0.82262242675737962</v>
          </cell>
          <cell r="N88">
            <v>0.78929657151560828</v>
          </cell>
          <cell r="O88">
            <v>1.0218506507360305</v>
          </cell>
          <cell r="P88">
            <v>0.77714022158001617</v>
          </cell>
          <cell r="Q88">
            <v>0.7456569290213364</v>
          </cell>
        </row>
        <row r="89">
          <cell r="A89" t="str">
            <v>R374</v>
          </cell>
          <cell r="B89" t="str">
            <v>E5014</v>
          </cell>
          <cell r="C89" t="str">
            <v>Hammersmith and Fulham</v>
          </cell>
          <cell r="D89">
            <v>8.1338935784061039</v>
          </cell>
          <cell r="E89">
            <v>5.1102425830843456</v>
          </cell>
          <cell r="F89">
            <v>4.9032178302515046</v>
          </cell>
          <cell r="G89">
            <v>7.6913662642488907</v>
          </cell>
          <cell r="H89">
            <v>7.6913662642488907</v>
          </cell>
          <cell r="I89">
            <v>5.8778082091034207</v>
          </cell>
          <cell r="J89">
            <v>5.6396880471141477</v>
          </cell>
          <cell r="K89">
            <v>7.5520589604620669</v>
          </cell>
          <cell r="L89">
            <v>7.5520589604620669</v>
          </cell>
          <cell r="M89">
            <v>5.7716296142539747</v>
          </cell>
          <cell r="N89">
            <v>5.5378109305208625</v>
          </cell>
          <cell r="O89">
            <v>7.8285371981890099</v>
          </cell>
          <cell r="P89">
            <v>5.8778082091034207</v>
          </cell>
          <cell r="Q89">
            <v>5.6396880471141477</v>
          </cell>
        </row>
        <row r="90">
          <cell r="A90" t="str">
            <v>R398</v>
          </cell>
          <cell r="B90" t="str">
            <v>E5045</v>
          </cell>
          <cell r="C90" t="str">
            <v>Newham</v>
          </cell>
          <cell r="D90">
            <v>12.981271657094904</v>
          </cell>
          <cell r="E90">
            <v>8.1556817242833386</v>
          </cell>
          <cell r="F90">
            <v>7.8252809721268708</v>
          </cell>
          <cell r="G90">
            <v>11.41752585784889</v>
          </cell>
          <cell r="H90">
            <v>11.41752585784889</v>
          </cell>
          <cell r="I90">
            <v>8.7253713981684218</v>
          </cell>
          <cell r="J90">
            <v>8.3718915334238471</v>
          </cell>
          <cell r="K90">
            <v>10.884044859940007</v>
          </cell>
          <cell r="L90">
            <v>10.884044859940007</v>
          </cell>
          <cell r="M90">
            <v>8.3180859637588132</v>
          </cell>
          <cell r="N90">
            <v>7.9811059353762488</v>
          </cell>
          <cell r="O90">
            <v>11.664330980426959</v>
          </cell>
          <cell r="P90">
            <v>8.7253713981684218</v>
          </cell>
          <cell r="Q90">
            <v>8.3718915334238471</v>
          </cell>
        </row>
        <row r="91">
          <cell r="A91" t="str">
            <v>R402</v>
          </cell>
          <cell r="B91" t="str">
            <v>E5049</v>
          </cell>
          <cell r="C91" t="str">
            <v>Waltham Forest</v>
          </cell>
          <cell r="D91">
            <v>6.1677666202573453</v>
          </cell>
          <cell r="E91">
            <v>3.8749933622246426</v>
          </cell>
          <cell r="F91">
            <v>3.7180106887016828</v>
          </cell>
          <cell r="G91">
            <v>5.683796661662222</v>
          </cell>
          <cell r="H91">
            <v>5.683796661662222</v>
          </cell>
          <cell r="I91">
            <v>4.3436062630486818</v>
          </cell>
          <cell r="J91">
            <v>4.1676392715818853</v>
          </cell>
          <cell r="K91">
            <v>5.767613546940126</v>
          </cell>
          <cell r="L91">
            <v>5.767613546940126</v>
          </cell>
          <cell r="M91">
            <v>4.407874637283725</v>
          </cell>
          <cell r="N91">
            <v>4.2293040229801138</v>
          </cell>
          <cell r="O91">
            <v>5.8395764113321302</v>
          </cell>
          <cell r="P91">
            <v>4.3436062630486818</v>
          </cell>
          <cell r="Q91">
            <v>4.1676392715818853</v>
          </cell>
        </row>
        <row r="92">
          <cell r="A92" t="str">
            <v>R371</v>
          </cell>
          <cell r="B92" t="str">
            <v>E5011</v>
          </cell>
          <cell r="C92" t="str">
            <v>Camden</v>
          </cell>
          <cell r="D92">
            <v>9.4831962922026669</v>
          </cell>
          <cell r="E92">
            <v>5.9579625733999357</v>
          </cell>
          <cell r="F92">
            <v>5.7165952196801086</v>
          </cell>
          <cell r="G92">
            <v>7.5994085916800005</v>
          </cell>
          <cell r="H92">
            <v>7.5994085916800005</v>
          </cell>
          <cell r="I92">
            <v>5.8075333653181405</v>
          </cell>
          <cell r="J92">
            <v>5.5722601586208089</v>
          </cell>
          <cell r="K92">
            <v>7.5033153741954379</v>
          </cell>
          <cell r="L92">
            <v>7.5033153741954379</v>
          </cell>
          <cell r="M92">
            <v>5.7343775314148058</v>
          </cell>
          <cell r="N92">
            <v>5.5020679938947943</v>
          </cell>
          <cell r="O92">
            <v>7.8023851439381335</v>
          </cell>
          <cell r="P92">
            <v>5.8075333653181405</v>
          </cell>
          <cell r="Q92">
            <v>5.5722601586208089</v>
          </cell>
        </row>
        <row r="93">
          <cell r="A93" t="str">
            <v>R627</v>
          </cell>
          <cell r="B93" t="str">
            <v>E1702</v>
          </cell>
          <cell r="C93" t="str">
            <v>Southampton</v>
          </cell>
          <cell r="D93">
            <v>6.1062476858173245</v>
          </cell>
          <cell r="E93">
            <v>3.8363431542509394</v>
          </cell>
          <cell r="F93">
            <v>3.6809262674049528</v>
          </cell>
          <cell r="G93">
            <v>5.7763000808177773</v>
          </cell>
          <cell r="H93">
            <v>5.7763000808177773</v>
          </cell>
          <cell r="I93">
            <v>4.4142981710663731</v>
          </cell>
          <cell r="J93">
            <v>4.2354673283152771</v>
          </cell>
          <cell r="K93">
            <v>5.7843032024754413</v>
          </cell>
          <cell r="L93">
            <v>5.7843032024754413</v>
          </cell>
          <cell r="M93">
            <v>4.4206296370319569</v>
          </cell>
          <cell r="N93">
            <v>4.2415422956596531</v>
          </cell>
          <cell r="O93">
            <v>5.8984885742823341</v>
          </cell>
          <cell r="P93">
            <v>4.4142981710663731</v>
          </cell>
          <cell r="Q93">
            <v>4.2354673283152771</v>
          </cell>
        </row>
        <row r="94">
          <cell r="A94" t="str">
            <v>R668</v>
          </cell>
          <cell r="B94" t="str">
            <v>E2321</v>
          </cell>
          <cell r="C94" t="str">
            <v>Lancashire</v>
          </cell>
          <cell r="D94">
            <v>5.5230807155286925</v>
          </cell>
          <cell r="E94">
            <v>3.469959618999273</v>
          </cell>
          <cell r="F94">
            <v>3.3293855619396009</v>
          </cell>
          <cell r="G94">
            <v>4.8271673192977778</v>
          </cell>
          <cell r="H94">
            <v>4.8271673192977778</v>
          </cell>
          <cell r="I94">
            <v>3.68896275658705</v>
          </cell>
          <cell r="J94">
            <v>3.5395165041879961</v>
          </cell>
          <cell r="K94">
            <v>4.9164386088352821</v>
          </cell>
          <cell r="L94">
            <v>4.9164386088352821</v>
          </cell>
          <cell r="M94">
            <v>3.757367735073823</v>
          </cell>
          <cell r="N94">
            <v>3.6051502788554752</v>
          </cell>
          <cell r="O94">
            <v>5.2497400444134117</v>
          </cell>
          <cell r="P94">
            <v>3.68896275658705</v>
          </cell>
          <cell r="Q94">
            <v>3.5395165041879961</v>
          </cell>
        </row>
        <row r="95">
          <cell r="A95" t="str">
            <v>R89</v>
          </cell>
          <cell r="B95" t="str">
            <v>E1433</v>
          </cell>
          <cell r="C95" t="str">
            <v>Hastings</v>
          </cell>
          <cell r="D95">
            <v>1.4034590636338387</v>
          </cell>
          <cell r="E95">
            <v>0.88174454232320221</v>
          </cell>
          <cell r="F95">
            <v>0.84602354807130287</v>
          </cell>
          <cell r="G95">
            <v>1.008962984888889</v>
          </cell>
          <cell r="H95">
            <v>1.008962984888889</v>
          </cell>
          <cell r="I95">
            <v>0.77105818543937865</v>
          </cell>
          <cell r="J95">
            <v>0.73982128666891234</v>
          </cell>
          <cell r="K95">
            <v>1.0370051095504649</v>
          </cell>
          <cell r="L95">
            <v>1.0370051095504649</v>
          </cell>
          <cell r="M95">
            <v>0.792526836952548</v>
          </cell>
          <cell r="N95">
            <v>0.7604202060312284</v>
          </cell>
          <cell r="O95">
            <v>1.0174648852707973</v>
          </cell>
          <cell r="P95">
            <v>0.77105818543937865</v>
          </cell>
          <cell r="Q95">
            <v>0.73982128666891234</v>
          </cell>
        </row>
        <row r="96">
          <cell r="A96" t="str">
            <v>R958</v>
          </cell>
          <cell r="B96" t="str">
            <v>E6113</v>
          </cell>
          <cell r="C96" t="str">
            <v>Durham Fire</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A97" t="str">
            <v>R625</v>
          </cell>
          <cell r="B97" t="str">
            <v>E1401</v>
          </cell>
          <cell r="C97" t="str">
            <v>Brighton &amp; Hove</v>
          </cell>
          <cell r="D97">
            <v>5.1648576367762065</v>
          </cell>
          <cell r="E97">
            <v>3.2449005112498881</v>
          </cell>
          <cell r="F97">
            <v>3.113443987339978</v>
          </cell>
          <cell r="G97">
            <v>4.6199882417777776</v>
          </cell>
          <cell r="H97">
            <v>4.6199882417777776</v>
          </cell>
          <cell r="I97">
            <v>3.5306347247701373</v>
          </cell>
          <cell r="J97">
            <v>3.387602614384988</v>
          </cell>
          <cell r="K97">
            <v>4.8691922744531189</v>
          </cell>
          <cell r="L97">
            <v>4.8691922744531189</v>
          </cell>
          <cell r="M97">
            <v>3.7212599207528987</v>
          </cell>
          <cell r="N97">
            <v>3.5705052544537357</v>
          </cell>
          <cell r="O97">
            <v>4.750521966115409</v>
          </cell>
          <cell r="P97">
            <v>3.5306347247701373</v>
          </cell>
          <cell r="Q97">
            <v>3.387602614384988</v>
          </cell>
        </row>
        <row r="98">
          <cell r="A98" t="str">
            <v>R120</v>
          </cell>
          <cell r="B98" t="str">
            <v>E1737</v>
          </cell>
          <cell r="C98" t="str">
            <v>Havant</v>
          </cell>
          <cell r="D98">
            <v>1.8327641909555856</v>
          </cell>
          <cell r="E98">
            <v>1.1514620302185801</v>
          </cell>
          <cell r="F98">
            <v>1.1048143147086587</v>
          </cell>
          <cell r="G98">
            <v>2.0148165998933329</v>
          </cell>
          <cell r="H98">
            <v>2.0148165998933329</v>
          </cell>
          <cell r="I98">
            <v>1.5397401636869503</v>
          </cell>
          <cell r="J98">
            <v>1.477362630403255</v>
          </cell>
          <cell r="K98">
            <v>2.1000994268567439</v>
          </cell>
          <cell r="L98">
            <v>2.1000994268567439</v>
          </cell>
          <cell r="M98">
            <v>1.6049922422987237</v>
          </cell>
          <cell r="N98">
            <v>1.5399712346149779</v>
          </cell>
          <cell r="O98">
            <v>2.0222905254170636</v>
          </cell>
          <cell r="P98">
            <v>1.5397401636869503</v>
          </cell>
          <cell r="Q98">
            <v>1.477362630403255</v>
          </cell>
        </row>
        <row r="99">
          <cell r="A99" t="str">
            <v>R360</v>
          </cell>
          <cell r="B99" t="str">
            <v>E4603</v>
          </cell>
          <cell r="C99" t="str">
            <v>Dudley</v>
          </cell>
          <cell r="D99">
            <v>5.5900111867605524</v>
          </cell>
          <cell r="E99">
            <v>3.5120097074222367</v>
          </cell>
          <cell r="F99">
            <v>3.3697321286567306</v>
          </cell>
          <cell r="G99">
            <v>4.3184107836622214</v>
          </cell>
          <cell r="H99">
            <v>4.3184107836622214</v>
          </cell>
          <cell r="I99">
            <v>3.3001666391152322</v>
          </cell>
          <cell r="J99">
            <v>3.1664711889165296</v>
          </cell>
          <cell r="K99">
            <v>4.533401853052248</v>
          </cell>
          <cell r="L99">
            <v>4.533401853052248</v>
          </cell>
          <cell r="M99">
            <v>3.4646334894066171</v>
          </cell>
          <cell r="N99">
            <v>3.3242752030553846</v>
          </cell>
          <cell r="O99">
            <v>4.4715942749921478</v>
          </cell>
          <cell r="P99">
            <v>3.3001666391152322</v>
          </cell>
          <cell r="Q99">
            <v>3.1664711889165296</v>
          </cell>
        </row>
        <row r="100">
          <cell r="A100" t="str">
            <v>R343</v>
          </cell>
          <cell r="B100" t="str">
            <v>E4210</v>
          </cell>
          <cell r="C100" t="str">
            <v>Wigan</v>
          </cell>
          <cell r="D100">
            <v>4.9053571597816141</v>
          </cell>
          <cell r="E100">
            <v>3.0818653823678206</v>
          </cell>
          <cell r="F100">
            <v>2.9570136931034527</v>
          </cell>
          <cell r="G100">
            <v>3.992085260124445</v>
          </cell>
          <cell r="H100">
            <v>3.992085260124445</v>
          </cell>
          <cell r="I100">
            <v>3.0507858691464489</v>
          </cell>
          <cell r="J100">
            <v>2.9271932646394458</v>
          </cell>
          <cell r="K100">
            <v>4.243451860680814</v>
          </cell>
          <cell r="L100">
            <v>4.243451860680814</v>
          </cell>
          <cell r="M100">
            <v>3.2430404150695371</v>
          </cell>
          <cell r="N100">
            <v>3.1116592468684212</v>
          </cell>
          <cell r="O100">
            <v>4.147911405371917</v>
          </cell>
          <cell r="P100">
            <v>3.0507858691464489</v>
          </cell>
          <cell r="Q100">
            <v>2.9271932646394458</v>
          </cell>
        </row>
        <row r="101">
          <cell r="A101" t="str">
            <v>R956</v>
          </cell>
          <cell r="B101" t="str">
            <v>E6110</v>
          </cell>
          <cell r="C101" t="str">
            <v>Derbyshire Fire</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t="str">
            <v>R652</v>
          </cell>
          <cell r="B102" t="str">
            <v>E1101</v>
          </cell>
          <cell r="C102" t="str">
            <v>Plymouth</v>
          </cell>
          <cell r="D102">
            <v>5.6680565466947224</v>
          </cell>
          <cell r="E102">
            <v>3.5610428940386143</v>
          </cell>
          <cell r="F102">
            <v>3.416778896199097</v>
          </cell>
          <cell r="G102">
            <v>5.1462178775555554</v>
          </cell>
          <cell r="H102">
            <v>5.1462178775555554</v>
          </cell>
          <cell r="I102">
            <v>3.9327839355580054</v>
          </cell>
          <cell r="J102">
            <v>3.7734600661004261</v>
          </cell>
          <cell r="K102">
            <v>5.248683885974847</v>
          </cell>
          <cell r="L102">
            <v>5.248683885974847</v>
          </cell>
          <cell r="M102">
            <v>4.0112848046801499</v>
          </cell>
          <cell r="N102">
            <v>3.8487807294372387</v>
          </cell>
          <cell r="O102">
            <v>5.2749848358577323</v>
          </cell>
          <cell r="P102">
            <v>3.9327839355580054</v>
          </cell>
          <cell r="Q102">
            <v>3.7734600661004261</v>
          </cell>
        </row>
        <row r="103">
          <cell r="A103" t="str">
            <v>R182</v>
          </cell>
          <cell r="B103" t="str">
            <v>E2342</v>
          </cell>
          <cell r="C103" t="str">
            <v>South Ribble</v>
          </cell>
          <cell r="D103">
            <v>1.7580754172514561</v>
          </cell>
          <cell r="E103">
            <v>1.1045376700481355</v>
          </cell>
          <cell r="F103">
            <v>1.0597909414107911</v>
          </cell>
          <cell r="G103">
            <v>1.6636994388622224</v>
          </cell>
          <cell r="H103">
            <v>1.6636994388622224</v>
          </cell>
          <cell r="I103">
            <v>1.271413411253026</v>
          </cell>
          <cell r="J103">
            <v>1.2199062581318993</v>
          </cell>
          <cell r="K103">
            <v>1.6967537784324931</v>
          </cell>
          <cell r="L103">
            <v>1.6967537784324931</v>
          </cell>
          <cell r="M103">
            <v>1.2967370099953677</v>
          </cell>
          <cell r="N103">
            <v>1.2442039541533358</v>
          </cell>
          <cell r="O103">
            <v>1.6689566421002553</v>
          </cell>
          <cell r="P103">
            <v>1.271413411253026</v>
          </cell>
          <cell r="Q103">
            <v>1.2199062581318993</v>
          </cell>
        </row>
        <row r="104">
          <cell r="A104" t="str">
            <v>R340</v>
          </cell>
          <cell r="B104" t="str">
            <v>E4207</v>
          </cell>
          <cell r="C104" t="str">
            <v>Stockport</v>
          </cell>
          <cell r="D104">
            <v>3.3801975459297338</v>
          </cell>
          <cell r="E104">
            <v>2.1236606149243746</v>
          </cell>
          <cell r="F104">
            <v>2.0376274556843676</v>
          </cell>
          <cell r="G104">
            <v>2.6433868611111113</v>
          </cell>
          <cell r="H104">
            <v>2.6433868611111113</v>
          </cell>
          <cell r="I104">
            <v>2.0200989600892876</v>
          </cell>
          <cell r="J104">
            <v>1.9382612623457953</v>
          </cell>
          <cell r="K104">
            <v>2.9991669278917312</v>
          </cell>
          <cell r="L104">
            <v>2.9991669278917312</v>
          </cell>
          <cell r="M104">
            <v>2.2921008363064908</v>
          </cell>
          <cell r="N104">
            <v>2.1992438727887409</v>
          </cell>
          <cell r="O104">
            <v>2.7491547124595219</v>
          </cell>
          <cell r="P104">
            <v>2.0200989600892876</v>
          </cell>
          <cell r="Q104">
            <v>1.9382612623457953</v>
          </cell>
        </row>
        <row r="105">
          <cell r="A105" t="str">
            <v>R342</v>
          </cell>
          <cell r="B105" t="str">
            <v>E4209</v>
          </cell>
          <cell r="C105" t="str">
            <v>Trafford</v>
          </cell>
          <cell r="D105">
            <v>3.0919683244523082</v>
          </cell>
          <cell r="E105">
            <v>1.942576214558785</v>
          </cell>
          <cell r="F105">
            <v>1.863879097124634</v>
          </cell>
          <cell r="G105">
            <v>2.2565887728266669</v>
          </cell>
          <cell r="H105">
            <v>2.2565887728266669</v>
          </cell>
          <cell r="I105">
            <v>1.7245045363584033</v>
          </cell>
          <cell r="J105">
            <v>1.6546418792351392</v>
          </cell>
          <cell r="K105">
            <v>2.5482065625855368</v>
          </cell>
          <cell r="L105">
            <v>2.5482065625855368</v>
          </cell>
          <cell r="M105">
            <v>1.9474562548906731</v>
          </cell>
          <cell r="N105">
            <v>1.8685614385944598</v>
          </cell>
          <cell r="O105">
            <v>2.3378793606871175</v>
          </cell>
          <cell r="P105">
            <v>1.7245045363584033</v>
          </cell>
          <cell r="Q105">
            <v>1.6546418792351392</v>
          </cell>
        </row>
        <row r="106">
          <cell r="A106" t="str">
            <v>R54</v>
          </cell>
          <cell r="B106" t="str">
            <v>E1033</v>
          </cell>
          <cell r="C106" t="str">
            <v>Chesterfield</v>
          </cell>
          <cell r="D106">
            <v>0.91407492998442164</v>
          </cell>
          <cell r="E106">
            <v>0.57428150323200788</v>
          </cell>
          <cell r="F106">
            <v>0.55101636770661733</v>
          </cell>
          <cell r="G106">
            <v>0.68279584622222211</v>
          </cell>
          <cell r="H106">
            <v>0.68279584622222211</v>
          </cell>
          <cell r="I106">
            <v>0.52179845455047014</v>
          </cell>
          <cell r="J106">
            <v>0.50065949796953346</v>
          </cell>
          <cell r="K106">
            <v>0.75815248210150077</v>
          </cell>
          <cell r="L106">
            <v>0.75815248210150077</v>
          </cell>
          <cell r="M106">
            <v>0.57941487754876453</v>
          </cell>
          <cell r="N106">
            <v>0.55594178016405893</v>
          </cell>
          <cell r="O106">
            <v>0.69024247907363923</v>
          </cell>
          <cell r="P106">
            <v>0.52179845455047014</v>
          </cell>
          <cell r="Q106">
            <v>0.50065949796953346</v>
          </cell>
        </row>
        <row r="107">
          <cell r="A107" t="str">
            <v>R966</v>
          </cell>
          <cell r="B107" t="str">
            <v>E6106</v>
          </cell>
          <cell r="C107" t="str">
            <v>Cheshire Fire</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t="str">
            <v>R624</v>
          </cell>
          <cell r="B108" t="str">
            <v>E1301</v>
          </cell>
          <cell r="C108" t="str">
            <v>Darlington</v>
          </cell>
          <cell r="D108">
            <v>2.7127832783339603</v>
          </cell>
          <cell r="E108">
            <v>1.7043474313980278</v>
          </cell>
          <cell r="F108">
            <v>1.6353013734096216</v>
          </cell>
          <cell r="G108">
            <v>2.2286051698222216</v>
          </cell>
          <cell r="H108">
            <v>2.2286051698222216</v>
          </cell>
          <cell r="I108">
            <v>1.703119226413619</v>
          </cell>
          <cell r="J108">
            <v>1.6341229251303355</v>
          </cell>
          <cell r="K108">
            <v>2.2460560340861608</v>
          </cell>
          <cell r="L108">
            <v>2.2460560340861608</v>
          </cell>
          <cell r="M108">
            <v>1.7165389716200474</v>
          </cell>
          <cell r="N108">
            <v>1.6469990132814929</v>
          </cell>
          <cell r="O108">
            <v>2.279169211289076</v>
          </cell>
          <cell r="P108">
            <v>1.703119226413619</v>
          </cell>
          <cell r="Q108">
            <v>1.6341229251303355</v>
          </cell>
        </row>
        <row r="109">
          <cell r="A109" t="str">
            <v>R75</v>
          </cell>
          <cell r="B109" t="str">
            <v>E1236</v>
          </cell>
          <cell r="C109" t="str">
            <v>Purbeck</v>
          </cell>
          <cell r="D109">
            <v>0.58671381863051542</v>
          </cell>
          <cell r="E109">
            <v>0.36861189676853562</v>
          </cell>
          <cell r="F109">
            <v>0.3536787922086162</v>
          </cell>
          <cell r="G109">
            <v>0.45618906370844442</v>
          </cell>
          <cell r="H109">
            <v>0.45618906370844442</v>
          </cell>
          <cell r="I109">
            <v>0.34862360358944011</v>
          </cell>
          <cell r="J109">
            <v>0.33450025930756461</v>
          </cell>
          <cell r="K109">
            <v>0.51354998721111966</v>
          </cell>
          <cell r="L109">
            <v>0.51354998721111966</v>
          </cell>
          <cell r="M109">
            <v>0.39247843933756799</v>
          </cell>
          <cell r="N109">
            <v>0.3765784599187747</v>
          </cell>
          <cell r="O109">
            <v>0.45874713393802141</v>
          </cell>
          <cell r="P109">
            <v>0.34862360358944011</v>
          </cell>
          <cell r="Q109">
            <v>0.33450025930756461</v>
          </cell>
        </row>
        <row r="110">
          <cell r="A110" t="str">
            <v>R673</v>
          </cell>
          <cell r="B110" t="str">
            <v>E1302</v>
          </cell>
          <cell r="C110" t="str">
            <v>Durham</v>
          </cell>
          <cell r="D110">
            <v>10.505097406022209</v>
          </cell>
          <cell r="E110">
            <v>6.5999875196576259</v>
          </cell>
          <cell r="F110">
            <v>6.3326106265371678</v>
          </cell>
          <cell r="G110">
            <v>8.8830357935911124</v>
          </cell>
          <cell r="H110">
            <v>8.8830357935911124</v>
          </cell>
          <cell r="I110">
            <v>6.7884923062402436</v>
          </cell>
          <cell r="J110">
            <v>6.5134787586526768</v>
          </cell>
          <cell r="K110">
            <v>9.1038422964534131</v>
          </cell>
          <cell r="L110">
            <v>9.1038422964534131</v>
          </cell>
          <cell r="M110">
            <v>6.9575735672611279</v>
          </cell>
          <cell r="N110">
            <v>6.6757102457729278</v>
          </cell>
          <cell r="O110">
            <v>9.1660858792295432</v>
          </cell>
          <cell r="P110">
            <v>6.7884923062402436</v>
          </cell>
          <cell r="Q110">
            <v>6.5134787586526768</v>
          </cell>
        </row>
        <row r="111">
          <cell r="A111" t="str">
            <v>R645</v>
          </cell>
          <cell r="B111" t="str">
            <v>E0304</v>
          </cell>
          <cell r="C111" t="str">
            <v>Slough</v>
          </cell>
          <cell r="D111">
            <v>3.7237051240624424</v>
          </cell>
          <cell r="E111">
            <v>2.3394744851778784</v>
          </cell>
          <cell r="F111">
            <v>2.2446983333263226</v>
          </cell>
          <cell r="G111">
            <v>3.1281396756977777</v>
          </cell>
          <cell r="H111">
            <v>3.1281396756977777</v>
          </cell>
          <cell r="I111">
            <v>2.3905512276152248</v>
          </cell>
          <cell r="J111">
            <v>2.2937058687139649</v>
          </cell>
          <cell r="K111">
            <v>3.0960072713982711</v>
          </cell>
          <cell r="L111">
            <v>3.0960072713982711</v>
          </cell>
          <cell r="M111">
            <v>2.3661106655945128</v>
          </cell>
          <cell r="N111">
            <v>2.2702554360714906</v>
          </cell>
          <cell r="O111">
            <v>3.1949822688845804</v>
          </cell>
          <cell r="P111">
            <v>2.3905512276152248</v>
          </cell>
          <cell r="Q111">
            <v>2.2937058687139649</v>
          </cell>
        </row>
        <row r="112">
          <cell r="A112" t="str">
            <v>R102</v>
          </cell>
          <cell r="B112" t="str">
            <v>E1539</v>
          </cell>
          <cell r="C112" t="str">
            <v>Maldon</v>
          </cell>
          <cell r="D112">
            <v>0.80316438073272034</v>
          </cell>
          <cell r="E112">
            <v>0.50460026063448893</v>
          </cell>
          <cell r="F112">
            <v>0.48415803259172707</v>
          </cell>
          <cell r="G112">
            <v>0.79706767950933322</v>
          </cell>
          <cell r="H112">
            <v>0.79706767950933322</v>
          </cell>
          <cell r="I112">
            <v>0.60912597175457661</v>
          </cell>
          <cell r="J112">
            <v>0.58444922663018994</v>
          </cell>
          <cell r="K112">
            <v>0.86123024799373671</v>
          </cell>
          <cell r="L112">
            <v>0.86123024799373671</v>
          </cell>
          <cell r="M112">
            <v>0.65819163092283606</v>
          </cell>
          <cell r="N112">
            <v>0.6315271512052788</v>
          </cell>
          <cell r="O112">
            <v>0.80045343280927184</v>
          </cell>
          <cell r="P112">
            <v>0.60912597175457661</v>
          </cell>
          <cell r="Q112">
            <v>0.58444922663018994</v>
          </cell>
        </row>
        <row r="113">
          <cell r="A113" t="str">
            <v>R351</v>
          </cell>
          <cell r="B113" t="str">
            <v>E4403</v>
          </cell>
          <cell r="C113" t="str">
            <v>Rotherham</v>
          </cell>
          <cell r="D113">
            <v>6.1663439267386027</v>
          </cell>
          <cell r="E113">
            <v>3.8740995333428074</v>
          </cell>
          <cell r="F113">
            <v>3.7171530703715638</v>
          </cell>
          <cell r="G113">
            <v>5.0724734702311114</v>
          </cell>
          <cell r="H113">
            <v>5.0724734702311114</v>
          </cell>
          <cell r="I113">
            <v>3.8764278256218709</v>
          </cell>
          <cell r="J113">
            <v>3.7193870395092525</v>
          </cell>
          <cell r="K113">
            <v>5.0823631990847051</v>
          </cell>
          <cell r="L113">
            <v>5.0823631990847051</v>
          </cell>
          <cell r="M113">
            <v>3.8841749122728118</v>
          </cell>
          <cell r="N113">
            <v>3.7268202783001336</v>
          </cell>
          <cell r="O113">
            <v>5.2151605089117901</v>
          </cell>
          <cell r="P113">
            <v>3.8764278256218709</v>
          </cell>
          <cell r="Q113">
            <v>3.7193870395092525</v>
          </cell>
        </row>
        <row r="114">
          <cell r="A114" t="str">
            <v>R614</v>
          </cell>
          <cell r="B114" t="str">
            <v>E2753</v>
          </cell>
          <cell r="C114" t="str">
            <v>Harrogate</v>
          </cell>
          <cell r="D114">
            <v>1.662189979256965</v>
          </cell>
          <cell r="E114">
            <v>1.0442961825472428</v>
          </cell>
          <cell r="F114">
            <v>1.001989940610361</v>
          </cell>
          <cell r="G114">
            <v>1.2190006789617776</v>
          </cell>
          <cell r="H114">
            <v>1.2190006789617776</v>
          </cell>
          <cell r="I114">
            <v>0.9315707965968113</v>
          </cell>
          <cell r="J114">
            <v>0.89383125473041458</v>
          </cell>
          <cell r="K114">
            <v>1.421178254106261</v>
          </cell>
          <cell r="L114">
            <v>1.421178254106261</v>
          </cell>
          <cell r="M114">
            <v>1.086129563007489</v>
          </cell>
          <cell r="N114">
            <v>1.0421285785786125</v>
          </cell>
          <cell r="O114">
            <v>1.2274261463921512</v>
          </cell>
          <cell r="P114">
            <v>0.9315707965968113</v>
          </cell>
          <cell r="Q114">
            <v>0.89383125473041458</v>
          </cell>
        </row>
        <row r="115">
          <cell r="A115" t="str">
            <v>R964</v>
          </cell>
          <cell r="B115" t="str">
            <v>E6103</v>
          </cell>
          <cell r="C115" t="str">
            <v>Berkshire Fire Authority</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t="str">
            <v>R51</v>
          </cell>
          <cell r="B116" t="str">
            <v>E0936</v>
          </cell>
          <cell r="C116" t="str">
            <v>South Lakeland</v>
          </cell>
          <cell r="D116">
            <v>0.94903143717211347</v>
          </cell>
          <cell r="E116">
            <v>0.59624346153211161</v>
          </cell>
          <cell r="F116">
            <v>0.57208860914594939</v>
          </cell>
          <cell r="G116">
            <v>1.1302351264853334</v>
          </cell>
          <cell r="H116">
            <v>1.1302351264853334</v>
          </cell>
          <cell r="I116">
            <v>0.86373539842355895</v>
          </cell>
          <cell r="J116">
            <v>0.82874398569424512</v>
          </cell>
          <cell r="K116">
            <v>1.3113325044461608</v>
          </cell>
          <cell r="L116">
            <v>1.3113325044461608</v>
          </cell>
          <cell r="M116">
            <v>1.0021804062202686</v>
          </cell>
          <cell r="N116">
            <v>0.96158034711965934</v>
          </cell>
          <cell r="O116">
            <v>1.1353277729314053</v>
          </cell>
          <cell r="P116">
            <v>0.86373539842355895</v>
          </cell>
          <cell r="Q116">
            <v>0.82874398569424512</v>
          </cell>
        </row>
        <row r="117">
          <cell r="A117" t="str">
            <v>R78</v>
          </cell>
          <cell r="B117" t="str">
            <v>E1233</v>
          </cell>
          <cell r="C117" t="str">
            <v>East Dorset</v>
          </cell>
          <cell r="D117">
            <v>1.1641534115328371</v>
          </cell>
          <cell r="E117">
            <v>0.73139711990475664</v>
          </cell>
          <cell r="F117">
            <v>0.70176695939688805</v>
          </cell>
          <cell r="G117">
            <v>0.88180861777777797</v>
          </cell>
          <cell r="H117">
            <v>0.88180861777777797</v>
          </cell>
          <cell r="I117">
            <v>0.67388572515711886</v>
          </cell>
          <cell r="J117">
            <v>0.64658545057719197</v>
          </cell>
          <cell r="K117">
            <v>0.98620719538511525</v>
          </cell>
          <cell r="L117">
            <v>0.98620719538511525</v>
          </cell>
          <cell r="M117">
            <v>0.75370474257086895</v>
          </cell>
          <cell r="N117">
            <v>0.72317086174177092</v>
          </cell>
          <cell r="O117">
            <v>0.88485752598221457</v>
          </cell>
          <cell r="P117">
            <v>0.67388572515711886</v>
          </cell>
          <cell r="Q117">
            <v>0.64658545057719197</v>
          </cell>
        </row>
        <row r="118">
          <cell r="A118" t="str">
            <v>R613</v>
          </cell>
          <cell r="B118" t="str">
            <v>E2004</v>
          </cell>
          <cell r="C118" t="str">
            <v>North Lincolnshire</v>
          </cell>
          <cell r="D118">
            <v>3.2421735364145401</v>
          </cell>
          <cell r="E118">
            <v>2.0369449277674745</v>
          </cell>
          <cell r="F118">
            <v>1.9544247707790268</v>
          </cell>
          <cell r="G118">
            <v>2.0089639036088887</v>
          </cell>
          <cell r="H118">
            <v>2.0089639036088887</v>
          </cell>
          <cell r="I118">
            <v>1.5352674828804207</v>
          </cell>
          <cell r="J118">
            <v>1.4730711456208705</v>
          </cell>
          <cell r="K118">
            <v>2.0907082421131897</v>
          </cell>
          <cell r="L118">
            <v>2.0907082421131897</v>
          </cell>
          <cell r="M118">
            <v>1.597815068462741</v>
          </cell>
          <cell r="N118">
            <v>1.5330848204866363</v>
          </cell>
          <cell r="O118">
            <v>2.0828939042445147</v>
          </cell>
          <cell r="P118">
            <v>1.5352674828804207</v>
          </cell>
          <cell r="Q118">
            <v>1.4730711456208705</v>
          </cell>
        </row>
        <row r="119">
          <cell r="A119" t="str">
            <v>R379</v>
          </cell>
          <cell r="B119" t="str">
            <v>E5019</v>
          </cell>
          <cell r="C119" t="str">
            <v>Southwark</v>
          </cell>
          <cell r="D119">
            <v>16.658501752275289</v>
          </cell>
          <cell r="E119">
            <v>10.465957564389972</v>
          </cell>
          <cell r="F119">
            <v>10.041963547922148</v>
          </cell>
          <cell r="G119">
            <v>12.791120742088886</v>
          </cell>
          <cell r="H119">
            <v>12.791120742088886</v>
          </cell>
          <cell r="I119">
            <v>9.7750844152297365</v>
          </cell>
          <cell r="J119">
            <v>9.3790788632268125</v>
          </cell>
          <cell r="K119">
            <v>12.09875293830039</v>
          </cell>
          <cell r="L119">
            <v>12.09875293830039</v>
          </cell>
          <cell r="M119">
            <v>9.2464215546808131</v>
          </cell>
          <cell r="N119">
            <v>8.8718330482011929</v>
          </cell>
          <cell r="O119">
            <v>13.04782529381284</v>
          </cell>
          <cell r="P119">
            <v>9.7750844152297365</v>
          </cell>
          <cell r="Q119">
            <v>9.3790788632268125</v>
          </cell>
        </row>
        <row r="120">
          <cell r="A120" t="str">
            <v>R399</v>
          </cell>
          <cell r="B120" t="str">
            <v>E5046</v>
          </cell>
          <cell r="C120" t="str">
            <v>Redbridge</v>
          </cell>
          <cell r="D120">
            <v>4.5589799100232415</v>
          </cell>
          <cell r="E120">
            <v>2.8642485971880793</v>
          </cell>
          <cell r="F120">
            <v>2.7482129397326989</v>
          </cell>
          <cell r="G120">
            <v>2.5889176278844448</v>
          </cell>
          <cell r="H120">
            <v>2.5889176278844448</v>
          </cell>
          <cell r="I120">
            <v>1.9784731038754915</v>
          </cell>
          <cell r="J120">
            <v>1.8983217414583577</v>
          </cell>
          <cell r="K120">
            <v>2.832910310835925</v>
          </cell>
          <cell r="L120">
            <v>2.832910310835925</v>
          </cell>
          <cell r="M120">
            <v>2.1650399090032613</v>
          </cell>
          <cell r="N120">
            <v>2.0773304030948103</v>
          </cell>
          <cell r="O120">
            <v>2.7079117151092476</v>
          </cell>
          <cell r="P120">
            <v>1.9784731038754915</v>
          </cell>
          <cell r="Q120">
            <v>1.8983217414583577</v>
          </cell>
        </row>
        <row r="121">
          <cell r="A121" t="str">
            <v>R653</v>
          </cell>
          <cell r="B121" t="str">
            <v>E1102</v>
          </cell>
          <cell r="C121" t="str">
            <v>Torbay</v>
          </cell>
          <cell r="D121">
            <v>3.1829603439212821</v>
          </cell>
          <cell r="E121">
            <v>1.999743337306205</v>
          </cell>
          <cell r="F121">
            <v>1.9187302809974249</v>
          </cell>
          <cell r="G121">
            <v>2.3000697223022222</v>
          </cell>
          <cell r="H121">
            <v>2.3000697223022222</v>
          </cell>
          <cell r="I121">
            <v>1.7577330516814851</v>
          </cell>
          <cell r="J121">
            <v>1.6865242500142157</v>
          </cell>
          <cell r="K121">
            <v>2.3800781711384178</v>
          </cell>
          <cell r="L121">
            <v>2.3800781711384178</v>
          </cell>
          <cell r="M121">
            <v>1.8189648318028291</v>
          </cell>
          <cell r="N121">
            <v>1.745275424970729</v>
          </cell>
          <cell r="O121">
            <v>2.3725399134566514</v>
          </cell>
          <cell r="P121">
            <v>1.7577330516814851</v>
          </cell>
          <cell r="Q121">
            <v>1.6865242500142157</v>
          </cell>
        </row>
        <row r="122">
          <cell r="A122" t="str">
            <v>R959</v>
          </cell>
          <cell r="B122" t="str">
            <v>E6114</v>
          </cell>
          <cell r="C122" t="str">
            <v>East Sussex Fire</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t="str">
            <v>R291</v>
          </cell>
          <cell r="B123" t="str">
            <v>E3837</v>
          </cell>
          <cell r="C123" t="str">
            <v>Worthing</v>
          </cell>
          <cell r="D123">
            <v>1.6137796083302729</v>
          </cell>
          <cell r="E123">
            <v>1.0138816293461463</v>
          </cell>
          <cell r="F123">
            <v>0.9728075334877736</v>
          </cell>
          <cell r="G123">
            <v>1.3882326325546668</v>
          </cell>
          <cell r="H123">
            <v>1.3882326325546668</v>
          </cell>
          <cell r="I123">
            <v>1.0608993101399162</v>
          </cell>
          <cell r="J123">
            <v>1.0179204468293426</v>
          </cell>
          <cell r="K123">
            <v>1.4655060112435585</v>
          </cell>
          <cell r="L123">
            <v>1.4655060112435585</v>
          </cell>
          <cell r="M123">
            <v>1.1200068668217895</v>
          </cell>
          <cell r="N123">
            <v>1.0746334543066194</v>
          </cell>
          <cell r="O123">
            <v>1.3942637096054642</v>
          </cell>
          <cell r="P123">
            <v>1.0608993101399162</v>
          </cell>
          <cell r="Q123">
            <v>1.0179204468293426</v>
          </cell>
        </row>
        <row r="124">
          <cell r="A124" t="str">
            <v>R655</v>
          </cell>
          <cell r="B124" t="str">
            <v>E1502</v>
          </cell>
          <cell r="C124" t="str">
            <v>Thurrock</v>
          </cell>
          <cell r="D124">
            <v>3.3977123631365056</v>
          </cell>
          <cell r="E124">
            <v>2.1346645657213954</v>
          </cell>
          <cell r="F124">
            <v>2.04818561742991</v>
          </cell>
          <cell r="G124">
            <v>3.530629725182223</v>
          </cell>
          <cell r="H124">
            <v>3.530629725182223</v>
          </cell>
          <cell r="I124">
            <v>2.6981375829730068</v>
          </cell>
          <cell r="J124">
            <v>2.5888313695903009</v>
          </cell>
          <cell r="K124">
            <v>3.6008526109531314</v>
          </cell>
          <cell r="L124">
            <v>3.6008526109531314</v>
          </cell>
          <cell r="M124">
            <v>2.7519366142063677</v>
          </cell>
          <cell r="N124">
            <v>2.6404509091532273</v>
          </cell>
          <cell r="O124">
            <v>3.6039302692474746</v>
          </cell>
          <cell r="P124">
            <v>2.6981375829730068</v>
          </cell>
          <cell r="Q124">
            <v>2.5888313695903009</v>
          </cell>
        </row>
        <row r="125">
          <cell r="A125" t="str">
            <v>R381</v>
          </cell>
          <cell r="B125" t="str">
            <v>E5021</v>
          </cell>
          <cell r="C125" t="str">
            <v>Wandsworth</v>
          </cell>
          <cell r="D125">
            <v>13.183001599723575</v>
          </cell>
          <cell r="E125">
            <v>8.2824216346555382</v>
          </cell>
          <cell r="F125">
            <v>7.9468864298400685</v>
          </cell>
          <cell r="G125">
            <v>13.287713934204444</v>
          </cell>
          <cell r="H125">
            <v>13.287713934204444</v>
          </cell>
          <cell r="I125">
            <v>10.15458520103541</v>
          </cell>
          <cell r="J125">
            <v>9.7432054167717013</v>
          </cell>
          <cell r="K125">
            <v>13.039910282433386</v>
          </cell>
          <cell r="L125">
            <v>13.039910282433386</v>
          </cell>
          <cell r="M125">
            <v>9.96569713601688</v>
          </cell>
          <cell r="N125">
            <v>9.5619695334916628</v>
          </cell>
          <cell r="O125">
            <v>13.450863328096018</v>
          </cell>
          <cell r="P125">
            <v>10.15458520103541</v>
          </cell>
          <cell r="Q125">
            <v>9.7432054167717013</v>
          </cell>
        </row>
        <row r="126">
          <cell r="A126" t="str">
            <v>R366</v>
          </cell>
          <cell r="B126" t="str">
            <v>E4702</v>
          </cell>
          <cell r="C126" t="str">
            <v>Calderdale</v>
          </cell>
          <cell r="D126">
            <v>4.2296699954032801</v>
          </cell>
          <cell r="E126">
            <v>2.6573546253772795</v>
          </cell>
          <cell r="F126">
            <v>2.5497006000421663</v>
          </cell>
          <cell r="G126">
            <v>2.7097067144711104</v>
          </cell>
          <cell r="H126">
            <v>2.7097067144711104</v>
          </cell>
          <cell r="I126">
            <v>2.070781162069173</v>
          </cell>
          <cell r="J126">
            <v>1.9868902407913145</v>
          </cell>
          <cell r="K126">
            <v>2.8009200278122703</v>
          </cell>
          <cell r="L126">
            <v>2.8009200278122703</v>
          </cell>
          <cell r="M126">
            <v>2.1405914684078775</v>
          </cell>
          <cell r="N126">
            <v>2.0538724110523314</v>
          </cell>
          <cell r="O126">
            <v>2.802921006859977</v>
          </cell>
          <cell r="P126">
            <v>2.070781162069173</v>
          </cell>
          <cell r="Q126">
            <v>1.9868902407913145</v>
          </cell>
        </row>
        <row r="127">
          <cell r="A127" t="str">
            <v>R634</v>
          </cell>
          <cell r="B127" t="str">
            <v>E1021</v>
          </cell>
          <cell r="C127" t="str">
            <v>Derbyshire</v>
          </cell>
          <cell r="D127">
            <v>3.1182546818436818</v>
          </cell>
          <cell r="E127">
            <v>1.9590910191355488</v>
          </cell>
          <cell r="F127">
            <v>1.8797248584456225</v>
          </cell>
          <cell r="G127">
            <v>2.4965487793991108</v>
          </cell>
          <cell r="H127">
            <v>2.4965487793991108</v>
          </cell>
          <cell r="I127">
            <v>1.9078840359206646</v>
          </cell>
          <cell r="J127">
            <v>1.8305923585592703</v>
          </cell>
          <cell r="K127">
            <v>2.5938587910147346</v>
          </cell>
          <cell r="L127">
            <v>2.5938587910147346</v>
          </cell>
          <cell r="M127">
            <v>1.9823457803747968</v>
          </cell>
          <cell r="N127">
            <v>1.9020375291442586</v>
          </cell>
          <cell r="O127">
            <v>2.7485441702267459</v>
          </cell>
          <cell r="P127">
            <v>1.9078840359206646</v>
          </cell>
          <cell r="Q127">
            <v>1.8305923585592703</v>
          </cell>
        </row>
        <row r="128">
          <cell r="A128" t="str">
            <v>R610</v>
          </cell>
          <cell r="B128" t="str">
            <v>E2001</v>
          </cell>
          <cell r="C128" t="str">
            <v>East Riding of Yorkshire</v>
          </cell>
          <cell r="D128">
            <v>6.2810435436262182</v>
          </cell>
          <cell r="E128">
            <v>3.9461613154195541</v>
          </cell>
          <cell r="F128">
            <v>3.7862955051999991</v>
          </cell>
          <cell r="G128">
            <v>4.611941172799999</v>
          </cell>
          <cell r="H128">
            <v>4.611941172799999</v>
          </cell>
          <cell r="I128">
            <v>3.5244850854899661</v>
          </cell>
          <cell r="J128">
            <v>3.3817021076129685</v>
          </cell>
          <cell r="K128">
            <v>4.8888235774743398</v>
          </cell>
          <cell r="L128">
            <v>4.8888235774743398</v>
          </cell>
          <cell r="M128">
            <v>3.7362630623434061</v>
          </cell>
          <cell r="N128">
            <v>3.5849005928668021</v>
          </cell>
          <cell r="O128">
            <v>4.7311338554359414</v>
          </cell>
          <cell r="P128">
            <v>3.5244850854899661</v>
          </cell>
          <cell r="Q128">
            <v>3.3817021076129685</v>
          </cell>
        </row>
        <row r="129">
          <cell r="A129" t="str">
            <v>R359</v>
          </cell>
          <cell r="B129" t="str">
            <v>E4602</v>
          </cell>
          <cell r="C129" t="str">
            <v>Coventry</v>
          </cell>
          <cell r="D129">
            <v>9.6342268967600262</v>
          </cell>
          <cell r="E129">
            <v>6.0528498520836616</v>
          </cell>
          <cell r="F129">
            <v>5.8076384508265404</v>
          </cell>
          <cell r="G129">
            <v>7.6148084597511119</v>
          </cell>
          <cell r="H129">
            <v>7.6148084597511119</v>
          </cell>
          <cell r="I129">
            <v>5.8193020768652985</v>
          </cell>
          <cell r="J129">
            <v>5.5835520993376981</v>
          </cell>
          <cell r="K129">
            <v>7.4481875436401035</v>
          </cell>
          <cell r="L129">
            <v>7.4481875436401035</v>
          </cell>
          <cell r="M129">
            <v>5.6922463164615698</v>
          </cell>
          <cell r="N129">
            <v>5.4616435872232465</v>
          </cell>
          <cell r="O129">
            <v>7.7945227031088544</v>
          </cell>
          <cell r="P129">
            <v>5.8193020768652985</v>
          </cell>
          <cell r="Q129">
            <v>5.5835520993376981</v>
          </cell>
        </row>
        <row r="130">
          <cell r="A130" t="str">
            <v>R19</v>
          </cell>
          <cell r="B130" t="str">
            <v>E0432</v>
          </cell>
          <cell r="C130" t="str">
            <v>Chiltern</v>
          </cell>
          <cell r="D130">
            <v>1.0556422187147045</v>
          </cell>
          <cell r="E130">
            <v>0.66322330954748365</v>
          </cell>
          <cell r="F130">
            <v>0.63635498783873701</v>
          </cell>
          <cell r="G130">
            <v>1.1262338205368889</v>
          </cell>
          <cell r="H130">
            <v>1.1262338205368889</v>
          </cell>
          <cell r="I130">
            <v>0.86067756602514323</v>
          </cell>
          <cell r="J130">
            <v>0.82581003136740705</v>
          </cell>
          <cell r="K130">
            <v>1.27724080291356</v>
          </cell>
          <cell r="L130">
            <v>1.27724080291356</v>
          </cell>
          <cell r="M130">
            <v>0.97612596527959195</v>
          </cell>
          <cell r="N130">
            <v>0.93658141657956451</v>
          </cell>
          <cell r="O130">
            <v>1.1295298848752606</v>
          </cell>
          <cell r="P130">
            <v>0.86067756602514323</v>
          </cell>
          <cell r="Q130">
            <v>0.82581003136740705</v>
          </cell>
        </row>
        <row r="131">
          <cell r="A131" t="str">
            <v>R429</v>
          </cell>
          <cell r="B131" t="str">
            <v>E2620</v>
          </cell>
          <cell r="C131" t="str">
            <v>Norfolk</v>
          </cell>
          <cell r="D131">
            <v>5.3131940622556346</v>
          </cell>
          <cell r="E131">
            <v>3.3380951308746063</v>
          </cell>
          <cell r="F131">
            <v>3.2028631319692384</v>
          </cell>
          <cell r="G131">
            <v>3.9982115470631117</v>
          </cell>
          <cell r="H131">
            <v>3.9982115470631117</v>
          </cell>
          <cell r="I131">
            <v>3.0554676302825419</v>
          </cell>
          <cell r="J131">
            <v>2.9316853595461443</v>
          </cell>
          <cell r="K131">
            <v>3.9809924836024195</v>
          </cell>
          <cell r="L131">
            <v>3.9809924836024195</v>
          </cell>
          <cell r="M131">
            <v>3.0424569290010397</v>
          </cell>
          <cell r="N131">
            <v>2.9192017442440639</v>
          </cell>
          <cell r="O131">
            <v>4.3443361785811474</v>
          </cell>
          <cell r="P131">
            <v>3.0554676302825419</v>
          </cell>
          <cell r="Q131">
            <v>2.9316853595461443</v>
          </cell>
        </row>
        <row r="132">
          <cell r="A132" t="str">
            <v>R53</v>
          </cell>
          <cell r="B132" t="str">
            <v>E1032</v>
          </cell>
          <cell r="C132" t="str">
            <v>Bolsover</v>
          </cell>
          <cell r="D132">
            <v>1.3287557156628442</v>
          </cell>
          <cell r="E132">
            <v>0.83481102564752052</v>
          </cell>
          <cell r="F132">
            <v>0.80099138921403901</v>
          </cell>
          <cell r="G132">
            <v>1.198006200554667</v>
          </cell>
          <cell r="H132">
            <v>1.198006200554667</v>
          </cell>
          <cell r="I132">
            <v>0.91552663574326365</v>
          </cell>
          <cell r="J132">
            <v>0.8784370705425758</v>
          </cell>
          <cell r="K132">
            <v>1.2053601085127068</v>
          </cell>
          <cell r="L132">
            <v>1.2053601085127068</v>
          </cell>
          <cell r="M132">
            <v>0.9211914438902461</v>
          </cell>
          <cell r="N132">
            <v>0.88387238752795338</v>
          </cell>
          <cell r="O132">
            <v>1.2045022831160042</v>
          </cell>
          <cell r="P132">
            <v>0.91552663574326365</v>
          </cell>
          <cell r="Q132">
            <v>0.8784370705425758</v>
          </cell>
        </row>
        <row r="133">
          <cell r="A133" t="str">
            <v>R49</v>
          </cell>
          <cell r="B133" t="str">
            <v>E0934</v>
          </cell>
          <cell r="C133" t="str">
            <v>Copeland</v>
          </cell>
          <cell r="D133">
            <v>0.70257530511789312</v>
          </cell>
          <cell r="E133">
            <v>0.44140364112564234</v>
          </cell>
          <cell r="F133">
            <v>0.42352161728473148</v>
          </cell>
          <cell r="G133">
            <v>0.66430419911111105</v>
          </cell>
          <cell r="H133">
            <v>0.66430419911111105</v>
          </cell>
          <cell r="I133">
            <v>0.50766697888602963</v>
          </cell>
          <cell r="J133">
            <v>0.48710051279043282</v>
          </cell>
          <cell r="K133">
            <v>0.71511353411104694</v>
          </cell>
          <cell r="L133">
            <v>0.71511353411104694</v>
          </cell>
          <cell r="M133">
            <v>0.54652254075842233</v>
          </cell>
          <cell r="N133">
            <v>0.52438196874475407</v>
          </cell>
          <cell r="O133">
            <v>0.6698761108762985</v>
          </cell>
          <cell r="P133">
            <v>0.50766697888602963</v>
          </cell>
          <cell r="Q133">
            <v>0.48710051279043282</v>
          </cell>
        </row>
        <row r="134">
          <cell r="A134" t="str">
            <v>R367</v>
          </cell>
          <cell r="B134" t="str">
            <v>E4703</v>
          </cell>
          <cell r="C134" t="str">
            <v>Kirklees</v>
          </cell>
          <cell r="D134">
            <v>9.0811896832728589</v>
          </cell>
          <cell r="E134">
            <v>5.7053957956530104</v>
          </cell>
          <cell r="F134">
            <v>5.4742603583024616</v>
          </cell>
          <cell r="G134">
            <v>7.1595456690488888</v>
          </cell>
          <cell r="H134">
            <v>7.1595456690488888</v>
          </cell>
          <cell r="I134">
            <v>5.4713863390688502</v>
          </cell>
          <cell r="J134">
            <v>5.2497310289573118</v>
          </cell>
          <cell r="K134">
            <v>7.2530347801054509</v>
          </cell>
          <cell r="L134">
            <v>7.2530347801054509</v>
          </cell>
          <cell r="M134">
            <v>5.5431016295335445</v>
          </cell>
          <cell r="N134">
            <v>5.3185410091473164</v>
          </cell>
          <cell r="O134">
            <v>7.3420486773916211</v>
          </cell>
          <cell r="P134">
            <v>5.4713863390688502</v>
          </cell>
          <cell r="Q134">
            <v>5.2497310289573118</v>
          </cell>
        </row>
        <row r="135">
          <cell r="A135" t="str">
            <v>R369</v>
          </cell>
          <cell r="B135" t="str">
            <v>E4705</v>
          </cell>
          <cell r="C135" t="str">
            <v>Wakefield</v>
          </cell>
          <cell r="D135">
            <v>8.8484092535551646</v>
          </cell>
          <cell r="E135">
            <v>5.5591479436267548</v>
          </cell>
          <cell r="F135">
            <v>5.3339372593433678</v>
          </cell>
          <cell r="G135">
            <v>7.5882839748000013</v>
          </cell>
          <cell r="H135">
            <v>7.5882839748000013</v>
          </cell>
          <cell r="I135">
            <v>5.7990318374784984</v>
          </cell>
          <cell r="J135">
            <v>5.5641030423567601</v>
          </cell>
          <cell r="K135">
            <v>7.4310369991429299</v>
          </cell>
          <cell r="L135">
            <v>7.4310369991429299</v>
          </cell>
          <cell r="M135">
            <v>5.6791390842433493</v>
          </cell>
          <cell r="N135">
            <v>5.4490673516194104</v>
          </cell>
          <cell r="O135">
            <v>7.7475127254439951</v>
          </cell>
          <cell r="P135">
            <v>5.7990318374784984</v>
          </cell>
          <cell r="Q135">
            <v>5.5641030423567601</v>
          </cell>
        </row>
        <row r="136">
          <cell r="A136" t="str">
            <v>R377</v>
          </cell>
          <cell r="B136" t="str">
            <v>E5017</v>
          </cell>
          <cell r="C136" t="str">
            <v>Lambeth</v>
          </cell>
          <cell r="D136">
            <v>14.330206207306244</v>
          </cell>
          <cell r="E136">
            <v>9.0031704102165175</v>
          </cell>
          <cell r="F136">
            <v>8.6384364277130778</v>
          </cell>
          <cell r="G136">
            <v>11.374807537040001</v>
          </cell>
          <cell r="H136">
            <v>11.374807537040001</v>
          </cell>
          <cell r="I136">
            <v>8.6927256902274657</v>
          </cell>
          <cell r="J136">
            <v>8.3405683594932913</v>
          </cell>
          <cell r="K136">
            <v>10.922151908006906</v>
          </cell>
          <cell r="L136">
            <v>10.922151908006906</v>
          </cell>
          <cell r="M136">
            <v>8.3472091165686884</v>
          </cell>
          <cell r="N136">
            <v>8.0090492589678135</v>
          </cell>
          <cell r="O136">
            <v>11.622001669107846</v>
          </cell>
          <cell r="P136">
            <v>8.6927256902274657</v>
          </cell>
          <cell r="Q136">
            <v>8.3405683594932913</v>
          </cell>
        </row>
        <row r="137">
          <cell r="A137" t="str">
            <v>R63</v>
          </cell>
          <cell r="B137" t="str">
            <v>E1134</v>
          </cell>
          <cell r="C137" t="str">
            <v>North Devon</v>
          </cell>
          <cell r="D137">
            <v>1.3530025684828257</v>
          </cell>
          <cell r="E137">
            <v>0.85004448039979297</v>
          </cell>
          <cell r="F137">
            <v>0.81560771040491864</v>
          </cell>
          <cell r="G137">
            <v>1.1434248218453333</v>
          </cell>
          <cell r="H137">
            <v>1.1434248218453333</v>
          </cell>
          <cell r="I137">
            <v>0.87381507698768357</v>
          </cell>
          <cell r="J137">
            <v>0.83841531907133693</v>
          </cell>
          <cell r="K137">
            <v>1.2216563417690294</v>
          </cell>
          <cell r="L137">
            <v>1.2216563417690294</v>
          </cell>
          <cell r="M137">
            <v>0.93364577229994206</v>
          </cell>
          <cell r="N137">
            <v>0.89582216958416483</v>
          </cell>
          <cell r="O137">
            <v>1.1501169225752195</v>
          </cell>
          <cell r="P137">
            <v>0.87381507698768357</v>
          </cell>
          <cell r="Q137">
            <v>0.83841531907133693</v>
          </cell>
        </row>
        <row r="138">
          <cell r="A138" t="str">
            <v>R203</v>
          </cell>
          <cell r="B138" t="str">
            <v>E2633</v>
          </cell>
          <cell r="C138" t="str">
            <v>Great Yarmouth</v>
          </cell>
          <cell r="D138">
            <v>1.3925539947903427</v>
          </cell>
          <cell r="E138">
            <v>0.87489326665327649</v>
          </cell>
          <cell r="F138">
            <v>0.8394498294114594</v>
          </cell>
          <cell r="G138">
            <v>1.0634163895253337</v>
          </cell>
          <cell r="H138">
            <v>1.0634163895253337</v>
          </cell>
          <cell r="I138">
            <v>0.81267194530847531</v>
          </cell>
          <cell r="J138">
            <v>0.77974920125546565</v>
          </cell>
          <cell r="K138">
            <v>1.1226082798081867</v>
          </cell>
          <cell r="L138">
            <v>1.1226082798081867</v>
          </cell>
          <cell r="M138">
            <v>0.85794870337601459</v>
          </cell>
          <cell r="N138">
            <v>0.82319171965715565</v>
          </cell>
          <cell r="O138">
            <v>1.0719410847683606</v>
          </cell>
          <cell r="P138">
            <v>0.81267194530847531</v>
          </cell>
          <cell r="Q138">
            <v>0.77974920125546565</v>
          </cell>
        </row>
        <row r="139">
          <cell r="A139" t="str">
            <v>R603</v>
          </cell>
          <cell r="B139" t="str">
            <v>E0102</v>
          </cell>
          <cell r="C139" t="str">
            <v>Bristol</v>
          </cell>
          <cell r="D139">
            <v>13.822230122736862</v>
          </cell>
          <cell r="E139">
            <v>8.6840266946598668</v>
          </cell>
          <cell r="F139">
            <v>8.3322217752600007</v>
          </cell>
          <cell r="G139">
            <v>10.064031276746666</v>
          </cell>
          <cell r="H139">
            <v>10.064031276746666</v>
          </cell>
          <cell r="I139">
            <v>7.691019205534082</v>
          </cell>
          <cell r="J139">
            <v>7.3794427345209632</v>
          </cell>
          <cell r="K139">
            <v>9.8394889678692099</v>
          </cell>
          <cell r="L139">
            <v>9.8394889678692099</v>
          </cell>
          <cell r="M139">
            <v>7.5197884727060655</v>
          </cell>
          <cell r="N139">
            <v>7.2151488544087936</v>
          </cell>
          <cell r="O139">
            <v>10.289180755537796</v>
          </cell>
          <cell r="P139">
            <v>7.691019205534082</v>
          </cell>
          <cell r="Q139">
            <v>7.3794427345209632</v>
          </cell>
        </row>
        <row r="140">
          <cell r="A140" t="str">
            <v>R233</v>
          </cell>
          <cell r="B140" t="str">
            <v>E3035</v>
          </cell>
          <cell r="C140" t="str">
            <v>Mansfield</v>
          </cell>
          <cell r="D140">
            <v>1.5419018624826539</v>
          </cell>
          <cell r="E140">
            <v>0.96872334026036833</v>
          </cell>
          <cell r="F140">
            <v>0.92947868468478834</v>
          </cell>
          <cell r="G140">
            <v>1.4396039983075555</v>
          </cell>
          <cell r="H140">
            <v>1.4396039983075555</v>
          </cell>
          <cell r="I140">
            <v>1.1001577494030048</v>
          </cell>
          <cell r="J140">
            <v>1.0555884589154614</v>
          </cell>
          <cell r="K140">
            <v>1.4806162774762119</v>
          </cell>
          <cell r="L140">
            <v>1.4806162774762119</v>
          </cell>
          <cell r="M140">
            <v>1.1315548248719354</v>
          </cell>
          <cell r="N140">
            <v>1.0857135846319195</v>
          </cell>
          <cell r="O140">
            <v>1.4479011563451256</v>
          </cell>
          <cell r="P140">
            <v>1.1001577494030048</v>
          </cell>
          <cell r="Q140">
            <v>1.0555884589154614</v>
          </cell>
        </row>
        <row r="141">
          <cell r="A141" t="str">
            <v>R392</v>
          </cell>
          <cell r="B141" t="str">
            <v>E5039</v>
          </cell>
          <cell r="C141" t="str">
            <v>Harrow</v>
          </cell>
          <cell r="D141">
            <v>5.2778621628236788</v>
          </cell>
          <cell r="E141">
            <v>3.3158973266769003</v>
          </cell>
          <cell r="F141">
            <v>3.1815645991569408</v>
          </cell>
          <cell r="G141">
            <v>3.9796883452266667</v>
          </cell>
          <cell r="H141">
            <v>3.9796883452266667</v>
          </cell>
          <cell r="I141">
            <v>3.0413120402257774</v>
          </cell>
          <cell r="J141">
            <v>2.9181032368904005</v>
          </cell>
          <cell r="K141">
            <v>4.1413473386726638</v>
          </cell>
          <cell r="L141">
            <v>4.1413473386726638</v>
          </cell>
          <cell r="M141">
            <v>3.165007459281354</v>
          </cell>
          <cell r="N141">
            <v>3.0367875408882883</v>
          </cell>
          <cell r="O141">
            <v>4.0672671759111241</v>
          </cell>
          <cell r="P141">
            <v>3.0413120402257774</v>
          </cell>
          <cell r="Q141">
            <v>2.9181032368904005</v>
          </cell>
        </row>
        <row r="142">
          <cell r="A142" t="str">
            <v>R412</v>
          </cell>
          <cell r="B142" t="str">
            <v>E0920</v>
          </cell>
          <cell r="C142" t="str">
            <v>Cumbria</v>
          </cell>
          <cell r="D142">
            <v>1.8961951936397334</v>
          </cell>
          <cell r="E142">
            <v>1.1913135242023245</v>
          </cell>
          <cell r="F142">
            <v>1.1430513558444479</v>
          </cell>
          <cell r="G142">
            <v>1.6618473458542222</v>
          </cell>
          <cell r="H142">
            <v>1.6618473458542222</v>
          </cell>
          <cell r="I142">
            <v>1.2699980258569297</v>
          </cell>
          <cell r="J142">
            <v>1.2185482124426812</v>
          </cell>
          <cell r="K142">
            <v>1.7557312313223685</v>
          </cell>
          <cell r="L142">
            <v>1.7557312313223685</v>
          </cell>
          <cell r="M142">
            <v>1.3418102827882015</v>
          </cell>
          <cell r="N142">
            <v>1.2874512308202342</v>
          </cell>
          <cell r="O142">
            <v>1.8606903255543397</v>
          </cell>
          <cell r="P142">
            <v>1.2699980258569297</v>
          </cell>
          <cell r="Q142">
            <v>1.2185482124426812</v>
          </cell>
        </row>
        <row r="143">
          <cell r="A143" t="str">
            <v>R401</v>
          </cell>
          <cell r="B143" t="str">
            <v>E5048</v>
          </cell>
          <cell r="C143" t="str">
            <v>Sutton</v>
          </cell>
          <cell r="D143">
            <v>4.1162815497314345</v>
          </cell>
          <cell r="E143">
            <v>2.5861166065961738</v>
          </cell>
          <cell r="F143">
            <v>2.4813485564355608</v>
          </cell>
          <cell r="G143">
            <v>2.6819952414400001</v>
          </cell>
          <cell r="H143">
            <v>2.6819952414400001</v>
          </cell>
          <cell r="I143">
            <v>2.0496038161890628</v>
          </cell>
          <cell r="J143">
            <v>1.9665708257677545</v>
          </cell>
          <cell r="K143">
            <v>2.8531162396728793</v>
          </cell>
          <cell r="L143">
            <v>2.8531162396728793</v>
          </cell>
          <cell r="M143">
            <v>2.1804822059807387</v>
          </cell>
          <cell r="N143">
            <v>2.092147105951665</v>
          </cell>
          <cell r="O143">
            <v>2.7632169754448888</v>
          </cell>
          <cell r="P143">
            <v>2.0496038161890628</v>
          </cell>
          <cell r="Q143">
            <v>1.9665708257677545</v>
          </cell>
        </row>
        <row r="144">
          <cell r="A144" t="str">
            <v>R953</v>
          </cell>
          <cell r="B144" t="str">
            <v>E6127</v>
          </cell>
          <cell r="C144" t="str">
            <v>North Yorkshire Fire</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t="str">
            <v>R640</v>
          </cell>
          <cell r="B145" t="str">
            <v>E3421</v>
          </cell>
          <cell r="C145" t="str">
            <v>Staffordshire</v>
          </cell>
          <cell r="D145">
            <v>3.6927695953718294</v>
          </cell>
          <cell r="E145">
            <v>2.3200387678893346</v>
          </cell>
          <cell r="F145">
            <v>2.2260499905121551</v>
          </cell>
          <cell r="G145">
            <v>2.8680440184195555</v>
          </cell>
          <cell r="H145">
            <v>2.8680440184195555</v>
          </cell>
          <cell r="I145">
            <v>2.1917838907106963</v>
          </cell>
          <cell r="J145">
            <v>2.102990939914311</v>
          </cell>
          <cell r="K145">
            <v>2.9453351057304795</v>
          </cell>
          <cell r="L145">
            <v>2.9453351057304795</v>
          </cell>
          <cell r="M145">
            <v>2.2509600903719376</v>
          </cell>
          <cell r="N145">
            <v>2.1597698095253102</v>
          </cell>
          <cell r="O145">
            <v>3.0944274105361136</v>
          </cell>
          <cell r="P145">
            <v>2.1917838907106963</v>
          </cell>
          <cell r="Q145">
            <v>2.102990939914311</v>
          </cell>
        </row>
        <row r="146">
          <cell r="A146" t="str">
            <v>R264</v>
          </cell>
          <cell r="B146" t="str">
            <v>E3533</v>
          </cell>
          <cell r="C146" t="str">
            <v>Ipswich</v>
          </cell>
          <cell r="D146">
            <v>2.3386660248511055</v>
          </cell>
          <cell r="E146">
            <v>1.46930256618241</v>
          </cell>
          <cell r="F146">
            <v>1.4097785816249135</v>
          </cell>
          <cell r="G146">
            <v>1.6185677416533337</v>
          </cell>
          <cell r="H146">
            <v>1.6185677416533337</v>
          </cell>
          <cell r="I146">
            <v>1.2369233803233806</v>
          </cell>
          <cell r="J146">
            <v>1.1868134779222184</v>
          </cell>
          <cell r="K146">
            <v>1.6510520957716397</v>
          </cell>
          <cell r="L146">
            <v>1.6510520957716397</v>
          </cell>
          <cell r="M146">
            <v>1.2618096893206254</v>
          </cell>
          <cell r="N146">
            <v>1.2106915995613658</v>
          </cell>
          <cell r="O146">
            <v>1.6281857964574378</v>
          </cell>
          <cell r="P146">
            <v>1.2369233803233806</v>
          </cell>
          <cell r="Q146">
            <v>1.1868134779222184</v>
          </cell>
        </row>
        <row r="147">
          <cell r="A147" t="str">
            <v>R368</v>
          </cell>
          <cell r="B147" t="str">
            <v>E4704</v>
          </cell>
          <cell r="C147" t="str">
            <v>Leeds</v>
          </cell>
          <cell r="D147">
            <v>17.541692602048872</v>
          </cell>
          <cell r="E147">
            <v>11.020835673624815</v>
          </cell>
          <cell r="F147">
            <v>10.574362586633617</v>
          </cell>
          <cell r="G147">
            <v>14.145641445342223</v>
          </cell>
          <cell r="H147">
            <v>14.145641445342223</v>
          </cell>
          <cell r="I147">
            <v>10.810220779231836</v>
          </cell>
          <cell r="J147">
            <v>10.372280065361021</v>
          </cell>
          <cell r="K147">
            <v>14.363952491055933</v>
          </cell>
          <cell r="L147">
            <v>14.363952491055933</v>
          </cell>
          <cell r="M147">
            <v>10.977590880731576</v>
          </cell>
          <cell r="N147">
            <v>10.532869714987637</v>
          </cell>
          <cell r="O147">
            <v>14.498157859696668</v>
          </cell>
          <cell r="P147">
            <v>10.810220779231836</v>
          </cell>
          <cell r="Q147">
            <v>10.372280065361021</v>
          </cell>
        </row>
        <row r="148">
          <cell r="A148" t="str">
            <v>R98</v>
          </cell>
          <cell r="B148" t="str">
            <v>E1535</v>
          </cell>
          <cell r="C148" t="str">
            <v>Chelmsford</v>
          </cell>
          <cell r="D148">
            <v>2.3649273503857424</v>
          </cell>
          <cell r="E148">
            <v>1.4858016441137487</v>
          </cell>
          <cell r="F148">
            <v>1.4256092534140445</v>
          </cell>
          <cell r="G148">
            <v>2.7134444481066669</v>
          </cell>
          <cell r="H148">
            <v>2.7134444481066669</v>
          </cell>
          <cell r="I148">
            <v>2.0736375702405838</v>
          </cell>
          <cell r="J148">
            <v>1.9896309309344593</v>
          </cell>
          <cell r="K148">
            <v>2.8634993220468128</v>
          </cell>
          <cell r="L148">
            <v>2.8634993220468128</v>
          </cell>
          <cell r="M148">
            <v>2.188417433450542</v>
          </cell>
          <cell r="N148">
            <v>2.0997608636519027</v>
          </cell>
          <cell r="O148">
            <v>2.7209674887203636</v>
          </cell>
          <cell r="P148">
            <v>2.0736375702405838</v>
          </cell>
          <cell r="Q148">
            <v>1.9896309309344593</v>
          </cell>
        </row>
        <row r="149">
          <cell r="A149" t="str">
            <v>R389</v>
          </cell>
          <cell r="B149" t="str">
            <v>E5036</v>
          </cell>
          <cell r="C149" t="str">
            <v>Ealing</v>
          </cell>
          <cell r="D149">
            <v>9.9063143924687189</v>
          </cell>
          <cell r="E149">
            <v>6.2237929672710397</v>
          </cell>
          <cell r="F149">
            <v>5.9716563651854324</v>
          </cell>
          <cell r="G149">
            <v>7.2127457822666665</v>
          </cell>
          <cell r="H149">
            <v>7.2127457822666665</v>
          </cell>
          <cell r="I149">
            <v>5.5120423228633273</v>
          </cell>
          <cell r="J149">
            <v>5.2887399686321821</v>
          </cell>
          <cell r="K149">
            <v>7.2110405885271334</v>
          </cell>
          <cell r="L149">
            <v>7.2110405885271334</v>
          </cell>
          <cell r="M149">
            <v>5.5110077434808797</v>
          </cell>
          <cell r="N149">
            <v>5.2877473018473182</v>
          </cell>
          <cell r="O149">
            <v>7.3842223093004096</v>
          </cell>
          <cell r="P149">
            <v>5.5120423228633273</v>
          </cell>
          <cell r="Q149">
            <v>5.2887399686321821</v>
          </cell>
        </row>
        <row r="150">
          <cell r="A150" t="str">
            <v>R280</v>
          </cell>
          <cell r="B150" t="str">
            <v>E3731</v>
          </cell>
          <cell r="C150" t="str">
            <v>North Warwickshire</v>
          </cell>
          <cell r="D150">
            <v>0.9774324437187748</v>
          </cell>
          <cell r="E150">
            <v>0.61408682666323577</v>
          </cell>
          <cell r="F150">
            <v>0.58920910873871235</v>
          </cell>
          <cell r="G150">
            <v>0.95459742625422217</v>
          </cell>
          <cell r="H150">
            <v>0.95459742625422217</v>
          </cell>
          <cell r="I150">
            <v>0.72951155823990743</v>
          </cell>
          <cell r="J150">
            <v>0.69995778509159468</v>
          </cell>
          <cell r="K150">
            <v>0.98936949066790325</v>
          </cell>
          <cell r="L150">
            <v>0.98936949066790325</v>
          </cell>
          <cell r="M150">
            <v>0.75612151357314916</v>
          </cell>
          <cell r="N150">
            <v>0.72548972517679455</v>
          </cell>
          <cell r="O150">
            <v>0.95888432265345969</v>
          </cell>
          <cell r="P150">
            <v>0.72951155823990743</v>
          </cell>
          <cell r="Q150">
            <v>0.69995778509159468</v>
          </cell>
        </row>
        <row r="151">
          <cell r="A151" t="str">
            <v>R601</v>
          </cell>
          <cell r="B151" t="str">
            <v>E2101</v>
          </cell>
          <cell r="C151" t="str">
            <v>Isle of Wight Council</v>
          </cell>
          <cell r="D151">
            <v>4.0107637526440323</v>
          </cell>
          <cell r="E151">
            <v>2.5198234427194266</v>
          </cell>
          <cell r="F151">
            <v>2.4177410431209849</v>
          </cell>
          <cell r="G151">
            <v>2.9553037916622222</v>
          </cell>
          <cell r="H151">
            <v>2.9553037916622222</v>
          </cell>
          <cell r="I151">
            <v>2.2584685594508001</v>
          </cell>
          <cell r="J151">
            <v>2.1669740975540694</v>
          </cell>
          <cell r="K151">
            <v>3.0013937535990221</v>
          </cell>
          <cell r="L151">
            <v>3.0013937535990221</v>
          </cell>
          <cell r="M151">
            <v>2.2938026785809313</v>
          </cell>
          <cell r="N151">
            <v>2.2008767704934273</v>
          </cell>
          <cell r="O151">
            <v>3.0283712831809702</v>
          </cell>
          <cell r="P151">
            <v>2.2584685594508001</v>
          </cell>
          <cell r="Q151">
            <v>2.1669740975540694</v>
          </cell>
        </row>
        <row r="152">
          <cell r="A152" t="str">
            <v>R385</v>
          </cell>
          <cell r="B152" t="str">
            <v>E5032</v>
          </cell>
          <cell r="C152" t="str">
            <v>Bexley</v>
          </cell>
          <cell r="D152">
            <v>4.2607327456679815</v>
          </cell>
          <cell r="E152">
            <v>2.6768702715583172</v>
          </cell>
          <cell r="F152">
            <v>2.5684256336913496</v>
          </cell>
          <cell r="G152">
            <v>3.9086354478577778</v>
          </cell>
          <cell r="H152">
            <v>3.9086354478577778</v>
          </cell>
          <cell r="I152">
            <v>2.9870128053321419</v>
          </cell>
          <cell r="J152">
            <v>2.8660037577813684</v>
          </cell>
          <cell r="K152">
            <v>4.1544785706350682</v>
          </cell>
          <cell r="L152">
            <v>4.1544785706350682</v>
          </cell>
          <cell r="M152">
            <v>3.1750429486310314</v>
          </cell>
          <cell r="N152">
            <v>3.0464164752323284</v>
          </cell>
          <cell r="O152">
            <v>3.9905076522630809</v>
          </cell>
          <cell r="P152">
            <v>2.9870128053321419</v>
          </cell>
          <cell r="Q152">
            <v>2.8660037577813684</v>
          </cell>
        </row>
        <row r="153">
          <cell r="A153" t="str">
            <v>R669</v>
          </cell>
          <cell r="B153" t="str">
            <v>E3021</v>
          </cell>
          <cell r="C153" t="str">
            <v>Nottinghamshire</v>
          </cell>
          <cell r="D153">
            <v>3.7941923954692887</v>
          </cell>
          <cell r="E153">
            <v>2.3837591875085025</v>
          </cell>
          <cell r="F153">
            <v>2.287188985882358</v>
          </cell>
          <cell r="G153">
            <v>2.8753860696213338</v>
          </cell>
          <cell r="H153">
            <v>2.8753860696213338</v>
          </cell>
          <cell r="I153">
            <v>2.1973947493465755</v>
          </cell>
          <cell r="J153">
            <v>2.1083744929764552</v>
          </cell>
          <cell r="K153">
            <v>2.9149812908005672</v>
          </cell>
          <cell r="L153">
            <v>2.9149812908005672</v>
          </cell>
          <cell r="M153">
            <v>2.2277623137030509</v>
          </cell>
          <cell r="N153">
            <v>2.1375118148536703</v>
          </cell>
          <cell r="O153">
            <v>3.1189198134221661</v>
          </cell>
          <cell r="P153">
            <v>2.1973947493465755</v>
          </cell>
          <cell r="Q153">
            <v>2.1083744929764552</v>
          </cell>
        </row>
        <row r="154">
          <cell r="A154" t="str">
            <v>R965</v>
          </cell>
          <cell r="B154" t="str">
            <v>E6105</v>
          </cell>
          <cell r="C154" t="str">
            <v>Cambridgeshire Fire</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A155" t="str">
            <v>R662</v>
          </cell>
          <cell r="B155" t="str">
            <v>E3201</v>
          </cell>
          <cell r="C155" t="str">
            <v>Telford and the Wrekin</v>
          </cell>
          <cell r="D155">
            <v>6.4932186198685367</v>
          </cell>
          <cell r="E155">
            <v>4.0794635401451371</v>
          </cell>
          <cell r="F155">
            <v>3.9141974265784896</v>
          </cell>
          <cell r="G155">
            <v>6.4579938628355551</v>
          </cell>
          <cell r="H155">
            <v>6.4579938628355551</v>
          </cell>
          <cell r="I155">
            <v>4.9352544186791825</v>
          </cell>
          <cell r="J155">
            <v>4.7353187386047519</v>
          </cell>
          <cell r="K155">
            <v>6.2753250200524624</v>
          </cell>
          <cell r="L155">
            <v>6.2753250200524624</v>
          </cell>
          <cell r="M155">
            <v>4.7958910165324884</v>
          </cell>
          <cell r="N155">
            <v>4.6016011885706112</v>
          </cell>
          <cell r="O155">
            <v>6.5435086600324892</v>
          </cell>
          <cell r="P155">
            <v>4.9352544186791825</v>
          </cell>
          <cell r="Q155">
            <v>4.7353187386047519</v>
          </cell>
        </row>
        <row r="156">
          <cell r="A156" t="str">
            <v>R666</v>
          </cell>
          <cell r="B156" t="str">
            <v>E1521</v>
          </cell>
          <cell r="C156" t="str">
            <v>Essex</v>
          </cell>
          <cell r="D156">
            <v>7.8863530271116939</v>
          </cell>
          <cell r="E156">
            <v>4.9547214597660894</v>
          </cell>
          <cell r="F156">
            <v>4.7539971362361202</v>
          </cell>
          <cell r="G156">
            <v>6.3862649789191117</v>
          </cell>
          <cell r="H156">
            <v>6.3862649789191117</v>
          </cell>
          <cell r="I156">
            <v>4.8804385890555659</v>
          </cell>
          <cell r="J156">
            <v>4.6827235929104516</v>
          </cell>
          <cell r="K156">
            <v>6.4463366066679919</v>
          </cell>
          <cell r="L156">
            <v>6.4463366066679919</v>
          </cell>
          <cell r="M156">
            <v>4.9265859095223536</v>
          </cell>
          <cell r="N156">
            <v>4.7270014057250664</v>
          </cell>
          <cell r="O156">
            <v>6.7820456428418456</v>
          </cell>
          <cell r="P156">
            <v>4.8804385890555659</v>
          </cell>
          <cell r="Q156">
            <v>4.6827235929104516</v>
          </cell>
        </row>
        <row r="157">
          <cell r="A157" t="str">
            <v>R678</v>
          </cell>
          <cell r="B157" t="str">
            <v>E0604</v>
          </cell>
          <cell r="C157" t="str">
            <v>Cheshire West &amp; Chester</v>
          </cell>
          <cell r="D157">
            <v>8.2259789462802324</v>
          </cell>
          <cell r="E157">
            <v>5.1680966186275024</v>
          </cell>
          <cell r="F157">
            <v>4.9587280988963238</v>
          </cell>
          <cell r="G157">
            <v>8.4977580765511096</v>
          </cell>
          <cell r="H157">
            <v>8.4977580765511096</v>
          </cell>
          <cell r="I157">
            <v>6.4940597632824799</v>
          </cell>
          <cell r="J157">
            <v>6.2309741865183623</v>
          </cell>
          <cell r="K157">
            <v>8.6671659055117196</v>
          </cell>
          <cell r="L157">
            <v>8.6671659055117196</v>
          </cell>
          <cell r="M157">
            <v>6.6238454537758464</v>
          </cell>
          <cell r="N157">
            <v>6.3555020345397155</v>
          </cell>
          <cell r="O157">
            <v>8.6146447700105409</v>
          </cell>
          <cell r="P157">
            <v>6.4940597632824799</v>
          </cell>
          <cell r="Q157">
            <v>6.2309741865183623</v>
          </cell>
        </row>
        <row r="158">
          <cell r="A158" t="str">
            <v>R644</v>
          </cell>
          <cell r="B158" t="str">
            <v>E0303</v>
          </cell>
          <cell r="C158" t="str">
            <v>Reading</v>
          </cell>
          <cell r="D158">
            <v>4.695168150019291</v>
          </cell>
          <cell r="E158">
            <v>2.9498109341715315</v>
          </cell>
          <cell r="F158">
            <v>2.8303089986720447</v>
          </cell>
          <cell r="G158">
            <v>4.3911022358133325</v>
          </cell>
          <cell r="H158">
            <v>4.3911022358133325</v>
          </cell>
          <cell r="I158">
            <v>3.3557180716573898</v>
          </cell>
          <cell r="J158">
            <v>3.2197721369846977</v>
          </cell>
          <cell r="K158">
            <v>4.3734486059385747</v>
          </cell>
          <cell r="L158">
            <v>4.3734486059385747</v>
          </cell>
          <cell r="M158">
            <v>3.3423898863348431</v>
          </cell>
          <cell r="N158">
            <v>3.2069838994683946</v>
          </cell>
          <cell r="O158">
            <v>4.4588576513443776</v>
          </cell>
          <cell r="P158">
            <v>3.3557180716573898</v>
          </cell>
          <cell r="Q158">
            <v>3.2197721369846977</v>
          </cell>
        </row>
        <row r="159">
          <cell r="A159" t="str">
            <v>R753</v>
          </cell>
          <cell r="B159" t="str">
            <v>E6162</v>
          </cell>
          <cell r="C159" t="str">
            <v>Dorset and Wiltshire Fire</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A160" t="str">
            <v>R349</v>
          </cell>
          <cell r="B160" t="str">
            <v>E4401</v>
          </cell>
          <cell r="C160" t="str">
            <v>Barnsley</v>
          </cell>
          <cell r="D160">
            <v>6.7423846508393908</v>
          </cell>
          <cell r="E160">
            <v>4.2360058958388151</v>
          </cell>
          <cell r="F160">
            <v>4.0643979810820188</v>
          </cell>
          <cell r="G160">
            <v>5.2691014058844434</v>
          </cell>
          <cell r="H160">
            <v>5.2691014058844434</v>
          </cell>
          <cell r="I160">
            <v>4.0266925841335475</v>
          </cell>
          <cell r="J160">
            <v>3.8635643131345279</v>
          </cell>
          <cell r="K160">
            <v>5.1869704634632416</v>
          </cell>
          <cell r="L160">
            <v>5.1869704634632416</v>
          </cell>
          <cell r="M160">
            <v>3.9641205784963072</v>
          </cell>
          <cell r="N160">
            <v>3.8035272075124427</v>
          </cell>
          <cell r="O160">
            <v>5.3956394744499958</v>
          </cell>
          <cell r="P160">
            <v>4.0266925841335475</v>
          </cell>
          <cell r="Q160">
            <v>3.8635643131345279</v>
          </cell>
        </row>
        <row r="161">
          <cell r="A161" t="str">
            <v>R253</v>
          </cell>
          <cell r="B161" t="str">
            <v>E3431</v>
          </cell>
          <cell r="C161" t="str">
            <v>Cannock Chase</v>
          </cell>
          <cell r="D161">
            <v>1.417308321311201</v>
          </cell>
          <cell r="E161">
            <v>0.89044554949089549</v>
          </cell>
          <cell r="F161">
            <v>0.85437206241130692</v>
          </cell>
          <cell r="G161">
            <v>0.97475721006933347</v>
          </cell>
          <cell r="H161">
            <v>0.97475721006933347</v>
          </cell>
          <cell r="I161">
            <v>0.74491783831175939</v>
          </cell>
          <cell r="J161">
            <v>0.71473993014987469</v>
          </cell>
          <cell r="K161">
            <v>1.0244191077974987</v>
          </cell>
          <cell r="L161">
            <v>1.0244191077974987</v>
          </cell>
          <cell r="M161">
            <v>0.78290803752013116</v>
          </cell>
          <cell r="N161">
            <v>0.75119108077624408</v>
          </cell>
          <cell r="O161">
            <v>0.98147992716749566</v>
          </cell>
          <cell r="P161">
            <v>0.74491783831175939</v>
          </cell>
          <cell r="Q161">
            <v>0.71473993014987469</v>
          </cell>
        </row>
        <row r="162">
          <cell r="A162" t="str">
            <v>R438</v>
          </cell>
          <cell r="B162" t="str">
            <v>E3520</v>
          </cell>
          <cell r="C162" t="str">
            <v>Suffolk</v>
          </cell>
          <cell r="D162">
            <v>3.970220565110909</v>
          </cell>
          <cell r="E162">
            <v>2.49435156736372</v>
          </cell>
          <cell r="F162">
            <v>2.3933010774278762</v>
          </cell>
          <cell r="G162">
            <v>2.7462743824142222</v>
          </cell>
          <cell r="H162">
            <v>2.7462743824142222</v>
          </cell>
          <cell r="I162">
            <v>2.0987264882231056</v>
          </cell>
          <cell r="J162">
            <v>2.0137034535189686</v>
          </cell>
          <cell r="K162">
            <v>2.7901951210383635</v>
          </cell>
          <cell r="L162">
            <v>2.7901951210383635</v>
          </cell>
          <cell r="M162">
            <v>2.1323950030637291</v>
          </cell>
          <cell r="N162">
            <v>2.0460079986752167</v>
          </cell>
          <cell r="O162">
            <v>2.9761738390703618</v>
          </cell>
          <cell r="P162">
            <v>2.0987264882231056</v>
          </cell>
          <cell r="Q162">
            <v>2.0137034535189686</v>
          </cell>
        </row>
        <row r="163">
          <cell r="A163" t="str">
            <v>R339</v>
          </cell>
          <cell r="B163" t="str">
            <v>E4206</v>
          </cell>
          <cell r="C163" t="str">
            <v>Salford</v>
          </cell>
          <cell r="D163">
            <v>11.152302408206518</v>
          </cell>
          <cell r="E163">
            <v>7.0066039242449554</v>
          </cell>
          <cell r="F163">
            <v>6.7227542983160546</v>
          </cell>
          <cell r="G163">
            <v>7.3787533241244425</v>
          </cell>
          <cell r="H163">
            <v>7.3787533241244425</v>
          </cell>
          <cell r="I163">
            <v>5.6389067132435198</v>
          </cell>
          <cell r="J163">
            <v>5.4104648634532628</v>
          </cell>
          <cell r="K163">
            <v>6.8933519487638542</v>
          </cell>
          <cell r="L163">
            <v>6.8933519487638542</v>
          </cell>
          <cell r="M163">
            <v>5.2682155233764938</v>
          </cell>
          <cell r="N163">
            <v>5.0547910139006795</v>
          </cell>
          <cell r="O163">
            <v>7.5400331000600334</v>
          </cell>
          <cell r="P163">
            <v>5.6389067132435198</v>
          </cell>
          <cell r="Q163">
            <v>5.4104648634532628</v>
          </cell>
        </row>
        <row r="164">
          <cell r="A164" t="str">
            <v>R954</v>
          </cell>
          <cell r="B164" t="str">
            <v>E6102</v>
          </cell>
          <cell r="C164" t="str">
            <v>Bedfordshire Fire</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t="str">
            <v>R397</v>
          </cell>
          <cell r="B165" t="str">
            <v>E5044</v>
          </cell>
          <cell r="C165" t="str">
            <v>Merton</v>
          </cell>
          <cell r="D165">
            <v>4.7595897232314481</v>
          </cell>
          <cell r="E165">
            <v>2.9902847691835897</v>
          </cell>
          <cell r="F165">
            <v>2.8691431687262585</v>
          </cell>
          <cell r="G165">
            <v>4.0680114658133331</v>
          </cell>
          <cell r="H165">
            <v>4.0680114658133331</v>
          </cell>
          <cell r="I165">
            <v>3.1088093281460059</v>
          </cell>
          <cell r="J165">
            <v>2.9828660931038393</v>
          </cell>
          <cell r="K165">
            <v>4.1962045428993076</v>
          </cell>
          <cell r="L165">
            <v>4.1962045428993076</v>
          </cell>
          <cell r="M165">
            <v>3.2069318491897594</v>
          </cell>
          <cell r="N165">
            <v>3.077013501354775</v>
          </cell>
          <cell r="O165">
            <v>4.148246248052267</v>
          </cell>
          <cell r="P165">
            <v>3.1088093281460059</v>
          </cell>
          <cell r="Q165">
            <v>2.9828660931038393</v>
          </cell>
        </row>
        <row r="166">
          <cell r="A166" t="str">
            <v>R609</v>
          </cell>
          <cell r="B166" t="str">
            <v>E0704</v>
          </cell>
          <cell r="C166" t="str">
            <v>Stockton-on-Tees</v>
          </cell>
          <cell r="D166">
            <v>4.768723525975977</v>
          </cell>
          <cell r="E166">
            <v>2.9960232199366827</v>
          </cell>
          <cell r="F166">
            <v>2.8746491449285871</v>
          </cell>
          <cell r="G166">
            <v>3.6510322002488889</v>
          </cell>
          <cell r="H166">
            <v>3.6510322002488889</v>
          </cell>
          <cell r="I166">
            <v>2.7901501893200442</v>
          </cell>
          <cell r="J166">
            <v>2.67711638634119</v>
          </cell>
          <cell r="K166">
            <v>3.6644660850528297</v>
          </cell>
          <cell r="L166">
            <v>3.6644660850528297</v>
          </cell>
          <cell r="M166">
            <v>2.8005529469047197</v>
          </cell>
          <cell r="N166">
            <v>2.6870977102497271</v>
          </cell>
          <cell r="O166">
            <v>3.7385991217684746</v>
          </cell>
          <cell r="P166">
            <v>2.7901501893200442</v>
          </cell>
          <cell r="Q166">
            <v>2.67711638634119</v>
          </cell>
        </row>
        <row r="167">
          <cell r="A167" t="str">
            <v>R362</v>
          </cell>
          <cell r="B167" t="str">
            <v>E4605</v>
          </cell>
          <cell r="C167" t="str">
            <v>Solihull</v>
          </cell>
          <cell r="D167">
            <v>4.0730567194178606</v>
          </cell>
          <cell r="E167">
            <v>2.5589599483013759</v>
          </cell>
          <cell r="F167">
            <v>2.4552920612699767</v>
          </cell>
          <cell r="G167">
            <v>3.1556341665244436</v>
          </cell>
          <cell r="H167">
            <v>3.1556341665244436</v>
          </cell>
          <cell r="I167">
            <v>2.4115627538296605</v>
          </cell>
          <cell r="J167">
            <v>2.3138661817128905</v>
          </cell>
          <cell r="K167">
            <v>3.3652842627912398</v>
          </cell>
          <cell r="L167">
            <v>3.3652842627912398</v>
          </cell>
          <cell r="M167">
            <v>2.5719044850148234</v>
          </cell>
          <cell r="N167">
            <v>2.4677121924449232</v>
          </cell>
          <cell r="O167">
            <v>3.2232831194740048</v>
          </cell>
          <cell r="P167">
            <v>2.4115627538296605</v>
          </cell>
          <cell r="Q167">
            <v>2.3138661817128905</v>
          </cell>
        </row>
        <row r="168">
          <cell r="A168" t="str">
            <v>R166</v>
          </cell>
          <cell r="B168" t="str">
            <v>E2240</v>
          </cell>
          <cell r="C168" t="str">
            <v>Shepway</v>
          </cell>
          <cell r="D168">
            <v>1.9680336329869768</v>
          </cell>
          <cell r="E168">
            <v>1.2364471183802979</v>
          </cell>
          <cell r="F168">
            <v>1.1863565101729936</v>
          </cell>
          <cell r="G168">
            <v>1.5632749744782222</v>
          </cell>
          <cell r="H168">
            <v>1.5632749744782222</v>
          </cell>
          <cell r="I168">
            <v>1.194668172387622</v>
          </cell>
          <cell r="J168">
            <v>1.1462701014380152</v>
          </cell>
          <cell r="K168">
            <v>1.6123636101900343</v>
          </cell>
          <cell r="L168">
            <v>1.6123636101900343</v>
          </cell>
          <cell r="M168">
            <v>1.2322421753112049</v>
          </cell>
          <cell r="N168">
            <v>1.1823219166098964</v>
          </cell>
          <cell r="O168">
            <v>1.5716136372393739</v>
          </cell>
          <cell r="P168">
            <v>1.194668172387622</v>
          </cell>
          <cell r="Q168">
            <v>1.1462701014380152</v>
          </cell>
        </row>
        <row r="169">
          <cell r="A169" t="str">
            <v>R400</v>
          </cell>
          <cell r="B169" t="str">
            <v>E5047</v>
          </cell>
          <cell r="C169" t="str">
            <v>Richmond upon Thames</v>
          </cell>
          <cell r="D169">
            <v>3.948179289133825</v>
          </cell>
          <cell r="E169">
            <v>2.4805037998710842</v>
          </cell>
          <cell r="F169">
            <v>2.3800143069125546</v>
          </cell>
          <cell r="G169">
            <v>3.2836095230311111</v>
          </cell>
          <cell r="H169">
            <v>3.2836095230311111</v>
          </cell>
          <cell r="I169">
            <v>2.5093626212646942</v>
          </cell>
          <cell r="J169">
            <v>2.407704007610044</v>
          </cell>
          <cell r="K169">
            <v>3.5563960989204255</v>
          </cell>
          <cell r="L169">
            <v>3.5563960989204255</v>
          </cell>
          <cell r="M169">
            <v>2.7179609099993778</v>
          </cell>
          <cell r="N169">
            <v>2.6078516194023842</v>
          </cell>
          <cell r="O169">
            <v>3.3346260740986811</v>
          </cell>
          <cell r="P169">
            <v>2.5093626212646942</v>
          </cell>
          <cell r="Q169">
            <v>2.407704007610044</v>
          </cell>
        </row>
        <row r="170">
          <cell r="A170" t="str">
            <v>R372</v>
          </cell>
          <cell r="B170" t="str">
            <v>E5012</v>
          </cell>
          <cell r="C170" t="str">
            <v>Greenwich</v>
          </cell>
          <cell r="D170">
            <v>13.522436662748317</v>
          </cell>
          <cell r="E170">
            <v>8.4956768852363886</v>
          </cell>
          <cell r="F170">
            <v>8.1515023419112467</v>
          </cell>
          <cell r="G170">
            <v>13.717722992017777</v>
          </cell>
          <cell r="H170">
            <v>13.717722992017777</v>
          </cell>
          <cell r="I170">
            <v>10.483201819093562</v>
          </cell>
          <cell r="J170">
            <v>10.058509208085491</v>
          </cell>
          <cell r="K170">
            <v>13.176136579723991</v>
          </cell>
          <cell r="L170">
            <v>13.176136579723991</v>
          </cell>
          <cell r="M170">
            <v>10.069807516483841</v>
          </cell>
          <cell r="N170">
            <v>9.6618622226390656</v>
          </cell>
          <cell r="O170">
            <v>13.902824975331285</v>
          </cell>
          <cell r="P170">
            <v>10.483201819093562</v>
          </cell>
          <cell r="Q170">
            <v>10.058509208085491</v>
          </cell>
        </row>
        <row r="171">
          <cell r="A171" t="str">
            <v>R667</v>
          </cell>
          <cell r="B171" t="str">
            <v>E2221</v>
          </cell>
          <cell r="C171" t="str">
            <v>Kent</v>
          </cell>
          <cell r="D171">
            <v>9.356040845553574</v>
          </cell>
          <cell r="E171">
            <v>5.8780752264763931</v>
          </cell>
          <cell r="F171">
            <v>5.6399442471521892</v>
          </cell>
          <cell r="G171">
            <v>7.3842976706844441</v>
          </cell>
          <cell r="H171">
            <v>7.3842976706844441</v>
          </cell>
          <cell r="I171">
            <v>5.6431437505402577</v>
          </cell>
          <cell r="J171">
            <v>5.4145302510514117</v>
          </cell>
          <cell r="K171">
            <v>7.3574438019460846</v>
          </cell>
          <cell r="L171">
            <v>7.3574438019460846</v>
          </cell>
          <cell r="M171">
            <v>5.6228957897229161</v>
          </cell>
          <cell r="N171">
            <v>5.3951025700966069</v>
          </cell>
          <cell r="O171">
            <v>7.8048898438173477</v>
          </cell>
          <cell r="P171">
            <v>5.6431437505402577</v>
          </cell>
          <cell r="Q171">
            <v>5.4145302510514117</v>
          </cell>
        </row>
        <row r="172">
          <cell r="A172" t="str">
            <v>R637</v>
          </cell>
          <cell r="B172" t="str">
            <v>E1421</v>
          </cell>
          <cell r="C172" t="str">
            <v>East Sussex</v>
          </cell>
          <cell r="D172">
            <v>2.8941955223232076</v>
          </cell>
          <cell r="E172">
            <v>1.8183224380034626</v>
          </cell>
          <cell r="F172">
            <v>1.7446590556536421</v>
          </cell>
          <cell r="G172">
            <v>2.0780702736462224</v>
          </cell>
          <cell r="H172">
            <v>2.0780702736462224</v>
          </cell>
          <cell r="I172">
            <v>1.5880791648562038</v>
          </cell>
          <cell r="J172">
            <v>1.5237433351498735</v>
          </cell>
          <cell r="K172">
            <v>2.1253949129475793</v>
          </cell>
          <cell r="L172">
            <v>2.1253949129475793</v>
          </cell>
          <cell r="M172">
            <v>1.6243242122148964</v>
          </cell>
          <cell r="N172">
            <v>1.5585200330420093</v>
          </cell>
          <cell r="O172">
            <v>2.2462238388364022</v>
          </cell>
          <cell r="P172">
            <v>1.5880791648562038</v>
          </cell>
          <cell r="Q172">
            <v>1.5237433351498735</v>
          </cell>
        </row>
        <row r="173">
          <cell r="A173" t="str">
            <v>R428</v>
          </cell>
          <cell r="B173" t="str">
            <v>E2520</v>
          </cell>
          <cell r="C173" t="str">
            <v>Lincolnshire</v>
          </cell>
          <cell r="D173">
            <v>4.5434794120662856</v>
          </cell>
          <cell r="E173">
            <v>2.8545101731535016</v>
          </cell>
          <cell r="F173">
            <v>2.7388690360747878</v>
          </cell>
          <cell r="G173">
            <v>3.3005998849404441</v>
          </cell>
          <cell r="H173">
            <v>3.3005998849404441</v>
          </cell>
          <cell r="I173">
            <v>2.5223468018738675</v>
          </cell>
          <cell r="J173">
            <v>2.4201621766380357</v>
          </cell>
          <cell r="K173">
            <v>3.2518540065347916</v>
          </cell>
          <cell r="L173">
            <v>3.2518540065347916</v>
          </cell>
          <cell r="M173">
            <v>2.4852158839869949</v>
          </cell>
          <cell r="N173">
            <v>2.3845354963627847</v>
          </cell>
          <cell r="O173">
            <v>3.5499758064755209</v>
          </cell>
          <cell r="P173">
            <v>2.5223468018738675</v>
          </cell>
          <cell r="Q173">
            <v>2.4201621766380357</v>
          </cell>
        </row>
        <row r="174">
          <cell r="A174" t="str">
            <v>R658</v>
          </cell>
          <cell r="B174" t="str">
            <v>E2201</v>
          </cell>
          <cell r="C174" t="str">
            <v>Medway</v>
          </cell>
          <cell r="D174">
            <v>7.6037362552401948</v>
          </cell>
          <cell r="E174">
            <v>4.777163166386674</v>
          </cell>
          <cell r="F174">
            <v>4.5836320359786855</v>
          </cell>
          <cell r="G174">
            <v>5.2585339620533338</v>
          </cell>
          <cell r="H174">
            <v>5.2585339620533338</v>
          </cell>
          <cell r="I174">
            <v>4.0186168527269635</v>
          </cell>
          <cell r="J174">
            <v>3.8558157435546501</v>
          </cell>
          <cell r="K174">
            <v>5.2114221544444437</v>
          </cell>
          <cell r="L174">
            <v>5.2114221544444437</v>
          </cell>
          <cell r="M174">
            <v>3.9828076815134499</v>
          </cell>
          <cell r="N174">
            <v>3.8214572637122597</v>
          </cell>
          <cell r="O174">
            <v>5.3649608712888526</v>
          </cell>
          <cell r="P174">
            <v>4.0186168527269635</v>
          </cell>
          <cell r="Q174">
            <v>3.8558157435546501</v>
          </cell>
        </row>
        <row r="175">
          <cell r="A175" t="str">
            <v>R430</v>
          </cell>
          <cell r="B175" t="str">
            <v>E2820</v>
          </cell>
          <cell r="C175" t="str">
            <v>Northamptonshire</v>
          </cell>
          <cell r="D175">
            <v>4.958220153223527</v>
          </cell>
          <cell r="E175">
            <v>3.11507736351217</v>
          </cell>
          <cell r="F175">
            <v>2.9888801995319327</v>
          </cell>
          <cell r="G175">
            <v>4.3059551292053326</v>
          </cell>
          <cell r="H175">
            <v>4.3059551292053326</v>
          </cell>
          <cell r="I175">
            <v>3.2906479209186017</v>
          </cell>
          <cell r="J175">
            <v>3.1573380904336217</v>
          </cell>
          <cell r="K175">
            <v>4.2112331430581964</v>
          </cell>
          <cell r="L175">
            <v>4.2112331430581964</v>
          </cell>
          <cell r="M175">
            <v>3.2184173942830827</v>
          </cell>
          <cell r="N175">
            <v>3.0880337471799253</v>
          </cell>
          <cell r="O175">
            <v>4.5115409934359478</v>
          </cell>
          <cell r="P175">
            <v>3.2906479209186017</v>
          </cell>
          <cell r="Q175">
            <v>3.1573380904336217</v>
          </cell>
        </row>
        <row r="176">
          <cell r="A176" t="str">
            <v>R238</v>
          </cell>
          <cell r="B176" t="str">
            <v>E3132</v>
          </cell>
          <cell r="C176" t="str">
            <v>Oxford</v>
          </cell>
          <cell r="D176">
            <v>2.9732890549002717</v>
          </cell>
          <cell r="E176">
            <v>1.8680141550545586</v>
          </cell>
          <cell r="F176">
            <v>1.7923376754254827</v>
          </cell>
          <cell r="G176">
            <v>1.9810825372373333</v>
          </cell>
          <cell r="H176">
            <v>1.9810825372373333</v>
          </cell>
          <cell r="I176">
            <v>1.5139603030492501</v>
          </cell>
          <cell r="J176">
            <v>1.4526271564438413</v>
          </cell>
          <cell r="K176">
            <v>2.0053606311370653</v>
          </cell>
          <cell r="L176">
            <v>2.0053606311370653</v>
          </cell>
          <cell r="M176">
            <v>1.5325885121561034</v>
          </cell>
          <cell r="N176">
            <v>1.470500704627389</v>
          </cell>
          <cell r="O176">
            <v>1.994900333560218</v>
          </cell>
          <cell r="P176">
            <v>1.5139603030492501</v>
          </cell>
          <cell r="Q176">
            <v>1.4526271564438413</v>
          </cell>
        </row>
        <row r="177">
          <cell r="A177" t="str">
            <v>R617</v>
          </cell>
          <cell r="B177" t="str">
            <v>E2701</v>
          </cell>
          <cell r="C177" t="str">
            <v>York</v>
          </cell>
          <cell r="D177">
            <v>4.7287574293641033</v>
          </cell>
          <cell r="E177">
            <v>2.9709139107458333</v>
          </cell>
          <cell r="F177">
            <v>2.850557057218817</v>
          </cell>
          <cell r="G177">
            <v>3.2112898454311107</v>
          </cell>
          <cell r="H177">
            <v>3.2112898454311107</v>
          </cell>
          <cell r="I177">
            <v>2.4540953020300265</v>
          </cell>
          <cell r="J177">
            <v>2.3546756629285932</v>
          </cell>
          <cell r="K177">
            <v>3.2811481989522662</v>
          </cell>
          <cell r="L177">
            <v>3.2811481989522662</v>
          </cell>
          <cell r="M177">
            <v>2.5076038485629502</v>
          </cell>
          <cell r="N177">
            <v>2.4060164858279869</v>
          </cell>
          <cell r="O177">
            <v>3.2699068028413993</v>
          </cell>
          <cell r="P177">
            <v>2.4540953020300265</v>
          </cell>
          <cell r="Q177">
            <v>2.3546756629285932</v>
          </cell>
        </row>
        <row r="178">
          <cell r="A178" t="str">
            <v>R281</v>
          </cell>
          <cell r="B178" t="str">
            <v>E3732</v>
          </cell>
          <cell r="C178" t="str">
            <v>Nuneaton and Bedworth</v>
          </cell>
          <cell r="D178">
            <v>2.0521176077182606</v>
          </cell>
          <cell r="E178">
            <v>1.2892741567580235</v>
          </cell>
          <cell r="F178">
            <v>1.2370434339895746</v>
          </cell>
          <cell r="G178">
            <v>1.8579255265564443</v>
          </cell>
          <cell r="H178">
            <v>1.8579255265564443</v>
          </cell>
          <cell r="I178">
            <v>1.419842656909633</v>
          </cell>
          <cell r="J178">
            <v>1.3623223786979402</v>
          </cell>
          <cell r="K178">
            <v>1.9097509288080199</v>
          </cell>
          <cell r="L178">
            <v>1.9097509288080199</v>
          </cell>
          <cell r="M178">
            <v>1.4595191952636724</v>
          </cell>
          <cell r="N178">
            <v>1.4003915519587453</v>
          </cell>
          <cell r="O178">
            <v>1.8661553668108013</v>
          </cell>
          <cell r="P178">
            <v>1.419842656909633</v>
          </cell>
          <cell r="Q178">
            <v>1.3623223786979402</v>
          </cell>
        </row>
        <row r="179">
          <cell r="A179" t="str">
            <v>R375</v>
          </cell>
          <cell r="B179" t="str">
            <v>E5015</v>
          </cell>
          <cell r="C179" t="str">
            <v>Islington</v>
          </cell>
          <cell r="D179">
            <v>15.512620789471029</v>
          </cell>
          <cell r="E179">
            <v>9.7460403888304281</v>
          </cell>
          <cell r="F179">
            <v>9.3512114604982788</v>
          </cell>
          <cell r="G179">
            <v>11.973062332915555</v>
          </cell>
          <cell r="H179">
            <v>11.973062332915555</v>
          </cell>
          <cell r="I179">
            <v>9.1499171474433201</v>
          </cell>
          <cell r="J179">
            <v>8.7792382011716175</v>
          </cell>
          <cell r="K179">
            <v>11.217731562667964</v>
          </cell>
          <cell r="L179">
            <v>11.217731562667964</v>
          </cell>
          <cell r="M179">
            <v>8.5731046368690667</v>
          </cell>
          <cell r="N179">
            <v>8.225793361601438</v>
          </cell>
          <cell r="O179">
            <v>12.162122004956814</v>
          </cell>
          <cell r="P179">
            <v>9.1499171474433201</v>
          </cell>
          <cell r="Q179">
            <v>8.7792382011716175</v>
          </cell>
        </row>
        <row r="180">
          <cell r="A180" t="str">
            <v>R370</v>
          </cell>
          <cell r="B180" t="str">
            <v>E5010</v>
          </cell>
          <cell r="C180" t="str">
            <v>City of London</v>
          </cell>
          <cell r="D180">
            <v>1.7725317206323934</v>
          </cell>
          <cell r="E180">
            <v>1.1136200629291262</v>
          </cell>
          <cell r="F180">
            <v>1.0685053908701638</v>
          </cell>
          <cell r="G180">
            <v>1.4608899366666666</v>
          </cell>
          <cell r="H180">
            <v>1.4608899366666666</v>
          </cell>
          <cell r="I180">
            <v>1.1164246464570708</v>
          </cell>
          <cell r="J180">
            <v>1.0711963558756528</v>
          </cell>
          <cell r="K180">
            <v>1.4608899366666666</v>
          </cell>
          <cell r="L180">
            <v>1.4608899366666666</v>
          </cell>
          <cell r="M180">
            <v>1.1164790510474321</v>
          </cell>
          <cell r="N180">
            <v>1.0712485564420975</v>
          </cell>
          <cell r="O180">
            <v>1.4977458443567173</v>
          </cell>
          <cell r="P180">
            <v>1.1164246464570708</v>
          </cell>
          <cell r="Q180">
            <v>1.0711963558756528</v>
          </cell>
        </row>
        <row r="181">
          <cell r="A181" t="str">
            <v>R422</v>
          </cell>
          <cell r="B181" t="str">
            <v>E1920</v>
          </cell>
          <cell r="C181" t="str">
            <v>Hertfordshire</v>
          </cell>
          <cell r="D181">
            <v>6.9360234270363925</v>
          </cell>
          <cell r="E181">
            <v>4.3576624076089336</v>
          </cell>
          <cell r="F181">
            <v>4.1811259774499367</v>
          </cell>
          <cell r="G181">
            <v>5.3634634388746667</v>
          </cell>
          <cell r="H181">
            <v>5.3634634388746667</v>
          </cell>
          <cell r="I181">
            <v>4.0988048608191239</v>
          </cell>
          <cell r="J181">
            <v>3.9327551969479808</v>
          </cell>
          <cell r="K181">
            <v>5.4012011458763638</v>
          </cell>
          <cell r="L181">
            <v>5.4012011458763638</v>
          </cell>
          <cell r="M181">
            <v>4.1278454854879971</v>
          </cell>
          <cell r="N181">
            <v>3.9606193357560682</v>
          </cell>
          <cell r="O181">
            <v>5.642422727266136</v>
          </cell>
          <cell r="P181">
            <v>4.0988048608191239</v>
          </cell>
          <cell r="Q181">
            <v>3.9327551969479808</v>
          </cell>
        </row>
        <row r="182">
          <cell r="A182" t="str">
            <v>R395</v>
          </cell>
          <cell r="B182" t="str">
            <v>E5042</v>
          </cell>
          <cell r="C182" t="str">
            <v>Hounslow</v>
          </cell>
          <cell r="D182">
            <v>8.1958574685674854</v>
          </cell>
          <cell r="E182">
            <v>5.1491723412701305</v>
          </cell>
          <cell r="F182">
            <v>4.9405704766984186</v>
          </cell>
          <cell r="G182">
            <v>5.9694477155288883</v>
          </cell>
          <cell r="H182">
            <v>5.9694477155288883</v>
          </cell>
          <cell r="I182">
            <v>4.5619032536836093</v>
          </cell>
          <cell r="J182">
            <v>4.3770926741100666</v>
          </cell>
          <cell r="K182">
            <v>5.8992487064813188</v>
          </cell>
          <cell r="L182">
            <v>5.8992487064813188</v>
          </cell>
          <cell r="M182">
            <v>4.5084762598428938</v>
          </cell>
          <cell r="N182">
            <v>4.3258301000624719</v>
          </cell>
          <cell r="O182">
            <v>6.0792569137366632</v>
          </cell>
          <cell r="P182">
            <v>4.5619032536836093</v>
          </cell>
          <cell r="Q182">
            <v>4.3770926741100666</v>
          </cell>
        </row>
        <row r="183">
          <cell r="A183" t="str">
            <v>R183</v>
          </cell>
          <cell r="B183" t="str">
            <v>E2343</v>
          </cell>
          <cell r="C183" t="str">
            <v>West Lancashire</v>
          </cell>
          <cell r="D183">
            <v>1.7304556112312539</v>
          </cell>
          <cell r="E183">
            <v>1.0871851060515181</v>
          </cell>
          <cell r="F183">
            <v>1.0431413597509236</v>
          </cell>
          <cell r="G183">
            <v>1.7231180989653336</v>
          </cell>
          <cell r="H183">
            <v>1.7231180989653336</v>
          </cell>
          <cell r="I183">
            <v>1.3168216620278446</v>
          </cell>
          <cell r="J183">
            <v>1.2634749422441987</v>
          </cell>
          <cell r="K183">
            <v>1.7827315955708778</v>
          </cell>
          <cell r="L183">
            <v>1.7827315955708778</v>
          </cell>
          <cell r="M183">
            <v>1.3624451987373756</v>
          </cell>
          <cell r="N183">
            <v>1.3072501906861793</v>
          </cell>
          <cell r="O183">
            <v>1.7305057024309063</v>
          </cell>
          <cell r="P183">
            <v>1.3168216620278446</v>
          </cell>
          <cell r="Q183">
            <v>1.2634749422441987</v>
          </cell>
        </row>
        <row r="184">
          <cell r="A184" t="str">
            <v>R77</v>
          </cell>
          <cell r="B184" t="str">
            <v>E1238</v>
          </cell>
          <cell r="C184" t="str">
            <v>Weymouth and Portland</v>
          </cell>
          <cell r="D184">
            <v>1.225956754574542</v>
          </cell>
          <cell r="E184">
            <v>0.77022601191622286</v>
          </cell>
          <cell r="F184">
            <v>0.73902282593241009</v>
          </cell>
          <cell r="G184">
            <v>0.96620851416177767</v>
          </cell>
          <cell r="H184">
            <v>0.96620851416177767</v>
          </cell>
          <cell r="I184">
            <v>0.73838485142019472</v>
          </cell>
          <cell r="J184">
            <v>0.70847160584027102</v>
          </cell>
          <cell r="K184">
            <v>0.99054153802178602</v>
          </cell>
          <cell r="L184">
            <v>0.99054153802178602</v>
          </cell>
          <cell r="M184">
            <v>0.75701724588302566</v>
          </cell>
          <cell r="N184">
            <v>0.72634916982379749</v>
          </cell>
          <cell r="O184">
            <v>0.97070983308694125</v>
          </cell>
          <cell r="P184">
            <v>0.73838485142019472</v>
          </cell>
          <cell r="Q184">
            <v>0.70847160584027102</v>
          </cell>
        </row>
        <row r="185">
          <cell r="A185" t="str">
            <v>R268</v>
          </cell>
          <cell r="B185" t="str">
            <v>E3537</v>
          </cell>
          <cell r="C185" t="str">
            <v>Waveney</v>
          </cell>
          <cell r="D185">
            <v>1.717760577695155</v>
          </cell>
          <cell r="E185">
            <v>1.0792092577883832</v>
          </cell>
          <cell r="F185">
            <v>1.0354886268758474</v>
          </cell>
          <cell r="G185">
            <v>1.2251178334577777</v>
          </cell>
          <cell r="H185">
            <v>1.2251178334577777</v>
          </cell>
          <cell r="I185">
            <v>0.9362455786417222</v>
          </cell>
          <cell r="J185">
            <v>0.89831665328096877</v>
          </cell>
          <cell r="K185">
            <v>1.3008991538555612</v>
          </cell>
          <cell r="L185">
            <v>1.3008991538555612</v>
          </cell>
          <cell r="M185">
            <v>0.99420676147519182</v>
          </cell>
          <cell r="N185">
            <v>0.95392972849431912</v>
          </cell>
          <cell r="O185">
            <v>1.2341037792147533</v>
          </cell>
          <cell r="P185">
            <v>0.9362455786417222</v>
          </cell>
          <cell r="Q185">
            <v>0.89831665328096877</v>
          </cell>
        </row>
        <row r="186">
          <cell r="A186" t="str">
            <v>R671</v>
          </cell>
          <cell r="B186" t="str">
            <v>E1821</v>
          </cell>
          <cell r="C186" t="str">
            <v>Worcestershire</v>
          </cell>
          <cell r="D186">
            <v>3.5573321258775845</v>
          </cell>
          <cell r="E186">
            <v>2.2349481139137142</v>
          </cell>
          <cell r="F186">
            <v>2.1444065058873587</v>
          </cell>
          <cell r="G186">
            <v>3.1883356636622233</v>
          </cell>
          <cell r="H186">
            <v>3.1883356636622233</v>
          </cell>
          <cell r="I186">
            <v>2.4365535190230778</v>
          </cell>
          <cell r="J186">
            <v>2.3378445278472992</v>
          </cell>
          <cell r="K186">
            <v>3.1791886283215329</v>
          </cell>
          <cell r="L186">
            <v>3.1791886283215329</v>
          </cell>
          <cell r="M186">
            <v>2.4296816712613905</v>
          </cell>
          <cell r="N186">
            <v>2.3312510705066609</v>
          </cell>
          <cell r="O186">
            <v>3.3307038849788668</v>
          </cell>
          <cell r="P186">
            <v>2.4365535190230778</v>
          </cell>
          <cell r="Q186">
            <v>2.3378445278472992</v>
          </cell>
        </row>
        <row r="187">
          <cell r="A187" t="str">
            <v>R373</v>
          </cell>
          <cell r="B187" t="str">
            <v>E5013</v>
          </cell>
          <cell r="C187" t="str">
            <v>Hackney</v>
          </cell>
          <cell r="D187">
            <v>18.373286089027637</v>
          </cell>
          <cell r="E187">
            <v>11.543296953454741</v>
          </cell>
          <cell r="F187">
            <v>11.075658057685786</v>
          </cell>
          <cell r="G187">
            <v>15.736522601857777</v>
          </cell>
          <cell r="H187">
            <v>15.736522601857777</v>
          </cell>
          <cell r="I187">
            <v>12.025985833217108</v>
          </cell>
          <cell r="J187">
            <v>11.538792377287187</v>
          </cell>
          <cell r="K187">
            <v>14.684629225904617</v>
          </cell>
          <cell r="L187">
            <v>14.684629225904617</v>
          </cell>
          <cell r="M187">
            <v>11.222666740062749</v>
          </cell>
          <cell r="N187">
            <v>10.768017127991961</v>
          </cell>
          <cell r="O187">
            <v>15.982454123071722</v>
          </cell>
          <cell r="P187">
            <v>12.025985833217108</v>
          </cell>
          <cell r="Q187">
            <v>11.538792377287187</v>
          </cell>
        </row>
        <row r="188">
          <cell r="A188" t="str">
            <v>R105</v>
          </cell>
          <cell r="B188" t="str">
            <v>E1542</v>
          </cell>
          <cell r="C188" t="str">
            <v>Tendring</v>
          </cell>
          <cell r="D188">
            <v>2.1582087939260663</v>
          </cell>
          <cell r="E188">
            <v>1.3559275610868393</v>
          </cell>
          <cell r="F188">
            <v>1.3009965937933425</v>
          </cell>
          <cell r="G188">
            <v>1.740832915640889</v>
          </cell>
          <cell r="H188">
            <v>1.740832915640889</v>
          </cell>
          <cell r="I188">
            <v>1.3303594771963061</v>
          </cell>
          <cell r="J188">
            <v>1.2764643171393111</v>
          </cell>
          <cell r="K188">
            <v>1.8411231378903705</v>
          </cell>
          <cell r="L188">
            <v>1.8411231378903705</v>
          </cell>
          <cell r="M188">
            <v>1.4070706918164879</v>
          </cell>
          <cell r="N188">
            <v>1.3500678279689096</v>
          </cell>
          <cell r="O188">
            <v>1.7520769107912919</v>
          </cell>
          <cell r="P188">
            <v>1.3303594771963061</v>
          </cell>
          <cell r="Q188">
            <v>1.2764643171393111</v>
          </cell>
        </row>
        <row r="189">
          <cell r="A189" t="str">
            <v>R121</v>
          </cell>
          <cell r="B189" t="str">
            <v>E1738</v>
          </cell>
          <cell r="C189" t="str">
            <v>New Forest</v>
          </cell>
          <cell r="D189">
            <v>2.2164343517839993</v>
          </cell>
          <cell r="E189">
            <v>1.3925086550391104</v>
          </cell>
          <cell r="F189">
            <v>1.3360957244511722</v>
          </cell>
          <cell r="G189">
            <v>1.4806190355555553</v>
          </cell>
          <cell r="H189">
            <v>1.4806190355555553</v>
          </cell>
          <cell r="I189">
            <v>1.1315017934064169</v>
          </cell>
          <cell r="J189">
            <v>1.0856627015626585</v>
          </cell>
          <cell r="K189">
            <v>1.6597868781064424</v>
          </cell>
          <cell r="L189">
            <v>1.6597868781064424</v>
          </cell>
          <cell r="M189">
            <v>1.2684852103489364</v>
          </cell>
          <cell r="N189">
            <v>1.2170966837036685</v>
          </cell>
          <cell r="O189">
            <v>1.489559646118904</v>
          </cell>
          <cell r="P189">
            <v>1.1315017934064169</v>
          </cell>
          <cell r="Q189">
            <v>1.0856627015626585</v>
          </cell>
        </row>
        <row r="190">
          <cell r="A190" t="str">
            <v>R646</v>
          </cell>
          <cell r="B190" t="str">
            <v>E0305</v>
          </cell>
          <cell r="C190" t="str">
            <v>Windsor and Maidenhead</v>
          </cell>
          <cell r="D190">
            <v>4.0749253176082663</v>
          </cell>
          <cell r="E190">
            <v>2.5601339235877796</v>
          </cell>
          <cell r="F190">
            <v>2.4564184767899802</v>
          </cell>
          <cell r="G190">
            <v>3.6809854767466668</v>
          </cell>
          <cell r="H190">
            <v>3.6809854767466668</v>
          </cell>
          <cell r="I190">
            <v>2.8130407406784608</v>
          </cell>
          <cell r="J190">
            <v>2.699079601930289</v>
          </cell>
          <cell r="K190">
            <v>3.762721811035493</v>
          </cell>
          <cell r="L190">
            <v>3.762721811035493</v>
          </cell>
          <cell r="M190">
            <v>2.875644476356559</v>
          </cell>
          <cell r="N190">
            <v>2.7591471521544766</v>
          </cell>
          <cell r="O190">
            <v>3.7097202818772073</v>
          </cell>
          <cell r="P190">
            <v>2.8130407406784608</v>
          </cell>
          <cell r="Q190">
            <v>2.699079601930289</v>
          </cell>
        </row>
        <row r="191">
          <cell r="A191" t="str">
            <v>R288</v>
          </cell>
          <cell r="B191" t="str">
            <v>E3834</v>
          </cell>
          <cell r="C191" t="str">
            <v>Crawley</v>
          </cell>
          <cell r="D191">
            <v>1.8983931483413625</v>
          </cell>
          <cell r="E191">
            <v>1.1926944227355651</v>
          </cell>
          <cell r="F191">
            <v>1.144376311793186</v>
          </cell>
          <cell r="G191">
            <v>1.4319034038115557</v>
          </cell>
          <cell r="H191">
            <v>1.4319034038115557</v>
          </cell>
          <cell r="I191">
            <v>1.0942728888998774</v>
          </cell>
          <cell r="J191">
            <v>1.0499420042749341</v>
          </cell>
          <cell r="K191">
            <v>1.4573586628179456</v>
          </cell>
          <cell r="L191">
            <v>1.4573586628179456</v>
          </cell>
          <cell r="M191">
            <v>1.1137802897125404</v>
          </cell>
          <cell r="N191">
            <v>1.068659126589856</v>
          </cell>
          <cell r="O191">
            <v>1.4400152779908786</v>
          </cell>
          <cell r="P191">
            <v>1.0942728888998774</v>
          </cell>
          <cell r="Q191">
            <v>1.0499420042749341</v>
          </cell>
        </row>
        <row r="192">
          <cell r="A192" t="str">
            <v>R419</v>
          </cell>
          <cell r="B192" t="str">
            <v>E1620</v>
          </cell>
          <cell r="C192" t="str">
            <v>Gloucestershire</v>
          </cell>
          <cell r="D192">
            <v>4.6648486137929259</v>
          </cell>
          <cell r="E192">
            <v>2.9307622235350075</v>
          </cell>
          <cell r="F192">
            <v>2.8120319842020325</v>
          </cell>
          <cell r="G192">
            <v>3.8677433584853333</v>
          </cell>
          <cell r="H192">
            <v>3.8677433584853333</v>
          </cell>
          <cell r="I192">
            <v>2.9557627191520082</v>
          </cell>
          <cell r="J192">
            <v>2.8360196665637565</v>
          </cell>
          <cell r="K192">
            <v>3.7862903050569576</v>
          </cell>
          <cell r="L192">
            <v>3.7862903050569576</v>
          </cell>
          <cell r="M192">
            <v>2.8936565997747969</v>
          </cell>
          <cell r="N192">
            <v>2.7764295733446835</v>
          </cell>
          <cell r="O192">
            <v>4.0374795911080277</v>
          </cell>
          <cell r="P192">
            <v>2.9557627191520082</v>
          </cell>
          <cell r="Q192">
            <v>2.8360196665637565</v>
          </cell>
        </row>
        <row r="193">
          <cell r="A193" t="str">
            <v>R638</v>
          </cell>
          <cell r="B193" t="str">
            <v>E1721</v>
          </cell>
          <cell r="C193" t="str">
            <v>Hampshire</v>
          </cell>
          <cell r="D193">
            <v>7.9244449406448751</v>
          </cell>
          <cell r="E193">
            <v>4.9786532848793668</v>
          </cell>
          <cell r="F193">
            <v>4.7769594417819095</v>
          </cell>
          <cell r="G193">
            <v>6.1952198087235564</v>
          </cell>
          <cell r="H193">
            <v>6.1952198087235564</v>
          </cell>
          <cell r="I193">
            <v>4.7344402278925308</v>
          </cell>
          <cell r="J193">
            <v>4.5426398775088188</v>
          </cell>
          <cell r="K193">
            <v>6.2180551773855797</v>
          </cell>
          <cell r="L193">
            <v>6.2180551773855797</v>
          </cell>
          <cell r="M193">
            <v>4.7521227777421986</v>
          </cell>
          <cell r="N193">
            <v>4.5596060767249176</v>
          </cell>
          <cell r="O193">
            <v>6.4660739568060155</v>
          </cell>
          <cell r="P193">
            <v>4.7344402278925308</v>
          </cell>
          <cell r="Q193">
            <v>4.5426398775088188</v>
          </cell>
        </row>
        <row r="194">
          <cell r="A194" t="str">
            <v>R651</v>
          </cell>
          <cell r="B194" t="str">
            <v>E0602</v>
          </cell>
          <cell r="C194" t="str">
            <v>Warrington</v>
          </cell>
          <cell r="D194">
            <v>5.6052448672678432</v>
          </cell>
          <cell r="E194">
            <v>3.5215804993283584</v>
          </cell>
          <cell r="F194">
            <v>3.3789151912532223</v>
          </cell>
          <cell r="G194">
            <v>4.5343043679466666</v>
          </cell>
          <cell r="H194">
            <v>4.5343043679466666</v>
          </cell>
          <cell r="I194">
            <v>3.4651543719057467</v>
          </cell>
          <cell r="J194">
            <v>3.3247749837048692</v>
          </cell>
          <cell r="K194">
            <v>4.5375895426025981</v>
          </cell>
          <cell r="L194">
            <v>4.5375895426025981</v>
          </cell>
          <cell r="M194">
            <v>3.467833913708207</v>
          </cell>
          <cell r="N194">
            <v>3.3273459726411319</v>
          </cell>
          <cell r="O194">
            <v>4.6034619539875417</v>
          </cell>
          <cell r="P194">
            <v>3.4651543719057467</v>
          </cell>
          <cell r="Q194">
            <v>3.3247749837048692</v>
          </cell>
        </row>
        <row r="195">
          <cell r="A195" t="str">
            <v>R619</v>
          </cell>
          <cell r="B195" t="str">
            <v>E0201</v>
          </cell>
          <cell r="C195" t="str">
            <v>Luton</v>
          </cell>
          <cell r="D195">
            <v>4.0432198067123668</v>
          </cell>
          <cell r="E195">
            <v>2.540214453245949</v>
          </cell>
          <cell r="F195">
            <v>2.437305978594194</v>
          </cell>
          <cell r="G195">
            <v>2.9662545737599997</v>
          </cell>
          <cell r="H195">
            <v>2.9662545737599997</v>
          </cell>
          <cell r="I195">
            <v>2.2668372412556974</v>
          </cell>
          <cell r="J195">
            <v>2.1750037496056764</v>
          </cell>
          <cell r="K195">
            <v>3.0219839881780874</v>
          </cell>
          <cell r="L195">
            <v>3.0219839881780874</v>
          </cell>
          <cell r="M195">
            <v>2.3095386796215931</v>
          </cell>
          <cell r="N195">
            <v>2.215975278954617</v>
          </cell>
          <cell r="O195">
            <v>3.0738308294715448</v>
          </cell>
          <cell r="P195">
            <v>2.2668372412556974</v>
          </cell>
          <cell r="Q195">
            <v>2.1750037496056764</v>
          </cell>
        </row>
        <row r="196">
          <cell r="A196" t="str">
            <v>R677</v>
          </cell>
          <cell r="B196" t="str">
            <v>E0603</v>
          </cell>
          <cell r="C196" t="str">
            <v>Cheshire East</v>
          </cell>
          <cell r="D196">
            <v>9.3442571063682927</v>
          </cell>
          <cell r="E196">
            <v>5.8706719127752587</v>
          </cell>
          <cell r="F196">
            <v>5.6328408544751944</v>
          </cell>
          <cell r="G196">
            <v>8.2540391210577759</v>
          </cell>
          <cell r="H196">
            <v>8.2540391210577759</v>
          </cell>
          <cell r="I196">
            <v>6.3078076426454031</v>
          </cell>
          <cell r="J196">
            <v>6.0522674609603992</v>
          </cell>
          <cell r="K196">
            <v>8.4488065014452562</v>
          </cell>
          <cell r="L196">
            <v>8.4488065014452562</v>
          </cell>
          <cell r="M196">
            <v>6.4569651884523163</v>
          </cell>
          <cell r="N196">
            <v>6.1953823769798255</v>
          </cell>
          <cell r="O196">
            <v>8.3497552144942269</v>
          </cell>
          <cell r="P196">
            <v>6.3078076426454031</v>
          </cell>
          <cell r="Q196">
            <v>6.0522674609603992</v>
          </cell>
        </row>
        <row r="197">
          <cell r="A197" t="str">
            <v>R160</v>
          </cell>
          <cell r="B197" t="str">
            <v>E2234</v>
          </cell>
          <cell r="C197" t="str">
            <v>Dover</v>
          </cell>
          <cell r="D197">
            <v>1.9168940558330279</v>
          </cell>
          <cell r="E197">
            <v>1.2043178997798931</v>
          </cell>
          <cell r="F197">
            <v>1.1555289017077868</v>
          </cell>
          <cell r="G197">
            <v>1.8653200642275554</v>
          </cell>
          <cell r="H197">
            <v>1.8653200642275554</v>
          </cell>
          <cell r="I197">
            <v>1.4254936261565156</v>
          </cell>
          <cell r="J197">
            <v>1.3677444174209619</v>
          </cell>
          <cell r="K197">
            <v>1.920028090139958</v>
          </cell>
          <cell r="L197">
            <v>1.920028090139958</v>
          </cell>
          <cell r="M197">
            <v>1.4673734730181791</v>
          </cell>
          <cell r="N197">
            <v>1.4079276393564597</v>
          </cell>
          <cell r="O197">
            <v>1.8734984323256143</v>
          </cell>
          <cell r="P197">
            <v>1.4254936261565156</v>
          </cell>
          <cell r="Q197">
            <v>1.3677444174209619</v>
          </cell>
        </row>
        <row r="198">
          <cell r="A198" t="str">
            <v>R259</v>
          </cell>
          <cell r="B198" t="str">
            <v>E3437</v>
          </cell>
          <cell r="C198" t="str">
            <v>Staffordshire Moorlands</v>
          </cell>
          <cell r="D198">
            <v>1.2767492888723042</v>
          </cell>
          <cell r="E198">
            <v>0.80213719555406682</v>
          </cell>
          <cell r="F198">
            <v>0.76964123240795324</v>
          </cell>
          <cell r="G198">
            <v>0.94557088364088893</v>
          </cell>
          <cell r="H198">
            <v>0.94557088364088893</v>
          </cell>
          <cell r="I198">
            <v>0.72261339678852932</v>
          </cell>
          <cell r="J198">
            <v>0.6933390800742808</v>
          </cell>
          <cell r="K198">
            <v>1.0255012413313112</v>
          </cell>
          <cell r="L198">
            <v>1.0255012413313112</v>
          </cell>
          <cell r="M198">
            <v>0.78373505356741402</v>
          </cell>
          <cell r="N198">
            <v>0.75198459297512965</v>
          </cell>
          <cell r="O198">
            <v>0.95141924170735082</v>
          </cell>
          <cell r="P198">
            <v>0.72261339678852932</v>
          </cell>
          <cell r="Q198">
            <v>0.6933390800742808</v>
          </cell>
        </row>
        <row r="199">
          <cell r="A199" t="str">
            <v>R973</v>
          </cell>
          <cell r="B199" t="str">
            <v>E6132</v>
          </cell>
          <cell r="C199" t="str">
            <v>Shropshire Fire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t="str">
            <v>R94</v>
          </cell>
          <cell r="B200" t="str">
            <v>E1531</v>
          </cell>
          <cell r="C200" t="str">
            <v>Basildon</v>
          </cell>
          <cell r="D200">
            <v>3.8210405032956491</v>
          </cell>
          <cell r="E200">
            <v>2.4006269203558741</v>
          </cell>
          <cell r="F200">
            <v>2.3033733777401779</v>
          </cell>
          <cell r="G200">
            <v>3.4392353950648893</v>
          </cell>
          <cell r="H200">
            <v>3.4392353950648893</v>
          </cell>
          <cell r="I200">
            <v>2.6282932503313297</v>
          </cell>
          <cell r="J200">
            <v>2.5218165514906108</v>
          </cell>
          <cell r="K200">
            <v>3.4593114137756191</v>
          </cell>
          <cell r="L200">
            <v>3.4593114137756191</v>
          </cell>
          <cell r="M200">
            <v>2.6437643436317337</v>
          </cell>
          <cell r="N200">
            <v>2.5366608840816172</v>
          </cell>
          <cell r="O200">
            <v>3.4519838524758417</v>
          </cell>
          <cell r="P200">
            <v>2.6282932503313297</v>
          </cell>
          <cell r="Q200">
            <v>2.5218165514906108</v>
          </cell>
        </row>
        <row r="201">
          <cell r="A201" t="str">
            <v>R436</v>
          </cell>
          <cell r="B201" t="str">
            <v>E3320</v>
          </cell>
          <cell r="C201" t="str">
            <v>Somerset</v>
          </cell>
          <cell r="D201">
            <v>4.3881912048329754</v>
          </cell>
          <cell r="E201">
            <v>2.7569479907122121</v>
          </cell>
          <cell r="F201">
            <v>2.6452592661417813</v>
          </cell>
          <cell r="G201">
            <v>3.6153112878062217</v>
          </cell>
          <cell r="H201">
            <v>3.6153112878062217</v>
          </cell>
          <cell r="I201">
            <v>2.7628519609977089</v>
          </cell>
          <cell r="J201">
            <v>2.6509240563943863</v>
          </cell>
          <cell r="K201">
            <v>3.5153807775376755</v>
          </cell>
          <cell r="L201">
            <v>3.5153807775376755</v>
          </cell>
          <cell r="M201">
            <v>2.686615121417725</v>
          </cell>
          <cell r="N201">
            <v>2.5777757028528239</v>
          </cell>
          <cell r="O201">
            <v>3.7683785145821225</v>
          </cell>
          <cell r="P201">
            <v>2.7628519609977089</v>
          </cell>
          <cell r="Q201">
            <v>2.6509240563943863</v>
          </cell>
        </row>
        <row r="202">
          <cell r="A202" t="str">
            <v>R170</v>
          </cell>
          <cell r="B202" t="str">
            <v>E2244</v>
          </cell>
          <cell r="C202" t="str">
            <v>Tunbridge Wells</v>
          </cell>
          <cell r="D202">
            <v>1.7875367340704211</v>
          </cell>
          <cell r="E202">
            <v>1.1230471912646054</v>
          </cell>
          <cell r="F202">
            <v>1.0775506099553782</v>
          </cell>
          <cell r="G202">
            <v>1.3583183077120002</v>
          </cell>
          <cell r="H202">
            <v>1.3583183077120002</v>
          </cell>
          <cell r="I202">
            <v>1.0380385259711387</v>
          </cell>
          <cell r="J202">
            <v>0.99598579250961972</v>
          </cell>
          <cell r="K202">
            <v>1.4597718086434246</v>
          </cell>
          <cell r="L202">
            <v>1.4597718086434246</v>
          </cell>
          <cell r="M202">
            <v>1.1156245263614815</v>
          </cell>
          <cell r="N202">
            <v>1.0704286500270062</v>
          </cell>
          <cell r="O202">
            <v>1.3635601306879166</v>
          </cell>
          <cell r="P202">
            <v>1.0380385259711387</v>
          </cell>
          <cell r="Q202">
            <v>0.99598579250961972</v>
          </cell>
        </row>
        <row r="203">
          <cell r="A203" t="str">
            <v>R388</v>
          </cell>
          <cell r="B203" t="str">
            <v>E5035</v>
          </cell>
          <cell r="C203" t="str">
            <v>Croydon</v>
          </cell>
          <cell r="D203">
            <v>11.969166349945111</v>
          </cell>
          <cell r="E203">
            <v>7.5198111428322285</v>
          </cell>
          <cell r="F203">
            <v>7.2151706061290035</v>
          </cell>
          <cell r="G203">
            <v>8.5168980227377755</v>
          </cell>
          <cell r="H203">
            <v>8.5168980227377755</v>
          </cell>
          <cell r="I203">
            <v>6.5086866746728154</v>
          </cell>
          <cell r="J203">
            <v>6.2450085364664449</v>
          </cell>
          <cell r="K203">
            <v>8.4426587639900657</v>
          </cell>
          <cell r="L203">
            <v>8.4426587639900657</v>
          </cell>
          <cell r="M203">
            <v>6.4522668057009636</v>
          </cell>
          <cell r="N203">
            <v>6.1908743338282077</v>
          </cell>
          <cell r="O203">
            <v>8.6803415887951925</v>
          </cell>
          <cell r="P203">
            <v>6.5086866746728154</v>
          </cell>
          <cell r="Q203">
            <v>6.2450085364664449</v>
          </cell>
        </row>
        <row r="204">
          <cell r="A204" t="str">
            <v>R649</v>
          </cell>
          <cell r="B204" t="str">
            <v>E0501</v>
          </cell>
          <cell r="C204" t="str">
            <v>Peterborough</v>
          </cell>
          <cell r="D204">
            <v>8.0328558413740172</v>
          </cell>
          <cell r="E204">
            <v>5.0467640852035034</v>
          </cell>
          <cell r="F204">
            <v>4.842310955952188</v>
          </cell>
          <cell r="G204">
            <v>6.5475012617333324</v>
          </cell>
          <cell r="H204">
            <v>6.5475012617333324</v>
          </cell>
          <cell r="I204">
            <v>5.0036567422640452</v>
          </cell>
          <cell r="J204">
            <v>4.8009499659249837</v>
          </cell>
          <cell r="K204">
            <v>6.2445628453792148</v>
          </cell>
          <cell r="L204">
            <v>6.2445628453792148</v>
          </cell>
          <cell r="M204">
            <v>4.7723811526301407</v>
          </cell>
          <cell r="N204">
            <v>4.5790437498583367</v>
          </cell>
          <cell r="O204">
            <v>6.6408911124736951</v>
          </cell>
          <cell r="P204">
            <v>5.0036567422640452</v>
          </cell>
          <cell r="Q204">
            <v>4.8009499659249837</v>
          </cell>
        </row>
        <row r="205">
          <cell r="A205" t="str">
            <v>R440</v>
          </cell>
          <cell r="B205" t="str">
            <v>E3720</v>
          </cell>
          <cell r="C205" t="str">
            <v>Warwickshire</v>
          </cell>
          <cell r="D205">
            <v>3.0297285573964592</v>
          </cell>
          <cell r="E205">
            <v>1.9034731325103014</v>
          </cell>
          <cell r="F205">
            <v>1.8263601484640417</v>
          </cell>
          <cell r="G205">
            <v>2.6850751755164444</v>
          </cell>
          <cell r="H205">
            <v>2.6850751755164444</v>
          </cell>
          <cell r="I205">
            <v>2.0519575282833848</v>
          </cell>
          <cell r="J205">
            <v>1.9688291849200892</v>
          </cell>
          <cell r="K205">
            <v>2.7138282563238589</v>
          </cell>
          <cell r="L205">
            <v>2.7138282563238589</v>
          </cell>
          <cell r="M205">
            <v>2.0740319446922948</v>
          </cell>
          <cell r="N205">
            <v>1.9900093285960154</v>
          </cell>
          <cell r="O205">
            <v>2.8289295370327818</v>
          </cell>
          <cell r="P205">
            <v>2.0519575282833848</v>
          </cell>
          <cell r="Q205">
            <v>1.9688291849200892</v>
          </cell>
        </row>
        <row r="206">
          <cell r="A206" t="str">
            <v>R665</v>
          </cell>
          <cell r="B206" t="str">
            <v>E1121</v>
          </cell>
          <cell r="C206" t="str">
            <v>Devon</v>
          </cell>
          <cell r="D206">
            <v>5.6179326259611662</v>
          </cell>
          <cell r="E206">
            <v>3.5295517770606666</v>
          </cell>
          <cell r="F206">
            <v>3.386563538757569</v>
          </cell>
          <cell r="G206">
            <v>4.6605614399306665</v>
          </cell>
          <cell r="H206">
            <v>4.6605614399306665</v>
          </cell>
          <cell r="I206">
            <v>3.5616411115393052</v>
          </cell>
          <cell r="J206">
            <v>3.4173528788756609</v>
          </cell>
          <cell r="K206">
            <v>4.5922309441289979</v>
          </cell>
          <cell r="L206">
            <v>4.5922309441289979</v>
          </cell>
          <cell r="M206">
            <v>3.5095933773015391</v>
          </cell>
          <cell r="N206">
            <v>3.3674136882424097</v>
          </cell>
          <cell r="O206">
            <v>4.8912314750324173</v>
          </cell>
          <cell r="P206">
            <v>3.5616411115393052</v>
          </cell>
          <cell r="Q206">
            <v>3.4173528788756609</v>
          </cell>
        </row>
        <row r="207">
          <cell r="A207" t="str">
            <v>R434</v>
          </cell>
          <cell r="B207" t="str">
            <v>E3120</v>
          </cell>
          <cell r="C207" t="str">
            <v>Oxfordshire</v>
          </cell>
          <cell r="D207">
            <v>4.3026306679496926</v>
          </cell>
          <cell r="E207">
            <v>2.703193279662969</v>
          </cell>
          <cell r="F207">
            <v>2.5936822512757698</v>
          </cell>
          <cell r="G207">
            <v>3.9984981532213335</v>
          </cell>
          <cell r="H207">
            <v>3.9984981532213335</v>
          </cell>
          <cell r="I207">
            <v>3.0556866571721346</v>
          </cell>
          <cell r="J207">
            <v>2.9318955132781634</v>
          </cell>
          <cell r="K207">
            <v>3.9794072172686632</v>
          </cell>
          <cell r="L207">
            <v>3.9794072172686632</v>
          </cell>
          <cell r="M207">
            <v>3.0412453958064121</v>
          </cell>
          <cell r="N207">
            <v>2.9180392923515637</v>
          </cell>
          <cell r="O207">
            <v>4.1573319041695074</v>
          </cell>
          <cell r="P207">
            <v>3.0556866571721346</v>
          </cell>
          <cell r="Q207">
            <v>2.9318955132781634</v>
          </cell>
        </row>
        <row r="208">
          <cell r="A208" t="str">
            <v>R205</v>
          </cell>
          <cell r="B208" t="str">
            <v>E2636</v>
          </cell>
          <cell r="C208" t="str">
            <v>Norwich</v>
          </cell>
          <cell r="D208">
            <v>2.7832132862414944</v>
          </cell>
          <cell r="E208">
            <v>1.7485961570626409</v>
          </cell>
          <cell r="F208">
            <v>1.6777575067765211</v>
          </cell>
          <cell r="G208">
            <v>1.653762260814222</v>
          </cell>
          <cell r="H208">
            <v>1.653762260814222</v>
          </cell>
          <cell r="I208">
            <v>1.2638193343752473</v>
          </cell>
          <cell r="J208">
            <v>1.2126198304240097</v>
          </cell>
          <cell r="K208">
            <v>1.6606423439268976</v>
          </cell>
          <cell r="L208">
            <v>1.6606423439268976</v>
          </cell>
          <cell r="M208">
            <v>1.2691389965401156</v>
          </cell>
          <cell r="N208">
            <v>1.2177239838871028</v>
          </cell>
          <cell r="O208">
            <v>1.6669769084296733</v>
          </cell>
          <cell r="P208">
            <v>1.2638193343752473</v>
          </cell>
          <cell r="Q208">
            <v>1.2126198304240097</v>
          </cell>
        </row>
        <row r="209">
          <cell r="A209" t="str">
            <v>R635</v>
          </cell>
          <cell r="B209" t="str">
            <v>E1221</v>
          </cell>
          <cell r="C209" t="str">
            <v>Dorset</v>
          </cell>
          <cell r="D209">
            <v>2.1102802468550701</v>
          </cell>
          <cell r="E209">
            <v>1.3258157210650077</v>
          </cell>
          <cell r="F209">
            <v>1.2721046364163187</v>
          </cell>
          <cell r="G209">
            <v>1.586342846867556</v>
          </cell>
          <cell r="H209">
            <v>1.586342846867556</v>
          </cell>
          <cell r="I209">
            <v>1.2122968387439261</v>
          </cell>
          <cell r="J209">
            <v>1.1631846000741279</v>
          </cell>
          <cell r="K209">
            <v>1.6481143737849455</v>
          </cell>
          <cell r="L209">
            <v>1.6481143737849455</v>
          </cell>
          <cell r="M209">
            <v>1.2595645475247763</v>
          </cell>
          <cell r="N209">
            <v>1.2085374123372037</v>
          </cell>
          <cell r="O209">
            <v>1.677072424240909</v>
          </cell>
          <cell r="P209">
            <v>1.2122968387439261</v>
          </cell>
          <cell r="Q209">
            <v>1.1631846000741279</v>
          </cell>
        </row>
        <row r="210">
          <cell r="A210" t="str">
            <v>R639</v>
          </cell>
          <cell r="B210" t="str">
            <v>E2421</v>
          </cell>
          <cell r="C210" t="str">
            <v>Leicestershire</v>
          </cell>
          <cell r="D210">
            <v>4.3250513851930581</v>
          </cell>
          <cell r="E210">
            <v>2.7172794369129876</v>
          </cell>
          <cell r="F210">
            <v>2.6071977539676849</v>
          </cell>
          <cell r="G210">
            <v>3.9028425626915562</v>
          </cell>
          <cell r="H210">
            <v>3.9028425626915562</v>
          </cell>
          <cell r="I210">
            <v>2.9825858326962549</v>
          </cell>
          <cell r="J210">
            <v>2.8617561294526923</v>
          </cell>
          <cell r="K210">
            <v>3.8429877902791394</v>
          </cell>
          <cell r="L210">
            <v>3.8429877902791394</v>
          </cell>
          <cell r="M210">
            <v>2.9369874167712324</v>
          </cell>
          <cell r="N210">
            <v>2.8180049841088541</v>
          </cell>
          <cell r="O210">
            <v>4.0418735147955402</v>
          </cell>
          <cell r="P210">
            <v>2.9825858326962549</v>
          </cell>
          <cell r="Q210">
            <v>2.8617561294526923</v>
          </cell>
        </row>
        <row r="211">
          <cell r="A211" t="str">
            <v>R266</v>
          </cell>
          <cell r="B211" t="str">
            <v>E3535</v>
          </cell>
          <cell r="C211" t="str">
            <v>St Edmundsbury</v>
          </cell>
          <cell r="D211">
            <v>1.7688293813653571</v>
          </cell>
          <cell r="E211">
            <v>1.111294011869193</v>
          </cell>
          <cell r="F211">
            <v>1.0662735721559422</v>
          </cell>
          <cell r="G211">
            <v>1.5530465917297778</v>
          </cell>
          <cell r="H211">
            <v>1.5530465917297778</v>
          </cell>
          <cell r="I211">
            <v>1.1868515543747586</v>
          </cell>
          <cell r="J211">
            <v>1.1387701481207688</v>
          </cell>
          <cell r="K211">
            <v>1.6135913658932233</v>
          </cell>
          <cell r="L211">
            <v>1.6135913658932233</v>
          </cell>
          <cell r="M211">
            <v>1.2331804824950727</v>
          </cell>
          <cell r="N211">
            <v>1.1832222113492152</v>
          </cell>
          <cell r="O211">
            <v>1.5586926668968386</v>
          </cell>
          <cell r="P211">
            <v>1.1868515543747586</v>
          </cell>
          <cell r="Q211">
            <v>1.1387701481207688</v>
          </cell>
        </row>
        <row r="212">
          <cell r="A212" t="str">
            <v>R387</v>
          </cell>
          <cell r="B212" t="str">
            <v>E5034</v>
          </cell>
          <cell r="C212" t="str">
            <v>Bromley</v>
          </cell>
          <cell r="D212">
            <v>7.5228225190585931</v>
          </cell>
          <cell r="E212">
            <v>4.726327878685173</v>
          </cell>
          <cell r="F212">
            <v>4.5348561735785244</v>
          </cell>
          <cell r="G212">
            <v>6.0111999234222218</v>
          </cell>
          <cell r="H212">
            <v>6.0111999234222218</v>
          </cell>
          <cell r="I212">
            <v>4.5938106498304228</v>
          </cell>
          <cell r="J212">
            <v>4.4077074465323829</v>
          </cell>
          <cell r="K212">
            <v>6.3169951908543798</v>
          </cell>
          <cell r="L212">
            <v>6.3169951908543798</v>
          </cell>
          <cell r="M212">
            <v>4.82773727105599</v>
          </cell>
          <cell r="N212">
            <v>4.6321572963223723</v>
          </cell>
          <cell r="O212">
            <v>6.0961252122338756</v>
          </cell>
          <cell r="P212">
            <v>4.5938106498304228</v>
          </cell>
          <cell r="Q212">
            <v>4.4077074465323829</v>
          </cell>
        </row>
        <row r="213">
          <cell r="A213" t="str">
            <v>R24</v>
          </cell>
          <cell r="B213" t="str">
            <v>E0533</v>
          </cell>
          <cell r="C213" t="str">
            <v>Fenland</v>
          </cell>
          <cell r="D213">
            <v>2.0610761444020373</v>
          </cell>
          <cell r="E213">
            <v>1.294902493937784</v>
          </cell>
          <cell r="F213">
            <v>1.242443757509601</v>
          </cell>
          <cell r="G213">
            <v>1.649137797233778</v>
          </cell>
          <cell r="H213">
            <v>1.649137797233778</v>
          </cell>
          <cell r="I213">
            <v>1.2602852795582014</v>
          </cell>
          <cell r="J213">
            <v>1.2092289462711936</v>
          </cell>
          <cell r="K213">
            <v>1.6382522420600754</v>
          </cell>
          <cell r="L213">
            <v>1.6382522420600754</v>
          </cell>
          <cell r="M213">
            <v>1.2520274544193153</v>
          </cell>
          <cell r="N213">
            <v>1.2013056598905991</v>
          </cell>
          <cell r="O213">
            <v>1.6573114354148024</v>
          </cell>
          <cell r="P213">
            <v>1.2602852795582014</v>
          </cell>
          <cell r="Q213">
            <v>1.2092289462711936</v>
          </cell>
        </row>
        <row r="214">
          <cell r="A214" t="str">
            <v>R393</v>
          </cell>
          <cell r="B214" t="str">
            <v>E5040</v>
          </cell>
          <cell r="C214" t="str">
            <v>Havering</v>
          </cell>
          <cell r="D214">
            <v>7.069906226164929</v>
          </cell>
          <cell r="E214">
            <v>4.4417763162375783</v>
          </cell>
          <cell r="F214">
            <v>4.2618322863686791</v>
          </cell>
          <cell r="G214">
            <v>6.9387978742577792</v>
          </cell>
          <cell r="H214">
            <v>6.9387978742577792</v>
          </cell>
          <cell r="I214">
            <v>5.3026889768855181</v>
          </cell>
          <cell r="J214">
            <v>5.0878678882696793</v>
          </cell>
          <cell r="K214">
            <v>6.9877084277628994</v>
          </cell>
          <cell r="L214">
            <v>6.9877084277628994</v>
          </cell>
          <cell r="M214">
            <v>5.3403270695573122</v>
          </cell>
          <cell r="N214">
            <v>5.1239811968033839</v>
          </cell>
          <cell r="O214">
            <v>7.0161877161216912</v>
          </cell>
          <cell r="P214">
            <v>5.3026889768855181</v>
          </cell>
          <cell r="Q214">
            <v>5.0878678882696793</v>
          </cell>
        </row>
        <row r="215">
          <cell r="A215" t="str">
            <v>R261</v>
          </cell>
          <cell r="B215" t="str">
            <v>E3439</v>
          </cell>
          <cell r="C215" t="str">
            <v>Tamworth</v>
          </cell>
          <cell r="D215">
            <v>0.66017209391693621</v>
          </cell>
          <cell r="E215">
            <v>0.41476317755799491</v>
          </cell>
          <cell r="F215">
            <v>0.39796040490639167</v>
          </cell>
          <cell r="G215">
            <v>0.37711739911111103</v>
          </cell>
          <cell r="H215">
            <v>0.37711739911111103</v>
          </cell>
          <cell r="I215">
            <v>0.28819635785573738</v>
          </cell>
          <cell r="J215">
            <v>0.27652102566115488</v>
          </cell>
          <cell r="K215">
            <v>0.37738724830255166</v>
          </cell>
          <cell r="L215">
            <v>0.37738724830255166</v>
          </cell>
          <cell r="M215">
            <v>0.28841663309942661</v>
          </cell>
          <cell r="N215">
            <v>0.2767323771742895</v>
          </cell>
          <cell r="O215">
            <v>0.38227936471674023</v>
          </cell>
          <cell r="P215">
            <v>0.28819635785573738</v>
          </cell>
          <cell r="Q215">
            <v>0.27652102566115488</v>
          </cell>
        </row>
        <row r="216">
          <cell r="A216" t="str">
            <v>R56</v>
          </cell>
          <cell r="B216" t="str">
            <v>E1036</v>
          </cell>
          <cell r="C216" t="str">
            <v>Erewash</v>
          </cell>
          <cell r="D216">
            <v>1.5995488864440168</v>
          </cell>
          <cell r="E216">
            <v>1.0049409614765494</v>
          </cell>
          <cell r="F216">
            <v>0.96422906751481285</v>
          </cell>
          <cell r="G216">
            <v>1.2665671024782224</v>
          </cell>
          <cell r="H216">
            <v>1.2665671024782224</v>
          </cell>
          <cell r="I216">
            <v>0.96792146629800946</v>
          </cell>
          <cell r="J216">
            <v>0.92870929602154284</v>
          </cell>
          <cell r="K216">
            <v>1.3274674024343116</v>
          </cell>
          <cell r="L216">
            <v>1.3274674024343116</v>
          </cell>
          <cell r="M216">
            <v>1.0145114348230539</v>
          </cell>
          <cell r="N216">
            <v>0.97341182445708652</v>
          </cell>
          <cell r="O216">
            <v>1.2739656643321058</v>
          </cell>
          <cell r="P216">
            <v>0.96792146629800946</v>
          </cell>
          <cell r="Q216">
            <v>0.92870929602154284</v>
          </cell>
        </row>
        <row r="217">
          <cell r="A217" t="str">
            <v>R439</v>
          </cell>
          <cell r="B217" t="str">
            <v>E3620</v>
          </cell>
          <cell r="C217" t="str">
            <v>Surrey</v>
          </cell>
          <cell r="D217">
            <v>6.2545979078826521</v>
          </cell>
          <cell r="E217">
            <v>3.9295464417909773</v>
          </cell>
          <cell r="F217">
            <v>3.7703537287973132</v>
          </cell>
          <cell r="G217">
            <v>4.7559285647928879</v>
          </cell>
          <cell r="H217">
            <v>4.7559285647928879</v>
          </cell>
          <cell r="I217">
            <v>3.634521488072576</v>
          </cell>
          <cell r="J217">
            <v>3.4872807454854087</v>
          </cell>
          <cell r="K217">
            <v>4.9013295146591771</v>
          </cell>
          <cell r="L217">
            <v>4.9013295146591771</v>
          </cell>
          <cell r="M217">
            <v>3.7458206727630139</v>
          </cell>
          <cell r="N217">
            <v>3.5940710079815643</v>
          </cell>
          <cell r="O217">
            <v>5.0100454184243794</v>
          </cell>
          <cell r="P217">
            <v>3.634521488072576</v>
          </cell>
          <cell r="Q217">
            <v>3.4872807454854087</v>
          </cell>
        </row>
        <row r="218">
          <cell r="A218" t="str">
            <v>R52</v>
          </cell>
          <cell r="B218" t="str">
            <v>E1031</v>
          </cell>
          <cell r="C218" t="str">
            <v>Amber Valley</v>
          </cell>
          <cell r="D218">
            <v>1.8294725529158118</v>
          </cell>
          <cell r="E218">
            <v>1.149394008462848</v>
          </cell>
          <cell r="F218">
            <v>1.1028300720858881</v>
          </cell>
          <cell r="G218">
            <v>1.6280405910542224</v>
          </cell>
          <cell r="H218">
            <v>1.6280405910542224</v>
          </cell>
          <cell r="I218">
            <v>1.2441626132579704</v>
          </cell>
          <cell r="J218">
            <v>1.1937594370279017</v>
          </cell>
          <cell r="K218">
            <v>1.6930897629574126</v>
          </cell>
          <cell r="L218">
            <v>1.6930897629574126</v>
          </cell>
          <cell r="M218">
            <v>1.2939368014252579</v>
          </cell>
          <cell r="N218">
            <v>1.2415171868685826</v>
          </cell>
          <cell r="O218">
            <v>1.6352169097694775</v>
          </cell>
          <cell r="P218">
            <v>1.2441626132579704</v>
          </cell>
          <cell r="Q218">
            <v>1.1937594370279017</v>
          </cell>
        </row>
        <row r="219">
          <cell r="A219" t="str">
            <v>R633</v>
          </cell>
          <cell r="B219" t="str">
            <v>E0421</v>
          </cell>
          <cell r="C219" t="str">
            <v>Buckinghamshire</v>
          </cell>
          <cell r="D219">
            <v>3.7308854248060843</v>
          </cell>
          <cell r="E219">
            <v>2.3439856185318875</v>
          </cell>
          <cell r="F219">
            <v>2.2490267128770776</v>
          </cell>
          <cell r="G219">
            <v>3.1196008300088889</v>
          </cell>
          <cell r="H219">
            <v>3.1196008300088889</v>
          </cell>
          <cell r="I219">
            <v>2.3840257683454316</v>
          </cell>
          <cell r="J219">
            <v>2.2874447670691738</v>
          </cell>
          <cell r="K219">
            <v>3.0911631104416402</v>
          </cell>
          <cell r="L219">
            <v>3.0911631104416402</v>
          </cell>
          <cell r="M219">
            <v>2.3624085357541764</v>
          </cell>
          <cell r="N219">
            <v>2.2667032859048568</v>
          </cell>
          <cell r="O219">
            <v>3.2201889917091613</v>
          </cell>
          <cell r="P219">
            <v>2.3840257683454316</v>
          </cell>
          <cell r="Q219">
            <v>2.2874447670691738</v>
          </cell>
        </row>
        <row r="220">
          <cell r="A220" t="str">
            <v>R618</v>
          </cell>
          <cell r="B220" t="str">
            <v>E2721</v>
          </cell>
          <cell r="C220" t="str">
            <v>North Yorkshire</v>
          </cell>
          <cell r="D220">
            <v>2.8676368296870876</v>
          </cell>
          <cell r="E220">
            <v>1.801636534659403</v>
          </cell>
          <cell r="F220">
            <v>1.7286491270719218</v>
          </cell>
          <cell r="G220">
            <v>2.211850902488889</v>
          </cell>
          <cell r="H220">
            <v>2.211850902488889</v>
          </cell>
          <cell r="I220">
            <v>1.6903154713087394</v>
          </cell>
          <cell r="J220">
            <v>1.6218378722578499</v>
          </cell>
          <cell r="K220">
            <v>2.3003530928266009</v>
          </cell>
          <cell r="L220">
            <v>2.3003530928266009</v>
          </cell>
          <cell r="M220">
            <v>1.7580352726730304</v>
          </cell>
          <cell r="N220">
            <v>1.686814227511434</v>
          </cell>
          <cell r="O220">
            <v>2.3647112617772907</v>
          </cell>
          <cell r="P220">
            <v>1.6903154713087394</v>
          </cell>
          <cell r="Q220">
            <v>1.6218378722578499</v>
          </cell>
        </row>
        <row r="221">
          <cell r="A221" t="str">
            <v>R394</v>
          </cell>
          <cell r="B221" t="str">
            <v>E5041</v>
          </cell>
          <cell r="C221" t="str">
            <v>Hillingdon</v>
          </cell>
          <cell r="D221">
            <v>9.2316779867728798</v>
          </cell>
          <cell r="E221">
            <v>5.7999423654340019</v>
          </cell>
          <cell r="F221">
            <v>5.5649766832522403</v>
          </cell>
          <cell r="G221">
            <v>7.1043326310755557</v>
          </cell>
          <cell r="H221">
            <v>7.1043326310755557</v>
          </cell>
          <cell r="I221">
            <v>5.4291920608743913</v>
          </cell>
          <cell r="J221">
            <v>5.2092461138453574</v>
          </cell>
          <cell r="K221">
            <v>7.0003639747676809</v>
          </cell>
          <cell r="L221">
            <v>7.0003639747676809</v>
          </cell>
          <cell r="M221">
            <v>5.3499990186588473</v>
          </cell>
          <cell r="N221">
            <v>5.1332613185425959</v>
          </cell>
          <cell r="O221">
            <v>7.2096972289146963</v>
          </cell>
          <cell r="P221">
            <v>5.4291920608743913</v>
          </cell>
          <cell r="Q221">
            <v>5.2092461138453574</v>
          </cell>
        </row>
        <row r="222">
          <cell r="A222" t="str">
            <v>R441</v>
          </cell>
          <cell r="B222" t="str">
            <v>E3820</v>
          </cell>
          <cell r="C222" t="str">
            <v>West Sussex</v>
          </cell>
          <cell r="D222">
            <v>5.3863692121241149</v>
          </cell>
          <cell r="E222">
            <v>3.3840685338060421</v>
          </cell>
          <cell r="F222">
            <v>3.2469740729482282</v>
          </cell>
          <cell r="G222">
            <v>4.8373130799626649</v>
          </cell>
          <cell r="H222">
            <v>4.8373130799626649</v>
          </cell>
          <cell r="I222">
            <v>3.6967162340934934</v>
          </cell>
          <cell r="J222">
            <v>3.546955874929786</v>
          </cell>
          <cell r="K222">
            <v>4.8499831174355057</v>
          </cell>
          <cell r="L222">
            <v>4.8499831174355057</v>
          </cell>
          <cell r="M222">
            <v>3.70657940248786</v>
          </cell>
          <cell r="N222">
            <v>3.5564194693380267</v>
          </cell>
          <cell r="O222">
            <v>5.0161935564308946</v>
          </cell>
          <cell r="P222">
            <v>3.6967162340934934</v>
          </cell>
          <cell r="Q222">
            <v>3.546955874929786</v>
          </cell>
        </row>
        <row r="223">
          <cell r="A223" t="str">
            <v>R647</v>
          </cell>
          <cell r="B223" t="str">
            <v>E0306</v>
          </cell>
          <cell r="C223" t="str">
            <v>Wokingham</v>
          </cell>
          <cell r="D223">
            <v>4.8194112372263866</v>
          </cell>
          <cell r="E223">
            <v>3.027868546897758</v>
          </cell>
          <cell r="F223">
            <v>2.9052043626950765</v>
          </cell>
          <cell r="G223">
            <v>4.7257957240711104</v>
          </cell>
          <cell r="H223">
            <v>4.7257957240711104</v>
          </cell>
          <cell r="I223">
            <v>3.6114937121907613</v>
          </cell>
          <cell r="J223">
            <v>3.4651858645753522</v>
          </cell>
          <cell r="K223">
            <v>4.7442692447281667</v>
          </cell>
          <cell r="L223">
            <v>4.7442692447281667</v>
          </cell>
          <cell r="M223">
            <v>3.625788015456922</v>
          </cell>
          <cell r="N223">
            <v>3.4789010809288112</v>
          </cell>
          <cell r="O223">
            <v>4.7569669018022118</v>
          </cell>
          <cell r="P223">
            <v>3.6114937121907613</v>
          </cell>
          <cell r="Q223">
            <v>3.4651858645753522</v>
          </cell>
        </row>
        <row r="224">
          <cell r="A224" t="str">
            <v>R674</v>
          </cell>
          <cell r="B224" t="str">
            <v>E2901</v>
          </cell>
          <cell r="C224" t="str">
            <v>Northumberland</v>
          </cell>
          <cell r="D224">
            <v>6.7915963195826459</v>
          </cell>
          <cell r="E224">
            <v>4.2669238766031636</v>
          </cell>
          <cell r="F224">
            <v>4.094063421047812</v>
          </cell>
          <cell r="G224">
            <v>6.0875428920888881</v>
          </cell>
          <cell r="H224">
            <v>6.0875428920888881</v>
          </cell>
          <cell r="I224">
            <v>4.6521526026798208</v>
          </cell>
          <cell r="J224">
            <v>4.4636858661106951</v>
          </cell>
          <cell r="K224">
            <v>6.2708674062375422</v>
          </cell>
          <cell r="L224">
            <v>6.2708674062375422</v>
          </cell>
          <cell r="M224">
            <v>4.7924843037356473</v>
          </cell>
          <cell r="N224">
            <v>4.598332487592832</v>
          </cell>
          <cell r="O224">
            <v>6.2414741186539588</v>
          </cell>
          <cell r="P224">
            <v>4.6521526026798208</v>
          </cell>
          <cell r="Q224">
            <v>4.4636858661106951</v>
          </cell>
        </row>
        <row r="225">
          <cell r="A225" t="str">
            <v>R604</v>
          </cell>
          <cell r="B225" t="str">
            <v>E0103</v>
          </cell>
          <cell r="C225" t="str">
            <v>South Gloucestershire</v>
          </cell>
          <cell r="D225">
            <v>8.3088715227767516</v>
          </cell>
          <cell r="E225">
            <v>5.2201751429099765</v>
          </cell>
          <cell r="F225">
            <v>5.0086968322163958</v>
          </cell>
          <cell r="G225">
            <v>7.1512122565155547</v>
          </cell>
          <cell r="H225">
            <v>7.1512122565155547</v>
          </cell>
          <cell r="I225">
            <v>5.4650178735823021</v>
          </cell>
          <cell r="J225">
            <v>5.2436205610064652</v>
          </cell>
          <cell r="K225">
            <v>7.0653294842114525</v>
          </cell>
          <cell r="L225">
            <v>7.0653294842114525</v>
          </cell>
          <cell r="M225">
            <v>5.3996486387391203</v>
          </cell>
          <cell r="N225">
            <v>5.1808995467646071</v>
          </cell>
          <cell r="O225">
            <v>7.2355272193911135</v>
          </cell>
          <cell r="P225">
            <v>5.4650178735823021</v>
          </cell>
          <cell r="Q225">
            <v>5.2436205610064652</v>
          </cell>
        </row>
        <row r="226">
          <cell r="A226" t="str">
            <v>R142</v>
          </cell>
          <cell r="B226" t="str">
            <v>E1937</v>
          </cell>
          <cell r="C226" t="str">
            <v>Stevenage</v>
          </cell>
          <cell r="D226">
            <v>1.5506749795171886</v>
          </cell>
          <cell r="E226">
            <v>0.9742351847201095</v>
          </cell>
          <cell r="F226">
            <v>0.93476723480607526</v>
          </cell>
          <cell r="G226">
            <v>1.2479930135537778</v>
          </cell>
          <cell r="H226">
            <v>1.2479930135537778</v>
          </cell>
          <cell r="I226">
            <v>0.95372698789120336</v>
          </cell>
          <cell r="J226">
            <v>0.91508986044998053</v>
          </cell>
          <cell r="K226">
            <v>1.2782140393960972</v>
          </cell>
          <cell r="L226">
            <v>1.2782140393960972</v>
          </cell>
          <cell r="M226">
            <v>0.97686975720887803</v>
          </cell>
          <cell r="N226">
            <v>0.93729507621320773</v>
          </cell>
          <cell r="O226">
            <v>1.2537267049879357</v>
          </cell>
          <cell r="P226">
            <v>0.95372698789120336</v>
          </cell>
          <cell r="Q226">
            <v>0.91508986044998053</v>
          </cell>
        </row>
        <row r="227">
          <cell r="A227" t="str">
            <v>R230</v>
          </cell>
          <cell r="B227" t="str">
            <v>E3032</v>
          </cell>
          <cell r="C227" t="str">
            <v>Bassetlaw</v>
          </cell>
          <cell r="D227">
            <v>2.0096439251116975</v>
          </cell>
          <cell r="E227">
            <v>1.2625894184559765</v>
          </cell>
          <cell r="F227">
            <v>1.2114397405227921</v>
          </cell>
          <cell r="G227">
            <v>1.632750109511111</v>
          </cell>
          <cell r="H227">
            <v>1.632750109511111</v>
          </cell>
          <cell r="I227">
            <v>1.2477616677426715</v>
          </cell>
          <cell r="J227">
            <v>1.1972126875995763</v>
          </cell>
          <cell r="K227">
            <v>1.6490807993161813</v>
          </cell>
          <cell r="L227">
            <v>1.6490807993161813</v>
          </cell>
          <cell r="M227">
            <v>1.2603031342128908</v>
          </cell>
          <cell r="N227">
            <v>1.209246077602985</v>
          </cell>
          <cell r="O227">
            <v>1.6417605475884862</v>
          </cell>
          <cell r="P227">
            <v>1.2477616677426715</v>
          </cell>
          <cell r="Q227">
            <v>1.1972126875995763</v>
          </cell>
        </row>
        <row r="228">
          <cell r="A228" t="str">
            <v>R663</v>
          </cell>
          <cell r="B228" t="str">
            <v>E0521</v>
          </cell>
          <cell r="C228" t="str">
            <v>Cambridgeshire</v>
          </cell>
          <cell r="D228">
            <v>5.3176294735403564</v>
          </cell>
          <cell r="E228">
            <v>3.3408817456000377</v>
          </cell>
          <cell r="F228">
            <v>3.2055368561194388</v>
          </cell>
          <cell r="G228">
            <v>4.1286721559111115</v>
          </cell>
          <cell r="H228">
            <v>4.1286721559111115</v>
          </cell>
          <cell r="I228">
            <v>3.1551667489184281</v>
          </cell>
          <cell r="J228">
            <v>3.0273454946978475</v>
          </cell>
          <cell r="K228">
            <v>3.9757505380142404</v>
          </cell>
          <cell r="L228">
            <v>3.9757505380142404</v>
          </cell>
          <cell r="M228">
            <v>3.0384507939123924</v>
          </cell>
          <cell r="N228">
            <v>2.9153579046067688</v>
          </cell>
          <cell r="O228">
            <v>4.273050252580866</v>
          </cell>
          <cell r="P228">
            <v>3.1551667489184281</v>
          </cell>
          <cell r="Q228">
            <v>3.0273454946978475</v>
          </cell>
        </row>
        <row r="229">
          <cell r="A229" t="str">
            <v>R622</v>
          </cell>
          <cell r="B229" t="str">
            <v>E1202</v>
          </cell>
          <cell r="C229" t="str">
            <v>Bournemouth</v>
          </cell>
          <cell r="D229">
            <v>5.161363032998076</v>
          </cell>
          <cell r="E229">
            <v>3.2427049731762869</v>
          </cell>
          <cell r="F229">
            <v>3.1113373943056057</v>
          </cell>
          <cell r="G229">
            <v>3.4123644952177776</v>
          </cell>
          <cell r="H229">
            <v>3.4123644952177776</v>
          </cell>
          <cell r="I229">
            <v>2.60775827770345</v>
          </cell>
          <cell r="J229">
            <v>2.5021134860694048</v>
          </cell>
          <cell r="K229">
            <v>3.4313311220993237</v>
          </cell>
          <cell r="L229">
            <v>3.4313311220993237</v>
          </cell>
          <cell r="M229">
            <v>2.6223805222262278</v>
          </cell>
          <cell r="N229">
            <v>2.5161433582127946</v>
          </cell>
          <cell r="O229">
            <v>3.4829404635201708</v>
          </cell>
          <cell r="P229">
            <v>2.60775827770345</v>
          </cell>
          <cell r="Q229">
            <v>2.5021134860694048</v>
          </cell>
        </row>
        <row r="230">
          <cell r="A230" t="str">
            <v>R46</v>
          </cell>
          <cell r="B230" t="str">
            <v>E0931</v>
          </cell>
          <cell r="C230" t="str">
            <v>Allerdale</v>
          </cell>
          <cell r="D230">
            <v>1.5414108249060714</v>
          </cell>
          <cell r="E230">
            <v>0.96841483842055964</v>
          </cell>
          <cell r="F230">
            <v>0.92918268078731736</v>
          </cell>
          <cell r="G230">
            <v>1.6039987633777777</v>
          </cell>
          <cell r="H230">
            <v>1.6039987633777777</v>
          </cell>
          <cell r="I230">
            <v>1.2257896418997722</v>
          </cell>
          <cell r="J230">
            <v>1.1761307864709951</v>
          </cell>
          <cell r="K230">
            <v>1.6637882158015904</v>
          </cell>
          <cell r="L230">
            <v>1.6637882158015904</v>
          </cell>
          <cell r="M230">
            <v>1.2715432160211451</v>
          </cell>
          <cell r="N230">
            <v>1.220030804284679</v>
          </cell>
          <cell r="O230">
            <v>1.6121027135412016</v>
          </cell>
          <cell r="P230">
            <v>1.2257896418997722</v>
          </cell>
          <cell r="Q230">
            <v>1.1761307864709951</v>
          </cell>
        </row>
        <row r="231">
          <cell r="A231" t="str">
            <v>R642</v>
          </cell>
          <cell r="B231" t="str">
            <v>E0301</v>
          </cell>
          <cell r="C231" t="str">
            <v>Bracknell Forest</v>
          </cell>
          <cell r="D231">
            <v>3.9554216875474291</v>
          </cell>
          <cell r="E231">
            <v>2.4850539470324784</v>
          </cell>
          <cell r="F231">
            <v>2.3843801197539767</v>
          </cell>
          <cell r="G231">
            <v>2.7579708042488886</v>
          </cell>
          <cell r="H231">
            <v>2.7579708042488886</v>
          </cell>
          <cell r="I231">
            <v>2.107664994323966</v>
          </cell>
          <cell r="J231">
            <v>2.0222798453001776</v>
          </cell>
          <cell r="K231">
            <v>2.7120328646721132</v>
          </cell>
          <cell r="L231">
            <v>2.7120328646721132</v>
          </cell>
          <cell r="M231">
            <v>2.0726598240983414</v>
          </cell>
          <cell r="N231">
            <v>1.9886927949770836</v>
          </cell>
          <cell r="O231">
            <v>2.7956276245305918</v>
          </cell>
          <cell r="P231">
            <v>2.107664994323966</v>
          </cell>
          <cell r="Q231">
            <v>2.0222798453001776</v>
          </cell>
        </row>
        <row r="232">
          <cell r="A232" t="str">
            <v>R602</v>
          </cell>
          <cell r="B232" t="str">
            <v>E0101</v>
          </cell>
          <cell r="C232" t="str">
            <v>Bath &amp; North East Somerset</v>
          </cell>
          <cell r="D232">
            <v>5.2776672728353589</v>
          </cell>
          <cell r="E232">
            <v>3.3157748840720487</v>
          </cell>
          <cell r="F232">
            <v>3.1814471169134797</v>
          </cell>
          <cell r="G232">
            <v>5.3249273433688877</v>
          </cell>
          <cell r="H232">
            <v>5.3249273433688877</v>
          </cell>
          <cell r="I232">
            <v>4.0693552454024822</v>
          </cell>
          <cell r="J232">
            <v>3.9044986363136767</v>
          </cell>
          <cell r="K232">
            <v>5.3387634296986848</v>
          </cell>
          <cell r="L232">
            <v>5.3387634296986848</v>
          </cell>
          <cell r="M232">
            <v>4.0801277208857689</v>
          </cell>
          <cell r="N232">
            <v>3.9148347002102204</v>
          </cell>
          <cell r="O232">
            <v>5.3780148896636009</v>
          </cell>
          <cell r="P232">
            <v>4.0693552454024822</v>
          </cell>
          <cell r="Q232">
            <v>3.9044986363136767</v>
          </cell>
        </row>
        <row r="233">
          <cell r="A233" t="str">
            <v>R631</v>
          </cell>
          <cell r="B233" t="str">
            <v>E3901</v>
          </cell>
          <cell r="C233" t="str">
            <v>Swindon</v>
          </cell>
          <cell r="D233">
            <v>7.1138214417529033</v>
          </cell>
          <cell r="E233">
            <v>4.4693667196009548</v>
          </cell>
          <cell r="F233">
            <v>4.288304954841001</v>
          </cell>
          <cell r="G233">
            <v>5.2960198404444432</v>
          </cell>
          <cell r="H233">
            <v>5.2960198404444432</v>
          </cell>
          <cell r="I233">
            <v>4.0472638831975942</v>
          </cell>
          <cell r="J233">
            <v>3.8833022333452338</v>
          </cell>
          <cell r="K233">
            <v>5.166468135073055</v>
          </cell>
          <cell r="L233">
            <v>5.166468135073055</v>
          </cell>
          <cell r="M233">
            <v>3.9484517593944601</v>
          </cell>
          <cell r="N233">
            <v>3.7884931593336981</v>
          </cell>
          <cell r="O233">
            <v>5.3681483305296736</v>
          </cell>
          <cell r="P233">
            <v>4.0472638831975942</v>
          </cell>
          <cell r="Q233">
            <v>3.8833022333452338</v>
          </cell>
        </row>
        <row r="234">
          <cell r="A234" t="str">
            <v>R643</v>
          </cell>
          <cell r="B234" t="str">
            <v>E0302</v>
          </cell>
          <cell r="C234" t="str">
            <v>West Berkshire</v>
          </cell>
          <cell r="D234">
            <v>4.0133808224337129</v>
          </cell>
          <cell r="E234">
            <v>2.5214676566931167</v>
          </cell>
          <cell r="F234">
            <v>2.4193186471469135</v>
          </cell>
          <cell r="G234">
            <v>3.6267501451555555</v>
          </cell>
          <cell r="H234">
            <v>3.6267501451555555</v>
          </cell>
          <cell r="I234">
            <v>2.7715936341050216</v>
          </cell>
          <cell r="J234">
            <v>2.6593115892265629</v>
          </cell>
          <cell r="K234">
            <v>3.7004557004424354</v>
          </cell>
          <cell r="L234">
            <v>3.7004557004424354</v>
          </cell>
          <cell r="M234">
            <v>2.8280578606078235</v>
          </cell>
          <cell r="N234">
            <v>2.713488352395562</v>
          </cell>
          <cell r="O234">
            <v>3.6667262457396599</v>
          </cell>
          <cell r="P234">
            <v>2.7715936341050216</v>
          </cell>
          <cell r="Q234">
            <v>2.6593115892265629</v>
          </cell>
        </row>
        <row r="235">
          <cell r="A235" t="str">
            <v>R396</v>
          </cell>
          <cell r="B235" t="str">
            <v>E5043</v>
          </cell>
          <cell r="C235" t="str">
            <v>Kingston upon Thames</v>
          </cell>
          <cell r="D235">
            <v>4.7757838725244621</v>
          </cell>
          <cell r="E235">
            <v>3.0004589902397503</v>
          </cell>
          <cell r="F235">
            <v>2.8789052145157519</v>
          </cell>
          <cell r="G235">
            <v>3.6755215466133331</v>
          </cell>
          <cell r="H235">
            <v>3.6755215466133331</v>
          </cell>
          <cell r="I235">
            <v>2.8088651583061899</v>
          </cell>
          <cell r="J235">
            <v>2.6950731796114789</v>
          </cell>
          <cell r="K235">
            <v>3.6968338082256063</v>
          </cell>
          <cell r="L235">
            <v>3.6968338082256063</v>
          </cell>
          <cell r="M235">
            <v>2.8252898445624339</v>
          </cell>
          <cell r="N235">
            <v>2.7108324734607532</v>
          </cell>
          <cell r="O235">
            <v>3.7242273200814653</v>
          </cell>
          <cell r="P235">
            <v>2.8088651583061899</v>
          </cell>
          <cell r="Q235">
            <v>2.6950731796114789</v>
          </cell>
        </row>
        <row r="236">
          <cell r="A236" t="str">
            <v>R623</v>
          </cell>
          <cell r="B236" t="str">
            <v>E1201</v>
          </cell>
          <cell r="C236" t="str">
            <v>Poole</v>
          </cell>
          <cell r="D236">
            <v>3.2015853692287557</v>
          </cell>
          <cell r="E236">
            <v>2.011444793259594</v>
          </cell>
          <cell r="F236">
            <v>1.9299576907608043</v>
          </cell>
          <cell r="G236">
            <v>2.1187653188888893</v>
          </cell>
          <cell r="H236">
            <v>2.1187653188888893</v>
          </cell>
          <cell r="I236">
            <v>1.6191786682186979</v>
          </cell>
          <cell r="J236">
            <v>1.5535829439198572</v>
          </cell>
          <cell r="K236">
            <v>2.1187653188888893</v>
          </cell>
          <cell r="L236">
            <v>2.1187653188888893</v>
          </cell>
          <cell r="M236">
            <v>1.6192575725607383</v>
          </cell>
          <cell r="N236">
            <v>1.5536586517107276</v>
          </cell>
          <cell r="O236">
            <v>2.1578025944049992</v>
          </cell>
          <cell r="P236">
            <v>1.6191786682186979</v>
          </cell>
          <cell r="Q236">
            <v>1.5535829439198572</v>
          </cell>
        </row>
        <row r="237">
          <cell r="A237" t="str">
            <v>R672</v>
          </cell>
          <cell r="B237" t="str">
            <v>E0801</v>
          </cell>
          <cell r="C237" t="str">
            <v>Cornwall</v>
          </cell>
          <cell r="D237">
            <v>19.913627720332229</v>
          </cell>
          <cell r="E237">
            <v>12.511040054703038</v>
          </cell>
          <cell r="F237">
            <v>12.004196214533833</v>
          </cell>
          <cell r="G237">
            <v>17.062395630124445</v>
          </cell>
          <cell r="H237">
            <v>17.062395630124445</v>
          </cell>
          <cell r="I237">
            <v>13.039229397757678</v>
          </cell>
          <cell r="J237">
            <v>12.510987695076645</v>
          </cell>
          <cell r="K237">
            <v>16.738599163951918</v>
          </cell>
          <cell r="L237">
            <v>16.738599163951918</v>
          </cell>
          <cell r="M237">
            <v>12.79240471261903</v>
          </cell>
          <cell r="N237">
            <v>12.274162304218667</v>
          </cell>
          <cell r="O237">
            <v>17.312877414748229</v>
          </cell>
          <cell r="P237">
            <v>13.039229397757678</v>
          </cell>
          <cell r="Q237">
            <v>12.510987695076645</v>
          </cell>
        </row>
        <row r="238">
          <cell r="A238" t="str">
            <v>R108</v>
          </cell>
          <cell r="B238" t="str">
            <v>E1631</v>
          </cell>
          <cell r="C238" t="str">
            <v>Cheltenham</v>
          </cell>
          <cell r="D238">
            <v>2.1697837353215141</v>
          </cell>
          <cell r="E238">
            <v>1.363199694394897</v>
          </cell>
          <cell r="F238">
            <v>1.3079741204215427</v>
          </cell>
          <cell r="G238">
            <v>1.7715508820906665</v>
          </cell>
          <cell r="H238">
            <v>1.7715508820906665</v>
          </cell>
          <cell r="I238">
            <v>1.3538344111888165</v>
          </cell>
          <cell r="J238">
            <v>1.2989882410127218</v>
          </cell>
          <cell r="K238">
            <v>1.8256007268275078</v>
          </cell>
          <cell r="L238">
            <v>1.8256007268275078</v>
          </cell>
          <cell r="M238">
            <v>1.3952077537959988</v>
          </cell>
          <cell r="N238">
            <v>1.3386854780558604</v>
          </cell>
          <cell r="O238">
            <v>1.7779023437605073</v>
          </cell>
          <cell r="P238">
            <v>1.3538344111888165</v>
          </cell>
          <cell r="Q238">
            <v>1.2989882410127218</v>
          </cell>
        </row>
        <row r="239">
          <cell r="A239" t="str">
            <v>R656</v>
          </cell>
          <cell r="B239" t="str">
            <v>E1801</v>
          </cell>
          <cell r="C239" t="str">
            <v>Herefordshire</v>
          </cell>
          <cell r="D239">
            <v>4.651090923813638</v>
          </cell>
          <cell r="E239">
            <v>2.9221187451689175</v>
          </cell>
          <cell r="F239">
            <v>2.8037386680725223</v>
          </cell>
          <cell r="G239">
            <v>3.5848446257777784</v>
          </cell>
          <cell r="H239">
            <v>3.5848446257777784</v>
          </cell>
          <cell r="I239">
            <v>2.7395690760040305</v>
          </cell>
          <cell r="J239">
            <v>2.6285844012831809</v>
          </cell>
          <cell r="K239">
            <v>3.6668675316744368</v>
          </cell>
          <cell r="L239">
            <v>3.6668675316744368</v>
          </cell>
          <cell r="M239">
            <v>2.8023882424858164</v>
          </cell>
          <cell r="N239">
            <v>2.6888586548371336</v>
          </cell>
          <cell r="O239">
            <v>3.6574317226007893</v>
          </cell>
          <cell r="P239">
            <v>2.7395690760040305</v>
          </cell>
          <cell r="Q239">
            <v>2.6285844012831809</v>
          </cell>
        </row>
        <row r="240">
          <cell r="A240" t="str">
            <v>R605</v>
          </cell>
          <cell r="B240" t="str">
            <v>E0104</v>
          </cell>
          <cell r="C240" t="str">
            <v>North Somerset</v>
          </cell>
          <cell r="D240">
            <v>6.6853790991933808</v>
          </cell>
          <cell r="E240">
            <v>4.200191289379366</v>
          </cell>
          <cell r="F240">
            <v>4.0300342861848923</v>
          </cell>
          <cell r="G240">
            <v>5.0242713403911123</v>
          </cell>
          <cell r="H240">
            <v>5.0242713403911123</v>
          </cell>
          <cell r="I240">
            <v>3.8395913436840967</v>
          </cell>
          <cell r="J240">
            <v>3.6840428670742877</v>
          </cell>
          <cell r="K240">
            <v>4.9766996010092113</v>
          </cell>
          <cell r="L240">
            <v>4.9766996010092113</v>
          </cell>
          <cell r="M240">
            <v>3.8034219474199218</v>
          </cell>
          <cell r="N240">
            <v>3.6493387555201755</v>
          </cell>
          <cell r="O240">
            <v>5.0944285119446011</v>
          </cell>
          <cell r="P240">
            <v>3.8395913436840967</v>
          </cell>
          <cell r="Q240">
            <v>3.6840428670742877</v>
          </cell>
        </row>
        <row r="241">
          <cell r="A241" t="str">
            <v>R103</v>
          </cell>
          <cell r="B241" t="str">
            <v>E1540</v>
          </cell>
          <cell r="C241" t="str">
            <v>Rochford</v>
          </cell>
          <cell r="D241">
            <v>1.3789255901540938</v>
          </cell>
          <cell r="E241">
            <v>0.86633101377397204</v>
          </cell>
          <cell r="F241">
            <v>0.83123444818398184</v>
          </cell>
          <cell r="G241">
            <v>1.1811449777066669</v>
          </cell>
          <cell r="H241">
            <v>1.1811449777066669</v>
          </cell>
          <cell r="I241">
            <v>0.90264114431475528</v>
          </cell>
          <cell r="J241">
            <v>0.86607359262609662</v>
          </cell>
          <cell r="K241">
            <v>1.2298588652200466</v>
          </cell>
          <cell r="L241">
            <v>1.2298588652200466</v>
          </cell>
          <cell r="M241">
            <v>0.93991451669261139</v>
          </cell>
          <cell r="N241">
            <v>0.90183695631487104</v>
          </cell>
          <cell r="O241">
            <v>1.1849809668191116</v>
          </cell>
          <cell r="P241">
            <v>0.90264114431475528</v>
          </cell>
          <cell r="Q241">
            <v>0.86607359262609662</v>
          </cell>
        </row>
        <row r="242">
          <cell r="A242" t="str">
            <v>R145</v>
          </cell>
          <cell r="B242" t="str">
            <v>E1940</v>
          </cell>
          <cell r="C242" t="str">
            <v>Welwyn Hatfield</v>
          </cell>
          <cell r="D242">
            <v>2.2614443886126048</v>
          </cell>
          <cell r="E242">
            <v>1.420786896529554</v>
          </cell>
          <cell r="F242">
            <v>1.3632283655400836</v>
          </cell>
          <cell r="G242">
            <v>2.0423920791751109</v>
          </cell>
          <cell r="H242">
            <v>2.0423920791751109</v>
          </cell>
          <cell r="I242">
            <v>1.5608135819749072</v>
          </cell>
          <cell r="J242">
            <v>1.4975823281209109</v>
          </cell>
          <cell r="K242">
            <v>2.0828172854919549</v>
          </cell>
          <cell r="L242">
            <v>2.0828172854919549</v>
          </cell>
          <cell r="M242">
            <v>1.5917844377223891</v>
          </cell>
          <cell r="N242">
            <v>1.5272985010129509</v>
          </cell>
          <cell r="O242">
            <v>2.0488990587106226</v>
          </cell>
          <cell r="P242">
            <v>1.5608135819749072</v>
          </cell>
          <cell r="Q242">
            <v>1.4975823281209109</v>
          </cell>
        </row>
        <row r="243">
          <cell r="A243" t="str">
            <v>R271</v>
          </cell>
          <cell r="B243" t="str">
            <v>E3633</v>
          </cell>
          <cell r="C243" t="str">
            <v>Guildford</v>
          </cell>
          <cell r="D243">
            <v>2.3809156924259152</v>
          </cell>
          <cell r="E243">
            <v>1.4958465636272669</v>
          </cell>
          <cell r="F243">
            <v>1.4352472358897015</v>
          </cell>
          <cell r="G243">
            <v>2.0628418655715555</v>
          </cell>
          <cell r="H243">
            <v>2.0628418655715555</v>
          </cell>
          <cell r="I243">
            <v>1.5764414845120867</v>
          </cell>
          <cell r="J243">
            <v>1.5125771173356886</v>
          </cell>
          <cell r="K243">
            <v>2.1650020437589976</v>
          </cell>
          <cell r="L243">
            <v>2.1650020437589976</v>
          </cell>
          <cell r="M243">
            <v>1.6545937970160229</v>
          </cell>
          <cell r="N243">
            <v>1.5875633446848809</v>
          </cell>
          <cell r="O243">
            <v>2.0693062338142614</v>
          </cell>
          <cell r="P243">
            <v>1.5764414845120867</v>
          </cell>
          <cell r="Q243">
            <v>1.5125771173356886</v>
          </cell>
        </row>
        <row r="244">
          <cell r="A244" t="str">
            <v>R72</v>
          </cell>
          <cell r="B244" t="str">
            <v>E1232</v>
          </cell>
          <cell r="C244" t="str">
            <v>Christchurch</v>
          </cell>
          <cell r="D244">
            <v>0.84569845398548904</v>
          </cell>
          <cell r="E244">
            <v>0.53132294028023375</v>
          </cell>
          <cell r="F244">
            <v>0.50979813033284693</v>
          </cell>
          <cell r="G244">
            <v>0.65932977017599992</v>
          </cell>
          <cell r="H244">
            <v>0.65932977017599992</v>
          </cell>
          <cell r="I244">
            <v>0.50386547753687327</v>
          </cell>
          <cell r="J244">
            <v>0.4834530168264235</v>
          </cell>
          <cell r="K244">
            <v>0.70082623826374157</v>
          </cell>
          <cell r="L244">
            <v>0.70082623826374157</v>
          </cell>
          <cell r="M244">
            <v>0.53560353439848385</v>
          </cell>
          <cell r="N244">
            <v>0.51390531019044217</v>
          </cell>
          <cell r="O244">
            <v>0.66152715234537163</v>
          </cell>
          <cell r="P244">
            <v>0.50386547753687327</v>
          </cell>
          <cell r="Q244">
            <v>0.4834530168264235</v>
          </cell>
        </row>
        <row r="245">
          <cell r="A245" t="str">
            <v>R60</v>
          </cell>
          <cell r="B245" t="str">
            <v>E1035</v>
          </cell>
          <cell r="C245" t="str">
            <v>Derbyshire Dales</v>
          </cell>
          <cell r="D245">
            <v>1.0114615138782366</v>
          </cell>
          <cell r="E245">
            <v>0.63546610851827612</v>
          </cell>
          <cell r="F245">
            <v>0.60972227896209863</v>
          </cell>
          <cell r="G245">
            <v>0.78125583755377781</v>
          </cell>
          <cell r="H245">
            <v>0.78125583755377781</v>
          </cell>
          <cell r="I245">
            <v>0.59704242622386772</v>
          </cell>
          <cell r="J245">
            <v>0.57285520639816656</v>
          </cell>
          <cell r="K245">
            <v>0.85754214152367336</v>
          </cell>
          <cell r="L245">
            <v>0.85754214152367336</v>
          </cell>
          <cell r="M245">
            <v>0.65537301091012401</v>
          </cell>
          <cell r="N245">
            <v>0.62882271835726089</v>
          </cell>
          <cell r="O245">
            <v>0.78504949385880296</v>
          </cell>
          <cell r="P245">
            <v>0.59704242622386772</v>
          </cell>
          <cell r="Q245">
            <v>0.57285520639816656</v>
          </cell>
        </row>
        <row r="246">
          <cell r="A246" t="str">
            <v>R284</v>
          </cell>
          <cell r="B246" t="str">
            <v>E3735</v>
          </cell>
          <cell r="C246" t="str">
            <v>Warwick</v>
          </cell>
          <cell r="D246">
            <v>2.2770238384394417</v>
          </cell>
          <cell r="E246">
            <v>1.4305749232794354</v>
          </cell>
          <cell r="F246">
            <v>1.3726198624216333</v>
          </cell>
          <cell r="G246">
            <v>1.9383576711964445</v>
          </cell>
          <cell r="H246">
            <v>1.9383576711964445</v>
          </cell>
          <cell r="I246">
            <v>1.4813095931857403</v>
          </cell>
          <cell r="J246">
            <v>1.4212991832272541</v>
          </cell>
          <cell r="K246">
            <v>2.0365635638115807</v>
          </cell>
          <cell r="L246">
            <v>2.0365635638115807</v>
          </cell>
          <cell r="M246">
            <v>1.5564352235256325</v>
          </cell>
          <cell r="N246">
            <v>1.4933813445341868</v>
          </cell>
          <cell r="O246">
            <v>1.9460458219132672</v>
          </cell>
          <cell r="P246">
            <v>1.4813095931857403</v>
          </cell>
          <cell r="Q246">
            <v>1.4212991832272541</v>
          </cell>
        </row>
        <row r="247">
          <cell r="A247" t="str">
            <v>R267</v>
          </cell>
          <cell r="B247" t="str">
            <v>E3536</v>
          </cell>
          <cell r="C247" t="str">
            <v>Suffolk Coastal</v>
          </cell>
          <cell r="D247">
            <v>2.1105359165593649</v>
          </cell>
          <cell r="E247">
            <v>1.3259763494525687</v>
          </cell>
          <cell r="F247">
            <v>1.2722587574704816</v>
          </cell>
          <cell r="G247">
            <v>2.0708431744640001</v>
          </cell>
          <cell r="H247">
            <v>2.0708431744640001</v>
          </cell>
          <cell r="I247">
            <v>1.5825561535417219</v>
          </cell>
          <cell r="J247">
            <v>1.5184440705624176</v>
          </cell>
          <cell r="K247">
            <v>2.1579566906051011</v>
          </cell>
          <cell r="L247">
            <v>2.1579566906051011</v>
          </cell>
          <cell r="M247">
            <v>1.6492094152045469</v>
          </cell>
          <cell r="N247">
            <v>1.5823970934798401</v>
          </cell>
          <cell r="O247">
            <v>2.0773078401524789</v>
          </cell>
          <cell r="P247">
            <v>1.5825561535417219</v>
          </cell>
          <cell r="Q247">
            <v>1.5184440705624176</v>
          </cell>
        </row>
        <row r="248">
          <cell r="A248" t="str">
            <v>R168</v>
          </cell>
          <cell r="B248" t="str">
            <v>E2242</v>
          </cell>
          <cell r="C248" t="str">
            <v>Thanet</v>
          </cell>
          <cell r="D248">
            <v>2.9452138759612727</v>
          </cell>
          <cell r="E248">
            <v>1.850375496082836</v>
          </cell>
          <cell r="F248">
            <v>1.7754135889920604</v>
          </cell>
          <cell r="G248">
            <v>1.8791552337777775</v>
          </cell>
          <cell r="H248">
            <v>1.8791552337777775</v>
          </cell>
          <cell r="I248">
            <v>1.436066581644883</v>
          </cell>
          <cell r="J248">
            <v>1.3778890442221672</v>
          </cell>
          <cell r="K248">
            <v>1.8791552337777775</v>
          </cell>
          <cell r="L248">
            <v>1.8791552337777775</v>
          </cell>
          <cell r="M248">
            <v>1.4361365627352809</v>
          </cell>
          <cell r="N248">
            <v>1.3779561902577302</v>
          </cell>
          <cell r="O248">
            <v>1.8904076762025064</v>
          </cell>
          <cell r="P248">
            <v>1.436066581644883</v>
          </cell>
          <cell r="Q248">
            <v>1.3778890442221672</v>
          </cell>
        </row>
        <row r="249">
          <cell r="A249" t="str">
            <v>R675</v>
          </cell>
          <cell r="B249" t="str">
            <v>E3202</v>
          </cell>
          <cell r="C249" t="str">
            <v>Shropshire</v>
          </cell>
          <cell r="D249">
            <v>9.377847636873561</v>
          </cell>
          <cell r="E249">
            <v>5.8917756754101829</v>
          </cell>
          <cell r="F249">
            <v>5.6530896672379152</v>
          </cell>
          <cell r="G249">
            <v>7.6849036308711112</v>
          </cell>
          <cell r="H249">
            <v>7.6849036308711112</v>
          </cell>
          <cell r="I249">
            <v>5.8728694091275431</v>
          </cell>
          <cell r="J249">
            <v>5.6349493264549908</v>
          </cell>
          <cell r="K249">
            <v>7.6097911085024954</v>
          </cell>
          <cell r="L249">
            <v>7.6097911085024954</v>
          </cell>
          <cell r="M249">
            <v>5.8157511680009861</v>
          </cell>
          <cell r="N249">
            <v>5.5801450439241789</v>
          </cell>
          <cell r="O249">
            <v>7.7996246148721617</v>
          </cell>
          <cell r="P249">
            <v>5.8728694091275431</v>
          </cell>
          <cell r="Q249">
            <v>5.6349493264549908</v>
          </cell>
        </row>
        <row r="250">
          <cell r="A250" t="str">
            <v>R92</v>
          </cell>
          <cell r="B250" t="str">
            <v>E1436</v>
          </cell>
          <cell r="C250" t="str">
            <v>Rother</v>
          </cell>
          <cell r="D250">
            <v>1.6689837701157175</v>
          </cell>
          <cell r="E250">
            <v>1.0485644851765195</v>
          </cell>
          <cell r="F250">
            <v>1.0060853269284302</v>
          </cell>
          <cell r="G250">
            <v>1.1172455415537779</v>
          </cell>
          <cell r="H250">
            <v>1.1172455415537779</v>
          </cell>
          <cell r="I250">
            <v>0.85380864596887007</v>
          </cell>
          <cell r="J250">
            <v>0.81921938312578035</v>
          </cell>
          <cell r="K250">
            <v>1.1911371017674468</v>
          </cell>
          <cell r="L250">
            <v>1.1911371017674468</v>
          </cell>
          <cell r="M250">
            <v>0.91032157020885029</v>
          </cell>
          <cell r="N250">
            <v>0.87344287120252029</v>
          </cell>
          <cell r="O250">
            <v>1.1225698319257813</v>
          </cell>
          <cell r="P250">
            <v>0.85380864596887007</v>
          </cell>
          <cell r="Q250">
            <v>0.81921938312578035</v>
          </cell>
        </row>
        <row r="251">
          <cell r="A251" t="str">
            <v>R384</v>
          </cell>
          <cell r="B251" t="str">
            <v>E5031</v>
          </cell>
          <cell r="C251" t="str">
            <v>Barnet</v>
          </cell>
          <cell r="D251">
            <v>12.498399813604053</v>
          </cell>
          <cell r="E251">
            <v>7.8523101307170826</v>
          </cell>
          <cell r="F251">
            <v>7.5341994857626595</v>
          </cell>
          <cell r="G251">
            <v>10.769612302026667</v>
          </cell>
          <cell r="H251">
            <v>10.769612302026667</v>
          </cell>
          <cell r="I251">
            <v>8.2302302897670323</v>
          </cell>
          <cell r="J251">
            <v>7.896809446471555</v>
          </cell>
          <cell r="K251">
            <v>10.689422966654769</v>
          </cell>
          <cell r="L251">
            <v>10.689422966654769</v>
          </cell>
          <cell r="M251">
            <v>8.1693469922083946</v>
          </cell>
          <cell r="N251">
            <v>7.8383926364472751</v>
          </cell>
          <cell r="O251">
            <v>10.90087230287118</v>
          </cell>
          <cell r="P251">
            <v>8.2302302897670323</v>
          </cell>
          <cell r="Q251">
            <v>7.896809446471555</v>
          </cell>
        </row>
        <row r="252">
          <cell r="A252" t="str">
            <v>R137</v>
          </cell>
          <cell r="B252" t="str">
            <v>E1932</v>
          </cell>
          <cell r="C252" t="str">
            <v>Dacorum</v>
          </cell>
          <cell r="D252">
            <v>3.5165862020389356</v>
          </cell>
          <cell r="E252">
            <v>2.2093488663848109</v>
          </cell>
          <cell r="F252">
            <v>2.1198443280877717</v>
          </cell>
          <cell r="G252">
            <v>3.0992580221155555</v>
          </cell>
          <cell r="H252">
            <v>3.0992580221155555</v>
          </cell>
          <cell r="I252">
            <v>2.3684796196998463</v>
          </cell>
          <cell r="J252">
            <v>2.2725284197546469</v>
          </cell>
          <cell r="K252">
            <v>3.1042172274921014</v>
          </cell>
          <cell r="L252">
            <v>3.1042172274921014</v>
          </cell>
          <cell r="M252">
            <v>2.3723850903535029</v>
          </cell>
          <cell r="N252">
            <v>2.2762756730470675</v>
          </cell>
          <cell r="O252">
            <v>3.1059179784419975</v>
          </cell>
          <cell r="P252">
            <v>2.3684796196998463</v>
          </cell>
          <cell r="Q252">
            <v>2.2725284197546469</v>
          </cell>
        </row>
        <row r="253">
          <cell r="A253" t="str">
            <v>R91</v>
          </cell>
          <cell r="B253" t="str">
            <v>E1435</v>
          </cell>
          <cell r="C253" t="str">
            <v>Lewes</v>
          </cell>
          <cell r="D253">
            <v>1.6052024667681641</v>
          </cell>
          <cell r="E253">
            <v>1.0084929094631871</v>
          </cell>
          <cell r="F253">
            <v>0.96763711995401758</v>
          </cell>
          <cell r="G253">
            <v>1.2466674716231114</v>
          </cell>
          <cell r="H253">
            <v>1.2466674716231114</v>
          </cell>
          <cell r="I253">
            <v>0.95271399735429474</v>
          </cell>
          <cell r="J253">
            <v>0.91411790790923664</v>
          </cell>
          <cell r="K253">
            <v>1.3206464951766481</v>
          </cell>
          <cell r="L253">
            <v>1.3206464951766481</v>
          </cell>
          <cell r="M253">
            <v>1.0092985848531957</v>
          </cell>
          <cell r="N253">
            <v>0.96841015604251046</v>
          </cell>
          <cell r="O253">
            <v>1.2516944858082211</v>
          </cell>
          <cell r="P253">
            <v>0.95271399735429474</v>
          </cell>
          <cell r="Q253">
            <v>0.91411790790923664</v>
          </cell>
        </row>
        <row r="254">
          <cell r="A254" t="str">
            <v>R256</v>
          </cell>
          <cell r="B254" t="str">
            <v>E3434</v>
          </cell>
          <cell r="C254" t="str">
            <v>Newcastle-under-Lyme</v>
          </cell>
          <cell r="D254">
            <v>2.1814288077359714</v>
          </cell>
          <cell r="E254">
            <v>1.3705158885842879</v>
          </cell>
          <cell r="F254">
            <v>1.3149939229486769</v>
          </cell>
          <cell r="G254">
            <v>1.6217056208355554</v>
          </cell>
          <cell r="H254">
            <v>1.6217056208355554</v>
          </cell>
          <cell r="I254">
            <v>1.2393213745655958</v>
          </cell>
          <cell r="J254">
            <v>1.1891143252761562</v>
          </cell>
          <cell r="K254">
            <v>1.6498746938497231</v>
          </cell>
          <cell r="L254">
            <v>1.6498746938497231</v>
          </cell>
          <cell r="M254">
            <v>1.260909864804425</v>
          </cell>
          <cell r="N254">
            <v>1.2098282284903847</v>
          </cell>
          <cell r="O254">
            <v>1.6300226864885266</v>
          </cell>
          <cell r="P254">
            <v>1.2393213745655958</v>
          </cell>
          <cell r="Q254">
            <v>1.1891143252761562</v>
          </cell>
        </row>
        <row r="255">
          <cell r="A255" t="str">
            <v>R279</v>
          </cell>
          <cell r="B255" t="str">
            <v>E3641</v>
          </cell>
          <cell r="C255" t="str">
            <v>Woking</v>
          </cell>
          <cell r="D255">
            <v>2.0585717213501802</v>
          </cell>
          <cell r="E255">
            <v>1.2933290519936165</v>
          </cell>
          <cell r="F255">
            <v>1.24093405841605</v>
          </cell>
          <cell r="G255">
            <v>1.8204843173831107</v>
          </cell>
          <cell r="H255">
            <v>1.8204843173831107</v>
          </cell>
          <cell r="I255">
            <v>1.3912297630391746</v>
          </cell>
          <cell r="J255">
            <v>1.334868642574899</v>
          </cell>
          <cell r="K255">
            <v>1.8586823138344049</v>
          </cell>
          <cell r="L255">
            <v>1.8586823138344049</v>
          </cell>
          <cell r="M255">
            <v>1.420490218916457</v>
          </cell>
          <cell r="N255">
            <v>1.362943706849477</v>
          </cell>
          <cell r="O255">
            <v>1.8251962409049265</v>
          </cell>
          <cell r="P255">
            <v>1.3912297630391746</v>
          </cell>
          <cell r="Q255">
            <v>1.334868642574899</v>
          </cell>
        </row>
        <row r="256">
          <cell r="A256" t="str">
            <v>R679</v>
          </cell>
          <cell r="B256" t="str">
            <v>E0202</v>
          </cell>
          <cell r="C256" t="str">
            <v>Bedford</v>
          </cell>
          <cell r="D256">
            <v>8.3971545837330588</v>
          </cell>
          <cell r="E256">
            <v>5.2756403211933103</v>
          </cell>
          <cell r="F256">
            <v>5.061915020334733</v>
          </cell>
          <cell r="G256">
            <v>6.9995101557599995</v>
          </cell>
          <cell r="H256">
            <v>6.9995101557599995</v>
          </cell>
          <cell r="I256">
            <v>5.3490858242526613</v>
          </cell>
          <cell r="J256">
            <v>5.1323851192189638</v>
          </cell>
          <cell r="K256">
            <v>6.6514735191518728</v>
          </cell>
          <cell r="L256">
            <v>6.6514735191518728</v>
          </cell>
          <cell r="M256">
            <v>5.0833609407114846</v>
          </cell>
          <cell r="N256">
            <v>4.8774252096378774</v>
          </cell>
          <cell r="O256">
            <v>7.071209960990247</v>
          </cell>
          <cell r="P256">
            <v>5.3490858242526613</v>
          </cell>
          <cell r="Q256">
            <v>5.1323851192189638</v>
          </cell>
        </row>
        <row r="257">
          <cell r="A257" t="str">
            <v>R127</v>
          </cell>
          <cell r="B257" t="str">
            <v>E1831</v>
          </cell>
          <cell r="C257" t="str">
            <v>Bromsgrove</v>
          </cell>
          <cell r="D257">
            <v>1.7160538718408287</v>
          </cell>
          <cell r="E257">
            <v>1.0781369938290006</v>
          </cell>
          <cell r="F257">
            <v>1.0344598021813438</v>
          </cell>
          <cell r="G257">
            <v>1.9129212795306672</v>
          </cell>
          <cell r="H257">
            <v>1.9129212795306672</v>
          </cell>
          <cell r="I257">
            <v>1.4618708840401322</v>
          </cell>
          <cell r="J257">
            <v>1.4026479697613188</v>
          </cell>
          <cell r="K257">
            <v>1.9651819413836566</v>
          </cell>
          <cell r="L257">
            <v>1.9651819413836566</v>
          </cell>
          <cell r="M257">
            <v>1.501882115813495</v>
          </cell>
          <cell r="N257">
            <v>1.4410382774329886</v>
          </cell>
          <cell r="O257">
            <v>1.9167757445787217</v>
          </cell>
          <cell r="P257">
            <v>1.4618708840401322</v>
          </cell>
          <cell r="Q257">
            <v>1.4026479697613188</v>
          </cell>
        </row>
        <row r="258">
          <cell r="A258" t="str">
            <v>R212</v>
          </cell>
          <cell r="B258" t="str">
            <v>E2835</v>
          </cell>
          <cell r="C258" t="str">
            <v>Northampton</v>
          </cell>
          <cell r="D258">
            <v>4.9359724429839256</v>
          </cell>
          <cell r="E258">
            <v>3.1010999005485083</v>
          </cell>
          <cell r="F258">
            <v>2.9754689877331102</v>
          </cell>
          <cell r="G258">
            <v>4.214059492892444</v>
          </cell>
          <cell r="H258">
            <v>4.214059492892444</v>
          </cell>
          <cell r="I258">
            <v>3.2204204857733805</v>
          </cell>
          <cell r="J258">
            <v>3.0899556899744542</v>
          </cell>
          <cell r="K258">
            <v>4.1669408303084641</v>
          </cell>
          <cell r="L258">
            <v>4.1669408303084641</v>
          </cell>
          <cell r="M258">
            <v>3.1845671786943903</v>
          </cell>
          <cell r="N258">
            <v>3.0555548622867241</v>
          </cell>
          <cell r="O258">
            <v>4.229287237517557</v>
          </cell>
          <cell r="P258">
            <v>3.2204204857733805</v>
          </cell>
          <cell r="Q258">
            <v>3.0899556899744542</v>
          </cell>
        </row>
        <row r="259">
          <cell r="A259" t="str">
            <v>R620</v>
          </cell>
          <cell r="B259" t="str">
            <v>E0401</v>
          </cell>
          <cell r="C259" t="str">
            <v>Milton Keynes</v>
          </cell>
          <cell r="D259">
            <v>12.485851102128979</v>
          </cell>
          <cell r="E259">
            <v>7.8444262115184094</v>
          </cell>
          <cell r="F259">
            <v>7.5266349577468743</v>
          </cell>
          <cell r="G259">
            <v>9.4025670774133321</v>
          </cell>
          <cell r="H259">
            <v>9.4025670774133321</v>
          </cell>
          <cell r="I259">
            <v>7.1855225788890129</v>
          </cell>
          <cell r="J259">
            <v>6.8944246492538399</v>
          </cell>
          <cell r="K259">
            <v>8.8768295144501792</v>
          </cell>
          <cell r="L259">
            <v>8.8768295144501792</v>
          </cell>
          <cell r="M259">
            <v>6.7840799938815204</v>
          </cell>
          <cell r="N259">
            <v>6.5092451966880169</v>
          </cell>
          <cell r="O259">
            <v>9.5051456478861986</v>
          </cell>
          <cell r="P259">
            <v>7.1855225788890129</v>
          </cell>
          <cell r="Q259">
            <v>6.8944246492538399</v>
          </cell>
        </row>
        <row r="260">
          <cell r="A260" t="str">
            <v>R276</v>
          </cell>
          <cell r="B260" t="str">
            <v>E3638</v>
          </cell>
          <cell r="C260" t="str">
            <v>Surrey Heath</v>
          </cell>
          <cell r="D260">
            <v>1.429112045893693</v>
          </cell>
          <cell r="E260">
            <v>0.89786141932236074</v>
          </cell>
          <cell r="F260">
            <v>0.86148750254810724</v>
          </cell>
          <cell r="G260">
            <v>1.2227354927786671</v>
          </cell>
          <cell r="H260">
            <v>1.2227354927786671</v>
          </cell>
          <cell r="I260">
            <v>0.93442497341770026</v>
          </cell>
          <cell r="J260">
            <v>0.89656980391890084</v>
          </cell>
          <cell r="K260">
            <v>1.2984505809796161</v>
          </cell>
          <cell r="L260">
            <v>1.2984505809796161</v>
          </cell>
          <cell r="M260">
            <v>0.99233544985044786</v>
          </cell>
          <cell r="N260">
            <v>0.95213422693539629</v>
          </cell>
          <cell r="O260">
            <v>1.2261975083936709</v>
          </cell>
          <cell r="P260">
            <v>0.93442497341770026</v>
          </cell>
          <cell r="Q260">
            <v>0.89656980391890084</v>
          </cell>
        </row>
        <row r="261">
          <cell r="A261" t="str">
            <v>R198</v>
          </cell>
          <cell r="B261" t="str">
            <v>E2535</v>
          </cell>
          <cell r="C261" t="str">
            <v>South Holland</v>
          </cell>
          <cell r="D261">
            <v>1.7430871695798629</v>
          </cell>
          <cell r="E261">
            <v>1.0951210750608922</v>
          </cell>
          <cell r="F261">
            <v>1.0507558289496832</v>
          </cell>
          <cell r="G261">
            <v>1.3769057334328889</v>
          </cell>
          <cell r="H261">
            <v>1.3769057334328889</v>
          </cell>
          <cell r="I261">
            <v>1.0522431964724215</v>
          </cell>
          <cell r="J261">
            <v>1.0096150072763093</v>
          </cell>
          <cell r="K261">
            <v>1.3856095267461879</v>
          </cell>
          <cell r="L261">
            <v>1.3856095267461879</v>
          </cell>
          <cell r="M261">
            <v>1.0589463112284054</v>
          </cell>
          <cell r="N261">
            <v>1.01604656727672</v>
          </cell>
          <cell r="O261">
            <v>1.3843544261784291</v>
          </cell>
          <cell r="P261">
            <v>1.0522431964724215</v>
          </cell>
          <cell r="Q261">
            <v>1.0096150072763093</v>
          </cell>
        </row>
        <row r="262">
          <cell r="A262" t="str">
            <v>R258</v>
          </cell>
          <cell r="B262" t="str">
            <v>E3436</v>
          </cell>
          <cell r="C262" t="str">
            <v>Stafford</v>
          </cell>
          <cell r="D262">
            <v>2.5831948705132675</v>
          </cell>
          <cell r="E262">
            <v>1.6229315395455095</v>
          </cell>
          <cell r="F262">
            <v>1.5571837799477171</v>
          </cell>
          <cell r="G262">
            <v>2.7720607545813332</v>
          </cell>
          <cell r="H262">
            <v>2.7720607545813332</v>
          </cell>
          <cell r="I262">
            <v>2.1184326554760369</v>
          </cell>
          <cell r="J262">
            <v>2.0326112899023778</v>
          </cell>
          <cell r="K262">
            <v>2.8034956112304217</v>
          </cell>
          <cell r="L262">
            <v>2.8034956112304217</v>
          </cell>
          <cell r="M262">
            <v>2.1425598473106393</v>
          </cell>
          <cell r="N262">
            <v>2.0557610475261967</v>
          </cell>
          <cell r="O262">
            <v>2.7783654383539726</v>
          </cell>
          <cell r="P262">
            <v>2.1184326554760369</v>
          </cell>
          <cell r="Q262">
            <v>2.0326112899023778</v>
          </cell>
        </row>
        <row r="263">
          <cell r="A263" t="str">
            <v>R162</v>
          </cell>
          <cell r="B263" t="str">
            <v>E2236</v>
          </cell>
          <cell r="C263" t="str">
            <v>Gravesham</v>
          </cell>
          <cell r="D263">
            <v>1.8580898532663377</v>
          </cell>
          <cell r="E263">
            <v>1.1673732634720866</v>
          </cell>
          <cell r="F263">
            <v>1.1200809564231109</v>
          </cell>
          <cell r="G263">
            <v>1.4254988164480002</v>
          </cell>
          <cell r="H263">
            <v>1.4254988164480002</v>
          </cell>
          <cell r="I263">
            <v>1.0893784481869955</v>
          </cell>
          <cell r="J263">
            <v>1.0452458458084164</v>
          </cell>
          <cell r="K263">
            <v>1.4678165890180113</v>
          </cell>
          <cell r="L263">
            <v>1.4678165890180113</v>
          </cell>
          <cell r="M263">
            <v>1.1217727162648206</v>
          </cell>
          <cell r="N263">
            <v>1.0763277661389521</v>
          </cell>
          <cell r="O263">
            <v>1.4320432761297726</v>
          </cell>
          <cell r="P263">
            <v>1.0893784481869955</v>
          </cell>
          <cell r="Q263">
            <v>1.0452458458084164</v>
          </cell>
        </row>
        <row r="264">
          <cell r="A264" t="str">
            <v>R184</v>
          </cell>
          <cell r="B264" t="str">
            <v>E2344</v>
          </cell>
          <cell r="C264" t="str">
            <v>Wyre</v>
          </cell>
          <cell r="D264">
            <v>2.3155351169797207</v>
          </cell>
          <cell r="E264">
            <v>1.4547702208486126</v>
          </cell>
          <cell r="F264">
            <v>1.3958349666990952</v>
          </cell>
          <cell r="G264">
            <v>2.1031113078328891</v>
          </cell>
          <cell r="H264">
            <v>2.1031113078328891</v>
          </cell>
          <cell r="I264">
            <v>1.6072157384180406</v>
          </cell>
          <cell r="J264">
            <v>1.542104653066348</v>
          </cell>
          <cell r="K264">
            <v>2.1175726065353619</v>
          </cell>
          <cell r="L264">
            <v>2.1175726065353619</v>
          </cell>
          <cell r="M264">
            <v>1.6183460471109312</v>
          </cell>
          <cell r="N264">
            <v>1.5527840537311683</v>
          </cell>
          <cell r="O264">
            <v>2.1107087632759884</v>
          </cell>
          <cell r="P264">
            <v>1.6072157384180406</v>
          </cell>
          <cell r="Q264">
            <v>1.542104653066348</v>
          </cell>
        </row>
        <row r="265">
          <cell r="A265" t="str">
            <v>R680</v>
          </cell>
          <cell r="B265" t="str">
            <v>E0203</v>
          </cell>
          <cell r="C265" t="str">
            <v>Central Bedfordshire</v>
          </cell>
          <cell r="D265">
            <v>11.788349638077925</v>
          </cell>
          <cell r="E265">
            <v>7.4062102883570633</v>
          </cell>
          <cell r="F265">
            <v>7.1061719184662655</v>
          </cell>
          <cell r="G265">
            <v>10.853627706888888</v>
          </cell>
          <cell r="H265">
            <v>10.853627706888888</v>
          </cell>
          <cell r="I265">
            <v>8.2944355843043276</v>
          </cell>
          <cell r="J265">
            <v>7.9584136736395354</v>
          </cell>
          <cell r="K265">
            <v>10.463859076195121</v>
          </cell>
          <cell r="L265">
            <v>10.463859076195121</v>
          </cell>
          <cell r="M265">
            <v>7.9969607281578838</v>
          </cell>
          <cell r="N265">
            <v>7.6729900376781286</v>
          </cell>
          <cell r="O265">
            <v>10.925968444153231</v>
          </cell>
          <cell r="P265">
            <v>8.2944355843043276</v>
          </cell>
          <cell r="Q265">
            <v>7.9584136736395354</v>
          </cell>
        </row>
        <row r="266">
          <cell r="A266" t="str">
            <v>R278</v>
          </cell>
          <cell r="B266" t="str">
            <v>E3640</v>
          </cell>
          <cell r="C266" t="str">
            <v>Waverley</v>
          </cell>
          <cell r="D266">
            <v>2.2458137878720934</v>
          </cell>
          <cell r="E266">
            <v>1.4109667334387301</v>
          </cell>
          <cell r="F266">
            <v>1.3538060342162657</v>
          </cell>
          <cell r="G266">
            <v>1.8490479877902228</v>
          </cell>
          <cell r="H266">
            <v>1.8490479877902228</v>
          </cell>
          <cell r="I266">
            <v>1.4130583654789575</v>
          </cell>
          <cell r="J266">
            <v>1.3558129306301279</v>
          </cell>
          <cell r="K266">
            <v>1.9494062005341111</v>
          </cell>
          <cell r="L266">
            <v>1.9494062005341111</v>
          </cell>
          <cell r="M266">
            <v>1.4898255715583819</v>
          </cell>
          <cell r="N266">
            <v>1.4294701646082535</v>
          </cell>
          <cell r="O266">
            <v>1.8535583951744203</v>
          </cell>
          <cell r="P266">
            <v>1.4130583654789575</v>
          </cell>
          <cell r="Q266">
            <v>1.3558129306301279</v>
          </cell>
        </row>
        <row r="267">
          <cell r="A267" t="str">
            <v>R272</v>
          </cell>
          <cell r="B267" t="str">
            <v>E3634</v>
          </cell>
          <cell r="C267" t="str">
            <v>Mole Valley</v>
          </cell>
          <cell r="D267">
            <v>1.3351024873867143</v>
          </cell>
          <cell r="E267">
            <v>0.83879848169372972</v>
          </cell>
          <cell r="F267">
            <v>0.80481730652916506</v>
          </cell>
          <cell r="G267">
            <v>0.98067949600000015</v>
          </cell>
          <cell r="H267">
            <v>0.98067949600000015</v>
          </cell>
          <cell r="I267">
            <v>0.74944370012407935</v>
          </cell>
          <cell r="J267">
            <v>0.71908244148365719</v>
          </cell>
          <cell r="K267">
            <v>1.0552677439466402</v>
          </cell>
          <cell r="L267">
            <v>1.0552677439466402</v>
          </cell>
          <cell r="M267">
            <v>0.80648397924541093</v>
          </cell>
          <cell r="N267">
            <v>0.77381192038472146</v>
          </cell>
          <cell r="O267">
            <v>0.98351864709213688</v>
          </cell>
          <cell r="P267">
            <v>0.74944370012407935</v>
          </cell>
          <cell r="Q267">
            <v>0.71908244148365719</v>
          </cell>
        </row>
        <row r="268">
          <cell r="A268" t="str">
            <v>R202</v>
          </cell>
          <cell r="B268" t="str">
            <v>E2632</v>
          </cell>
          <cell r="C268" t="str">
            <v>Broadland</v>
          </cell>
          <cell r="D268">
            <v>2.0164161842326118</v>
          </cell>
          <cell r="E268">
            <v>1.2668441934428603</v>
          </cell>
          <cell r="F268">
            <v>1.2155221472266249</v>
          </cell>
          <cell r="G268">
            <v>2.0664445975324446</v>
          </cell>
          <cell r="H268">
            <v>2.0664445975324446</v>
          </cell>
          <cell r="I268">
            <v>1.5791947232433305</v>
          </cell>
          <cell r="J268">
            <v>1.5152188176108694</v>
          </cell>
          <cell r="K268">
            <v>2.1401497662601532</v>
          </cell>
          <cell r="L268">
            <v>2.1401497662601532</v>
          </cell>
          <cell r="M268">
            <v>1.6356005474207878</v>
          </cell>
          <cell r="N268">
            <v>1.5693395444335894</v>
          </cell>
          <cell r="O268">
            <v>2.0728458886730334</v>
          </cell>
          <cell r="P268">
            <v>1.5791947232433305</v>
          </cell>
          <cell r="Q268">
            <v>1.5152188176108694</v>
          </cell>
        </row>
        <row r="269">
          <cell r="A269" t="str">
            <v>R380</v>
          </cell>
          <cell r="B269" t="str">
            <v>E5020</v>
          </cell>
          <cell r="C269" t="str">
            <v>Tower Hamlets</v>
          </cell>
          <cell r="D269">
            <v>29.030550107795762</v>
          </cell>
          <cell r="E269">
            <v>18.238885466250792</v>
          </cell>
          <cell r="F269">
            <v>17.499996716018881</v>
          </cell>
          <cell r="G269">
            <v>23.937530141768889</v>
          </cell>
          <cell r="H269">
            <v>23.937530141768889</v>
          </cell>
          <cell r="I269">
            <v>18.293266285725373</v>
          </cell>
          <cell r="J269">
            <v>17.55217447457656</v>
          </cell>
          <cell r="K269">
            <v>21.945683203596371</v>
          </cell>
          <cell r="L269">
            <v>21.945683203596371</v>
          </cell>
          <cell r="M269">
            <v>16.771897007960213</v>
          </cell>
          <cell r="N269">
            <v>16.092438493778431</v>
          </cell>
          <cell r="O269">
            <v>24.184555297206117</v>
          </cell>
          <cell r="P269">
            <v>18.293266285725373</v>
          </cell>
          <cell r="Q269">
            <v>17.55217447457656</v>
          </cell>
        </row>
        <row r="270">
          <cell r="A270" t="str">
            <v>R165</v>
          </cell>
          <cell r="B270" t="str">
            <v>E2239</v>
          </cell>
          <cell r="C270" t="str">
            <v>Sevenoaks</v>
          </cell>
          <cell r="D270">
            <v>2.2192067784907117</v>
          </cell>
          <cell r="E270">
            <v>1.3942504743632205</v>
          </cell>
          <cell r="F270">
            <v>1.3377669796662031</v>
          </cell>
          <cell r="G270">
            <v>1.7508595898026673</v>
          </cell>
          <cell r="H270">
            <v>1.7508595898026673</v>
          </cell>
          <cell r="I270">
            <v>1.338021947773484</v>
          </cell>
          <cell r="J270">
            <v>1.2838163677997163</v>
          </cell>
          <cell r="K270">
            <v>1.8264911334278899</v>
          </cell>
          <cell r="L270">
            <v>1.8264911334278899</v>
          </cell>
          <cell r="M270">
            <v>1.3958882433327457</v>
          </cell>
          <cell r="N270">
            <v>1.3393383997862147</v>
          </cell>
          <cell r="O270">
            <v>1.755945928596244</v>
          </cell>
          <cell r="P270">
            <v>1.338021947773484</v>
          </cell>
          <cell r="Q270">
            <v>1.2838163677997163</v>
          </cell>
        </row>
        <row r="271">
          <cell r="A271" t="str">
            <v>R629</v>
          </cell>
          <cell r="B271" t="str">
            <v>E2402</v>
          </cell>
          <cell r="C271" t="str">
            <v>Rutland</v>
          </cell>
          <cell r="D271">
            <v>1.2462755952324225</v>
          </cell>
          <cell r="E271">
            <v>0.78299163317348464</v>
          </cell>
          <cell r="F271">
            <v>0.75127128982530511</v>
          </cell>
          <cell r="G271">
            <v>1.2142958958577776</v>
          </cell>
          <cell r="H271">
            <v>1.2142958958577776</v>
          </cell>
          <cell r="I271">
            <v>0.92797536090948973</v>
          </cell>
          <cell r="J271">
            <v>0.89038147635238751</v>
          </cell>
          <cell r="K271">
            <v>1.2061257516619226</v>
          </cell>
          <cell r="L271">
            <v>1.2061257516619226</v>
          </cell>
          <cell r="M271">
            <v>0.92177658347894642</v>
          </cell>
          <cell r="N271">
            <v>0.88443382210133326</v>
          </cell>
          <cell r="O271">
            <v>1.2244366890345608</v>
          </cell>
          <cell r="P271">
            <v>0.92797536090948973</v>
          </cell>
          <cell r="Q271">
            <v>0.89038147635238751</v>
          </cell>
        </row>
        <row r="272">
          <cell r="A272" t="str">
            <v>R234</v>
          </cell>
          <cell r="B272" t="str">
            <v>E3036</v>
          </cell>
          <cell r="C272" t="str">
            <v>Newark and Sherwood</v>
          </cell>
          <cell r="D272">
            <v>2.3009178020514645</v>
          </cell>
          <cell r="E272">
            <v>1.445586670009561</v>
          </cell>
          <cell r="F272">
            <v>1.3870234573652502</v>
          </cell>
          <cell r="G272">
            <v>1.903258488938667</v>
          </cell>
          <cell r="H272">
            <v>1.903258488938667</v>
          </cell>
          <cell r="I272">
            <v>1.4544864964146844</v>
          </cell>
          <cell r="J272">
            <v>1.395562736431998</v>
          </cell>
          <cell r="K272">
            <v>1.9173914102803145</v>
          </cell>
          <cell r="L272">
            <v>1.9173914102803145</v>
          </cell>
          <cell r="M272">
            <v>1.4653584014144085</v>
          </cell>
          <cell r="N272">
            <v>1.4059942017835456</v>
          </cell>
          <cell r="O272">
            <v>1.9114429323483837</v>
          </cell>
          <cell r="P272">
            <v>1.4544864964146844</v>
          </cell>
          <cell r="Q272">
            <v>1.395562736431998</v>
          </cell>
        </row>
        <row r="273">
          <cell r="A273" t="str">
            <v>R275</v>
          </cell>
          <cell r="B273" t="str">
            <v>E3637</v>
          </cell>
          <cell r="C273" t="str">
            <v>Spelthorne</v>
          </cell>
          <cell r="D273">
            <v>1.9098841786106933</v>
          </cell>
          <cell r="E273">
            <v>1.1999138376000207</v>
          </cell>
          <cell r="F273">
            <v>1.1513032556929834</v>
          </cell>
          <cell r="G273">
            <v>1.5308944966968892</v>
          </cell>
          <cell r="H273">
            <v>1.5308944966968892</v>
          </cell>
          <cell r="I273">
            <v>1.1699227329456745</v>
          </cell>
          <cell r="J273">
            <v>1.122527142485187</v>
          </cell>
          <cell r="K273">
            <v>1.5881717888792015</v>
          </cell>
          <cell r="L273">
            <v>1.5881717888792015</v>
          </cell>
          <cell r="M273">
            <v>1.2137536766075612</v>
          </cell>
          <cell r="N273">
            <v>1.1645824189198331</v>
          </cell>
          <cell r="O273">
            <v>1.5351522395009374</v>
          </cell>
          <cell r="P273">
            <v>1.1699227329456745</v>
          </cell>
          <cell r="Q273">
            <v>1.122527142485187</v>
          </cell>
        </row>
        <row r="274">
          <cell r="A274" t="str">
            <v>R95</v>
          </cell>
          <cell r="B274" t="str">
            <v>E1532</v>
          </cell>
          <cell r="C274" t="str">
            <v>Braintree</v>
          </cell>
          <cell r="D274">
            <v>2.804517588651164</v>
          </cell>
          <cell r="E274">
            <v>1.7619809096817098</v>
          </cell>
          <cell r="F274">
            <v>1.6906000199504678</v>
          </cell>
          <cell r="G274">
            <v>2.1292111125475555</v>
          </cell>
          <cell r="H274">
            <v>2.1292111125475555</v>
          </cell>
          <cell r="I274">
            <v>1.627161433517875</v>
          </cell>
          <cell r="J274">
            <v>1.5612423136098992</v>
          </cell>
          <cell r="K274">
            <v>2.1754089456309682</v>
          </cell>
          <cell r="L274">
            <v>2.1754089456309682</v>
          </cell>
          <cell r="M274">
            <v>1.6625472284380183</v>
          </cell>
          <cell r="N274">
            <v>1.5951945688637679</v>
          </cell>
          <cell r="O274">
            <v>2.1370020054570507</v>
          </cell>
          <cell r="P274">
            <v>1.627161433517875</v>
          </cell>
          <cell r="Q274">
            <v>1.5612423136098992</v>
          </cell>
        </row>
        <row r="275">
          <cell r="A275" t="str">
            <v>R100</v>
          </cell>
          <cell r="B275" t="str">
            <v>E1537</v>
          </cell>
          <cell r="C275" t="str">
            <v>Epping Forest</v>
          </cell>
          <cell r="D275">
            <v>2.6983131322238152</v>
          </cell>
          <cell r="E275">
            <v>1.6952563416114799</v>
          </cell>
          <cell r="F275">
            <v>1.6265785793713559</v>
          </cell>
          <cell r="G275">
            <v>1.9739892732515554</v>
          </cell>
          <cell r="H275">
            <v>1.9739892732515554</v>
          </cell>
          <cell r="I275">
            <v>1.5085395697422512</v>
          </cell>
          <cell r="J275">
            <v>1.4474260264051431</v>
          </cell>
          <cell r="K275">
            <v>2.0336377967929851</v>
          </cell>
          <cell r="L275">
            <v>2.0336377967929851</v>
          </cell>
          <cell r="M275">
            <v>1.5541992182643731</v>
          </cell>
          <cell r="N275">
            <v>1.4912359237078185</v>
          </cell>
          <cell r="O275">
            <v>1.9814232977630062</v>
          </cell>
          <cell r="P275">
            <v>1.5085395697422512</v>
          </cell>
          <cell r="Q275">
            <v>1.4474260264051431</v>
          </cell>
        </row>
        <row r="276">
          <cell r="A276" t="str">
            <v>R48</v>
          </cell>
          <cell r="B276" t="str">
            <v>E0933</v>
          </cell>
          <cell r="C276" t="str">
            <v>Carlisle</v>
          </cell>
          <cell r="D276">
            <v>2.1997838596760695</v>
          </cell>
          <cell r="E276">
            <v>1.3820477296558298</v>
          </cell>
          <cell r="F276">
            <v>1.3260585892220116</v>
          </cell>
          <cell r="G276">
            <v>2.0050970477084444</v>
          </cell>
          <cell r="H276">
            <v>2.0050970477084444</v>
          </cell>
          <cell r="I276">
            <v>1.5323123983643319</v>
          </cell>
          <cell r="J276">
            <v>1.4702357766821925</v>
          </cell>
          <cell r="K276">
            <v>2.0137507506844283</v>
          </cell>
          <cell r="L276">
            <v>2.0137507506844283</v>
          </cell>
          <cell r="M276">
            <v>1.539000626084267</v>
          </cell>
          <cell r="N276">
            <v>1.4766530527460962</v>
          </cell>
          <cell r="O276">
            <v>2.012548128757969</v>
          </cell>
          <cell r="P276">
            <v>1.5323123983643319</v>
          </cell>
          <cell r="Q276">
            <v>1.4702357766821925</v>
          </cell>
        </row>
        <row r="277">
          <cell r="A277" t="str">
            <v>R195</v>
          </cell>
          <cell r="B277" t="str">
            <v>E2532</v>
          </cell>
          <cell r="C277" t="str">
            <v>East Lindsey</v>
          </cell>
          <cell r="D277">
            <v>2.4883985146653518</v>
          </cell>
          <cell r="E277">
            <v>1.5633742844983929</v>
          </cell>
          <cell r="F277">
            <v>1.5000392921626373</v>
          </cell>
          <cell r="G277">
            <v>1.9269327354808887</v>
          </cell>
          <cell r="H277">
            <v>1.9269327354808887</v>
          </cell>
          <cell r="I277">
            <v>1.472578559110622</v>
          </cell>
          <cell r="J277">
            <v>1.4129218584217034</v>
          </cell>
          <cell r="K277">
            <v>1.978295645422999</v>
          </cell>
          <cell r="L277">
            <v>1.978295645422999</v>
          </cell>
          <cell r="M277">
            <v>1.5119042095209569</v>
          </cell>
          <cell r="N277">
            <v>1.450654358815415</v>
          </cell>
          <cell r="O277">
            <v>1.9405876238582371</v>
          </cell>
          <cell r="P277">
            <v>1.472578559110622</v>
          </cell>
          <cell r="Q277">
            <v>1.4129218584217034</v>
          </cell>
        </row>
        <row r="278">
          <cell r="A278" t="str">
            <v>R194</v>
          </cell>
          <cell r="B278" t="str">
            <v>E2531</v>
          </cell>
          <cell r="C278" t="str">
            <v>Boston</v>
          </cell>
          <cell r="D278">
            <v>1.1962124197420483</v>
          </cell>
          <cell r="E278">
            <v>0.75153868032018867</v>
          </cell>
          <cell r="F278">
            <v>0.72109255041382703</v>
          </cell>
          <cell r="G278">
            <v>0.85429095707733327</v>
          </cell>
          <cell r="H278">
            <v>0.85429095707733327</v>
          </cell>
          <cell r="I278">
            <v>0.65285649232598775</v>
          </cell>
          <cell r="J278">
            <v>0.62640814828719416</v>
          </cell>
          <cell r="K278">
            <v>0.85891287794823512</v>
          </cell>
          <cell r="L278">
            <v>0.85891287794823512</v>
          </cell>
          <cell r="M278">
            <v>0.65642059051493862</v>
          </cell>
          <cell r="N278">
            <v>0.62982785870303182</v>
          </cell>
          <cell r="O278">
            <v>0.86030164324771052</v>
          </cell>
          <cell r="P278">
            <v>0.65285649232598775</v>
          </cell>
          <cell r="Q278">
            <v>0.62640814828719416</v>
          </cell>
        </row>
        <row r="279">
          <cell r="A279" t="str">
            <v>R224</v>
          </cell>
          <cell r="B279" t="str">
            <v>E2734</v>
          </cell>
          <cell r="C279" t="str">
            <v>Richmondshire</v>
          </cell>
          <cell r="D279">
            <v>0.87294494812541112</v>
          </cell>
          <cell r="E279">
            <v>0.54844096539962217</v>
          </cell>
          <cell r="F279">
            <v>0.52622267469046902</v>
          </cell>
          <cell r="G279">
            <v>0.77855230188800006</v>
          </cell>
          <cell r="H279">
            <v>0.77855230188800006</v>
          </cell>
          <cell r="I279">
            <v>0.59497636103025242</v>
          </cell>
          <cell r="J279">
            <v>0.5708728410738021</v>
          </cell>
          <cell r="K279">
            <v>0.81235431342532372</v>
          </cell>
          <cell r="L279">
            <v>0.81235431342532372</v>
          </cell>
          <cell r="M279">
            <v>0.62083840144511848</v>
          </cell>
          <cell r="N279">
            <v>0.59568716556567791</v>
          </cell>
          <cell r="O279">
            <v>0.78191011573628244</v>
          </cell>
          <cell r="P279">
            <v>0.59497636103025242</v>
          </cell>
          <cell r="Q279">
            <v>0.5708728410738021</v>
          </cell>
        </row>
        <row r="280">
          <cell r="A280" t="str">
            <v>R251</v>
          </cell>
          <cell r="B280" t="str">
            <v>E3335</v>
          </cell>
          <cell r="C280" t="str">
            <v>West Somerset</v>
          </cell>
          <cell r="D280">
            <v>0.7199172462285458</v>
          </cell>
          <cell r="E280">
            <v>0.45229897988102896</v>
          </cell>
          <cell r="F280">
            <v>0.43397556705002777</v>
          </cell>
          <cell r="G280">
            <v>0.54267943495111104</v>
          </cell>
          <cell r="H280">
            <v>0.54267943495111104</v>
          </cell>
          <cell r="I280">
            <v>0.4147202887078667</v>
          </cell>
          <cell r="J280">
            <v>0.39791925355765406</v>
          </cell>
          <cell r="K280">
            <v>0.56311535469620255</v>
          </cell>
          <cell r="L280">
            <v>0.56311535469620255</v>
          </cell>
          <cell r="M280">
            <v>0.43035856505109693</v>
          </cell>
          <cell r="N280">
            <v>0.41292399631768301</v>
          </cell>
          <cell r="O280">
            <v>0.54535763074887944</v>
          </cell>
          <cell r="P280">
            <v>0.4147202887078667</v>
          </cell>
          <cell r="Q280">
            <v>0.39791925355765406</v>
          </cell>
        </row>
        <row r="281">
          <cell r="A281" t="str">
            <v>R254</v>
          </cell>
          <cell r="B281" t="str">
            <v>E3432</v>
          </cell>
          <cell r="C281" t="str">
            <v>East Staffordshire</v>
          </cell>
          <cell r="D281">
            <v>2.1947099980127578</v>
          </cell>
          <cell r="E281">
            <v>1.3788599987514853</v>
          </cell>
          <cell r="F281">
            <v>1.3229999988020646</v>
          </cell>
          <cell r="G281">
            <v>2.0836360867199994</v>
          </cell>
          <cell r="H281">
            <v>2.0836360867199994</v>
          </cell>
          <cell r="I281">
            <v>1.5923326070472807</v>
          </cell>
          <cell r="J281">
            <v>1.5278244630517597</v>
          </cell>
          <cell r="K281">
            <v>2.1004425015446024</v>
          </cell>
          <cell r="L281">
            <v>2.1004425015446024</v>
          </cell>
          <cell r="M281">
            <v>1.6052544357003793</v>
          </cell>
          <cell r="N281">
            <v>1.5402228061091037</v>
          </cell>
          <cell r="O281">
            <v>2.0907676432193458</v>
          </cell>
          <cell r="P281">
            <v>1.5923326070472807</v>
          </cell>
          <cell r="Q281">
            <v>1.5278244630517597</v>
          </cell>
        </row>
        <row r="282">
          <cell r="A282" t="str">
            <v>R269</v>
          </cell>
          <cell r="B282" t="str">
            <v>E3631</v>
          </cell>
          <cell r="C282" t="str">
            <v>Elmbridge</v>
          </cell>
          <cell r="D282">
            <v>2.9881060559805994</v>
          </cell>
          <cell r="E282">
            <v>1.8773231617614221</v>
          </cell>
          <cell r="F282">
            <v>1.8012695581932623</v>
          </cell>
          <cell r="G282">
            <v>1.8888572716657774</v>
          </cell>
          <cell r="H282">
            <v>1.8888572716657774</v>
          </cell>
          <cell r="I282">
            <v>1.4434809623912779</v>
          </cell>
          <cell r="J282">
            <v>1.3850030555993051</v>
          </cell>
          <cell r="K282">
            <v>1.9741827292971326</v>
          </cell>
          <cell r="L282">
            <v>1.9741827292971326</v>
          </cell>
          <cell r="M282">
            <v>1.508760930497677</v>
          </cell>
          <cell r="N282">
            <v>1.447638419454059</v>
          </cell>
          <cell r="O282">
            <v>1.8939967874874954</v>
          </cell>
          <cell r="P282">
            <v>1.4434809623912779</v>
          </cell>
          <cell r="Q282">
            <v>1.3850030555993051</v>
          </cell>
        </row>
        <row r="283">
          <cell r="A283" t="str">
            <v>R214</v>
          </cell>
          <cell r="B283" t="str">
            <v>E2837</v>
          </cell>
          <cell r="C283" t="str">
            <v>Wellingborough</v>
          </cell>
          <cell r="D283">
            <v>1.4703195623657199</v>
          </cell>
          <cell r="E283">
            <v>0.92375066945682893</v>
          </cell>
          <cell r="F283">
            <v>0.88632793444685076</v>
          </cell>
          <cell r="G283">
            <v>1.2988450814577777</v>
          </cell>
          <cell r="H283">
            <v>1.2988450814577777</v>
          </cell>
          <cell r="I283">
            <v>0.99258857527462563</v>
          </cell>
          <cell r="J283">
            <v>0.95237709781147317</v>
          </cell>
          <cell r="K283">
            <v>1.312025537279254</v>
          </cell>
          <cell r="L283">
            <v>1.312025537279254</v>
          </cell>
          <cell r="M283">
            <v>1.0027100536772167</v>
          </cell>
          <cell r="N283">
            <v>0.96208853764338342</v>
          </cell>
          <cell r="O283">
            <v>1.3042201629742223</v>
          </cell>
          <cell r="P283">
            <v>0.99258857527462563</v>
          </cell>
          <cell r="Q283">
            <v>0.95237709781147317</v>
          </cell>
        </row>
        <row r="284">
          <cell r="A284" t="str">
            <v>R123</v>
          </cell>
          <cell r="B284" t="str">
            <v>E1740</v>
          </cell>
          <cell r="C284" t="str">
            <v>Rushmoor</v>
          </cell>
          <cell r="D284">
            <v>2.0102252493194026</v>
          </cell>
          <cell r="E284">
            <v>1.2629546442475554</v>
          </cell>
          <cell r="F284">
            <v>1.2117901703867804</v>
          </cell>
          <cell r="G284">
            <v>1.4502551856355552</v>
          </cell>
          <cell r="H284">
            <v>1.4502551856355552</v>
          </cell>
          <cell r="I284">
            <v>1.1082974783097168</v>
          </cell>
          <cell r="J284">
            <v>1.0633984333462085</v>
          </cell>
          <cell r="K284">
            <v>1.4518603641459318</v>
          </cell>
          <cell r="L284">
            <v>1.4518603641459318</v>
          </cell>
          <cell r="M284">
            <v>1.1095782378470096</v>
          </cell>
          <cell r="N284">
            <v>1.0646273071026728</v>
          </cell>
          <cell r="O284">
            <v>1.4555704196025865</v>
          </cell>
          <cell r="P284">
            <v>1.1082974783097168</v>
          </cell>
          <cell r="Q284">
            <v>1.0633984333462085</v>
          </cell>
        </row>
        <row r="285">
          <cell r="A285" t="str">
            <v>R676</v>
          </cell>
          <cell r="B285" t="str">
            <v>E3902</v>
          </cell>
          <cell r="C285" t="str">
            <v>Wiltshire</v>
          </cell>
          <cell r="D285">
            <v>18.100544731506833</v>
          </cell>
          <cell r="E285">
            <v>11.371943039620506</v>
          </cell>
          <cell r="F285">
            <v>10.911245986842703</v>
          </cell>
          <cell r="G285">
            <v>15.829871339919999</v>
          </cell>
          <cell r="H285">
            <v>15.829871339919999</v>
          </cell>
          <cell r="I285">
            <v>12.097323741209085</v>
          </cell>
          <cell r="J285">
            <v>11.607240263420213</v>
          </cell>
          <cell r="K285">
            <v>15.509377212012664</v>
          </cell>
          <cell r="L285">
            <v>15.509377212012664</v>
          </cell>
          <cell r="M285">
            <v>11.852976954249199</v>
          </cell>
          <cell r="N285">
            <v>11.37279238680625</v>
          </cell>
          <cell r="O285">
            <v>15.96026061097119</v>
          </cell>
          <cell r="P285">
            <v>12.097323741209085</v>
          </cell>
          <cell r="Q285">
            <v>11.607240263420213</v>
          </cell>
        </row>
        <row r="286">
          <cell r="A286" t="str">
            <v>R196</v>
          </cell>
          <cell r="B286" t="str">
            <v>E2533</v>
          </cell>
          <cell r="C286" t="str">
            <v>Lincoln</v>
          </cell>
          <cell r="D286">
            <v>2.2968165843167339</v>
          </cell>
          <cell r="E286">
            <v>1.4430100174742779</v>
          </cell>
          <cell r="F286">
            <v>1.3845511894742539</v>
          </cell>
          <cell r="G286">
            <v>1.6468996946559999</v>
          </cell>
          <cell r="H286">
            <v>1.6468996946559999</v>
          </cell>
          <cell r="I286">
            <v>1.2585749023309944</v>
          </cell>
          <cell r="J286">
            <v>1.2075878593794172</v>
          </cell>
          <cell r="K286">
            <v>1.6032232674310527</v>
          </cell>
          <cell r="L286">
            <v>1.6032232674310527</v>
          </cell>
          <cell r="M286">
            <v>1.225256706417442</v>
          </cell>
          <cell r="N286">
            <v>1.1756194411254757</v>
          </cell>
          <cell r="O286">
            <v>1.6553190483084579</v>
          </cell>
          <cell r="P286">
            <v>1.2585749023309944</v>
          </cell>
          <cell r="Q286">
            <v>1.2075878593794172</v>
          </cell>
        </row>
        <row r="287">
          <cell r="A287" t="str">
            <v>R136</v>
          </cell>
          <cell r="B287" t="str">
            <v>E1931</v>
          </cell>
          <cell r="C287" t="str">
            <v>Broxbourne</v>
          </cell>
          <cell r="D287">
            <v>1.6047383592086564</v>
          </cell>
          <cell r="E287">
            <v>1.0082013268169594</v>
          </cell>
          <cell r="F287">
            <v>0.96735734982437471</v>
          </cell>
          <cell r="G287">
            <v>1.0210141771377776</v>
          </cell>
          <cell r="H287">
            <v>1.0210141771377776</v>
          </cell>
          <cell r="I287">
            <v>0.78026781014016244</v>
          </cell>
          <cell r="J287">
            <v>0.74865781356731886</v>
          </cell>
          <cell r="K287">
            <v>1.0836479848934994</v>
          </cell>
          <cell r="L287">
            <v>1.0836479848934994</v>
          </cell>
          <cell r="M287">
            <v>0.82817346021558247</v>
          </cell>
          <cell r="N287">
            <v>0.79462272302134662</v>
          </cell>
          <cell r="O287">
            <v>1.026253472129262</v>
          </cell>
          <cell r="P287">
            <v>0.78026781014016244</v>
          </cell>
          <cell r="Q287">
            <v>0.74865781356731886</v>
          </cell>
        </row>
        <row r="288">
          <cell r="A288" t="str">
            <v>R143</v>
          </cell>
          <cell r="B288" t="str">
            <v>E1938</v>
          </cell>
          <cell r="C288" t="str">
            <v>Three Rivers</v>
          </cell>
          <cell r="D288">
            <v>1.982387410964862</v>
          </cell>
          <cell r="E288">
            <v>1.2454650981145623</v>
          </cell>
          <cell r="F288">
            <v>1.1950091559734606</v>
          </cell>
          <cell r="G288">
            <v>1.6580631778844446</v>
          </cell>
          <cell r="H288">
            <v>1.6580631778844446</v>
          </cell>
          <cell r="I288">
            <v>1.2671061321681876</v>
          </cell>
          <cell r="J288">
            <v>1.2157734743617985</v>
          </cell>
          <cell r="K288">
            <v>1.6955193274945437</v>
          </cell>
          <cell r="L288">
            <v>1.6955193274945437</v>
          </cell>
          <cell r="M288">
            <v>1.2957935860062126</v>
          </cell>
          <cell r="N288">
            <v>1.2432987498993493</v>
          </cell>
          <cell r="O288">
            <v>1.6625277801707856</v>
          </cell>
          <cell r="P288">
            <v>1.2671061321681876</v>
          </cell>
          <cell r="Q288">
            <v>1.2157734743617985</v>
          </cell>
        </row>
        <row r="289">
          <cell r="A289" t="str">
            <v>R140</v>
          </cell>
          <cell r="B289" t="str">
            <v>E1935</v>
          </cell>
          <cell r="C289" t="str">
            <v>North Hertfordshire</v>
          </cell>
          <cell r="D289">
            <v>2.7383107540870255</v>
          </cell>
          <cell r="E289">
            <v>1.7203854570218557</v>
          </cell>
          <cell r="F289">
            <v>1.6506896709164927</v>
          </cell>
          <cell r="G289">
            <v>1.9856168726471113</v>
          </cell>
          <cell r="H289">
            <v>1.9856168726471113</v>
          </cell>
          <cell r="I289">
            <v>1.5174254811435905</v>
          </cell>
          <cell r="J289">
            <v>1.4559519541889439</v>
          </cell>
          <cell r="K289">
            <v>2.0187781642030709</v>
          </cell>
          <cell r="L289">
            <v>2.0187781642030709</v>
          </cell>
          <cell r="M289">
            <v>1.5428428059320687</v>
          </cell>
          <cell r="N289">
            <v>1.4803395792525156</v>
          </cell>
          <cell r="O289">
            <v>1.9916340775603798</v>
          </cell>
          <cell r="P289">
            <v>1.5174254811435905</v>
          </cell>
          <cell r="Q289">
            <v>1.4559519541889439</v>
          </cell>
        </row>
        <row r="290">
          <cell r="A290" t="str">
            <v>R221</v>
          </cell>
          <cell r="B290" t="str">
            <v>E2731</v>
          </cell>
          <cell r="C290" t="str">
            <v>Craven</v>
          </cell>
          <cell r="D290">
            <v>1.0955207638558508</v>
          </cell>
          <cell r="E290">
            <v>0.68827761319275849</v>
          </cell>
          <cell r="F290">
            <v>0.66039429837258279</v>
          </cell>
          <cell r="G290">
            <v>0.81657991139555564</v>
          </cell>
          <cell r="H290">
            <v>0.81657991139555564</v>
          </cell>
          <cell r="I290">
            <v>0.62403738707643785</v>
          </cell>
          <cell r="J290">
            <v>0.598756554764172</v>
          </cell>
          <cell r="K290">
            <v>0.85368839499931992</v>
          </cell>
          <cell r="L290">
            <v>0.85368839499931992</v>
          </cell>
          <cell r="M290">
            <v>0.65242780117563526</v>
          </cell>
          <cell r="N290">
            <v>0.62599682415572588</v>
          </cell>
          <cell r="O290">
            <v>0.819923786127427</v>
          </cell>
          <cell r="P290">
            <v>0.62403738707643785</v>
          </cell>
          <cell r="Q290">
            <v>0.598756554764172</v>
          </cell>
        </row>
        <row r="291">
          <cell r="A291" t="str">
            <v>R139</v>
          </cell>
          <cell r="B291" t="str">
            <v>E1934</v>
          </cell>
          <cell r="C291" t="str">
            <v>Hertsmere</v>
          </cell>
          <cell r="D291">
            <v>2.3737144388593014</v>
          </cell>
          <cell r="E291">
            <v>1.4913222663429511</v>
          </cell>
          <cell r="F291">
            <v>1.4309062257021916</v>
          </cell>
          <cell r="G291">
            <v>2.0177600550826664</v>
          </cell>
          <cell r="H291">
            <v>2.0177600550826664</v>
          </cell>
          <cell r="I291">
            <v>1.5419895774426586</v>
          </cell>
          <cell r="J291">
            <v>1.4795209165228047</v>
          </cell>
          <cell r="K291">
            <v>2.0399564539278949</v>
          </cell>
          <cell r="L291">
            <v>2.0399564539278949</v>
          </cell>
          <cell r="M291">
            <v>1.5590282256692534</v>
          </cell>
          <cell r="N291">
            <v>1.4958692996826501</v>
          </cell>
          <cell r="O291">
            <v>2.0238361164349561</v>
          </cell>
          <cell r="P291">
            <v>1.5419895774426586</v>
          </cell>
          <cell r="Q291">
            <v>1.4795209165228047</v>
          </cell>
        </row>
        <row r="292">
          <cell r="A292" t="str">
            <v>R274</v>
          </cell>
          <cell r="B292" t="str">
            <v>E3636</v>
          </cell>
          <cell r="C292" t="str">
            <v>Runnymede</v>
          </cell>
          <cell r="D292">
            <v>2.0256379847844079</v>
          </cell>
          <cell r="E292">
            <v>1.2726379301592601</v>
          </cell>
          <cell r="F292">
            <v>1.2210811696624029</v>
          </cell>
          <cell r="G292">
            <v>1.3100993398826668</v>
          </cell>
          <cell r="H292">
            <v>1.3100993398826668</v>
          </cell>
          <cell r="I292">
            <v>1.0011891762971858</v>
          </cell>
          <cell r="J292">
            <v>0.96062927363269301</v>
          </cell>
          <cell r="K292">
            <v>1.3260524025659224</v>
          </cell>
          <cell r="L292">
            <v>1.3260524025659224</v>
          </cell>
          <cell r="M292">
            <v>1.013430027065604</v>
          </cell>
          <cell r="N292">
            <v>0.97237422639556759</v>
          </cell>
          <cell r="O292">
            <v>1.3141907173802365</v>
          </cell>
          <cell r="P292">
            <v>1.0011891762971858</v>
          </cell>
          <cell r="Q292">
            <v>0.96062927363269301</v>
          </cell>
        </row>
        <row r="293">
          <cell r="A293" t="str">
            <v>R255</v>
          </cell>
          <cell r="B293" t="str">
            <v>E3433</v>
          </cell>
          <cell r="C293" t="str">
            <v>Lichfield</v>
          </cell>
          <cell r="D293">
            <v>1.892634564515062</v>
          </cell>
          <cell r="E293">
            <v>1.1890765046986795</v>
          </cell>
          <cell r="F293">
            <v>1.1409049618644049</v>
          </cell>
          <cell r="G293">
            <v>1.4214672593777777</v>
          </cell>
          <cell r="H293">
            <v>1.4214672593777777</v>
          </cell>
          <cell r="I293">
            <v>1.0862974976212985</v>
          </cell>
          <cell r="J293">
            <v>1.0422897098711803</v>
          </cell>
          <cell r="K293">
            <v>1.4599767027498345</v>
          </cell>
          <cell r="L293">
            <v>1.4599767027498345</v>
          </cell>
          <cell r="M293">
            <v>1.1157811158291395</v>
          </cell>
          <cell r="N293">
            <v>1.0705788957848872</v>
          </cell>
          <cell r="O293">
            <v>1.4261397306852135</v>
          </cell>
          <cell r="P293">
            <v>1.0862974976212985</v>
          </cell>
          <cell r="Q293">
            <v>1.0422897098711803</v>
          </cell>
        </row>
        <row r="294">
          <cell r="A294" t="str">
            <v>R204</v>
          </cell>
          <cell r="B294" t="str">
            <v>E2635</v>
          </cell>
          <cell r="C294" t="str">
            <v>North Norfolk</v>
          </cell>
          <cell r="D294">
            <v>2.1033192083220635</v>
          </cell>
          <cell r="E294">
            <v>1.3214423425358983</v>
          </cell>
          <cell r="F294">
            <v>1.2679084310045932</v>
          </cell>
          <cell r="G294">
            <v>1.6876200781582227</v>
          </cell>
          <cell r="H294">
            <v>1.6876200781582227</v>
          </cell>
          <cell r="I294">
            <v>1.2896937694092323</v>
          </cell>
          <cell r="J294">
            <v>1.237446047407577</v>
          </cell>
          <cell r="K294">
            <v>1.7337186439391201</v>
          </cell>
          <cell r="L294">
            <v>1.7337186439391201</v>
          </cell>
          <cell r="M294">
            <v>1.3249872545395269</v>
          </cell>
          <cell r="N294">
            <v>1.2713097325006102</v>
          </cell>
          <cell r="O294">
            <v>1.6948426392930536</v>
          </cell>
          <cell r="P294">
            <v>1.2896937694092323</v>
          </cell>
          <cell r="Q294">
            <v>1.237446047407577</v>
          </cell>
        </row>
        <row r="295">
          <cell r="A295" t="str">
            <v>R158</v>
          </cell>
          <cell r="B295" t="str">
            <v>E2232</v>
          </cell>
          <cell r="C295" t="str">
            <v>Canterbury</v>
          </cell>
          <cell r="D295">
            <v>3.3319936152175695</v>
          </cell>
          <cell r="E295">
            <v>2.0933757609337449</v>
          </cell>
          <cell r="F295">
            <v>2.0085694934332308</v>
          </cell>
          <cell r="G295">
            <v>2.4103389653333331</v>
          </cell>
          <cell r="H295">
            <v>2.4103389653333331</v>
          </cell>
          <cell r="I295">
            <v>1.842001755008303</v>
          </cell>
          <cell r="J295">
            <v>1.7673790826305653</v>
          </cell>
          <cell r="K295">
            <v>2.4103389653333331</v>
          </cell>
          <cell r="L295">
            <v>2.4103389653333331</v>
          </cell>
          <cell r="M295">
            <v>1.8420915177623267</v>
          </cell>
          <cell r="N295">
            <v>1.7674652089403962</v>
          </cell>
          <cell r="O295">
            <v>2.4206857132789117</v>
          </cell>
          <cell r="P295">
            <v>1.842001755008303</v>
          </cell>
          <cell r="Q295">
            <v>1.7673790826305653</v>
          </cell>
        </row>
        <row r="296">
          <cell r="A296" t="str">
            <v>R135</v>
          </cell>
          <cell r="B296" t="str">
            <v>E1839</v>
          </cell>
          <cell r="C296" t="str">
            <v>Wyre Forest</v>
          </cell>
          <cell r="D296">
            <v>2.3691447625558681</v>
          </cell>
          <cell r="E296">
            <v>1.4884512975736137</v>
          </cell>
          <cell r="F296">
            <v>1.4281515648360901</v>
          </cell>
          <cell r="G296">
            <v>1.8963961138560002</v>
          </cell>
          <cell r="H296">
            <v>1.8963961138560002</v>
          </cell>
          <cell r="I296">
            <v>1.4492422103920133</v>
          </cell>
          <cell r="J296">
            <v>1.3905309054934007</v>
          </cell>
          <cell r="K296">
            <v>1.8763097360638801</v>
          </cell>
          <cell r="L296">
            <v>1.8763097360638801</v>
          </cell>
          <cell r="M296">
            <v>1.433961902955901</v>
          </cell>
          <cell r="N296">
            <v>1.375869629701822</v>
          </cell>
          <cell r="O296">
            <v>1.902742238460166</v>
          </cell>
          <cell r="P296">
            <v>1.4492422103920133</v>
          </cell>
          <cell r="Q296">
            <v>1.3905309054934007</v>
          </cell>
        </row>
        <row r="297">
          <cell r="A297" t="str">
            <v>R50</v>
          </cell>
          <cell r="B297" t="str">
            <v>E0935</v>
          </cell>
          <cell r="C297" t="str">
            <v>Eden</v>
          </cell>
          <cell r="D297">
            <v>0.99609280840665915</v>
          </cell>
          <cell r="E297">
            <v>0.62581048512086179</v>
          </cell>
          <cell r="F297">
            <v>0.60045782154453686</v>
          </cell>
          <cell r="G297">
            <v>0.95148996851200041</v>
          </cell>
          <cell r="H297">
            <v>0.95148996851200041</v>
          </cell>
          <cell r="I297">
            <v>0.72713681232362304</v>
          </cell>
          <cell r="J297">
            <v>0.69767924423375238</v>
          </cell>
          <cell r="K297">
            <v>0.98017179431179446</v>
          </cell>
          <cell r="L297">
            <v>0.98017179431179446</v>
          </cell>
          <cell r="M297">
            <v>0.74909221243159863</v>
          </cell>
          <cell r="N297">
            <v>0.7187451931646458</v>
          </cell>
          <cell r="O297">
            <v>0.9553450911299386</v>
          </cell>
          <cell r="P297">
            <v>0.72713681232362304</v>
          </cell>
          <cell r="Q297">
            <v>0.69767924423375238</v>
          </cell>
        </row>
        <row r="298">
          <cell r="A298" t="str">
            <v>R133</v>
          </cell>
          <cell r="B298" t="str">
            <v>E1837</v>
          </cell>
          <cell r="C298" t="str">
            <v>Worcester</v>
          </cell>
          <cell r="D298">
            <v>2.3954693402785665</v>
          </cell>
          <cell r="E298">
            <v>1.504990114655925</v>
          </cell>
          <cell r="F298">
            <v>1.444020365874555</v>
          </cell>
          <cell r="G298">
            <v>2.1817029548373328</v>
          </cell>
          <cell r="H298">
            <v>2.1817029548373328</v>
          </cell>
          <cell r="I298">
            <v>1.6672761505813389</v>
          </cell>
          <cell r="J298">
            <v>1.5997319142038411</v>
          </cell>
          <cell r="K298">
            <v>2.161019393200859</v>
          </cell>
          <cell r="L298">
            <v>2.161019393200859</v>
          </cell>
          <cell r="M298">
            <v>1.6515500729104617</v>
          </cell>
          <cell r="N298">
            <v>1.5846429270995879</v>
          </cell>
          <cell r="O298">
            <v>2.1875299464887719</v>
          </cell>
          <cell r="P298">
            <v>1.6672761505813389</v>
          </cell>
          <cell r="Q298">
            <v>1.5997319142038411</v>
          </cell>
        </row>
        <row r="299">
          <cell r="A299" t="str">
            <v>R277</v>
          </cell>
          <cell r="B299" t="str">
            <v>E3639</v>
          </cell>
          <cell r="C299" t="str">
            <v>Tandridge</v>
          </cell>
          <cell r="D299">
            <v>1.8591087656064516</v>
          </cell>
          <cell r="E299">
            <v>1.1680134106757214</v>
          </cell>
          <cell r="F299">
            <v>1.1206951701579417</v>
          </cell>
          <cell r="G299">
            <v>1.7109580617528892</v>
          </cell>
          <cell r="H299">
            <v>1.7109580617528892</v>
          </cell>
          <cell r="I299">
            <v>1.3075288570703514</v>
          </cell>
          <cell r="J299">
            <v>1.2545586048649409</v>
          </cell>
          <cell r="K299">
            <v>1.754243281498139</v>
          </cell>
          <cell r="L299">
            <v>1.754243281498139</v>
          </cell>
          <cell r="M299">
            <v>1.3406731233307598</v>
          </cell>
          <cell r="N299">
            <v>1.2863601396563775</v>
          </cell>
          <cell r="O299">
            <v>1.7142539447905241</v>
          </cell>
          <cell r="P299">
            <v>1.3075288570703514</v>
          </cell>
          <cell r="Q299">
            <v>1.2545586048649409</v>
          </cell>
        </row>
        <row r="300">
          <cell r="A300" t="str">
            <v>R190</v>
          </cell>
          <cell r="B300" t="str">
            <v>E2436</v>
          </cell>
          <cell r="C300" t="str">
            <v>Melton</v>
          </cell>
          <cell r="D300">
            <v>1.0330101354433308</v>
          </cell>
          <cell r="E300">
            <v>0.64900435836962134</v>
          </cell>
          <cell r="F300">
            <v>0.6227120709303402</v>
          </cell>
          <cell r="G300">
            <v>0.55805224329955538</v>
          </cell>
          <cell r="H300">
            <v>0.55805224329955538</v>
          </cell>
          <cell r="I300">
            <v>0.42646832098237497</v>
          </cell>
          <cell r="J300">
            <v>0.40919135275494339</v>
          </cell>
          <cell r="K300">
            <v>0.5669446526000983</v>
          </cell>
          <cell r="L300">
            <v>0.5669446526000983</v>
          </cell>
          <cell r="M300">
            <v>0.4332850900292034</v>
          </cell>
          <cell r="N300">
            <v>0.41573196271458684</v>
          </cell>
          <cell r="O300">
            <v>0.5610351201464564</v>
          </cell>
          <cell r="P300">
            <v>0.42646832098237497</v>
          </cell>
          <cell r="Q300">
            <v>0.40919135275494339</v>
          </cell>
        </row>
        <row r="301">
          <cell r="A301" t="str">
            <v>R209</v>
          </cell>
          <cell r="B301" t="str">
            <v>E2832</v>
          </cell>
          <cell r="C301" t="str">
            <v>Daventry</v>
          </cell>
          <cell r="D301">
            <v>1.7431659523247958</v>
          </cell>
          <cell r="E301">
            <v>1.0951705715208702</v>
          </cell>
          <cell r="F301">
            <v>1.050803320222583</v>
          </cell>
          <cell r="G301">
            <v>2.1553120895644446</v>
          </cell>
          <cell r="H301">
            <v>2.1553120895644446</v>
          </cell>
          <cell r="I301">
            <v>1.6471080245011447</v>
          </cell>
          <cell r="J301">
            <v>1.5803808337431002</v>
          </cell>
          <cell r="K301">
            <v>2.1599395421541434</v>
          </cell>
          <cell r="L301">
            <v>2.1599395421541434</v>
          </cell>
          <cell r="M301">
            <v>1.6507248012444382</v>
          </cell>
          <cell r="N301">
            <v>1.5838510886140642</v>
          </cell>
          <cell r="O301">
            <v>2.1600095691186985</v>
          </cell>
          <cell r="P301">
            <v>1.6471080245011447</v>
          </cell>
          <cell r="Q301">
            <v>1.5803808337431002</v>
          </cell>
        </row>
        <row r="302">
          <cell r="A302" t="str">
            <v>R110</v>
          </cell>
          <cell r="B302" t="str">
            <v>E1633</v>
          </cell>
          <cell r="C302" t="str">
            <v>Forest of Dean</v>
          </cell>
          <cell r="D302">
            <v>2.0981404815406712</v>
          </cell>
          <cell r="E302">
            <v>1.3181887285232086</v>
          </cell>
          <cell r="F302">
            <v>1.2647866265148056</v>
          </cell>
          <cell r="G302">
            <v>1.923775792696889</v>
          </cell>
          <cell r="H302">
            <v>1.923775792696889</v>
          </cell>
          <cell r="I302">
            <v>1.4701659963000695</v>
          </cell>
          <cell r="J302">
            <v>1.4106070326972928</v>
          </cell>
          <cell r="K302">
            <v>1.9121014085402834</v>
          </cell>
          <cell r="L302">
            <v>1.9121014085402834</v>
          </cell>
          <cell r="M302">
            <v>1.4613155396118109</v>
          </cell>
          <cell r="N302">
            <v>1.4021151232949125</v>
          </cell>
          <cell r="O302">
            <v>1.9295549282854485</v>
          </cell>
          <cell r="P302">
            <v>1.4701659963000695</v>
          </cell>
          <cell r="Q302">
            <v>1.4106070326972928</v>
          </cell>
        </row>
        <row r="303">
          <cell r="A303" t="str">
            <v>R232</v>
          </cell>
          <cell r="B303" t="str">
            <v>E3034</v>
          </cell>
          <cell r="C303" t="str">
            <v>Gedling</v>
          </cell>
          <cell r="D303">
            <v>2.4196797928170786</v>
          </cell>
          <cell r="E303">
            <v>1.5202007003767051</v>
          </cell>
          <cell r="F303">
            <v>1.4586147444979045</v>
          </cell>
          <cell r="G303">
            <v>1.6598294195555556</v>
          </cell>
          <cell r="H303">
            <v>1.6598294195555556</v>
          </cell>
          <cell r="I303">
            <v>1.2684559092347112</v>
          </cell>
          <cell r="J303">
            <v>1.2170685696281858</v>
          </cell>
          <cell r="K303">
            <v>1.6598294195555556</v>
          </cell>
          <cell r="L303">
            <v>1.6598294195555556</v>
          </cell>
          <cell r="M303">
            <v>1.2685177224742814</v>
          </cell>
          <cell r="N303">
            <v>1.2171278787066648</v>
          </cell>
          <cell r="O303">
            <v>1.6666202928437337</v>
          </cell>
          <cell r="P303">
            <v>1.2684559092347112</v>
          </cell>
          <cell r="Q303">
            <v>1.2170685696281858</v>
          </cell>
        </row>
        <row r="304">
          <cell r="A304" t="str">
            <v>R96</v>
          </cell>
          <cell r="B304" t="str">
            <v>E1533</v>
          </cell>
          <cell r="C304" t="str">
            <v>Brentwood</v>
          </cell>
          <cell r="D304">
            <v>1.6339668910785918</v>
          </cell>
          <cell r="E304">
            <v>1.0265645973420761</v>
          </cell>
          <cell r="F304">
            <v>0.98497669254570208</v>
          </cell>
          <cell r="G304">
            <v>1.1536531066666669</v>
          </cell>
          <cell r="H304">
            <v>1.1536531066666669</v>
          </cell>
          <cell r="I304">
            <v>0.88163162016380714</v>
          </cell>
          <cell r="J304">
            <v>0.84591520058360903</v>
          </cell>
          <cell r="K304">
            <v>1.1536531066666669</v>
          </cell>
          <cell r="L304">
            <v>1.1536531066666669</v>
          </cell>
          <cell r="M304">
            <v>0.88167458303398116</v>
          </cell>
          <cell r="N304">
            <v>0.84595642295371198</v>
          </cell>
          <cell r="O304">
            <v>1.15737292009119</v>
          </cell>
          <cell r="P304">
            <v>0.88163162016380714</v>
          </cell>
          <cell r="Q304">
            <v>0.84591520058360903</v>
          </cell>
        </row>
        <row r="305">
          <cell r="A305" t="str">
            <v>R117</v>
          </cell>
          <cell r="B305" t="str">
            <v>E1734</v>
          </cell>
          <cell r="C305" t="str">
            <v>Fareham</v>
          </cell>
          <cell r="D305">
            <v>2.0790023048513144</v>
          </cell>
          <cell r="E305">
            <v>1.3061648773948651</v>
          </cell>
          <cell r="F305">
            <v>1.2532498823618108</v>
          </cell>
          <cell r="G305">
            <v>1.5741762565973334</v>
          </cell>
          <cell r="H305">
            <v>1.5741762565973334</v>
          </cell>
          <cell r="I305">
            <v>1.2029990258833529</v>
          </cell>
          <cell r="J305">
            <v>1.1542634576705928</v>
          </cell>
          <cell r="K305">
            <v>1.6318883961740853</v>
          </cell>
          <cell r="L305">
            <v>1.6318883961740853</v>
          </cell>
          <cell r="M305">
            <v>1.247163911699585</v>
          </cell>
          <cell r="N305">
            <v>1.1966391476861673</v>
          </cell>
          <cell r="O305">
            <v>1.5784950042342045</v>
          </cell>
          <cell r="P305">
            <v>1.2029990258833529</v>
          </cell>
          <cell r="Q305">
            <v>1.1542634576705928</v>
          </cell>
        </row>
        <row r="306">
          <cell r="A306" t="str">
            <v>R185</v>
          </cell>
          <cell r="B306" t="str">
            <v>E2431</v>
          </cell>
          <cell r="C306" t="str">
            <v>Blaby</v>
          </cell>
          <cell r="D306">
            <v>2.0729295950245672</v>
          </cell>
          <cell r="E306">
            <v>1.3023496049116174</v>
          </cell>
          <cell r="F306">
            <v>1.2495891731561359</v>
          </cell>
          <cell r="G306">
            <v>2.3295756756053336</v>
          </cell>
          <cell r="H306">
            <v>2.3295756756053336</v>
          </cell>
          <cell r="I306">
            <v>1.7802817548096395</v>
          </cell>
          <cell r="J306">
            <v>1.7081594662352593</v>
          </cell>
          <cell r="K306">
            <v>2.3233640978041858</v>
          </cell>
          <cell r="L306">
            <v>2.3233640978041858</v>
          </cell>
          <cell r="M306">
            <v>1.7756213374108312</v>
          </cell>
          <cell r="N306">
            <v>1.7036878503941852</v>
          </cell>
          <cell r="O306">
            <v>2.3345434234098419</v>
          </cell>
          <cell r="P306">
            <v>1.7802817548096395</v>
          </cell>
          <cell r="Q306">
            <v>1.7081594662352593</v>
          </cell>
        </row>
        <row r="307">
          <cell r="A307" t="str">
            <v>R167</v>
          </cell>
          <cell r="B307" t="str">
            <v>E2241</v>
          </cell>
          <cell r="C307" t="str">
            <v>Swale</v>
          </cell>
          <cell r="D307">
            <v>3.5000449550383741</v>
          </cell>
          <cell r="E307">
            <v>2.1989565759048868</v>
          </cell>
          <cell r="F307">
            <v>2.1098730472434943</v>
          </cell>
          <cell r="G307">
            <v>2.7327806077511108</v>
          </cell>
          <cell r="H307">
            <v>2.7327806077511108</v>
          </cell>
          <cell r="I307">
            <v>2.0884144296418761</v>
          </cell>
          <cell r="J307">
            <v>2.0038091542406029</v>
          </cell>
          <cell r="K307">
            <v>2.6895277038602856</v>
          </cell>
          <cell r="L307">
            <v>2.6895277038602856</v>
          </cell>
          <cell r="M307">
            <v>2.0554603486579186</v>
          </cell>
          <cell r="N307">
            <v>1.9721900999916036</v>
          </cell>
          <cell r="O307">
            <v>2.7423297582914925</v>
          </cell>
          <cell r="P307">
            <v>2.0884144296418761</v>
          </cell>
          <cell r="Q307">
            <v>2.0038091542406029</v>
          </cell>
        </row>
        <row r="308">
          <cell r="A308" t="str">
            <v>R257</v>
          </cell>
          <cell r="B308" t="str">
            <v>E3435</v>
          </cell>
          <cell r="C308" t="str">
            <v>South Staffordshire</v>
          </cell>
          <cell r="D308">
            <v>1.7521963934986593</v>
          </cell>
          <cell r="E308">
            <v>1.1008440837921922</v>
          </cell>
          <cell r="F308">
            <v>1.0562469887131909</v>
          </cell>
          <cell r="G308">
            <v>1.275860859342222</v>
          </cell>
          <cell r="H308">
            <v>1.275860859342222</v>
          </cell>
          <cell r="I308">
            <v>0.97502383517654612</v>
          </cell>
          <cell r="J308">
            <v>0.93552393567045866</v>
          </cell>
          <cell r="K308">
            <v>1.3402433161159755</v>
          </cell>
          <cell r="L308">
            <v>1.3402433161159755</v>
          </cell>
          <cell r="M308">
            <v>1.0242753736561971</v>
          </cell>
          <cell r="N308">
            <v>0.98278020926500642</v>
          </cell>
          <cell r="O308">
            <v>1.2810816064172315</v>
          </cell>
          <cell r="P308">
            <v>0.97502383517654612</v>
          </cell>
          <cell r="Q308">
            <v>0.93552393567045866</v>
          </cell>
        </row>
        <row r="309">
          <cell r="A309" t="str">
            <v>R180</v>
          </cell>
          <cell r="B309" t="str">
            <v>E2340</v>
          </cell>
          <cell r="C309" t="str">
            <v>Ribble Valley</v>
          </cell>
          <cell r="D309">
            <v>1.3771248852473992</v>
          </cell>
          <cell r="E309">
            <v>0.86519969347760273</v>
          </cell>
          <cell r="F309">
            <v>0.83014895962669766</v>
          </cell>
          <cell r="G309">
            <v>1.5769903099377778</v>
          </cell>
          <cell r="H309">
            <v>1.5769903099377778</v>
          </cell>
          <cell r="I309">
            <v>1.2051495496338864</v>
          </cell>
          <cell r="J309">
            <v>1.156326859989868</v>
          </cell>
          <cell r="K309">
            <v>1.5769446138614454</v>
          </cell>
          <cell r="L309">
            <v>1.5769446138614454</v>
          </cell>
          <cell r="M309">
            <v>1.205173354849463</v>
          </cell>
          <cell r="N309">
            <v>1.1563497008150481</v>
          </cell>
          <cell r="O309">
            <v>1.5800217310279159</v>
          </cell>
          <cell r="P309">
            <v>1.2051495496338864</v>
          </cell>
          <cell r="Q309">
            <v>1.156326859989868</v>
          </cell>
        </row>
        <row r="310">
          <cell r="A310" t="str">
            <v>R175</v>
          </cell>
          <cell r="B310" t="str">
            <v>E2335</v>
          </cell>
          <cell r="C310" t="str">
            <v>Fylde</v>
          </cell>
          <cell r="D310">
            <v>1.8729195833274486</v>
          </cell>
          <cell r="E310">
            <v>1.1766902673550885</v>
          </cell>
          <cell r="F310">
            <v>1.1290205123876116</v>
          </cell>
          <cell r="G310">
            <v>1.6612403885297775</v>
          </cell>
          <cell r="H310">
            <v>1.6612403885297775</v>
          </cell>
          <cell r="I310">
            <v>1.26953418385258</v>
          </cell>
          <cell r="J310">
            <v>1.2181031614790196</v>
          </cell>
          <cell r="K310">
            <v>1.6692421246767373</v>
          </cell>
          <cell r="L310">
            <v>1.6692421246767373</v>
          </cell>
          <cell r="M310">
            <v>1.2757113431692566</v>
          </cell>
          <cell r="N310">
            <v>1.224030073403336</v>
          </cell>
          <cell r="O310">
            <v>1.665569546094672</v>
          </cell>
          <cell r="P310">
            <v>1.26953418385258</v>
          </cell>
          <cell r="Q310">
            <v>1.2181031614790196</v>
          </cell>
        </row>
        <row r="311">
          <cell r="A311" t="str">
            <v>R236</v>
          </cell>
          <cell r="B311" t="str">
            <v>E3038</v>
          </cell>
          <cell r="C311" t="str">
            <v>Rushcliffe</v>
          </cell>
          <cell r="D311">
            <v>2.0836070910715594</v>
          </cell>
          <cell r="E311">
            <v>1.3090579045044364</v>
          </cell>
          <cell r="F311">
            <v>1.2560257079466872</v>
          </cell>
          <cell r="G311">
            <v>1.8301244937884444</v>
          </cell>
          <cell r="H311">
            <v>1.8301244937884444</v>
          </cell>
          <cell r="I311">
            <v>1.3985968687087951</v>
          </cell>
          <cell r="J311">
            <v>1.3419372940702705</v>
          </cell>
          <cell r="K311">
            <v>1.872209109069978</v>
          </cell>
          <cell r="L311">
            <v>1.872209109069978</v>
          </cell>
          <cell r="M311">
            <v>1.4308280158505537</v>
          </cell>
          <cell r="N311">
            <v>1.3728627017755826</v>
          </cell>
          <cell r="O311">
            <v>1.8353875948156211</v>
          </cell>
          <cell r="P311">
            <v>1.3985968687087951</v>
          </cell>
          <cell r="Q311">
            <v>1.3419372940702705</v>
          </cell>
        </row>
        <row r="312">
          <cell r="A312" t="str">
            <v>R112</v>
          </cell>
          <cell r="B312" t="str">
            <v>E1635</v>
          </cell>
          <cell r="C312" t="str">
            <v>Stroud</v>
          </cell>
          <cell r="D312">
            <v>3.2326027139209264</v>
          </cell>
          <cell r="E312">
            <v>2.0309319126978096</v>
          </cell>
          <cell r="F312">
            <v>1.9486553533347855</v>
          </cell>
          <cell r="G312">
            <v>2.7183459268053332</v>
          </cell>
          <cell r="H312">
            <v>2.7183459268053332</v>
          </cell>
          <cell r="I312">
            <v>2.0773833223920164</v>
          </cell>
          <cell r="J312">
            <v>1.993224936197028</v>
          </cell>
          <cell r="K312">
            <v>2.6709385166333983</v>
          </cell>
          <cell r="L312">
            <v>2.6709385166333983</v>
          </cell>
          <cell r="M312">
            <v>2.0412536397239287</v>
          </cell>
          <cell r="N312">
            <v>1.9585589293726366</v>
          </cell>
          <cell r="O312">
            <v>2.7238807054639738</v>
          </cell>
          <cell r="P312">
            <v>2.0773833223920164</v>
          </cell>
          <cell r="Q312">
            <v>1.993224936197028</v>
          </cell>
        </row>
        <row r="313">
          <cell r="A313" t="str">
            <v>R207</v>
          </cell>
          <cell r="B313" t="str">
            <v>E2634</v>
          </cell>
          <cell r="C313" t="str">
            <v>King's Lynn and West Norfolk</v>
          </cell>
          <cell r="D313">
            <v>3.3045081027606966</v>
          </cell>
          <cell r="E313">
            <v>2.0761075689146242</v>
          </cell>
          <cell r="F313">
            <v>1.9920008656963348</v>
          </cell>
          <cell r="G313">
            <v>2.410952585820445</v>
          </cell>
          <cell r="H313">
            <v>2.410952585820445</v>
          </cell>
          <cell r="I313">
            <v>1.8424706890588349</v>
          </cell>
          <cell r="J313">
            <v>1.7678290193528241</v>
          </cell>
          <cell r="K313">
            <v>2.4141975009200145</v>
          </cell>
          <cell r="L313">
            <v>2.4141975009200145</v>
          </cell>
          <cell r="M313">
            <v>1.8450403875177586</v>
          </cell>
          <cell r="N313">
            <v>1.7702946148891048</v>
          </cell>
          <cell r="O313">
            <v>2.4231886348835423</v>
          </cell>
          <cell r="P313">
            <v>1.8424706890588349</v>
          </cell>
          <cell r="Q313">
            <v>1.7678290193528241</v>
          </cell>
        </row>
        <row r="314">
          <cell r="A314" t="str">
            <v>R286</v>
          </cell>
          <cell r="B314" t="str">
            <v>E3832</v>
          </cell>
          <cell r="C314" t="str">
            <v>Arun</v>
          </cell>
          <cell r="D314">
            <v>4.0438727599015634</v>
          </cell>
          <cell r="E314">
            <v>2.5406246810366162</v>
          </cell>
          <cell r="F314">
            <v>2.4376995873485656</v>
          </cell>
          <cell r="G314">
            <v>3.6773798331520009</v>
          </cell>
          <cell r="H314">
            <v>3.6773798331520009</v>
          </cell>
          <cell r="I314">
            <v>2.8102852768516584</v>
          </cell>
          <cell r="J314">
            <v>2.6964357667020136</v>
          </cell>
          <cell r="K314">
            <v>3.6752866194940861</v>
          </cell>
          <cell r="L314">
            <v>3.6752866194940861</v>
          </cell>
          <cell r="M314">
            <v>2.8088224952954528</v>
          </cell>
          <cell r="N314">
            <v>2.6950322449529893</v>
          </cell>
          <cell r="O314">
            <v>3.6855809165401605</v>
          </cell>
          <cell r="P314">
            <v>2.8102852768516584</v>
          </cell>
          <cell r="Q314">
            <v>2.6964357667020136</v>
          </cell>
        </row>
        <row r="315">
          <cell r="A315" t="str">
            <v>R119</v>
          </cell>
          <cell r="B315" t="str">
            <v>E1736</v>
          </cell>
          <cell r="C315" t="str">
            <v>Hart</v>
          </cell>
          <cell r="D315">
            <v>2.0907011728500162</v>
          </cell>
          <cell r="E315">
            <v>1.3135148694797829</v>
          </cell>
          <cell r="F315">
            <v>1.2603021135733523</v>
          </cell>
          <cell r="G315">
            <v>2.2733656950755559</v>
          </cell>
          <cell r="H315">
            <v>2.2733656950755559</v>
          </cell>
          <cell r="I315">
            <v>1.737325604544478</v>
          </cell>
          <cell r="J315">
            <v>1.6669435438059998</v>
          </cell>
          <cell r="K315">
            <v>2.3017054169448343</v>
          </cell>
          <cell r="L315">
            <v>2.3017054169448343</v>
          </cell>
          <cell r="M315">
            <v>1.7590687807494012</v>
          </cell>
          <cell r="N315">
            <v>1.687805866390681</v>
          </cell>
          <cell r="O315">
            <v>2.2764757071433537</v>
          </cell>
          <cell r="P315">
            <v>1.737325604544478</v>
          </cell>
          <cell r="Q315">
            <v>1.6669435438059998</v>
          </cell>
        </row>
        <row r="316">
          <cell r="A316" t="str">
            <v>R229</v>
          </cell>
          <cell r="B316" t="str">
            <v>E3031</v>
          </cell>
          <cell r="C316" t="str">
            <v>Ashfield</v>
          </cell>
          <cell r="D316">
            <v>3.1132852407822402</v>
          </cell>
          <cell r="E316">
            <v>1.9559688920654674</v>
          </cell>
          <cell r="F316">
            <v>1.8767292141353096</v>
          </cell>
          <cell r="G316">
            <v>2.5773631616640009</v>
          </cell>
          <cell r="H316">
            <v>2.5773631616640009</v>
          </cell>
          <cell r="I316">
            <v>1.969643081475178</v>
          </cell>
          <cell r="J316">
            <v>1.8898494385156264</v>
          </cell>
          <cell r="K316">
            <v>2.4921022305361973</v>
          </cell>
          <cell r="L316">
            <v>2.4921022305361973</v>
          </cell>
          <cell r="M316">
            <v>1.9045787527367317</v>
          </cell>
          <cell r="N316">
            <v>1.8274209781056034</v>
          </cell>
          <cell r="O316">
            <v>2.5860010744561941</v>
          </cell>
          <cell r="P316">
            <v>1.969643081475178</v>
          </cell>
          <cell r="Q316">
            <v>1.8898494385156264</v>
          </cell>
        </row>
        <row r="317">
          <cell r="A317" t="str">
            <v>R237</v>
          </cell>
          <cell r="B317" t="str">
            <v>E3131</v>
          </cell>
          <cell r="C317" t="str">
            <v>Cherwell</v>
          </cell>
          <cell r="D317">
            <v>3.8797971715552624</v>
          </cell>
          <cell r="E317">
            <v>2.4375416925109428</v>
          </cell>
          <cell r="F317">
            <v>2.3387926687205205</v>
          </cell>
          <cell r="G317">
            <v>4.4676389965937782</v>
          </cell>
          <cell r="H317">
            <v>4.4676389965937782</v>
          </cell>
          <cell r="I317">
            <v>3.4142081221058485</v>
          </cell>
          <cell r="J317">
            <v>3.2758926544725577</v>
          </cell>
          <cell r="K317">
            <v>4.408344790138969</v>
          </cell>
          <cell r="L317">
            <v>4.408344790138969</v>
          </cell>
          <cell r="M317">
            <v>3.3690591498045674</v>
          </cell>
          <cell r="N317">
            <v>3.2325727450150388</v>
          </cell>
          <cell r="O317">
            <v>4.476132244969742</v>
          </cell>
          <cell r="P317">
            <v>3.4142081221058485</v>
          </cell>
          <cell r="Q317">
            <v>3.2758926544725577</v>
          </cell>
        </row>
        <row r="318">
          <cell r="A318" t="str">
            <v>R211</v>
          </cell>
          <cell r="B318" t="str">
            <v>E2834</v>
          </cell>
          <cell r="C318" t="str">
            <v>Kettering</v>
          </cell>
          <cell r="D318">
            <v>2.6363592288889626</v>
          </cell>
          <cell r="E318">
            <v>1.6563328578016392</v>
          </cell>
          <cell r="F318">
            <v>1.5892319531145791</v>
          </cell>
          <cell r="G318">
            <v>2.2865802592213336</v>
          </cell>
          <cell r="H318">
            <v>2.2865802592213336</v>
          </cell>
          <cell r="I318">
            <v>1.7474242880484498</v>
          </cell>
          <cell r="J318">
            <v>1.6766331122000027</v>
          </cell>
          <cell r="K318">
            <v>2.2345432350469632</v>
          </cell>
          <cell r="L318">
            <v>2.2345432350469632</v>
          </cell>
          <cell r="M318">
            <v>1.707740362892882</v>
          </cell>
          <cell r="N318">
            <v>1.6385568513897566</v>
          </cell>
          <cell r="O318">
            <v>2.2922161284224183</v>
          </cell>
          <cell r="P318">
            <v>1.7474242880484498</v>
          </cell>
          <cell r="Q318">
            <v>1.6766331122000027</v>
          </cell>
        </row>
        <row r="319">
          <cell r="A319" t="str">
            <v>R18</v>
          </cell>
          <cell r="B319" t="str">
            <v>E0434</v>
          </cell>
          <cell r="C319" t="str">
            <v>South Bucks</v>
          </cell>
          <cell r="D319">
            <v>1.4896600784691401</v>
          </cell>
          <cell r="E319">
            <v>0.93590164340526039</v>
          </cell>
          <cell r="F319">
            <v>0.89798665145494072</v>
          </cell>
          <cell r="G319">
            <v>1.1025513188266671</v>
          </cell>
          <cell r="H319">
            <v>1.1025513188266671</v>
          </cell>
          <cell r="I319">
            <v>0.84257919465886411</v>
          </cell>
          <cell r="J319">
            <v>0.80844485628249108</v>
          </cell>
          <cell r="K319">
            <v>1.1441585942142616</v>
          </cell>
          <cell r="L319">
            <v>1.1441585942142616</v>
          </cell>
          <cell r="M319">
            <v>0.87441844142675873</v>
          </cell>
          <cell r="N319">
            <v>0.83899424017492719</v>
          </cell>
          <cell r="O319">
            <v>1.1050396901096906</v>
          </cell>
          <cell r="P319">
            <v>0.84257919465886411</v>
          </cell>
          <cell r="Q319">
            <v>0.80844485628249108</v>
          </cell>
        </row>
        <row r="320">
          <cell r="A320" t="str">
            <v>R273</v>
          </cell>
          <cell r="B320" t="str">
            <v>E3635</v>
          </cell>
          <cell r="C320" t="str">
            <v>Reigate and Banstead</v>
          </cell>
          <cell r="D320">
            <v>3.7350513640358316</v>
          </cell>
          <cell r="E320">
            <v>2.3466029333326266</v>
          </cell>
          <cell r="F320">
            <v>2.2515379957349295</v>
          </cell>
          <cell r="G320">
            <v>3.0928035098595559</v>
          </cell>
          <cell r="H320">
            <v>3.0928035098595559</v>
          </cell>
          <cell r="I320">
            <v>2.3635470259550373</v>
          </cell>
          <cell r="J320">
            <v>2.2677956539014184</v>
          </cell>
          <cell r="K320">
            <v>3.0880320596885422</v>
          </cell>
          <cell r="L320">
            <v>3.0880320596885422</v>
          </cell>
          <cell r="M320">
            <v>2.3600156432536119</v>
          </cell>
          <cell r="N320">
            <v>2.2644073336122044</v>
          </cell>
          <cell r="O320">
            <v>3.0980693404313904</v>
          </cell>
          <cell r="P320">
            <v>2.3635470259550373</v>
          </cell>
          <cell r="Q320">
            <v>2.2677956539014184</v>
          </cell>
        </row>
        <row r="321">
          <cell r="A321" t="str">
            <v>R138</v>
          </cell>
          <cell r="B321" t="str">
            <v>E1933</v>
          </cell>
          <cell r="C321" t="str">
            <v>East Hertfordshire</v>
          </cell>
          <cell r="D321">
            <v>3.6272259719298328</v>
          </cell>
          <cell r="E321">
            <v>2.2788599877228295</v>
          </cell>
          <cell r="F321">
            <v>2.1865394338491968</v>
          </cell>
          <cell r="G321">
            <v>3.5589824678826667</v>
          </cell>
          <cell r="H321">
            <v>3.5589824678826667</v>
          </cell>
          <cell r="I321">
            <v>2.719804992646357</v>
          </cell>
          <cell r="J321">
            <v>2.6096209950764577</v>
          </cell>
          <cell r="K321">
            <v>3.5581069633504963</v>
          </cell>
          <cell r="L321">
            <v>3.5581069633504963</v>
          </cell>
          <cell r="M321">
            <v>2.7192684310161317</v>
          </cell>
          <cell r="N321">
            <v>2.6091061704845577</v>
          </cell>
          <cell r="O321">
            <v>3.5650818549825929</v>
          </cell>
          <cell r="P321">
            <v>2.719804992646357</v>
          </cell>
          <cell r="Q321">
            <v>2.6096209950764577</v>
          </cell>
        </row>
        <row r="322">
          <cell r="A322" t="str">
            <v>R262</v>
          </cell>
          <cell r="B322" t="str">
            <v>E3531</v>
          </cell>
          <cell r="C322" t="str">
            <v>Babergh</v>
          </cell>
          <cell r="D322">
            <v>1.7931809971799033</v>
          </cell>
          <cell r="E322">
            <v>1.1265932855691561</v>
          </cell>
          <cell r="F322">
            <v>1.080953045855267</v>
          </cell>
          <cell r="G322">
            <v>1.2122281488568889</v>
          </cell>
          <cell r="H322">
            <v>1.2122281488568889</v>
          </cell>
          <cell r="I322">
            <v>0.92639517087840695</v>
          </cell>
          <cell r="J322">
            <v>0.88886530254857676</v>
          </cell>
          <cell r="K322">
            <v>1.2415344293723554</v>
          </cell>
          <cell r="L322">
            <v>1.2415344293723554</v>
          </cell>
          <cell r="M322">
            <v>0.94883751797972848</v>
          </cell>
          <cell r="N322">
            <v>0.91039847140911978</v>
          </cell>
          <cell r="O322">
            <v>1.2170192079276259</v>
          </cell>
          <cell r="P322">
            <v>0.92639517087840695</v>
          </cell>
          <cell r="Q322">
            <v>0.88886530254857676</v>
          </cell>
        </row>
        <row r="323">
          <cell r="A323" t="str">
            <v>R76</v>
          </cell>
          <cell r="B323" t="str">
            <v>E1237</v>
          </cell>
          <cell r="C323" t="str">
            <v>West Dorset</v>
          </cell>
          <cell r="D323">
            <v>2.3023267606000526</v>
          </cell>
          <cell r="E323">
            <v>1.4464718696871066</v>
          </cell>
          <cell r="F323">
            <v>1.387872796075049</v>
          </cell>
          <cell r="G323">
            <v>1.9471668171946666</v>
          </cell>
          <cell r="H323">
            <v>1.9471668171946666</v>
          </cell>
          <cell r="I323">
            <v>1.4880416182752509</v>
          </cell>
          <cell r="J323">
            <v>1.4277584823536502</v>
          </cell>
          <cell r="K323">
            <v>1.986999587576822</v>
          </cell>
          <cell r="L323">
            <v>1.986999587576822</v>
          </cell>
          <cell r="M323">
            <v>1.5185561610693707</v>
          </cell>
          <cell r="N323">
            <v>1.4570368283181574</v>
          </cell>
          <cell r="O323">
            <v>1.9537263493592172</v>
          </cell>
          <cell r="P323">
            <v>1.4880416182752509</v>
          </cell>
          <cell r="Q323">
            <v>1.4277584823536502</v>
          </cell>
        </row>
        <row r="324">
          <cell r="A324" t="str">
            <v>R141</v>
          </cell>
          <cell r="B324" t="str">
            <v>E1936</v>
          </cell>
          <cell r="C324" t="str">
            <v>St Albans</v>
          </cell>
          <cell r="D324">
            <v>3.5513324906986763</v>
          </cell>
          <cell r="E324">
            <v>2.2311787516914663</v>
          </cell>
          <cell r="F324">
            <v>2.1407898470387203</v>
          </cell>
          <cell r="G324">
            <v>2.7244538751644445</v>
          </cell>
          <cell r="H324">
            <v>2.7244538751644445</v>
          </cell>
          <cell r="I324">
            <v>2.0820510690279872</v>
          </cell>
          <cell r="J324">
            <v>1.9977035843552085</v>
          </cell>
          <cell r="K324">
            <v>2.7468649568113528</v>
          </cell>
          <cell r="L324">
            <v>2.7468649568113528</v>
          </cell>
          <cell r="M324">
            <v>2.0992801054772032</v>
          </cell>
          <cell r="N324">
            <v>2.014234642781962</v>
          </cell>
          <cell r="O324">
            <v>2.7301333881633449</v>
          </cell>
          <cell r="P324">
            <v>2.0820510690279872</v>
          </cell>
          <cell r="Q324">
            <v>1.9977035843552085</v>
          </cell>
        </row>
        <row r="325">
          <cell r="A325" t="str">
            <v>R21</v>
          </cell>
          <cell r="B325" t="str">
            <v>E0435</v>
          </cell>
          <cell r="C325" t="str">
            <v>Wycombe</v>
          </cell>
          <cell r="D325">
            <v>3.6919311192280824</v>
          </cell>
          <cell r="E325">
            <v>2.3195119824755142</v>
          </cell>
          <cell r="F325">
            <v>2.2255445460852479</v>
          </cell>
          <cell r="G325">
            <v>2.3134051124906669</v>
          </cell>
          <cell r="H325">
            <v>2.3134051124906669</v>
          </cell>
          <cell r="I325">
            <v>1.7679240714858049</v>
          </cell>
          <cell r="J325">
            <v>1.6963024140055671</v>
          </cell>
          <cell r="K325">
            <v>2.3651520994568531</v>
          </cell>
          <cell r="L325">
            <v>2.3651520994568531</v>
          </cell>
          <cell r="M325">
            <v>1.8075576436713787</v>
          </cell>
          <cell r="N325">
            <v>1.7343303617315975</v>
          </cell>
          <cell r="O325">
            <v>2.320885072892914</v>
          </cell>
          <cell r="P325">
            <v>1.7679240714858049</v>
          </cell>
          <cell r="Q325">
            <v>1.6963024140055671</v>
          </cell>
        </row>
        <row r="326">
          <cell r="A326" t="str">
            <v>R200</v>
          </cell>
          <cell r="B326" t="str">
            <v>E2537</v>
          </cell>
          <cell r="C326" t="str">
            <v>West Lindsey</v>
          </cell>
          <cell r="D326">
            <v>2.5003261251888973</v>
          </cell>
          <cell r="E326">
            <v>1.5708679875600713</v>
          </cell>
          <cell r="F326">
            <v>1.5072294123710706</v>
          </cell>
          <cell r="G326">
            <v>1.8888163812053336</v>
          </cell>
          <cell r="H326">
            <v>1.8888163812053336</v>
          </cell>
          <cell r="I326">
            <v>1.4434497135499389</v>
          </cell>
          <cell r="J326">
            <v>1.384973072702498</v>
          </cell>
          <cell r="K326">
            <v>1.8380943824837002</v>
          </cell>
          <cell r="L326">
            <v>1.8380943824837002</v>
          </cell>
          <cell r="M326">
            <v>1.4047559781084793</v>
          </cell>
          <cell r="N326">
            <v>1.3478468873109057</v>
          </cell>
          <cell r="O326">
            <v>1.8955370664610001</v>
          </cell>
          <cell r="P326">
            <v>1.4434497135499389</v>
          </cell>
          <cell r="Q326">
            <v>1.384973072702498</v>
          </cell>
        </row>
        <row r="327">
          <cell r="A327" t="str">
            <v>R23</v>
          </cell>
          <cell r="B327" t="str">
            <v>E0532</v>
          </cell>
          <cell r="C327" t="str">
            <v>East Cambridgeshire</v>
          </cell>
          <cell r="D327">
            <v>2.0367895407395693</v>
          </cell>
          <cell r="E327">
            <v>1.279644065113005</v>
          </cell>
          <cell r="F327">
            <v>1.227803473989024</v>
          </cell>
          <cell r="G327">
            <v>1.3307299844480003</v>
          </cell>
          <cell r="H327">
            <v>1.3307299844480003</v>
          </cell>
          <cell r="I327">
            <v>1.0169552922015694</v>
          </cell>
          <cell r="J327">
            <v>0.97575667695246382</v>
          </cell>
          <cell r="K327">
            <v>1.3150168397306721</v>
          </cell>
          <cell r="L327">
            <v>1.3150168397306721</v>
          </cell>
          <cell r="M327">
            <v>1.0049961441201254</v>
          </cell>
          <cell r="N327">
            <v>0.96428201461419139</v>
          </cell>
          <cell r="O327">
            <v>1.33619308893277</v>
          </cell>
          <cell r="P327">
            <v>1.0169552922015694</v>
          </cell>
          <cell r="Q327">
            <v>0.97575667695246382</v>
          </cell>
        </row>
        <row r="328">
          <cell r="A328" t="str">
            <v>R67</v>
          </cell>
          <cell r="B328" t="str">
            <v>E1133</v>
          </cell>
          <cell r="C328" t="str">
            <v>Mid Devon</v>
          </cell>
          <cell r="D328">
            <v>1.8460632332779003</v>
          </cell>
          <cell r="E328">
            <v>1.1598173562054059</v>
          </cell>
          <cell r="F328">
            <v>1.1128311520094514</v>
          </cell>
          <cell r="G328">
            <v>1.7219866397511114</v>
          </cell>
          <cell r="H328">
            <v>1.7219866397511114</v>
          </cell>
          <cell r="I328">
            <v>1.3159569911710511</v>
          </cell>
          <cell r="J328">
            <v>1.2626453006971687</v>
          </cell>
          <cell r="K328">
            <v>1.7158642651688223</v>
          </cell>
          <cell r="L328">
            <v>1.7158642651688223</v>
          </cell>
          <cell r="M328">
            <v>1.3113421199087913</v>
          </cell>
          <cell r="N328">
            <v>1.2582173858399899</v>
          </cell>
          <cell r="O328">
            <v>1.726975204846775</v>
          </cell>
          <cell r="P328">
            <v>1.3159569911710511</v>
          </cell>
          <cell r="Q328">
            <v>1.2626453006971687</v>
          </cell>
        </row>
        <row r="329">
          <cell r="A329" t="str">
            <v>R116</v>
          </cell>
          <cell r="B329" t="str">
            <v>E1733</v>
          </cell>
          <cell r="C329" t="str">
            <v>Eastleigh</v>
          </cell>
          <cell r="D329">
            <v>2.6916587678977844</v>
          </cell>
          <cell r="E329">
            <v>1.6910756358259362</v>
          </cell>
          <cell r="F329">
            <v>1.6225672411975933</v>
          </cell>
          <cell r="G329">
            <v>1.9422003890275552</v>
          </cell>
          <cell r="H329">
            <v>1.9422003890275552</v>
          </cell>
          <cell r="I329">
            <v>1.4842462311817695</v>
          </cell>
          <cell r="J329">
            <v>1.4241168529462584</v>
          </cell>
          <cell r="K329">
            <v>1.960496947781629</v>
          </cell>
          <cell r="L329">
            <v>1.960496947781629</v>
          </cell>
          <cell r="M329">
            <v>1.4983016289611519</v>
          </cell>
          <cell r="N329">
            <v>1.4376028422868175</v>
          </cell>
          <cell r="O329">
            <v>1.9479640504593134</v>
          </cell>
          <cell r="P329">
            <v>1.4842462311817695</v>
          </cell>
          <cell r="Q329">
            <v>1.4241168529462584</v>
          </cell>
        </row>
        <row r="330">
          <cell r="A330" t="str">
            <v>R188</v>
          </cell>
          <cell r="B330" t="str">
            <v>E2434</v>
          </cell>
          <cell r="C330" t="str">
            <v>Hinckley and Bosworth</v>
          </cell>
          <cell r="D330">
            <v>2.9315424641673826</v>
          </cell>
          <cell r="E330">
            <v>1.8417862233014104</v>
          </cell>
          <cell r="F330">
            <v>1.767172282485362</v>
          </cell>
          <cell r="G330">
            <v>2.7937399436088888</v>
          </cell>
          <cell r="H330">
            <v>2.7937399436088888</v>
          </cell>
          <cell r="I330">
            <v>2.1350000780710543</v>
          </cell>
          <cell r="J330">
            <v>2.048507537594825</v>
          </cell>
          <cell r="K330">
            <v>2.7439403123464881</v>
          </cell>
          <cell r="L330">
            <v>2.7439403123464881</v>
          </cell>
          <cell r="M330">
            <v>2.0970449581229591</v>
          </cell>
          <cell r="N330">
            <v>2.0120900451073136</v>
          </cell>
          <cell r="O330">
            <v>2.7995191082847906</v>
          </cell>
          <cell r="P330">
            <v>2.1350000780710543</v>
          </cell>
          <cell r="Q330">
            <v>2.048507537594825</v>
          </cell>
        </row>
        <row r="331">
          <cell r="A331" t="str">
            <v>R65</v>
          </cell>
          <cell r="B331" t="str">
            <v>E1136</v>
          </cell>
          <cell r="C331" t="str">
            <v>South Hams</v>
          </cell>
          <cell r="D331">
            <v>2.0951892829806971</v>
          </cell>
          <cell r="E331">
            <v>1.3163345930582013</v>
          </cell>
          <cell r="F331">
            <v>1.2630076052797241</v>
          </cell>
          <cell r="G331">
            <v>1.4483248443519996</v>
          </cell>
          <cell r="H331">
            <v>1.4483248443519996</v>
          </cell>
          <cell r="I331">
            <v>1.1068222949088697</v>
          </cell>
          <cell r="J331">
            <v>1.0619830121726879</v>
          </cell>
          <cell r="K331">
            <v>1.4727131963646181</v>
          </cell>
          <cell r="L331">
            <v>1.4727131963646181</v>
          </cell>
          <cell r="M331">
            <v>1.1255149280403121</v>
          </cell>
          <cell r="N331">
            <v>1.0799183744523235</v>
          </cell>
          <cell r="O331">
            <v>1.4526191485063384</v>
          </cell>
          <cell r="P331">
            <v>1.1068222949088697</v>
          </cell>
          <cell r="Q331">
            <v>1.0619830121726879</v>
          </cell>
        </row>
        <row r="332">
          <cell r="A332" t="str">
            <v>R111</v>
          </cell>
          <cell r="B332" t="str">
            <v>E1634</v>
          </cell>
          <cell r="C332" t="str">
            <v>Gloucester</v>
          </cell>
          <cell r="D332">
            <v>3.8513832069393121</v>
          </cell>
          <cell r="E332">
            <v>2.4196901862753353</v>
          </cell>
          <cell r="F332">
            <v>2.3216643578334777</v>
          </cell>
          <cell r="G332">
            <v>2.6876335708017778</v>
          </cell>
          <cell r="H332">
            <v>2.6876335708017778</v>
          </cell>
          <cell r="I332">
            <v>2.0539126759507327</v>
          </cell>
          <cell r="J332">
            <v>1.9707051261787387</v>
          </cell>
          <cell r="K332">
            <v>2.5711420149764992</v>
          </cell>
          <cell r="L332">
            <v>2.5711420149764992</v>
          </cell>
          <cell r="M332">
            <v>1.9649845788787439</v>
          </cell>
          <cell r="N332">
            <v>1.8853796599049755</v>
          </cell>
          <cell r="O332">
            <v>2.6958840613652888</v>
          </cell>
          <cell r="P332">
            <v>2.0539126759507327</v>
          </cell>
          <cell r="Q332">
            <v>1.9707051261787387</v>
          </cell>
        </row>
        <row r="333">
          <cell r="A333" t="str">
            <v>R248</v>
          </cell>
          <cell r="B333" t="str">
            <v>E3331</v>
          </cell>
          <cell r="C333" t="str">
            <v>Mendip</v>
          </cell>
          <cell r="D333">
            <v>3.2807342795272501</v>
          </cell>
          <cell r="E333">
            <v>2.0611713022080118</v>
          </cell>
          <cell r="F333">
            <v>1.9776696929501179</v>
          </cell>
          <cell r="G333">
            <v>2.6912991811697777</v>
          </cell>
          <cell r="H333">
            <v>2.6912991811697777</v>
          </cell>
          <cell r="I333">
            <v>2.0567139669011523</v>
          </cell>
          <cell r="J333">
            <v>1.9733929319947061</v>
          </cell>
          <cell r="K333">
            <v>2.6306133295783147</v>
          </cell>
          <cell r="L333">
            <v>2.6306133295783147</v>
          </cell>
          <cell r="M333">
            <v>2.0104352834285204</v>
          </cell>
          <cell r="N333">
            <v>1.928989077916488</v>
          </cell>
          <cell r="O333">
            <v>2.6977994121829156</v>
          </cell>
          <cell r="P333">
            <v>2.0567139669011523</v>
          </cell>
          <cell r="Q333">
            <v>1.9733929319947061</v>
          </cell>
        </row>
        <row r="334">
          <cell r="A334" t="str">
            <v>R283</v>
          </cell>
          <cell r="B334" t="str">
            <v>E3734</v>
          </cell>
          <cell r="C334" t="str">
            <v>Stratford-on-Avon</v>
          </cell>
          <cell r="D334">
            <v>3.0573104111627516</v>
          </cell>
          <cell r="E334">
            <v>1.9208018524250916</v>
          </cell>
          <cell r="F334">
            <v>1.8429868520070176</v>
          </cell>
          <cell r="G334">
            <v>3.3233811456995555</v>
          </cell>
          <cell r="H334">
            <v>3.3233811456995555</v>
          </cell>
          <cell r="I334">
            <v>2.5397564371588293</v>
          </cell>
          <cell r="J334">
            <v>2.4368665175297899</v>
          </cell>
          <cell r="K334">
            <v>3.3410943380154845</v>
          </cell>
          <cell r="L334">
            <v>3.3410943380154845</v>
          </cell>
          <cell r="M334">
            <v>2.5534174357302155</v>
          </cell>
          <cell r="N334">
            <v>2.4499740854554273</v>
          </cell>
          <cell r="O334">
            <v>3.3289343097341364</v>
          </cell>
          <cell r="P334">
            <v>2.5397564371588293</v>
          </cell>
          <cell r="Q334">
            <v>2.4368665175297899</v>
          </cell>
        </row>
        <row r="335">
          <cell r="A335" t="str">
            <v>R191</v>
          </cell>
          <cell r="B335" t="str">
            <v>E2437</v>
          </cell>
          <cell r="C335" t="str">
            <v>North West Leicestershire</v>
          </cell>
          <cell r="D335">
            <v>2.7931096728851217</v>
          </cell>
          <cell r="E335">
            <v>1.7548137127704255</v>
          </cell>
          <cell r="F335">
            <v>1.683723178564374</v>
          </cell>
          <cell r="G335">
            <v>2.8404520376320006</v>
          </cell>
          <cell r="H335">
            <v>2.8404520376320006</v>
          </cell>
          <cell r="I335">
            <v>2.1706978618301886</v>
          </cell>
          <cell r="J335">
            <v>2.0827591424809881</v>
          </cell>
          <cell r="K335">
            <v>2.7691993800790349</v>
          </cell>
          <cell r="L335">
            <v>2.7691993800790349</v>
          </cell>
          <cell r="M335">
            <v>2.1163490954604534</v>
          </cell>
          <cell r="N335">
            <v>2.0306121385014979</v>
          </cell>
          <cell r="O335">
            <v>2.8458143139815486</v>
          </cell>
          <cell r="P335">
            <v>2.1706978618301886</v>
          </cell>
          <cell r="Q335">
            <v>2.0827591424809881</v>
          </cell>
        </row>
        <row r="336">
          <cell r="A336" t="str">
            <v>R282</v>
          </cell>
          <cell r="B336" t="str">
            <v>E3733</v>
          </cell>
          <cell r="C336" t="str">
            <v>Rugby</v>
          </cell>
          <cell r="D336">
            <v>3.2383962989859301</v>
          </cell>
          <cell r="E336">
            <v>2.0345718207962515</v>
          </cell>
          <cell r="F336">
            <v>1.9521478024697509</v>
          </cell>
          <cell r="G336">
            <v>2.6660389323591112</v>
          </cell>
          <cell r="H336">
            <v>2.6660389323591112</v>
          </cell>
          <cell r="I336">
            <v>2.037409867639429</v>
          </cell>
          <cell r="J336">
            <v>1.9548708751337776</v>
          </cell>
          <cell r="K336">
            <v>2.5785347039924478</v>
          </cell>
          <cell r="L336">
            <v>2.5785347039924478</v>
          </cell>
          <cell r="M336">
            <v>1.9706344106765092</v>
          </cell>
          <cell r="N336">
            <v>1.8908006072589081</v>
          </cell>
          <cell r="O336">
            <v>2.6714302883112793</v>
          </cell>
          <cell r="P336">
            <v>2.037409867639429</v>
          </cell>
          <cell r="Q336">
            <v>1.9548708751337776</v>
          </cell>
        </row>
        <row r="337">
          <cell r="A337" t="str">
            <v>R222</v>
          </cell>
          <cell r="B337" t="str">
            <v>E2732</v>
          </cell>
          <cell r="C337" t="str">
            <v>Hambleton</v>
          </cell>
          <cell r="D337">
            <v>1.841796888518207</v>
          </cell>
          <cell r="E337">
            <v>1.1571369601005215</v>
          </cell>
          <cell r="F337">
            <v>1.1102593433800314</v>
          </cell>
          <cell r="G337">
            <v>1.5336208191288887</v>
          </cell>
          <cell r="H337">
            <v>1.5336208191288887</v>
          </cell>
          <cell r="I337">
            <v>1.1720062119818968</v>
          </cell>
          <cell r="J337">
            <v>1.1245262161873193</v>
          </cell>
          <cell r="K337">
            <v>1.5703968626586333</v>
          </cell>
          <cell r="L337">
            <v>1.5703968626586333</v>
          </cell>
          <cell r="M337">
            <v>1.2001692632571213</v>
          </cell>
          <cell r="N337">
            <v>1.1515483336155732</v>
          </cell>
          <cell r="O337">
            <v>1.5383246922590672</v>
          </cell>
          <cell r="P337">
            <v>1.1720062119818968</v>
          </cell>
          <cell r="Q337">
            <v>1.1245262161873193</v>
          </cell>
        </row>
        <row r="338">
          <cell r="A338" t="str">
            <v>R213</v>
          </cell>
          <cell r="B338" t="str">
            <v>E2836</v>
          </cell>
          <cell r="C338" t="str">
            <v>South Northamptonshire</v>
          </cell>
          <cell r="D338">
            <v>2.5067838021551871</v>
          </cell>
          <cell r="E338">
            <v>1.5749251215147799</v>
          </cell>
          <cell r="F338">
            <v>1.5111221848222838</v>
          </cell>
          <cell r="G338">
            <v>2.5318739694648889</v>
          </cell>
          <cell r="H338">
            <v>2.5318739694648889</v>
          </cell>
          <cell r="I338">
            <v>1.9348798498012101</v>
          </cell>
          <cell r="J338">
            <v>1.8564945253956147</v>
          </cell>
          <cell r="K338">
            <v>2.4926829533768671</v>
          </cell>
          <cell r="L338">
            <v>2.4926829533768671</v>
          </cell>
          <cell r="M338">
            <v>1.9050225677496218</v>
          </cell>
          <cell r="N338">
            <v>1.8278468134058177</v>
          </cell>
          <cell r="O338">
            <v>2.536116649718934</v>
          </cell>
          <cell r="P338">
            <v>1.9348798498012101</v>
          </cell>
          <cell r="Q338">
            <v>1.8564945253956147</v>
          </cell>
        </row>
        <row r="339">
          <cell r="A339" t="str">
            <v>R66</v>
          </cell>
          <cell r="B339" t="str">
            <v>E1137</v>
          </cell>
          <cell r="C339" t="str">
            <v>Teignbridge</v>
          </cell>
          <cell r="D339">
            <v>3.8761090644501492</v>
          </cell>
          <cell r="E339">
            <v>2.4352245830236043</v>
          </cell>
          <cell r="F339">
            <v>2.3365694293403454</v>
          </cell>
          <cell r="G339">
            <v>3.436400129536</v>
          </cell>
          <cell r="H339">
            <v>3.436400129536</v>
          </cell>
          <cell r="I339">
            <v>2.6261265160440606</v>
          </cell>
          <cell r="J339">
            <v>2.5197375953514403</v>
          </cell>
          <cell r="K339">
            <v>3.3711859187229103</v>
          </cell>
          <cell r="L339">
            <v>3.3711859187229103</v>
          </cell>
          <cell r="M339">
            <v>2.5764148009864938</v>
          </cell>
          <cell r="N339">
            <v>2.4720397877269091</v>
          </cell>
          <cell r="O339">
            <v>3.4439699349214052</v>
          </cell>
          <cell r="P339">
            <v>2.6261265160440606</v>
          </cell>
          <cell r="Q339">
            <v>2.5197375953514403</v>
          </cell>
        </row>
        <row r="340">
          <cell r="A340" t="str">
            <v>R163</v>
          </cell>
          <cell r="B340" t="str">
            <v>E2237</v>
          </cell>
          <cell r="C340" t="str">
            <v>Maidstone</v>
          </cell>
          <cell r="D340">
            <v>5.1221334691311924</v>
          </cell>
          <cell r="E340">
            <v>3.2180584019055991</v>
          </cell>
          <cell r="F340">
            <v>3.0876892982036668</v>
          </cell>
          <cell r="G340">
            <v>4.0014180975431106</v>
          </cell>
          <cell r="H340">
            <v>4.0014180975431106</v>
          </cell>
          <cell r="I340">
            <v>3.0579181037207723</v>
          </cell>
          <cell r="J340">
            <v>2.9340365600732312</v>
          </cell>
          <cell r="K340">
            <v>3.8858348447989832</v>
          </cell>
          <cell r="L340">
            <v>3.8858348447989832</v>
          </cell>
          <cell r="M340">
            <v>2.9697330997756928</v>
          </cell>
          <cell r="N340">
            <v>2.849424082940426</v>
          </cell>
          <cell r="O340">
            <v>4.0086137697694122</v>
          </cell>
          <cell r="P340">
            <v>3.0579181037207723</v>
          </cell>
          <cell r="Q340">
            <v>2.9340365600732312</v>
          </cell>
        </row>
        <row r="341">
          <cell r="A341" t="str">
            <v>R169</v>
          </cell>
          <cell r="B341" t="str">
            <v>E2243</v>
          </cell>
          <cell r="C341" t="str">
            <v>Tonbridge and Malling</v>
          </cell>
          <cell r="D341">
            <v>3.8686097350302622</v>
          </cell>
          <cell r="E341">
            <v>2.4305130150424565</v>
          </cell>
          <cell r="F341">
            <v>2.3320487351153627</v>
          </cell>
          <cell r="G341">
            <v>3.4850527248711116</v>
          </cell>
          <cell r="H341">
            <v>3.4850527248711116</v>
          </cell>
          <cell r="I341">
            <v>2.6633072475851076</v>
          </cell>
          <cell r="J341">
            <v>2.555412071243703</v>
          </cell>
          <cell r="K341">
            <v>3.4100091524810057</v>
          </cell>
          <cell r="L341">
            <v>3.4100091524810057</v>
          </cell>
          <cell r="M341">
            <v>2.6060852957287137</v>
          </cell>
          <cell r="N341">
            <v>2.5005082794838369</v>
          </cell>
          <cell r="O341">
            <v>3.4901335593526657</v>
          </cell>
          <cell r="P341">
            <v>2.6633072475851076</v>
          </cell>
          <cell r="Q341">
            <v>2.555412071243703</v>
          </cell>
        </row>
        <row r="342">
          <cell r="A342" t="str">
            <v>R616</v>
          </cell>
          <cell r="B342" t="str">
            <v>E2757</v>
          </cell>
          <cell r="C342" t="str">
            <v>Selby</v>
          </cell>
          <cell r="D342">
            <v>2.4650410531560842</v>
          </cell>
          <cell r="E342">
            <v>1.5486996033894227</v>
          </cell>
          <cell r="F342">
            <v>1.4859591077297232</v>
          </cell>
          <cell r="G342">
            <v>1.9705933789226668</v>
          </cell>
          <cell r="H342">
            <v>1.9705933789226668</v>
          </cell>
          <cell r="I342">
            <v>1.5059443981072236</v>
          </cell>
          <cell r="J342">
            <v>1.4449359896551164</v>
          </cell>
          <cell r="K342">
            <v>1.9130125398876316</v>
          </cell>
          <cell r="L342">
            <v>1.9130125398876316</v>
          </cell>
          <cell r="M342">
            <v>1.4620118679501306</v>
          </cell>
          <cell r="N342">
            <v>1.4027832421696329</v>
          </cell>
          <cell r="O342">
            <v>1.9760827564652921</v>
          </cell>
          <cell r="P342">
            <v>1.5059443981072236</v>
          </cell>
          <cell r="Q342">
            <v>1.4449359896551164</v>
          </cell>
        </row>
        <row r="343">
          <cell r="A343" t="str">
            <v>R69</v>
          </cell>
          <cell r="B343" t="str">
            <v>E1139</v>
          </cell>
          <cell r="C343" t="str">
            <v>Torridge</v>
          </cell>
          <cell r="D343">
            <v>2.0440604431655656</v>
          </cell>
          <cell r="E343">
            <v>1.2842121203545218</v>
          </cell>
          <cell r="F343">
            <v>1.2321864694233151</v>
          </cell>
          <cell r="G343">
            <v>1.7495201740871111</v>
          </cell>
          <cell r="H343">
            <v>1.7495201740871111</v>
          </cell>
          <cell r="I343">
            <v>1.3369983547709126</v>
          </cell>
          <cell r="J343">
            <v>1.282834242317505</v>
          </cell>
          <cell r="K343">
            <v>1.7029632764942741</v>
          </cell>
          <cell r="L343">
            <v>1.7029632764942741</v>
          </cell>
          <cell r="M343">
            <v>1.3014825930331402</v>
          </cell>
          <cell r="N343">
            <v>1.2487572854262521</v>
          </cell>
          <cell r="O343">
            <v>1.7548621386291687</v>
          </cell>
          <cell r="P343">
            <v>1.3369983547709126</v>
          </cell>
          <cell r="Q343">
            <v>1.282834242317505</v>
          </cell>
        </row>
        <row r="344">
          <cell r="A344" t="str">
            <v>R201</v>
          </cell>
          <cell r="B344" t="str">
            <v>E2631</v>
          </cell>
          <cell r="C344" t="str">
            <v>Breckland</v>
          </cell>
          <cell r="D344">
            <v>3.0297538866781668</v>
          </cell>
          <cell r="E344">
            <v>1.9034890460174956</v>
          </cell>
          <cell r="F344">
            <v>1.8263754172875757</v>
          </cell>
          <cell r="G344">
            <v>2.7208701632213335</v>
          </cell>
          <cell r="H344">
            <v>2.7208701632213335</v>
          </cell>
          <cell r="I344">
            <v>2.0793123655578127</v>
          </cell>
          <cell r="J344">
            <v>1.9950758304925678</v>
          </cell>
          <cell r="K344">
            <v>2.694532480499924</v>
          </cell>
          <cell r="L344">
            <v>2.694532480499924</v>
          </cell>
          <cell r="M344">
            <v>2.0592852283652001</v>
          </cell>
          <cell r="N344">
            <v>1.9758600272160738</v>
          </cell>
          <cell r="O344">
            <v>2.729659750853036</v>
          </cell>
          <cell r="P344">
            <v>2.0793123655578127</v>
          </cell>
          <cell r="Q344">
            <v>1.9950758304925678</v>
          </cell>
        </row>
        <row r="345">
          <cell r="A345" t="str">
            <v>R197</v>
          </cell>
          <cell r="B345" t="str">
            <v>E2534</v>
          </cell>
          <cell r="C345" t="str">
            <v>North Kesteven</v>
          </cell>
          <cell r="D345">
            <v>3.0498156844367377</v>
          </cell>
          <cell r="E345">
            <v>1.9160931761565041</v>
          </cell>
          <cell r="F345">
            <v>1.8384689323463259</v>
          </cell>
          <cell r="G345">
            <v>2.3404269671040008</v>
          </cell>
          <cell r="H345">
            <v>2.3404269671040008</v>
          </cell>
          <cell r="I345">
            <v>1.7885744050435404</v>
          </cell>
          <cell r="J345">
            <v>1.7161161668861236</v>
          </cell>
          <cell r="K345">
            <v>2.271495865562204</v>
          </cell>
          <cell r="L345">
            <v>2.271495865562204</v>
          </cell>
          <cell r="M345">
            <v>1.7359812568958204</v>
          </cell>
          <cell r="N345">
            <v>1.665653658002384</v>
          </cell>
          <cell r="O345">
            <v>2.3473385702908294</v>
          </cell>
          <cell r="P345">
            <v>1.7885744050435404</v>
          </cell>
          <cell r="Q345">
            <v>1.7161161668861236</v>
          </cell>
        </row>
        <row r="346">
          <cell r="A346" t="str">
            <v>R287</v>
          </cell>
          <cell r="B346" t="str">
            <v>E3833</v>
          </cell>
          <cell r="C346" t="str">
            <v>Chichester</v>
          </cell>
          <cell r="D346">
            <v>3.6903817744811231</v>
          </cell>
          <cell r="E346">
            <v>2.3185385830296683</v>
          </cell>
          <cell r="F346">
            <v>2.2246105807320915</v>
          </cell>
          <cell r="G346">
            <v>3.0746553058275552</v>
          </cell>
          <cell r="H346">
            <v>3.0746553058275552</v>
          </cell>
          <cell r="I346">
            <v>2.3496780124436656</v>
          </cell>
          <cell r="J346">
            <v>2.2544884980802729</v>
          </cell>
          <cell r="K346">
            <v>3.1783903590600997</v>
          </cell>
          <cell r="L346">
            <v>3.1783903590600997</v>
          </cell>
          <cell r="M346">
            <v>2.4290715973022809</v>
          </cell>
          <cell r="N346">
            <v>2.3306657116972809</v>
          </cell>
          <cell r="O346">
            <v>3.0796474735580595</v>
          </cell>
          <cell r="P346">
            <v>2.3496780124436656</v>
          </cell>
          <cell r="Q346">
            <v>2.2544884980802729</v>
          </cell>
        </row>
        <row r="347">
          <cell r="A347" t="str">
            <v>R241</v>
          </cell>
          <cell r="B347" t="str">
            <v>E3135</v>
          </cell>
          <cell r="C347" t="str">
            <v>West Oxfordshire</v>
          </cell>
          <cell r="D347">
            <v>2.2571521219536721</v>
          </cell>
          <cell r="E347">
            <v>1.4180902145964804</v>
          </cell>
          <cell r="F347">
            <v>1.3606409308495013</v>
          </cell>
          <cell r="G347">
            <v>1.8678157498453332</v>
          </cell>
          <cell r="H347">
            <v>1.8678157498453332</v>
          </cell>
          <cell r="I347">
            <v>1.4274008505569062</v>
          </cell>
          <cell r="J347">
            <v>1.3695743768669655</v>
          </cell>
          <cell r="K347">
            <v>1.9047859249272647</v>
          </cell>
          <cell r="L347">
            <v>1.9047859249272647</v>
          </cell>
          <cell r="M347">
            <v>1.4557247117217562</v>
          </cell>
          <cell r="N347">
            <v>1.3967507894984847</v>
          </cell>
          <cell r="O347">
            <v>1.8726057295288641</v>
          </cell>
          <cell r="P347">
            <v>1.4274008505569062</v>
          </cell>
          <cell r="Q347">
            <v>1.3695743768669655</v>
          </cell>
        </row>
        <row r="348">
          <cell r="A348" t="str">
            <v>R403</v>
          </cell>
          <cell r="B348" t="str">
            <v>E4001</v>
          </cell>
          <cell r="C348" t="str">
            <v>Isles of Scilly</v>
          </cell>
          <cell r="D348">
            <v>5.7703849001870533E-2</v>
          </cell>
          <cell r="E348">
            <v>3.6253322413767303E-2</v>
          </cell>
          <cell r="F348">
            <v>3.4784637710437709E-2</v>
          </cell>
          <cell r="G348">
            <v>3.5174181111111119E-2</v>
          </cell>
          <cell r="H348">
            <v>3.5174181111111119E-2</v>
          </cell>
          <cell r="I348">
            <v>2.6880411539414516E-2</v>
          </cell>
          <cell r="J348">
            <v>2.579143964336144E-2</v>
          </cell>
          <cell r="K348">
            <v>3.5174181111111119E-2</v>
          </cell>
          <cell r="L348">
            <v>3.5174181111111119E-2</v>
          </cell>
          <cell r="M348">
            <v>2.6881721451178998E-2</v>
          </cell>
          <cell r="N348">
            <v>2.579269648833802E-2</v>
          </cell>
          <cell r="O348">
            <v>3.5174181111111119E-2</v>
          </cell>
          <cell r="P348">
            <v>2.6880411539414516E-2</v>
          </cell>
          <cell r="Q348">
            <v>2.579143964336144E-2</v>
          </cell>
        </row>
        <row r="349">
          <cell r="A349" t="str">
            <v>R270</v>
          </cell>
          <cell r="B349" t="str">
            <v>E3632</v>
          </cell>
          <cell r="C349" t="str">
            <v>Epsom and Ewell</v>
          </cell>
          <cell r="D349">
            <v>2.1310067522303822</v>
          </cell>
          <cell r="E349">
            <v>1.3388374638928995</v>
          </cell>
          <cell r="F349">
            <v>1.2845988459526754</v>
          </cell>
          <cell r="G349">
            <v>1.5543124197902227</v>
          </cell>
          <cell r="H349">
            <v>1.5543124197902227</v>
          </cell>
          <cell r="I349">
            <v>1.1878189110587825</v>
          </cell>
          <cell r="J349">
            <v>1.1396983155148217</v>
          </cell>
          <cell r="K349">
            <v>1.5478269136540075</v>
          </cell>
          <cell r="L349">
            <v>1.5478269136540075</v>
          </cell>
          <cell r="M349">
            <v>1.1829202737101261</v>
          </cell>
          <cell r="N349">
            <v>1.1349981304254924</v>
          </cell>
          <cell r="O349">
            <v>1.5574462781086209</v>
          </cell>
          <cell r="P349">
            <v>1.1878189110587825</v>
          </cell>
          <cell r="Q349">
            <v>1.1396983155148217</v>
          </cell>
        </row>
        <row r="350">
          <cell r="A350" t="str">
            <v>R159</v>
          </cell>
          <cell r="B350" t="str">
            <v>E2233</v>
          </cell>
          <cell r="C350" t="str">
            <v>Dartford</v>
          </cell>
          <cell r="D350">
            <v>3.5849219956556664</v>
          </cell>
          <cell r="E350">
            <v>2.2522818700100578</v>
          </cell>
          <cell r="F350">
            <v>2.1610380415874757</v>
          </cell>
          <cell r="G350">
            <v>3.670282585152</v>
          </cell>
          <cell r="H350">
            <v>3.670282585152</v>
          </cell>
          <cell r="I350">
            <v>2.804861498926746</v>
          </cell>
          <cell r="J350">
            <v>2.691231715388132</v>
          </cell>
          <cell r="K350">
            <v>3.5535926760771219</v>
          </cell>
          <cell r="L350">
            <v>3.5535926760771219</v>
          </cell>
          <cell r="M350">
            <v>2.7158184057646522</v>
          </cell>
          <cell r="N350">
            <v>2.6057959117144813</v>
          </cell>
          <cell r="O350">
            <v>3.6763359984902162</v>
          </cell>
          <cell r="P350">
            <v>2.804861498926746</v>
          </cell>
          <cell r="Q350">
            <v>2.691231715388132</v>
          </cell>
        </row>
        <row r="351">
          <cell r="A351" t="str">
            <v>R289</v>
          </cell>
          <cell r="B351" t="str">
            <v>E3835</v>
          </cell>
          <cell r="C351" t="str">
            <v>Horsham</v>
          </cell>
          <cell r="D351">
            <v>4.4263752354012968</v>
          </cell>
          <cell r="E351">
            <v>2.7809376897564753</v>
          </cell>
          <cell r="F351">
            <v>2.6682771010456587</v>
          </cell>
          <cell r="G351">
            <v>4.8157039832106667</v>
          </cell>
          <cell r="H351">
            <v>4.8157039832106667</v>
          </cell>
          <cell r="I351">
            <v>3.6802023766179248</v>
          </cell>
          <cell r="J351">
            <v>3.5311110223412872</v>
          </cell>
          <cell r="K351">
            <v>4.740610251915168</v>
          </cell>
          <cell r="L351">
            <v>4.740610251915168</v>
          </cell>
          <cell r="M351">
            <v>3.6229916454353948</v>
          </cell>
          <cell r="N351">
            <v>3.4762179966864077</v>
          </cell>
          <cell r="O351">
            <v>4.8203187703872388</v>
          </cell>
          <cell r="P351">
            <v>3.6802023766179248</v>
          </cell>
          <cell r="Q351">
            <v>3.5311110223412872</v>
          </cell>
        </row>
        <row r="352">
          <cell r="A352" t="str">
            <v>R210</v>
          </cell>
          <cell r="B352" t="str">
            <v>E2833</v>
          </cell>
          <cell r="C352" t="str">
            <v>East Northamptonshire</v>
          </cell>
          <cell r="D352">
            <v>2.6452811778302161</v>
          </cell>
          <cell r="E352">
            <v>1.6619382081746439</v>
          </cell>
          <cell r="F352">
            <v>1.5946102210630912</v>
          </cell>
          <cell r="G352">
            <v>2.253326622300444</v>
          </cell>
          <cell r="H352">
            <v>2.253326622300444</v>
          </cell>
          <cell r="I352">
            <v>1.7220115728869467</v>
          </cell>
          <cell r="J352">
            <v>1.6522499100194561</v>
          </cell>
          <cell r="K352">
            <v>2.1849668208918072</v>
          </cell>
          <cell r="L352">
            <v>2.1849668208918072</v>
          </cell>
          <cell r="M352">
            <v>1.6698517948077474</v>
          </cell>
          <cell r="N352">
            <v>1.6022032146342968</v>
          </cell>
          <cell r="O352">
            <v>2.2586898134277384</v>
          </cell>
          <cell r="P352">
            <v>1.7220115728869467</v>
          </cell>
          <cell r="Q352">
            <v>1.6522499100194561</v>
          </cell>
        </row>
        <row r="353">
          <cell r="A353" t="str">
            <v>R99</v>
          </cell>
          <cell r="B353" t="str">
            <v>E1536</v>
          </cell>
          <cell r="C353" t="str">
            <v>Colchester</v>
          </cell>
          <cell r="D353">
            <v>5.7535475069728639</v>
          </cell>
          <cell r="E353">
            <v>3.6147538925254845</v>
          </cell>
          <cell r="F353">
            <v>3.4683139693741318</v>
          </cell>
          <cell r="G353">
            <v>4.7829109492551103</v>
          </cell>
          <cell r="H353">
            <v>4.7829109492551103</v>
          </cell>
          <cell r="I353">
            <v>3.6551416582015723</v>
          </cell>
          <cell r="J353">
            <v>3.507065556909819</v>
          </cell>
          <cell r="K353">
            <v>4.6203889092619548</v>
          </cell>
          <cell r="L353">
            <v>4.6203889092619548</v>
          </cell>
          <cell r="M353">
            <v>3.5311129849064775</v>
          </cell>
          <cell r="N353">
            <v>3.388061499377212</v>
          </cell>
          <cell r="O353">
            <v>4.7925700012753092</v>
          </cell>
          <cell r="P353">
            <v>3.6551416582015723</v>
          </cell>
          <cell r="Q353">
            <v>3.507065556909819</v>
          </cell>
        </row>
        <row r="354">
          <cell r="A354" t="str">
            <v>R59</v>
          </cell>
          <cell r="B354" t="str">
            <v>E1039</v>
          </cell>
          <cell r="C354" t="str">
            <v>South Derbyshire</v>
          </cell>
          <cell r="D354">
            <v>2.8705647382847639</v>
          </cell>
          <cell r="E354">
            <v>1.8034760378507095</v>
          </cell>
          <cell r="F354">
            <v>1.7304141088119815</v>
          </cell>
          <cell r="G354">
            <v>2.6136395566151109</v>
          </cell>
          <cell r="H354">
            <v>2.6136395566151109</v>
          </cell>
          <cell r="I354">
            <v>1.9973658143050304</v>
          </cell>
          <cell r="J354">
            <v>1.9164490755591947</v>
          </cell>
          <cell r="K354">
            <v>2.5305677622682783</v>
          </cell>
          <cell r="L354">
            <v>2.5305677622682783</v>
          </cell>
          <cell r="M354">
            <v>1.9339758751950185</v>
          </cell>
          <cell r="N354">
            <v>1.8556271723619553</v>
          </cell>
          <cell r="O354">
            <v>2.6192599502550622</v>
          </cell>
          <cell r="P354">
            <v>1.9973658143050304</v>
          </cell>
          <cell r="Q354">
            <v>1.9164490755591947</v>
          </cell>
        </row>
        <row r="355">
          <cell r="A355" t="str">
            <v>R657</v>
          </cell>
          <cell r="B355" t="str">
            <v>E1851</v>
          </cell>
          <cell r="C355" t="str">
            <v>Malvern Hills</v>
          </cell>
          <cell r="D355">
            <v>1.9966272766598263</v>
          </cell>
          <cell r="E355">
            <v>1.2544115107213112</v>
          </cell>
          <cell r="F355">
            <v>1.20359313395435</v>
          </cell>
          <cell r="G355">
            <v>1.4343557524124448</v>
          </cell>
          <cell r="H355">
            <v>1.4343557524124448</v>
          </cell>
          <cell r="I355">
            <v>1.0961469947794651</v>
          </cell>
          <cell r="J355">
            <v>1.0517401868886109</v>
          </cell>
          <cell r="K355">
            <v>1.4269801085774685</v>
          </cell>
          <cell r="L355">
            <v>1.4269801085774685</v>
          </cell>
          <cell r="M355">
            <v>1.0905636061285671</v>
          </cell>
          <cell r="N355">
            <v>1.0463829909549136</v>
          </cell>
          <cell r="O355">
            <v>1.4384142625848646</v>
          </cell>
          <cell r="P355">
            <v>1.0961469947794651</v>
          </cell>
          <cell r="Q355">
            <v>1.0517401868886109</v>
          </cell>
        </row>
        <row r="356">
          <cell r="A356" t="str">
            <v>R186</v>
          </cell>
          <cell r="B356" t="str">
            <v>E2432</v>
          </cell>
          <cell r="C356" t="str">
            <v>Charnwood</v>
          </cell>
          <cell r="D356">
            <v>4.5239711470261668</v>
          </cell>
          <cell r="E356">
            <v>2.8422538083794677</v>
          </cell>
          <cell r="F356">
            <v>2.7271091978054596</v>
          </cell>
          <cell r="G356">
            <v>4.0037954558933322</v>
          </cell>
          <cell r="H356">
            <v>4.0037954558933322</v>
          </cell>
          <cell r="I356">
            <v>3.0597349014062321</v>
          </cell>
          <cell r="J356">
            <v>2.9357797561467001</v>
          </cell>
          <cell r="K356">
            <v>3.913465580084007</v>
          </cell>
          <cell r="L356">
            <v>3.913465580084007</v>
          </cell>
          <cell r="M356">
            <v>2.9908497741646989</v>
          </cell>
          <cell r="N356">
            <v>2.8696852843797709</v>
          </cell>
          <cell r="O356">
            <v>4.0133420507686681</v>
          </cell>
          <cell r="P356">
            <v>3.0597349014062321</v>
          </cell>
          <cell r="Q356">
            <v>2.9357797561467001</v>
          </cell>
        </row>
        <row r="357">
          <cell r="A357" t="str">
            <v>R252</v>
          </cell>
          <cell r="B357" t="str">
            <v>E3334</v>
          </cell>
          <cell r="C357" t="str">
            <v>South Somerset</v>
          </cell>
          <cell r="D357">
            <v>4.691104960331872</v>
          </cell>
          <cell r="E357">
            <v>2.9472581733364351</v>
          </cell>
          <cell r="F357">
            <v>2.8278596545871979</v>
          </cell>
          <cell r="G357">
            <v>3.8878823604124451</v>
          </cell>
          <cell r="H357">
            <v>3.8878823604124451</v>
          </cell>
          <cell r="I357">
            <v>2.9711531175264234</v>
          </cell>
          <cell r="J357">
            <v>2.8507865733195921</v>
          </cell>
          <cell r="K357">
            <v>3.7949412633323001</v>
          </cell>
          <cell r="L357">
            <v>3.7949412633323001</v>
          </cell>
          <cell r="M357">
            <v>2.9002680586147034</v>
          </cell>
          <cell r="N357">
            <v>2.7827731905684745</v>
          </cell>
          <cell r="O357">
            <v>3.8960865335599286</v>
          </cell>
          <cell r="P357">
            <v>2.9711531175264234</v>
          </cell>
          <cell r="Q357">
            <v>2.8507865733195921</v>
          </cell>
        </row>
        <row r="358">
          <cell r="A358" t="str">
            <v>R70</v>
          </cell>
          <cell r="B358" t="str">
            <v>E1140</v>
          </cell>
          <cell r="C358" t="str">
            <v>West Devon</v>
          </cell>
          <cell r="D358">
            <v>1.75819407211809</v>
          </cell>
          <cell r="E358">
            <v>1.1046122167761347</v>
          </cell>
          <cell r="F358">
            <v>1.0598624681220907</v>
          </cell>
          <cell r="G358">
            <v>0.9612688137315557</v>
          </cell>
          <cell r="H358">
            <v>0.9612688137315557</v>
          </cell>
          <cell r="I358">
            <v>0.73460988989297826</v>
          </cell>
          <cell r="J358">
            <v>0.70484957452417851</v>
          </cell>
          <cell r="K358">
            <v>0.91931267721700771</v>
          </cell>
          <cell r="L358">
            <v>0.91931267721700771</v>
          </cell>
          <cell r="M358">
            <v>0.70258088560528764</v>
          </cell>
          <cell r="N358">
            <v>0.67411812051679953</v>
          </cell>
          <cell r="O358">
            <v>0.96495246389549938</v>
          </cell>
          <cell r="P358">
            <v>0.73460988989297826</v>
          </cell>
          <cell r="Q358">
            <v>0.70484957452417851</v>
          </cell>
        </row>
        <row r="359">
          <cell r="A359" t="str">
            <v>R126</v>
          </cell>
          <cell r="B359" t="str">
            <v>E1743</v>
          </cell>
          <cell r="C359" t="str">
            <v>Winchester</v>
          </cell>
          <cell r="D359">
            <v>3.3060442387477322</v>
          </cell>
          <cell r="E359">
            <v>2.0770726697557764</v>
          </cell>
          <cell r="F359">
            <v>1.9929268686356063</v>
          </cell>
          <cell r="G359">
            <v>2.6613956515911115</v>
          </cell>
          <cell r="H359">
            <v>2.6613956515911115</v>
          </cell>
          <cell r="I359">
            <v>2.0338614325659132</v>
          </cell>
          <cell r="J359">
            <v>1.9514661932935171</v>
          </cell>
          <cell r="K359">
            <v>2.636729911780987</v>
          </cell>
          <cell r="L359">
            <v>2.636729911780987</v>
          </cell>
          <cell r="M359">
            <v>2.0151098559078648</v>
          </cell>
          <cell r="N359">
            <v>1.9334742753913385</v>
          </cell>
          <cell r="O359">
            <v>2.6663981468094398</v>
          </cell>
          <cell r="P359">
            <v>2.0338614325659132</v>
          </cell>
          <cell r="Q359">
            <v>1.9514661932935171</v>
          </cell>
        </row>
        <row r="360">
          <cell r="A360" t="str">
            <v>R144</v>
          </cell>
          <cell r="B360" t="str">
            <v>E1939</v>
          </cell>
          <cell r="C360" t="str">
            <v>Watford</v>
          </cell>
          <cell r="D360">
            <v>3.5343365399411417</v>
          </cell>
          <cell r="E360">
            <v>2.2205007866475497</v>
          </cell>
          <cell r="F360">
            <v>2.1305444648004213</v>
          </cell>
          <cell r="G360">
            <v>2.0983200148551107</v>
          </cell>
          <cell r="H360">
            <v>2.0983200148551107</v>
          </cell>
          <cell r="I360">
            <v>1.6035541911415949</v>
          </cell>
          <cell r="J360">
            <v>1.5385914413938522</v>
          </cell>
          <cell r="K360">
            <v>1.9966821804444441</v>
          </cell>
          <cell r="L360">
            <v>1.9966821804444441</v>
          </cell>
          <cell r="M360">
            <v>1.5259560423507681</v>
          </cell>
          <cell r="N360">
            <v>1.4641369276286667</v>
          </cell>
          <cell r="O360">
            <v>2.1046701610454477</v>
          </cell>
          <cell r="P360">
            <v>1.6035541911415949</v>
          </cell>
          <cell r="Q360">
            <v>1.5385914413938522</v>
          </cell>
        </row>
        <row r="361">
          <cell r="A361" t="str">
            <v>R115</v>
          </cell>
          <cell r="B361" t="str">
            <v>E1732</v>
          </cell>
          <cell r="C361" t="str">
            <v>East Hampshire</v>
          </cell>
          <cell r="D361">
            <v>3.3625152295562408</v>
          </cell>
          <cell r="E361">
            <v>2.1125514302235464</v>
          </cell>
          <cell r="F361">
            <v>2.0269683232422087</v>
          </cell>
          <cell r="G361">
            <v>2.8441502235235556</v>
          </cell>
          <cell r="H361">
            <v>2.8441502235235556</v>
          </cell>
          <cell r="I361">
            <v>2.1735240472757069</v>
          </cell>
          <cell r="J361">
            <v>2.0854708342730635</v>
          </cell>
          <cell r="K361">
            <v>2.8090565102804734</v>
          </cell>
          <cell r="L361">
            <v>2.8090565102804734</v>
          </cell>
          <cell r="M361">
            <v>2.1468097412544216</v>
          </cell>
          <cell r="N361">
            <v>2.0598387709264139</v>
          </cell>
          <cell r="O361">
            <v>2.8483347941795869</v>
          </cell>
          <cell r="P361">
            <v>2.1735240472757069</v>
          </cell>
          <cell r="Q361">
            <v>2.0854708342730635</v>
          </cell>
        </row>
        <row r="362">
          <cell r="A362" t="str">
            <v>R239</v>
          </cell>
          <cell r="B362" t="str">
            <v>E3133</v>
          </cell>
          <cell r="C362" t="str">
            <v>South Oxfordshire</v>
          </cell>
          <cell r="D362">
            <v>3.5778461911920294</v>
          </cell>
          <cell r="E362">
            <v>2.2478363880362524</v>
          </cell>
          <cell r="F362">
            <v>2.1567726537661267</v>
          </cell>
          <cell r="G362">
            <v>3.527673029212445</v>
          </cell>
          <cell r="H362">
            <v>3.527673029212445</v>
          </cell>
          <cell r="I362">
            <v>2.6958780504990734</v>
          </cell>
          <cell r="J362">
            <v>2.5866633746792775</v>
          </cell>
          <cell r="K362">
            <v>3.5256168012757141</v>
          </cell>
          <cell r="L362">
            <v>3.5256168012757141</v>
          </cell>
          <cell r="M362">
            <v>2.6944379599373876</v>
          </cell>
          <cell r="N362">
            <v>2.5852816246733958</v>
          </cell>
          <cell r="O362">
            <v>3.5334911826272344</v>
          </cell>
          <cell r="P362">
            <v>2.6958780504990734</v>
          </cell>
          <cell r="Q362">
            <v>2.5866633746792775</v>
          </cell>
        </row>
        <row r="363">
          <cell r="A363" t="str">
            <v>R290</v>
          </cell>
          <cell r="B363" t="str">
            <v>E3836</v>
          </cell>
          <cell r="C363" t="str">
            <v>Mid Sussex</v>
          </cell>
          <cell r="D363">
            <v>4.4576129693528275</v>
          </cell>
          <cell r="E363">
            <v>2.8005632721051263</v>
          </cell>
          <cell r="F363">
            <v>2.6871076171584365</v>
          </cell>
          <cell r="G363">
            <v>4.4080837328497768</v>
          </cell>
          <cell r="H363">
            <v>4.4080837328497768</v>
          </cell>
          <cell r="I363">
            <v>3.3686954776545059</v>
          </cell>
          <cell r="J363">
            <v>3.2322238058518664</v>
          </cell>
          <cell r="K363">
            <v>4.3294871367667245</v>
          </cell>
          <cell r="L363">
            <v>4.3294871367667245</v>
          </cell>
          <cell r="M363">
            <v>3.3087925165729359</v>
          </cell>
          <cell r="N363">
            <v>3.1747476171808509</v>
          </cell>
          <cell r="O363">
            <v>4.4129014659078436</v>
          </cell>
          <cell r="P363">
            <v>3.3686954776545059</v>
          </cell>
          <cell r="Q363">
            <v>3.2322238058518664</v>
          </cell>
        </row>
        <row r="364">
          <cell r="A364" t="str">
            <v>R62</v>
          </cell>
          <cell r="B364" t="str">
            <v>E1132</v>
          </cell>
          <cell r="C364" t="str">
            <v>Exeter</v>
          </cell>
          <cell r="D364">
            <v>4.2639462300720812</v>
          </cell>
          <cell r="E364">
            <v>2.6788891921015492</v>
          </cell>
          <cell r="F364">
            <v>2.5703627642765401</v>
          </cell>
          <cell r="G364">
            <v>3.597202442730667</v>
          </cell>
          <cell r="H364">
            <v>3.597202442730667</v>
          </cell>
          <cell r="I364">
            <v>2.7490130259391572</v>
          </cell>
          <cell r="J364">
            <v>2.6376457604959889</v>
          </cell>
          <cell r="K364">
            <v>3.4408248680261568</v>
          </cell>
          <cell r="L364">
            <v>3.4408248680261568</v>
          </cell>
          <cell r="M364">
            <v>2.6296360780194736</v>
          </cell>
          <cell r="N364">
            <v>2.5231049789099389</v>
          </cell>
          <cell r="O364">
            <v>3.6063189826053517</v>
          </cell>
          <cell r="P364">
            <v>2.7490130259391572</v>
          </cell>
          <cell r="Q364">
            <v>2.6376457604959889</v>
          </cell>
        </row>
        <row r="365">
          <cell r="A365" t="str">
            <v>R199</v>
          </cell>
          <cell r="B365" t="str">
            <v>E2536</v>
          </cell>
          <cell r="C365" t="str">
            <v>South Kesteven</v>
          </cell>
          <cell r="D365">
            <v>4.0067885317842888</v>
          </cell>
          <cell r="E365">
            <v>2.5173259496407661</v>
          </cell>
          <cell r="F365">
            <v>2.4153447278003086</v>
          </cell>
          <cell r="G365">
            <v>3.1681270708053342</v>
          </cell>
          <cell r="H365">
            <v>3.1681270708053342</v>
          </cell>
          <cell r="I365">
            <v>2.4211099386619686</v>
          </cell>
          <cell r="J365">
            <v>2.3230265935989003</v>
          </cell>
          <cell r="K365">
            <v>3.0717844605447917</v>
          </cell>
          <cell r="L365">
            <v>3.0717844605447917</v>
          </cell>
          <cell r="M365">
            <v>2.3475984832619399</v>
          </cell>
          <cell r="N365">
            <v>2.2524932142172096</v>
          </cell>
          <cell r="O365">
            <v>3.1762544278201577</v>
          </cell>
          <cell r="P365">
            <v>2.4211099386619686</v>
          </cell>
          <cell r="Q365">
            <v>2.3230265935989003</v>
          </cell>
        </row>
        <row r="366">
          <cell r="A366" t="str">
            <v>R648</v>
          </cell>
          <cell r="B366" t="str">
            <v>E0551</v>
          </cell>
          <cell r="C366" t="str">
            <v>Huntingdonshire</v>
          </cell>
          <cell r="D366">
            <v>5.0018221197592698</v>
          </cell>
          <cell r="E366">
            <v>3.1424709633852626</v>
          </cell>
          <cell r="F366">
            <v>3.0151640373632582</v>
          </cell>
          <cell r="G366">
            <v>3.6455690404053338</v>
          </cell>
          <cell r="H366">
            <v>3.6455690404053338</v>
          </cell>
          <cell r="I366">
            <v>2.7859751956098431</v>
          </cell>
          <cell r="J366">
            <v>2.6731105288367325</v>
          </cell>
          <cell r="K366">
            <v>3.5316656202618919</v>
          </cell>
          <cell r="L366">
            <v>3.5316656202618919</v>
          </cell>
          <cell r="M366">
            <v>2.699060744660688</v>
          </cell>
          <cell r="N366">
            <v>2.5897171324036417</v>
          </cell>
          <cell r="O366">
            <v>3.6556946932857146</v>
          </cell>
          <cell r="P366">
            <v>2.7859751956098431</v>
          </cell>
          <cell r="Q366">
            <v>2.6731105288367325</v>
          </cell>
        </row>
        <row r="367">
          <cell r="A367" t="str">
            <v>R61</v>
          </cell>
          <cell r="B367" t="str">
            <v>E1131</v>
          </cell>
          <cell r="C367" t="str">
            <v>East Devon</v>
          </cell>
          <cell r="D367">
            <v>4.4045783533466754</v>
          </cell>
          <cell r="E367">
            <v>2.767243466469647</v>
          </cell>
          <cell r="F367">
            <v>2.6551376543951837</v>
          </cell>
          <cell r="G367">
            <v>4.5841178936888891</v>
          </cell>
          <cell r="H367">
            <v>4.5841178936888891</v>
          </cell>
          <cell r="I367">
            <v>3.5032222964425084</v>
          </cell>
          <cell r="J367">
            <v>3.3613007108723378</v>
          </cell>
          <cell r="K367">
            <v>4.5244032327531762</v>
          </cell>
          <cell r="L367">
            <v>4.5244032327531762</v>
          </cell>
          <cell r="M367">
            <v>3.4577563313127175</v>
          </cell>
          <cell r="N367">
            <v>3.3176766505132633</v>
          </cell>
          <cell r="O367">
            <v>4.5900962562843119</v>
          </cell>
          <cell r="P367">
            <v>3.5032222964425084</v>
          </cell>
          <cell r="Q367">
            <v>3.3613007108723378</v>
          </cell>
        </row>
        <row r="368">
          <cell r="A368" t="str">
            <v>R157</v>
          </cell>
          <cell r="B368" t="str">
            <v>E2231</v>
          </cell>
          <cell r="C368" t="str">
            <v>Ashford</v>
          </cell>
          <cell r="D368">
            <v>3.8092378650438561</v>
          </cell>
          <cell r="E368">
            <v>2.3932117330282239</v>
          </cell>
          <cell r="F368">
            <v>2.2962585924577845</v>
          </cell>
          <cell r="G368">
            <v>3.3948907156408894</v>
          </cell>
          <cell r="H368">
            <v>3.3948907156408894</v>
          </cell>
          <cell r="I368">
            <v>2.5944046651575872</v>
          </cell>
          <cell r="J368">
            <v>2.4893008514305168</v>
          </cell>
          <cell r="K368">
            <v>3.3148454000365173</v>
          </cell>
          <cell r="L368">
            <v>3.3148454000365173</v>
          </cell>
          <cell r="M368">
            <v>2.5333567941786495</v>
          </cell>
          <cell r="N368">
            <v>2.4307261351394254</v>
          </cell>
          <cell r="O368">
            <v>3.4012555437035288</v>
          </cell>
          <cell r="P368">
            <v>2.5944046651575872</v>
          </cell>
          <cell r="Q368">
            <v>2.4893008514305168</v>
          </cell>
        </row>
        <row r="369">
          <cell r="A369" t="str">
            <v>R615</v>
          </cell>
          <cell r="B369" t="str">
            <v>E2755</v>
          </cell>
          <cell r="C369" t="str">
            <v>Ryedale</v>
          </cell>
          <cell r="D369">
            <v>1.6852430369610647</v>
          </cell>
          <cell r="E369">
            <v>1.0587796173271795</v>
          </cell>
          <cell r="F369">
            <v>1.0158866264333279</v>
          </cell>
          <cell r="G369">
            <v>1.4166788301084448</v>
          </cell>
          <cell r="H369">
            <v>1.4166788301084448</v>
          </cell>
          <cell r="I369">
            <v>1.0826381388154613</v>
          </cell>
          <cell r="J369">
            <v>1.038778598010569</v>
          </cell>
          <cell r="K369">
            <v>1.3882031267510146</v>
          </cell>
          <cell r="L369">
            <v>1.3882031267510146</v>
          </cell>
          <cell r="M369">
            <v>1.0609284592325137</v>
          </cell>
          <cell r="N369">
            <v>1.0179484150418561</v>
          </cell>
          <cell r="O369">
            <v>1.420396486394667</v>
          </cell>
          <cell r="P369">
            <v>1.0826381388154613</v>
          </cell>
          <cell r="Q369">
            <v>1.038778598010569</v>
          </cell>
        </row>
        <row r="370">
          <cell r="A370" t="str">
            <v>R265</v>
          </cell>
          <cell r="B370" t="str">
            <v>E3534</v>
          </cell>
          <cell r="C370" t="str">
            <v>Mid Suffolk</v>
          </cell>
          <cell r="D370">
            <v>2.6596740978931268</v>
          </cell>
          <cell r="E370">
            <v>1.6709807795202638</v>
          </cell>
          <cell r="F370">
            <v>1.6032864622262661</v>
          </cell>
          <cell r="G370">
            <v>2.0277085192462221</v>
          </cell>
          <cell r="H370">
            <v>2.0277085192462221</v>
          </cell>
          <cell r="I370">
            <v>1.5495922792669528</v>
          </cell>
          <cell r="J370">
            <v>1.4868156197657307</v>
          </cell>
          <cell r="K370">
            <v>1.9866692011000164</v>
          </cell>
          <cell r="L370">
            <v>1.9866692011000164</v>
          </cell>
          <cell r="M370">
            <v>1.5183036645801797</v>
          </cell>
          <cell r="N370">
            <v>1.456794560897825</v>
          </cell>
          <cell r="O370">
            <v>2.0328259537062525</v>
          </cell>
          <cell r="P370">
            <v>1.5495922792669528</v>
          </cell>
          <cell r="Q370">
            <v>1.4868156197657307</v>
          </cell>
        </row>
        <row r="371">
          <cell r="A371" t="str">
            <v>R187</v>
          </cell>
          <cell r="B371" t="str">
            <v>E2433</v>
          </cell>
          <cell r="C371" t="str">
            <v>Harborough</v>
          </cell>
          <cell r="D371">
            <v>3.0044903765869</v>
          </cell>
          <cell r="E371">
            <v>1.8876168608429424</v>
          </cell>
          <cell r="F371">
            <v>1.8111462417469597</v>
          </cell>
          <cell r="G371">
            <v>2.6815223932942227</v>
          </cell>
          <cell r="H371">
            <v>2.6815223932942227</v>
          </cell>
          <cell r="I371">
            <v>2.0492424615717661</v>
          </cell>
          <cell r="J371">
            <v>1.9662241102500924</v>
          </cell>
          <cell r="K371">
            <v>2.5907215517642412</v>
          </cell>
          <cell r="L371">
            <v>2.5907215517642412</v>
          </cell>
          <cell r="M371">
            <v>1.9799481583408662</v>
          </cell>
          <cell r="N371">
            <v>1.8997370389198049</v>
          </cell>
          <cell r="O371">
            <v>2.6855023118803252</v>
          </cell>
          <cell r="P371">
            <v>2.0492424615717661</v>
          </cell>
          <cell r="Q371">
            <v>1.9662241102500924</v>
          </cell>
        </row>
        <row r="372">
          <cell r="A372" t="str">
            <v>R240</v>
          </cell>
          <cell r="B372" t="str">
            <v>E3134</v>
          </cell>
          <cell r="C372" t="str">
            <v>Vale of White Horse</v>
          </cell>
          <cell r="D372">
            <v>3.9556331645949534</v>
          </cell>
          <cell r="E372">
            <v>2.485186810710025</v>
          </cell>
          <cell r="F372">
            <v>2.3845076008944806</v>
          </cell>
          <cell r="G372">
            <v>4.1497822999964438</v>
          </cell>
          <cell r="H372">
            <v>4.1497822999964438</v>
          </cell>
          <cell r="I372">
            <v>3.1712993024774594</v>
          </cell>
          <cell r="J372">
            <v>3.0428244906500099</v>
          </cell>
          <cell r="K372">
            <v>4.0735207215956368</v>
          </cell>
          <cell r="L372">
            <v>4.0735207215956368</v>
          </cell>
          <cell r="M372">
            <v>3.1131712496058301</v>
          </cell>
          <cell r="N372">
            <v>2.9870513055919434</v>
          </cell>
          <cell r="O372">
            <v>4.1550751158049666</v>
          </cell>
          <cell r="P372">
            <v>3.1712993024774594</v>
          </cell>
          <cell r="Q372">
            <v>3.0428244906500099</v>
          </cell>
        </row>
        <row r="373">
          <cell r="A373" t="str">
            <v>R134</v>
          </cell>
          <cell r="B373" t="str">
            <v>E1838</v>
          </cell>
          <cell r="C373" t="str">
            <v>Wychavon</v>
          </cell>
          <cell r="D373">
            <v>4.1035325963076437</v>
          </cell>
          <cell r="E373">
            <v>2.5781068823419768</v>
          </cell>
          <cell r="F373">
            <v>2.4736633199443272</v>
          </cell>
          <cell r="G373">
            <v>4.3110449617777782</v>
          </cell>
          <cell r="H373">
            <v>4.3110449617777782</v>
          </cell>
          <cell r="I373">
            <v>3.294537614719343</v>
          </cell>
          <cell r="J373">
            <v>3.1610702060206872</v>
          </cell>
          <cell r="K373">
            <v>4.2108787625819835</v>
          </cell>
          <cell r="L373">
            <v>4.2108787625819835</v>
          </cell>
          <cell r="M373">
            <v>3.2181465604797541</v>
          </cell>
          <cell r="N373">
            <v>3.0877738853217211</v>
          </cell>
          <cell r="O373">
            <v>4.3169569817545721</v>
          </cell>
          <cell r="P373">
            <v>3.294537614719343</v>
          </cell>
          <cell r="Q373">
            <v>3.1610702060206872</v>
          </cell>
        </row>
        <row r="374">
          <cell r="A374" t="str">
            <v>R93</v>
          </cell>
          <cell r="B374" t="str">
            <v>E1437</v>
          </cell>
          <cell r="C374" t="str">
            <v>Wealden</v>
          </cell>
          <cell r="D374">
            <v>5.1136649419399314</v>
          </cell>
          <cell r="E374">
            <v>3.212737920656167</v>
          </cell>
          <cell r="F374">
            <v>3.0825843588385395</v>
          </cell>
          <cell r="G374">
            <v>4.0955546305919999</v>
          </cell>
          <cell r="H374">
            <v>4.0955546305919999</v>
          </cell>
          <cell r="I374">
            <v>3.1298580514129308</v>
          </cell>
          <cell r="J374">
            <v>3.0030620962384154</v>
          </cell>
          <cell r="K374">
            <v>3.9972743410878535</v>
          </cell>
          <cell r="L374">
            <v>3.9972743410878535</v>
          </cell>
          <cell r="M374">
            <v>3.0549002707876936</v>
          </cell>
          <cell r="N374">
            <v>2.9311409847643075</v>
          </cell>
          <cell r="O374">
            <v>4.1022088034846043</v>
          </cell>
          <cell r="P374">
            <v>3.1298580514129308</v>
          </cell>
          <cell r="Q374">
            <v>3.0030620962384154</v>
          </cell>
        </row>
        <row r="375">
          <cell r="A375" t="str">
            <v>R174</v>
          </cell>
          <cell r="B375" t="str">
            <v>E2334</v>
          </cell>
          <cell r="C375" t="str">
            <v>Chorley</v>
          </cell>
          <cell r="D375">
            <v>4.4854237682912723</v>
          </cell>
          <cell r="E375">
            <v>2.8180358303129371</v>
          </cell>
          <cell r="F375">
            <v>2.7038723318567626</v>
          </cell>
          <cell r="G375">
            <v>3.9999615783964444</v>
          </cell>
          <cell r="H375">
            <v>3.9999615783964444</v>
          </cell>
          <cell r="I375">
            <v>3.0568050192696021</v>
          </cell>
          <cell r="J375">
            <v>2.9329685685955629</v>
          </cell>
          <cell r="K375">
            <v>3.7993431634962422</v>
          </cell>
          <cell r="L375">
            <v>3.7993431634962422</v>
          </cell>
          <cell r="M375">
            <v>2.9036321924857722</v>
          </cell>
          <cell r="N375">
            <v>2.7860010375663018</v>
          </cell>
          <cell r="O375">
            <v>4.0065201646513833</v>
          </cell>
          <cell r="P375">
            <v>3.0568050192696021</v>
          </cell>
          <cell r="Q375">
            <v>2.9329685685955629</v>
          </cell>
        </row>
        <row r="376">
          <cell r="A376" t="str">
            <v>R249</v>
          </cell>
          <cell r="B376" t="str">
            <v>E3332</v>
          </cell>
          <cell r="C376" t="str">
            <v>Sedgemoor</v>
          </cell>
          <cell r="D376">
            <v>4.405270582266926</v>
          </cell>
          <cell r="E376">
            <v>2.7676783698368239</v>
          </cell>
          <cell r="F376">
            <v>2.6555549390758437</v>
          </cell>
          <cell r="G376">
            <v>3.3108066896853341</v>
          </cell>
          <cell r="H376">
            <v>3.3108066896853341</v>
          </cell>
          <cell r="I376">
            <v>2.5301469297909445</v>
          </cell>
          <cell r="J376">
            <v>2.4276463079017558</v>
          </cell>
          <cell r="K376">
            <v>3.1570766804151047</v>
          </cell>
          <cell r="L376">
            <v>3.1570766804151047</v>
          </cell>
          <cell r="M376">
            <v>2.4127827071466061</v>
          </cell>
          <cell r="N376">
            <v>2.315036712614011</v>
          </cell>
          <cell r="O376">
            <v>3.3186510328739378</v>
          </cell>
          <cell r="P376">
            <v>2.5301469297909445</v>
          </cell>
          <cell r="Q376">
            <v>2.4276463079017558</v>
          </cell>
        </row>
        <row r="377">
          <cell r="A377" t="str">
            <v>R250</v>
          </cell>
          <cell r="B377" t="str">
            <v>E3333</v>
          </cell>
          <cell r="C377" t="str">
            <v>Taunton Deane</v>
          </cell>
          <cell r="D377">
            <v>3.9042306997209866</v>
          </cell>
          <cell r="E377">
            <v>2.4528924288936951</v>
          </cell>
          <cell r="F377">
            <v>2.3535215202604749</v>
          </cell>
          <cell r="G377">
            <v>4.0285774850062221</v>
          </cell>
          <cell r="H377">
            <v>4.0285774850062221</v>
          </cell>
          <cell r="I377">
            <v>3.0786735410644503</v>
          </cell>
          <cell r="J377">
            <v>2.9539511588038394</v>
          </cell>
          <cell r="K377">
            <v>3.9157764821287842</v>
          </cell>
          <cell r="L377">
            <v>3.9157764821287842</v>
          </cell>
          <cell r="M377">
            <v>2.9926158714299751</v>
          </cell>
          <cell r="N377">
            <v>2.871379833994641</v>
          </cell>
          <cell r="O377">
            <v>4.0346126310825081</v>
          </cell>
          <cell r="P377">
            <v>3.0786735410644503</v>
          </cell>
          <cell r="Q377">
            <v>2.9539511588038394</v>
          </cell>
        </row>
        <row r="378">
          <cell r="A378" t="str">
            <v>R73</v>
          </cell>
          <cell r="B378" t="str">
            <v>E1234</v>
          </cell>
          <cell r="C378" t="str">
            <v>North Dorset</v>
          </cell>
          <cell r="D378">
            <v>1.9931902104050896</v>
          </cell>
          <cell r="E378">
            <v>1.252252121473526</v>
          </cell>
          <cell r="F378">
            <v>1.2015212252944283</v>
          </cell>
          <cell r="G378">
            <v>1.4346686044515555</v>
          </cell>
          <cell r="H378">
            <v>1.4346686044515555</v>
          </cell>
          <cell r="I378">
            <v>1.0963860789968254</v>
          </cell>
          <cell r="J378">
            <v>1.0519695853914088</v>
          </cell>
          <cell r="K378">
            <v>1.4143329486811957</v>
          </cell>
          <cell r="L378">
            <v>1.4143329486811957</v>
          </cell>
          <cell r="M378">
            <v>1.0808980668397865</v>
          </cell>
          <cell r="N378">
            <v>1.0371090193558705</v>
          </cell>
          <cell r="O378">
            <v>1.4383586933967047</v>
          </cell>
          <cell r="P378">
            <v>1.0963860789968254</v>
          </cell>
          <cell r="Q378">
            <v>1.0519695853914088</v>
          </cell>
        </row>
        <row r="379">
          <cell r="A379" t="str">
            <v>R22</v>
          </cell>
          <cell r="B379" t="str">
            <v>E0531</v>
          </cell>
          <cell r="C379" t="str">
            <v>Cambridge</v>
          </cell>
          <cell r="D379">
            <v>6.3663089765895151</v>
          </cell>
          <cell r="E379">
            <v>3.9997306229343383</v>
          </cell>
          <cell r="F379">
            <v>3.8376946275489385</v>
          </cell>
          <cell r="G379">
            <v>5.9630690338986669</v>
          </cell>
          <cell r="H379">
            <v>5.9630690338986669</v>
          </cell>
          <cell r="I379">
            <v>4.5570286103548101</v>
          </cell>
          <cell r="J379">
            <v>4.3724155110014102</v>
          </cell>
          <cell r="K379">
            <v>5.6396360925297921</v>
          </cell>
          <cell r="L379">
            <v>5.6396360925297921</v>
          </cell>
          <cell r="M379">
            <v>4.31006840064037</v>
          </cell>
          <cell r="N379">
            <v>4.1354600859022677</v>
          </cell>
          <cell r="O379">
            <v>5.972498465346602</v>
          </cell>
          <cell r="P379">
            <v>4.5570286103548101</v>
          </cell>
          <cell r="Q379">
            <v>4.3724155110014102</v>
          </cell>
        </row>
        <row r="380">
          <cell r="A380" t="str">
            <v>R125</v>
          </cell>
          <cell r="B380" t="str">
            <v>E1742</v>
          </cell>
          <cell r="C380" t="str">
            <v>Test Valley</v>
          </cell>
          <cell r="D380">
            <v>4.8237606269950319</v>
          </cell>
          <cell r="E380">
            <v>3.0306011172949372</v>
          </cell>
          <cell r="F380">
            <v>2.9078262319461019</v>
          </cell>
          <cell r="G380">
            <v>4.916077676046223</v>
          </cell>
          <cell r="H380">
            <v>4.916077676046223</v>
          </cell>
          <cell r="I380">
            <v>3.7569088154296093</v>
          </cell>
          <cell r="J380">
            <v>3.6047099508386391</v>
          </cell>
          <cell r="K380">
            <v>4.7578545126368033</v>
          </cell>
          <cell r="L380">
            <v>4.7578545126368033</v>
          </cell>
          <cell r="M380">
            <v>3.6361704998879314</v>
          </cell>
          <cell r="N380">
            <v>3.4888629529841508</v>
          </cell>
          <cell r="O380">
            <v>4.9213340621327015</v>
          </cell>
          <cell r="P380">
            <v>3.7569088154296093</v>
          </cell>
          <cell r="Q380">
            <v>3.6047099508386391</v>
          </cell>
        </row>
        <row r="381">
          <cell r="A381" t="str">
            <v>R114</v>
          </cell>
          <cell r="B381" t="str">
            <v>E1731</v>
          </cell>
          <cell r="C381" t="str">
            <v>Basingstoke and Deane</v>
          </cell>
          <cell r="D381">
            <v>5.3188256370051104</v>
          </cell>
          <cell r="E381">
            <v>3.3416332535236406</v>
          </cell>
          <cell r="F381">
            <v>3.2062579191591434</v>
          </cell>
          <cell r="G381">
            <v>2.8500226997262224</v>
          </cell>
          <cell r="H381">
            <v>2.8500226997262224</v>
          </cell>
          <cell r="I381">
            <v>2.1780118440657579</v>
          </cell>
          <cell r="J381">
            <v>2.08977682266437</v>
          </cell>
          <cell r="K381">
            <v>2.7324881522846995</v>
          </cell>
          <cell r="L381">
            <v>2.7324881522846995</v>
          </cell>
          <cell r="M381">
            <v>2.0882926924817817</v>
          </cell>
          <cell r="N381">
            <v>2.003692348863114</v>
          </cell>
          <cell r="O381">
            <v>2.8568297165349303</v>
          </cell>
          <cell r="P381">
            <v>2.1780118440657579</v>
          </cell>
          <cell r="Q381">
            <v>2.08977682266437</v>
          </cell>
        </row>
        <row r="382">
          <cell r="A382" t="str">
            <v>R208</v>
          </cell>
          <cell r="B382" t="str">
            <v>E2831</v>
          </cell>
          <cell r="C382" t="str">
            <v>Corby</v>
          </cell>
          <cell r="D382">
            <v>3.1573544131737599</v>
          </cell>
          <cell r="E382">
            <v>1.9836560211366294</v>
          </cell>
          <cell r="F382">
            <v>1.903294689789943</v>
          </cell>
          <cell r="G382">
            <v>2.4838230019200003</v>
          </cell>
          <cell r="H382">
            <v>2.4838230019200003</v>
          </cell>
          <cell r="I382">
            <v>1.898158887388651</v>
          </cell>
          <cell r="J382">
            <v>1.8212611925903874</v>
          </cell>
          <cell r="K382">
            <v>2.2938336531752879</v>
          </cell>
          <cell r="L382">
            <v>2.2938336531752879</v>
          </cell>
          <cell r="M382">
            <v>1.7530528180660343</v>
          </cell>
          <cell r="N382">
            <v>1.6820336207456594</v>
          </cell>
          <cell r="O382">
            <v>2.4885242622304857</v>
          </cell>
          <cell r="P382">
            <v>1.898158887388651</v>
          </cell>
          <cell r="Q382">
            <v>1.8212611925903874</v>
          </cell>
        </row>
        <row r="383">
          <cell r="A383" t="str">
            <v>R17</v>
          </cell>
          <cell r="B383" t="str">
            <v>E0431</v>
          </cell>
          <cell r="C383" t="str">
            <v>Aylesbury Vale</v>
          </cell>
          <cell r="D383">
            <v>8.3253224381058661</v>
          </cell>
          <cell r="E383">
            <v>5.2305106811408608</v>
          </cell>
          <cell r="F383">
            <v>5.0186136599432567</v>
          </cell>
          <cell r="G383">
            <v>7.9362130681813321</v>
          </cell>
          <cell r="H383">
            <v>7.9362130681813321</v>
          </cell>
          <cell r="I383">
            <v>6.0649222412119128</v>
          </cell>
          <cell r="J383">
            <v>5.8192217666212303</v>
          </cell>
          <cell r="K383">
            <v>7.5781009451818839</v>
          </cell>
          <cell r="L383">
            <v>7.5781009451818839</v>
          </cell>
          <cell r="M383">
            <v>5.7915320926389748</v>
          </cell>
          <cell r="N383">
            <v>5.5569071251333364</v>
          </cell>
          <cell r="O383">
            <v>7.9450065675951915</v>
          </cell>
          <cell r="P383">
            <v>6.0649222412119128</v>
          </cell>
          <cell r="Q383">
            <v>5.8192217666212303</v>
          </cell>
        </row>
        <row r="384">
          <cell r="A384" t="str">
            <v>R109</v>
          </cell>
          <cell r="B384" t="str">
            <v>E1632</v>
          </cell>
          <cell r="C384" t="str">
            <v>Cotswold</v>
          </cell>
          <cell r="D384">
            <v>3.2721738007617165</v>
          </cell>
          <cell r="E384">
            <v>2.0557930509809053</v>
          </cell>
          <cell r="F384">
            <v>1.9725093239688856</v>
          </cell>
          <cell r="G384">
            <v>3.1558296843093334</v>
          </cell>
          <cell r="H384">
            <v>3.1558296843093334</v>
          </cell>
          <cell r="I384">
            <v>2.411712170201417</v>
          </cell>
          <cell r="J384">
            <v>2.3140095449693732</v>
          </cell>
          <cell r="K384">
            <v>3.0808211053267347</v>
          </cell>
          <cell r="L384">
            <v>3.0808211053267347</v>
          </cell>
          <cell r="M384">
            <v>2.3545047014085423</v>
          </cell>
          <cell r="N384">
            <v>2.2591196495391097</v>
          </cell>
          <cell r="O384">
            <v>3.1600928116594305</v>
          </cell>
          <cell r="P384">
            <v>2.411712170201417</v>
          </cell>
          <cell r="Q384">
            <v>2.3140095449693732</v>
          </cell>
        </row>
        <row r="385">
          <cell r="A385" t="str">
            <v>R27</v>
          </cell>
          <cell r="B385" t="str">
            <v>E0536</v>
          </cell>
          <cell r="C385" t="str">
            <v>South Cambridgeshire</v>
          </cell>
          <cell r="D385">
            <v>5.2933985263363104</v>
          </cell>
          <cell r="E385">
            <v>3.3256582837933428</v>
          </cell>
          <cell r="F385">
            <v>3.1909301230426528</v>
          </cell>
          <cell r="G385">
            <v>3.9261827676586667</v>
          </cell>
          <cell r="H385">
            <v>3.9261827676586667</v>
          </cell>
          <cell r="I385">
            <v>3.000422617949289</v>
          </cell>
          <cell r="J385">
            <v>2.878870315729591</v>
          </cell>
          <cell r="K385">
            <v>3.7784313574745299</v>
          </cell>
          <cell r="L385">
            <v>3.7784313574745299</v>
          </cell>
          <cell r="M385">
            <v>2.8876504318090697</v>
          </cell>
          <cell r="N385">
            <v>2.7706667256163739</v>
          </cell>
          <cell r="O385">
            <v>3.9320411141105471</v>
          </cell>
          <cell r="P385">
            <v>3.000422617949289</v>
          </cell>
          <cell r="Q385">
            <v>2.878870315729591</v>
          </cell>
        </row>
        <row r="386">
          <cell r="A386" t="str">
            <v>R263</v>
          </cell>
          <cell r="B386" t="str">
            <v>E3532</v>
          </cell>
          <cell r="C386" t="str">
            <v>Forest Heath</v>
          </cell>
          <cell r="D386">
            <v>2.6621152887186232</v>
          </cell>
          <cell r="E386">
            <v>1.6725144948547015</v>
          </cell>
          <cell r="F386">
            <v>1.604758044103658</v>
          </cell>
          <cell r="G386">
            <v>1.2775855202488884</v>
          </cell>
          <cell r="H386">
            <v>1.2775855202488884</v>
          </cell>
          <cell r="I386">
            <v>0.97634183586547996</v>
          </cell>
          <cell r="J386">
            <v>0.93678854187519256</v>
          </cell>
          <cell r="K386">
            <v>1.2090775475555549</v>
          </cell>
          <cell r="L386">
            <v>1.2090775475555549</v>
          </cell>
          <cell r="M386">
            <v>0.92403248119957004</v>
          </cell>
          <cell r="N386">
            <v>0.88659832950918105</v>
          </cell>
          <cell r="O386">
            <v>1.2820375383322482</v>
          </cell>
          <cell r="P386">
            <v>0.97634183586547996</v>
          </cell>
          <cell r="Q386">
            <v>0.93678854187519256</v>
          </cell>
        </row>
        <row r="387">
          <cell r="A387" t="str">
            <v>R206</v>
          </cell>
          <cell r="B387" t="str">
            <v>E2637</v>
          </cell>
          <cell r="C387" t="str">
            <v>South Norfolk</v>
          </cell>
          <cell r="D387">
            <v>5.3689602005153363</v>
          </cell>
          <cell r="E387">
            <v>3.3731310569882029</v>
          </cell>
          <cell r="F387">
            <v>3.2364796922061649</v>
          </cell>
          <cell r="G387">
            <v>4.3897801131804446</v>
          </cell>
          <cell r="H387">
            <v>4.3897801131804446</v>
          </cell>
          <cell r="I387">
            <v>3.3547076941772338</v>
          </cell>
          <cell r="J387">
            <v>3.2188026916412644</v>
          </cell>
          <cell r="K387">
            <v>4.1581209190553805</v>
          </cell>
          <cell r="L387">
            <v>4.1581209190553805</v>
          </cell>
          <cell r="M387">
            <v>3.1778265982447547</v>
          </cell>
          <cell r="N387">
            <v>3.0490873543926171</v>
          </cell>
          <cell r="O387">
            <v>4.3967599990607047</v>
          </cell>
          <cell r="P387">
            <v>3.3547076941772338</v>
          </cell>
          <cell r="Q387">
            <v>3.2188026916412644</v>
          </cell>
        </row>
        <row r="388">
          <cell r="A388" t="str">
            <v>R113</v>
          </cell>
          <cell r="B388" t="str">
            <v>E1636</v>
          </cell>
          <cell r="C388" t="str">
            <v>Tewkesbury</v>
          </cell>
          <cell r="D388">
            <v>3.4233839391664822</v>
          </cell>
          <cell r="E388">
            <v>2.1507931245399607</v>
          </cell>
          <cell r="F388">
            <v>2.0636607804754417</v>
          </cell>
          <cell r="G388">
            <v>3.2138375772373333</v>
          </cell>
          <cell r="H388">
            <v>3.2138375772373333</v>
          </cell>
          <cell r="I388">
            <v>2.4560423005749819</v>
          </cell>
          <cell r="J388">
            <v>2.3565437851998725</v>
          </cell>
          <cell r="K388">
            <v>3.0845574479234079</v>
          </cell>
          <cell r="L388">
            <v>3.0845574479234079</v>
          </cell>
          <cell r="M388">
            <v>2.3573601856801636</v>
          </cell>
          <cell r="N388">
            <v>2.2618594532112413</v>
          </cell>
          <cell r="O388">
            <v>3.2179453671484364</v>
          </cell>
          <cell r="P388">
            <v>2.4560423005749819</v>
          </cell>
          <cell r="Q388">
            <v>2.3565437851998725</v>
          </cell>
        </row>
        <row r="389">
          <cell r="A389" t="str">
            <v>R107</v>
          </cell>
          <cell r="B389" t="str">
            <v>E1544</v>
          </cell>
          <cell r="C389" t="str">
            <v>Uttlesford</v>
          </cell>
          <cell r="D389">
            <v>4.3060177649345599</v>
          </cell>
          <cell r="E389">
            <v>2.705321274955538</v>
          </cell>
          <cell r="F389">
            <v>2.5957240378038211</v>
          </cell>
          <cell r="G389">
            <v>3.7688323685902221</v>
          </cell>
          <cell r="H389">
            <v>3.7688323685902221</v>
          </cell>
          <cell r="I389">
            <v>2.8801740904998527</v>
          </cell>
          <cell r="J389">
            <v>2.7634932638058247</v>
          </cell>
          <cell r="K389">
            <v>3.5549239092788389</v>
          </cell>
          <cell r="L389">
            <v>3.5549239092788389</v>
          </cell>
          <cell r="M389">
            <v>2.7168357951958968</v>
          </cell>
          <cell r="N389">
            <v>2.606772084942754</v>
          </cell>
          <cell r="O389">
            <v>3.7723410190576452</v>
          </cell>
          <cell r="P389">
            <v>2.8801740904998527</v>
          </cell>
          <cell r="Q389">
            <v>2.7634932638058247</v>
          </cell>
        </row>
      </sheetData>
      <sheetData sheetId="34">
        <row r="22">
          <cell r="E22">
            <v>0</v>
          </cell>
          <cell r="F22">
            <v>0</v>
          </cell>
          <cell r="G22">
            <v>0</v>
          </cell>
          <cell r="I22">
            <v>0</v>
          </cell>
          <cell r="J22">
            <v>0</v>
          </cell>
          <cell r="K22">
            <v>0</v>
          </cell>
          <cell r="L22">
            <v>0</v>
          </cell>
          <cell r="P22">
            <v>0</v>
          </cell>
          <cell r="Q22">
            <v>0</v>
          </cell>
          <cell r="R22">
            <v>0</v>
          </cell>
        </row>
        <row r="23">
          <cell r="E23">
            <v>0</v>
          </cell>
          <cell r="F23">
            <v>0</v>
          </cell>
          <cell r="G23">
            <v>0</v>
          </cell>
          <cell r="I23">
            <v>0</v>
          </cell>
          <cell r="J23">
            <v>0</v>
          </cell>
          <cell r="K23">
            <v>0</v>
          </cell>
          <cell r="L23">
            <v>0</v>
          </cell>
          <cell r="P23">
            <v>0</v>
          </cell>
          <cell r="Q23">
            <v>0</v>
          </cell>
          <cell r="R23">
            <v>0</v>
          </cell>
        </row>
        <row r="24">
          <cell r="E24">
            <v>0</v>
          </cell>
          <cell r="F24">
            <v>0</v>
          </cell>
          <cell r="G24">
            <v>0</v>
          </cell>
          <cell r="I24">
            <v>0</v>
          </cell>
          <cell r="J24">
            <v>0</v>
          </cell>
          <cell r="K24">
            <v>0</v>
          </cell>
          <cell r="L24">
            <v>0</v>
          </cell>
          <cell r="P24">
            <v>0</v>
          </cell>
          <cell r="Q24">
            <v>0</v>
          </cell>
          <cell r="R24">
            <v>0</v>
          </cell>
        </row>
        <row r="25">
          <cell r="E25">
            <v>0</v>
          </cell>
          <cell r="F25">
            <v>0</v>
          </cell>
          <cell r="G25">
            <v>0</v>
          </cell>
          <cell r="I25">
            <v>0</v>
          </cell>
          <cell r="J25">
            <v>0</v>
          </cell>
          <cell r="K25">
            <v>0</v>
          </cell>
          <cell r="L25">
            <v>0</v>
          </cell>
          <cell r="P25">
            <v>0</v>
          </cell>
          <cell r="Q25">
            <v>0</v>
          </cell>
          <cell r="R25">
            <v>0</v>
          </cell>
        </row>
        <row r="26">
          <cell r="E26">
            <v>0</v>
          </cell>
          <cell r="F26">
            <v>0</v>
          </cell>
          <cell r="G26">
            <v>0</v>
          </cell>
          <cell r="I26">
            <v>0</v>
          </cell>
          <cell r="J26">
            <v>0</v>
          </cell>
          <cell r="K26">
            <v>0</v>
          </cell>
          <cell r="L26">
            <v>0</v>
          </cell>
          <cell r="P26">
            <v>0</v>
          </cell>
          <cell r="Q26">
            <v>0</v>
          </cell>
          <cell r="R26">
            <v>0</v>
          </cell>
        </row>
        <row r="27">
          <cell r="E27">
            <v>0</v>
          </cell>
          <cell r="F27">
            <v>0</v>
          </cell>
          <cell r="G27">
            <v>0</v>
          </cell>
          <cell r="I27">
            <v>0</v>
          </cell>
          <cell r="J27">
            <v>0</v>
          </cell>
          <cell r="K27">
            <v>0</v>
          </cell>
          <cell r="L27">
            <v>0</v>
          </cell>
          <cell r="P27">
            <v>0</v>
          </cell>
          <cell r="Q27">
            <v>0</v>
          </cell>
          <cell r="R27">
            <v>0</v>
          </cell>
        </row>
        <row r="28">
          <cell r="E28">
            <v>0</v>
          </cell>
          <cell r="F28">
            <v>0</v>
          </cell>
          <cell r="G28">
            <v>0</v>
          </cell>
          <cell r="I28">
            <v>0</v>
          </cell>
          <cell r="J28">
            <v>0</v>
          </cell>
          <cell r="K28">
            <v>0</v>
          </cell>
          <cell r="L28">
            <v>0</v>
          </cell>
          <cell r="P28">
            <v>0</v>
          </cell>
          <cell r="Q28">
            <v>0</v>
          </cell>
          <cell r="R28">
            <v>0</v>
          </cell>
        </row>
        <row r="29">
          <cell r="E29">
            <v>0</v>
          </cell>
          <cell r="F29">
            <v>0</v>
          </cell>
          <cell r="G29">
            <v>0</v>
          </cell>
          <cell r="I29">
            <v>0</v>
          </cell>
          <cell r="J29">
            <v>0</v>
          </cell>
          <cell r="K29">
            <v>0</v>
          </cell>
          <cell r="L29">
            <v>0</v>
          </cell>
          <cell r="P29">
            <v>0</v>
          </cell>
          <cell r="Q29">
            <v>0</v>
          </cell>
          <cell r="R29">
            <v>0</v>
          </cell>
        </row>
        <row r="30">
          <cell r="E30">
            <v>0</v>
          </cell>
          <cell r="F30">
            <v>0</v>
          </cell>
          <cell r="G30">
            <v>0</v>
          </cell>
          <cell r="I30">
            <v>0</v>
          </cell>
          <cell r="J30">
            <v>0</v>
          </cell>
          <cell r="K30">
            <v>0</v>
          </cell>
          <cell r="L30">
            <v>0</v>
          </cell>
          <cell r="P30">
            <v>0</v>
          </cell>
          <cell r="Q30">
            <v>0</v>
          </cell>
          <cell r="R30">
            <v>0</v>
          </cell>
        </row>
        <row r="31">
          <cell r="E31">
            <v>0.91714099999999998</v>
          </cell>
          <cell r="F31">
            <v>0</v>
          </cell>
          <cell r="G31">
            <v>0</v>
          </cell>
          <cell r="I31">
            <v>0</v>
          </cell>
          <cell r="J31">
            <v>0</v>
          </cell>
          <cell r="K31">
            <v>0</v>
          </cell>
          <cell r="L31">
            <v>0</v>
          </cell>
          <cell r="P31">
            <v>0</v>
          </cell>
          <cell r="Q31">
            <v>0</v>
          </cell>
          <cell r="R31">
            <v>0</v>
          </cell>
        </row>
        <row r="32">
          <cell r="E32">
            <v>1.4539569999999999</v>
          </cell>
          <cell r="F32">
            <v>0</v>
          </cell>
          <cell r="G32">
            <v>0</v>
          </cell>
          <cell r="I32">
            <v>0</v>
          </cell>
          <cell r="J32">
            <v>0</v>
          </cell>
          <cell r="K32">
            <v>0</v>
          </cell>
          <cell r="L32">
            <v>0</v>
          </cell>
          <cell r="P32">
            <v>0</v>
          </cell>
          <cell r="Q32">
            <v>0</v>
          </cell>
          <cell r="R32">
            <v>0</v>
          </cell>
        </row>
        <row r="33">
          <cell r="E33">
            <v>1.243935</v>
          </cell>
          <cell r="F33">
            <v>0</v>
          </cell>
          <cell r="G33">
            <v>0</v>
          </cell>
          <cell r="I33">
            <v>0</v>
          </cell>
          <cell r="J33">
            <v>0</v>
          </cell>
          <cell r="K33">
            <v>0</v>
          </cell>
          <cell r="L33">
            <v>0</v>
          </cell>
          <cell r="P33">
            <v>0</v>
          </cell>
          <cell r="Q33">
            <v>0</v>
          </cell>
          <cell r="R33">
            <v>0</v>
          </cell>
        </row>
        <row r="34">
          <cell r="E34">
            <v>0</v>
          </cell>
          <cell r="F34">
            <v>0</v>
          </cell>
          <cell r="G34">
            <v>0</v>
          </cell>
          <cell r="I34">
            <v>0</v>
          </cell>
          <cell r="J34">
            <v>0</v>
          </cell>
          <cell r="K34">
            <v>0</v>
          </cell>
          <cell r="L34">
            <v>0</v>
          </cell>
          <cell r="P34">
            <v>0</v>
          </cell>
          <cell r="Q34">
            <v>0</v>
          </cell>
          <cell r="R34">
            <v>0</v>
          </cell>
        </row>
        <row r="35">
          <cell r="E35">
            <v>0</v>
          </cell>
          <cell r="F35">
            <v>0</v>
          </cell>
          <cell r="G35">
            <v>0</v>
          </cell>
          <cell r="I35">
            <v>0</v>
          </cell>
          <cell r="J35">
            <v>0</v>
          </cell>
          <cell r="K35">
            <v>0</v>
          </cell>
          <cell r="L35">
            <v>0</v>
          </cell>
          <cell r="P35">
            <v>0</v>
          </cell>
          <cell r="Q35">
            <v>0</v>
          </cell>
          <cell r="R35">
            <v>0</v>
          </cell>
        </row>
        <row r="36">
          <cell r="E36">
            <v>0</v>
          </cell>
          <cell r="F36">
            <v>0</v>
          </cell>
          <cell r="G36">
            <v>0</v>
          </cell>
          <cell r="I36">
            <v>0</v>
          </cell>
          <cell r="J36">
            <v>0</v>
          </cell>
          <cell r="K36">
            <v>0</v>
          </cell>
          <cell r="L36">
            <v>0</v>
          </cell>
          <cell r="P36">
            <v>0</v>
          </cell>
          <cell r="Q36">
            <v>0</v>
          </cell>
          <cell r="R36">
            <v>0</v>
          </cell>
        </row>
        <row r="37">
          <cell r="E37">
            <v>0</v>
          </cell>
          <cell r="F37">
            <v>0</v>
          </cell>
          <cell r="G37">
            <v>0</v>
          </cell>
          <cell r="I37">
            <v>0</v>
          </cell>
          <cell r="J37">
            <v>0</v>
          </cell>
          <cell r="K37">
            <v>0</v>
          </cell>
          <cell r="L37">
            <v>0</v>
          </cell>
          <cell r="P37">
            <v>0</v>
          </cell>
          <cell r="Q37">
            <v>0</v>
          </cell>
          <cell r="R37">
            <v>0</v>
          </cell>
        </row>
        <row r="38">
          <cell r="E38">
            <v>0.73301400000000005</v>
          </cell>
          <cell r="F38">
            <v>0</v>
          </cell>
          <cell r="G38">
            <v>0</v>
          </cell>
          <cell r="I38">
            <v>0</v>
          </cell>
          <cell r="J38">
            <v>0</v>
          </cell>
          <cell r="K38">
            <v>0</v>
          </cell>
          <cell r="L38">
            <v>0</v>
          </cell>
          <cell r="P38">
            <v>0</v>
          </cell>
          <cell r="Q38">
            <v>0</v>
          </cell>
          <cell r="R38">
            <v>0</v>
          </cell>
        </row>
        <row r="39">
          <cell r="E39">
            <v>0.62358599999999997</v>
          </cell>
          <cell r="F39">
            <v>0</v>
          </cell>
          <cell r="G39">
            <v>0</v>
          </cell>
          <cell r="I39">
            <v>0</v>
          </cell>
          <cell r="J39">
            <v>0</v>
          </cell>
          <cell r="K39">
            <v>0</v>
          </cell>
          <cell r="L39">
            <v>0</v>
          </cell>
          <cell r="P39">
            <v>0</v>
          </cell>
          <cell r="Q39">
            <v>0</v>
          </cell>
          <cell r="R39">
            <v>0</v>
          </cell>
        </row>
        <row r="40">
          <cell r="E40">
            <v>0</v>
          </cell>
          <cell r="F40">
            <v>0</v>
          </cell>
          <cell r="G40">
            <v>0</v>
          </cell>
          <cell r="I40">
            <v>0</v>
          </cell>
          <cell r="J40">
            <v>0</v>
          </cell>
          <cell r="K40">
            <v>0</v>
          </cell>
          <cell r="L40">
            <v>0</v>
          </cell>
          <cell r="P40">
            <v>0</v>
          </cell>
          <cell r="Q40">
            <v>0</v>
          </cell>
          <cell r="R40">
            <v>0</v>
          </cell>
        </row>
        <row r="41">
          <cell r="E41">
            <v>0</v>
          </cell>
          <cell r="F41">
            <v>0</v>
          </cell>
          <cell r="G41">
            <v>0</v>
          </cell>
          <cell r="I41">
            <v>0</v>
          </cell>
          <cell r="J41">
            <v>0</v>
          </cell>
          <cell r="K41">
            <v>0</v>
          </cell>
          <cell r="L41">
            <v>0</v>
          </cell>
          <cell r="P41">
            <v>0</v>
          </cell>
          <cell r="Q41">
            <v>0</v>
          </cell>
          <cell r="R41">
            <v>0</v>
          </cell>
        </row>
        <row r="42">
          <cell r="E42">
            <v>0.93252299999999999</v>
          </cell>
          <cell r="F42">
            <v>0</v>
          </cell>
          <cell r="G42">
            <v>0</v>
          </cell>
          <cell r="I42">
            <v>0</v>
          </cell>
          <cell r="J42">
            <v>0</v>
          </cell>
          <cell r="K42">
            <v>0</v>
          </cell>
          <cell r="L42">
            <v>0</v>
          </cell>
          <cell r="P42">
            <v>0</v>
          </cell>
          <cell r="Q42">
            <v>0</v>
          </cell>
          <cell r="R42">
            <v>0</v>
          </cell>
        </row>
        <row r="43">
          <cell r="E43">
            <v>5.6253190000000002</v>
          </cell>
          <cell r="F43">
            <v>0</v>
          </cell>
          <cell r="G43">
            <v>0</v>
          </cell>
          <cell r="I43">
            <v>0</v>
          </cell>
          <cell r="J43">
            <v>0</v>
          </cell>
          <cell r="K43">
            <v>0</v>
          </cell>
          <cell r="L43">
            <v>0</v>
          </cell>
          <cell r="P43">
            <v>0</v>
          </cell>
          <cell r="Q43">
            <v>0</v>
          </cell>
          <cell r="R43">
            <v>0</v>
          </cell>
        </row>
        <row r="44">
          <cell r="E44">
            <v>0</v>
          </cell>
          <cell r="F44">
            <v>0</v>
          </cell>
          <cell r="G44">
            <v>0</v>
          </cell>
          <cell r="I44">
            <v>0</v>
          </cell>
          <cell r="J44">
            <v>0</v>
          </cell>
          <cell r="K44">
            <v>0</v>
          </cell>
          <cell r="L44">
            <v>0</v>
          </cell>
          <cell r="P44">
            <v>0</v>
          </cell>
          <cell r="Q44">
            <v>0</v>
          </cell>
          <cell r="R44">
            <v>0</v>
          </cell>
        </row>
        <row r="45">
          <cell r="E45">
            <v>0.76783199999999996</v>
          </cell>
          <cell r="F45">
            <v>0</v>
          </cell>
          <cell r="G45">
            <v>0</v>
          </cell>
          <cell r="I45">
            <v>0</v>
          </cell>
          <cell r="J45">
            <v>0</v>
          </cell>
          <cell r="K45">
            <v>0</v>
          </cell>
          <cell r="L45">
            <v>0</v>
          </cell>
          <cell r="P45">
            <v>0</v>
          </cell>
          <cell r="Q45">
            <v>0</v>
          </cell>
          <cell r="R45">
            <v>0</v>
          </cell>
        </row>
        <row r="46">
          <cell r="E46">
            <v>0.90772299999999995</v>
          </cell>
          <cell r="F46">
            <v>0</v>
          </cell>
          <cell r="G46">
            <v>0</v>
          </cell>
          <cell r="I46">
            <v>0</v>
          </cell>
          <cell r="J46">
            <v>0</v>
          </cell>
          <cell r="K46">
            <v>0</v>
          </cell>
          <cell r="L46">
            <v>0</v>
          </cell>
          <cell r="P46">
            <v>0</v>
          </cell>
          <cell r="Q46">
            <v>0</v>
          </cell>
          <cell r="R46">
            <v>0</v>
          </cell>
        </row>
        <row r="47">
          <cell r="E47">
            <v>0</v>
          </cell>
          <cell r="F47">
            <v>0</v>
          </cell>
          <cell r="G47">
            <v>0</v>
          </cell>
          <cell r="I47">
            <v>0</v>
          </cell>
          <cell r="J47">
            <v>0</v>
          </cell>
          <cell r="K47">
            <v>0</v>
          </cell>
          <cell r="L47">
            <v>0</v>
          </cell>
          <cell r="P47">
            <v>0</v>
          </cell>
          <cell r="Q47">
            <v>0</v>
          </cell>
          <cell r="R47">
            <v>0</v>
          </cell>
        </row>
        <row r="48">
          <cell r="E48">
            <v>1.3963140000000001</v>
          </cell>
          <cell r="F48">
            <v>0</v>
          </cell>
          <cell r="G48">
            <v>0</v>
          </cell>
          <cell r="I48">
            <v>0</v>
          </cell>
          <cell r="J48">
            <v>0</v>
          </cell>
          <cell r="K48">
            <v>0</v>
          </cell>
          <cell r="L48">
            <v>0</v>
          </cell>
          <cell r="P48">
            <v>0</v>
          </cell>
          <cell r="Q48">
            <v>0</v>
          </cell>
          <cell r="R48">
            <v>0</v>
          </cell>
        </row>
        <row r="49">
          <cell r="E49">
            <v>0</v>
          </cell>
          <cell r="F49">
            <v>0</v>
          </cell>
          <cell r="G49">
            <v>0</v>
          </cell>
          <cell r="I49">
            <v>0</v>
          </cell>
          <cell r="J49">
            <v>0</v>
          </cell>
          <cell r="K49">
            <v>0</v>
          </cell>
          <cell r="L49">
            <v>0</v>
          </cell>
          <cell r="P49">
            <v>0</v>
          </cell>
          <cell r="Q49">
            <v>0</v>
          </cell>
          <cell r="R49">
            <v>0</v>
          </cell>
        </row>
        <row r="50">
          <cell r="E50">
            <v>0.88786399999999999</v>
          </cell>
          <cell r="F50">
            <v>0</v>
          </cell>
          <cell r="G50">
            <v>0</v>
          </cell>
          <cell r="I50">
            <v>0</v>
          </cell>
          <cell r="J50">
            <v>0</v>
          </cell>
          <cell r="K50">
            <v>0</v>
          </cell>
          <cell r="L50">
            <v>0</v>
          </cell>
          <cell r="P50">
            <v>0</v>
          </cell>
          <cell r="Q50">
            <v>0</v>
          </cell>
          <cell r="R50">
            <v>0</v>
          </cell>
        </row>
        <row r="51">
          <cell r="E51">
            <v>0.36345300000000003</v>
          </cell>
          <cell r="F51">
            <v>0</v>
          </cell>
          <cell r="G51">
            <v>0</v>
          </cell>
          <cell r="I51">
            <v>0</v>
          </cell>
          <cell r="J51">
            <v>0</v>
          </cell>
          <cell r="K51">
            <v>0</v>
          </cell>
          <cell r="L51">
            <v>0</v>
          </cell>
          <cell r="P51">
            <v>0</v>
          </cell>
          <cell r="Q51">
            <v>0</v>
          </cell>
          <cell r="R51">
            <v>0</v>
          </cell>
        </row>
        <row r="52">
          <cell r="E52">
            <v>2.307474</v>
          </cell>
          <cell r="F52">
            <v>0</v>
          </cell>
          <cell r="G52">
            <v>0</v>
          </cell>
          <cell r="I52">
            <v>0</v>
          </cell>
          <cell r="J52">
            <v>0</v>
          </cell>
          <cell r="K52">
            <v>0</v>
          </cell>
          <cell r="L52">
            <v>0</v>
          </cell>
          <cell r="P52">
            <v>0</v>
          </cell>
          <cell r="Q52">
            <v>0</v>
          </cell>
          <cell r="R52">
            <v>0</v>
          </cell>
        </row>
        <row r="53">
          <cell r="E53">
            <v>0</v>
          </cell>
          <cell r="F53">
            <v>0</v>
          </cell>
          <cell r="G53">
            <v>0</v>
          </cell>
          <cell r="I53">
            <v>0</v>
          </cell>
          <cell r="J53">
            <v>0</v>
          </cell>
          <cell r="K53">
            <v>0</v>
          </cell>
          <cell r="L53">
            <v>0</v>
          </cell>
          <cell r="P53">
            <v>0</v>
          </cell>
          <cell r="Q53">
            <v>0</v>
          </cell>
          <cell r="R53">
            <v>0</v>
          </cell>
        </row>
        <row r="54">
          <cell r="E54">
            <v>0</v>
          </cell>
          <cell r="F54">
            <v>0</v>
          </cell>
          <cell r="G54">
            <v>0</v>
          </cell>
          <cell r="I54">
            <v>0</v>
          </cell>
          <cell r="J54">
            <v>0</v>
          </cell>
          <cell r="K54">
            <v>0</v>
          </cell>
          <cell r="L54">
            <v>0</v>
          </cell>
          <cell r="P54">
            <v>0</v>
          </cell>
          <cell r="Q54">
            <v>0</v>
          </cell>
          <cell r="R54">
            <v>0</v>
          </cell>
        </row>
        <row r="55">
          <cell r="E55">
            <v>1.349038</v>
          </cell>
          <cell r="F55">
            <v>0</v>
          </cell>
          <cell r="G55">
            <v>0</v>
          </cell>
          <cell r="I55">
            <v>0</v>
          </cell>
          <cell r="J55">
            <v>0</v>
          </cell>
          <cell r="K55">
            <v>0</v>
          </cell>
          <cell r="L55">
            <v>0</v>
          </cell>
          <cell r="P55">
            <v>0</v>
          </cell>
          <cell r="Q55">
            <v>0</v>
          </cell>
          <cell r="R55">
            <v>0</v>
          </cell>
        </row>
        <row r="56">
          <cell r="E56">
            <v>0</v>
          </cell>
          <cell r="F56">
            <v>0</v>
          </cell>
          <cell r="G56">
            <v>0</v>
          </cell>
          <cell r="I56">
            <v>0</v>
          </cell>
          <cell r="J56">
            <v>0</v>
          </cell>
          <cell r="K56">
            <v>0</v>
          </cell>
          <cell r="L56">
            <v>0</v>
          </cell>
          <cell r="P56">
            <v>0</v>
          </cell>
          <cell r="Q56">
            <v>0</v>
          </cell>
          <cell r="R56">
            <v>0</v>
          </cell>
        </row>
        <row r="57">
          <cell r="E57">
            <v>1.2341500000000001</v>
          </cell>
          <cell r="F57">
            <v>0</v>
          </cell>
          <cell r="G57">
            <v>0</v>
          </cell>
          <cell r="I57">
            <v>0</v>
          </cell>
          <cell r="J57">
            <v>0</v>
          </cell>
          <cell r="K57">
            <v>0</v>
          </cell>
          <cell r="L57">
            <v>0</v>
          </cell>
          <cell r="P57">
            <v>0</v>
          </cell>
          <cell r="Q57">
            <v>0</v>
          </cell>
          <cell r="R57">
            <v>0</v>
          </cell>
        </row>
        <row r="58">
          <cell r="E58">
            <v>2.0374289999999999</v>
          </cell>
          <cell r="F58">
            <v>0</v>
          </cell>
          <cell r="G58">
            <v>0</v>
          </cell>
          <cell r="I58">
            <v>0</v>
          </cell>
          <cell r="J58">
            <v>0</v>
          </cell>
          <cell r="K58">
            <v>0</v>
          </cell>
          <cell r="L58">
            <v>0</v>
          </cell>
          <cell r="P58">
            <v>0</v>
          </cell>
          <cell r="Q58">
            <v>0</v>
          </cell>
          <cell r="R58">
            <v>0</v>
          </cell>
        </row>
        <row r="59">
          <cell r="E59">
            <v>0</v>
          </cell>
          <cell r="F59">
            <v>0</v>
          </cell>
          <cell r="G59">
            <v>0</v>
          </cell>
          <cell r="I59">
            <v>0</v>
          </cell>
          <cell r="J59">
            <v>0</v>
          </cell>
          <cell r="K59">
            <v>0</v>
          </cell>
          <cell r="L59">
            <v>0</v>
          </cell>
          <cell r="P59">
            <v>0</v>
          </cell>
          <cell r="Q59">
            <v>0</v>
          </cell>
          <cell r="R59">
            <v>0</v>
          </cell>
        </row>
        <row r="60">
          <cell r="E60">
            <v>1.195775</v>
          </cell>
          <cell r="F60">
            <v>0</v>
          </cell>
          <cell r="G60">
            <v>0</v>
          </cell>
          <cell r="I60">
            <v>0</v>
          </cell>
          <cell r="J60">
            <v>0</v>
          </cell>
          <cell r="K60">
            <v>0</v>
          </cell>
          <cell r="L60">
            <v>0</v>
          </cell>
          <cell r="P60">
            <v>0</v>
          </cell>
          <cell r="Q60">
            <v>0</v>
          </cell>
          <cell r="R60">
            <v>0</v>
          </cell>
        </row>
        <row r="61">
          <cell r="E61">
            <v>0</v>
          </cell>
          <cell r="F61">
            <v>0</v>
          </cell>
          <cell r="G61">
            <v>0</v>
          </cell>
          <cell r="I61">
            <v>0</v>
          </cell>
          <cell r="J61">
            <v>0</v>
          </cell>
          <cell r="K61">
            <v>0</v>
          </cell>
          <cell r="L61">
            <v>0</v>
          </cell>
          <cell r="P61">
            <v>0</v>
          </cell>
          <cell r="Q61">
            <v>0</v>
          </cell>
          <cell r="R61">
            <v>0</v>
          </cell>
        </row>
        <row r="62">
          <cell r="E62">
            <v>0</v>
          </cell>
          <cell r="F62">
            <v>0</v>
          </cell>
          <cell r="G62">
            <v>0</v>
          </cell>
          <cell r="I62">
            <v>0</v>
          </cell>
          <cell r="J62">
            <v>0</v>
          </cell>
          <cell r="K62">
            <v>0</v>
          </cell>
          <cell r="L62">
            <v>0</v>
          </cell>
          <cell r="P62">
            <v>0</v>
          </cell>
          <cell r="Q62">
            <v>0</v>
          </cell>
          <cell r="R62">
            <v>0</v>
          </cell>
        </row>
        <row r="63">
          <cell r="E63">
            <v>0</v>
          </cell>
          <cell r="F63">
            <v>0</v>
          </cell>
          <cell r="G63">
            <v>0</v>
          </cell>
          <cell r="I63">
            <v>0</v>
          </cell>
          <cell r="J63">
            <v>0</v>
          </cell>
          <cell r="K63">
            <v>0</v>
          </cell>
          <cell r="L63">
            <v>0</v>
          </cell>
          <cell r="P63">
            <v>0</v>
          </cell>
          <cell r="Q63">
            <v>0</v>
          </cell>
          <cell r="R63">
            <v>0</v>
          </cell>
        </row>
        <row r="64">
          <cell r="E64">
            <v>1.6787859999999999</v>
          </cell>
          <cell r="F64">
            <v>0</v>
          </cell>
          <cell r="G64">
            <v>0</v>
          </cell>
          <cell r="I64">
            <v>0</v>
          </cell>
          <cell r="J64">
            <v>0</v>
          </cell>
          <cell r="K64">
            <v>0</v>
          </cell>
          <cell r="L64">
            <v>0</v>
          </cell>
          <cell r="P64">
            <v>0</v>
          </cell>
          <cell r="Q64">
            <v>0</v>
          </cell>
          <cell r="R64">
            <v>0</v>
          </cell>
        </row>
        <row r="65">
          <cell r="E65">
            <v>0</v>
          </cell>
          <cell r="F65">
            <v>0</v>
          </cell>
          <cell r="G65">
            <v>0</v>
          </cell>
          <cell r="I65">
            <v>0</v>
          </cell>
          <cell r="J65">
            <v>0</v>
          </cell>
          <cell r="K65">
            <v>0</v>
          </cell>
          <cell r="L65">
            <v>0</v>
          </cell>
          <cell r="P65">
            <v>0</v>
          </cell>
          <cell r="Q65">
            <v>0</v>
          </cell>
          <cell r="R65">
            <v>0</v>
          </cell>
        </row>
        <row r="66">
          <cell r="E66">
            <v>0</v>
          </cell>
          <cell r="F66">
            <v>0</v>
          </cell>
          <cell r="G66">
            <v>0</v>
          </cell>
          <cell r="I66">
            <v>0</v>
          </cell>
          <cell r="J66">
            <v>0</v>
          </cell>
          <cell r="K66">
            <v>0</v>
          </cell>
          <cell r="L66">
            <v>0</v>
          </cell>
          <cell r="P66">
            <v>0</v>
          </cell>
          <cell r="Q66">
            <v>0</v>
          </cell>
          <cell r="R66">
            <v>0</v>
          </cell>
        </row>
        <row r="67">
          <cell r="E67">
            <v>0.82035999999999998</v>
          </cell>
          <cell r="F67">
            <v>0</v>
          </cell>
          <cell r="G67">
            <v>0</v>
          </cell>
          <cell r="I67">
            <v>0</v>
          </cell>
          <cell r="J67">
            <v>0</v>
          </cell>
          <cell r="K67">
            <v>0</v>
          </cell>
          <cell r="L67">
            <v>0</v>
          </cell>
          <cell r="P67">
            <v>0</v>
          </cell>
          <cell r="Q67">
            <v>0</v>
          </cell>
          <cell r="R67">
            <v>0</v>
          </cell>
        </row>
        <row r="68">
          <cell r="E68">
            <v>0.92473000000000005</v>
          </cell>
          <cell r="F68">
            <v>0</v>
          </cell>
          <cell r="G68">
            <v>0</v>
          </cell>
          <cell r="I68">
            <v>0</v>
          </cell>
          <cell r="J68">
            <v>0</v>
          </cell>
          <cell r="K68">
            <v>0</v>
          </cell>
          <cell r="L68">
            <v>0</v>
          </cell>
          <cell r="P68">
            <v>0</v>
          </cell>
          <cell r="Q68">
            <v>0</v>
          </cell>
          <cell r="R68">
            <v>0</v>
          </cell>
        </row>
        <row r="69">
          <cell r="E69">
            <v>0</v>
          </cell>
          <cell r="F69">
            <v>0</v>
          </cell>
          <cell r="G69">
            <v>0</v>
          </cell>
          <cell r="I69">
            <v>0</v>
          </cell>
          <cell r="J69">
            <v>0</v>
          </cell>
          <cell r="K69">
            <v>0</v>
          </cell>
          <cell r="L69">
            <v>0</v>
          </cell>
          <cell r="P69">
            <v>0</v>
          </cell>
          <cell r="Q69">
            <v>0</v>
          </cell>
          <cell r="R69">
            <v>0</v>
          </cell>
        </row>
        <row r="70">
          <cell r="E70">
            <v>2.334441</v>
          </cell>
          <cell r="F70">
            <v>0</v>
          </cell>
          <cell r="G70">
            <v>0</v>
          </cell>
          <cell r="I70">
            <v>0</v>
          </cell>
          <cell r="J70">
            <v>0</v>
          </cell>
          <cell r="K70">
            <v>0</v>
          </cell>
          <cell r="L70">
            <v>0</v>
          </cell>
          <cell r="P70">
            <v>0</v>
          </cell>
          <cell r="Q70">
            <v>0</v>
          </cell>
          <cell r="R70">
            <v>0</v>
          </cell>
        </row>
        <row r="71">
          <cell r="E71">
            <v>0</v>
          </cell>
          <cell r="F71">
            <v>0</v>
          </cell>
          <cell r="G71">
            <v>0</v>
          </cell>
          <cell r="I71">
            <v>0</v>
          </cell>
          <cell r="J71">
            <v>0</v>
          </cell>
          <cell r="K71">
            <v>0</v>
          </cell>
          <cell r="L71">
            <v>0</v>
          </cell>
          <cell r="P71">
            <v>0</v>
          </cell>
          <cell r="Q71">
            <v>0</v>
          </cell>
          <cell r="R71">
            <v>0</v>
          </cell>
        </row>
        <row r="72">
          <cell r="E72">
            <v>1.291507</v>
          </cell>
          <cell r="F72">
            <v>0</v>
          </cell>
          <cell r="G72">
            <v>0</v>
          </cell>
          <cell r="I72">
            <v>0</v>
          </cell>
          <cell r="J72">
            <v>0</v>
          </cell>
          <cell r="K72">
            <v>0</v>
          </cell>
          <cell r="L72">
            <v>0</v>
          </cell>
          <cell r="P72">
            <v>0</v>
          </cell>
          <cell r="Q72">
            <v>0</v>
          </cell>
          <cell r="R72">
            <v>0</v>
          </cell>
        </row>
        <row r="73">
          <cell r="E73">
            <v>0</v>
          </cell>
          <cell r="F73">
            <v>0</v>
          </cell>
          <cell r="G73">
            <v>0</v>
          </cell>
          <cell r="I73">
            <v>0</v>
          </cell>
          <cell r="J73">
            <v>0</v>
          </cell>
          <cell r="K73">
            <v>0</v>
          </cell>
          <cell r="L73">
            <v>0</v>
          </cell>
          <cell r="P73">
            <v>0</v>
          </cell>
          <cell r="Q73">
            <v>0</v>
          </cell>
          <cell r="R73">
            <v>0</v>
          </cell>
        </row>
        <row r="74">
          <cell r="E74">
            <v>0</v>
          </cell>
          <cell r="F74">
            <v>0</v>
          </cell>
          <cell r="G74">
            <v>0</v>
          </cell>
          <cell r="I74">
            <v>0</v>
          </cell>
          <cell r="J74">
            <v>0</v>
          </cell>
          <cell r="K74">
            <v>0</v>
          </cell>
          <cell r="L74">
            <v>0</v>
          </cell>
          <cell r="P74">
            <v>0</v>
          </cell>
          <cell r="Q74">
            <v>0</v>
          </cell>
          <cell r="R74">
            <v>0</v>
          </cell>
        </row>
        <row r="75">
          <cell r="E75">
            <v>0</v>
          </cell>
          <cell r="F75">
            <v>0</v>
          </cell>
          <cell r="G75">
            <v>0</v>
          </cell>
          <cell r="I75">
            <v>0</v>
          </cell>
          <cell r="J75">
            <v>0</v>
          </cell>
          <cell r="K75">
            <v>0</v>
          </cell>
          <cell r="L75">
            <v>0</v>
          </cell>
          <cell r="P75">
            <v>0</v>
          </cell>
          <cell r="Q75">
            <v>0</v>
          </cell>
          <cell r="R75">
            <v>0</v>
          </cell>
        </row>
        <row r="76">
          <cell r="E76">
            <v>0</v>
          </cell>
          <cell r="F76">
            <v>0</v>
          </cell>
          <cell r="G76">
            <v>0</v>
          </cell>
          <cell r="I76">
            <v>0</v>
          </cell>
          <cell r="J76">
            <v>0</v>
          </cell>
          <cell r="K76">
            <v>0</v>
          </cell>
          <cell r="L76">
            <v>0</v>
          </cell>
          <cell r="P76">
            <v>0</v>
          </cell>
          <cell r="Q76">
            <v>0</v>
          </cell>
          <cell r="R76">
            <v>0</v>
          </cell>
        </row>
        <row r="77">
          <cell r="E77">
            <v>0.869842</v>
          </cell>
          <cell r="F77">
            <v>0</v>
          </cell>
          <cell r="G77">
            <v>0</v>
          </cell>
          <cell r="I77">
            <v>0</v>
          </cell>
          <cell r="J77">
            <v>0</v>
          </cell>
          <cell r="K77">
            <v>0</v>
          </cell>
          <cell r="L77">
            <v>0</v>
          </cell>
          <cell r="P77">
            <v>0</v>
          </cell>
          <cell r="Q77">
            <v>0</v>
          </cell>
          <cell r="R77">
            <v>0</v>
          </cell>
        </row>
        <row r="78">
          <cell r="E78">
            <v>0</v>
          </cell>
          <cell r="F78">
            <v>0</v>
          </cell>
          <cell r="G78">
            <v>0</v>
          </cell>
          <cell r="I78">
            <v>0</v>
          </cell>
          <cell r="J78">
            <v>0</v>
          </cell>
          <cell r="K78">
            <v>0</v>
          </cell>
          <cell r="L78">
            <v>0</v>
          </cell>
          <cell r="P78">
            <v>0</v>
          </cell>
          <cell r="Q78">
            <v>0</v>
          </cell>
          <cell r="R78">
            <v>0</v>
          </cell>
        </row>
        <row r="79">
          <cell r="E79">
            <v>0</v>
          </cell>
          <cell r="F79">
            <v>0</v>
          </cell>
          <cell r="G79">
            <v>0</v>
          </cell>
          <cell r="I79">
            <v>0</v>
          </cell>
          <cell r="J79">
            <v>0</v>
          </cell>
          <cell r="K79">
            <v>0</v>
          </cell>
          <cell r="L79">
            <v>0</v>
          </cell>
          <cell r="P79">
            <v>0</v>
          </cell>
          <cell r="Q79">
            <v>0</v>
          </cell>
          <cell r="R79">
            <v>0</v>
          </cell>
        </row>
        <row r="80">
          <cell r="E80">
            <v>0</v>
          </cell>
          <cell r="F80">
            <v>0</v>
          </cell>
          <cell r="G80">
            <v>0</v>
          </cell>
          <cell r="I80">
            <v>0</v>
          </cell>
          <cell r="J80">
            <v>0</v>
          </cell>
          <cell r="K80">
            <v>0</v>
          </cell>
          <cell r="L80">
            <v>0</v>
          </cell>
          <cell r="P80">
            <v>0</v>
          </cell>
          <cell r="Q80">
            <v>0</v>
          </cell>
          <cell r="R80">
            <v>0</v>
          </cell>
        </row>
        <row r="81">
          <cell r="E81">
            <v>0</v>
          </cell>
          <cell r="F81">
            <v>0</v>
          </cell>
          <cell r="G81">
            <v>0</v>
          </cell>
          <cell r="I81">
            <v>0</v>
          </cell>
          <cell r="J81">
            <v>0</v>
          </cell>
          <cell r="K81">
            <v>0</v>
          </cell>
          <cell r="L81">
            <v>0</v>
          </cell>
          <cell r="P81">
            <v>0</v>
          </cell>
          <cell r="Q81">
            <v>0</v>
          </cell>
          <cell r="R81">
            <v>0</v>
          </cell>
        </row>
        <row r="82">
          <cell r="E82">
            <v>1.45712</v>
          </cell>
          <cell r="F82">
            <v>0</v>
          </cell>
          <cell r="G82">
            <v>0</v>
          </cell>
          <cell r="I82">
            <v>0</v>
          </cell>
          <cell r="J82">
            <v>0</v>
          </cell>
          <cell r="K82">
            <v>0</v>
          </cell>
          <cell r="L82">
            <v>0</v>
          </cell>
          <cell r="P82">
            <v>0</v>
          </cell>
          <cell r="Q82">
            <v>0</v>
          </cell>
          <cell r="R82">
            <v>0</v>
          </cell>
        </row>
        <row r="83">
          <cell r="E83">
            <v>0</v>
          </cell>
          <cell r="F83">
            <v>0</v>
          </cell>
          <cell r="G83">
            <v>0</v>
          </cell>
          <cell r="I83">
            <v>0</v>
          </cell>
          <cell r="J83">
            <v>0</v>
          </cell>
          <cell r="K83">
            <v>0</v>
          </cell>
          <cell r="L83">
            <v>0</v>
          </cell>
          <cell r="P83">
            <v>0</v>
          </cell>
          <cell r="Q83">
            <v>0</v>
          </cell>
          <cell r="R83">
            <v>0</v>
          </cell>
        </row>
        <row r="84">
          <cell r="E84">
            <v>1.4737750000000001</v>
          </cell>
          <cell r="F84">
            <v>0</v>
          </cell>
          <cell r="G84">
            <v>0</v>
          </cell>
          <cell r="I84">
            <v>0</v>
          </cell>
          <cell r="J84">
            <v>0</v>
          </cell>
          <cell r="K84">
            <v>0</v>
          </cell>
          <cell r="L84">
            <v>0</v>
          </cell>
          <cell r="P84">
            <v>0</v>
          </cell>
          <cell r="Q84">
            <v>0</v>
          </cell>
          <cell r="R84">
            <v>0</v>
          </cell>
        </row>
        <row r="85">
          <cell r="E85">
            <v>0</v>
          </cell>
          <cell r="F85">
            <v>0</v>
          </cell>
          <cell r="G85">
            <v>0</v>
          </cell>
          <cell r="I85">
            <v>0</v>
          </cell>
          <cell r="J85">
            <v>0</v>
          </cell>
          <cell r="K85">
            <v>0</v>
          </cell>
          <cell r="L85">
            <v>0</v>
          </cell>
          <cell r="P85">
            <v>0</v>
          </cell>
          <cell r="Q85">
            <v>0</v>
          </cell>
          <cell r="R85">
            <v>0</v>
          </cell>
        </row>
        <row r="86">
          <cell r="E86">
            <v>0</v>
          </cell>
          <cell r="F86">
            <v>0</v>
          </cell>
          <cell r="G86">
            <v>0</v>
          </cell>
          <cell r="I86">
            <v>0</v>
          </cell>
          <cell r="J86">
            <v>0</v>
          </cell>
          <cell r="K86">
            <v>0</v>
          </cell>
          <cell r="L86">
            <v>0</v>
          </cell>
          <cell r="P86">
            <v>0</v>
          </cell>
          <cell r="Q86">
            <v>0</v>
          </cell>
          <cell r="R86">
            <v>0</v>
          </cell>
        </row>
        <row r="87">
          <cell r="E87">
            <v>0</v>
          </cell>
          <cell r="F87">
            <v>0</v>
          </cell>
          <cell r="G87">
            <v>0</v>
          </cell>
          <cell r="I87">
            <v>0</v>
          </cell>
          <cell r="J87">
            <v>0</v>
          </cell>
          <cell r="K87">
            <v>0</v>
          </cell>
          <cell r="L87">
            <v>0</v>
          </cell>
          <cell r="P87">
            <v>0</v>
          </cell>
          <cell r="Q87">
            <v>0</v>
          </cell>
          <cell r="R87">
            <v>0</v>
          </cell>
        </row>
        <row r="88">
          <cell r="E88">
            <v>0</v>
          </cell>
          <cell r="F88">
            <v>0</v>
          </cell>
          <cell r="G88">
            <v>0</v>
          </cell>
          <cell r="I88">
            <v>0</v>
          </cell>
          <cell r="J88">
            <v>0</v>
          </cell>
          <cell r="K88">
            <v>0</v>
          </cell>
          <cell r="L88">
            <v>0</v>
          </cell>
          <cell r="P88">
            <v>0</v>
          </cell>
          <cell r="Q88">
            <v>0</v>
          </cell>
          <cell r="R88">
            <v>0</v>
          </cell>
        </row>
        <row r="89">
          <cell r="E89">
            <v>0</v>
          </cell>
          <cell r="F89">
            <v>0</v>
          </cell>
          <cell r="G89">
            <v>0</v>
          </cell>
          <cell r="I89">
            <v>0</v>
          </cell>
          <cell r="J89">
            <v>0</v>
          </cell>
          <cell r="K89">
            <v>0</v>
          </cell>
          <cell r="L89">
            <v>0</v>
          </cell>
          <cell r="P89">
            <v>0</v>
          </cell>
          <cell r="Q89">
            <v>0</v>
          </cell>
          <cell r="R89">
            <v>0</v>
          </cell>
        </row>
        <row r="90">
          <cell r="E90">
            <v>4.9008999999999997E-2</v>
          </cell>
          <cell r="F90">
            <v>0</v>
          </cell>
          <cell r="G90">
            <v>0</v>
          </cell>
          <cell r="I90">
            <v>0</v>
          </cell>
          <cell r="J90">
            <v>0</v>
          </cell>
          <cell r="K90">
            <v>0</v>
          </cell>
          <cell r="L90">
            <v>0</v>
          </cell>
          <cell r="P90">
            <v>0</v>
          </cell>
          <cell r="Q90">
            <v>0</v>
          </cell>
          <cell r="R90">
            <v>0</v>
          </cell>
        </row>
        <row r="91">
          <cell r="E91">
            <v>0</v>
          </cell>
          <cell r="F91">
            <v>0</v>
          </cell>
          <cell r="G91">
            <v>0</v>
          </cell>
          <cell r="I91">
            <v>0</v>
          </cell>
          <cell r="J91">
            <v>0</v>
          </cell>
          <cell r="K91">
            <v>0</v>
          </cell>
          <cell r="L91">
            <v>0</v>
          </cell>
          <cell r="P91">
            <v>0</v>
          </cell>
          <cell r="Q91">
            <v>0</v>
          </cell>
          <cell r="R91">
            <v>0</v>
          </cell>
        </row>
        <row r="92">
          <cell r="E92">
            <v>0</v>
          </cell>
          <cell r="F92">
            <v>0</v>
          </cell>
          <cell r="G92">
            <v>0</v>
          </cell>
          <cell r="I92">
            <v>0</v>
          </cell>
          <cell r="J92">
            <v>0</v>
          </cell>
          <cell r="K92">
            <v>0</v>
          </cell>
          <cell r="L92">
            <v>0</v>
          </cell>
          <cell r="P92">
            <v>0</v>
          </cell>
          <cell r="Q92">
            <v>0</v>
          </cell>
          <cell r="R92">
            <v>0</v>
          </cell>
        </row>
        <row r="93">
          <cell r="E93">
            <v>0</v>
          </cell>
          <cell r="F93">
            <v>0</v>
          </cell>
          <cell r="G93">
            <v>0</v>
          </cell>
          <cell r="I93">
            <v>0</v>
          </cell>
          <cell r="J93">
            <v>0</v>
          </cell>
          <cell r="K93">
            <v>0</v>
          </cell>
          <cell r="L93">
            <v>0</v>
          </cell>
          <cell r="P93">
            <v>0</v>
          </cell>
          <cell r="Q93">
            <v>0</v>
          </cell>
          <cell r="R93">
            <v>0</v>
          </cell>
        </row>
        <row r="94">
          <cell r="E94">
            <v>0</v>
          </cell>
          <cell r="F94">
            <v>0</v>
          </cell>
          <cell r="G94">
            <v>0</v>
          </cell>
          <cell r="I94">
            <v>0</v>
          </cell>
          <cell r="J94">
            <v>0</v>
          </cell>
          <cell r="K94">
            <v>0</v>
          </cell>
          <cell r="L94">
            <v>0</v>
          </cell>
          <cell r="P94">
            <v>0</v>
          </cell>
          <cell r="Q94">
            <v>0</v>
          </cell>
          <cell r="R94">
            <v>0</v>
          </cell>
        </row>
        <row r="95">
          <cell r="E95">
            <v>2.805866</v>
          </cell>
          <cell r="F95">
            <v>0</v>
          </cell>
          <cell r="G95">
            <v>0</v>
          </cell>
          <cell r="I95">
            <v>0</v>
          </cell>
          <cell r="J95">
            <v>0</v>
          </cell>
          <cell r="K95">
            <v>0</v>
          </cell>
          <cell r="L95">
            <v>0</v>
          </cell>
          <cell r="P95">
            <v>0</v>
          </cell>
          <cell r="Q95">
            <v>0</v>
          </cell>
          <cell r="R95">
            <v>0</v>
          </cell>
        </row>
        <row r="96">
          <cell r="E96">
            <v>0</v>
          </cell>
          <cell r="F96">
            <v>0</v>
          </cell>
          <cell r="G96">
            <v>0</v>
          </cell>
          <cell r="I96">
            <v>0</v>
          </cell>
          <cell r="J96">
            <v>0</v>
          </cell>
          <cell r="K96">
            <v>0</v>
          </cell>
          <cell r="L96">
            <v>0</v>
          </cell>
          <cell r="P96">
            <v>0</v>
          </cell>
          <cell r="Q96">
            <v>0</v>
          </cell>
          <cell r="R96">
            <v>0</v>
          </cell>
        </row>
        <row r="97">
          <cell r="E97">
            <v>1.557993</v>
          </cell>
          <cell r="F97">
            <v>0</v>
          </cell>
          <cell r="G97">
            <v>0</v>
          </cell>
          <cell r="I97">
            <v>0</v>
          </cell>
          <cell r="J97">
            <v>0</v>
          </cell>
          <cell r="K97">
            <v>0</v>
          </cell>
          <cell r="L97">
            <v>0</v>
          </cell>
          <cell r="P97">
            <v>0</v>
          </cell>
          <cell r="Q97">
            <v>0</v>
          </cell>
          <cell r="R97">
            <v>0</v>
          </cell>
        </row>
        <row r="98">
          <cell r="E98">
            <v>0</v>
          </cell>
          <cell r="F98">
            <v>0</v>
          </cell>
          <cell r="G98">
            <v>0</v>
          </cell>
          <cell r="I98">
            <v>0</v>
          </cell>
          <cell r="J98">
            <v>0</v>
          </cell>
          <cell r="K98">
            <v>0</v>
          </cell>
          <cell r="L98">
            <v>0</v>
          </cell>
          <cell r="P98">
            <v>0</v>
          </cell>
          <cell r="Q98">
            <v>0</v>
          </cell>
          <cell r="R98">
            <v>0</v>
          </cell>
        </row>
        <row r="99">
          <cell r="E99">
            <v>0</v>
          </cell>
          <cell r="F99">
            <v>0</v>
          </cell>
          <cell r="G99">
            <v>0</v>
          </cell>
          <cell r="I99">
            <v>0</v>
          </cell>
          <cell r="J99">
            <v>0</v>
          </cell>
          <cell r="K99">
            <v>0</v>
          </cell>
          <cell r="L99">
            <v>0</v>
          </cell>
          <cell r="P99">
            <v>0</v>
          </cell>
          <cell r="Q99">
            <v>0</v>
          </cell>
          <cell r="R99">
            <v>0</v>
          </cell>
        </row>
        <row r="100">
          <cell r="E100">
            <v>1.4076010000000001</v>
          </cell>
          <cell r="F100">
            <v>0</v>
          </cell>
          <cell r="G100">
            <v>0</v>
          </cell>
          <cell r="I100">
            <v>0</v>
          </cell>
          <cell r="J100">
            <v>0</v>
          </cell>
          <cell r="K100">
            <v>0</v>
          </cell>
          <cell r="L100">
            <v>0</v>
          </cell>
          <cell r="P100">
            <v>0</v>
          </cell>
          <cell r="Q100">
            <v>0</v>
          </cell>
          <cell r="R100">
            <v>0</v>
          </cell>
        </row>
        <row r="101">
          <cell r="E101">
            <v>2.5184250000000001</v>
          </cell>
          <cell r="F101">
            <v>0</v>
          </cell>
          <cell r="G101">
            <v>0</v>
          </cell>
          <cell r="I101">
            <v>0</v>
          </cell>
          <cell r="J101">
            <v>0</v>
          </cell>
          <cell r="K101">
            <v>0</v>
          </cell>
          <cell r="L101">
            <v>0</v>
          </cell>
          <cell r="P101">
            <v>0</v>
          </cell>
          <cell r="Q101">
            <v>0</v>
          </cell>
          <cell r="R101">
            <v>0</v>
          </cell>
        </row>
        <row r="102">
          <cell r="E102">
            <v>0</v>
          </cell>
          <cell r="F102">
            <v>0</v>
          </cell>
          <cell r="G102">
            <v>0</v>
          </cell>
          <cell r="I102">
            <v>0</v>
          </cell>
          <cell r="J102">
            <v>0</v>
          </cell>
          <cell r="K102">
            <v>0</v>
          </cell>
          <cell r="L102">
            <v>0</v>
          </cell>
          <cell r="P102">
            <v>0</v>
          </cell>
          <cell r="Q102">
            <v>0</v>
          </cell>
          <cell r="R102">
            <v>0</v>
          </cell>
        </row>
        <row r="103">
          <cell r="E103">
            <v>0.50341100000000005</v>
          </cell>
          <cell r="F103">
            <v>0</v>
          </cell>
          <cell r="G103">
            <v>0</v>
          </cell>
          <cell r="I103">
            <v>0</v>
          </cell>
          <cell r="J103">
            <v>0</v>
          </cell>
          <cell r="K103">
            <v>0</v>
          </cell>
          <cell r="L103">
            <v>0</v>
          </cell>
          <cell r="P103">
            <v>0</v>
          </cell>
          <cell r="Q103">
            <v>0</v>
          </cell>
          <cell r="R103">
            <v>0</v>
          </cell>
        </row>
        <row r="104">
          <cell r="E104">
            <v>0</v>
          </cell>
          <cell r="F104">
            <v>0</v>
          </cell>
          <cell r="G104">
            <v>0</v>
          </cell>
          <cell r="I104">
            <v>0</v>
          </cell>
          <cell r="J104">
            <v>0</v>
          </cell>
          <cell r="K104">
            <v>0</v>
          </cell>
          <cell r="L104">
            <v>0</v>
          </cell>
          <cell r="P104">
            <v>0</v>
          </cell>
          <cell r="Q104">
            <v>0</v>
          </cell>
          <cell r="R104">
            <v>0</v>
          </cell>
        </row>
        <row r="105">
          <cell r="E105">
            <v>0</v>
          </cell>
          <cell r="F105">
            <v>0</v>
          </cell>
          <cell r="G105">
            <v>0</v>
          </cell>
          <cell r="I105">
            <v>0</v>
          </cell>
          <cell r="J105">
            <v>0</v>
          </cell>
          <cell r="K105">
            <v>0</v>
          </cell>
          <cell r="L105">
            <v>0</v>
          </cell>
          <cell r="P105">
            <v>0</v>
          </cell>
          <cell r="Q105">
            <v>0</v>
          </cell>
          <cell r="R105">
            <v>0</v>
          </cell>
        </row>
        <row r="106">
          <cell r="E106">
            <v>1.1537010000000001</v>
          </cell>
          <cell r="F106">
            <v>0</v>
          </cell>
          <cell r="G106">
            <v>0</v>
          </cell>
          <cell r="I106">
            <v>0</v>
          </cell>
          <cell r="J106">
            <v>0</v>
          </cell>
          <cell r="K106">
            <v>0</v>
          </cell>
          <cell r="L106">
            <v>0</v>
          </cell>
          <cell r="P106">
            <v>0</v>
          </cell>
          <cell r="Q106">
            <v>0</v>
          </cell>
          <cell r="R106">
            <v>0</v>
          </cell>
        </row>
        <row r="107">
          <cell r="E107">
            <v>3.6435140000000001</v>
          </cell>
          <cell r="F107">
            <v>0</v>
          </cell>
          <cell r="G107">
            <v>0</v>
          </cell>
          <cell r="I107">
            <v>0</v>
          </cell>
          <cell r="J107">
            <v>0</v>
          </cell>
          <cell r="K107">
            <v>0</v>
          </cell>
          <cell r="L107">
            <v>0</v>
          </cell>
          <cell r="P107">
            <v>0</v>
          </cell>
          <cell r="Q107">
            <v>0</v>
          </cell>
          <cell r="R107">
            <v>0</v>
          </cell>
        </row>
        <row r="108">
          <cell r="E108">
            <v>0</v>
          </cell>
          <cell r="F108">
            <v>0</v>
          </cell>
          <cell r="G108">
            <v>0</v>
          </cell>
          <cell r="I108">
            <v>0</v>
          </cell>
          <cell r="J108">
            <v>0</v>
          </cell>
          <cell r="K108">
            <v>0</v>
          </cell>
          <cell r="L108">
            <v>0</v>
          </cell>
          <cell r="P108">
            <v>0</v>
          </cell>
          <cell r="Q108">
            <v>0</v>
          </cell>
          <cell r="R108">
            <v>0</v>
          </cell>
        </row>
        <row r="109">
          <cell r="E109">
            <v>0</v>
          </cell>
          <cell r="F109">
            <v>0</v>
          </cell>
          <cell r="G109">
            <v>0</v>
          </cell>
          <cell r="I109">
            <v>0</v>
          </cell>
          <cell r="J109">
            <v>0</v>
          </cell>
          <cell r="K109">
            <v>0</v>
          </cell>
          <cell r="L109">
            <v>0</v>
          </cell>
          <cell r="P109">
            <v>0</v>
          </cell>
          <cell r="Q109">
            <v>0</v>
          </cell>
          <cell r="R109">
            <v>0</v>
          </cell>
        </row>
        <row r="110">
          <cell r="E110">
            <v>3.5915089999999998</v>
          </cell>
          <cell r="F110">
            <v>0</v>
          </cell>
          <cell r="G110">
            <v>0</v>
          </cell>
          <cell r="I110">
            <v>0</v>
          </cell>
          <cell r="J110">
            <v>0</v>
          </cell>
          <cell r="K110">
            <v>0</v>
          </cell>
          <cell r="L110">
            <v>0</v>
          </cell>
          <cell r="P110">
            <v>0</v>
          </cell>
          <cell r="Q110">
            <v>0</v>
          </cell>
          <cell r="R110">
            <v>0</v>
          </cell>
        </row>
        <row r="111">
          <cell r="E111">
            <v>0</v>
          </cell>
          <cell r="F111">
            <v>0</v>
          </cell>
          <cell r="G111">
            <v>0</v>
          </cell>
          <cell r="I111">
            <v>0</v>
          </cell>
          <cell r="J111">
            <v>0</v>
          </cell>
          <cell r="K111">
            <v>0</v>
          </cell>
          <cell r="L111">
            <v>0</v>
          </cell>
          <cell r="P111">
            <v>0</v>
          </cell>
          <cell r="Q111">
            <v>0</v>
          </cell>
          <cell r="R111">
            <v>0</v>
          </cell>
        </row>
        <row r="112">
          <cell r="E112">
            <v>1.516626</v>
          </cell>
          <cell r="F112">
            <v>0</v>
          </cell>
          <cell r="G112">
            <v>0</v>
          </cell>
          <cell r="I112">
            <v>0</v>
          </cell>
          <cell r="J112">
            <v>0</v>
          </cell>
          <cell r="K112">
            <v>0</v>
          </cell>
          <cell r="L112">
            <v>0</v>
          </cell>
          <cell r="P112">
            <v>0</v>
          </cell>
          <cell r="Q112">
            <v>0</v>
          </cell>
          <cell r="R112">
            <v>0</v>
          </cell>
        </row>
        <row r="113">
          <cell r="E113">
            <v>1.943835</v>
          </cell>
          <cell r="F113">
            <v>0</v>
          </cell>
          <cell r="G113">
            <v>0</v>
          </cell>
          <cell r="I113">
            <v>0</v>
          </cell>
          <cell r="J113">
            <v>0</v>
          </cell>
          <cell r="K113">
            <v>0</v>
          </cell>
          <cell r="L113">
            <v>0</v>
          </cell>
          <cell r="P113">
            <v>0</v>
          </cell>
          <cell r="Q113">
            <v>0</v>
          </cell>
          <cell r="R113">
            <v>0</v>
          </cell>
        </row>
        <row r="114">
          <cell r="E114">
            <v>0</v>
          </cell>
          <cell r="F114">
            <v>0</v>
          </cell>
          <cell r="G114">
            <v>0</v>
          </cell>
          <cell r="I114">
            <v>0</v>
          </cell>
          <cell r="J114">
            <v>0</v>
          </cell>
          <cell r="K114">
            <v>0</v>
          </cell>
          <cell r="L114">
            <v>0</v>
          </cell>
          <cell r="P114">
            <v>0</v>
          </cell>
          <cell r="Q114">
            <v>0</v>
          </cell>
          <cell r="R114">
            <v>0</v>
          </cell>
        </row>
        <row r="115">
          <cell r="E115">
            <v>0</v>
          </cell>
          <cell r="F115">
            <v>0</v>
          </cell>
          <cell r="G115">
            <v>0</v>
          </cell>
          <cell r="I115">
            <v>0</v>
          </cell>
          <cell r="J115">
            <v>0</v>
          </cell>
          <cell r="K115">
            <v>0</v>
          </cell>
          <cell r="L115">
            <v>0</v>
          </cell>
          <cell r="P115">
            <v>0</v>
          </cell>
          <cell r="Q115">
            <v>0</v>
          </cell>
          <cell r="R115">
            <v>0</v>
          </cell>
        </row>
        <row r="116">
          <cell r="E116">
            <v>1.5685979999999999</v>
          </cell>
          <cell r="F116">
            <v>0</v>
          </cell>
          <cell r="G116">
            <v>0</v>
          </cell>
          <cell r="I116">
            <v>0</v>
          </cell>
          <cell r="J116">
            <v>0</v>
          </cell>
          <cell r="K116">
            <v>0</v>
          </cell>
          <cell r="L116">
            <v>0</v>
          </cell>
          <cell r="P116">
            <v>0</v>
          </cell>
          <cell r="Q116">
            <v>0</v>
          </cell>
          <cell r="R116">
            <v>0</v>
          </cell>
        </row>
        <row r="117">
          <cell r="E117">
            <v>2.8349869999999999</v>
          </cell>
          <cell r="F117">
            <v>0</v>
          </cell>
          <cell r="G117">
            <v>0</v>
          </cell>
          <cell r="I117">
            <v>0</v>
          </cell>
          <cell r="J117">
            <v>0</v>
          </cell>
          <cell r="K117">
            <v>0</v>
          </cell>
          <cell r="L117">
            <v>0</v>
          </cell>
          <cell r="P117">
            <v>0</v>
          </cell>
          <cell r="Q117">
            <v>0</v>
          </cell>
          <cell r="R117">
            <v>0</v>
          </cell>
        </row>
        <row r="118">
          <cell r="E118">
            <v>0</v>
          </cell>
          <cell r="F118">
            <v>0</v>
          </cell>
          <cell r="G118">
            <v>0</v>
          </cell>
          <cell r="I118">
            <v>0</v>
          </cell>
          <cell r="J118">
            <v>0</v>
          </cell>
          <cell r="K118">
            <v>0</v>
          </cell>
          <cell r="L118">
            <v>0</v>
          </cell>
          <cell r="P118">
            <v>0</v>
          </cell>
          <cell r="Q118">
            <v>0</v>
          </cell>
          <cell r="R118">
            <v>0</v>
          </cell>
        </row>
        <row r="119">
          <cell r="E119">
            <v>1.4239029999999999</v>
          </cell>
          <cell r="F119">
            <v>0</v>
          </cell>
          <cell r="G119">
            <v>0</v>
          </cell>
          <cell r="I119">
            <v>0</v>
          </cell>
          <cell r="J119">
            <v>0</v>
          </cell>
          <cell r="K119">
            <v>0</v>
          </cell>
          <cell r="L119">
            <v>0</v>
          </cell>
          <cell r="P119">
            <v>0</v>
          </cell>
          <cell r="Q119">
            <v>0</v>
          </cell>
          <cell r="R119">
            <v>0</v>
          </cell>
        </row>
        <row r="120">
          <cell r="E120">
            <v>0</v>
          </cell>
          <cell r="F120">
            <v>0</v>
          </cell>
          <cell r="G120">
            <v>0</v>
          </cell>
          <cell r="I120">
            <v>0</v>
          </cell>
          <cell r="J120">
            <v>0</v>
          </cell>
          <cell r="K120">
            <v>0</v>
          </cell>
          <cell r="L120">
            <v>0</v>
          </cell>
          <cell r="P120">
            <v>0</v>
          </cell>
          <cell r="Q120">
            <v>0</v>
          </cell>
          <cell r="R120">
            <v>0</v>
          </cell>
        </row>
        <row r="121">
          <cell r="E121">
            <v>0</v>
          </cell>
          <cell r="F121">
            <v>0</v>
          </cell>
          <cell r="G121">
            <v>0</v>
          </cell>
          <cell r="I121">
            <v>0</v>
          </cell>
          <cell r="J121">
            <v>0</v>
          </cell>
          <cell r="K121">
            <v>0</v>
          </cell>
          <cell r="L121">
            <v>0</v>
          </cell>
          <cell r="P121">
            <v>0</v>
          </cell>
          <cell r="Q121">
            <v>0</v>
          </cell>
          <cell r="R121">
            <v>0</v>
          </cell>
        </row>
        <row r="122">
          <cell r="E122">
            <v>0</v>
          </cell>
          <cell r="F122">
            <v>0</v>
          </cell>
          <cell r="G122">
            <v>0</v>
          </cell>
          <cell r="I122">
            <v>0</v>
          </cell>
          <cell r="J122">
            <v>0</v>
          </cell>
          <cell r="K122">
            <v>0</v>
          </cell>
          <cell r="L122">
            <v>0</v>
          </cell>
          <cell r="P122">
            <v>0</v>
          </cell>
          <cell r="Q122">
            <v>0</v>
          </cell>
          <cell r="R122">
            <v>0</v>
          </cell>
        </row>
        <row r="123">
          <cell r="E123">
            <v>0</v>
          </cell>
          <cell r="F123">
            <v>0</v>
          </cell>
          <cell r="G123">
            <v>0</v>
          </cell>
          <cell r="I123">
            <v>0</v>
          </cell>
          <cell r="J123">
            <v>0</v>
          </cell>
          <cell r="K123">
            <v>0</v>
          </cell>
          <cell r="L123">
            <v>0</v>
          </cell>
          <cell r="P123">
            <v>0</v>
          </cell>
          <cell r="Q123">
            <v>0</v>
          </cell>
          <cell r="R123">
            <v>0</v>
          </cell>
        </row>
        <row r="124">
          <cell r="E124">
            <v>0</v>
          </cell>
          <cell r="F124">
            <v>0</v>
          </cell>
          <cell r="G124">
            <v>0</v>
          </cell>
          <cell r="I124">
            <v>0</v>
          </cell>
          <cell r="J124">
            <v>0</v>
          </cell>
          <cell r="K124">
            <v>0</v>
          </cell>
          <cell r="L124">
            <v>0</v>
          </cell>
          <cell r="P124">
            <v>0</v>
          </cell>
          <cell r="Q124">
            <v>0</v>
          </cell>
          <cell r="R124">
            <v>0</v>
          </cell>
        </row>
        <row r="125">
          <cell r="E125">
            <v>0</v>
          </cell>
          <cell r="F125">
            <v>0</v>
          </cell>
          <cell r="G125">
            <v>0</v>
          </cell>
          <cell r="I125">
            <v>0</v>
          </cell>
          <cell r="J125">
            <v>0</v>
          </cell>
          <cell r="K125">
            <v>0</v>
          </cell>
          <cell r="L125">
            <v>0</v>
          </cell>
          <cell r="P125">
            <v>0</v>
          </cell>
          <cell r="Q125">
            <v>0</v>
          </cell>
          <cell r="R125">
            <v>0</v>
          </cell>
        </row>
        <row r="126">
          <cell r="E126">
            <v>0</v>
          </cell>
          <cell r="F126">
            <v>0</v>
          </cell>
          <cell r="G126">
            <v>0</v>
          </cell>
          <cell r="I126">
            <v>0</v>
          </cell>
          <cell r="J126">
            <v>0</v>
          </cell>
          <cell r="K126">
            <v>0</v>
          </cell>
          <cell r="L126">
            <v>0</v>
          </cell>
          <cell r="P126">
            <v>0</v>
          </cell>
          <cell r="Q126">
            <v>0</v>
          </cell>
          <cell r="R126">
            <v>0</v>
          </cell>
        </row>
        <row r="127">
          <cell r="E127">
            <v>1.452429</v>
          </cell>
          <cell r="F127">
            <v>0</v>
          </cell>
          <cell r="G127">
            <v>0</v>
          </cell>
          <cell r="I127">
            <v>0</v>
          </cell>
          <cell r="J127">
            <v>0</v>
          </cell>
          <cell r="K127">
            <v>0</v>
          </cell>
          <cell r="L127">
            <v>0</v>
          </cell>
          <cell r="P127">
            <v>0</v>
          </cell>
          <cell r="Q127">
            <v>0</v>
          </cell>
          <cell r="R127">
            <v>0</v>
          </cell>
        </row>
        <row r="128">
          <cell r="E128">
            <v>0</v>
          </cell>
          <cell r="F128">
            <v>0</v>
          </cell>
          <cell r="G128">
            <v>0</v>
          </cell>
          <cell r="I128">
            <v>0</v>
          </cell>
          <cell r="J128">
            <v>0</v>
          </cell>
          <cell r="K128">
            <v>0</v>
          </cell>
          <cell r="L128">
            <v>0</v>
          </cell>
          <cell r="P128">
            <v>0</v>
          </cell>
          <cell r="Q128">
            <v>0</v>
          </cell>
          <cell r="R128">
            <v>0</v>
          </cell>
        </row>
        <row r="129">
          <cell r="E129">
            <v>2.5972040000000001</v>
          </cell>
          <cell r="F129">
            <v>0</v>
          </cell>
          <cell r="G129">
            <v>0</v>
          </cell>
          <cell r="I129">
            <v>0</v>
          </cell>
          <cell r="J129">
            <v>0</v>
          </cell>
          <cell r="K129">
            <v>0</v>
          </cell>
          <cell r="L129">
            <v>0</v>
          </cell>
          <cell r="P129">
            <v>0</v>
          </cell>
          <cell r="Q129">
            <v>0</v>
          </cell>
          <cell r="R129">
            <v>0</v>
          </cell>
        </row>
        <row r="130">
          <cell r="E130">
            <v>0</v>
          </cell>
          <cell r="F130">
            <v>0</v>
          </cell>
          <cell r="G130">
            <v>0</v>
          </cell>
          <cell r="I130">
            <v>0</v>
          </cell>
          <cell r="J130">
            <v>0</v>
          </cell>
          <cell r="K130">
            <v>0</v>
          </cell>
          <cell r="L130">
            <v>0</v>
          </cell>
          <cell r="P130">
            <v>0</v>
          </cell>
          <cell r="Q130">
            <v>0</v>
          </cell>
          <cell r="R130">
            <v>0</v>
          </cell>
        </row>
        <row r="131">
          <cell r="E131">
            <v>0</v>
          </cell>
          <cell r="F131">
            <v>0</v>
          </cell>
          <cell r="G131">
            <v>0</v>
          </cell>
          <cell r="I131">
            <v>0</v>
          </cell>
          <cell r="J131">
            <v>0</v>
          </cell>
          <cell r="K131">
            <v>0</v>
          </cell>
          <cell r="L131">
            <v>0</v>
          </cell>
          <cell r="P131">
            <v>0</v>
          </cell>
          <cell r="Q131">
            <v>0</v>
          </cell>
          <cell r="R131">
            <v>0</v>
          </cell>
        </row>
        <row r="132">
          <cell r="E132">
            <v>0</v>
          </cell>
          <cell r="F132">
            <v>0</v>
          </cell>
          <cell r="G132">
            <v>0</v>
          </cell>
          <cell r="I132">
            <v>0</v>
          </cell>
          <cell r="J132">
            <v>0</v>
          </cell>
          <cell r="K132">
            <v>0</v>
          </cell>
          <cell r="L132">
            <v>0</v>
          </cell>
          <cell r="P132">
            <v>0</v>
          </cell>
          <cell r="Q132">
            <v>0</v>
          </cell>
          <cell r="R132">
            <v>0</v>
          </cell>
        </row>
        <row r="133">
          <cell r="E133">
            <v>0</v>
          </cell>
          <cell r="F133">
            <v>0</v>
          </cell>
          <cell r="G133">
            <v>0</v>
          </cell>
          <cell r="I133">
            <v>0</v>
          </cell>
          <cell r="J133">
            <v>0</v>
          </cell>
          <cell r="K133">
            <v>0</v>
          </cell>
          <cell r="L133">
            <v>0</v>
          </cell>
          <cell r="P133">
            <v>0</v>
          </cell>
          <cell r="Q133">
            <v>0</v>
          </cell>
          <cell r="R133">
            <v>0</v>
          </cell>
        </row>
        <row r="134">
          <cell r="E134">
            <v>0</v>
          </cell>
          <cell r="F134">
            <v>0</v>
          </cell>
          <cell r="G134">
            <v>0</v>
          </cell>
          <cell r="I134">
            <v>0</v>
          </cell>
          <cell r="J134">
            <v>0</v>
          </cell>
          <cell r="K134">
            <v>0</v>
          </cell>
          <cell r="L134">
            <v>0</v>
          </cell>
          <cell r="P134">
            <v>0</v>
          </cell>
          <cell r="Q134">
            <v>0</v>
          </cell>
          <cell r="R134">
            <v>0</v>
          </cell>
        </row>
        <row r="135">
          <cell r="E135">
            <v>1.304438</v>
          </cell>
          <cell r="F135">
            <v>0</v>
          </cell>
          <cell r="G135">
            <v>0</v>
          </cell>
          <cell r="I135">
            <v>0</v>
          </cell>
          <cell r="J135">
            <v>0</v>
          </cell>
          <cell r="K135">
            <v>0</v>
          </cell>
          <cell r="L135">
            <v>0</v>
          </cell>
          <cell r="P135">
            <v>0</v>
          </cell>
          <cell r="Q135">
            <v>0</v>
          </cell>
          <cell r="R135">
            <v>0</v>
          </cell>
        </row>
        <row r="136">
          <cell r="E136">
            <v>0</v>
          </cell>
          <cell r="F136">
            <v>0</v>
          </cell>
          <cell r="G136">
            <v>0</v>
          </cell>
          <cell r="I136">
            <v>0</v>
          </cell>
          <cell r="J136">
            <v>0</v>
          </cell>
          <cell r="K136">
            <v>0</v>
          </cell>
          <cell r="L136">
            <v>0</v>
          </cell>
          <cell r="P136">
            <v>0</v>
          </cell>
          <cell r="Q136">
            <v>0</v>
          </cell>
          <cell r="R136">
            <v>0</v>
          </cell>
        </row>
        <row r="137">
          <cell r="E137">
            <v>0</v>
          </cell>
          <cell r="F137">
            <v>0</v>
          </cell>
          <cell r="G137">
            <v>0</v>
          </cell>
          <cell r="I137">
            <v>0</v>
          </cell>
          <cell r="J137">
            <v>0</v>
          </cell>
          <cell r="K137">
            <v>0</v>
          </cell>
          <cell r="L137">
            <v>0</v>
          </cell>
          <cell r="P137">
            <v>0</v>
          </cell>
          <cell r="Q137">
            <v>0</v>
          </cell>
          <cell r="R137">
            <v>0</v>
          </cell>
        </row>
        <row r="138">
          <cell r="E138">
            <v>0</v>
          </cell>
          <cell r="F138">
            <v>0</v>
          </cell>
          <cell r="G138">
            <v>0</v>
          </cell>
          <cell r="I138">
            <v>0</v>
          </cell>
          <cell r="J138">
            <v>0</v>
          </cell>
          <cell r="K138">
            <v>0</v>
          </cell>
          <cell r="L138">
            <v>0</v>
          </cell>
          <cell r="P138">
            <v>0</v>
          </cell>
          <cell r="Q138">
            <v>0</v>
          </cell>
          <cell r="R138">
            <v>0</v>
          </cell>
        </row>
        <row r="139">
          <cell r="E139">
            <v>5.945945</v>
          </cell>
          <cell r="F139">
            <v>0</v>
          </cell>
          <cell r="G139">
            <v>0</v>
          </cell>
          <cell r="I139">
            <v>0</v>
          </cell>
          <cell r="J139">
            <v>0</v>
          </cell>
          <cell r="K139">
            <v>0</v>
          </cell>
          <cell r="L139">
            <v>0</v>
          </cell>
          <cell r="P139">
            <v>0</v>
          </cell>
          <cell r="Q139">
            <v>0</v>
          </cell>
          <cell r="R139">
            <v>0</v>
          </cell>
        </row>
        <row r="140">
          <cell r="E140">
            <v>0</v>
          </cell>
          <cell r="F140">
            <v>0</v>
          </cell>
          <cell r="G140">
            <v>0</v>
          </cell>
          <cell r="I140">
            <v>0</v>
          </cell>
          <cell r="J140">
            <v>0</v>
          </cell>
          <cell r="K140">
            <v>0</v>
          </cell>
          <cell r="L140">
            <v>0</v>
          </cell>
          <cell r="P140">
            <v>0</v>
          </cell>
          <cell r="Q140">
            <v>0</v>
          </cell>
          <cell r="R140">
            <v>0</v>
          </cell>
        </row>
        <row r="141">
          <cell r="E141">
            <v>0</v>
          </cell>
          <cell r="F141">
            <v>0</v>
          </cell>
          <cell r="G141">
            <v>0</v>
          </cell>
          <cell r="I141">
            <v>0</v>
          </cell>
          <cell r="J141">
            <v>0</v>
          </cell>
          <cell r="K141">
            <v>0</v>
          </cell>
          <cell r="L141">
            <v>0</v>
          </cell>
          <cell r="P141">
            <v>0</v>
          </cell>
          <cell r="Q141">
            <v>0</v>
          </cell>
          <cell r="R141">
            <v>0</v>
          </cell>
        </row>
        <row r="142">
          <cell r="E142">
            <v>0</v>
          </cell>
          <cell r="F142">
            <v>0</v>
          </cell>
          <cell r="G142">
            <v>0</v>
          </cell>
          <cell r="I142">
            <v>0</v>
          </cell>
          <cell r="J142">
            <v>0</v>
          </cell>
          <cell r="K142">
            <v>0</v>
          </cell>
          <cell r="L142">
            <v>0</v>
          </cell>
          <cell r="P142">
            <v>0</v>
          </cell>
          <cell r="Q142">
            <v>0</v>
          </cell>
          <cell r="R142">
            <v>0</v>
          </cell>
        </row>
        <row r="143">
          <cell r="E143">
            <v>0</v>
          </cell>
          <cell r="F143">
            <v>0</v>
          </cell>
          <cell r="G143">
            <v>0</v>
          </cell>
          <cell r="I143">
            <v>0</v>
          </cell>
          <cell r="J143">
            <v>0</v>
          </cell>
          <cell r="K143">
            <v>0</v>
          </cell>
          <cell r="L143">
            <v>0</v>
          </cell>
          <cell r="P143">
            <v>0</v>
          </cell>
          <cell r="Q143">
            <v>0</v>
          </cell>
          <cell r="R143">
            <v>0</v>
          </cell>
        </row>
        <row r="144">
          <cell r="E144">
            <v>0</v>
          </cell>
          <cell r="F144">
            <v>0</v>
          </cell>
          <cell r="G144">
            <v>0</v>
          </cell>
          <cell r="I144">
            <v>0</v>
          </cell>
          <cell r="J144">
            <v>0</v>
          </cell>
          <cell r="K144">
            <v>0</v>
          </cell>
          <cell r="L144">
            <v>0</v>
          </cell>
          <cell r="P144">
            <v>0</v>
          </cell>
          <cell r="Q144">
            <v>0</v>
          </cell>
          <cell r="R144">
            <v>0</v>
          </cell>
        </row>
        <row r="145">
          <cell r="E145">
            <v>0</v>
          </cell>
          <cell r="F145">
            <v>0</v>
          </cell>
          <cell r="G145">
            <v>0</v>
          </cell>
          <cell r="I145">
            <v>0</v>
          </cell>
          <cell r="J145">
            <v>0</v>
          </cell>
          <cell r="K145">
            <v>0</v>
          </cell>
          <cell r="L145">
            <v>0</v>
          </cell>
          <cell r="P145">
            <v>0</v>
          </cell>
          <cell r="Q145">
            <v>0</v>
          </cell>
          <cell r="R145">
            <v>0</v>
          </cell>
        </row>
        <row r="146">
          <cell r="E146">
            <v>0</v>
          </cell>
          <cell r="F146">
            <v>0</v>
          </cell>
          <cell r="G146">
            <v>0</v>
          </cell>
          <cell r="I146">
            <v>0</v>
          </cell>
          <cell r="J146">
            <v>0</v>
          </cell>
          <cell r="K146">
            <v>0</v>
          </cell>
          <cell r="L146">
            <v>0</v>
          </cell>
          <cell r="P146">
            <v>0</v>
          </cell>
          <cell r="Q146">
            <v>0</v>
          </cell>
          <cell r="R146">
            <v>0</v>
          </cell>
        </row>
        <row r="147">
          <cell r="E147">
            <v>1.1383479999999999</v>
          </cell>
          <cell r="F147">
            <v>0</v>
          </cell>
          <cell r="G147">
            <v>0</v>
          </cell>
          <cell r="I147">
            <v>0</v>
          </cell>
          <cell r="J147">
            <v>0</v>
          </cell>
          <cell r="K147">
            <v>0</v>
          </cell>
          <cell r="L147">
            <v>0</v>
          </cell>
          <cell r="P147">
            <v>0</v>
          </cell>
          <cell r="Q147">
            <v>0</v>
          </cell>
          <cell r="R147">
            <v>0</v>
          </cell>
        </row>
        <row r="148">
          <cell r="E148">
            <v>0</v>
          </cell>
          <cell r="F148">
            <v>0</v>
          </cell>
          <cell r="G148">
            <v>0</v>
          </cell>
          <cell r="I148">
            <v>0</v>
          </cell>
          <cell r="J148">
            <v>0</v>
          </cell>
          <cell r="K148">
            <v>0</v>
          </cell>
          <cell r="L148">
            <v>0</v>
          </cell>
          <cell r="P148">
            <v>0</v>
          </cell>
          <cell r="Q148">
            <v>0</v>
          </cell>
          <cell r="R148">
            <v>0</v>
          </cell>
        </row>
        <row r="149">
          <cell r="E149">
            <v>0</v>
          </cell>
          <cell r="F149">
            <v>0</v>
          </cell>
          <cell r="G149">
            <v>0</v>
          </cell>
          <cell r="I149">
            <v>0</v>
          </cell>
          <cell r="J149">
            <v>0</v>
          </cell>
          <cell r="K149">
            <v>0</v>
          </cell>
          <cell r="L149">
            <v>0</v>
          </cell>
          <cell r="P149">
            <v>0</v>
          </cell>
          <cell r="Q149">
            <v>0</v>
          </cell>
          <cell r="R149">
            <v>0</v>
          </cell>
        </row>
        <row r="150">
          <cell r="E150">
            <v>0</v>
          </cell>
          <cell r="F150">
            <v>0</v>
          </cell>
          <cell r="G150">
            <v>0</v>
          </cell>
          <cell r="I150">
            <v>0</v>
          </cell>
          <cell r="J150">
            <v>0</v>
          </cell>
          <cell r="K150">
            <v>0</v>
          </cell>
          <cell r="L150">
            <v>0</v>
          </cell>
          <cell r="P150">
            <v>0</v>
          </cell>
          <cell r="Q150">
            <v>0</v>
          </cell>
          <cell r="R150">
            <v>0</v>
          </cell>
        </row>
        <row r="151">
          <cell r="E151">
            <v>2.5412889999999999</v>
          </cell>
          <cell r="F151">
            <v>0</v>
          </cell>
          <cell r="G151">
            <v>0</v>
          </cell>
          <cell r="I151">
            <v>0</v>
          </cell>
          <cell r="J151">
            <v>0</v>
          </cell>
          <cell r="K151">
            <v>0</v>
          </cell>
          <cell r="L151">
            <v>0</v>
          </cell>
          <cell r="P151">
            <v>0</v>
          </cell>
          <cell r="Q151">
            <v>0</v>
          </cell>
          <cell r="R151">
            <v>0</v>
          </cell>
        </row>
        <row r="152">
          <cell r="E152">
            <v>0</v>
          </cell>
          <cell r="F152">
            <v>0</v>
          </cell>
          <cell r="G152">
            <v>0</v>
          </cell>
          <cell r="I152">
            <v>0</v>
          </cell>
          <cell r="J152">
            <v>0</v>
          </cell>
          <cell r="K152">
            <v>0</v>
          </cell>
          <cell r="L152">
            <v>0</v>
          </cell>
          <cell r="P152">
            <v>0</v>
          </cell>
          <cell r="Q152">
            <v>0</v>
          </cell>
          <cell r="R152">
            <v>0</v>
          </cell>
        </row>
        <row r="153">
          <cell r="E153">
            <v>0</v>
          </cell>
          <cell r="F153">
            <v>0</v>
          </cell>
          <cell r="G153">
            <v>0</v>
          </cell>
          <cell r="I153">
            <v>0</v>
          </cell>
          <cell r="J153">
            <v>0</v>
          </cell>
          <cell r="K153">
            <v>0</v>
          </cell>
          <cell r="L153">
            <v>0</v>
          </cell>
          <cell r="P153">
            <v>0</v>
          </cell>
          <cell r="Q153">
            <v>0</v>
          </cell>
          <cell r="R153">
            <v>0</v>
          </cell>
        </row>
        <row r="154">
          <cell r="E154">
            <v>0</v>
          </cell>
          <cell r="F154">
            <v>0</v>
          </cell>
          <cell r="G154">
            <v>0</v>
          </cell>
          <cell r="I154">
            <v>0</v>
          </cell>
          <cell r="J154">
            <v>0</v>
          </cell>
          <cell r="K154">
            <v>0</v>
          </cell>
          <cell r="L154">
            <v>0</v>
          </cell>
          <cell r="P154">
            <v>0</v>
          </cell>
          <cell r="Q154">
            <v>0</v>
          </cell>
          <cell r="R154">
            <v>0</v>
          </cell>
        </row>
        <row r="155">
          <cell r="E155">
            <v>0</v>
          </cell>
          <cell r="F155">
            <v>0</v>
          </cell>
          <cell r="G155">
            <v>0</v>
          </cell>
          <cell r="I155">
            <v>0</v>
          </cell>
          <cell r="J155">
            <v>0</v>
          </cell>
          <cell r="K155">
            <v>0</v>
          </cell>
          <cell r="L155">
            <v>0</v>
          </cell>
          <cell r="P155">
            <v>0</v>
          </cell>
          <cell r="Q155">
            <v>0</v>
          </cell>
          <cell r="R155">
            <v>0</v>
          </cell>
        </row>
        <row r="156">
          <cell r="E156">
            <v>1.3362210000000001</v>
          </cell>
          <cell r="F156">
            <v>0</v>
          </cell>
          <cell r="G156">
            <v>0</v>
          </cell>
          <cell r="I156">
            <v>0</v>
          </cell>
          <cell r="J156">
            <v>0</v>
          </cell>
          <cell r="K156">
            <v>0</v>
          </cell>
          <cell r="L156">
            <v>0</v>
          </cell>
          <cell r="P156">
            <v>0</v>
          </cell>
          <cell r="Q156">
            <v>0</v>
          </cell>
          <cell r="R156">
            <v>0</v>
          </cell>
        </row>
        <row r="157">
          <cell r="E157">
            <v>0</v>
          </cell>
          <cell r="F157">
            <v>0</v>
          </cell>
          <cell r="G157">
            <v>0</v>
          </cell>
          <cell r="I157">
            <v>0</v>
          </cell>
          <cell r="J157">
            <v>0</v>
          </cell>
          <cell r="K157">
            <v>0</v>
          </cell>
          <cell r="L157">
            <v>0</v>
          </cell>
          <cell r="P157">
            <v>0</v>
          </cell>
          <cell r="Q157">
            <v>0</v>
          </cell>
          <cell r="R157">
            <v>0</v>
          </cell>
        </row>
        <row r="158">
          <cell r="E158">
            <v>1.411281</v>
          </cell>
          <cell r="F158">
            <v>0</v>
          </cell>
          <cell r="G158">
            <v>0</v>
          </cell>
          <cell r="I158">
            <v>0</v>
          </cell>
          <cell r="J158">
            <v>0</v>
          </cell>
          <cell r="K158">
            <v>0</v>
          </cell>
          <cell r="L158">
            <v>0</v>
          </cell>
          <cell r="P158">
            <v>0</v>
          </cell>
          <cell r="Q158">
            <v>0</v>
          </cell>
          <cell r="R158">
            <v>0</v>
          </cell>
        </row>
        <row r="159">
          <cell r="E159">
            <v>0.641988</v>
          </cell>
          <cell r="F159">
            <v>0</v>
          </cell>
          <cell r="G159">
            <v>0</v>
          </cell>
          <cell r="I159">
            <v>0</v>
          </cell>
          <cell r="J159">
            <v>0</v>
          </cell>
          <cell r="K159">
            <v>0</v>
          </cell>
          <cell r="L159">
            <v>0</v>
          </cell>
          <cell r="P159">
            <v>0</v>
          </cell>
          <cell r="Q159">
            <v>0</v>
          </cell>
          <cell r="R159">
            <v>0</v>
          </cell>
        </row>
        <row r="160">
          <cell r="E160">
            <v>0</v>
          </cell>
          <cell r="F160">
            <v>0</v>
          </cell>
          <cell r="G160">
            <v>0</v>
          </cell>
          <cell r="I160">
            <v>0</v>
          </cell>
          <cell r="J160">
            <v>0</v>
          </cell>
          <cell r="K160">
            <v>0</v>
          </cell>
          <cell r="L160">
            <v>0</v>
          </cell>
          <cell r="P160">
            <v>0</v>
          </cell>
          <cell r="Q160">
            <v>0</v>
          </cell>
          <cell r="R160">
            <v>0</v>
          </cell>
        </row>
        <row r="161">
          <cell r="E161">
            <v>0.922485</v>
          </cell>
          <cell r="F161">
            <v>0</v>
          </cell>
          <cell r="G161">
            <v>0</v>
          </cell>
          <cell r="I161">
            <v>0</v>
          </cell>
          <cell r="J161">
            <v>0</v>
          </cell>
          <cell r="K161">
            <v>0</v>
          </cell>
          <cell r="L161">
            <v>0</v>
          </cell>
          <cell r="P161">
            <v>0</v>
          </cell>
          <cell r="Q161">
            <v>0</v>
          </cell>
          <cell r="R161">
            <v>0</v>
          </cell>
        </row>
        <row r="162">
          <cell r="E162">
            <v>4.7757420000000002</v>
          </cell>
          <cell r="F162">
            <v>0</v>
          </cell>
          <cell r="G162">
            <v>0</v>
          </cell>
          <cell r="I162">
            <v>0</v>
          </cell>
          <cell r="J162">
            <v>0</v>
          </cell>
          <cell r="K162">
            <v>0</v>
          </cell>
          <cell r="L162">
            <v>0</v>
          </cell>
          <cell r="P162">
            <v>0</v>
          </cell>
          <cell r="Q162">
            <v>0</v>
          </cell>
          <cell r="R162">
            <v>0</v>
          </cell>
        </row>
        <row r="163">
          <cell r="E163">
            <v>0</v>
          </cell>
          <cell r="F163">
            <v>0</v>
          </cell>
          <cell r="G163">
            <v>0</v>
          </cell>
          <cell r="I163">
            <v>0</v>
          </cell>
          <cell r="J163">
            <v>0</v>
          </cell>
          <cell r="K163">
            <v>0</v>
          </cell>
          <cell r="L163">
            <v>0</v>
          </cell>
          <cell r="P163">
            <v>0</v>
          </cell>
          <cell r="Q163">
            <v>0</v>
          </cell>
          <cell r="R163">
            <v>0</v>
          </cell>
        </row>
        <row r="164">
          <cell r="E164">
            <v>0</v>
          </cell>
          <cell r="F164">
            <v>0</v>
          </cell>
          <cell r="G164">
            <v>0</v>
          </cell>
          <cell r="I164">
            <v>0</v>
          </cell>
          <cell r="J164">
            <v>0</v>
          </cell>
          <cell r="K164">
            <v>0</v>
          </cell>
          <cell r="L164">
            <v>0</v>
          </cell>
          <cell r="P164">
            <v>0</v>
          </cell>
          <cell r="Q164">
            <v>0</v>
          </cell>
          <cell r="R164">
            <v>0</v>
          </cell>
        </row>
        <row r="165">
          <cell r="E165">
            <v>1.1533329999999999</v>
          </cell>
          <cell r="F165">
            <v>0</v>
          </cell>
          <cell r="G165">
            <v>0</v>
          </cell>
          <cell r="I165">
            <v>0</v>
          </cell>
          <cell r="J165">
            <v>0</v>
          </cell>
          <cell r="K165">
            <v>0</v>
          </cell>
          <cell r="L165">
            <v>0</v>
          </cell>
          <cell r="P165">
            <v>0</v>
          </cell>
          <cell r="Q165">
            <v>0</v>
          </cell>
          <cell r="R165">
            <v>0</v>
          </cell>
        </row>
        <row r="166">
          <cell r="E166">
            <v>0</v>
          </cell>
          <cell r="F166">
            <v>0</v>
          </cell>
          <cell r="G166">
            <v>0</v>
          </cell>
          <cell r="I166">
            <v>0</v>
          </cell>
          <cell r="J166">
            <v>0</v>
          </cell>
          <cell r="K166">
            <v>0</v>
          </cell>
          <cell r="L166">
            <v>0</v>
          </cell>
          <cell r="P166">
            <v>0</v>
          </cell>
          <cell r="Q166">
            <v>0</v>
          </cell>
          <cell r="R166">
            <v>0</v>
          </cell>
        </row>
        <row r="167">
          <cell r="E167">
            <v>0</v>
          </cell>
          <cell r="F167">
            <v>0</v>
          </cell>
          <cell r="G167">
            <v>0</v>
          </cell>
          <cell r="I167">
            <v>0</v>
          </cell>
          <cell r="J167">
            <v>0</v>
          </cell>
          <cell r="K167">
            <v>0</v>
          </cell>
          <cell r="L167">
            <v>0</v>
          </cell>
          <cell r="P167">
            <v>0</v>
          </cell>
          <cell r="Q167">
            <v>0</v>
          </cell>
          <cell r="R167">
            <v>0</v>
          </cell>
        </row>
        <row r="168">
          <cell r="E168">
            <v>0.97416199999999997</v>
          </cell>
          <cell r="F168">
            <v>0</v>
          </cell>
          <cell r="G168">
            <v>0</v>
          </cell>
          <cell r="I168">
            <v>0</v>
          </cell>
          <cell r="J168">
            <v>0</v>
          </cell>
          <cell r="K168">
            <v>0</v>
          </cell>
          <cell r="L168">
            <v>0</v>
          </cell>
          <cell r="P168">
            <v>0</v>
          </cell>
          <cell r="Q168">
            <v>0</v>
          </cell>
          <cell r="R168">
            <v>0</v>
          </cell>
        </row>
        <row r="169">
          <cell r="E169">
            <v>0</v>
          </cell>
          <cell r="F169">
            <v>0</v>
          </cell>
          <cell r="G169">
            <v>0</v>
          </cell>
          <cell r="I169">
            <v>0</v>
          </cell>
          <cell r="J169">
            <v>0</v>
          </cell>
          <cell r="K169">
            <v>0</v>
          </cell>
          <cell r="L169">
            <v>0</v>
          </cell>
          <cell r="P169">
            <v>0</v>
          </cell>
          <cell r="Q169">
            <v>0</v>
          </cell>
          <cell r="R169">
            <v>0</v>
          </cell>
        </row>
        <row r="170">
          <cell r="E170">
            <v>0.503363</v>
          </cell>
          <cell r="F170">
            <v>0</v>
          </cell>
          <cell r="G170">
            <v>0</v>
          </cell>
          <cell r="I170">
            <v>0</v>
          </cell>
          <cell r="J170">
            <v>0</v>
          </cell>
          <cell r="K170">
            <v>0</v>
          </cell>
          <cell r="L170">
            <v>0</v>
          </cell>
          <cell r="P170">
            <v>0</v>
          </cell>
          <cell r="Q170">
            <v>0</v>
          </cell>
          <cell r="R170">
            <v>0</v>
          </cell>
        </row>
        <row r="171">
          <cell r="E171">
            <v>0</v>
          </cell>
          <cell r="F171">
            <v>0</v>
          </cell>
          <cell r="G171">
            <v>0</v>
          </cell>
          <cell r="I171">
            <v>0</v>
          </cell>
          <cell r="J171">
            <v>0</v>
          </cell>
          <cell r="K171">
            <v>0</v>
          </cell>
          <cell r="L171">
            <v>0</v>
          </cell>
          <cell r="P171">
            <v>0</v>
          </cell>
          <cell r="Q171">
            <v>0</v>
          </cell>
          <cell r="R171">
            <v>0</v>
          </cell>
        </row>
        <row r="172">
          <cell r="E172">
            <v>0</v>
          </cell>
          <cell r="F172">
            <v>0</v>
          </cell>
          <cell r="G172">
            <v>0</v>
          </cell>
          <cell r="I172">
            <v>0</v>
          </cell>
          <cell r="J172">
            <v>0</v>
          </cell>
          <cell r="K172">
            <v>0</v>
          </cell>
          <cell r="L172">
            <v>0</v>
          </cell>
          <cell r="P172">
            <v>0</v>
          </cell>
          <cell r="Q172">
            <v>0</v>
          </cell>
          <cell r="R172">
            <v>0</v>
          </cell>
        </row>
        <row r="173">
          <cell r="E173">
            <v>1.0101770000000001</v>
          </cell>
          <cell r="F173">
            <v>0</v>
          </cell>
          <cell r="G173">
            <v>0</v>
          </cell>
          <cell r="I173">
            <v>0</v>
          </cell>
          <cell r="J173">
            <v>0</v>
          </cell>
          <cell r="K173">
            <v>0</v>
          </cell>
          <cell r="L173">
            <v>0</v>
          </cell>
          <cell r="P173">
            <v>0</v>
          </cell>
          <cell r="Q173">
            <v>0</v>
          </cell>
          <cell r="R173">
            <v>0</v>
          </cell>
        </row>
        <row r="174">
          <cell r="E174">
            <v>0</v>
          </cell>
          <cell r="F174">
            <v>0</v>
          </cell>
          <cell r="G174">
            <v>0</v>
          </cell>
          <cell r="I174">
            <v>0</v>
          </cell>
          <cell r="J174">
            <v>0</v>
          </cell>
          <cell r="K174">
            <v>0</v>
          </cell>
          <cell r="L174">
            <v>0</v>
          </cell>
          <cell r="P174">
            <v>0</v>
          </cell>
          <cell r="Q174">
            <v>0</v>
          </cell>
          <cell r="R174">
            <v>0</v>
          </cell>
        </row>
        <row r="175">
          <cell r="E175">
            <v>0.884548</v>
          </cell>
          <cell r="F175">
            <v>0</v>
          </cell>
          <cell r="G175">
            <v>0</v>
          </cell>
          <cell r="I175">
            <v>0</v>
          </cell>
          <cell r="J175">
            <v>0</v>
          </cell>
          <cell r="K175">
            <v>0</v>
          </cell>
          <cell r="L175">
            <v>0</v>
          </cell>
          <cell r="P175">
            <v>0</v>
          </cell>
          <cell r="Q175">
            <v>0</v>
          </cell>
          <cell r="R175">
            <v>0</v>
          </cell>
        </row>
        <row r="176">
          <cell r="E176">
            <v>4.1528890000000001</v>
          </cell>
          <cell r="F176">
            <v>0</v>
          </cell>
          <cell r="G176">
            <v>0</v>
          </cell>
          <cell r="I176">
            <v>0</v>
          </cell>
          <cell r="J176">
            <v>0</v>
          </cell>
          <cell r="K176">
            <v>0</v>
          </cell>
          <cell r="L176">
            <v>0</v>
          </cell>
          <cell r="P176">
            <v>0</v>
          </cell>
          <cell r="Q176">
            <v>0</v>
          </cell>
          <cell r="R176">
            <v>0</v>
          </cell>
        </row>
        <row r="177">
          <cell r="E177">
            <v>0</v>
          </cell>
          <cell r="F177">
            <v>0</v>
          </cell>
          <cell r="G177">
            <v>0</v>
          </cell>
          <cell r="I177">
            <v>0</v>
          </cell>
          <cell r="J177">
            <v>0</v>
          </cell>
          <cell r="K177">
            <v>0</v>
          </cell>
          <cell r="L177">
            <v>0</v>
          </cell>
          <cell r="P177">
            <v>0</v>
          </cell>
          <cell r="Q177">
            <v>0</v>
          </cell>
          <cell r="R177">
            <v>0</v>
          </cell>
        </row>
        <row r="178">
          <cell r="E178">
            <v>0</v>
          </cell>
          <cell r="F178">
            <v>0</v>
          </cell>
          <cell r="G178">
            <v>0</v>
          </cell>
          <cell r="I178">
            <v>0</v>
          </cell>
          <cell r="J178">
            <v>0</v>
          </cell>
          <cell r="K178">
            <v>0</v>
          </cell>
          <cell r="L178">
            <v>0</v>
          </cell>
          <cell r="P178">
            <v>0</v>
          </cell>
          <cell r="Q178">
            <v>0</v>
          </cell>
          <cell r="R178">
            <v>0</v>
          </cell>
        </row>
        <row r="179">
          <cell r="E179">
            <v>1.04576</v>
          </cell>
          <cell r="F179">
            <v>0</v>
          </cell>
          <cell r="G179">
            <v>0</v>
          </cell>
          <cell r="I179">
            <v>0</v>
          </cell>
          <cell r="J179">
            <v>0</v>
          </cell>
          <cell r="K179">
            <v>0</v>
          </cell>
          <cell r="L179">
            <v>0</v>
          </cell>
          <cell r="P179">
            <v>0</v>
          </cell>
          <cell r="Q179">
            <v>0</v>
          </cell>
          <cell r="R179">
            <v>0</v>
          </cell>
        </row>
        <row r="180">
          <cell r="E180">
            <v>0</v>
          </cell>
          <cell r="F180">
            <v>0</v>
          </cell>
          <cell r="G180">
            <v>0</v>
          </cell>
          <cell r="I180">
            <v>0</v>
          </cell>
          <cell r="J180">
            <v>0</v>
          </cell>
          <cell r="K180">
            <v>0</v>
          </cell>
          <cell r="L180">
            <v>0</v>
          </cell>
          <cell r="P180">
            <v>0</v>
          </cell>
          <cell r="Q180">
            <v>0</v>
          </cell>
          <cell r="R180">
            <v>0</v>
          </cell>
        </row>
        <row r="181">
          <cell r="E181">
            <v>0</v>
          </cell>
          <cell r="F181">
            <v>0</v>
          </cell>
          <cell r="G181">
            <v>0</v>
          </cell>
          <cell r="I181">
            <v>0</v>
          </cell>
          <cell r="J181">
            <v>0</v>
          </cell>
          <cell r="K181">
            <v>0</v>
          </cell>
          <cell r="L181">
            <v>0</v>
          </cell>
          <cell r="P181">
            <v>0</v>
          </cell>
          <cell r="Q181">
            <v>0</v>
          </cell>
          <cell r="R181">
            <v>0</v>
          </cell>
        </row>
        <row r="182">
          <cell r="E182">
            <v>1.0038069999999999</v>
          </cell>
          <cell r="F182">
            <v>0</v>
          </cell>
          <cell r="G182">
            <v>0</v>
          </cell>
          <cell r="I182">
            <v>0</v>
          </cell>
          <cell r="J182">
            <v>0</v>
          </cell>
          <cell r="K182">
            <v>0</v>
          </cell>
          <cell r="L182">
            <v>0</v>
          </cell>
          <cell r="P182">
            <v>0</v>
          </cell>
          <cell r="Q182">
            <v>0</v>
          </cell>
          <cell r="R182">
            <v>0</v>
          </cell>
        </row>
        <row r="183">
          <cell r="E183">
            <v>0</v>
          </cell>
          <cell r="F183">
            <v>0</v>
          </cell>
          <cell r="G183">
            <v>0</v>
          </cell>
          <cell r="I183">
            <v>0</v>
          </cell>
          <cell r="J183">
            <v>0</v>
          </cell>
          <cell r="K183">
            <v>0</v>
          </cell>
          <cell r="L183">
            <v>0</v>
          </cell>
          <cell r="P183">
            <v>0</v>
          </cell>
          <cell r="Q183">
            <v>0</v>
          </cell>
          <cell r="R183">
            <v>0</v>
          </cell>
        </row>
        <row r="184">
          <cell r="E184">
            <v>0</v>
          </cell>
          <cell r="F184">
            <v>0</v>
          </cell>
          <cell r="G184">
            <v>0</v>
          </cell>
          <cell r="I184">
            <v>0</v>
          </cell>
          <cell r="J184">
            <v>0</v>
          </cell>
          <cell r="K184">
            <v>0</v>
          </cell>
          <cell r="L184">
            <v>0</v>
          </cell>
          <cell r="P184">
            <v>0</v>
          </cell>
          <cell r="Q184">
            <v>0</v>
          </cell>
          <cell r="R184">
            <v>0</v>
          </cell>
        </row>
        <row r="185">
          <cell r="E185">
            <v>0</v>
          </cell>
          <cell r="F185">
            <v>0</v>
          </cell>
          <cell r="G185">
            <v>0</v>
          </cell>
          <cell r="I185">
            <v>0</v>
          </cell>
          <cell r="J185">
            <v>0</v>
          </cell>
          <cell r="K185">
            <v>0</v>
          </cell>
          <cell r="L185">
            <v>0</v>
          </cell>
          <cell r="P185">
            <v>0</v>
          </cell>
          <cell r="Q185">
            <v>0</v>
          </cell>
          <cell r="R185">
            <v>0</v>
          </cell>
        </row>
        <row r="186">
          <cell r="E186">
            <v>0</v>
          </cell>
          <cell r="F186">
            <v>0</v>
          </cell>
          <cell r="G186">
            <v>0</v>
          </cell>
          <cell r="I186">
            <v>0</v>
          </cell>
          <cell r="J186">
            <v>0</v>
          </cell>
          <cell r="K186">
            <v>0</v>
          </cell>
          <cell r="L186">
            <v>0</v>
          </cell>
          <cell r="P186">
            <v>0</v>
          </cell>
          <cell r="Q186">
            <v>0</v>
          </cell>
          <cell r="R186">
            <v>0</v>
          </cell>
        </row>
        <row r="187">
          <cell r="E187">
            <v>0.76983999999999997</v>
          </cell>
          <cell r="F187">
            <v>0</v>
          </cell>
          <cell r="G187">
            <v>0</v>
          </cell>
          <cell r="I187">
            <v>0</v>
          </cell>
          <cell r="J187">
            <v>0</v>
          </cell>
          <cell r="K187">
            <v>0</v>
          </cell>
          <cell r="L187">
            <v>0</v>
          </cell>
          <cell r="P187">
            <v>0</v>
          </cell>
          <cell r="Q187">
            <v>0</v>
          </cell>
          <cell r="R187">
            <v>0</v>
          </cell>
        </row>
        <row r="188">
          <cell r="E188">
            <v>1.2716999999999999E-2</v>
          </cell>
          <cell r="F188">
            <v>0</v>
          </cell>
          <cell r="G188">
            <v>0</v>
          </cell>
          <cell r="I188">
            <v>0</v>
          </cell>
          <cell r="J188">
            <v>0</v>
          </cell>
          <cell r="K188">
            <v>0</v>
          </cell>
          <cell r="L188">
            <v>0</v>
          </cell>
          <cell r="P188">
            <v>0</v>
          </cell>
          <cell r="Q188">
            <v>0</v>
          </cell>
          <cell r="R188">
            <v>0</v>
          </cell>
        </row>
        <row r="189">
          <cell r="E189">
            <v>1.2916350000000001</v>
          </cell>
          <cell r="F189">
            <v>0</v>
          </cell>
          <cell r="G189">
            <v>0</v>
          </cell>
          <cell r="I189">
            <v>0</v>
          </cell>
          <cell r="J189">
            <v>0</v>
          </cell>
          <cell r="K189">
            <v>0</v>
          </cell>
          <cell r="L189">
            <v>0</v>
          </cell>
          <cell r="P189">
            <v>0</v>
          </cell>
          <cell r="Q189">
            <v>0</v>
          </cell>
          <cell r="R189">
            <v>0</v>
          </cell>
        </row>
        <row r="190">
          <cell r="E190">
            <v>0.87067899999999998</v>
          </cell>
          <cell r="F190">
            <v>0</v>
          </cell>
          <cell r="G190">
            <v>0</v>
          </cell>
          <cell r="I190">
            <v>0</v>
          </cell>
          <cell r="J190">
            <v>0</v>
          </cell>
          <cell r="K190">
            <v>0</v>
          </cell>
          <cell r="L190">
            <v>0</v>
          </cell>
          <cell r="P190">
            <v>0</v>
          </cell>
          <cell r="Q190">
            <v>0</v>
          </cell>
          <cell r="R190">
            <v>0</v>
          </cell>
        </row>
        <row r="191">
          <cell r="E191">
            <v>6.1919789999999999</v>
          </cell>
          <cell r="F191">
            <v>0</v>
          </cell>
          <cell r="G191">
            <v>0</v>
          </cell>
          <cell r="I191">
            <v>0</v>
          </cell>
          <cell r="J191">
            <v>0</v>
          </cell>
          <cell r="K191">
            <v>0</v>
          </cell>
          <cell r="L191">
            <v>0</v>
          </cell>
          <cell r="P191">
            <v>0</v>
          </cell>
          <cell r="Q191">
            <v>0</v>
          </cell>
          <cell r="R191">
            <v>0</v>
          </cell>
        </row>
        <row r="192">
          <cell r="E192">
            <v>0</v>
          </cell>
          <cell r="F192">
            <v>0</v>
          </cell>
          <cell r="G192">
            <v>0</v>
          </cell>
          <cell r="I192">
            <v>0</v>
          </cell>
          <cell r="J192">
            <v>0</v>
          </cell>
          <cell r="K192">
            <v>0</v>
          </cell>
          <cell r="L192">
            <v>0</v>
          </cell>
          <cell r="P192">
            <v>0</v>
          </cell>
          <cell r="Q192">
            <v>0</v>
          </cell>
          <cell r="R192">
            <v>0</v>
          </cell>
        </row>
        <row r="193">
          <cell r="E193">
            <v>0</v>
          </cell>
          <cell r="F193">
            <v>0</v>
          </cell>
          <cell r="G193">
            <v>0</v>
          </cell>
          <cell r="I193">
            <v>0</v>
          </cell>
          <cell r="J193">
            <v>0</v>
          </cell>
          <cell r="K193">
            <v>0</v>
          </cell>
          <cell r="L193">
            <v>0</v>
          </cell>
          <cell r="P193">
            <v>0</v>
          </cell>
          <cell r="Q193">
            <v>0</v>
          </cell>
          <cell r="R193">
            <v>0</v>
          </cell>
        </row>
        <row r="194">
          <cell r="E194">
            <v>0</v>
          </cell>
          <cell r="F194">
            <v>0</v>
          </cell>
          <cell r="G194">
            <v>0</v>
          </cell>
          <cell r="I194">
            <v>0</v>
          </cell>
          <cell r="J194">
            <v>0</v>
          </cell>
          <cell r="K194">
            <v>0</v>
          </cell>
          <cell r="L194">
            <v>0</v>
          </cell>
          <cell r="P194">
            <v>0</v>
          </cell>
          <cell r="Q194">
            <v>0</v>
          </cell>
          <cell r="R194">
            <v>0</v>
          </cell>
        </row>
        <row r="195">
          <cell r="E195">
            <v>1.459435</v>
          </cell>
          <cell r="F195">
            <v>0</v>
          </cell>
          <cell r="G195">
            <v>0</v>
          </cell>
          <cell r="I195">
            <v>0</v>
          </cell>
          <cell r="J195">
            <v>0</v>
          </cell>
          <cell r="K195">
            <v>0</v>
          </cell>
          <cell r="L195">
            <v>0</v>
          </cell>
          <cell r="P195">
            <v>0</v>
          </cell>
          <cell r="Q195">
            <v>0</v>
          </cell>
          <cell r="R195">
            <v>0</v>
          </cell>
        </row>
        <row r="196">
          <cell r="E196">
            <v>0.57574000000000003</v>
          </cell>
          <cell r="F196">
            <v>0</v>
          </cell>
          <cell r="G196">
            <v>0</v>
          </cell>
          <cell r="I196">
            <v>0</v>
          </cell>
          <cell r="J196">
            <v>0</v>
          </cell>
          <cell r="K196">
            <v>0</v>
          </cell>
          <cell r="L196">
            <v>0</v>
          </cell>
          <cell r="P196">
            <v>0</v>
          </cell>
          <cell r="Q196">
            <v>0</v>
          </cell>
          <cell r="R196">
            <v>0</v>
          </cell>
        </row>
        <row r="197">
          <cell r="E197">
            <v>1.8681920000000001</v>
          </cell>
          <cell r="F197">
            <v>0</v>
          </cell>
          <cell r="G197">
            <v>0</v>
          </cell>
          <cell r="I197">
            <v>0</v>
          </cell>
          <cell r="J197">
            <v>0</v>
          </cell>
          <cell r="K197">
            <v>0</v>
          </cell>
          <cell r="L197">
            <v>0</v>
          </cell>
          <cell r="P197">
            <v>0</v>
          </cell>
          <cell r="Q197">
            <v>0</v>
          </cell>
          <cell r="R197">
            <v>0</v>
          </cell>
        </row>
        <row r="198">
          <cell r="E198">
            <v>0.98142200000000002</v>
          </cell>
          <cell r="F198">
            <v>0</v>
          </cell>
          <cell r="G198">
            <v>0</v>
          </cell>
          <cell r="I198">
            <v>0</v>
          </cell>
          <cell r="J198">
            <v>0</v>
          </cell>
          <cell r="K198">
            <v>0</v>
          </cell>
          <cell r="L198">
            <v>0</v>
          </cell>
          <cell r="P198">
            <v>0</v>
          </cell>
          <cell r="Q198">
            <v>0</v>
          </cell>
          <cell r="R198">
            <v>0</v>
          </cell>
        </row>
        <row r="199">
          <cell r="E199">
            <v>1.5156590000000001</v>
          </cell>
          <cell r="F199">
            <v>0</v>
          </cell>
          <cell r="G199">
            <v>0</v>
          </cell>
          <cell r="I199">
            <v>0</v>
          </cell>
          <cell r="J199">
            <v>0</v>
          </cell>
          <cell r="K199">
            <v>0</v>
          </cell>
          <cell r="L199">
            <v>0</v>
          </cell>
          <cell r="P199">
            <v>0</v>
          </cell>
          <cell r="Q199">
            <v>0</v>
          </cell>
          <cell r="R199">
            <v>0</v>
          </cell>
        </row>
        <row r="200">
          <cell r="E200">
            <v>5.5428090000000001</v>
          </cell>
          <cell r="F200">
            <v>0</v>
          </cell>
          <cell r="G200">
            <v>0</v>
          </cell>
          <cell r="I200">
            <v>0</v>
          </cell>
          <cell r="J200">
            <v>0</v>
          </cell>
          <cell r="K200">
            <v>0</v>
          </cell>
          <cell r="L200">
            <v>0</v>
          </cell>
          <cell r="P200">
            <v>0</v>
          </cell>
          <cell r="Q200">
            <v>0</v>
          </cell>
          <cell r="R200">
            <v>0</v>
          </cell>
        </row>
        <row r="201">
          <cell r="E201">
            <v>0</v>
          </cell>
          <cell r="F201">
            <v>0</v>
          </cell>
          <cell r="G201">
            <v>0</v>
          </cell>
          <cell r="I201">
            <v>0</v>
          </cell>
          <cell r="J201">
            <v>0</v>
          </cell>
          <cell r="K201">
            <v>0</v>
          </cell>
          <cell r="L201">
            <v>0</v>
          </cell>
          <cell r="P201">
            <v>0</v>
          </cell>
          <cell r="Q201">
            <v>0</v>
          </cell>
          <cell r="R201">
            <v>0</v>
          </cell>
        </row>
        <row r="202">
          <cell r="E202">
            <v>0</v>
          </cell>
          <cell r="F202">
            <v>0</v>
          </cell>
          <cell r="G202">
            <v>0</v>
          </cell>
          <cell r="I202">
            <v>0</v>
          </cell>
          <cell r="J202">
            <v>0</v>
          </cell>
          <cell r="K202">
            <v>0</v>
          </cell>
          <cell r="L202">
            <v>0</v>
          </cell>
          <cell r="P202">
            <v>0</v>
          </cell>
          <cell r="Q202">
            <v>0</v>
          </cell>
          <cell r="R202">
            <v>0</v>
          </cell>
        </row>
        <row r="203">
          <cell r="E203">
            <v>3.325523</v>
          </cell>
          <cell r="F203">
            <v>0</v>
          </cell>
          <cell r="G203">
            <v>0</v>
          </cell>
          <cell r="I203">
            <v>0</v>
          </cell>
          <cell r="J203">
            <v>0</v>
          </cell>
          <cell r="K203">
            <v>0</v>
          </cell>
          <cell r="L203">
            <v>0</v>
          </cell>
          <cell r="P203">
            <v>0</v>
          </cell>
          <cell r="Q203">
            <v>0</v>
          </cell>
          <cell r="R203">
            <v>0</v>
          </cell>
        </row>
        <row r="204">
          <cell r="E204">
            <v>1.58077</v>
          </cell>
          <cell r="F204">
            <v>0</v>
          </cell>
          <cell r="G204">
            <v>0</v>
          </cell>
          <cell r="I204">
            <v>0</v>
          </cell>
          <cell r="J204">
            <v>0</v>
          </cell>
          <cell r="K204">
            <v>0</v>
          </cell>
          <cell r="L204">
            <v>0</v>
          </cell>
          <cell r="P204">
            <v>0</v>
          </cell>
          <cell r="Q204">
            <v>0</v>
          </cell>
          <cell r="R204">
            <v>0</v>
          </cell>
        </row>
        <row r="205">
          <cell r="E205">
            <v>2.4250349999999998</v>
          </cell>
          <cell r="F205">
            <v>0</v>
          </cell>
          <cell r="G205">
            <v>0</v>
          </cell>
          <cell r="I205">
            <v>0</v>
          </cell>
          <cell r="J205">
            <v>0</v>
          </cell>
          <cell r="K205">
            <v>0</v>
          </cell>
          <cell r="L205">
            <v>0</v>
          </cell>
          <cell r="P205">
            <v>0</v>
          </cell>
          <cell r="Q205">
            <v>0</v>
          </cell>
          <cell r="R205">
            <v>0</v>
          </cell>
        </row>
        <row r="206">
          <cell r="E206">
            <v>0</v>
          </cell>
          <cell r="F206">
            <v>0</v>
          </cell>
          <cell r="G206">
            <v>0</v>
          </cell>
          <cell r="I206">
            <v>0</v>
          </cell>
          <cell r="J206">
            <v>0</v>
          </cell>
          <cell r="K206">
            <v>0</v>
          </cell>
          <cell r="L206">
            <v>0</v>
          </cell>
          <cell r="P206">
            <v>0</v>
          </cell>
          <cell r="Q206">
            <v>0</v>
          </cell>
          <cell r="R206">
            <v>0</v>
          </cell>
        </row>
        <row r="207">
          <cell r="E207">
            <v>0</v>
          </cell>
          <cell r="F207">
            <v>0</v>
          </cell>
          <cell r="G207">
            <v>0</v>
          </cell>
          <cell r="I207">
            <v>0</v>
          </cell>
          <cell r="J207">
            <v>0</v>
          </cell>
          <cell r="K207">
            <v>0</v>
          </cell>
          <cell r="L207">
            <v>0</v>
          </cell>
          <cell r="P207">
            <v>0</v>
          </cell>
          <cell r="Q207">
            <v>0</v>
          </cell>
          <cell r="R207">
            <v>0</v>
          </cell>
        </row>
        <row r="208">
          <cell r="E208">
            <v>1.3739939999999999</v>
          </cell>
          <cell r="F208">
            <v>0</v>
          </cell>
          <cell r="G208">
            <v>0</v>
          </cell>
          <cell r="I208">
            <v>0</v>
          </cell>
          <cell r="J208">
            <v>0</v>
          </cell>
          <cell r="K208">
            <v>0</v>
          </cell>
          <cell r="L208">
            <v>0</v>
          </cell>
          <cell r="P208">
            <v>0</v>
          </cell>
          <cell r="Q208">
            <v>0</v>
          </cell>
          <cell r="R208">
            <v>0</v>
          </cell>
        </row>
        <row r="209">
          <cell r="E209">
            <v>0</v>
          </cell>
          <cell r="F209">
            <v>0</v>
          </cell>
          <cell r="G209">
            <v>0</v>
          </cell>
          <cell r="I209">
            <v>0</v>
          </cell>
          <cell r="J209">
            <v>0</v>
          </cell>
          <cell r="K209">
            <v>0</v>
          </cell>
          <cell r="L209">
            <v>0</v>
          </cell>
          <cell r="P209">
            <v>0</v>
          </cell>
          <cell r="Q209">
            <v>0</v>
          </cell>
          <cell r="R209">
            <v>0</v>
          </cell>
        </row>
        <row r="210">
          <cell r="E210">
            <v>0</v>
          </cell>
          <cell r="F210">
            <v>0</v>
          </cell>
          <cell r="G210">
            <v>0</v>
          </cell>
          <cell r="I210">
            <v>0</v>
          </cell>
          <cell r="J210">
            <v>0</v>
          </cell>
          <cell r="K210">
            <v>0</v>
          </cell>
          <cell r="L210">
            <v>0</v>
          </cell>
          <cell r="P210">
            <v>0</v>
          </cell>
          <cell r="Q210">
            <v>0</v>
          </cell>
          <cell r="R210">
            <v>0</v>
          </cell>
        </row>
        <row r="211">
          <cell r="E211">
            <v>3.3829989999999999</v>
          </cell>
          <cell r="F211">
            <v>0</v>
          </cell>
          <cell r="G211">
            <v>0</v>
          </cell>
          <cell r="I211">
            <v>0</v>
          </cell>
          <cell r="J211">
            <v>0</v>
          </cell>
          <cell r="K211">
            <v>0</v>
          </cell>
          <cell r="L211">
            <v>0</v>
          </cell>
          <cell r="P211">
            <v>0</v>
          </cell>
          <cell r="Q211">
            <v>0</v>
          </cell>
          <cell r="R211">
            <v>0</v>
          </cell>
        </row>
        <row r="212">
          <cell r="E212">
            <v>2.9703210000000002</v>
          </cell>
          <cell r="F212">
            <v>0</v>
          </cell>
          <cell r="G212">
            <v>0</v>
          </cell>
          <cell r="I212">
            <v>0</v>
          </cell>
          <cell r="J212">
            <v>0</v>
          </cell>
          <cell r="K212">
            <v>0</v>
          </cell>
          <cell r="L212">
            <v>0</v>
          </cell>
          <cell r="P212">
            <v>0</v>
          </cell>
          <cell r="Q212">
            <v>0</v>
          </cell>
          <cell r="R212">
            <v>0</v>
          </cell>
        </row>
        <row r="213">
          <cell r="E213">
            <v>0.79164599999999996</v>
          </cell>
          <cell r="F213">
            <v>0</v>
          </cell>
          <cell r="G213">
            <v>0</v>
          </cell>
          <cell r="I213">
            <v>0</v>
          </cell>
          <cell r="J213">
            <v>0</v>
          </cell>
          <cell r="K213">
            <v>0</v>
          </cell>
          <cell r="L213">
            <v>0</v>
          </cell>
          <cell r="P213">
            <v>0</v>
          </cell>
          <cell r="Q213">
            <v>0</v>
          </cell>
          <cell r="R213">
            <v>0</v>
          </cell>
        </row>
        <row r="214">
          <cell r="E214">
            <v>0</v>
          </cell>
          <cell r="F214">
            <v>0</v>
          </cell>
          <cell r="G214">
            <v>0</v>
          </cell>
          <cell r="I214">
            <v>0</v>
          </cell>
          <cell r="J214">
            <v>0</v>
          </cell>
          <cell r="K214">
            <v>0</v>
          </cell>
          <cell r="L214">
            <v>0</v>
          </cell>
          <cell r="P214">
            <v>0</v>
          </cell>
          <cell r="Q214">
            <v>0</v>
          </cell>
          <cell r="R214">
            <v>0</v>
          </cell>
        </row>
        <row r="215">
          <cell r="E215">
            <v>0</v>
          </cell>
          <cell r="F215">
            <v>0</v>
          </cell>
          <cell r="G215">
            <v>0</v>
          </cell>
          <cell r="I215">
            <v>0</v>
          </cell>
          <cell r="J215">
            <v>0</v>
          </cell>
          <cell r="K215">
            <v>0</v>
          </cell>
          <cell r="L215">
            <v>0</v>
          </cell>
          <cell r="P215">
            <v>0</v>
          </cell>
          <cell r="Q215">
            <v>0</v>
          </cell>
          <cell r="R215">
            <v>0</v>
          </cell>
        </row>
        <row r="216">
          <cell r="E216">
            <v>0</v>
          </cell>
          <cell r="F216">
            <v>0</v>
          </cell>
          <cell r="G216">
            <v>0</v>
          </cell>
          <cell r="I216">
            <v>0</v>
          </cell>
          <cell r="J216">
            <v>0</v>
          </cell>
          <cell r="K216">
            <v>0</v>
          </cell>
          <cell r="L216">
            <v>0</v>
          </cell>
          <cell r="P216">
            <v>0</v>
          </cell>
          <cell r="Q216">
            <v>0</v>
          </cell>
          <cell r="R216">
            <v>0</v>
          </cell>
        </row>
        <row r="217">
          <cell r="E217">
            <v>2.6779630000000001</v>
          </cell>
          <cell r="F217">
            <v>0</v>
          </cell>
          <cell r="G217">
            <v>0</v>
          </cell>
          <cell r="I217">
            <v>0</v>
          </cell>
          <cell r="J217">
            <v>0</v>
          </cell>
          <cell r="K217">
            <v>0</v>
          </cell>
          <cell r="L217">
            <v>0</v>
          </cell>
          <cell r="P217">
            <v>0</v>
          </cell>
          <cell r="Q217">
            <v>0</v>
          </cell>
          <cell r="R217">
            <v>0</v>
          </cell>
        </row>
        <row r="218">
          <cell r="E218">
            <v>0</v>
          </cell>
          <cell r="F218">
            <v>0</v>
          </cell>
          <cell r="G218">
            <v>0</v>
          </cell>
          <cell r="I218">
            <v>0</v>
          </cell>
          <cell r="J218">
            <v>0</v>
          </cell>
          <cell r="K218">
            <v>0</v>
          </cell>
          <cell r="L218">
            <v>0</v>
          </cell>
          <cell r="P218">
            <v>0</v>
          </cell>
          <cell r="Q218">
            <v>0</v>
          </cell>
          <cell r="R218">
            <v>0</v>
          </cell>
        </row>
        <row r="219">
          <cell r="E219">
            <v>1.0023299999999999</v>
          </cell>
          <cell r="F219">
            <v>0</v>
          </cell>
          <cell r="G219">
            <v>0</v>
          </cell>
          <cell r="I219">
            <v>0</v>
          </cell>
          <cell r="J219">
            <v>0</v>
          </cell>
          <cell r="K219">
            <v>0</v>
          </cell>
          <cell r="L219">
            <v>0</v>
          </cell>
          <cell r="P219">
            <v>0</v>
          </cell>
          <cell r="Q219">
            <v>0</v>
          </cell>
          <cell r="R219">
            <v>0</v>
          </cell>
        </row>
        <row r="220">
          <cell r="E220">
            <v>0</v>
          </cell>
          <cell r="F220">
            <v>0</v>
          </cell>
          <cell r="G220">
            <v>0</v>
          </cell>
          <cell r="I220">
            <v>0</v>
          </cell>
          <cell r="J220">
            <v>0</v>
          </cell>
          <cell r="K220">
            <v>0</v>
          </cell>
          <cell r="L220">
            <v>0</v>
          </cell>
          <cell r="P220">
            <v>0</v>
          </cell>
          <cell r="Q220">
            <v>0</v>
          </cell>
          <cell r="R220">
            <v>0</v>
          </cell>
        </row>
        <row r="221">
          <cell r="E221">
            <v>0</v>
          </cell>
          <cell r="F221">
            <v>0</v>
          </cell>
          <cell r="G221">
            <v>0</v>
          </cell>
          <cell r="I221">
            <v>0</v>
          </cell>
          <cell r="J221">
            <v>0</v>
          </cell>
          <cell r="K221">
            <v>0</v>
          </cell>
          <cell r="L221">
            <v>0</v>
          </cell>
          <cell r="P221">
            <v>0</v>
          </cell>
          <cell r="Q221">
            <v>0</v>
          </cell>
          <cell r="R221">
            <v>0</v>
          </cell>
        </row>
        <row r="222">
          <cell r="E222">
            <v>0</v>
          </cell>
          <cell r="F222">
            <v>0</v>
          </cell>
          <cell r="G222">
            <v>0</v>
          </cell>
          <cell r="I222">
            <v>0</v>
          </cell>
          <cell r="J222">
            <v>0</v>
          </cell>
          <cell r="K222">
            <v>0</v>
          </cell>
          <cell r="L222">
            <v>0</v>
          </cell>
          <cell r="P222">
            <v>0</v>
          </cell>
          <cell r="Q222">
            <v>0</v>
          </cell>
          <cell r="R222">
            <v>0</v>
          </cell>
        </row>
        <row r="223">
          <cell r="E223">
            <v>0.75125200000000003</v>
          </cell>
          <cell r="F223">
            <v>0</v>
          </cell>
          <cell r="G223">
            <v>0</v>
          </cell>
          <cell r="I223">
            <v>0</v>
          </cell>
          <cell r="J223">
            <v>0</v>
          </cell>
          <cell r="K223">
            <v>0</v>
          </cell>
          <cell r="L223">
            <v>0</v>
          </cell>
          <cell r="P223">
            <v>0</v>
          </cell>
          <cell r="Q223">
            <v>0</v>
          </cell>
          <cell r="R223">
            <v>0</v>
          </cell>
        </row>
        <row r="224">
          <cell r="E224">
            <v>0</v>
          </cell>
          <cell r="F224">
            <v>0</v>
          </cell>
          <cell r="G224">
            <v>0</v>
          </cell>
          <cell r="I224">
            <v>0</v>
          </cell>
          <cell r="J224">
            <v>0</v>
          </cell>
          <cell r="K224">
            <v>0</v>
          </cell>
          <cell r="L224">
            <v>0</v>
          </cell>
          <cell r="P224">
            <v>0</v>
          </cell>
          <cell r="Q224">
            <v>0</v>
          </cell>
          <cell r="R224">
            <v>0</v>
          </cell>
        </row>
        <row r="225">
          <cell r="E225">
            <v>0</v>
          </cell>
          <cell r="F225">
            <v>0</v>
          </cell>
          <cell r="G225">
            <v>0</v>
          </cell>
          <cell r="I225">
            <v>0</v>
          </cell>
          <cell r="J225">
            <v>0</v>
          </cell>
          <cell r="K225">
            <v>0</v>
          </cell>
          <cell r="L225">
            <v>0</v>
          </cell>
          <cell r="P225">
            <v>0</v>
          </cell>
          <cell r="Q225">
            <v>0</v>
          </cell>
          <cell r="R225">
            <v>0</v>
          </cell>
        </row>
        <row r="226">
          <cell r="E226">
            <v>0</v>
          </cell>
          <cell r="F226">
            <v>0</v>
          </cell>
          <cell r="G226">
            <v>0</v>
          </cell>
          <cell r="I226">
            <v>0</v>
          </cell>
          <cell r="J226">
            <v>0</v>
          </cell>
          <cell r="K226">
            <v>0</v>
          </cell>
          <cell r="L226">
            <v>0</v>
          </cell>
          <cell r="P226">
            <v>0</v>
          </cell>
          <cell r="Q226">
            <v>0</v>
          </cell>
          <cell r="R226">
            <v>0</v>
          </cell>
        </row>
        <row r="227">
          <cell r="E227">
            <v>0.761324</v>
          </cell>
          <cell r="F227">
            <v>0</v>
          </cell>
          <cell r="G227">
            <v>0</v>
          </cell>
          <cell r="I227">
            <v>0</v>
          </cell>
          <cell r="J227">
            <v>0</v>
          </cell>
          <cell r="K227">
            <v>0</v>
          </cell>
          <cell r="L227">
            <v>0</v>
          </cell>
          <cell r="P227">
            <v>0</v>
          </cell>
          <cell r="Q227">
            <v>0</v>
          </cell>
          <cell r="R227">
            <v>0</v>
          </cell>
        </row>
        <row r="228">
          <cell r="E228">
            <v>0.91213599999999995</v>
          </cell>
          <cell r="F228">
            <v>0</v>
          </cell>
          <cell r="G228">
            <v>0</v>
          </cell>
          <cell r="I228">
            <v>0</v>
          </cell>
          <cell r="J228">
            <v>0</v>
          </cell>
          <cell r="K228">
            <v>0</v>
          </cell>
          <cell r="L228">
            <v>0</v>
          </cell>
          <cell r="P228">
            <v>0</v>
          </cell>
          <cell r="Q228">
            <v>0</v>
          </cell>
          <cell r="R228">
            <v>0</v>
          </cell>
        </row>
        <row r="229">
          <cell r="E229">
            <v>0</v>
          </cell>
          <cell r="F229">
            <v>0</v>
          </cell>
          <cell r="G229">
            <v>0</v>
          </cell>
          <cell r="I229">
            <v>0</v>
          </cell>
          <cell r="J229">
            <v>0</v>
          </cell>
          <cell r="K229">
            <v>0</v>
          </cell>
          <cell r="L229">
            <v>0</v>
          </cell>
          <cell r="P229">
            <v>0</v>
          </cell>
          <cell r="Q229">
            <v>0</v>
          </cell>
          <cell r="R229">
            <v>0</v>
          </cell>
        </row>
        <row r="230">
          <cell r="E230">
            <v>0</v>
          </cell>
          <cell r="F230">
            <v>0</v>
          </cell>
          <cell r="G230">
            <v>0</v>
          </cell>
          <cell r="I230">
            <v>0</v>
          </cell>
          <cell r="J230">
            <v>0</v>
          </cell>
          <cell r="K230">
            <v>0</v>
          </cell>
          <cell r="L230">
            <v>0</v>
          </cell>
          <cell r="P230">
            <v>0</v>
          </cell>
          <cell r="Q230">
            <v>0</v>
          </cell>
          <cell r="R230">
            <v>0</v>
          </cell>
        </row>
        <row r="231">
          <cell r="E231">
            <v>0</v>
          </cell>
          <cell r="F231">
            <v>0</v>
          </cell>
          <cell r="G231">
            <v>0</v>
          </cell>
          <cell r="I231">
            <v>0</v>
          </cell>
          <cell r="J231">
            <v>0</v>
          </cell>
          <cell r="K231">
            <v>0</v>
          </cell>
          <cell r="L231">
            <v>0</v>
          </cell>
          <cell r="P231">
            <v>0</v>
          </cell>
          <cell r="Q231">
            <v>0</v>
          </cell>
          <cell r="R231">
            <v>0</v>
          </cell>
        </row>
        <row r="232">
          <cell r="E232">
            <v>1.5075369999999999</v>
          </cell>
          <cell r="F232">
            <v>0</v>
          </cell>
          <cell r="G232">
            <v>0</v>
          </cell>
          <cell r="I232">
            <v>0</v>
          </cell>
          <cell r="J232">
            <v>0</v>
          </cell>
          <cell r="K232">
            <v>0</v>
          </cell>
          <cell r="L232">
            <v>0</v>
          </cell>
          <cell r="P232">
            <v>0</v>
          </cell>
          <cell r="Q232">
            <v>0</v>
          </cell>
          <cell r="R232">
            <v>0</v>
          </cell>
        </row>
        <row r="233">
          <cell r="E233">
            <v>0</v>
          </cell>
          <cell r="F233">
            <v>0</v>
          </cell>
          <cell r="G233">
            <v>0</v>
          </cell>
          <cell r="I233">
            <v>0</v>
          </cell>
          <cell r="J233">
            <v>0</v>
          </cell>
          <cell r="K233">
            <v>0</v>
          </cell>
          <cell r="L233">
            <v>0</v>
          </cell>
          <cell r="P233">
            <v>0</v>
          </cell>
          <cell r="Q233">
            <v>0</v>
          </cell>
          <cell r="R233">
            <v>0</v>
          </cell>
        </row>
        <row r="234">
          <cell r="E234">
            <v>1.474974</v>
          </cell>
          <cell r="F234">
            <v>0</v>
          </cell>
          <cell r="G234">
            <v>0</v>
          </cell>
          <cell r="I234">
            <v>0</v>
          </cell>
          <cell r="J234">
            <v>0</v>
          </cell>
          <cell r="K234">
            <v>0</v>
          </cell>
          <cell r="L234">
            <v>0</v>
          </cell>
          <cell r="P234">
            <v>0</v>
          </cell>
          <cell r="Q234">
            <v>0</v>
          </cell>
          <cell r="R234">
            <v>0</v>
          </cell>
        </row>
        <row r="235">
          <cell r="E235">
            <v>4.1973500000000001</v>
          </cell>
          <cell r="F235">
            <v>0</v>
          </cell>
          <cell r="G235">
            <v>0</v>
          </cell>
          <cell r="I235">
            <v>0</v>
          </cell>
          <cell r="J235">
            <v>0</v>
          </cell>
          <cell r="K235">
            <v>0</v>
          </cell>
          <cell r="L235">
            <v>0</v>
          </cell>
          <cell r="P235">
            <v>0</v>
          </cell>
          <cell r="Q235">
            <v>0</v>
          </cell>
          <cell r="R235">
            <v>0</v>
          </cell>
        </row>
        <row r="236">
          <cell r="E236">
            <v>0</v>
          </cell>
          <cell r="F236">
            <v>0</v>
          </cell>
          <cell r="G236">
            <v>0</v>
          </cell>
          <cell r="I236">
            <v>0</v>
          </cell>
          <cell r="J236">
            <v>0</v>
          </cell>
          <cell r="K236">
            <v>0</v>
          </cell>
          <cell r="L236">
            <v>0</v>
          </cell>
          <cell r="P236">
            <v>0</v>
          </cell>
          <cell r="Q236">
            <v>0</v>
          </cell>
          <cell r="R236">
            <v>0</v>
          </cell>
        </row>
        <row r="237">
          <cell r="E237">
            <v>0</v>
          </cell>
          <cell r="F237">
            <v>0</v>
          </cell>
          <cell r="G237">
            <v>0</v>
          </cell>
          <cell r="I237">
            <v>0</v>
          </cell>
          <cell r="J237">
            <v>0</v>
          </cell>
          <cell r="K237">
            <v>0</v>
          </cell>
          <cell r="L237">
            <v>0</v>
          </cell>
          <cell r="P237">
            <v>0</v>
          </cell>
          <cell r="Q237">
            <v>0</v>
          </cell>
          <cell r="R237">
            <v>0</v>
          </cell>
        </row>
        <row r="238">
          <cell r="E238">
            <v>0</v>
          </cell>
          <cell r="F238">
            <v>0</v>
          </cell>
          <cell r="G238">
            <v>0</v>
          </cell>
          <cell r="I238">
            <v>0</v>
          </cell>
          <cell r="J238">
            <v>0</v>
          </cell>
          <cell r="K238">
            <v>0</v>
          </cell>
          <cell r="L238">
            <v>0</v>
          </cell>
          <cell r="P238">
            <v>0</v>
          </cell>
          <cell r="Q238">
            <v>0</v>
          </cell>
          <cell r="R238">
            <v>0</v>
          </cell>
        </row>
        <row r="239">
          <cell r="E239">
            <v>0.78319399999999995</v>
          </cell>
          <cell r="F239">
            <v>0</v>
          </cell>
          <cell r="G239">
            <v>0</v>
          </cell>
          <cell r="I239">
            <v>0</v>
          </cell>
          <cell r="J239">
            <v>0</v>
          </cell>
          <cell r="K239">
            <v>0</v>
          </cell>
          <cell r="L239">
            <v>0</v>
          </cell>
          <cell r="P239">
            <v>0</v>
          </cell>
          <cell r="Q239">
            <v>0</v>
          </cell>
          <cell r="R239">
            <v>0</v>
          </cell>
        </row>
        <row r="240">
          <cell r="E240">
            <v>0</v>
          </cell>
          <cell r="F240">
            <v>0</v>
          </cell>
          <cell r="G240">
            <v>0</v>
          </cell>
          <cell r="I240">
            <v>0</v>
          </cell>
          <cell r="J240">
            <v>0</v>
          </cell>
          <cell r="K240">
            <v>0</v>
          </cell>
          <cell r="L240">
            <v>0</v>
          </cell>
          <cell r="P240">
            <v>0</v>
          </cell>
          <cell r="Q240">
            <v>0</v>
          </cell>
          <cell r="R240">
            <v>0</v>
          </cell>
        </row>
        <row r="241">
          <cell r="E241">
            <v>0</v>
          </cell>
          <cell r="F241">
            <v>0</v>
          </cell>
          <cell r="G241">
            <v>0</v>
          </cell>
          <cell r="I241">
            <v>0</v>
          </cell>
          <cell r="J241">
            <v>0</v>
          </cell>
          <cell r="K241">
            <v>0</v>
          </cell>
          <cell r="L241">
            <v>0</v>
          </cell>
          <cell r="P241">
            <v>0</v>
          </cell>
          <cell r="Q241">
            <v>0</v>
          </cell>
          <cell r="R241">
            <v>0</v>
          </cell>
        </row>
        <row r="242">
          <cell r="E242">
            <v>0.76431899999999997</v>
          </cell>
          <cell r="F242">
            <v>0</v>
          </cell>
          <cell r="G242">
            <v>0</v>
          </cell>
          <cell r="I242">
            <v>0</v>
          </cell>
          <cell r="J242">
            <v>0</v>
          </cell>
          <cell r="K242">
            <v>0</v>
          </cell>
          <cell r="L242">
            <v>0</v>
          </cell>
          <cell r="P242">
            <v>0</v>
          </cell>
          <cell r="Q242">
            <v>0</v>
          </cell>
          <cell r="R242">
            <v>0</v>
          </cell>
        </row>
        <row r="243">
          <cell r="E243">
            <v>0</v>
          </cell>
          <cell r="F243">
            <v>0</v>
          </cell>
          <cell r="G243">
            <v>0</v>
          </cell>
          <cell r="I243">
            <v>0</v>
          </cell>
          <cell r="J243">
            <v>0</v>
          </cell>
          <cell r="K243">
            <v>0</v>
          </cell>
          <cell r="L243">
            <v>0</v>
          </cell>
          <cell r="P243">
            <v>0</v>
          </cell>
          <cell r="Q243">
            <v>0</v>
          </cell>
          <cell r="R243">
            <v>0</v>
          </cell>
        </row>
        <row r="244">
          <cell r="E244">
            <v>0.92807399999999995</v>
          </cell>
          <cell r="F244">
            <v>0</v>
          </cell>
          <cell r="G244">
            <v>0</v>
          </cell>
          <cell r="I244">
            <v>0</v>
          </cell>
          <cell r="J244">
            <v>0</v>
          </cell>
          <cell r="K244">
            <v>0</v>
          </cell>
          <cell r="L244">
            <v>0</v>
          </cell>
          <cell r="P244">
            <v>0</v>
          </cell>
          <cell r="Q244">
            <v>0</v>
          </cell>
          <cell r="R244">
            <v>0</v>
          </cell>
        </row>
        <row r="245">
          <cell r="E245">
            <v>1.035684</v>
          </cell>
          <cell r="F245">
            <v>0</v>
          </cell>
          <cell r="G245">
            <v>0</v>
          </cell>
          <cell r="I245">
            <v>0</v>
          </cell>
          <cell r="J245">
            <v>0</v>
          </cell>
          <cell r="K245">
            <v>0</v>
          </cell>
          <cell r="L245">
            <v>0</v>
          </cell>
          <cell r="P245">
            <v>0</v>
          </cell>
          <cell r="Q245">
            <v>0</v>
          </cell>
          <cell r="R245">
            <v>0</v>
          </cell>
        </row>
        <row r="246">
          <cell r="E246">
            <v>0</v>
          </cell>
          <cell r="F246">
            <v>0</v>
          </cell>
          <cell r="G246">
            <v>0</v>
          </cell>
          <cell r="I246">
            <v>0</v>
          </cell>
          <cell r="J246">
            <v>0</v>
          </cell>
          <cell r="K246">
            <v>0</v>
          </cell>
          <cell r="L246">
            <v>0</v>
          </cell>
          <cell r="P246">
            <v>0</v>
          </cell>
          <cell r="Q246">
            <v>0</v>
          </cell>
          <cell r="R246">
            <v>0</v>
          </cell>
        </row>
        <row r="247">
          <cell r="E247">
            <v>0</v>
          </cell>
          <cell r="F247">
            <v>0</v>
          </cell>
          <cell r="G247">
            <v>0</v>
          </cell>
          <cell r="I247">
            <v>0</v>
          </cell>
          <cell r="J247">
            <v>0</v>
          </cell>
          <cell r="K247">
            <v>0</v>
          </cell>
          <cell r="L247">
            <v>0</v>
          </cell>
          <cell r="P247">
            <v>0</v>
          </cell>
          <cell r="Q247">
            <v>0</v>
          </cell>
          <cell r="R247">
            <v>0</v>
          </cell>
        </row>
        <row r="248">
          <cell r="E248">
            <v>2.4344299999999999</v>
          </cell>
          <cell r="F248">
            <v>0</v>
          </cell>
          <cell r="G248">
            <v>0</v>
          </cell>
          <cell r="I248">
            <v>0</v>
          </cell>
          <cell r="J248">
            <v>0</v>
          </cell>
          <cell r="K248">
            <v>0</v>
          </cell>
          <cell r="L248">
            <v>0</v>
          </cell>
          <cell r="P248">
            <v>0</v>
          </cell>
          <cell r="Q248">
            <v>0</v>
          </cell>
          <cell r="R248">
            <v>0</v>
          </cell>
        </row>
        <row r="249">
          <cell r="E249">
            <v>0</v>
          </cell>
          <cell r="F249">
            <v>0</v>
          </cell>
          <cell r="G249">
            <v>0</v>
          </cell>
          <cell r="I249">
            <v>0</v>
          </cell>
          <cell r="J249">
            <v>0</v>
          </cell>
          <cell r="K249">
            <v>0</v>
          </cell>
          <cell r="L249">
            <v>0</v>
          </cell>
          <cell r="P249">
            <v>0</v>
          </cell>
          <cell r="Q249">
            <v>0</v>
          </cell>
          <cell r="R249">
            <v>0</v>
          </cell>
        </row>
        <row r="250">
          <cell r="E250">
            <v>0</v>
          </cell>
          <cell r="F250">
            <v>0</v>
          </cell>
          <cell r="G250">
            <v>0</v>
          </cell>
          <cell r="I250">
            <v>0</v>
          </cell>
          <cell r="J250">
            <v>0</v>
          </cell>
          <cell r="K250">
            <v>0</v>
          </cell>
          <cell r="L250">
            <v>0</v>
          </cell>
          <cell r="P250">
            <v>0</v>
          </cell>
          <cell r="Q250">
            <v>0</v>
          </cell>
          <cell r="R250">
            <v>0</v>
          </cell>
        </row>
        <row r="251">
          <cell r="E251">
            <v>2.7292489999999998</v>
          </cell>
          <cell r="F251">
            <v>0</v>
          </cell>
          <cell r="G251">
            <v>0</v>
          </cell>
          <cell r="I251">
            <v>0</v>
          </cell>
          <cell r="J251">
            <v>0</v>
          </cell>
          <cell r="K251">
            <v>0</v>
          </cell>
          <cell r="L251">
            <v>0</v>
          </cell>
          <cell r="P251">
            <v>0</v>
          </cell>
          <cell r="Q251">
            <v>0</v>
          </cell>
          <cell r="R251">
            <v>0</v>
          </cell>
        </row>
        <row r="252">
          <cell r="E252">
            <v>1.528251</v>
          </cell>
          <cell r="F252">
            <v>0</v>
          </cell>
          <cell r="G252">
            <v>0</v>
          </cell>
          <cell r="I252">
            <v>0</v>
          </cell>
          <cell r="J252">
            <v>0</v>
          </cell>
          <cell r="K252">
            <v>0</v>
          </cell>
          <cell r="L252">
            <v>0</v>
          </cell>
          <cell r="P252">
            <v>0</v>
          </cell>
          <cell r="Q252">
            <v>0</v>
          </cell>
          <cell r="R252">
            <v>0</v>
          </cell>
        </row>
        <row r="253">
          <cell r="E253">
            <v>0</v>
          </cell>
          <cell r="F253">
            <v>0</v>
          </cell>
          <cell r="G253">
            <v>0</v>
          </cell>
          <cell r="I253">
            <v>0</v>
          </cell>
          <cell r="J253">
            <v>0</v>
          </cell>
          <cell r="K253">
            <v>0</v>
          </cell>
          <cell r="L253">
            <v>0</v>
          </cell>
          <cell r="P253">
            <v>0</v>
          </cell>
          <cell r="Q253">
            <v>0</v>
          </cell>
          <cell r="R253">
            <v>0</v>
          </cell>
        </row>
        <row r="254">
          <cell r="E254">
            <v>1.5569539999999999</v>
          </cell>
          <cell r="F254">
            <v>0</v>
          </cell>
          <cell r="G254">
            <v>0</v>
          </cell>
          <cell r="I254">
            <v>0</v>
          </cell>
          <cell r="J254">
            <v>0</v>
          </cell>
          <cell r="K254">
            <v>0</v>
          </cell>
          <cell r="L254">
            <v>0</v>
          </cell>
          <cell r="P254">
            <v>0</v>
          </cell>
          <cell r="Q254">
            <v>0</v>
          </cell>
          <cell r="R254">
            <v>0</v>
          </cell>
        </row>
        <row r="255">
          <cell r="E255">
            <v>3.5428299999999999</v>
          </cell>
          <cell r="F255">
            <v>0</v>
          </cell>
          <cell r="G255">
            <v>0</v>
          </cell>
          <cell r="I255">
            <v>0</v>
          </cell>
          <cell r="J255">
            <v>0</v>
          </cell>
          <cell r="K255">
            <v>0</v>
          </cell>
          <cell r="L255">
            <v>0</v>
          </cell>
          <cell r="P255">
            <v>0</v>
          </cell>
          <cell r="Q255">
            <v>0</v>
          </cell>
          <cell r="R255">
            <v>0</v>
          </cell>
        </row>
        <row r="256">
          <cell r="E256">
            <v>0</v>
          </cell>
          <cell r="F256">
            <v>0</v>
          </cell>
          <cell r="G256">
            <v>0</v>
          </cell>
          <cell r="I256">
            <v>0</v>
          </cell>
          <cell r="J256">
            <v>0</v>
          </cell>
          <cell r="K256">
            <v>0</v>
          </cell>
          <cell r="L256">
            <v>0</v>
          </cell>
          <cell r="P256">
            <v>0</v>
          </cell>
          <cell r="Q256">
            <v>0</v>
          </cell>
          <cell r="R256">
            <v>0</v>
          </cell>
        </row>
        <row r="257">
          <cell r="E257">
            <v>0</v>
          </cell>
          <cell r="F257">
            <v>0</v>
          </cell>
          <cell r="G257">
            <v>0</v>
          </cell>
          <cell r="I257">
            <v>0</v>
          </cell>
          <cell r="J257">
            <v>0</v>
          </cell>
          <cell r="K257">
            <v>0</v>
          </cell>
          <cell r="L257">
            <v>0</v>
          </cell>
          <cell r="P257">
            <v>0</v>
          </cell>
          <cell r="Q257">
            <v>0</v>
          </cell>
          <cell r="R257">
            <v>0</v>
          </cell>
        </row>
        <row r="258">
          <cell r="E258">
            <v>0</v>
          </cell>
          <cell r="F258">
            <v>0</v>
          </cell>
          <cell r="G258">
            <v>0</v>
          </cell>
          <cell r="I258">
            <v>0</v>
          </cell>
          <cell r="J258">
            <v>0</v>
          </cell>
          <cell r="K258">
            <v>0</v>
          </cell>
          <cell r="L258">
            <v>0</v>
          </cell>
          <cell r="P258">
            <v>0</v>
          </cell>
          <cell r="Q258">
            <v>0</v>
          </cell>
          <cell r="R258">
            <v>0</v>
          </cell>
        </row>
        <row r="259">
          <cell r="E259">
            <v>1.1273690000000001</v>
          </cell>
          <cell r="F259">
            <v>0</v>
          </cell>
          <cell r="G259">
            <v>0</v>
          </cell>
          <cell r="I259">
            <v>0</v>
          </cell>
          <cell r="J259">
            <v>0</v>
          </cell>
          <cell r="K259">
            <v>0</v>
          </cell>
          <cell r="L259">
            <v>0</v>
          </cell>
          <cell r="P259">
            <v>0</v>
          </cell>
          <cell r="Q259">
            <v>0</v>
          </cell>
          <cell r="R259">
            <v>0</v>
          </cell>
        </row>
        <row r="260">
          <cell r="E260">
            <v>0</v>
          </cell>
          <cell r="F260">
            <v>0</v>
          </cell>
          <cell r="G260">
            <v>0</v>
          </cell>
          <cell r="I260">
            <v>0</v>
          </cell>
          <cell r="J260">
            <v>0</v>
          </cell>
          <cell r="K260">
            <v>0</v>
          </cell>
          <cell r="L260">
            <v>0</v>
          </cell>
          <cell r="P260">
            <v>0</v>
          </cell>
          <cell r="Q260">
            <v>0</v>
          </cell>
          <cell r="R260">
            <v>0</v>
          </cell>
        </row>
        <row r="261">
          <cell r="E261">
            <v>2.3017940000000001</v>
          </cell>
          <cell r="F261">
            <v>0</v>
          </cell>
          <cell r="G261">
            <v>0</v>
          </cell>
          <cell r="I261">
            <v>0</v>
          </cell>
          <cell r="J261">
            <v>0</v>
          </cell>
          <cell r="K261">
            <v>0</v>
          </cell>
          <cell r="L261">
            <v>0</v>
          </cell>
          <cell r="P261">
            <v>0</v>
          </cell>
          <cell r="Q261">
            <v>0</v>
          </cell>
          <cell r="R261">
            <v>0</v>
          </cell>
        </row>
        <row r="262">
          <cell r="E262">
            <v>0</v>
          </cell>
          <cell r="F262">
            <v>0</v>
          </cell>
          <cell r="G262">
            <v>0</v>
          </cell>
          <cell r="I262">
            <v>0</v>
          </cell>
          <cell r="J262">
            <v>0</v>
          </cell>
          <cell r="K262">
            <v>0</v>
          </cell>
          <cell r="L262">
            <v>0</v>
          </cell>
          <cell r="P262">
            <v>0</v>
          </cell>
          <cell r="Q262">
            <v>0</v>
          </cell>
          <cell r="R262">
            <v>0</v>
          </cell>
        </row>
        <row r="263">
          <cell r="E263">
            <v>0.79720800000000003</v>
          </cell>
          <cell r="F263">
            <v>0</v>
          </cell>
          <cell r="G263">
            <v>0</v>
          </cell>
          <cell r="I263">
            <v>0</v>
          </cell>
          <cell r="J263">
            <v>0</v>
          </cell>
          <cell r="K263">
            <v>0</v>
          </cell>
          <cell r="L263">
            <v>0</v>
          </cell>
          <cell r="P263">
            <v>0</v>
          </cell>
          <cell r="Q263">
            <v>0</v>
          </cell>
          <cell r="R263">
            <v>0</v>
          </cell>
        </row>
        <row r="264">
          <cell r="E264">
            <v>1.2898419999999999</v>
          </cell>
          <cell r="F264">
            <v>0</v>
          </cell>
          <cell r="G264">
            <v>0</v>
          </cell>
          <cell r="I264">
            <v>0</v>
          </cell>
          <cell r="J264">
            <v>0</v>
          </cell>
          <cell r="K264">
            <v>0</v>
          </cell>
          <cell r="L264">
            <v>0</v>
          </cell>
          <cell r="P264">
            <v>0</v>
          </cell>
          <cell r="Q264">
            <v>0</v>
          </cell>
          <cell r="R264">
            <v>0</v>
          </cell>
        </row>
        <row r="265">
          <cell r="E265">
            <v>0.64039599999999997</v>
          </cell>
          <cell r="F265">
            <v>0</v>
          </cell>
          <cell r="G265">
            <v>0</v>
          </cell>
          <cell r="I265">
            <v>0</v>
          </cell>
          <cell r="J265">
            <v>0</v>
          </cell>
          <cell r="K265">
            <v>0</v>
          </cell>
          <cell r="L265">
            <v>0</v>
          </cell>
          <cell r="P265">
            <v>0</v>
          </cell>
          <cell r="Q265">
            <v>0</v>
          </cell>
          <cell r="R265">
            <v>0</v>
          </cell>
        </row>
        <row r="266">
          <cell r="E266">
            <v>0.89439599999999997</v>
          </cell>
          <cell r="F266">
            <v>0</v>
          </cell>
          <cell r="G266">
            <v>0</v>
          </cell>
          <cell r="I266">
            <v>0</v>
          </cell>
          <cell r="J266">
            <v>0</v>
          </cell>
          <cell r="K266">
            <v>0</v>
          </cell>
          <cell r="L266">
            <v>0</v>
          </cell>
          <cell r="P266">
            <v>0</v>
          </cell>
          <cell r="Q266">
            <v>0</v>
          </cell>
          <cell r="R266">
            <v>0</v>
          </cell>
        </row>
        <row r="267">
          <cell r="E267">
            <v>0</v>
          </cell>
          <cell r="F267">
            <v>0</v>
          </cell>
          <cell r="G267">
            <v>0</v>
          </cell>
          <cell r="I267">
            <v>0</v>
          </cell>
          <cell r="J267">
            <v>0</v>
          </cell>
          <cell r="K267">
            <v>0</v>
          </cell>
          <cell r="L267">
            <v>0</v>
          </cell>
          <cell r="P267">
            <v>0</v>
          </cell>
          <cell r="Q267">
            <v>0</v>
          </cell>
          <cell r="R267">
            <v>0</v>
          </cell>
        </row>
        <row r="268">
          <cell r="E268">
            <v>0</v>
          </cell>
          <cell r="F268">
            <v>0</v>
          </cell>
          <cell r="G268">
            <v>0</v>
          </cell>
          <cell r="I268">
            <v>0</v>
          </cell>
          <cell r="J268">
            <v>0</v>
          </cell>
          <cell r="K268">
            <v>0</v>
          </cell>
          <cell r="L268">
            <v>0</v>
          </cell>
          <cell r="P268">
            <v>0</v>
          </cell>
          <cell r="Q268">
            <v>0</v>
          </cell>
          <cell r="R268">
            <v>0</v>
          </cell>
        </row>
        <row r="269">
          <cell r="E269">
            <v>0.57204699999999997</v>
          </cell>
          <cell r="F269">
            <v>0</v>
          </cell>
          <cell r="G269">
            <v>0</v>
          </cell>
          <cell r="I269">
            <v>0</v>
          </cell>
          <cell r="J269">
            <v>0</v>
          </cell>
          <cell r="K269">
            <v>0</v>
          </cell>
          <cell r="L269">
            <v>0</v>
          </cell>
          <cell r="P269">
            <v>0</v>
          </cell>
          <cell r="Q269">
            <v>0</v>
          </cell>
          <cell r="R269">
            <v>0</v>
          </cell>
        </row>
        <row r="270">
          <cell r="E270">
            <v>1.1209629999999999</v>
          </cell>
          <cell r="F270">
            <v>0</v>
          </cell>
          <cell r="G270">
            <v>0</v>
          </cell>
          <cell r="I270">
            <v>0</v>
          </cell>
          <cell r="J270">
            <v>0</v>
          </cell>
          <cell r="K270">
            <v>0</v>
          </cell>
          <cell r="L270">
            <v>0</v>
          </cell>
          <cell r="P270">
            <v>0</v>
          </cell>
          <cell r="Q270">
            <v>0</v>
          </cell>
          <cell r="R270">
            <v>0</v>
          </cell>
        </row>
        <row r="271">
          <cell r="E271">
            <v>0.72344299999999995</v>
          </cell>
          <cell r="F271">
            <v>0</v>
          </cell>
          <cell r="G271">
            <v>0</v>
          </cell>
          <cell r="I271">
            <v>0</v>
          </cell>
          <cell r="J271">
            <v>0</v>
          </cell>
          <cell r="K271">
            <v>0</v>
          </cell>
          <cell r="L271">
            <v>0</v>
          </cell>
          <cell r="P271">
            <v>0</v>
          </cell>
          <cell r="Q271">
            <v>0</v>
          </cell>
          <cell r="R271">
            <v>0</v>
          </cell>
        </row>
        <row r="272">
          <cell r="E272">
            <v>0</v>
          </cell>
          <cell r="F272">
            <v>0</v>
          </cell>
          <cell r="G272">
            <v>0</v>
          </cell>
          <cell r="I272">
            <v>0</v>
          </cell>
          <cell r="J272">
            <v>0</v>
          </cell>
          <cell r="K272">
            <v>0</v>
          </cell>
          <cell r="L272">
            <v>0</v>
          </cell>
          <cell r="P272">
            <v>0</v>
          </cell>
          <cell r="Q272">
            <v>0</v>
          </cell>
          <cell r="R272">
            <v>0</v>
          </cell>
        </row>
        <row r="273">
          <cell r="E273">
            <v>0</v>
          </cell>
          <cell r="F273">
            <v>0</v>
          </cell>
          <cell r="G273">
            <v>0</v>
          </cell>
          <cell r="I273">
            <v>0</v>
          </cell>
          <cell r="J273">
            <v>0</v>
          </cell>
          <cell r="K273">
            <v>0</v>
          </cell>
          <cell r="L273">
            <v>0</v>
          </cell>
          <cell r="P273">
            <v>0</v>
          </cell>
          <cell r="Q273">
            <v>0</v>
          </cell>
          <cell r="R273">
            <v>0</v>
          </cell>
        </row>
        <row r="274">
          <cell r="E274">
            <v>0</v>
          </cell>
          <cell r="F274">
            <v>0</v>
          </cell>
          <cell r="G274">
            <v>0</v>
          </cell>
          <cell r="I274">
            <v>0</v>
          </cell>
          <cell r="J274">
            <v>0</v>
          </cell>
          <cell r="K274">
            <v>0</v>
          </cell>
          <cell r="L274">
            <v>0</v>
          </cell>
          <cell r="P274">
            <v>0</v>
          </cell>
          <cell r="Q274">
            <v>0</v>
          </cell>
          <cell r="R274">
            <v>0</v>
          </cell>
        </row>
        <row r="275">
          <cell r="E275">
            <v>0.66379500000000002</v>
          </cell>
          <cell r="F275">
            <v>0</v>
          </cell>
          <cell r="G275">
            <v>0</v>
          </cell>
          <cell r="I275">
            <v>0</v>
          </cell>
          <cell r="J275">
            <v>0</v>
          </cell>
          <cell r="K275">
            <v>0</v>
          </cell>
          <cell r="L275">
            <v>0</v>
          </cell>
          <cell r="P275">
            <v>0</v>
          </cell>
          <cell r="Q275">
            <v>0</v>
          </cell>
          <cell r="R275">
            <v>0</v>
          </cell>
        </row>
        <row r="276">
          <cell r="E276">
            <v>0</v>
          </cell>
          <cell r="F276">
            <v>0</v>
          </cell>
          <cell r="G276">
            <v>0</v>
          </cell>
          <cell r="I276">
            <v>0</v>
          </cell>
          <cell r="J276">
            <v>0</v>
          </cell>
          <cell r="K276">
            <v>0</v>
          </cell>
          <cell r="L276">
            <v>0</v>
          </cell>
          <cell r="P276">
            <v>0</v>
          </cell>
          <cell r="Q276">
            <v>0</v>
          </cell>
          <cell r="R276">
            <v>0</v>
          </cell>
        </row>
        <row r="277">
          <cell r="E277">
            <v>1.1133109999999999</v>
          </cell>
          <cell r="F277">
            <v>0</v>
          </cell>
          <cell r="G277">
            <v>0</v>
          </cell>
          <cell r="I277">
            <v>0</v>
          </cell>
          <cell r="J277">
            <v>0</v>
          </cell>
          <cell r="K277">
            <v>0</v>
          </cell>
          <cell r="L277">
            <v>0</v>
          </cell>
          <cell r="P277">
            <v>0</v>
          </cell>
          <cell r="Q277">
            <v>0</v>
          </cell>
          <cell r="R277">
            <v>0</v>
          </cell>
        </row>
        <row r="278">
          <cell r="E278">
            <v>0</v>
          </cell>
          <cell r="F278">
            <v>0</v>
          </cell>
          <cell r="G278">
            <v>0</v>
          </cell>
          <cell r="I278">
            <v>0</v>
          </cell>
          <cell r="J278">
            <v>0</v>
          </cell>
          <cell r="K278">
            <v>0</v>
          </cell>
          <cell r="L278">
            <v>0</v>
          </cell>
          <cell r="P278">
            <v>0</v>
          </cell>
          <cell r="Q278">
            <v>0</v>
          </cell>
          <cell r="R278">
            <v>0</v>
          </cell>
        </row>
        <row r="279">
          <cell r="E279">
            <v>0</v>
          </cell>
          <cell r="F279">
            <v>0</v>
          </cell>
          <cell r="G279">
            <v>0</v>
          </cell>
          <cell r="I279">
            <v>0</v>
          </cell>
          <cell r="J279">
            <v>0</v>
          </cell>
          <cell r="K279">
            <v>0</v>
          </cell>
          <cell r="L279">
            <v>0</v>
          </cell>
          <cell r="P279">
            <v>0</v>
          </cell>
          <cell r="Q279">
            <v>0</v>
          </cell>
          <cell r="R279">
            <v>0</v>
          </cell>
        </row>
        <row r="280">
          <cell r="E280">
            <v>0</v>
          </cell>
          <cell r="F280">
            <v>0</v>
          </cell>
          <cell r="G280">
            <v>0</v>
          </cell>
          <cell r="I280">
            <v>0</v>
          </cell>
          <cell r="J280">
            <v>0</v>
          </cell>
          <cell r="K280">
            <v>0</v>
          </cell>
          <cell r="L280">
            <v>0</v>
          </cell>
          <cell r="P280">
            <v>0</v>
          </cell>
          <cell r="Q280">
            <v>0</v>
          </cell>
          <cell r="R280">
            <v>0</v>
          </cell>
        </row>
        <row r="281">
          <cell r="E281">
            <v>1.3512980000000001</v>
          </cell>
          <cell r="F281">
            <v>0</v>
          </cell>
          <cell r="G281">
            <v>0</v>
          </cell>
          <cell r="I281">
            <v>0</v>
          </cell>
          <cell r="J281">
            <v>0</v>
          </cell>
          <cell r="K281">
            <v>0</v>
          </cell>
          <cell r="L281">
            <v>0</v>
          </cell>
          <cell r="P281">
            <v>0</v>
          </cell>
          <cell r="Q281">
            <v>0</v>
          </cell>
          <cell r="R281">
            <v>0</v>
          </cell>
        </row>
        <row r="282">
          <cell r="E282">
            <v>0</v>
          </cell>
          <cell r="F282">
            <v>0</v>
          </cell>
          <cell r="G282">
            <v>0</v>
          </cell>
          <cell r="I282">
            <v>0</v>
          </cell>
          <cell r="J282">
            <v>0</v>
          </cell>
          <cell r="K282">
            <v>0</v>
          </cell>
          <cell r="L282">
            <v>0</v>
          </cell>
          <cell r="P282">
            <v>0</v>
          </cell>
          <cell r="Q282">
            <v>0</v>
          </cell>
          <cell r="R282">
            <v>0</v>
          </cell>
        </row>
        <row r="283">
          <cell r="E283">
            <v>0</v>
          </cell>
          <cell r="F283">
            <v>0</v>
          </cell>
          <cell r="G283">
            <v>0</v>
          </cell>
          <cell r="I283">
            <v>0</v>
          </cell>
          <cell r="J283">
            <v>0</v>
          </cell>
          <cell r="K283">
            <v>0</v>
          </cell>
          <cell r="L283">
            <v>0</v>
          </cell>
          <cell r="P283">
            <v>0</v>
          </cell>
          <cell r="Q283">
            <v>0</v>
          </cell>
          <cell r="R283">
            <v>0</v>
          </cell>
        </row>
        <row r="284">
          <cell r="E284">
            <v>0</v>
          </cell>
          <cell r="F284">
            <v>0</v>
          </cell>
          <cell r="G284">
            <v>0</v>
          </cell>
          <cell r="I284">
            <v>0</v>
          </cell>
          <cell r="J284">
            <v>0</v>
          </cell>
          <cell r="K284">
            <v>0</v>
          </cell>
          <cell r="L284">
            <v>0</v>
          </cell>
          <cell r="P284">
            <v>0</v>
          </cell>
          <cell r="Q284">
            <v>0</v>
          </cell>
          <cell r="R284">
            <v>0</v>
          </cell>
        </row>
        <row r="285">
          <cell r="E285">
            <v>0</v>
          </cell>
          <cell r="F285">
            <v>0</v>
          </cell>
          <cell r="G285">
            <v>0</v>
          </cell>
          <cell r="I285">
            <v>0</v>
          </cell>
          <cell r="J285">
            <v>0</v>
          </cell>
          <cell r="K285">
            <v>0</v>
          </cell>
          <cell r="L285">
            <v>0</v>
          </cell>
          <cell r="P285">
            <v>0</v>
          </cell>
          <cell r="Q285">
            <v>0</v>
          </cell>
          <cell r="R285">
            <v>0</v>
          </cell>
        </row>
        <row r="286">
          <cell r="E286">
            <v>0.136327</v>
          </cell>
          <cell r="F286">
            <v>0</v>
          </cell>
          <cell r="G286">
            <v>0</v>
          </cell>
          <cell r="I286">
            <v>0</v>
          </cell>
          <cell r="J286">
            <v>0</v>
          </cell>
          <cell r="K286">
            <v>0</v>
          </cell>
          <cell r="L286">
            <v>0</v>
          </cell>
          <cell r="P286">
            <v>0</v>
          </cell>
          <cell r="Q286">
            <v>0</v>
          </cell>
          <cell r="R286">
            <v>0</v>
          </cell>
        </row>
        <row r="287">
          <cell r="E287">
            <v>0</v>
          </cell>
          <cell r="F287">
            <v>0</v>
          </cell>
          <cell r="G287">
            <v>0</v>
          </cell>
          <cell r="I287">
            <v>0</v>
          </cell>
          <cell r="J287">
            <v>0</v>
          </cell>
          <cell r="K287">
            <v>0</v>
          </cell>
          <cell r="L287">
            <v>0</v>
          </cell>
          <cell r="P287">
            <v>0</v>
          </cell>
          <cell r="Q287">
            <v>0</v>
          </cell>
          <cell r="R287">
            <v>0</v>
          </cell>
        </row>
        <row r="288">
          <cell r="E288">
            <v>1.323556</v>
          </cell>
          <cell r="F288">
            <v>0</v>
          </cell>
          <cell r="G288">
            <v>0</v>
          </cell>
          <cell r="I288">
            <v>0</v>
          </cell>
          <cell r="J288">
            <v>0</v>
          </cell>
          <cell r="K288">
            <v>0</v>
          </cell>
          <cell r="L288">
            <v>0</v>
          </cell>
          <cell r="P288">
            <v>0</v>
          </cell>
          <cell r="Q288">
            <v>0</v>
          </cell>
          <cell r="R288">
            <v>0</v>
          </cell>
        </row>
        <row r="289">
          <cell r="E289">
            <v>1.856185</v>
          </cell>
          <cell r="F289">
            <v>0</v>
          </cell>
          <cell r="G289">
            <v>0</v>
          </cell>
          <cell r="I289">
            <v>0</v>
          </cell>
          <cell r="J289">
            <v>0</v>
          </cell>
          <cell r="K289">
            <v>0</v>
          </cell>
          <cell r="L289">
            <v>0</v>
          </cell>
          <cell r="P289">
            <v>0</v>
          </cell>
          <cell r="Q289">
            <v>0</v>
          </cell>
          <cell r="R289">
            <v>0</v>
          </cell>
        </row>
        <row r="290">
          <cell r="E290">
            <v>0</v>
          </cell>
          <cell r="F290">
            <v>0</v>
          </cell>
          <cell r="G290">
            <v>0</v>
          </cell>
          <cell r="I290">
            <v>0</v>
          </cell>
          <cell r="J290">
            <v>0</v>
          </cell>
          <cell r="K290">
            <v>0</v>
          </cell>
          <cell r="L290">
            <v>0</v>
          </cell>
          <cell r="P290">
            <v>0</v>
          </cell>
          <cell r="Q290">
            <v>0</v>
          </cell>
          <cell r="R290">
            <v>0</v>
          </cell>
        </row>
        <row r="291">
          <cell r="E291">
            <v>0</v>
          </cell>
          <cell r="F291">
            <v>0</v>
          </cell>
          <cell r="G291">
            <v>0</v>
          </cell>
          <cell r="I291">
            <v>0</v>
          </cell>
          <cell r="J291">
            <v>0</v>
          </cell>
          <cell r="K291">
            <v>0</v>
          </cell>
          <cell r="L291">
            <v>0</v>
          </cell>
          <cell r="P291">
            <v>0</v>
          </cell>
          <cell r="Q291">
            <v>0</v>
          </cell>
          <cell r="R291">
            <v>0</v>
          </cell>
        </row>
        <row r="292">
          <cell r="E292">
            <v>1.5316989999999999</v>
          </cell>
          <cell r="F292">
            <v>0</v>
          </cell>
          <cell r="G292">
            <v>0</v>
          </cell>
          <cell r="I292">
            <v>0</v>
          </cell>
          <cell r="J292">
            <v>0</v>
          </cell>
          <cell r="K292">
            <v>0</v>
          </cell>
          <cell r="L292">
            <v>0</v>
          </cell>
          <cell r="P292">
            <v>0</v>
          </cell>
          <cell r="Q292">
            <v>0</v>
          </cell>
          <cell r="R292">
            <v>0</v>
          </cell>
        </row>
        <row r="293">
          <cell r="E293">
            <v>0</v>
          </cell>
          <cell r="F293">
            <v>0</v>
          </cell>
          <cell r="G293">
            <v>0</v>
          </cell>
          <cell r="I293">
            <v>0</v>
          </cell>
          <cell r="J293">
            <v>0</v>
          </cell>
          <cell r="K293">
            <v>0</v>
          </cell>
          <cell r="L293">
            <v>0</v>
          </cell>
          <cell r="P293">
            <v>0</v>
          </cell>
          <cell r="Q293">
            <v>0</v>
          </cell>
          <cell r="R293">
            <v>0</v>
          </cell>
        </row>
        <row r="294">
          <cell r="E294">
            <v>0</v>
          </cell>
          <cell r="F294">
            <v>0</v>
          </cell>
          <cell r="G294">
            <v>0</v>
          </cell>
          <cell r="I294">
            <v>0</v>
          </cell>
          <cell r="J294">
            <v>0</v>
          </cell>
          <cell r="K294">
            <v>0</v>
          </cell>
          <cell r="L294">
            <v>0</v>
          </cell>
          <cell r="P294">
            <v>0</v>
          </cell>
          <cell r="Q294">
            <v>0</v>
          </cell>
          <cell r="R294">
            <v>0</v>
          </cell>
        </row>
        <row r="295">
          <cell r="E295">
            <v>2.717352</v>
          </cell>
          <cell r="F295">
            <v>0</v>
          </cell>
          <cell r="G295">
            <v>0</v>
          </cell>
          <cell r="I295">
            <v>0</v>
          </cell>
          <cell r="J295">
            <v>0</v>
          </cell>
          <cell r="K295">
            <v>0</v>
          </cell>
          <cell r="L295">
            <v>0</v>
          </cell>
          <cell r="P295">
            <v>0</v>
          </cell>
          <cell r="Q295">
            <v>0</v>
          </cell>
          <cell r="R295">
            <v>0</v>
          </cell>
        </row>
        <row r="296">
          <cell r="E296">
            <v>0</v>
          </cell>
          <cell r="F296">
            <v>0</v>
          </cell>
          <cell r="G296">
            <v>0</v>
          </cell>
          <cell r="I296">
            <v>0</v>
          </cell>
          <cell r="J296">
            <v>0</v>
          </cell>
          <cell r="K296">
            <v>0</v>
          </cell>
          <cell r="L296">
            <v>0</v>
          </cell>
          <cell r="P296">
            <v>0</v>
          </cell>
          <cell r="Q296">
            <v>0</v>
          </cell>
          <cell r="R296">
            <v>0</v>
          </cell>
        </row>
        <row r="297">
          <cell r="E297">
            <v>1.4000509999999999</v>
          </cell>
          <cell r="F297">
            <v>0</v>
          </cell>
          <cell r="G297">
            <v>0</v>
          </cell>
          <cell r="I297">
            <v>0</v>
          </cell>
          <cell r="J297">
            <v>0</v>
          </cell>
          <cell r="K297">
            <v>0</v>
          </cell>
          <cell r="L297">
            <v>0</v>
          </cell>
          <cell r="P297">
            <v>0</v>
          </cell>
          <cell r="Q297">
            <v>0</v>
          </cell>
          <cell r="R297">
            <v>0</v>
          </cell>
        </row>
        <row r="298">
          <cell r="E298">
            <v>0</v>
          </cell>
          <cell r="F298">
            <v>0</v>
          </cell>
          <cell r="G298">
            <v>0</v>
          </cell>
          <cell r="I298">
            <v>0</v>
          </cell>
          <cell r="J298">
            <v>0</v>
          </cell>
          <cell r="K298">
            <v>0</v>
          </cell>
          <cell r="L298">
            <v>0</v>
          </cell>
          <cell r="P298">
            <v>0</v>
          </cell>
          <cell r="Q298">
            <v>0</v>
          </cell>
          <cell r="R298">
            <v>0</v>
          </cell>
        </row>
        <row r="299">
          <cell r="E299">
            <v>0.51775599999999999</v>
          </cell>
          <cell r="F299">
            <v>0</v>
          </cell>
          <cell r="G299">
            <v>0</v>
          </cell>
          <cell r="I299">
            <v>0</v>
          </cell>
          <cell r="J299">
            <v>0</v>
          </cell>
          <cell r="K299">
            <v>0</v>
          </cell>
          <cell r="L299">
            <v>0</v>
          </cell>
          <cell r="P299">
            <v>0</v>
          </cell>
          <cell r="Q299">
            <v>0</v>
          </cell>
          <cell r="R299">
            <v>0</v>
          </cell>
        </row>
        <row r="300">
          <cell r="E300">
            <v>0.87424500000000005</v>
          </cell>
          <cell r="F300">
            <v>0</v>
          </cell>
          <cell r="G300">
            <v>0</v>
          </cell>
          <cell r="I300">
            <v>0</v>
          </cell>
          <cell r="J300">
            <v>0</v>
          </cell>
          <cell r="K300">
            <v>0</v>
          </cell>
          <cell r="L300">
            <v>0</v>
          </cell>
          <cell r="P300">
            <v>0</v>
          </cell>
          <cell r="Q300">
            <v>0</v>
          </cell>
          <cell r="R300">
            <v>0</v>
          </cell>
        </row>
        <row r="301">
          <cell r="E301">
            <v>2.5087269999999999</v>
          </cell>
          <cell r="F301">
            <v>0</v>
          </cell>
          <cell r="G301">
            <v>0</v>
          </cell>
          <cell r="I301">
            <v>0</v>
          </cell>
          <cell r="J301">
            <v>0</v>
          </cell>
          <cell r="K301">
            <v>0</v>
          </cell>
          <cell r="L301">
            <v>0</v>
          </cell>
          <cell r="P301">
            <v>0</v>
          </cell>
          <cell r="Q301">
            <v>0</v>
          </cell>
          <cell r="R301">
            <v>0</v>
          </cell>
        </row>
        <row r="302">
          <cell r="E302">
            <v>0</v>
          </cell>
          <cell r="F302">
            <v>0</v>
          </cell>
          <cell r="G302">
            <v>0</v>
          </cell>
          <cell r="I302">
            <v>0</v>
          </cell>
          <cell r="J302">
            <v>0</v>
          </cell>
          <cell r="K302">
            <v>0</v>
          </cell>
          <cell r="L302">
            <v>0</v>
          </cell>
          <cell r="P302">
            <v>0</v>
          </cell>
          <cell r="Q302">
            <v>0</v>
          </cell>
          <cell r="R302">
            <v>0</v>
          </cell>
        </row>
        <row r="303">
          <cell r="E303">
            <v>0</v>
          </cell>
          <cell r="F303">
            <v>0</v>
          </cell>
          <cell r="G303">
            <v>0</v>
          </cell>
          <cell r="I303">
            <v>0</v>
          </cell>
          <cell r="J303">
            <v>0</v>
          </cell>
          <cell r="K303">
            <v>0</v>
          </cell>
          <cell r="L303">
            <v>0</v>
          </cell>
          <cell r="P303">
            <v>0</v>
          </cell>
          <cell r="Q303">
            <v>0</v>
          </cell>
          <cell r="R303">
            <v>0</v>
          </cell>
        </row>
        <row r="304">
          <cell r="E304">
            <v>0</v>
          </cell>
          <cell r="F304">
            <v>0</v>
          </cell>
          <cell r="G304">
            <v>0</v>
          </cell>
          <cell r="I304">
            <v>0</v>
          </cell>
          <cell r="J304">
            <v>0</v>
          </cell>
          <cell r="K304">
            <v>0</v>
          </cell>
          <cell r="L304">
            <v>0</v>
          </cell>
          <cell r="P304">
            <v>0</v>
          </cell>
          <cell r="Q304">
            <v>0</v>
          </cell>
          <cell r="R304">
            <v>0</v>
          </cell>
        </row>
        <row r="305">
          <cell r="E305">
            <v>0.93922399999999995</v>
          </cell>
          <cell r="F305">
            <v>0</v>
          </cell>
          <cell r="G305">
            <v>0</v>
          </cell>
          <cell r="I305">
            <v>0</v>
          </cell>
          <cell r="J305">
            <v>0</v>
          </cell>
          <cell r="K305">
            <v>0</v>
          </cell>
          <cell r="L305">
            <v>0</v>
          </cell>
          <cell r="P305">
            <v>0</v>
          </cell>
          <cell r="Q305">
            <v>0</v>
          </cell>
          <cell r="R305">
            <v>0</v>
          </cell>
        </row>
        <row r="306">
          <cell r="E306">
            <v>0</v>
          </cell>
          <cell r="F306">
            <v>0</v>
          </cell>
          <cell r="G306">
            <v>0</v>
          </cell>
          <cell r="I306">
            <v>0</v>
          </cell>
          <cell r="J306">
            <v>0</v>
          </cell>
          <cell r="K306">
            <v>0</v>
          </cell>
          <cell r="L306">
            <v>0</v>
          </cell>
          <cell r="P306">
            <v>0</v>
          </cell>
          <cell r="Q306">
            <v>0</v>
          </cell>
          <cell r="R306">
            <v>0</v>
          </cell>
        </row>
        <row r="307">
          <cell r="E307">
            <v>0</v>
          </cell>
          <cell r="F307">
            <v>0</v>
          </cell>
          <cell r="G307">
            <v>0</v>
          </cell>
          <cell r="I307">
            <v>0</v>
          </cell>
          <cell r="J307">
            <v>0</v>
          </cell>
          <cell r="K307">
            <v>0</v>
          </cell>
          <cell r="L307">
            <v>0</v>
          </cell>
          <cell r="P307">
            <v>0</v>
          </cell>
          <cell r="Q307">
            <v>0</v>
          </cell>
          <cell r="R307">
            <v>0</v>
          </cell>
        </row>
        <row r="308">
          <cell r="E308">
            <v>0</v>
          </cell>
          <cell r="F308">
            <v>0</v>
          </cell>
          <cell r="G308">
            <v>0</v>
          </cell>
          <cell r="I308">
            <v>0</v>
          </cell>
          <cell r="J308">
            <v>0</v>
          </cell>
          <cell r="K308">
            <v>0</v>
          </cell>
          <cell r="L308">
            <v>0</v>
          </cell>
          <cell r="P308">
            <v>0</v>
          </cell>
          <cell r="Q308">
            <v>0</v>
          </cell>
          <cell r="R308">
            <v>0</v>
          </cell>
        </row>
        <row r="309">
          <cell r="E309">
            <v>0</v>
          </cell>
          <cell r="F309">
            <v>0</v>
          </cell>
          <cell r="G309">
            <v>0</v>
          </cell>
          <cell r="I309">
            <v>0</v>
          </cell>
          <cell r="J309">
            <v>0</v>
          </cell>
          <cell r="K309">
            <v>0</v>
          </cell>
          <cell r="L309">
            <v>0</v>
          </cell>
          <cell r="P309">
            <v>0</v>
          </cell>
          <cell r="Q309">
            <v>0</v>
          </cell>
          <cell r="R309">
            <v>0</v>
          </cell>
        </row>
        <row r="310">
          <cell r="E310">
            <v>0</v>
          </cell>
          <cell r="F310">
            <v>0</v>
          </cell>
          <cell r="G310">
            <v>0</v>
          </cell>
          <cell r="I310">
            <v>0</v>
          </cell>
          <cell r="J310">
            <v>0</v>
          </cell>
          <cell r="K310">
            <v>0</v>
          </cell>
          <cell r="L310">
            <v>0</v>
          </cell>
          <cell r="P310">
            <v>0</v>
          </cell>
          <cell r="Q310">
            <v>0</v>
          </cell>
          <cell r="R310">
            <v>0</v>
          </cell>
        </row>
        <row r="311">
          <cell r="E311">
            <v>0</v>
          </cell>
          <cell r="F311">
            <v>0</v>
          </cell>
          <cell r="G311">
            <v>0</v>
          </cell>
          <cell r="I311">
            <v>0</v>
          </cell>
          <cell r="J311">
            <v>0</v>
          </cell>
          <cell r="K311">
            <v>0</v>
          </cell>
          <cell r="L311">
            <v>0</v>
          </cell>
          <cell r="P311">
            <v>0</v>
          </cell>
          <cell r="Q311">
            <v>0</v>
          </cell>
          <cell r="R311">
            <v>0</v>
          </cell>
        </row>
        <row r="312">
          <cell r="E312">
            <v>0</v>
          </cell>
          <cell r="F312">
            <v>0</v>
          </cell>
          <cell r="G312">
            <v>0</v>
          </cell>
          <cell r="I312">
            <v>0</v>
          </cell>
          <cell r="J312">
            <v>0</v>
          </cell>
          <cell r="K312">
            <v>0</v>
          </cell>
          <cell r="L312">
            <v>0</v>
          </cell>
          <cell r="P312">
            <v>0</v>
          </cell>
          <cell r="Q312">
            <v>0</v>
          </cell>
          <cell r="R312">
            <v>0</v>
          </cell>
        </row>
        <row r="313">
          <cell r="E313">
            <v>0</v>
          </cell>
          <cell r="F313">
            <v>0</v>
          </cell>
          <cell r="G313">
            <v>0</v>
          </cell>
          <cell r="I313">
            <v>0</v>
          </cell>
          <cell r="J313">
            <v>0</v>
          </cell>
          <cell r="K313">
            <v>0</v>
          </cell>
          <cell r="L313">
            <v>0</v>
          </cell>
          <cell r="P313">
            <v>0</v>
          </cell>
          <cell r="Q313">
            <v>0</v>
          </cell>
          <cell r="R313">
            <v>0</v>
          </cell>
        </row>
        <row r="314">
          <cell r="E314">
            <v>0</v>
          </cell>
          <cell r="F314">
            <v>0</v>
          </cell>
          <cell r="G314">
            <v>0</v>
          </cell>
          <cell r="I314">
            <v>0</v>
          </cell>
          <cell r="J314">
            <v>0</v>
          </cell>
          <cell r="K314">
            <v>0</v>
          </cell>
          <cell r="L314">
            <v>0</v>
          </cell>
          <cell r="P314">
            <v>0</v>
          </cell>
          <cell r="Q314">
            <v>0</v>
          </cell>
          <cell r="R314">
            <v>0</v>
          </cell>
        </row>
        <row r="315">
          <cell r="E315">
            <v>0</v>
          </cell>
          <cell r="F315">
            <v>0</v>
          </cell>
          <cell r="G315">
            <v>0</v>
          </cell>
          <cell r="I315">
            <v>0</v>
          </cell>
          <cell r="J315">
            <v>0</v>
          </cell>
          <cell r="K315">
            <v>0</v>
          </cell>
          <cell r="L315">
            <v>0</v>
          </cell>
          <cell r="P315">
            <v>0</v>
          </cell>
          <cell r="Q315">
            <v>0</v>
          </cell>
          <cell r="R315">
            <v>0</v>
          </cell>
        </row>
        <row r="316">
          <cell r="E316">
            <v>0.91935</v>
          </cell>
          <cell r="F316">
            <v>0</v>
          </cell>
          <cell r="G316">
            <v>0</v>
          </cell>
          <cell r="I316">
            <v>0</v>
          </cell>
          <cell r="J316">
            <v>0</v>
          </cell>
          <cell r="K316">
            <v>0</v>
          </cell>
          <cell r="L316">
            <v>0</v>
          </cell>
          <cell r="P316">
            <v>0</v>
          </cell>
          <cell r="Q316">
            <v>0</v>
          </cell>
          <cell r="R316">
            <v>0</v>
          </cell>
        </row>
        <row r="317">
          <cell r="E317">
            <v>0</v>
          </cell>
          <cell r="F317">
            <v>0</v>
          </cell>
          <cell r="G317">
            <v>0</v>
          </cell>
          <cell r="I317">
            <v>0</v>
          </cell>
          <cell r="J317">
            <v>0</v>
          </cell>
          <cell r="K317">
            <v>0</v>
          </cell>
          <cell r="L317">
            <v>0</v>
          </cell>
          <cell r="P317">
            <v>0</v>
          </cell>
          <cell r="Q317">
            <v>0</v>
          </cell>
          <cell r="R317">
            <v>0</v>
          </cell>
        </row>
        <row r="318">
          <cell r="E318">
            <v>1.1143430000000001</v>
          </cell>
          <cell r="F318">
            <v>0</v>
          </cell>
          <cell r="G318">
            <v>0</v>
          </cell>
          <cell r="I318">
            <v>0</v>
          </cell>
          <cell r="J318">
            <v>0</v>
          </cell>
          <cell r="K318">
            <v>0</v>
          </cell>
          <cell r="L318">
            <v>0</v>
          </cell>
          <cell r="P318">
            <v>0</v>
          </cell>
          <cell r="Q318">
            <v>0</v>
          </cell>
          <cell r="R318">
            <v>0</v>
          </cell>
        </row>
        <row r="319">
          <cell r="E319">
            <v>0.82768200000000003</v>
          </cell>
          <cell r="F319">
            <v>0</v>
          </cell>
          <cell r="G319">
            <v>0</v>
          </cell>
          <cell r="I319">
            <v>0</v>
          </cell>
          <cell r="J319">
            <v>0</v>
          </cell>
          <cell r="K319">
            <v>0</v>
          </cell>
          <cell r="L319">
            <v>0</v>
          </cell>
          <cell r="P319">
            <v>0</v>
          </cell>
          <cell r="Q319">
            <v>0</v>
          </cell>
          <cell r="R319">
            <v>0</v>
          </cell>
        </row>
        <row r="320">
          <cell r="E320">
            <v>1.577666</v>
          </cell>
          <cell r="F320">
            <v>0</v>
          </cell>
          <cell r="G320">
            <v>0</v>
          </cell>
          <cell r="I320">
            <v>0</v>
          </cell>
          <cell r="J320">
            <v>0</v>
          </cell>
          <cell r="K320">
            <v>0</v>
          </cell>
          <cell r="L320">
            <v>0</v>
          </cell>
          <cell r="P320">
            <v>0</v>
          </cell>
          <cell r="Q320">
            <v>0</v>
          </cell>
          <cell r="R320">
            <v>0</v>
          </cell>
        </row>
        <row r="321">
          <cell r="E321">
            <v>0</v>
          </cell>
          <cell r="F321">
            <v>0</v>
          </cell>
          <cell r="G321">
            <v>0</v>
          </cell>
          <cell r="I321">
            <v>0</v>
          </cell>
          <cell r="J321">
            <v>0</v>
          </cell>
          <cell r="K321">
            <v>0</v>
          </cell>
          <cell r="L321">
            <v>0</v>
          </cell>
          <cell r="P321">
            <v>0</v>
          </cell>
          <cell r="Q321">
            <v>0</v>
          </cell>
          <cell r="R321">
            <v>0</v>
          </cell>
        </row>
        <row r="322">
          <cell r="E322">
            <v>0</v>
          </cell>
          <cell r="F322">
            <v>0</v>
          </cell>
          <cell r="G322">
            <v>0</v>
          </cell>
          <cell r="I322">
            <v>0</v>
          </cell>
          <cell r="J322">
            <v>0</v>
          </cell>
          <cell r="K322">
            <v>0</v>
          </cell>
          <cell r="L322">
            <v>0</v>
          </cell>
          <cell r="P322">
            <v>0</v>
          </cell>
          <cell r="Q322">
            <v>0</v>
          </cell>
          <cell r="R322">
            <v>0</v>
          </cell>
        </row>
        <row r="323">
          <cell r="E323">
            <v>0</v>
          </cell>
          <cell r="F323">
            <v>0</v>
          </cell>
          <cell r="G323">
            <v>0</v>
          </cell>
          <cell r="I323">
            <v>0</v>
          </cell>
          <cell r="J323">
            <v>0</v>
          </cell>
          <cell r="K323">
            <v>0</v>
          </cell>
          <cell r="L323">
            <v>0</v>
          </cell>
          <cell r="P323">
            <v>0</v>
          </cell>
          <cell r="Q323">
            <v>0</v>
          </cell>
          <cell r="R323">
            <v>0</v>
          </cell>
        </row>
        <row r="324">
          <cell r="E324">
            <v>0.96715799999999996</v>
          </cell>
          <cell r="F324">
            <v>0</v>
          </cell>
          <cell r="G324">
            <v>0</v>
          </cell>
          <cell r="I324">
            <v>0</v>
          </cell>
          <cell r="J324">
            <v>0</v>
          </cell>
          <cell r="K324">
            <v>0</v>
          </cell>
          <cell r="L324">
            <v>0</v>
          </cell>
          <cell r="P324">
            <v>0</v>
          </cell>
          <cell r="Q324">
            <v>0</v>
          </cell>
          <cell r="R324">
            <v>0</v>
          </cell>
        </row>
        <row r="325">
          <cell r="E325">
            <v>0</v>
          </cell>
          <cell r="F325">
            <v>0</v>
          </cell>
          <cell r="G325">
            <v>0</v>
          </cell>
          <cell r="I325">
            <v>0</v>
          </cell>
          <cell r="J325">
            <v>0</v>
          </cell>
          <cell r="K325">
            <v>0</v>
          </cell>
          <cell r="L325">
            <v>0</v>
          </cell>
          <cell r="P325">
            <v>0</v>
          </cell>
          <cell r="Q325">
            <v>0</v>
          </cell>
          <cell r="R325">
            <v>0</v>
          </cell>
        </row>
        <row r="326">
          <cell r="E326">
            <v>3.5577909999999999</v>
          </cell>
          <cell r="F326">
            <v>0</v>
          </cell>
          <cell r="G326">
            <v>0</v>
          </cell>
          <cell r="I326">
            <v>0</v>
          </cell>
          <cell r="J326">
            <v>0</v>
          </cell>
          <cell r="K326">
            <v>0</v>
          </cell>
          <cell r="L326">
            <v>0</v>
          </cell>
          <cell r="P326">
            <v>0</v>
          </cell>
          <cell r="Q326">
            <v>0</v>
          </cell>
          <cell r="R326">
            <v>0</v>
          </cell>
        </row>
        <row r="327">
          <cell r="E327">
            <v>0</v>
          </cell>
          <cell r="F327">
            <v>0</v>
          </cell>
          <cell r="G327">
            <v>0</v>
          </cell>
          <cell r="I327">
            <v>0</v>
          </cell>
          <cell r="J327">
            <v>0</v>
          </cell>
          <cell r="K327">
            <v>0</v>
          </cell>
          <cell r="L327">
            <v>0</v>
          </cell>
          <cell r="P327">
            <v>0</v>
          </cell>
          <cell r="Q327">
            <v>0</v>
          </cell>
          <cell r="R327">
            <v>0</v>
          </cell>
        </row>
        <row r="328">
          <cell r="E328">
            <v>0</v>
          </cell>
          <cell r="F328">
            <v>0</v>
          </cell>
          <cell r="G328">
            <v>0</v>
          </cell>
          <cell r="I328">
            <v>0</v>
          </cell>
          <cell r="J328">
            <v>0</v>
          </cell>
          <cell r="K328">
            <v>0</v>
          </cell>
          <cell r="L328">
            <v>0</v>
          </cell>
          <cell r="P328">
            <v>0</v>
          </cell>
          <cell r="Q328">
            <v>0</v>
          </cell>
          <cell r="R328">
            <v>0</v>
          </cell>
        </row>
        <row r="329">
          <cell r="E329">
            <v>0</v>
          </cell>
          <cell r="F329">
            <v>0</v>
          </cell>
          <cell r="G329">
            <v>0</v>
          </cell>
          <cell r="I329">
            <v>0</v>
          </cell>
          <cell r="J329">
            <v>0</v>
          </cell>
          <cell r="K329">
            <v>0</v>
          </cell>
          <cell r="L329">
            <v>0</v>
          </cell>
          <cell r="P329">
            <v>0</v>
          </cell>
          <cell r="Q329">
            <v>0</v>
          </cell>
          <cell r="R329">
            <v>0</v>
          </cell>
        </row>
        <row r="330">
          <cell r="E330">
            <v>1.2889489999999999</v>
          </cell>
          <cell r="F330">
            <v>0</v>
          </cell>
          <cell r="G330">
            <v>0</v>
          </cell>
          <cell r="I330">
            <v>0</v>
          </cell>
          <cell r="J330">
            <v>0</v>
          </cell>
          <cell r="K330">
            <v>0</v>
          </cell>
          <cell r="L330">
            <v>0</v>
          </cell>
          <cell r="P330">
            <v>0</v>
          </cell>
          <cell r="Q330">
            <v>0</v>
          </cell>
          <cell r="R330">
            <v>0</v>
          </cell>
        </row>
        <row r="331">
          <cell r="E331">
            <v>0.84901499999999996</v>
          </cell>
          <cell r="F331">
            <v>0</v>
          </cell>
          <cell r="G331">
            <v>0</v>
          </cell>
          <cell r="I331">
            <v>0</v>
          </cell>
          <cell r="J331">
            <v>0</v>
          </cell>
          <cell r="K331">
            <v>0</v>
          </cell>
          <cell r="L331">
            <v>0</v>
          </cell>
          <cell r="P331">
            <v>0</v>
          </cell>
          <cell r="Q331">
            <v>0</v>
          </cell>
          <cell r="R331">
            <v>0</v>
          </cell>
        </row>
        <row r="332">
          <cell r="E332">
            <v>1.337847</v>
          </cell>
          <cell r="F332">
            <v>0</v>
          </cell>
          <cell r="G332">
            <v>0</v>
          </cell>
          <cell r="I332">
            <v>0</v>
          </cell>
          <cell r="J332">
            <v>0</v>
          </cell>
          <cell r="K332">
            <v>0</v>
          </cell>
          <cell r="L332">
            <v>0</v>
          </cell>
          <cell r="P332">
            <v>0</v>
          </cell>
          <cell r="Q332">
            <v>0</v>
          </cell>
          <cell r="R332">
            <v>0</v>
          </cell>
        </row>
        <row r="333">
          <cell r="E333">
            <v>0</v>
          </cell>
          <cell r="F333">
            <v>0</v>
          </cell>
          <cell r="G333">
            <v>0</v>
          </cell>
          <cell r="I333">
            <v>0</v>
          </cell>
          <cell r="J333">
            <v>0</v>
          </cell>
          <cell r="K333">
            <v>0</v>
          </cell>
          <cell r="L333">
            <v>0</v>
          </cell>
          <cell r="P333">
            <v>0</v>
          </cell>
          <cell r="Q333">
            <v>0</v>
          </cell>
          <cell r="R333">
            <v>0</v>
          </cell>
        </row>
        <row r="334">
          <cell r="E334">
            <v>0</v>
          </cell>
          <cell r="F334">
            <v>0</v>
          </cell>
          <cell r="G334">
            <v>0</v>
          </cell>
          <cell r="I334">
            <v>0</v>
          </cell>
          <cell r="J334">
            <v>0</v>
          </cell>
          <cell r="K334">
            <v>0</v>
          </cell>
          <cell r="L334">
            <v>0</v>
          </cell>
          <cell r="P334">
            <v>0</v>
          </cell>
          <cell r="Q334">
            <v>0</v>
          </cell>
          <cell r="R334">
            <v>0</v>
          </cell>
        </row>
        <row r="335">
          <cell r="E335">
            <v>3.2759719999999999</v>
          </cell>
          <cell r="F335">
            <v>0</v>
          </cell>
          <cell r="G335">
            <v>0</v>
          </cell>
          <cell r="I335">
            <v>0</v>
          </cell>
          <cell r="J335">
            <v>0</v>
          </cell>
          <cell r="K335">
            <v>0</v>
          </cell>
          <cell r="L335">
            <v>0</v>
          </cell>
          <cell r="P335">
            <v>0</v>
          </cell>
          <cell r="Q335">
            <v>0</v>
          </cell>
          <cell r="R335">
            <v>0</v>
          </cell>
        </row>
        <row r="336">
          <cell r="E336">
            <v>0</v>
          </cell>
          <cell r="F336">
            <v>0</v>
          </cell>
          <cell r="G336">
            <v>0</v>
          </cell>
          <cell r="I336">
            <v>0</v>
          </cell>
          <cell r="J336">
            <v>0</v>
          </cell>
          <cell r="K336">
            <v>0</v>
          </cell>
          <cell r="L336">
            <v>0</v>
          </cell>
          <cell r="P336">
            <v>0</v>
          </cell>
          <cell r="Q336">
            <v>0</v>
          </cell>
          <cell r="R336">
            <v>0</v>
          </cell>
        </row>
        <row r="337">
          <cell r="E337">
            <v>1.574783</v>
          </cell>
          <cell r="F337">
            <v>0</v>
          </cell>
          <cell r="G337">
            <v>0</v>
          </cell>
          <cell r="I337">
            <v>0</v>
          </cell>
          <cell r="J337">
            <v>0</v>
          </cell>
          <cell r="K337">
            <v>0</v>
          </cell>
          <cell r="L337">
            <v>0</v>
          </cell>
          <cell r="P337">
            <v>0</v>
          </cell>
          <cell r="Q337">
            <v>0</v>
          </cell>
          <cell r="R337">
            <v>0</v>
          </cell>
        </row>
        <row r="338">
          <cell r="E338">
            <v>4.0124870000000001</v>
          </cell>
          <cell r="F338">
            <v>0</v>
          </cell>
          <cell r="G338">
            <v>0</v>
          </cell>
          <cell r="I338">
            <v>0</v>
          </cell>
          <cell r="J338">
            <v>0</v>
          </cell>
          <cell r="K338">
            <v>0</v>
          </cell>
          <cell r="L338">
            <v>0</v>
          </cell>
          <cell r="P338">
            <v>0</v>
          </cell>
          <cell r="Q338">
            <v>0</v>
          </cell>
          <cell r="R338">
            <v>0</v>
          </cell>
        </row>
        <row r="339">
          <cell r="E339">
            <v>0</v>
          </cell>
          <cell r="F339">
            <v>0</v>
          </cell>
          <cell r="G339">
            <v>0</v>
          </cell>
          <cell r="I339">
            <v>0</v>
          </cell>
          <cell r="J339">
            <v>0</v>
          </cell>
          <cell r="K339">
            <v>0</v>
          </cell>
          <cell r="L339">
            <v>0</v>
          </cell>
          <cell r="P339">
            <v>0</v>
          </cell>
          <cell r="Q339">
            <v>0</v>
          </cell>
          <cell r="R339">
            <v>0</v>
          </cell>
        </row>
        <row r="340">
          <cell r="E340">
            <v>0.74057700000000004</v>
          </cell>
          <cell r="F340">
            <v>0</v>
          </cell>
          <cell r="G340">
            <v>0</v>
          </cell>
          <cell r="I340">
            <v>0</v>
          </cell>
          <cell r="J340">
            <v>0</v>
          </cell>
          <cell r="K340">
            <v>0</v>
          </cell>
          <cell r="L340">
            <v>0</v>
          </cell>
          <cell r="P340">
            <v>0</v>
          </cell>
          <cell r="Q340">
            <v>0</v>
          </cell>
          <cell r="R340">
            <v>0</v>
          </cell>
        </row>
        <row r="341">
          <cell r="E341">
            <v>0</v>
          </cell>
          <cell r="F341">
            <v>0</v>
          </cell>
          <cell r="G341">
            <v>0</v>
          </cell>
          <cell r="I341">
            <v>0</v>
          </cell>
          <cell r="J341">
            <v>0</v>
          </cell>
          <cell r="K341">
            <v>0</v>
          </cell>
          <cell r="L341">
            <v>0</v>
          </cell>
          <cell r="P341">
            <v>0</v>
          </cell>
          <cell r="Q341">
            <v>0</v>
          </cell>
          <cell r="R341">
            <v>0</v>
          </cell>
        </row>
        <row r="342">
          <cell r="E342">
            <v>0.77269299999999996</v>
          </cell>
          <cell r="F342">
            <v>0</v>
          </cell>
          <cell r="G342">
            <v>0</v>
          </cell>
          <cell r="I342">
            <v>0</v>
          </cell>
          <cell r="J342">
            <v>0</v>
          </cell>
          <cell r="K342">
            <v>0</v>
          </cell>
          <cell r="L342">
            <v>0</v>
          </cell>
          <cell r="P342">
            <v>0</v>
          </cell>
          <cell r="Q342">
            <v>0</v>
          </cell>
          <cell r="R342">
            <v>0</v>
          </cell>
        </row>
        <row r="343">
          <cell r="E343">
            <v>1.1591929999999999</v>
          </cell>
          <cell r="F343">
            <v>0</v>
          </cell>
          <cell r="G343">
            <v>0</v>
          </cell>
          <cell r="I343">
            <v>0</v>
          </cell>
          <cell r="J343">
            <v>0</v>
          </cell>
          <cell r="K343">
            <v>0</v>
          </cell>
          <cell r="L343">
            <v>0</v>
          </cell>
          <cell r="P343">
            <v>0</v>
          </cell>
          <cell r="Q343">
            <v>0</v>
          </cell>
          <cell r="R343">
            <v>0</v>
          </cell>
        </row>
        <row r="344">
          <cell r="E344">
            <v>0</v>
          </cell>
          <cell r="F344">
            <v>0</v>
          </cell>
          <cell r="G344">
            <v>0</v>
          </cell>
          <cell r="I344">
            <v>0</v>
          </cell>
          <cell r="J344">
            <v>0</v>
          </cell>
          <cell r="K344">
            <v>0</v>
          </cell>
          <cell r="L344">
            <v>0</v>
          </cell>
          <cell r="P344">
            <v>0</v>
          </cell>
          <cell r="Q344">
            <v>0</v>
          </cell>
          <cell r="R344">
            <v>0</v>
          </cell>
        </row>
        <row r="345">
          <cell r="E345">
            <v>0</v>
          </cell>
          <cell r="F345">
            <v>0</v>
          </cell>
          <cell r="G345">
            <v>0</v>
          </cell>
          <cell r="I345">
            <v>0</v>
          </cell>
          <cell r="J345">
            <v>0</v>
          </cell>
          <cell r="K345">
            <v>0</v>
          </cell>
          <cell r="L345">
            <v>0</v>
          </cell>
          <cell r="P345">
            <v>0</v>
          </cell>
          <cell r="Q345">
            <v>0</v>
          </cell>
          <cell r="R345">
            <v>0</v>
          </cell>
        </row>
        <row r="346">
          <cell r="E346">
            <v>0</v>
          </cell>
          <cell r="F346">
            <v>0</v>
          </cell>
          <cell r="G346">
            <v>0</v>
          </cell>
          <cell r="I346">
            <v>0</v>
          </cell>
          <cell r="J346">
            <v>0</v>
          </cell>
          <cell r="K346">
            <v>0</v>
          </cell>
          <cell r="L346">
            <v>0</v>
          </cell>
          <cell r="P346">
            <v>0</v>
          </cell>
          <cell r="Q346">
            <v>0</v>
          </cell>
          <cell r="R346">
            <v>0</v>
          </cell>
        </row>
        <row r="347">
          <cell r="E347">
            <v>0</v>
          </cell>
          <cell r="F347">
            <v>0</v>
          </cell>
          <cell r="G347">
            <v>0</v>
          </cell>
          <cell r="I347">
            <v>0</v>
          </cell>
          <cell r="J347">
            <v>0</v>
          </cell>
          <cell r="K347">
            <v>0</v>
          </cell>
          <cell r="L347">
            <v>0</v>
          </cell>
          <cell r="P347">
            <v>0</v>
          </cell>
          <cell r="Q347">
            <v>0</v>
          </cell>
          <cell r="R347">
            <v>0</v>
          </cell>
        </row>
        <row r="348">
          <cell r="E348">
            <v>0.77775000000000005</v>
          </cell>
          <cell r="F348">
            <v>0</v>
          </cell>
          <cell r="G348">
            <v>0</v>
          </cell>
          <cell r="I348">
            <v>0</v>
          </cell>
          <cell r="J348">
            <v>0</v>
          </cell>
          <cell r="K348">
            <v>0</v>
          </cell>
          <cell r="L348">
            <v>0</v>
          </cell>
          <cell r="P348">
            <v>0</v>
          </cell>
          <cell r="Q348">
            <v>0</v>
          </cell>
          <cell r="R348">
            <v>0</v>
          </cell>
        </row>
        <row r="349">
          <cell r="E349">
            <v>0</v>
          </cell>
          <cell r="F349">
            <v>0</v>
          </cell>
          <cell r="G349">
            <v>0</v>
          </cell>
          <cell r="I349">
            <v>0</v>
          </cell>
          <cell r="J349">
            <v>0</v>
          </cell>
          <cell r="K349">
            <v>0</v>
          </cell>
          <cell r="L349">
            <v>0</v>
          </cell>
          <cell r="P349">
            <v>0</v>
          </cell>
          <cell r="Q349">
            <v>0</v>
          </cell>
          <cell r="R349">
            <v>0</v>
          </cell>
        </row>
        <row r="350">
          <cell r="E350">
            <v>0</v>
          </cell>
          <cell r="F350">
            <v>0</v>
          </cell>
          <cell r="G350">
            <v>0</v>
          </cell>
          <cell r="I350">
            <v>0</v>
          </cell>
          <cell r="J350">
            <v>0</v>
          </cell>
          <cell r="K350">
            <v>0</v>
          </cell>
          <cell r="L350">
            <v>0</v>
          </cell>
          <cell r="P350">
            <v>0</v>
          </cell>
          <cell r="Q350">
            <v>0</v>
          </cell>
          <cell r="R350">
            <v>0</v>
          </cell>
        </row>
        <row r="351">
          <cell r="E351">
            <v>0</v>
          </cell>
          <cell r="F351">
            <v>0</v>
          </cell>
          <cell r="G351">
            <v>0</v>
          </cell>
          <cell r="I351">
            <v>0</v>
          </cell>
          <cell r="J351">
            <v>0</v>
          </cell>
          <cell r="K351">
            <v>0</v>
          </cell>
          <cell r="L351">
            <v>0</v>
          </cell>
          <cell r="P351">
            <v>0</v>
          </cell>
          <cell r="Q351">
            <v>0</v>
          </cell>
          <cell r="R351">
            <v>0</v>
          </cell>
        </row>
        <row r="352">
          <cell r="E352">
            <v>0</v>
          </cell>
          <cell r="F352">
            <v>0</v>
          </cell>
          <cell r="G352">
            <v>0</v>
          </cell>
          <cell r="I352">
            <v>0</v>
          </cell>
          <cell r="J352">
            <v>0</v>
          </cell>
          <cell r="K352">
            <v>0</v>
          </cell>
          <cell r="L352">
            <v>0</v>
          </cell>
          <cell r="P352">
            <v>0</v>
          </cell>
          <cell r="Q352">
            <v>0</v>
          </cell>
          <cell r="R352">
            <v>0</v>
          </cell>
        </row>
        <row r="353">
          <cell r="E353">
            <v>0</v>
          </cell>
          <cell r="F353">
            <v>0</v>
          </cell>
          <cell r="G353">
            <v>0</v>
          </cell>
          <cell r="I353">
            <v>0</v>
          </cell>
          <cell r="J353">
            <v>0</v>
          </cell>
          <cell r="K353">
            <v>0</v>
          </cell>
          <cell r="L353">
            <v>0</v>
          </cell>
          <cell r="P353">
            <v>0</v>
          </cell>
          <cell r="Q353">
            <v>0</v>
          </cell>
          <cell r="R353">
            <v>0</v>
          </cell>
        </row>
        <row r="354">
          <cell r="E354">
            <v>0.65712800000000005</v>
          </cell>
          <cell r="F354">
            <v>0</v>
          </cell>
          <cell r="G354">
            <v>0</v>
          </cell>
          <cell r="I354">
            <v>0</v>
          </cell>
          <cell r="J354">
            <v>0</v>
          </cell>
          <cell r="K354">
            <v>0</v>
          </cell>
          <cell r="L354">
            <v>0</v>
          </cell>
          <cell r="P354">
            <v>0</v>
          </cell>
          <cell r="Q354">
            <v>0</v>
          </cell>
          <cell r="R354">
            <v>0</v>
          </cell>
        </row>
        <row r="355">
          <cell r="E355">
            <v>0</v>
          </cell>
          <cell r="F355">
            <v>0</v>
          </cell>
          <cell r="G355">
            <v>0</v>
          </cell>
          <cell r="I355">
            <v>0</v>
          </cell>
          <cell r="J355">
            <v>0</v>
          </cell>
          <cell r="K355">
            <v>0</v>
          </cell>
          <cell r="L355">
            <v>0</v>
          </cell>
          <cell r="P355">
            <v>0</v>
          </cell>
          <cell r="Q355">
            <v>0</v>
          </cell>
          <cell r="R355">
            <v>0</v>
          </cell>
        </row>
        <row r="356">
          <cell r="E356">
            <v>0.83228199999999997</v>
          </cell>
          <cell r="F356">
            <v>0</v>
          </cell>
          <cell r="G356">
            <v>0</v>
          </cell>
          <cell r="I356">
            <v>0</v>
          </cell>
          <cell r="J356">
            <v>0</v>
          </cell>
          <cell r="K356">
            <v>0</v>
          </cell>
          <cell r="L356">
            <v>0</v>
          </cell>
          <cell r="P356">
            <v>0</v>
          </cell>
          <cell r="Q356">
            <v>0</v>
          </cell>
          <cell r="R356">
            <v>0</v>
          </cell>
        </row>
        <row r="357">
          <cell r="E357">
            <v>0</v>
          </cell>
          <cell r="F357">
            <v>0</v>
          </cell>
          <cell r="G357">
            <v>0</v>
          </cell>
          <cell r="I357">
            <v>0</v>
          </cell>
          <cell r="J357">
            <v>0</v>
          </cell>
          <cell r="K357">
            <v>0</v>
          </cell>
          <cell r="L357">
            <v>0</v>
          </cell>
          <cell r="P357">
            <v>0</v>
          </cell>
          <cell r="Q357">
            <v>0</v>
          </cell>
          <cell r="R357">
            <v>0</v>
          </cell>
        </row>
        <row r="358">
          <cell r="E358">
            <v>1.471511</v>
          </cell>
          <cell r="F358">
            <v>0</v>
          </cell>
          <cell r="G358">
            <v>0</v>
          </cell>
          <cell r="I358">
            <v>0</v>
          </cell>
          <cell r="J358">
            <v>0</v>
          </cell>
          <cell r="K358">
            <v>0</v>
          </cell>
          <cell r="L358">
            <v>0</v>
          </cell>
          <cell r="P358">
            <v>0</v>
          </cell>
          <cell r="Q358">
            <v>0</v>
          </cell>
          <cell r="R358">
            <v>0</v>
          </cell>
        </row>
        <row r="359">
          <cell r="E359">
            <v>0.94993000000000005</v>
          </cell>
          <cell r="F359">
            <v>0</v>
          </cell>
          <cell r="G359">
            <v>0</v>
          </cell>
          <cell r="I359">
            <v>0</v>
          </cell>
          <cell r="J359">
            <v>0</v>
          </cell>
          <cell r="K359">
            <v>0</v>
          </cell>
          <cell r="L359">
            <v>0</v>
          </cell>
          <cell r="P359">
            <v>0</v>
          </cell>
          <cell r="Q359">
            <v>0</v>
          </cell>
          <cell r="R359">
            <v>0</v>
          </cell>
        </row>
        <row r="360">
          <cell r="E360">
            <v>0</v>
          </cell>
          <cell r="F360">
            <v>0</v>
          </cell>
          <cell r="G360">
            <v>0</v>
          </cell>
          <cell r="I360">
            <v>0</v>
          </cell>
          <cell r="J360">
            <v>0</v>
          </cell>
          <cell r="K360">
            <v>0</v>
          </cell>
          <cell r="L360">
            <v>0</v>
          </cell>
          <cell r="P360">
            <v>0</v>
          </cell>
          <cell r="Q360">
            <v>0</v>
          </cell>
          <cell r="R360">
            <v>0</v>
          </cell>
        </row>
        <row r="361">
          <cell r="E361">
            <v>0</v>
          </cell>
          <cell r="F361">
            <v>0</v>
          </cell>
          <cell r="G361">
            <v>0</v>
          </cell>
          <cell r="I361">
            <v>0</v>
          </cell>
          <cell r="J361">
            <v>0</v>
          </cell>
          <cell r="K361">
            <v>0</v>
          </cell>
          <cell r="L361">
            <v>0</v>
          </cell>
          <cell r="P361">
            <v>0</v>
          </cell>
          <cell r="Q361">
            <v>0</v>
          </cell>
          <cell r="R361">
            <v>0</v>
          </cell>
        </row>
        <row r="362">
          <cell r="E362">
            <v>0</v>
          </cell>
          <cell r="F362">
            <v>0</v>
          </cell>
          <cell r="G362">
            <v>0</v>
          </cell>
          <cell r="I362">
            <v>0</v>
          </cell>
          <cell r="J362">
            <v>0</v>
          </cell>
          <cell r="K362">
            <v>0</v>
          </cell>
          <cell r="L362">
            <v>0</v>
          </cell>
          <cell r="P362">
            <v>0</v>
          </cell>
          <cell r="Q362">
            <v>0</v>
          </cell>
          <cell r="R362">
            <v>0</v>
          </cell>
        </row>
        <row r="363">
          <cell r="E363">
            <v>0</v>
          </cell>
          <cell r="F363">
            <v>0</v>
          </cell>
          <cell r="G363">
            <v>0</v>
          </cell>
          <cell r="I363">
            <v>0</v>
          </cell>
          <cell r="J363">
            <v>0</v>
          </cell>
          <cell r="K363">
            <v>0</v>
          </cell>
          <cell r="L363">
            <v>0</v>
          </cell>
          <cell r="P363">
            <v>0</v>
          </cell>
          <cell r="Q363">
            <v>0</v>
          </cell>
          <cell r="R363">
            <v>0</v>
          </cell>
        </row>
        <row r="364">
          <cell r="E364">
            <v>1.6562429999999999</v>
          </cell>
          <cell r="F364">
            <v>0</v>
          </cell>
          <cell r="G364">
            <v>0</v>
          </cell>
          <cell r="I364">
            <v>0</v>
          </cell>
          <cell r="J364">
            <v>0</v>
          </cell>
          <cell r="K364">
            <v>0</v>
          </cell>
          <cell r="L364">
            <v>0</v>
          </cell>
          <cell r="P364">
            <v>0</v>
          </cell>
          <cell r="Q364">
            <v>0</v>
          </cell>
          <cell r="R364">
            <v>0</v>
          </cell>
        </row>
        <row r="365">
          <cell r="E365">
            <v>1.438223</v>
          </cell>
          <cell r="F365">
            <v>0</v>
          </cell>
          <cell r="G365">
            <v>0</v>
          </cell>
          <cell r="I365">
            <v>0</v>
          </cell>
          <cell r="J365">
            <v>0</v>
          </cell>
          <cell r="K365">
            <v>0</v>
          </cell>
          <cell r="L365">
            <v>0</v>
          </cell>
          <cell r="P365">
            <v>0</v>
          </cell>
          <cell r="Q365">
            <v>0</v>
          </cell>
          <cell r="R365">
            <v>0</v>
          </cell>
        </row>
        <row r="366">
          <cell r="E366">
            <v>1.0935569999999999</v>
          </cell>
          <cell r="F366">
            <v>0</v>
          </cell>
          <cell r="G366">
            <v>0</v>
          </cell>
          <cell r="I366">
            <v>0</v>
          </cell>
          <cell r="J366">
            <v>0</v>
          </cell>
          <cell r="K366">
            <v>0</v>
          </cell>
          <cell r="L366">
            <v>0</v>
          </cell>
          <cell r="P366">
            <v>0</v>
          </cell>
          <cell r="Q366">
            <v>0</v>
          </cell>
          <cell r="R366">
            <v>0</v>
          </cell>
        </row>
        <row r="367">
          <cell r="E367">
            <v>1.3032539999999999</v>
          </cell>
          <cell r="F367">
            <v>0</v>
          </cell>
          <cell r="G367">
            <v>0</v>
          </cell>
          <cell r="I367">
            <v>0</v>
          </cell>
          <cell r="J367">
            <v>0</v>
          </cell>
          <cell r="K367">
            <v>0</v>
          </cell>
          <cell r="L367">
            <v>0</v>
          </cell>
          <cell r="P367">
            <v>0</v>
          </cell>
          <cell r="Q367">
            <v>0</v>
          </cell>
          <cell r="R367">
            <v>0</v>
          </cell>
        </row>
        <row r="368">
          <cell r="E368">
            <v>0.82741799999999999</v>
          </cell>
          <cell r="F368">
            <v>0</v>
          </cell>
          <cell r="G368">
            <v>0</v>
          </cell>
          <cell r="I368">
            <v>0</v>
          </cell>
          <cell r="J368">
            <v>0</v>
          </cell>
          <cell r="K368">
            <v>0</v>
          </cell>
          <cell r="L368">
            <v>0</v>
          </cell>
          <cell r="P368">
            <v>0</v>
          </cell>
          <cell r="Q368">
            <v>0</v>
          </cell>
          <cell r="R368">
            <v>0</v>
          </cell>
        </row>
        <row r="369">
          <cell r="E369">
            <v>0</v>
          </cell>
          <cell r="F369">
            <v>0</v>
          </cell>
          <cell r="G369">
            <v>0</v>
          </cell>
          <cell r="I369">
            <v>0</v>
          </cell>
          <cell r="J369">
            <v>0</v>
          </cell>
          <cell r="K369">
            <v>0</v>
          </cell>
          <cell r="L369">
            <v>0</v>
          </cell>
          <cell r="P369">
            <v>0</v>
          </cell>
          <cell r="Q369">
            <v>0</v>
          </cell>
          <cell r="R369">
            <v>0</v>
          </cell>
        </row>
        <row r="370">
          <cell r="E370">
            <v>2.2445689999999998</v>
          </cell>
          <cell r="F370">
            <v>0</v>
          </cell>
          <cell r="G370">
            <v>0</v>
          </cell>
          <cell r="I370">
            <v>0</v>
          </cell>
          <cell r="J370">
            <v>0</v>
          </cell>
          <cell r="K370">
            <v>0</v>
          </cell>
          <cell r="L370">
            <v>0</v>
          </cell>
          <cell r="P370">
            <v>0</v>
          </cell>
          <cell r="Q370">
            <v>0</v>
          </cell>
          <cell r="R370">
            <v>0</v>
          </cell>
        </row>
        <row r="371">
          <cell r="E371">
            <v>0</v>
          </cell>
          <cell r="F371">
            <v>0</v>
          </cell>
          <cell r="G371">
            <v>0</v>
          </cell>
          <cell r="I371">
            <v>0</v>
          </cell>
          <cell r="J371">
            <v>0</v>
          </cell>
          <cell r="K371">
            <v>0</v>
          </cell>
          <cell r="L371">
            <v>0</v>
          </cell>
          <cell r="P371">
            <v>0</v>
          </cell>
          <cell r="Q371">
            <v>0</v>
          </cell>
          <cell r="R371">
            <v>0</v>
          </cell>
        </row>
        <row r="372">
          <cell r="E372">
            <v>0</v>
          </cell>
          <cell r="F372">
            <v>0</v>
          </cell>
          <cell r="G372">
            <v>0</v>
          </cell>
          <cell r="I372">
            <v>0</v>
          </cell>
          <cell r="J372">
            <v>0</v>
          </cell>
          <cell r="K372">
            <v>0</v>
          </cell>
          <cell r="L372">
            <v>0</v>
          </cell>
          <cell r="P372">
            <v>0</v>
          </cell>
          <cell r="Q372">
            <v>0</v>
          </cell>
          <cell r="R372">
            <v>0</v>
          </cell>
        </row>
        <row r="373">
          <cell r="E373">
            <v>0</v>
          </cell>
          <cell r="F373">
            <v>0</v>
          </cell>
          <cell r="G373">
            <v>0</v>
          </cell>
          <cell r="I373">
            <v>0</v>
          </cell>
          <cell r="J373">
            <v>0</v>
          </cell>
          <cell r="K373">
            <v>0</v>
          </cell>
          <cell r="L373">
            <v>0</v>
          </cell>
          <cell r="P373">
            <v>0</v>
          </cell>
          <cell r="Q373">
            <v>0</v>
          </cell>
          <cell r="R373">
            <v>0</v>
          </cell>
        </row>
        <row r="374">
          <cell r="E374">
            <v>0</v>
          </cell>
          <cell r="F374">
            <v>0</v>
          </cell>
          <cell r="G374">
            <v>0</v>
          </cell>
          <cell r="I374">
            <v>0</v>
          </cell>
          <cell r="J374">
            <v>0</v>
          </cell>
          <cell r="K374">
            <v>0</v>
          </cell>
          <cell r="L374">
            <v>0</v>
          </cell>
          <cell r="P374">
            <v>0</v>
          </cell>
          <cell r="Q374">
            <v>0</v>
          </cell>
          <cell r="R374">
            <v>0</v>
          </cell>
        </row>
        <row r="375">
          <cell r="E375">
            <v>0</v>
          </cell>
          <cell r="F375">
            <v>0</v>
          </cell>
          <cell r="G375">
            <v>0</v>
          </cell>
          <cell r="I375">
            <v>0</v>
          </cell>
          <cell r="J375">
            <v>0</v>
          </cell>
          <cell r="K375">
            <v>0</v>
          </cell>
          <cell r="L375">
            <v>0</v>
          </cell>
          <cell r="P375">
            <v>0</v>
          </cell>
          <cell r="Q375">
            <v>0</v>
          </cell>
          <cell r="R375">
            <v>0</v>
          </cell>
        </row>
        <row r="376">
          <cell r="E376">
            <v>0</v>
          </cell>
          <cell r="F376">
            <v>0</v>
          </cell>
          <cell r="G376">
            <v>0</v>
          </cell>
          <cell r="I376">
            <v>0</v>
          </cell>
          <cell r="J376">
            <v>0</v>
          </cell>
          <cell r="K376">
            <v>0</v>
          </cell>
          <cell r="L376">
            <v>0</v>
          </cell>
          <cell r="P376">
            <v>0</v>
          </cell>
          <cell r="Q376">
            <v>0</v>
          </cell>
          <cell r="R376">
            <v>0</v>
          </cell>
        </row>
        <row r="377">
          <cell r="E377">
            <v>0.50313600000000003</v>
          </cell>
          <cell r="F377">
            <v>0</v>
          </cell>
          <cell r="G377">
            <v>0</v>
          </cell>
          <cell r="I377">
            <v>0</v>
          </cell>
          <cell r="J377">
            <v>0</v>
          </cell>
          <cell r="K377">
            <v>0</v>
          </cell>
          <cell r="L377">
            <v>0</v>
          </cell>
          <cell r="P377">
            <v>0</v>
          </cell>
          <cell r="Q377">
            <v>0</v>
          </cell>
          <cell r="R377">
            <v>0</v>
          </cell>
        </row>
        <row r="378">
          <cell r="E378">
            <v>0</v>
          </cell>
          <cell r="F378">
            <v>0</v>
          </cell>
          <cell r="G378">
            <v>0</v>
          </cell>
          <cell r="I378">
            <v>0</v>
          </cell>
          <cell r="J378">
            <v>0</v>
          </cell>
          <cell r="K378">
            <v>0</v>
          </cell>
          <cell r="L378">
            <v>0</v>
          </cell>
          <cell r="P378">
            <v>0</v>
          </cell>
          <cell r="Q378">
            <v>0</v>
          </cell>
          <cell r="R378">
            <v>0</v>
          </cell>
        </row>
        <row r="379">
          <cell r="E379">
            <v>0</v>
          </cell>
          <cell r="F379">
            <v>0</v>
          </cell>
          <cell r="G379">
            <v>0</v>
          </cell>
          <cell r="I379">
            <v>0</v>
          </cell>
          <cell r="J379">
            <v>0</v>
          </cell>
          <cell r="K379">
            <v>0</v>
          </cell>
          <cell r="L379">
            <v>0</v>
          </cell>
          <cell r="P379">
            <v>0</v>
          </cell>
          <cell r="Q379">
            <v>0</v>
          </cell>
          <cell r="R379">
            <v>0</v>
          </cell>
        </row>
        <row r="380">
          <cell r="E380">
            <v>0</v>
          </cell>
          <cell r="F380">
            <v>0</v>
          </cell>
          <cell r="G380">
            <v>0</v>
          </cell>
          <cell r="I380">
            <v>0</v>
          </cell>
          <cell r="J380">
            <v>0</v>
          </cell>
          <cell r="K380">
            <v>0</v>
          </cell>
          <cell r="L380">
            <v>0</v>
          </cell>
          <cell r="P380">
            <v>0</v>
          </cell>
          <cell r="Q380">
            <v>0</v>
          </cell>
          <cell r="R380">
            <v>0</v>
          </cell>
        </row>
        <row r="381">
          <cell r="E381">
            <v>0</v>
          </cell>
          <cell r="F381">
            <v>0</v>
          </cell>
          <cell r="G381">
            <v>0</v>
          </cell>
          <cell r="I381">
            <v>0</v>
          </cell>
          <cell r="J381">
            <v>0</v>
          </cell>
          <cell r="K381">
            <v>0</v>
          </cell>
          <cell r="L381">
            <v>0</v>
          </cell>
          <cell r="P381">
            <v>0</v>
          </cell>
          <cell r="Q381">
            <v>0</v>
          </cell>
          <cell r="R381">
            <v>0</v>
          </cell>
        </row>
        <row r="382">
          <cell r="E382">
            <v>0</v>
          </cell>
          <cell r="F382">
            <v>0</v>
          </cell>
          <cell r="G382">
            <v>0</v>
          </cell>
          <cell r="I382">
            <v>0</v>
          </cell>
          <cell r="J382">
            <v>0</v>
          </cell>
          <cell r="K382">
            <v>0</v>
          </cell>
          <cell r="L382">
            <v>0</v>
          </cell>
          <cell r="P382">
            <v>0</v>
          </cell>
          <cell r="Q382">
            <v>0</v>
          </cell>
          <cell r="R382">
            <v>0</v>
          </cell>
        </row>
        <row r="383">
          <cell r="E383">
            <v>0</v>
          </cell>
          <cell r="F383">
            <v>0</v>
          </cell>
          <cell r="G383">
            <v>0</v>
          </cell>
          <cell r="I383">
            <v>0</v>
          </cell>
          <cell r="J383">
            <v>0</v>
          </cell>
          <cell r="K383">
            <v>0</v>
          </cell>
          <cell r="L383">
            <v>0</v>
          </cell>
          <cell r="P383">
            <v>0</v>
          </cell>
          <cell r="Q383">
            <v>0</v>
          </cell>
          <cell r="R383">
            <v>0</v>
          </cell>
        </row>
        <row r="384">
          <cell r="E384">
            <v>0</v>
          </cell>
          <cell r="F384">
            <v>0</v>
          </cell>
          <cell r="G384">
            <v>0</v>
          </cell>
          <cell r="I384">
            <v>0</v>
          </cell>
          <cell r="J384">
            <v>0</v>
          </cell>
          <cell r="K384">
            <v>0</v>
          </cell>
          <cell r="L384">
            <v>0</v>
          </cell>
          <cell r="P384">
            <v>0</v>
          </cell>
          <cell r="Q384">
            <v>0</v>
          </cell>
          <cell r="R384">
            <v>0</v>
          </cell>
        </row>
        <row r="385">
          <cell r="E385">
            <v>3.3182130000000001</v>
          </cell>
          <cell r="F385">
            <v>0</v>
          </cell>
          <cell r="G385">
            <v>0</v>
          </cell>
          <cell r="I385">
            <v>0</v>
          </cell>
          <cell r="J385">
            <v>0</v>
          </cell>
          <cell r="K385">
            <v>0</v>
          </cell>
          <cell r="L385">
            <v>0</v>
          </cell>
          <cell r="P385">
            <v>0</v>
          </cell>
          <cell r="Q385">
            <v>0</v>
          </cell>
          <cell r="R385">
            <v>0</v>
          </cell>
        </row>
        <row r="386">
          <cell r="E386">
            <v>0</v>
          </cell>
          <cell r="F386">
            <v>0</v>
          </cell>
          <cell r="G386">
            <v>0</v>
          </cell>
          <cell r="I386">
            <v>0</v>
          </cell>
          <cell r="J386">
            <v>0</v>
          </cell>
          <cell r="K386">
            <v>0</v>
          </cell>
          <cell r="L386">
            <v>0</v>
          </cell>
          <cell r="P386">
            <v>0</v>
          </cell>
          <cell r="Q386">
            <v>0</v>
          </cell>
          <cell r="R386">
            <v>0</v>
          </cell>
        </row>
        <row r="387">
          <cell r="E387">
            <v>1.329072</v>
          </cell>
          <cell r="F387">
            <v>0</v>
          </cell>
          <cell r="G387">
            <v>0</v>
          </cell>
          <cell r="I387">
            <v>0</v>
          </cell>
          <cell r="J387">
            <v>0</v>
          </cell>
          <cell r="K387">
            <v>0</v>
          </cell>
          <cell r="L387">
            <v>0</v>
          </cell>
          <cell r="P387">
            <v>0</v>
          </cell>
          <cell r="Q387">
            <v>0</v>
          </cell>
          <cell r="R387">
            <v>0</v>
          </cell>
        </row>
        <row r="388">
          <cell r="E388">
            <v>0</v>
          </cell>
          <cell r="F388">
            <v>0</v>
          </cell>
          <cell r="G388">
            <v>0</v>
          </cell>
          <cell r="I388">
            <v>0</v>
          </cell>
          <cell r="J388">
            <v>0</v>
          </cell>
          <cell r="K388">
            <v>0</v>
          </cell>
          <cell r="L388">
            <v>0</v>
          </cell>
          <cell r="P388">
            <v>0</v>
          </cell>
          <cell r="Q388">
            <v>0</v>
          </cell>
          <cell r="R388">
            <v>0</v>
          </cell>
        </row>
        <row r="389">
          <cell r="E389">
            <v>1.599337</v>
          </cell>
          <cell r="F389">
            <v>0</v>
          </cell>
          <cell r="G389">
            <v>0</v>
          </cell>
          <cell r="I389">
            <v>0</v>
          </cell>
          <cell r="J389">
            <v>0</v>
          </cell>
          <cell r="K389">
            <v>0</v>
          </cell>
          <cell r="L389">
            <v>0</v>
          </cell>
          <cell r="P389">
            <v>0</v>
          </cell>
          <cell r="Q389">
            <v>0</v>
          </cell>
          <cell r="R389">
            <v>0</v>
          </cell>
        </row>
        <row r="390">
          <cell r="E390">
            <v>1.83121</v>
          </cell>
          <cell r="F390">
            <v>0</v>
          </cell>
          <cell r="G390">
            <v>0</v>
          </cell>
          <cell r="I390">
            <v>0</v>
          </cell>
          <cell r="J390">
            <v>0</v>
          </cell>
          <cell r="K390">
            <v>0</v>
          </cell>
          <cell r="L390">
            <v>0</v>
          </cell>
          <cell r="P390">
            <v>0</v>
          </cell>
          <cell r="Q390">
            <v>0</v>
          </cell>
          <cell r="R390">
            <v>0</v>
          </cell>
        </row>
        <row r="391">
          <cell r="E391">
            <v>0</v>
          </cell>
          <cell r="F391">
            <v>0</v>
          </cell>
          <cell r="G391">
            <v>0</v>
          </cell>
          <cell r="I391">
            <v>0</v>
          </cell>
          <cell r="J391">
            <v>0</v>
          </cell>
          <cell r="K391">
            <v>0</v>
          </cell>
          <cell r="L391">
            <v>0</v>
          </cell>
          <cell r="P391">
            <v>0</v>
          </cell>
          <cell r="Q391">
            <v>0</v>
          </cell>
          <cell r="R391">
            <v>0</v>
          </cell>
        </row>
        <row r="392">
          <cell r="E392">
            <v>0.47858600000000001</v>
          </cell>
          <cell r="F392">
            <v>0</v>
          </cell>
          <cell r="G392">
            <v>0</v>
          </cell>
          <cell r="I392">
            <v>0</v>
          </cell>
          <cell r="J392">
            <v>0</v>
          </cell>
          <cell r="K392">
            <v>0</v>
          </cell>
          <cell r="L392">
            <v>0</v>
          </cell>
          <cell r="P392">
            <v>0</v>
          </cell>
          <cell r="Q392">
            <v>0</v>
          </cell>
          <cell r="R392">
            <v>0</v>
          </cell>
        </row>
        <row r="393">
          <cell r="E393">
            <v>1.8084150000000001</v>
          </cell>
          <cell r="F393">
            <v>0</v>
          </cell>
          <cell r="G393">
            <v>0</v>
          </cell>
          <cell r="I393">
            <v>0</v>
          </cell>
          <cell r="J393">
            <v>0</v>
          </cell>
          <cell r="K393">
            <v>0</v>
          </cell>
          <cell r="L393">
            <v>0</v>
          </cell>
          <cell r="P393">
            <v>0</v>
          </cell>
          <cell r="Q393">
            <v>0</v>
          </cell>
          <cell r="R393">
            <v>0</v>
          </cell>
        </row>
        <row r="394">
          <cell r="E394">
            <v>0</v>
          </cell>
          <cell r="F394">
            <v>0</v>
          </cell>
          <cell r="G394">
            <v>0</v>
          </cell>
          <cell r="I394">
            <v>0</v>
          </cell>
          <cell r="J394">
            <v>0</v>
          </cell>
          <cell r="K394">
            <v>0</v>
          </cell>
          <cell r="L394">
            <v>0</v>
          </cell>
          <cell r="P394">
            <v>0</v>
          </cell>
          <cell r="Q394">
            <v>0</v>
          </cell>
          <cell r="R394">
            <v>0</v>
          </cell>
        </row>
        <row r="395">
          <cell r="E395">
            <v>0.40338400000000002</v>
          </cell>
          <cell r="F395">
            <v>0</v>
          </cell>
          <cell r="G395">
            <v>0</v>
          </cell>
          <cell r="I395">
            <v>0</v>
          </cell>
          <cell r="J395">
            <v>0</v>
          </cell>
          <cell r="K395">
            <v>0</v>
          </cell>
          <cell r="L395">
            <v>0</v>
          </cell>
          <cell r="P395">
            <v>0</v>
          </cell>
          <cell r="Q395">
            <v>0</v>
          </cell>
          <cell r="R395">
            <v>0</v>
          </cell>
        </row>
        <row r="396">
          <cell r="E396">
            <v>1.382628</v>
          </cell>
          <cell r="F396">
            <v>0</v>
          </cell>
          <cell r="G396">
            <v>0</v>
          </cell>
          <cell r="I396">
            <v>0</v>
          </cell>
          <cell r="J396">
            <v>0</v>
          </cell>
          <cell r="K396">
            <v>0</v>
          </cell>
          <cell r="L396">
            <v>0</v>
          </cell>
          <cell r="P396">
            <v>0</v>
          </cell>
          <cell r="Q396">
            <v>0</v>
          </cell>
          <cell r="R396">
            <v>0</v>
          </cell>
        </row>
        <row r="397">
          <cell r="E397">
            <v>0</v>
          </cell>
          <cell r="F397">
            <v>0</v>
          </cell>
          <cell r="G397">
            <v>0</v>
          </cell>
          <cell r="I397">
            <v>0</v>
          </cell>
          <cell r="J397">
            <v>0</v>
          </cell>
          <cell r="K397">
            <v>0</v>
          </cell>
          <cell r="L397">
            <v>0</v>
          </cell>
          <cell r="P397">
            <v>0</v>
          </cell>
          <cell r="Q397">
            <v>0</v>
          </cell>
          <cell r="R397">
            <v>0</v>
          </cell>
        </row>
        <row r="398">
          <cell r="E398">
            <v>2.3952800000000001</v>
          </cell>
          <cell r="F398">
            <v>0</v>
          </cell>
          <cell r="G398">
            <v>0</v>
          </cell>
          <cell r="I398">
            <v>0</v>
          </cell>
          <cell r="J398">
            <v>0</v>
          </cell>
          <cell r="K398">
            <v>0</v>
          </cell>
          <cell r="L398">
            <v>0</v>
          </cell>
          <cell r="P398">
            <v>0</v>
          </cell>
          <cell r="Q398">
            <v>0</v>
          </cell>
          <cell r="R398">
            <v>0</v>
          </cell>
        </row>
        <row r="399">
          <cell r="E399">
            <v>0</v>
          </cell>
          <cell r="F399">
            <v>0</v>
          </cell>
          <cell r="G399">
            <v>0</v>
          </cell>
          <cell r="I399">
            <v>0</v>
          </cell>
          <cell r="J399">
            <v>0</v>
          </cell>
          <cell r="K399">
            <v>0</v>
          </cell>
          <cell r="L399">
            <v>0</v>
          </cell>
          <cell r="P399">
            <v>0</v>
          </cell>
          <cell r="Q399">
            <v>0</v>
          </cell>
          <cell r="R399">
            <v>0</v>
          </cell>
        </row>
        <row r="400">
          <cell r="E400">
            <v>0</v>
          </cell>
          <cell r="F400">
            <v>0</v>
          </cell>
          <cell r="G400">
            <v>0</v>
          </cell>
          <cell r="I400">
            <v>0</v>
          </cell>
          <cell r="J400">
            <v>0</v>
          </cell>
          <cell r="K400">
            <v>0</v>
          </cell>
          <cell r="L400">
            <v>0</v>
          </cell>
          <cell r="P400">
            <v>0</v>
          </cell>
          <cell r="Q400">
            <v>0</v>
          </cell>
          <cell r="R400">
            <v>0</v>
          </cell>
        </row>
        <row r="401">
          <cell r="E401">
            <v>0</v>
          </cell>
          <cell r="F401">
            <v>0</v>
          </cell>
          <cell r="G401">
            <v>0</v>
          </cell>
          <cell r="I401">
            <v>0</v>
          </cell>
          <cell r="J401">
            <v>0</v>
          </cell>
          <cell r="K401">
            <v>0</v>
          </cell>
          <cell r="L401">
            <v>0</v>
          </cell>
          <cell r="P401">
            <v>0</v>
          </cell>
          <cell r="Q401">
            <v>0</v>
          </cell>
          <cell r="R401">
            <v>0</v>
          </cell>
        </row>
        <row r="402">
          <cell r="E402">
            <v>0</v>
          </cell>
          <cell r="F402">
            <v>0</v>
          </cell>
          <cell r="G402">
            <v>0</v>
          </cell>
          <cell r="I402">
            <v>0</v>
          </cell>
          <cell r="J402">
            <v>0</v>
          </cell>
          <cell r="K402">
            <v>0</v>
          </cell>
          <cell r="L402">
            <v>0</v>
          </cell>
          <cell r="P402">
            <v>0</v>
          </cell>
          <cell r="Q402">
            <v>0</v>
          </cell>
          <cell r="R402">
            <v>0</v>
          </cell>
        </row>
        <row r="403">
          <cell r="E403">
            <v>0</v>
          </cell>
          <cell r="F403">
            <v>0</v>
          </cell>
          <cell r="G403">
            <v>0</v>
          </cell>
          <cell r="I403">
            <v>0</v>
          </cell>
          <cell r="J403">
            <v>0</v>
          </cell>
          <cell r="K403">
            <v>0</v>
          </cell>
          <cell r="L403">
            <v>0</v>
          </cell>
          <cell r="P403">
            <v>0</v>
          </cell>
          <cell r="Q403">
            <v>0</v>
          </cell>
          <cell r="R403">
            <v>0</v>
          </cell>
        </row>
        <row r="404">
          <cell r="E404">
            <v>0.73507100000000003</v>
          </cell>
          <cell r="F404">
            <v>0</v>
          </cell>
          <cell r="G404">
            <v>0</v>
          </cell>
          <cell r="I404">
            <v>0</v>
          </cell>
          <cell r="J404">
            <v>0</v>
          </cell>
          <cell r="K404">
            <v>0</v>
          </cell>
          <cell r="L404">
            <v>0</v>
          </cell>
          <cell r="P404">
            <v>0</v>
          </cell>
          <cell r="Q404">
            <v>0</v>
          </cell>
          <cell r="R404">
            <v>0</v>
          </cell>
        </row>
      </sheetData>
      <sheetData sheetId="35"/>
      <sheetData sheetId="36"/>
      <sheetData sheetId="37">
        <row r="68">
          <cell r="C68">
            <v>100</v>
          </cell>
        </row>
        <row r="69">
          <cell r="C69">
            <v>101.97854181906851</v>
          </cell>
        </row>
        <row r="70">
          <cell r="C70">
            <v>103.63960009753717</v>
          </cell>
        </row>
        <row r="71">
          <cell r="C71">
            <v>105.26018044379418</v>
          </cell>
        </row>
        <row r="72">
          <cell r="C72">
            <v>107.00707144598876</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A1">
            <v>1</v>
          </cell>
          <cell r="B1">
            <v>2</v>
          </cell>
          <cell r="C1">
            <v>3</v>
          </cell>
          <cell r="D1">
            <v>4</v>
          </cell>
          <cell r="E1">
            <v>5</v>
          </cell>
          <cell r="F1">
            <v>6</v>
          </cell>
          <cell r="G1">
            <v>7</v>
          </cell>
          <cell r="H1">
            <v>8</v>
          </cell>
          <cell r="I1">
            <v>9</v>
          </cell>
          <cell r="J1">
            <v>10</v>
          </cell>
          <cell r="K1">
            <v>11</v>
          </cell>
          <cell r="L1">
            <v>12</v>
          </cell>
        </row>
        <row r="3">
          <cell r="B3" t="str">
            <v>Local authority</v>
          </cell>
          <cell r="D3" t="str">
            <v xml:space="preserve">2017-18                 Improved Better Care Fund confirmed at LGFS 2017-18 </v>
          </cell>
          <cell r="E3" t="str">
            <v>2017-18                      Additional funding for adult social care announced at Budget 2017</v>
          </cell>
          <cell r="F3" t="str">
            <v xml:space="preserve">2017-18                              iBCF total </v>
          </cell>
          <cell r="G3" t="str">
            <v xml:space="preserve">2018-19                 Improved Better Care Fund confirmed at LGFS 2017-18  </v>
          </cell>
          <cell r="H3" t="str">
            <v>2018-19                      Additional funding for adult social care announced at Budget 2017</v>
          </cell>
          <cell r="I3" t="str">
            <v>2018-19                               iBCF total</v>
          </cell>
          <cell r="J3" t="str">
            <v xml:space="preserve">2019-20                 Improved Better Care Fund confirmed at LGFS 2017-18  </v>
          </cell>
          <cell r="K3" t="str">
            <v>2019-20                      Additional funding for adult social care announced at Budget 2017</v>
          </cell>
          <cell r="L3" t="str">
            <v>2019-20                               iBCF total</v>
          </cell>
        </row>
        <row r="5">
          <cell r="B5" t="str">
            <v>Lookups</v>
          </cell>
          <cell r="D5" t="str">
            <v>iBCF 2017-18</v>
          </cell>
          <cell r="E5" t="str">
            <v>2017-18 total additional funding</v>
          </cell>
          <cell r="G5" t="str">
            <v>iBCF 2018-19</v>
          </cell>
          <cell r="H5" t="str">
            <v>2018-19 total additional</v>
          </cell>
          <cell r="J5" t="str">
            <v>iBCF 2019-20</v>
          </cell>
          <cell r="K5" t="str">
            <v>2019-20 total additional</v>
          </cell>
        </row>
        <row r="6">
          <cell r="B6" t="str">
            <v>Check</v>
          </cell>
          <cell r="D6" t="b">
            <v>1</v>
          </cell>
          <cell r="E6" t="b">
            <v>1</v>
          </cell>
          <cell r="G6" t="b">
            <v>1</v>
          </cell>
          <cell r="H6" t="b">
            <v>1</v>
          </cell>
          <cell r="J6" t="b">
            <v>1</v>
          </cell>
          <cell r="K6" t="b">
            <v>1</v>
          </cell>
        </row>
        <row r="8">
          <cell r="B8" t="str">
            <v>Total</v>
          </cell>
          <cell r="D8">
            <v>105000000</v>
          </cell>
          <cell r="E8">
            <v>1010000000</v>
          </cell>
          <cell r="F8">
            <v>1115000000</v>
          </cell>
          <cell r="G8">
            <v>825000000</v>
          </cell>
          <cell r="H8">
            <v>674000000.00000012</v>
          </cell>
          <cell r="I8">
            <v>1499000000.0000002</v>
          </cell>
          <cell r="J8">
            <v>1500000000</v>
          </cell>
          <cell r="K8">
            <v>336999999.99999964</v>
          </cell>
          <cell r="L8">
            <v>1837000000.0000002</v>
          </cell>
        </row>
        <row r="10">
          <cell r="A10" t="str">
            <v>R-Code</v>
          </cell>
          <cell r="B10" t="str">
            <v>Local authority</v>
          </cell>
        </row>
        <row r="11">
          <cell r="A11" t="str">
            <v>R383</v>
          </cell>
          <cell r="B11" t="str">
            <v>Barking and Dagenham</v>
          </cell>
          <cell r="C11" t="str">
            <v>OLB</v>
          </cell>
          <cell r="D11">
            <v>1044348</v>
          </cell>
          <cell r="E11">
            <v>4385111.5782337058</v>
          </cell>
          <cell r="F11">
            <v>5429459.5782337058</v>
          </cell>
          <cell r="G11">
            <v>4910160</v>
          </cell>
          <cell r="H11">
            <v>2616302.0808341783</v>
          </cell>
          <cell r="I11">
            <v>7526462.0808341783</v>
          </cell>
          <cell r="J11">
            <v>8186362.0000000009</v>
          </cell>
          <cell r="K11">
            <v>1292758.927877197</v>
          </cell>
          <cell r="L11">
            <v>9479120.9278771989</v>
          </cell>
        </row>
        <row r="12">
          <cell r="A12" t="str">
            <v>R384</v>
          </cell>
          <cell r="B12" t="str">
            <v>Barnet</v>
          </cell>
          <cell r="C12" t="str">
            <v>OLB</v>
          </cell>
          <cell r="D12">
            <v>0</v>
          </cell>
          <cell r="E12">
            <v>5372889.9881570442</v>
          </cell>
          <cell r="F12">
            <v>5372889.9881570442</v>
          </cell>
          <cell r="G12">
            <v>2746083</v>
          </cell>
          <cell r="H12">
            <v>4092871.9270890737</v>
          </cell>
          <cell r="I12">
            <v>6838954.9270890737</v>
          </cell>
          <cell r="J12">
            <v>5851881</v>
          </cell>
          <cell r="K12">
            <v>2039279.7558523021</v>
          </cell>
          <cell r="L12">
            <v>7891160.7558523025</v>
          </cell>
        </row>
        <row r="13">
          <cell r="A13" t="str">
            <v>R349</v>
          </cell>
          <cell r="B13" t="str">
            <v>Barnsley</v>
          </cell>
          <cell r="C13" t="str">
            <v>MD</v>
          </cell>
          <cell r="D13">
            <v>1047545</v>
          </cell>
          <cell r="E13">
            <v>5755487.6352020409</v>
          </cell>
          <cell r="F13">
            <v>6803032.6352020409</v>
          </cell>
          <cell r="G13">
            <v>5855514</v>
          </cell>
          <cell r="H13">
            <v>3539791.2957999278</v>
          </cell>
          <cell r="I13">
            <v>9395305.2957999278</v>
          </cell>
          <cell r="J13">
            <v>10064787</v>
          </cell>
          <cell r="K13">
            <v>1751914.1151624788</v>
          </cell>
          <cell r="L13">
            <v>11816701.115162479</v>
          </cell>
        </row>
        <row r="14">
          <cell r="A14" t="str">
            <v>R602</v>
          </cell>
          <cell r="B14" t="str">
            <v>Bath &amp; North East Somerset</v>
          </cell>
          <cell r="C14" t="str">
            <v>UA</v>
          </cell>
          <cell r="D14">
            <v>0</v>
          </cell>
          <cell r="E14">
            <v>2698012.8751516156</v>
          </cell>
          <cell r="F14">
            <v>2698012.8751516156</v>
          </cell>
          <cell r="G14">
            <v>1393928</v>
          </cell>
          <cell r="H14">
            <v>2063529.5122297292</v>
          </cell>
          <cell r="I14">
            <v>3457457.5122297294</v>
          </cell>
          <cell r="J14">
            <v>3000932</v>
          </cell>
          <cell r="K14">
            <v>1028178.6526109396</v>
          </cell>
          <cell r="L14">
            <v>4029110.6526109395</v>
          </cell>
        </row>
        <row r="15">
          <cell r="A15" t="str">
            <v>R679</v>
          </cell>
          <cell r="B15" t="str">
            <v>Bedford</v>
          </cell>
          <cell r="C15" t="str">
            <v>UA</v>
          </cell>
          <cell r="D15">
            <v>0</v>
          </cell>
          <cell r="E15">
            <v>1993041.3178503322</v>
          </cell>
          <cell r="F15">
            <v>1993041.3178503322</v>
          </cell>
          <cell r="G15">
            <v>688054</v>
          </cell>
          <cell r="H15">
            <v>1750061.1576019763</v>
          </cell>
          <cell r="I15">
            <v>2438115.1576019763</v>
          </cell>
          <cell r="J15">
            <v>1810276</v>
          </cell>
          <cell r="K15">
            <v>873627.65445789695</v>
          </cell>
          <cell r="L15">
            <v>2683903.6544578969</v>
          </cell>
        </row>
        <row r="16">
          <cell r="A16" t="str">
            <v>R385</v>
          </cell>
          <cell r="B16" t="str">
            <v>Bexley</v>
          </cell>
          <cell r="C16" t="str">
            <v>OLB</v>
          </cell>
          <cell r="D16">
            <v>0</v>
          </cell>
          <cell r="E16">
            <v>3639518.5946097793</v>
          </cell>
          <cell r="F16">
            <v>3639518.5946097793</v>
          </cell>
          <cell r="G16">
            <v>2064471.9999999998</v>
          </cell>
          <cell r="H16">
            <v>2628340.7341637318</v>
          </cell>
          <cell r="I16">
            <v>4692812.7341637313</v>
          </cell>
          <cell r="J16">
            <v>4184699</v>
          </cell>
          <cell r="K16">
            <v>1308547.3110063833</v>
          </cell>
          <cell r="L16">
            <v>5493246.311006383</v>
          </cell>
        </row>
        <row r="17">
          <cell r="A17" t="str">
            <v>R358</v>
          </cell>
          <cell r="B17" t="str">
            <v>Birmingham</v>
          </cell>
          <cell r="C17" t="str">
            <v>MD</v>
          </cell>
          <cell r="D17">
            <v>6728036</v>
          </cell>
          <cell r="E17">
            <v>27064178.455529518</v>
          </cell>
          <cell r="F17">
            <v>33792214.455529518</v>
          </cell>
          <cell r="G17">
            <v>31268002</v>
          </cell>
          <cell r="H17">
            <v>16059711.6996902</v>
          </cell>
          <cell r="I17">
            <v>47327713.6996902</v>
          </cell>
          <cell r="J17">
            <v>52388719</v>
          </cell>
          <cell r="K17">
            <v>7932294.9708977193</v>
          </cell>
          <cell r="L17">
            <v>60321013.970897719</v>
          </cell>
        </row>
        <row r="18">
          <cell r="A18" t="str">
            <v>R659</v>
          </cell>
          <cell r="B18" t="str">
            <v>Blackburn with Darwen</v>
          </cell>
          <cell r="C18" t="str">
            <v>UA</v>
          </cell>
          <cell r="D18">
            <v>717301</v>
          </cell>
          <cell r="E18">
            <v>3589451.3960651625</v>
          </cell>
          <cell r="F18">
            <v>4306752.3960651625</v>
          </cell>
          <cell r="G18">
            <v>3714497</v>
          </cell>
          <cell r="H18">
            <v>2186063.9576608236</v>
          </cell>
          <cell r="I18">
            <v>5900560.9576608241</v>
          </cell>
          <cell r="J18">
            <v>6257725</v>
          </cell>
          <cell r="K18">
            <v>1081453.839427788</v>
          </cell>
          <cell r="L18">
            <v>7339178.8394277878</v>
          </cell>
        </row>
        <row r="19">
          <cell r="A19" t="str">
            <v>R660</v>
          </cell>
          <cell r="B19" t="str">
            <v>Blackpool</v>
          </cell>
          <cell r="C19" t="str">
            <v>UA</v>
          </cell>
          <cell r="D19">
            <v>1048794</v>
          </cell>
          <cell r="E19">
            <v>4347978.5683062868</v>
          </cell>
          <cell r="F19">
            <v>5396772.5683062868</v>
          </cell>
          <cell r="G19">
            <v>4973179</v>
          </cell>
          <cell r="H19">
            <v>2590668.9223873597</v>
          </cell>
          <cell r="I19">
            <v>7563847.9223873597</v>
          </cell>
          <cell r="J19">
            <v>8371988.9999999991</v>
          </cell>
          <cell r="K19">
            <v>1279869.583298774</v>
          </cell>
          <cell r="L19">
            <v>9651858.5832987726</v>
          </cell>
        </row>
        <row r="20">
          <cell r="A20" t="str">
            <v>R334</v>
          </cell>
          <cell r="B20" t="str">
            <v>Bolton</v>
          </cell>
          <cell r="C20" t="str">
            <v>MD</v>
          </cell>
          <cell r="D20">
            <v>1070309</v>
          </cell>
          <cell r="E20">
            <v>6405551.8585042078</v>
          </cell>
          <cell r="F20">
            <v>7475860.8585042078</v>
          </cell>
          <cell r="G20">
            <v>6371785</v>
          </cell>
          <cell r="H20">
            <v>3971221.057438266</v>
          </cell>
          <cell r="I20">
            <v>10343006.057438266</v>
          </cell>
          <cell r="J20">
            <v>11081479</v>
          </cell>
          <cell r="K20">
            <v>1966210.3836135587</v>
          </cell>
          <cell r="L20">
            <v>13047689.383613558</v>
          </cell>
        </row>
        <row r="21">
          <cell r="A21" t="str">
            <v>R622</v>
          </cell>
          <cell r="B21" t="str">
            <v>Bournemouth</v>
          </cell>
          <cell r="C21" t="str">
            <v>UA</v>
          </cell>
          <cell r="D21">
            <v>151572</v>
          </cell>
          <cell r="E21">
            <v>3797578.5061175856</v>
          </cell>
          <cell r="F21">
            <v>3949150.5061175856</v>
          </cell>
          <cell r="G21">
            <v>2744053</v>
          </cell>
          <cell r="H21">
            <v>2510932.0972679262</v>
          </cell>
          <cell r="I21">
            <v>5254985.0972679257</v>
          </cell>
          <cell r="J21">
            <v>5120568</v>
          </cell>
          <cell r="K21">
            <v>1247497.507350649</v>
          </cell>
          <cell r="L21">
            <v>6368065.5073506488</v>
          </cell>
        </row>
        <row r="22">
          <cell r="A22" t="str">
            <v>R642</v>
          </cell>
          <cell r="B22" t="str">
            <v>Bracknell Forest</v>
          </cell>
          <cell r="C22" t="str">
            <v>UA</v>
          </cell>
          <cell r="D22">
            <v>0</v>
          </cell>
          <cell r="E22">
            <v>929071.79302365158</v>
          </cell>
          <cell r="F22">
            <v>929071.79302365158</v>
          </cell>
          <cell r="G22">
            <v>62421</v>
          </cell>
          <cell r="H22">
            <v>1016328.0840544128</v>
          </cell>
          <cell r="I22">
            <v>1078749.0840544128</v>
          </cell>
          <cell r="J22">
            <v>609665</v>
          </cell>
          <cell r="K22">
            <v>508551.7881731611</v>
          </cell>
          <cell r="L22">
            <v>1118216.788173161</v>
          </cell>
        </row>
        <row r="23">
          <cell r="A23" t="str">
            <v>R365</v>
          </cell>
          <cell r="B23" t="str">
            <v>Bradford</v>
          </cell>
          <cell r="C23" t="str">
            <v>MD</v>
          </cell>
          <cell r="D23">
            <v>1565946</v>
          </cell>
          <cell r="E23">
            <v>10479875.176998314</v>
          </cell>
          <cell r="F23">
            <v>12045821.176998314</v>
          </cell>
          <cell r="G23">
            <v>9879854</v>
          </cell>
          <cell r="H23">
            <v>6555564.2753053401</v>
          </cell>
          <cell r="I23">
            <v>16435418.27530534</v>
          </cell>
          <cell r="J23">
            <v>17155801</v>
          </cell>
          <cell r="K23">
            <v>3247610.5070149172</v>
          </cell>
          <cell r="L23">
            <v>20403411.507014915</v>
          </cell>
        </row>
        <row r="24">
          <cell r="A24" t="str">
            <v>R386</v>
          </cell>
          <cell r="B24" t="str">
            <v>Brent</v>
          </cell>
          <cell r="C24" t="str">
            <v>OLB</v>
          </cell>
          <cell r="D24">
            <v>869836</v>
          </cell>
          <cell r="E24">
            <v>6103152.4641811997</v>
          </cell>
          <cell r="F24">
            <v>6972988.4641811997</v>
          </cell>
          <cell r="G24">
            <v>5609859</v>
          </cell>
          <cell r="H24">
            <v>3830827.1353265322</v>
          </cell>
          <cell r="I24">
            <v>9440686.1353265326</v>
          </cell>
          <cell r="J24">
            <v>9711064</v>
          </cell>
          <cell r="K24">
            <v>1898224.3863665496</v>
          </cell>
          <cell r="L24">
            <v>11609288.38636655</v>
          </cell>
        </row>
        <row r="25">
          <cell r="A25" t="str">
            <v>R625</v>
          </cell>
          <cell r="B25" t="str">
            <v>Brighton &amp; Hove</v>
          </cell>
          <cell r="C25" t="str">
            <v>UA</v>
          </cell>
          <cell r="D25">
            <v>0</v>
          </cell>
          <cell r="E25">
            <v>5093468.5498303901</v>
          </cell>
          <cell r="F25">
            <v>5093468.5498303901</v>
          </cell>
          <cell r="G25">
            <v>3188489</v>
          </cell>
          <cell r="H25">
            <v>3483444.9596378715</v>
          </cell>
          <cell r="I25">
            <v>6671933.959637871</v>
          </cell>
          <cell r="J25">
            <v>6219573</v>
          </cell>
          <cell r="K25">
            <v>1732768.9746036229</v>
          </cell>
          <cell r="L25">
            <v>7952341.9746036232</v>
          </cell>
        </row>
        <row r="26">
          <cell r="A26" t="str">
            <v>R603</v>
          </cell>
          <cell r="B26" t="str">
            <v>Bristol</v>
          </cell>
          <cell r="C26" t="str">
            <v>UA</v>
          </cell>
          <cell r="D26">
            <v>343585</v>
          </cell>
          <cell r="E26">
            <v>8712302.3983204756</v>
          </cell>
          <cell r="F26">
            <v>9055887.3983204756</v>
          </cell>
          <cell r="G26">
            <v>6247527</v>
          </cell>
          <cell r="H26">
            <v>5761433.3512689276</v>
          </cell>
          <cell r="I26">
            <v>12008960.351268928</v>
          </cell>
          <cell r="J26">
            <v>11624550</v>
          </cell>
          <cell r="K26">
            <v>2862518.2421051865</v>
          </cell>
          <cell r="L26">
            <v>14487068.242105186</v>
          </cell>
        </row>
        <row r="27">
          <cell r="A27" t="str">
            <v>R387</v>
          </cell>
          <cell r="B27" t="str">
            <v>Bromley</v>
          </cell>
          <cell r="C27" t="str">
            <v>OLB</v>
          </cell>
          <cell r="D27">
            <v>0</v>
          </cell>
          <cell r="E27">
            <v>4184109.0581063209</v>
          </cell>
          <cell r="F27">
            <v>4184109.0581063209</v>
          </cell>
          <cell r="G27">
            <v>2013376</v>
          </cell>
          <cell r="H27">
            <v>3363426.0199576844</v>
          </cell>
          <cell r="I27">
            <v>5376802.019957684</v>
          </cell>
          <cell r="J27">
            <v>4635876</v>
          </cell>
          <cell r="K27">
            <v>1676907.787648523</v>
          </cell>
          <cell r="L27">
            <v>6312783.7876485232</v>
          </cell>
        </row>
        <row r="28">
          <cell r="A28" t="str">
            <v>R633</v>
          </cell>
          <cell r="B28" t="str">
            <v>Buckinghamshire</v>
          </cell>
          <cell r="C28" t="str">
            <v>SC</v>
          </cell>
          <cell r="D28">
            <v>0</v>
          </cell>
          <cell r="E28">
            <v>3489165.9748710394</v>
          </cell>
          <cell r="F28">
            <v>3489165.9748710394</v>
          </cell>
          <cell r="G28">
            <v>0</v>
          </cell>
          <cell r="H28">
            <v>3657639.4608249618</v>
          </cell>
          <cell r="I28">
            <v>3657639.4608249618</v>
          </cell>
          <cell r="J28">
            <v>875120</v>
          </cell>
          <cell r="K28">
            <v>2346241.9529393828</v>
          </cell>
          <cell r="L28">
            <v>3221361.9529393828</v>
          </cell>
        </row>
        <row r="29">
          <cell r="A29" t="str">
            <v>R335</v>
          </cell>
          <cell r="B29" t="str">
            <v>Bury</v>
          </cell>
          <cell r="C29" t="str">
            <v>MD</v>
          </cell>
          <cell r="D29">
            <v>270071</v>
          </cell>
          <cell r="E29">
            <v>3576559.7636716794</v>
          </cell>
          <cell r="F29">
            <v>3846630.7636716794</v>
          </cell>
          <cell r="G29">
            <v>2938683</v>
          </cell>
          <cell r="H29">
            <v>2324413.3473214069</v>
          </cell>
          <cell r="I29">
            <v>5263096.3473214069</v>
          </cell>
          <cell r="J29">
            <v>5433794</v>
          </cell>
          <cell r="K29">
            <v>1153651.389435289</v>
          </cell>
          <cell r="L29">
            <v>6587445.3894352894</v>
          </cell>
        </row>
        <row r="30">
          <cell r="A30" t="str">
            <v>R366</v>
          </cell>
          <cell r="B30" t="str">
            <v>Calderdale</v>
          </cell>
          <cell r="C30" t="str">
            <v>MD</v>
          </cell>
          <cell r="D30">
            <v>311671</v>
          </cell>
          <cell r="E30">
            <v>4035357.4239038108</v>
          </cell>
          <cell r="F30">
            <v>4347028.4239038108</v>
          </cell>
          <cell r="G30">
            <v>3264509</v>
          </cell>
          <cell r="H30">
            <v>2619612.5669051199</v>
          </cell>
          <cell r="I30">
            <v>5884121.5669051204</v>
          </cell>
          <cell r="J30">
            <v>5967537</v>
          </cell>
          <cell r="K30">
            <v>1300198.855881056</v>
          </cell>
          <cell r="L30">
            <v>7267735.8558810558</v>
          </cell>
        </row>
        <row r="31">
          <cell r="A31" t="str">
            <v>R663</v>
          </cell>
          <cell r="B31" t="str">
            <v>Cambridgeshire</v>
          </cell>
          <cell r="C31" t="str">
            <v>SC</v>
          </cell>
          <cell r="D31">
            <v>0</v>
          </cell>
          <cell r="E31">
            <v>8339311.0028767465</v>
          </cell>
          <cell r="F31">
            <v>8339311.0028767465</v>
          </cell>
          <cell r="G31">
            <v>4090311</v>
          </cell>
          <cell r="H31">
            <v>6567960.6183263343</v>
          </cell>
          <cell r="I31">
            <v>10658271.618326334</v>
          </cell>
          <cell r="J31">
            <v>9127379</v>
          </cell>
          <cell r="K31">
            <v>3273841.9645200074</v>
          </cell>
          <cell r="L31">
            <v>12401220.964520007</v>
          </cell>
        </row>
        <row r="32">
          <cell r="A32" t="str">
            <v>R371</v>
          </cell>
          <cell r="B32" t="str">
            <v>Camden</v>
          </cell>
          <cell r="C32" t="str">
            <v>ILB</v>
          </cell>
          <cell r="D32">
            <v>778354</v>
          </cell>
          <cell r="E32">
            <v>5814557.17919653</v>
          </cell>
          <cell r="F32">
            <v>6592911.17919653</v>
          </cell>
          <cell r="G32">
            <v>5339406</v>
          </cell>
          <cell r="H32">
            <v>3667118.6839057598</v>
          </cell>
          <cell r="I32">
            <v>9006524.6839057598</v>
          </cell>
          <cell r="J32">
            <v>9392354</v>
          </cell>
          <cell r="K32">
            <v>1817407.7447792739</v>
          </cell>
          <cell r="L32">
            <v>11209761.744779274</v>
          </cell>
        </row>
        <row r="33">
          <cell r="A33" t="str">
            <v>R680</v>
          </cell>
          <cell r="B33" t="str">
            <v>Central Bedfordshire</v>
          </cell>
          <cell r="C33" t="str">
            <v>UA</v>
          </cell>
          <cell r="D33">
            <v>0</v>
          </cell>
          <cell r="E33">
            <v>1810407.9753122893</v>
          </cell>
          <cell r="F33">
            <v>1810407.9753122893</v>
          </cell>
          <cell r="G33">
            <v>0</v>
          </cell>
          <cell r="H33">
            <v>1956289.530877701</v>
          </cell>
          <cell r="I33">
            <v>1956289.530877701</v>
          </cell>
          <cell r="J33">
            <v>618630</v>
          </cell>
          <cell r="K33">
            <v>1215908.3023267724</v>
          </cell>
          <cell r="L33">
            <v>1834538.3023267724</v>
          </cell>
        </row>
        <row r="34">
          <cell r="A34" t="str">
            <v>R677</v>
          </cell>
          <cell r="B34" t="str">
            <v>Cheshire East</v>
          </cell>
          <cell r="C34" t="str">
            <v>UA</v>
          </cell>
          <cell r="D34">
            <v>0</v>
          </cell>
          <cell r="E34">
            <v>4693133.5167171741</v>
          </cell>
          <cell r="F34">
            <v>4693133.5167171741</v>
          </cell>
          <cell r="G34">
            <v>1893805</v>
          </cell>
          <cell r="H34">
            <v>4092441.4801916936</v>
          </cell>
          <cell r="I34">
            <v>5986246.4801916936</v>
          </cell>
          <cell r="J34">
            <v>4956869</v>
          </cell>
          <cell r="K34">
            <v>2042422.0114746704</v>
          </cell>
          <cell r="L34">
            <v>6999291.0114746708</v>
          </cell>
        </row>
        <row r="35">
          <cell r="A35" t="str">
            <v>R678</v>
          </cell>
          <cell r="B35" t="str">
            <v>Cheshire West &amp; Chester</v>
          </cell>
          <cell r="C35" t="str">
            <v>UA</v>
          </cell>
          <cell r="D35">
            <v>0</v>
          </cell>
          <cell r="E35">
            <v>5761193.9423228074</v>
          </cell>
          <cell r="F35">
            <v>5761193.9423228074</v>
          </cell>
          <cell r="G35">
            <v>3396357</v>
          </cell>
          <cell r="H35">
            <v>4155324.4190772725</v>
          </cell>
          <cell r="I35">
            <v>7551681.4190772725</v>
          </cell>
          <cell r="J35">
            <v>6970961</v>
          </cell>
          <cell r="K35">
            <v>2068555.6822422589</v>
          </cell>
          <cell r="L35">
            <v>9039516.6822422594</v>
          </cell>
        </row>
        <row r="36">
          <cell r="A36" t="str">
            <v>R370</v>
          </cell>
          <cell r="B36" t="str">
            <v>City of London</v>
          </cell>
          <cell r="C36" t="str">
            <v>ILB</v>
          </cell>
          <cell r="D36">
            <v>0</v>
          </cell>
          <cell r="E36">
            <v>178725.82270637222</v>
          </cell>
          <cell r="F36">
            <v>178725.82270637222</v>
          </cell>
          <cell r="G36">
            <v>90482</v>
          </cell>
          <cell r="H36">
            <v>137935.00384132389</v>
          </cell>
          <cell r="I36">
            <v>228417.00384132389</v>
          </cell>
          <cell r="J36">
            <v>196617</v>
          </cell>
          <cell r="K36">
            <v>68735.605962375936</v>
          </cell>
          <cell r="L36">
            <v>265352.60596237594</v>
          </cell>
        </row>
        <row r="37">
          <cell r="A37" t="str">
            <v>R672</v>
          </cell>
          <cell r="B37" t="str">
            <v>Cornwall</v>
          </cell>
          <cell r="C37" t="str">
            <v>UA</v>
          </cell>
          <cell r="D37">
            <v>607767</v>
          </cell>
          <cell r="E37">
            <v>12068324.726424256</v>
          </cell>
          <cell r="F37">
            <v>12676091.726424256</v>
          </cell>
          <cell r="G37">
            <v>9079512</v>
          </cell>
          <cell r="H37">
            <v>7939590.0428733043</v>
          </cell>
          <cell r="I37">
            <v>17019102.042873304</v>
          </cell>
          <cell r="J37">
            <v>16903436</v>
          </cell>
          <cell r="K37">
            <v>3943423.4356237818</v>
          </cell>
          <cell r="L37">
            <v>20846859.43562378</v>
          </cell>
        </row>
        <row r="38">
          <cell r="A38" t="str">
            <v>R359</v>
          </cell>
          <cell r="B38" t="str">
            <v>Coventry</v>
          </cell>
          <cell r="C38" t="str">
            <v>MD</v>
          </cell>
          <cell r="D38">
            <v>1045061</v>
          </cell>
          <cell r="E38">
            <v>7069566.6261501117</v>
          </cell>
          <cell r="F38">
            <v>8114627.6261501117</v>
          </cell>
          <cell r="G38">
            <v>6654782</v>
          </cell>
          <cell r="H38">
            <v>4426102.8192019109</v>
          </cell>
          <cell r="I38">
            <v>11080884.819201911</v>
          </cell>
          <cell r="J38">
            <v>11579316</v>
          </cell>
          <cell r="K38">
            <v>2192761.416927143</v>
          </cell>
          <cell r="L38">
            <v>13772077.416927144</v>
          </cell>
        </row>
        <row r="39">
          <cell r="A39" t="str">
            <v>R388</v>
          </cell>
          <cell r="B39" t="str">
            <v>Croydon</v>
          </cell>
          <cell r="C39" t="str">
            <v>OLB</v>
          </cell>
          <cell r="D39">
            <v>0</v>
          </cell>
          <cell r="E39">
            <v>5509936.6822241358</v>
          </cell>
          <cell r="F39">
            <v>5509936.6822241358</v>
          </cell>
          <cell r="G39">
            <v>3126021</v>
          </cell>
          <cell r="H39">
            <v>3967463.9686321812</v>
          </cell>
          <cell r="I39">
            <v>7093484.9686321812</v>
          </cell>
          <cell r="J39">
            <v>6308238</v>
          </cell>
          <cell r="K39">
            <v>1975177.4388902937</v>
          </cell>
          <cell r="L39">
            <v>8283415.4388902932</v>
          </cell>
        </row>
        <row r="40">
          <cell r="A40" t="str">
            <v>R412</v>
          </cell>
          <cell r="B40" t="str">
            <v>Cumbria</v>
          </cell>
          <cell r="C40" t="str">
            <v>SC</v>
          </cell>
          <cell r="D40">
            <v>1080581</v>
          </cell>
          <cell r="E40">
            <v>11110648.153253056</v>
          </cell>
          <cell r="F40">
            <v>12191229.153253056</v>
          </cell>
          <cell r="G40">
            <v>9489163</v>
          </cell>
          <cell r="H40">
            <v>7140805.2968809055</v>
          </cell>
          <cell r="I40">
            <v>16629968.296880905</v>
          </cell>
          <cell r="J40">
            <v>17167430</v>
          </cell>
          <cell r="K40">
            <v>3542287.8468182632</v>
          </cell>
          <cell r="L40">
            <v>20709717.846818265</v>
          </cell>
        </row>
        <row r="41">
          <cell r="A41" t="str">
            <v>R624</v>
          </cell>
          <cell r="B41" t="str">
            <v>Darlington</v>
          </cell>
          <cell r="C41" t="str">
            <v>UA</v>
          </cell>
          <cell r="D41">
            <v>160683</v>
          </cell>
          <cell r="E41">
            <v>2192117.1626074552</v>
          </cell>
          <cell r="F41">
            <v>2352800.1626074552</v>
          </cell>
          <cell r="G41">
            <v>1730636</v>
          </cell>
          <cell r="H41">
            <v>1425577.4014667196</v>
          </cell>
          <cell r="I41">
            <v>3156213.4014667198</v>
          </cell>
          <cell r="J41">
            <v>3147338</v>
          </cell>
          <cell r="K41">
            <v>707667.3638448111</v>
          </cell>
          <cell r="L41">
            <v>3855005.363844811</v>
          </cell>
        </row>
        <row r="42">
          <cell r="A42" t="str">
            <v>R621</v>
          </cell>
          <cell r="B42" t="str">
            <v>Derby</v>
          </cell>
          <cell r="C42" t="str">
            <v>UA</v>
          </cell>
          <cell r="D42">
            <v>831861</v>
          </cell>
          <cell r="E42">
            <v>5265245.2925650515</v>
          </cell>
          <cell r="F42">
            <v>6097106.2925650515</v>
          </cell>
          <cell r="G42">
            <v>5118151</v>
          </cell>
          <cell r="H42">
            <v>3279618.8551119603</v>
          </cell>
          <cell r="I42">
            <v>8397769.8551119603</v>
          </cell>
          <cell r="J42">
            <v>8918051</v>
          </cell>
          <cell r="K42">
            <v>1624237.6938295737</v>
          </cell>
          <cell r="L42">
            <v>10542288.693829574</v>
          </cell>
        </row>
        <row r="43">
          <cell r="A43" t="str">
            <v>R634</v>
          </cell>
          <cell r="B43" t="str">
            <v>Derbyshire</v>
          </cell>
          <cell r="C43" t="str">
            <v>SC</v>
          </cell>
          <cell r="D43">
            <v>1945447</v>
          </cell>
          <cell r="E43">
            <v>16273246.21121422</v>
          </cell>
          <cell r="F43">
            <v>18218693.211214222</v>
          </cell>
          <cell r="G43">
            <v>14566144</v>
          </cell>
          <cell r="H43">
            <v>10340023.152852459</v>
          </cell>
          <cell r="I43">
            <v>24906167.152852461</v>
          </cell>
          <cell r="J43">
            <v>25928389</v>
          </cell>
          <cell r="K43">
            <v>5126339.3278747341</v>
          </cell>
          <cell r="L43">
            <v>31054728.327874735</v>
          </cell>
        </row>
        <row r="44">
          <cell r="A44" t="str">
            <v>R665</v>
          </cell>
          <cell r="B44" t="str">
            <v>Devon</v>
          </cell>
          <cell r="C44" t="str">
            <v>SC</v>
          </cell>
          <cell r="D44">
            <v>210523</v>
          </cell>
          <cell r="E44">
            <v>15151977.086097138</v>
          </cell>
          <cell r="F44">
            <v>15362500.086097138</v>
          </cell>
          <cell r="G44">
            <v>10247526</v>
          </cell>
          <cell r="H44">
            <v>10147733.719656935</v>
          </cell>
          <cell r="I44">
            <v>20395259.719656937</v>
          </cell>
          <cell r="J44">
            <v>19650187</v>
          </cell>
          <cell r="K44">
            <v>5044754.2779165423</v>
          </cell>
          <cell r="L44">
            <v>24694941.277916543</v>
          </cell>
        </row>
        <row r="45">
          <cell r="A45" t="str">
            <v>R350</v>
          </cell>
          <cell r="B45" t="str">
            <v>Doncaster</v>
          </cell>
          <cell r="C45" t="str">
            <v>MD</v>
          </cell>
          <cell r="D45">
            <v>1333364</v>
          </cell>
          <cell r="E45">
            <v>7046445.9726297082</v>
          </cell>
          <cell r="F45">
            <v>8379809.9726297082</v>
          </cell>
          <cell r="G45">
            <v>7175569</v>
          </cell>
          <cell r="H45">
            <v>4316171.0139647769</v>
          </cell>
          <cell r="I45">
            <v>11491740.013964776</v>
          </cell>
          <cell r="J45">
            <v>12185089</v>
          </cell>
          <cell r="K45">
            <v>2135842.6369348471</v>
          </cell>
          <cell r="L45">
            <v>14320931.636934847</v>
          </cell>
        </row>
        <row r="46">
          <cell r="A46" t="str">
            <v>R635</v>
          </cell>
          <cell r="B46" t="str">
            <v>Dorset</v>
          </cell>
          <cell r="C46" t="str">
            <v>SC</v>
          </cell>
          <cell r="D46">
            <v>0</v>
          </cell>
          <cell r="E46">
            <v>7431634.622121593</v>
          </cell>
          <cell r="F46">
            <v>7431634.622121593</v>
          </cell>
          <cell r="G46">
            <v>4289426</v>
          </cell>
          <cell r="H46">
            <v>5478594.8431320554</v>
          </cell>
          <cell r="I46">
            <v>9768020.8431320563</v>
          </cell>
          <cell r="J46">
            <v>9022484</v>
          </cell>
          <cell r="K46">
            <v>2728076.0699994047</v>
          </cell>
          <cell r="L46">
            <v>11750560.069999404</v>
          </cell>
        </row>
        <row r="47">
          <cell r="A47" t="str">
            <v>R360</v>
          </cell>
          <cell r="B47" t="str">
            <v>Dudley</v>
          </cell>
          <cell r="C47" t="str">
            <v>MD</v>
          </cell>
          <cell r="D47">
            <v>1245234</v>
          </cell>
          <cell r="E47">
            <v>7218226.0585729145</v>
          </cell>
          <cell r="F47">
            <v>8463460.0585729145</v>
          </cell>
          <cell r="G47">
            <v>7179803</v>
          </cell>
          <cell r="H47">
            <v>4461449.3622933822</v>
          </cell>
          <cell r="I47">
            <v>11641252.362293381</v>
          </cell>
          <cell r="J47">
            <v>12368484</v>
          </cell>
          <cell r="K47">
            <v>2208698.039883248</v>
          </cell>
          <cell r="L47">
            <v>14577182.039883249</v>
          </cell>
        </row>
        <row r="48">
          <cell r="A48" t="str">
            <v>R673</v>
          </cell>
          <cell r="B48" t="str">
            <v>Durham</v>
          </cell>
          <cell r="C48" t="str">
            <v>UA</v>
          </cell>
          <cell r="D48">
            <v>2378089</v>
          </cell>
          <cell r="E48">
            <v>13112182.081648946</v>
          </cell>
          <cell r="F48">
            <v>15490271.081648946</v>
          </cell>
          <cell r="G48">
            <v>13407426</v>
          </cell>
          <cell r="H48">
            <v>8068033.2786899433</v>
          </cell>
          <cell r="I48">
            <v>21475459.278689943</v>
          </cell>
          <cell r="J48">
            <v>23143915</v>
          </cell>
          <cell r="K48">
            <v>3992987.8617136162</v>
          </cell>
          <cell r="L48">
            <v>27136902.861713618</v>
          </cell>
        </row>
        <row r="49">
          <cell r="A49" t="str">
            <v>R389</v>
          </cell>
          <cell r="B49" t="str">
            <v>Ealing</v>
          </cell>
          <cell r="C49" t="str">
            <v>OLB</v>
          </cell>
          <cell r="D49">
            <v>456138</v>
          </cell>
          <cell r="E49">
            <v>6201275.7979461104</v>
          </cell>
          <cell r="F49">
            <v>6657413.7979461104</v>
          </cell>
          <cell r="G49">
            <v>4891873</v>
          </cell>
          <cell r="H49">
            <v>4032222.6740702903</v>
          </cell>
          <cell r="I49">
            <v>8924095.6740702912</v>
          </cell>
          <cell r="J49">
            <v>8887531</v>
          </cell>
          <cell r="K49">
            <v>2001622.6991545097</v>
          </cell>
          <cell r="L49">
            <v>10889153.699154509</v>
          </cell>
        </row>
        <row r="50">
          <cell r="A50" t="str">
            <v>R610</v>
          </cell>
          <cell r="B50" t="str">
            <v>East Riding of Yorkshire</v>
          </cell>
          <cell r="C50" t="str">
            <v>UA</v>
          </cell>
          <cell r="D50">
            <v>1923</v>
          </cell>
          <cell r="E50">
            <v>6084223.2355276439</v>
          </cell>
          <cell r="F50">
            <v>6086146.2355276439</v>
          </cell>
          <cell r="G50">
            <v>3991787</v>
          </cell>
          <cell r="H50">
            <v>4102151.1562175751</v>
          </cell>
          <cell r="I50">
            <v>8093938.1562175751</v>
          </cell>
          <cell r="J50">
            <v>7793619</v>
          </cell>
          <cell r="K50">
            <v>2039913.1506271008</v>
          </cell>
          <cell r="L50">
            <v>9833532.1506271008</v>
          </cell>
        </row>
        <row r="51">
          <cell r="A51" t="str">
            <v>R637</v>
          </cell>
          <cell r="B51" t="str">
            <v>East Sussex</v>
          </cell>
          <cell r="C51" t="str">
            <v>SC</v>
          </cell>
          <cell r="D51">
            <v>285939</v>
          </cell>
          <cell r="E51">
            <v>11026794.385450564</v>
          </cell>
          <cell r="F51">
            <v>11312733.385450564</v>
          </cell>
          <cell r="G51">
            <v>7813875</v>
          </cell>
          <cell r="H51">
            <v>7342732.2187074367</v>
          </cell>
          <cell r="I51">
            <v>15156607.218707437</v>
          </cell>
          <cell r="J51">
            <v>14901593</v>
          </cell>
          <cell r="K51">
            <v>3649104.8303035023</v>
          </cell>
          <cell r="L51">
            <v>18550697.830303501</v>
          </cell>
        </row>
        <row r="52">
          <cell r="A52" t="str">
            <v>R390</v>
          </cell>
          <cell r="B52" t="str">
            <v>Enfield</v>
          </cell>
          <cell r="C52" t="str">
            <v>OLB</v>
          </cell>
          <cell r="D52">
            <v>442877</v>
          </cell>
          <cell r="E52">
            <v>5694016.2074711565</v>
          </cell>
          <cell r="F52">
            <v>6136893.2074711565</v>
          </cell>
          <cell r="G52">
            <v>4548832</v>
          </cell>
          <cell r="H52">
            <v>3694654.9441900495</v>
          </cell>
          <cell r="I52">
            <v>8243486.9441900495</v>
          </cell>
          <cell r="J52">
            <v>8248771</v>
          </cell>
          <cell r="K52">
            <v>1833840.1353217205</v>
          </cell>
          <cell r="L52">
            <v>10082611.135321721</v>
          </cell>
        </row>
        <row r="53">
          <cell r="A53" t="str">
            <v>R666</v>
          </cell>
          <cell r="B53" t="str">
            <v>Essex</v>
          </cell>
          <cell r="C53" t="str">
            <v>SC</v>
          </cell>
          <cell r="D53">
            <v>0</v>
          </cell>
          <cell r="E53">
            <v>24725607.025659475</v>
          </cell>
          <cell r="F53">
            <v>24725607.025659475</v>
          </cell>
          <cell r="G53">
            <v>15783318</v>
          </cell>
          <cell r="H53">
            <v>16787284.347116847</v>
          </cell>
          <cell r="I53">
            <v>32570602.347116847</v>
          </cell>
          <cell r="J53">
            <v>30748124</v>
          </cell>
          <cell r="K53">
            <v>8349328.8414409962</v>
          </cell>
          <cell r="L53">
            <v>39097452.841440998</v>
          </cell>
        </row>
        <row r="54">
          <cell r="A54" t="str">
            <v>R353</v>
          </cell>
          <cell r="B54" t="str">
            <v>Gateshead</v>
          </cell>
          <cell r="C54" t="str">
            <v>MD</v>
          </cell>
          <cell r="D54">
            <v>759423</v>
          </cell>
          <cell r="E54">
            <v>5163221.635897343</v>
          </cell>
          <cell r="F54">
            <v>5922644.635897343</v>
          </cell>
          <cell r="G54">
            <v>4806886</v>
          </cell>
          <cell r="H54">
            <v>3233332.8657560069</v>
          </cell>
          <cell r="I54">
            <v>8040218.8657560069</v>
          </cell>
          <cell r="J54">
            <v>8316618</v>
          </cell>
          <cell r="K54">
            <v>1601937.666555624</v>
          </cell>
          <cell r="L54">
            <v>9918555.6665556245</v>
          </cell>
        </row>
        <row r="55">
          <cell r="A55" t="str">
            <v>R419</v>
          </cell>
          <cell r="B55" t="str">
            <v>Gloucestershire</v>
          </cell>
          <cell r="C55" t="str">
            <v>SC</v>
          </cell>
          <cell r="D55">
            <v>0</v>
          </cell>
          <cell r="E55">
            <v>10597639.568685589</v>
          </cell>
          <cell r="F55">
            <v>10597639.568685589</v>
          </cell>
          <cell r="G55">
            <v>6838314</v>
          </cell>
          <cell r="H55">
            <v>7175870.081076608</v>
          </cell>
          <cell r="I55">
            <v>14014184.081076607</v>
          </cell>
          <cell r="J55">
            <v>13337177</v>
          </cell>
          <cell r="K55">
            <v>3568769.4825222432</v>
          </cell>
          <cell r="L55">
            <v>16905946.482522242</v>
          </cell>
        </row>
        <row r="56">
          <cell r="A56" t="str">
            <v>R372</v>
          </cell>
          <cell r="B56" t="str">
            <v>Greenwich</v>
          </cell>
          <cell r="C56" t="str">
            <v>ILB</v>
          </cell>
          <cell r="D56">
            <v>1440916</v>
          </cell>
          <cell r="E56">
            <v>6346857.1848024018</v>
          </cell>
          <cell r="F56">
            <v>7787773.1848024018</v>
          </cell>
          <cell r="G56">
            <v>7001415</v>
          </cell>
          <cell r="H56">
            <v>3810140.9011978926</v>
          </cell>
          <cell r="I56">
            <v>10811555.901197892</v>
          </cell>
          <cell r="J56">
            <v>11766828</v>
          </cell>
          <cell r="K56">
            <v>1883246.3888038178</v>
          </cell>
          <cell r="L56">
            <v>13650074.388803817</v>
          </cell>
        </row>
        <row r="57">
          <cell r="A57" t="str">
            <v>R373</v>
          </cell>
          <cell r="B57" t="str">
            <v>Hackney</v>
          </cell>
          <cell r="C57" t="str">
            <v>ILB</v>
          </cell>
          <cell r="D57">
            <v>1690560</v>
          </cell>
          <cell r="E57">
            <v>6791235.2187865013</v>
          </cell>
          <cell r="F57">
            <v>8481795.2187865004</v>
          </cell>
          <cell r="G57">
            <v>7710482</v>
          </cell>
          <cell r="H57">
            <v>4027606.4497421728</v>
          </cell>
          <cell r="I57">
            <v>11738088.449742172</v>
          </cell>
          <cell r="J57">
            <v>12753065</v>
          </cell>
          <cell r="K57">
            <v>1989500.9581555477</v>
          </cell>
          <cell r="L57">
            <v>14742565.958155548</v>
          </cell>
        </row>
        <row r="58">
          <cell r="A58" t="str">
            <v>R650</v>
          </cell>
          <cell r="B58" t="str">
            <v>Halton</v>
          </cell>
          <cell r="C58" t="str">
            <v>UA</v>
          </cell>
          <cell r="D58">
            <v>548195</v>
          </cell>
          <cell r="E58">
            <v>2974314.1760553061</v>
          </cell>
          <cell r="F58">
            <v>3522509.1760553061</v>
          </cell>
          <cell r="G58">
            <v>3044791</v>
          </cell>
          <cell r="H58">
            <v>1827114.4452832022</v>
          </cell>
          <cell r="I58">
            <v>4871905.4452832025</v>
          </cell>
          <cell r="J58">
            <v>5233441</v>
          </cell>
          <cell r="K58">
            <v>904207.710549713</v>
          </cell>
          <cell r="L58">
            <v>6137648.7105497131</v>
          </cell>
        </row>
        <row r="59">
          <cell r="A59" t="str">
            <v>R374</v>
          </cell>
          <cell r="B59" t="str">
            <v>Hammersmith and Fulham</v>
          </cell>
          <cell r="C59" t="str">
            <v>ILB</v>
          </cell>
          <cell r="D59">
            <v>831218</v>
          </cell>
          <cell r="E59">
            <v>4296505.8483138224</v>
          </cell>
          <cell r="F59">
            <v>5127723.8483138224</v>
          </cell>
          <cell r="G59">
            <v>4424811</v>
          </cell>
          <cell r="H59">
            <v>2625957.9328776011</v>
          </cell>
          <cell r="I59">
            <v>7050768.9328776011</v>
          </cell>
          <cell r="J59">
            <v>7514757</v>
          </cell>
          <cell r="K59">
            <v>1299267.9401770518</v>
          </cell>
          <cell r="L59">
            <v>8814024.9401770514</v>
          </cell>
        </row>
        <row r="60">
          <cell r="A60" t="str">
            <v>R638</v>
          </cell>
          <cell r="B60" t="str">
            <v>Hampshire</v>
          </cell>
          <cell r="C60" t="str">
            <v>SC</v>
          </cell>
          <cell r="D60">
            <v>0</v>
          </cell>
          <cell r="E60">
            <v>17010142.087373979</v>
          </cell>
          <cell r="F60">
            <v>17010142.087373979</v>
          </cell>
          <cell r="G60">
            <v>8412332</v>
          </cell>
          <cell r="H60">
            <v>13437050.580919292</v>
          </cell>
          <cell r="I60">
            <v>21849382.580919292</v>
          </cell>
          <cell r="J60">
            <v>18907454</v>
          </cell>
          <cell r="K60">
            <v>6697875.2618498039</v>
          </cell>
          <cell r="L60">
            <v>25605329.261849806</v>
          </cell>
        </row>
        <row r="61">
          <cell r="A61" t="str">
            <v>R391</v>
          </cell>
          <cell r="B61" t="str">
            <v>Haringey</v>
          </cell>
          <cell r="C61" t="str">
            <v>OLB</v>
          </cell>
          <cell r="D61">
            <v>391344</v>
          </cell>
          <cell r="E61">
            <v>5034305.1309229229</v>
          </cell>
          <cell r="F61">
            <v>5425649.1309229229</v>
          </cell>
          <cell r="G61">
            <v>3832690</v>
          </cell>
          <cell r="H61">
            <v>3264610.2952954979</v>
          </cell>
          <cell r="I61">
            <v>7097300.2952954974</v>
          </cell>
          <cell r="J61">
            <v>6749240</v>
          </cell>
          <cell r="K61">
            <v>1620634.17292691</v>
          </cell>
          <cell r="L61">
            <v>8369874.1729269102</v>
          </cell>
        </row>
        <row r="62">
          <cell r="A62" t="str">
            <v>R392</v>
          </cell>
          <cell r="B62" t="str">
            <v>Harrow</v>
          </cell>
          <cell r="C62" t="str">
            <v>OLB</v>
          </cell>
          <cell r="D62">
            <v>0</v>
          </cell>
          <cell r="E62">
            <v>3627826.5489521753</v>
          </cell>
          <cell r="F62">
            <v>3627826.5489521753</v>
          </cell>
          <cell r="G62">
            <v>1935946</v>
          </cell>
          <cell r="H62">
            <v>2743300.1221640338</v>
          </cell>
          <cell r="I62">
            <v>4679246.1221640334</v>
          </cell>
          <cell r="J62">
            <v>4131169</v>
          </cell>
          <cell r="K62">
            <v>1366633.0094025193</v>
          </cell>
          <cell r="L62">
            <v>5497802.0094025191</v>
          </cell>
        </row>
        <row r="63">
          <cell r="A63" t="str">
            <v>R606</v>
          </cell>
          <cell r="B63" t="str">
            <v>Hartlepool</v>
          </cell>
          <cell r="C63" t="str">
            <v>UA</v>
          </cell>
          <cell r="D63">
            <v>394304</v>
          </cell>
          <cell r="E63">
            <v>2313570.4055616534</v>
          </cell>
          <cell r="F63">
            <v>2707874.4055616534</v>
          </cell>
          <cell r="G63">
            <v>2305467</v>
          </cell>
          <cell r="H63">
            <v>1431692.2385118962</v>
          </cell>
          <cell r="I63">
            <v>3737159.2385118962</v>
          </cell>
          <cell r="J63">
            <v>3990762</v>
          </cell>
          <cell r="K63">
            <v>708800.08335219137</v>
          </cell>
          <cell r="L63">
            <v>4699562.0833521914</v>
          </cell>
        </row>
        <row r="64">
          <cell r="A64" t="str">
            <v>R393</v>
          </cell>
          <cell r="B64" t="str">
            <v>Havering</v>
          </cell>
          <cell r="C64" t="str">
            <v>OLB</v>
          </cell>
          <cell r="D64">
            <v>0</v>
          </cell>
          <cell r="E64">
            <v>3760902.245287098</v>
          </cell>
          <cell r="F64">
            <v>3760902.245287098</v>
          </cell>
          <cell r="G64">
            <v>1977594</v>
          </cell>
          <cell r="H64">
            <v>2844393.9224199518</v>
          </cell>
          <cell r="I64">
            <v>4821987.9224199522</v>
          </cell>
          <cell r="J64">
            <v>4201582</v>
          </cell>
          <cell r="K64">
            <v>1417039.1487853744</v>
          </cell>
          <cell r="L64">
            <v>5618621.1487853741</v>
          </cell>
        </row>
        <row r="65">
          <cell r="A65" t="str">
            <v>R656</v>
          </cell>
          <cell r="B65" t="str">
            <v>Herefordshire</v>
          </cell>
          <cell r="C65" t="str">
            <v>UA</v>
          </cell>
          <cell r="D65">
            <v>0</v>
          </cell>
          <cell r="E65">
            <v>3572742.8191779456</v>
          </cell>
          <cell r="F65">
            <v>3572742.8191779456</v>
          </cell>
          <cell r="G65">
            <v>2225940</v>
          </cell>
          <cell r="H65">
            <v>2496031.8897907515</v>
          </cell>
          <cell r="I65">
            <v>4721971.889790751</v>
          </cell>
          <cell r="J65">
            <v>4460881</v>
          </cell>
          <cell r="K65">
            <v>1241925.5616298483</v>
          </cell>
          <cell r="L65">
            <v>5702806.5616298486</v>
          </cell>
        </row>
        <row r="66">
          <cell r="A66" t="str">
            <v>R422</v>
          </cell>
          <cell r="B66" t="str">
            <v>Hertfordshire</v>
          </cell>
          <cell r="C66" t="str">
            <v>SC</v>
          </cell>
          <cell r="D66">
            <v>0</v>
          </cell>
          <cell r="E66">
            <v>13071119.585245691</v>
          </cell>
          <cell r="F66">
            <v>13071119.585245691</v>
          </cell>
          <cell r="G66">
            <v>4727114</v>
          </cell>
          <cell r="H66">
            <v>11656443.750400931</v>
          </cell>
          <cell r="I66">
            <v>16383557.750400931</v>
          </cell>
          <cell r="J66">
            <v>12908802</v>
          </cell>
          <cell r="K66">
            <v>5819305.549282616</v>
          </cell>
          <cell r="L66">
            <v>18728107.549282618</v>
          </cell>
        </row>
        <row r="67">
          <cell r="A67" t="str">
            <v>R394</v>
          </cell>
          <cell r="B67" t="str">
            <v>Hillingdon</v>
          </cell>
          <cell r="C67" t="str">
            <v>OLB</v>
          </cell>
          <cell r="D67">
            <v>0</v>
          </cell>
          <cell r="E67">
            <v>4054178.387495371</v>
          </cell>
          <cell r="F67">
            <v>4054178.387495371</v>
          </cell>
          <cell r="G67">
            <v>2310349</v>
          </cell>
          <cell r="H67">
            <v>2947446.8318093466</v>
          </cell>
          <cell r="I67">
            <v>5257795.8318093466</v>
          </cell>
          <cell r="J67">
            <v>4739631</v>
          </cell>
          <cell r="K67">
            <v>1467509.3229539068</v>
          </cell>
          <cell r="L67">
            <v>6207140.3229539068</v>
          </cell>
        </row>
        <row r="68">
          <cell r="A68" t="str">
            <v>R395</v>
          </cell>
          <cell r="B68" t="str">
            <v>Hounslow</v>
          </cell>
          <cell r="C68" t="str">
            <v>OLB</v>
          </cell>
          <cell r="D68">
            <v>114233</v>
          </cell>
          <cell r="E68">
            <v>4263739.6515899962</v>
          </cell>
          <cell r="F68">
            <v>4377972.6515899962</v>
          </cell>
          <cell r="G68">
            <v>2941248</v>
          </cell>
          <cell r="H68">
            <v>2837074.4547888255</v>
          </cell>
          <cell r="I68">
            <v>5778322.4547888255</v>
          </cell>
          <cell r="J68">
            <v>5524544</v>
          </cell>
          <cell r="K68">
            <v>1410026.6136022923</v>
          </cell>
          <cell r="L68">
            <v>6934570.6136022918</v>
          </cell>
        </row>
        <row r="69">
          <cell r="A69" t="str">
            <v>R601</v>
          </cell>
          <cell r="B69" t="str">
            <v>Isle of Wight Council</v>
          </cell>
          <cell r="C69" t="str">
            <v>UA</v>
          </cell>
          <cell r="D69">
            <v>57310</v>
          </cell>
          <cell r="E69">
            <v>3254170.6263033794</v>
          </cell>
          <cell r="F69">
            <v>3311480.6263033794</v>
          </cell>
          <cell r="G69">
            <v>2189341</v>
          </cell>
          <cell r="H69">
            <v>2175088.1911813272</v>
          </cell>
          <cell r="I69">
            <v>4364429.1911813272</v>
          </cell>
          <cell r="J69">
            <v>4150738.9999999995</v>
          </cell>
          <cell r="K69">
            <v>1081255.8638689164</v>
          </cell>
          <cell r="L69">
            <v>5231994.8638689164</v>
          </cell>
        </row>
        <row r="70">
          <cell r="A70" t="str">
            <v>R403</v>
          </cell>
          <cell r="B70" t="str">
            <v>Isles of Scilly</v>
          </cell>
          <cell r="C70" t="str">
            <v>UA</v>
          </cell>
          <cell r="D70">
            <v>0</v>
          </cell>
          <cell r="E70">
            <v>43398.025920959051</v>
          </cell>
          <cell r="F70">
            <v>43398.025920959051</v>
          </cell>
          <cell r="G70">
            <v>20307</v>
          </cell>
          <cell r="H70">
            <v>35765.355326352576</v>
          </cell>
          <cell r="I70">
            <v>56072.355326352576</v>
          </cell>
          <cell r="J70">
            <v>48591</v>
          </cell>
          <cell r="K70">
            <v>17840.855755539644</v>
          </cell>
          <cell r="L70">
            <v>66431.85575553964</v>
          </cell>
        </row>
        <row r="71">
          <cell r="A71" t="str">
            <v>R375</v>
          </cell>
          <cell r="B71" t="str">
            <v>Islington</v>
          </cell>
          <cell r="C71" t="str">
            <v>ILB</v>
          </cell>
          <cell r="D71">
            <v>1268754</v>
          </cell>
          <cell r="E71">
            <v>6070465.0726398453</v>
          </cell>
          <cell r="F71">
            <v>7339219.0726398453</v>
          </cell>
          <cell r="G71">
            <v>6478041</v>
          </cell>
          <cell r="H71">
            <v>3679858.1016797367</v>
          </cell>
          <cell r="I71">
            <v>10157899.101679737</v>
          </cell>
          <cell r="J71">
            <v>10970240</v>
          </cell>
          <cell r="K71">
            <v>1819834.9648271734</v>
          </cell>
          <cell r="L71">
            <v>12790074.964827172</v>
          </cell>
        </row>
        <row r="72">
          <cell r="A72" t="str">
            <v>R376</v>
          </cell>
          <cell r="B72" t="str">
            <v>Kensington and Chelsea</v>
          </cell>
          <cell r="C72" t="str">
            <v>ILB</v>
          </cell>
          <cell r="D72">
            <v>198391</v>
          </cell>
          <cell r="E72">
            <v>3749984.4042613436</v>
          </cell>
          <cell r="F72">
            <v>3948375.4042613436</v>
          </cell>
          <cell r="G72">
            <v>2864858</v>
          </cell>
          <cell r="H72">
            <v>2464224.5773267602</v>
          </cell>
          <cell r="I72">
            <v>5329082.5773267597</v>
          </cell>
          <cell r="J72">
            <v>5346041</v>
          </cell>
          <cell r="K72">
            <v>1223816.0935026349</v>
          </cell>
          <cell r="L72">
            <v>6569857.0935026351</v>
          </cell>
        </row>
        <row r="73">
          <cell r="A73" t="str">
            <v>R667</v>
          </cell>
          <cell r="B73" t="str">
            <v>Kent</v>
          </cell>
          <cell r="C73" t="str">
            <v>SC</v>
          </cell>
          <cell r="D73">
            <v>301230</v>
          </cell>
          <cell r="E73">
            <v>26090780.46500919</v>
          </cell>
          <cell r="F73">
            <v>26392010.46500919</v>
          </cell>
          <cell r="G73">
            <v>17525144</v>
          </cell>
          <cell r="H73">
            <v>17493756.905904863</v>
          </cell>
          <cell r="I73">
            <v>35018900.905904859</v>
          </cell>
          <cell r="J73">
            <v>33682563</v>
          </cell>
          <cell r="K73">
            <v>8697178.3228364997</v>
          </cell>
          <cell r="L73">
            <v>42379741.322836503</v>
          </cell>
        </row>
        <row r="74">
          <cell r="A74" t="str">
            <v>R611</v>
          </cell>
          <cell r="B74" t="str">
            <v>Kingston upon Hull</v>
          </cell>
          <cell r="C74" t="str">
            <v>UA</v>
          </cell>
          <cell r="D74">
            <v>1883108</v>
          </cell>
          <cell r="E74">
            <v>7093187.5091058267</v>
          </cell>
          <cell r="F74">
            <v>8976295.5091058277</v>
          </cell>
          <cell r="G74">
            <v>8377572.0000000009</v>
          </cell>
          <cell r="H74">
            <v>4169424.4392746324</v>
          </cell>
          <cell r="I74">
            <v>12546996.439274633</v>
          </cell>
          <cell r="J74">
            <v>13882184</v>
          </cell>
          <cell r="K74">
            <v>2058370.9235111689</v>
          </cell>
          <cell r="L74">
            <v>15940554.92351117</v>
          </cell>
        </row>
        <row r="75">
          <cell r="A75" t="str">
            <v>R396</v>
          </cell>
          <cell r="B75" t="str">
            <v>Kingston upon Thames</v>
          </cell>
          <cell r="C75" t="str">
            <v>OLB</v>
          </cell>
          <cell r="D75">
            <v>0</v>
          </cell>
          <cell r="E75">
            <v>1177986.2726650909</v>
          </cell>
          <cell r="F75">
            <v>1177986.2726650909</v>
          </cell>
          <cell r="G75">
            <v>0</v>
          </cell>
          <cell r="H75">
            <v>1278371.8923252756</v>
          </cell>
          <cell r="I75">
            <v>1278371.8923252756</v>
          </cell>
          <cell r="J75">
            <v>407800</v>
          </cell>
          <cell r="K75">
            <v>804796.0028681925</v>
          </cell>
          <cell r="L75">
            <v>1212596.0028681925</v>
          </cell>
        </row>
        <row r="76">
          <cell r="A76" t="str">
            <v>R367</v>
          </cell>
          <cell r="B76" t="str">
            <v>Kirklees</v>
          </cell>
          <cell r="C76" t="str">
            <v>MD</v>
          </cell>
          <cell r="D76">
            <v>833830</v>
          </cell>
          <cell r="E76">
            <v>8258778.6716397665</v>
          </cell>
          <cell r="F76">
            <v>9092608.6716397665</v>
          </cell>
          <cell r="G76">
            <v>7103764</v>
          </cell>
          <cell r="H76">
            <v>5297822.3134537442</v>
          </cell>
          <cell r="I76">
            <v>12401586.313453745</v>
          </cell>
          <cell r="J76">
            <v>12810073</v>
          </cell>
          <cell r="K76">
            <v>2627812.0418619332</v>
          </cell>
          <cell r="L76">
            <v>15437885.041861933</v>
          </cell>
        </row>
        <row r="77">
          <cell r="A77" t="str">
            <v>R344</v>
          </cell>
          <cell r="B77" t="str">
            <v>Knowsley</v>
          </cell>
          <cell r="C77" t="str">
            <v>MD</v>
          </cell>
          <cell r="D77">
            <v>1308524</v>
          </cell>
          <cell r="E77">
            <v>4791906.4411339574</v>
          </cell>
          <cell r="F77">
            <v>6100430.4411339574</v>
          </cell>
          <cell r="G77">
            <v>5711656</v>
          </cell>
          <cell r="H77">
            <v>2804648.0567998351</v>
          </cell>
          <cell r="I77">
            <v>8516304.0567998346</v>
          </cell>
          <cell r="J77">
            <v>9414188</v>
          </cell>
          <cell r="K77">
            <v>1384299.5880890691</v>
          </cell>
          <cell r="L77">
            <v>10798487.588089069</v>
          </cell>
        </row>
        <row r="78">
          <cell r="A78" t="str">
            <v>R377</v>
          </cell>
          <cell r="B78" t="str">
            <v>Lambeth</v>
          </cell>
          <cell r="C78" t="str">
            <v>ILB</v>
          </cell>
          <cell r="D78">
            <v>1062571</v>
          </cell>
          <cell r="E78">
            <v>6901376.8442338454</v>
          </cell>
          <cell r="F78">
            <v>7963947.8442338454</v>
          </cell>
          <cell r="G78">
            <v>6390498</v>
          </cell>
          <cell r="H78">
            <v>4304927.4546310464</v>
          </cell>
          <cell r="I78">
            <v>10695425.454631045</v>
          </cell>
          <cell r="J78">
            <v>10865426</v>
          </cell>
          <cell r="K78">
            <v>2132608.8144486188</v>
          </cell>
          <cell r="L78">
            <v>12998034.814448619</v>
          </cell>
        </row>
        <row r="79">
          <cell r="A79" t="str">
            <v>R668</v>
          </cell>
          <cell r="B79" t="str">
            <v>Lancashire</v>
          </cell>
          <cell r="C79" t="str">
            <v>SC</v>
          </cell>
          <cell r="D79">
            <v>3209659</v>
          </cell>
          <cell r="E79">
            <v>24886413.176182158</v>
          </cell>
          <cell r="F79">
            <v>28096072.176182158</v>
          </cell>
          <cell r="G79">
            <v>22656054</v>
          </cell>
          <cell r="H79">
            <v>15735483.146107627</v>
          </cell>
          <cell r="I79">
            <v>38391537.146107629</v>
          </cell>
          <cell r="J79">
            <v>40013825</v>
          </cell>
          <cell r="K79">
            <v>7799411.5472384235</v>
          </cell>
          <cell r="L79">
            <v>47813236.547238424</v>
          </cell>
        </row>
        <row r="80">
          <cell r="A80" t="str">
            <v>R368</v>
          </cell>
          <cell r="B80" t="str">
            <v>Leeds</v>
          </cell>
          <cell r="C80" t="str">
            <v>MD</v>
          </cell>
          <cell r="D80">
            <v>1486313</v>
          </cell>
          <cell r="E80">
            <v>14702309.473511349</v>
          </cell>
          <cell r="F80">
            <v>16188622.473511349</v>
          </cell>
          <cell r="G80">
            <v>12618768</v>
          </cell>
          <cell r="H80">
            <v>9430235.0694595613</v>
          </cell>
          <cell r="I80">
            <v>22049003.069459561</v>
          </cell>
          <cell r="J80">
            <v>22722051</v>
          </cell>
          <cell r="K80">
            <v>4677589.34075303</v>
          </cell>
          <cell r="L80">
            <v>27399640.34075303</v>
          </cell>
        </row>
        <row r="81">
          <cell r="A81" t="str">
            <v>R628</v>
          </cell>
          <cell r="B81" t="str">
            <v>Leicester</v>
          </cell>
          <cell r="C81" t="str">
            <v>UA</v>
          </cell>
          <cell r="D81">
            <v>1534367</v>
          </cell>
          <cell r="E81">
            <v>7419770.8092642948</v>
          </cell>
          <cell r="F81">
            <v>8954137.8092642948</v>
          </cell>
          <cell r="G81">
            <v>7840715</v>
          </cell>
          <cell r="H81">
            <v>4502650.350466053</v>
          </cell>
          <cell r="I81">
            <v>12343365.350466054</v>
          </cell>
          <cell r="J81">
            <v>13239580</v>
          </cell>
          <cell r="K81">
            <v>2226941.4876761925</v>
          </cell>
          <cell r="L81">
            <v>15466521.487676192</v>
          </cell>
        </row>
        <row r="82">
          <cell r="A82" t="str">
            <v>R639</v>
          </cell>
          <cell r="B82" t="str">
            <v>Leicestershire</v>
          </cell>
          <cell r="C82" t="str">
            <v>SC</v>
          </cell>
          <cell r="D82">
            <v>0</v>
          </cell>
          <cell r="E82">
            <v>9525577.8965344187</v>
          </cell>
          <cell r="F82">
            <v>9525577.8965344187</v>
          </cell>
          <cell r="G82">
            <v>5582235</v>
          </cell>
          <cell r="H82">
            <v>6837344.4432976916</v>
          </cell>
          <cell r="I82">
            <v>12419579.443297692</v>
          </cell>
          <cell r="J82">
            <v>11352700</v>
          </cell>
          <cell r="K82">
            <v>3403556.4388131537</v>
          </cell>
          <cell r="L82">
            <v>14756256.438813154</v>
          </cell>
        </row>
        <row r="83">
          <cell r="A83" t="str">
            <v>R378</v>
          </cell>
          <cell r="B83" t="str">
            <v>Lewisham</v>
          </cell>
          <cell r="C83" t="str">
            <v>ILB</v>
          </cell>
          <cell r="D83">
            <v>1209872</v>
          </cell>
          <cell r="E83">
            <v>6384747.8079796676</v>
          </cell>
          <cell r="F83">
            <v>7594619.8079796676</v>
          </cell>
          <cell r="G83">
            <v>6559260</v>
          </cell>
          <cell r="H83">
            <v>3910889.1642418266</v>
          </cell>
          <cell r="I83">
            <v>10470149.164241826</v>
          </cell>
          <cell r="J83">
            <v>11199290</v>
          </cell>
          <cell r="K83">
            <v>1935200.9859922242</v>
          </cell>
          <cell r="L83">
            <v>13134490.985992225</v>
          </cell>
        </row>
        <row r="84">
          <cell r="A84" t="str">
            <v>R428</v>
          </cell>
          <cell r="B84" t="str">
            <v>Lincolnshire</v>
          </cell>
          <cell r="C84" t="str">
            <v>SC</v>
          </cell>
          <cell r="D84">
            <v>2105730</v>
          </cell>
          <cell r="E84">
            <v>15265595.784502719</v>
          </cell>
          <cell r="F84">
            <v>17371325.784502719</v>
          </cell>
          <cell r="G84">
            <v>14249039</v>
          </cell>
          <cell r="H84">
            <v>9608577.4664044306</v>
          </cell>
          <cell r="I84">
            <v>23857616.466404431</v>
          </cell>
          <cell r="J84">
            <v>25120225</v>
          </cell>
          <cell r="K84">
            <v>4761288.4020431377</v>
          </cell>
          <cell r="L84">
            <v>29881513.402043138</v>
          </cell>
        </row>
        <row r="85">
          <cell r="A85" t="str">
            <v>R345</v>
          </cell>
          <cell r="B85" t="str">
            <v>Liverpool*</v>
          </cell>
          <cell r="C85" t="str">
            <v>MD</v>
          </cell>
          <cell r="D85">
            <v>3746797</v>
          </cell>
          <cell r="E85">
            <v>14391754.067453429</v>
          </cell>
          <cell r="F85">
            <v>18138551.067453429</v>
          </cell>
          <cell r="G85">
            <v>16787242</v>
          </cell>
          <cell r="H85">
            <v>8482974.2632506397</v>
          </cell>
          <cell r="I85">
            <v>25270216.263250642</v>
          </cell>
          <cell r="J85">
            <v>27795441</v>
          </cell>
          <cell r="K85">
            <v>4188655.4849504298</v>
          </cell>
          <cell r="L85">
            <v>31984096.484950431</v>
          </cell>
        </row>
        <row r="86">
          <cell r="A86" t="str">
            <v>R619</v>
          </cell>
          <cell r="B86" t="str">
            <v>Luton</v>
          </cell>
          <cell r="C86" t="str">
            <v>UA</v>
          </cell>
          <cell r="D86">
            <v>367339</v>
          </cell>
          <cell r="E86">
            <v>3506949.6530533745</v>
          </cell>
          <cell r="F86">
            <v>3874288.6530533745</v>
          </cell>
          <cell r="G86">
            <v>3002243</v>
          </cell>
          <cell r="H86">
            <v>2244864.9704689472</v>
          </cell>
          <cell r="I86">
            <v>5247107.9704689477</v>
          </cell>
          <cell r="J86">
            <v>5359396</v>
          </cell>
          <cell r="K86">
            <v>1113437.0583721793</v>
          </cell>
          <cell r="L86">
            <v>6472833.058372179</v>
          </cell>
        </row>
        <row r="87">
          <cell r="A87" t="str">
            <v>R336</v>
          </cell>
          <cell r="B87" t="str">
            <v>Manchester</v>
          </cell>
          <cell r="C87" t="str">
            <v>MD</v>
          </cell>
          <cell r="D87">
            <v>3265943</v>
          </cell>
          <cell r="E87">
            <v>12916864.110146999</v>
          </cell>
          <cell r="F87">
            <v>16182807.110146999</v>
          </cell>
          <cell r="G87">
            <v>14761678</v>
          </cell>
          <cell r="H87">
            <v>7643965.7559207845</v>
          </cell>
          <cell r="I87">
            <v>22405643.755920783</v>
          </cell>
          <cell r="J87">
            <v>24374318</v>
          </cell>
          <cell r="K87">
            <v>3775405.783616784</v>
          </cell>
          <cell r="L87">
            <v>28149723.783616785</v>
          </cell>
        </row>
        <row r="88">
          <cell r="A88" t="str">
            <v>R658</v>
          </cell>
          <cell r="B88" t="str">
            <v>Medway</v>
          </cell>
          <cell r="C88" t="str">
            <v>UA</v>
          </cell>
          <cell r="D88">
            <v>0</v>
          </cell>
          <cell r="E88">
            <v>3962307.60308753</v>
          </cell>
          <cell r="F88">
            <v>3962307.60308753</v>
          </cell>
          <cell r="G88">
            <v>2325313</v>
          </cell>
          <cell r="H88">
            <v>2826248.8476515715</v>
          </cell>
          <cell r="I88">
            <v>5151561.847651571</v>
          </cell>
          <cell r="J88">
            <v>4688023</v>
          </cell>
          <cell r="K88">
            <v>1406771.8510918396</v>
          </cell>
          <cell r="L88">
            <v>6094794.8510918394</v>
          </cell>
        </row>
        <row r="89">
          <cell r="A89" t="str">
            <v>R397</v>
          </cell>
          <cell r="B89" t="str">
            <v>Merton</v>
          </cell>
          <cell r="C89" t="str">
            <v>OLB</v>
          </cell>
          <cell r="D89">
            <v>0</v>
          </cell>
          <cell r="E89">
            <v>2745895.6228448628</v>
          </cell>
          <cell r="F89">
            <v>2745895.6228448628</v>
          </cell>
          <cell r="G89">
            <v>1408381</v>
          </cell>
          <cell r="H89">
            <v>2114650.6267753844</v>
          </cell>
          <cell r="I89">
            <v>3523031.6267753844</v>
          </cell>
          <cell r="J89">
            <v>3060748</v>
          </cell>
          <cell r="K89">
            <v>1053738.1017941788</v>
          </cell>
          <cell r="L89">
            <v>4114486.1017941786</v>
          </cell>
        </row>
        <row r="90">
          <cell r="A90" t="str">
            <v>R607</v>
          </cell>
          <cell r="B90" t="str">
            <v>Middlesbrough</v>
          </cell>
          <cell r="C90" t="str">
            <v>UA</v>
          </cell>
          <cell r="D90">
            <v>749229</v>
          </cell>
          <cell r="E90">
            <v>3578818.8640589393</v>
          </cell>
          <cell r="F90">
            <v>4328047.8640589397</v>
          </cell>
          <cell r="G90">
            <v>3853623</v>
          </cell>
          <cell r="H90">
            <v>2169388.8442549142</v>
          </cell>
          <cell r="I90">
            <v>6023011.8442549147</v>
          </cell>
          <cell r="J90">
            <v>6560925</v>
          </cell>
          <cell r="K90">
            <v>1072791.947325757</v>
          </cell>
          <cell r="L90">
            <v>7633716.9473257568</v>
          </cell>
        </row>
        <row r="91">
          <cell r="A91" t="str">
            <v>R620</v>
          </cell>
          <cell r="B91" t="str">
            <v>Milton Keynes</v>
          </cell>
          <cell r="C91" t="str">
            <v>UA</v>
          </cell>
          <cell r="D91">
            <v>0</v>
          </cell>
          <cell r="E91">
            <v>3407642.6223016251</v>
          </cell>
          <cell r="F91">
            <v>3407642.6223016251</v>
          </cell>
          <cell r="G91">
            <v>1799473</v>
          </cell>
          <cell r="H91">
            <v>2568485.5197922084</v>
          </cell>
          <cell r="I91">
            <v>4367958.5197922084</v>
          </cell>
          <cell r="J91">
            <v>3806965</v>
          </cell>
          <cell r="K91">
            <v>1279529.1261264002</v>
          </cell>
          <cell r="L91">
            <v>5086494.1261264002</v>
          </cell>
        </row>
        <row r="92">
          <cell r="A92" t="str">
            <v>R354</v>
          </cell>
          <cell r="B92" t="str">
            <v>Newcastle upon Tyne</v>
          </cell>
          <cell r="C92" t="str">
            <v>MD</v>
          </cell>
          <cell r="D92">
            <v>1414697</v>
          </cell>
          <cell r="E92">
            <v>7050729.0561853796</v>
          </cell>
          <cell r="F92">
            <v>8465426.0561853796</v>
          </cell>
          <cell r="G92">
            <v>7464635</v>
          </cell>
          <cell r="H92">
            <v>4293913.154981642</v>
          </cell>
          <cell r="I92">
            <v>11758548.154981643</v>
          </cell>
          <cell r="J92">
            <v>12752585</v>
          </cell>
          <cell r="K92">
            <v>2123951.7058921731</v>
          </cell>
          <cell r="L92">
            <v>14876536.705892174</v>
          </cell>
        </row>
        <row r="93">
          <cell r="A93" t="str">
            <v>R398</v>
          </cell>
          <cell r="B93" t="str">
            <v>Newham</v>
          </cell>
          <cell r="C93" t="str">
            <v>OLB</v>
          </cell>
          <cell r="D93">
            <v>1788606</v>
          </cell>
          <cell r="E93">
            <v>7109058.6949297423</v>
          </cell>
          <cell r="F93">
            <v>8897664.6949297413</v>
          </cell>
          <cell r="G93">
            <v>8020246.9999999991</v>
          </cell>
          <cell r="H93">
            <v>4208961.5569676934</v>
          </cell>
          <cell r="I93">
            <v>12229208.556967692</v>
          </cell>
          <cell r="J93">
            <v>13139623</v>
          </cell>
          <cell r="K93">
            <v>2079018.8736196018</v>
          </cell>
          <cell r="L93">
            <v>15218641.873619601</v>
          </cell>
        </row>
        <row r="94">
          <cell r="A94" t="str">
            <v>R429</v>
          </cell>
          <cell r="B94" t="str">
            <v>Norfolk</v>
          </cell>
          <cell r="C94" t="str">
            <v>SC</v>
          </cell>
          <cell r="D94">
            <v>1885031</v>
          </cell>
          <cell r="E94">
            <v>18561418.382066857</v>
          </cell>
          <cell r="F94">
            <v>20446449.382066857</v>
          </cell>
          <cell r="G94">
            <v>15828338</v>
          </cell>
          <cell r="H94">
            <v>11901414.25743703</v>
          </cell>
          <cell r="I94">
            <v>27729752.257437028</v>
          </cell>
          <cell r="J94">
            <v>28371579</v>
          </cell>
          <cell r="K94">
            <v>5903436.2648381302</v>
          </cell>
          <cell r="L94">
            <v>34275015.264838129</v>
          </cell>
        </row>
        <row r="95">
          <cell r="A95" t="str">
            <v>R612</v>
          </cell>
          <cell r="B95" t="str">
            <v>North East Lincolnshire</v>
          </cell>
          <cell r="C95" t="str">
            <v>UA</v>
          </cell>
          <cell r="D95">
            <v>533311</v>
          </cell>
          <cell r="E95">
            <v>3557977.1578349476</v>
          </cell>
          <cell r="F95">
            <v>4091288.1578349476</v>
          </cell>
          <cell r="G95">
            <v>3396755</v>
          </cell>
          <cell r="H95">
            <v>2225534.5832626703</v>
          </cell>
          <cell r="I95">
            <v>5622289.5832626708</v>
          </cell>
          <cell r="J95">
            <v>5939467</v>
          </cell>
          <cell r="K95">
            <v>1102455.4642154363</v>
          </cell>
          <cell r="L95">
            <v>7041922.464215436</v>
          </cell>
        </row>
        <row r="96">
          <cell r="A96" t="str">
            <v>R613</v>
          </cell>
          <cell r="B96" t="str">
            <v>North Lincolnshire</v>
          </cell>
          <cell r="C96" t="str">
            <v>UA</v>
          </cell>
          <cell r="D96">
            <v>329959</v>
          </cell>
          <cell r="E96">
            <v>3373028.7162841479</v>
          </cell>
          <cell r="F96">
            <v>3702987.7162841479</v>
          </cell>
          <cell r="G96">
            <v>2874672</v>
          </cell>
          <cell r="H96">
            <v>2167112.6548056193</v>
          </cell>
          <cell r="I96">
            <v>5041784.6548056193</v>
          </cell>
          <cell r="J96">
            <v>5188990</v>
          </cell>
          <cell r="K96">
            <v>1075022.3260672088</v>
          </cell>
          <cell r="L96">
            <v>6264012.3260672092</v>
          </cell>
        </row>
        <row r="97">
          <cell r="A97" t="str">
            <v>R605</v>
          </cell>
          <cell r="B97" t="str">
            <v>North Somerset</v>
          </cell>
          <cell r="C97" t="str">
            <v>UA</v>
          </cell>
          <cell r="D97">
            <v>0</v>
          </cell>
          <cell r="E97">
            <v>3759837.7365587302</v>
          </cell>
          <cell r="F97">
            <v>3759837.7365587302</v>
          </cell>
          <cell r="G97">
            <v>2299240</v>
          </cell>
          <cell r="H97">
            <v>2618460.3790969234</v>
          </cell>
          <cell r="I97">
            <v>4917700.3790969234</v>
          </cell>
          <cell r="J97">
            <v>4553663</v>
          </cell>
          <cell r="K97">
            <v>1302857.9786639833</v>
          </cell>
          <cell r="L97">
            <v>5856520.9786639828</v>
          </cell>
        </row>
        <row r="98">
          <cell r="A98" t="str">
            <v>R355</v>
          </cell>
          <cell r="B98" t="str">
            <v>North Tyneside</v>
          </cell>
          <cell r="C98" t="str">
            <v>MD</v>
          </cell>
          <cell r="D98">
            <v>463892</v>
          </cell>
          <cell r="E98">
            <v>4579334.0201084008</v>
          </cell>
          <cell r="F98">
            <v>5043226.0201084008</v>
          </cell>
          <cell r="G98">
            <v>3836797</v>
          </cell>
          <cell r="H98">
            <v>2935890.7158351373</v>
          </cell>
          <cell r="I98">
            <v>6772687.7158351373</v>
          </cell>
          <cell r="J98">
            <v>6809427</v>
          </cell>
          <cell r="K98">
            <v>1456382.2857215502</v>
          </cell>
          <cell r="L98">
            <v>8265809.2857215498</v>
          </cell>
        </row>
        <row r="99">
          <cell r="A99" t="str">
            <v>R618</v>
          </cell>
          <cell r="B99" t="str">
            <v>North Yorkshire</v>
          </cell>
          <cell r="C99" t="str">
            <v>SC</v>
          </cell>
          <cell r="D99">
            <v>0</v>
          </cell>
          <cell r="E99">
            <v>9308112.3294789493</v>
          </cell>
          <cell r="F99">
            <v>9308112.3294789493</v>
          </cell>
          <cell r="G99">
            <v>5258392</v>
          </cell>
          <cell r="H99">
            <v>6860077.3238755232</v>
          </cell>
          <cell r="I99">
            <v>12118469.323875524</v>
          </cell>
          <cell r="J99">
            <v>10979238</v>
          </cell>
          <cell r="K99">
            <v>3416147.3698828029</v>
          </cell>
          <cell r="L99">
            <v>14395385.369882803</v>
          </cell>
        </row>
        <row r="100">
          <cell r="A100" t="str">
            <v>R430</v>
          </cell>
          <cell r="B100" t="str">
            <v>Northamptonshire</v>
          </cell>
          <cell r="C100" t="str">
            <v>SC</v>
          </cell>
          <cell r="D100">
            <v>120654</v>
          </cell>
          <cell r="E100">
            <v>11493764.535508985</v>
          </cell>
          <cell r="F100">
            <v>11614418.535508985</v>
          </cell>
          <cell r="G100">
            <v>7555275</v>
          </cell>
          <cell r="H100">
            <v>7708911.0010437164</v>
          </cell>
          <cell r="I100">
            <v>15264186.001043716</v>
          </cell>
          <cell r="J100">
            <v>14407671</v>
          </cell>
          <cell r="K100">
            <v>3832846.1414343743</v>
          </cell>
          <cell r="L100">
            <v>18240517.141434375</v>
          </cell>
        </row>
        <row r="101">
          <cell r="A101" t="str">
            <v>R674</v>
          </cell>
          <cell r="B101" t="str">
            <v>Northumberland</v>
          </cell>
          <cell r="C101" t="str">
            <v>UA</v>
          </cell>
          <cell r="D101">
            <v>41098</v>
          </cell>
          <cell r="E101">
            <v>6422186.1912853196</v>
          </cell>
          <cell r="F101">
            <v>6463284.1912853196</v>
          </cell>
          <cell r="G101">
            <v>4338760</v>
          </cell>
          <cell r="H101">
            <v>4317802.720019538</v>
          </cell>
          <cell r="I101">
            <v>8656562.720019538</v>
          </cell>
          <cell r="J101">
            <v>8460139</v>
          </cell>
          <cell r="K101">
            <v>2146770.4676039377</v>
          </cell>
          <cell r="L101">
            <v>10606909.467603937</v>
          </cell>
        </row>
        <row r="102">
          <cell r="A102" t="str">
            <v>R661</v>
          </cell>
          <cell r="B102" t="str">
            <v>Nottingham</v>
          </cell>
          <cell r="C102" t="str">
            <v>UA</v>
          </cell>
          <cell r="D102">
            <v>1347673</v>
          </cell>
          <cell r="E102">
            <v>7222799.1839163583</v>
          </cell>
          <cell r="F102">
            <v>8570472.1839163583</v>
          </cell>
          <cell r="G102">
            <v>7293226</v>
          </cell>
          <cell r="H102">
            <v>4430143.115420036</v>
          </cell>
          <cell r="I102">
            <v>11723369.115420036</v>
          </cell>
          <cell r="J102">
            <v>12372171</v>
          </cell>
          <cell r="K102">
            <v>2192438.6437668484</v>
          </cell>
          <cell r="L102">
            <v>14564609.643766848</v>
          </cell>
        </row>
        <row r="103">
          <cell r="A103" t="str">
            <v>R669</v>
          </cell>
          <cell r="B103" t="str">
            <v>Nottinghamshire</v>
          </cell>
          <cell r="C103" t="str">
            <v>SC</v>
          </cell>
          <cell r="D103">
            <v>803602</v>
          </cell>
          <cell r="E103">
            <v>15256940.467675827</v>
          </cell>
          <cell r="F103">
            <v>16060542.467675827</v>
          </cell>
          <cell r="G103">
            <v>11564347</v>
          </cell>
          <cell r="H103">
            <v>10026023.647786237</v>
          </cell>
          <cell r="I103">
            <v>21590370.647786237</v>
          </cell>
          <cell r="J103">
            <v>21504760</v>
          </cell>
          <cell r="K103">
            <v>4979399.19697286</v>
          </cell>
          <cell r="L103">
            <v>26484159.196972862</v>
          </cell>
        </row>
        <row r="104">
          <cell r="A104" t="str">
            <v>R337</v>
          </cell>
          <cell r="B104" t="str">
            <v>Oldham</v>
          </cell>
          <cell r="C104" t="str">
            <v>MD</v>
          </cell>
          <cell r="D104">
            <v>715939</v>
          </cell>
          <cell r="E104">
            <v>5094593.002763344</v>
          </cell>
          <cell r="F104">
            <v>5810532.002763344</v>
          </cell>
          <cell r="G104">
            <v>4687015</v>
          </cell>
          <cell r="H104">
            <v>3201347.5771194296</v>
          </cell>
          <cell r="I104">
            <v>7888362.5771194296</v>
          </cell>
          <cell r="J104">
            <v>8149963</v>
          </cell>
          <cell r="K104">
            <v>1586362.525197342</v>
          </cell>
          <cell r="L104">
            <v>9736325.525197342</v>
          </cell>
        </row>
        <row r="105">
          <cell r="A105" t="str">
            <v>R434</v>
          </cell>
          <cell r="B105" t="str">
            <v>Oxfordshire</v>
          </cell>
          <cell r="C105" t="str">
            <v>SC</v>
          </cell>
          <cell r="D105">
            <v>0</v>
          </cell>
          <cell r="E105">
            <v>6276372.7608224992</v>
          </cell>
          <cell r="F105">
            <v>6276372.7608224992</v>
          </cell>
          <cell r="G105">
            <v>1060208</v>
          </cell>
          <cell r="H105">
            <v>6443776.6461131675</v>
          </cell>
          <cell r="I105">
            <v>7503984.6461131675</v>
          </cell>
          <cell r="J105">
            <v>4876858</v>
          </cell>
          <cell r="K105">
            <v>3222183.6461095177</v>
          </cell>
          <cell r="L105">
            <v>8099041.6461095177</v>
          </cell>
        </row>
        <row r="106">
          <cell r="A106" t="str">
            <v>R649</v>
          </cell>
          <cell r="B106" t="str">
            <v>Peterborough</v>
          </cell>
          <cell r="C106" t="str">
            <v>UA</v>
          </cell>
          <cell r="D106">
            <v>353599</v>
          </cell>
          <cell r="E106">
            <v>3523087.0554466541</v>
          </cell>
          <cell r="F106">
            <v>3876686.0554466541</v>
          </cell>
          <cell r="G106">
            <v>2985639</v>
          </cell>
          <cell r="H106">
            <v>2260226.2573209461</v>
          </cell>
          <cell r="I106">
            <v>5245865.2573209461</v>
          </cell>
          <cell r="J106">
            <v>5345090</v>
          </cell>
          <cell r="K106">
            <v>1121186.3560854485</v>
          </cell>
          <cell r="L106">
            <v>6466276.3560854485</v>
          </cell>
        </row>
        <row r="107">
          <cell r="A107" t="str">
            <v>R652</v>
          </cell>
          <cell r="B107" t="str">
            <v>Plymouth</v>
          </cell>
          <cell r="C107" t="str">
            <v>UA</v>
          </cell>
          <cell r="D107">
            <v>763917</v>
          </cell>
          <cell r="E107">
            <v>5800063.7245635865</v>
          </cell>
          <cell r="F107">
            <v>6563980.7245635865</v>
          </cell>
          <cell r="G107">
            <v>5342788</v>
          </cell>
          <cell r="H107">
            <v>3662501.0963603053</v>
          </cell>
          <cell r="I107">
            <v>9005289.0963603053</v>
          </cell>
          <cell r="J107">
            <v>9453525</v>
          </cell>
          <cell r="K107">
            <v>1815166.7475763848</v>
          </cell>
          <cell r="L107">
            <v>11268691.747576386</v>
          </cell>
        </row>
        <row r="108">
          <cell r="A108" t="str">
            <v>R623</v>
          </cell>
          <cell r="B108" t="str">
            <v>Poole</v>
          </cell>
          <cell r="C108" t="str">
            <v>UA</v>
          </cell>
          <cell r="D108">
            <v>0</v>
          </cell>
          <cell r="E108">
            <v>2338060.2177660665</v>
          </cell>
          <cell r="F108">
            <v>2338060.2177660665</v>
          </cell>
          <cell r="G108">
            <v>1214638</v>
          </cell>
          <cell r="H108">
            <v>1802763.8330238892</v>
          </cell>
          <cell r="I108">
            <v>3017401.833023889</v>
          </cell>
          <cell r="J108">
            <v>2654568</v>
          </cell>
          <cell r="K108">
            <v>898312.41893069155</v>
          </cell>
          <cell r="L108">
            <v>3552880.4189306917</v>
          </cell>
        </row>
        <row r="109">
          <cell r="A109" t="str">
            <v>R626</v>
          </cell>
          <cell r="B109" t="str">
            <v>Portsmouth</v>
          </cell>
          <cell r="C109" t="str">
            <v>UA</v>
          </cell>
          <cell r="D109">
            <v>482478</v>
          </cell>
          <cell r="E109">
            <v>3997256.2206551349</v>
          </cell>
          <cell r="F109">
            <v>4479734.2206551349</v>
          </cell>
          <cell r="G109">
            <v>3528268</v>
          </cell>
          <cell r="H109">
            <v>2537715.3651654641</v>
          </cell>
          <cell r="I109">
            <v>6065983.3651654646</v>
          </cell>
          <cell r="J109">
            <v>6214546</v>
          </cell>
          <cell r="K109">
            <v>1258181.3863871431</v>
          </cell>
          <cell r="L109">
            <v>7472727.3863871433</v>
          </cell>
        </row>
        <row r="110">
          <cell r="A110" t="str">
            <v>R644</v>
          </cell>
          <cell r="B110" t="str">
            <v>Reading</v>
          </cell>
          <cell r="C110" t="str">
            <v>UA</v>
          </cell>
          <cell r="D110">
            <v>0</v>
          </cell>
          <cell r="E110">
            <v>1634781.2943783263</v>
          </cell>
          <cell r="F110">
            <v>1634781.2943783263</v>
          </cell>
          <cell r="G110">
            <v>332858</v>
          </cell>
          <cell r="H110">
            <v>1602176.2228574215</v>
          </cell>
          <cell r="I110">
            <v>1935034.2228574215</v>
          </cell>
          <cell r="J110">
            <v>1243140</v>
          </cell>
          <cell r="K110">
            <v>800829.58992305608</v>
          </cell>
          <cell r="L110">
            <v>2043969.5899230561</v>
          </cell>
        </row>
        <row r="111">
          <cell r="A111" t="str">
            <v>R399</v>
          </cell>
          <cell r="B111" t="str">
            <v>Redbridge</v>
          </cell>
          <cell r="C111" t="str">
            <v>OLB</v>
          </cell>
          <cell r="D111">
            <v>359539</v>
          </cell>
          <cell r="E111">
            <v>4882167.5356474668</v>
          </cell>
          <cell r="F111">
            <v>5241706.5356474668</v>
          </cell>
          <cell r="G111">
            <v>3885697</v>
          </cell>
          <cell r="H111">
            <v>3174731.789782593</v>
          </cell>
          <cell r="I111">
            <v>7060428.789782593</v>
          </cell>
          <cell r="J111">
            <v>7093059</v>
          </cell>
          <cell r="K111">
            <v>1575909.9460107186</v>
          </cell>
          <cell r="L111">
            <v>8668968.9460107181</v>
          </cell>
        </row>
        <row r="112">
          <cell r="A112" t="str">
            <v>R608</v>
          </cell>
          <cell r="B112" t="str">
            <v>Redcar and Cleveland</v>
          </cell>
          <cell r="C112" t="str">
            <v>UA</v>
          </cell>
          <cell r="D112">
            <v>371397</v>
          </cell>
          <cell r="E112">
            <v>3223407.3235876407</v>
          </cell>
          <cell r="F112">
            <v>3594804.3235876407</v>
          </cell>
          <cell r="G112">
            <v>2817270</v>
          </cell>
          <cell r="H112">
            <v>2052264.8702012063</v>
          </cell>
          <cell r="I112">
            <v>4869534.8702012058</v>
          </cell>
          <cell r="J112">
            <v>4986432</v>
          </cell>
          <cell r="K112">
            <v>1017638.3378584774</v>
          </cell>
          <cell r="L112">
            <v>6004070.3378584776</v>
          </cell>
        </row>
        <row r="113">
          <cell r="A113" t="str">
            <v>R400</v>
          </cell>
          <cell r="B113" t="str">
            <v>Richmond upon Thames</v>
          </cell>
          <cell r="C113" t="str">
            <v>OLB</v>
          </cell>
          <cell r="D113">
            <v>0</v>
          </cell>
          <cell r="E113">
            <v>685890.91897161165</v>
          </cell>
          <cell r="F113">
            <v>685890.91897161165</v>
          </cell>
          <cell r="G113">
            <v>0</v>
          </cell>
          <cell r="H113">
            <v>424713.48448800214</v>
          </cell>
          <cell r="I113">
            <v>424713.48448800214</v>
          </cell>
          <cell r="J113">
            <v>0</v>
          </cell>
          <cell r="K113">
            <v>92793.219599999997</v>
          </cell>
          <cell r="L113">
            <v>92793.219599999997</v>
          </cell>
        </row>
        <row r="114">
          <cell r="A114" t="str">
            <v>R338</v>
          </cell>
          <cell r="B114" t="str">
            <v>Rochdale</v>
          </cell>
          <cell r="C114" t="str">
            <v>MD</v>
          </cell>
          <cell r="D114">
            <v>969121</v>
          </cell>
          <cell r="E114">
            <v>5167556.7641479792</v>
          </cell>
          <cell r="F114">
            <v>6136677.7641479792</v>
          </cell>
          <cell r="G114">
            <v>5360651</v>
          </cell>
          <cell r="H114">
            <v>3169389.0362730762</v>
          </cell>
          <cell r="I114">
            <v>8530040.0362730771</v>
          </cell>
          <cell r="J114">
            <v>9240332</v>
          </cell>
          <cell r="K114">
            <v>1568280.3376173279</v>
          </cell>
          <cell r="L114">
            <v>10808612.337617328</v>
          </cell>
        </row>
        <row r="115">
          <cell r="A115" t="str">
            <v>R351</v>
          </cell>
          <cell r="B115" t="str">
            <v>Rotherham</v>
          </cell>
          <cell r="C115" t="str">
            <v>MD</v>
          </cell>
          <cell r="D115">
            <v>1090153</v>
          </cell>
          <cell r="E115">
            <v>6227348.2379933838</v>
          </cell>
          <cell r="F115">
            <v>7317501.2379933838</v>
          </cell>
          <cell r="G115">
            <v>6259485</v>
          </cell>
          <cell r="H115">
            <v>3844206.7361552552</v>
          </cell>
          <cell r="I115">
            <v>10103691.736155255</v>
          </cell>
          <cell r="J115">
            <v>10806546</v>
          </cell>
          <cell r="K115">
            <v>1902940.9571730059</v>
          </cell>
          <cell r="L115">
            <v>12709486.957173007</v>
          </cell>
        </row>
        <row r="116">
          <cell r="A116" t="str">
            <v>R629</v>
          </cell>
          <cell r="B116" t="str">
            <v>Rutland</v>
          </cell>
          <cell r="C116" t="str">
            <v>UA</v>
          </cell>
          <cell r="D116">
            <v>0</v>
          </cell>
          <cell r="E116">
            <v>203092.38864615682</v>
          </cell>
          <cell r="F116">
            <v>203092.38864615682</v>
          </cell>
          <cell r="G116">
            <v>0</v>
          </cell>
          <cell r="H116">
            <v>167869.84757741386</v>
          </cell>
          <cell r="I116">
            <v>167869.84757741386</v>
          </cell>
          <cell r="J116">
            <v>0</v>
          </cell>
          <cell r="K116">
            <v>76671.109775078556</v>
          </cell>
          <cell r="L116">
            <v>76671.109775078556</v>
          </cell>
        </row>
        <row r="117">
          <cell r="A117" t="str">
            <v>R339</v>
          </cell>
          <cell r="B117" t="str">
            <v>Salford</v>
          </cell>
          <cell r="C117" t="str">
            <v>MD</v>
          </cell>
          <cell r="D117">
            <v>1106070</v>
          </cell>
          <cell r="E117">
            <v>6119441.9991898127</v>
          </cell>
          <cell r="F117">
            <v>7225511.9991898127</v>
          </cell>
          <cell r="G117">
            <v>6143482</v>
          </cell>
          <cell r="H117">
            <v>3765418.9587450749</v>
          </cell>
          <cell r="I117">
            <v>9908900.9587450754</v>
          </cell>
          <cell r="J117">
            <v>10491654</v>
          </cell>
          <cell r="K117">
            <v>1863738.6782713698</v>
          </cell>
          <cell r="L117">
            <v>12355392.67827137</v>
          </cell>
        </row>
        <row r="118">
          <cell r="A118" t="str">
            <v>R361</v>
          </cell>
          <cell r="B118" t="str">
            <v>Sandwell</v>
          </cell>
          <cell r="C118" t="str">
            <v>MD</v>
          </cell>
          <cell r="D118">
            <v>2440172</v>
          </cell>
          <cell r="E118">
            <v>9044989.4364560321</v>
          </cell>
          <cell r="F118">
            <v>11485161.436456032</v>
          </cell>
          <cell r="G118">
            <v>10787027</v>
          </cell>
          <cell r="H118">
            <v>5304325.6662927894</v>
          </cell>
          <cell r="I118">
            <v>16091352.66629279</v>
          </cell>
          <cell r="J118">
            <v>17878328</v>
          </cell>
          <cell r="K118">
            <v>2618260.0378419044</v>
          </cell>
          <cell r="L118">
            <v>20496588.037841905</v>
          </cell>
        </row>
        <row r="119">
          <cell r="A119" t="str">
            <v>R347</v>
          </cell>
          <cell r="B119" t="str">
            <v>Sefton</v>
          </cell>
          <cell r="C119" t="str">
            <v>MD</v>
          </cell>
          <cell r="D119">
            <v>1018864.9999999999</v>
          </cell>
          <cell r="E119">
            <v>6945798.3800622821</v>
          </cell>
          <cell r="F119">
            <v>7964663.3800622821</v>
          </cell>
          <cell r="G119">
            <v>6602858</v>
          </cell>
          <cell r="H119">
            <v>4352060.2322495971</v>
          </cell>
          <cell r="I119">
            <v>10954918.232249597</v>
          </cell>
          <cell r="J119">
            <v>11582600</v>
          </cell>
          <cell r="K119">
            <v>2156035.3183758305</v>
          </cell>
          <cell r="L119">
            <v>13738635.31837583</v>
          </cell>
        </row>
        <row r="120">
          <cell r="A120" t="str">
            <v>R352</v>
          </cell>
          <cell r="B120" t="str">
            <v>Sheffield</v>
          </cell>
          <cell r="C120" t="str">
            <v>MD</v>
          </cell>
          <cell r="D120">
            <v>2187856</v>
          </cell>
          <cell r="E120">
            <v>12520425.755895603</v>
          </cell>
          <cell r="F120">
            <v>14708281.755895603</v>
          </cell>
          <cell r="G120">
            <v>12641236</v>
          </cell>
          <cell r="H120">
            <v>7730975.3813489228</v>
          </cell>
          <cell r="I120">
            <v>20372211.381348923</v>
          </cell>
          <cell r="J120">
            <v>21896440</v>
          </cell>
          <cell r="K120">
            <v>3826893.9627208281</v>
          </cell>
          <cell r="L120">
            <v>25723333.962720826</v>
          </cell>
        </row>
        <row r="121">
          <cell r="A121" t="str">
            <v>R675</v>
          </cell>
          <cell r="B121" t="str">
            <v>Shropshire</v>
          </cell>
          <cell r="C121" t="str">
            <v>UA</v>
          </cell>
          <cell r="D121">
            <v>216823</v>
          </cell>
          <cell r="E121">
            <v>5976757.0446744189</v>
          </cell>
          <cell r="F121">
            <v>6193580.0446744189</v>
          </cell>
          <cell r="G121">
            <v>4328805</v>
          </cell>
          <cell r="H121">
            <v>3959447.8053895133</v>
          </cell>
          <cell r="I121">
            <v>8288252.8053895133</v>
          </cell>
          <cell r="J121">
            <v>8153518.9999999991</v>
          </cell>
          <cell r="K121">
            <v>1967259.8472314342</v>
          </cell>
          <cell r="L121">
            <v>10120778.847231433</v>
          </cell>
        </row>
        <row r="122">
          <cell r="A122" t="str">
            <v>R645</v>
          </cell>
          <cell r="B122" t="str">
            <v>Slough</v>
          </cell>
          <cell r="C122" t="str">
            <v>UA</v>
          </cell>
          <cell r="D122">
            <v>8611</v>
          </cell>
          <cell r="E122">
            <v>2173007.4684147015</v>
          </cell>
          <cell r="F122">
            <v>2181618.4684147015</v>
          </cell>
          <cell r="G122">
            <v>1379939</v>
          </cell>
          <cell r="H122">
            <v>1461851.4010498084</v>
          </cell>
          <cell r="I122">
            <v>2841790.4010498086</v>
          </cell>
          <cell r="J122">
            <v>2629700</v>
          </cell>
          <cell r="K122">
            <v>726969.46764666971</v>
          </cell>
          <cell r="L122">
            <v>3356669.4676466696</v>
          </cell>
        </row>
        <row r="123">
          <cell r="A123" t="str">
            <v>R362</v>
          </cell>
          <cell r="B123" t="str">
            <v>Solihull</v>
          </cell>
          <cell r="C123" t="str">
            <v>MD</v>
          </cell>
          <cell r="D123">
            <v>0</v>
          </cell>
          <cell r="E123">
            <v>3429186.4303708081</v>
          </cell>
          <cell r="F123">
            <v>3429186.4303708081</v>
          </cell>
          <cell r="G123">
            <v>2032550</v>
          </cell>
          <cell r="H123">
            <v>2465138.2837882587</v>
          </cell>
          <cell r="I123">
            <v>4497688.2837882582</v>
          </cell>
          <cell r="J123">
            <v>4159977.9999999995</v>
          </cell>
          <cell r="K123">
            <v>1227106.2121950651</v>
          </cell>
          <cell r="L123">
            <v>5387084.2121950649</v>
          </cell>
        </row>
        <row r="124">
          <cell r="A124" t="str">
            <v>R436</v>
          </cell>
          <cell r="B124" t="str">
            <v>Somerset</v>
          </cell>
          <cell r="C124" t="str">
            <v>SC</v>
          </cell>
          <cell r="D124">
            <v>1036570.9999999999</v>
          </cell>
          <cell r="E124">
            <v>11047115.54772461</v>
          </cell>
          <cell r="F124">
            <v>12083686.54772461</v>
          </cell>
          <cell r="G124">
            <v>9248562</v>
          </cell>
          <cell r="H124">
            <v>7111090.6292399717</v>
          </cell>
          <cell r="I124">
            <v>16359652.629239973</v>
          </cell>
          <cell r="J124">
            <v>16659818.999999998</v>
          </cell>
          <cell r="K124">
            <v>3528021.571283543</v>
          </cell>
          <cell r="L124">
            <v>20187840.571283542</v>
          </cell>
        </row>
        <row r="125">
          <cell r="A125" t="str">
            <v>R604</v>
          </cell>
          <cell r="B125" t="str">
            <v>South Gloucestershire</v>
          </cell>
          <cell r="C125" t="str">
            <v>UA</v>
          </cell>
          <cell r="D125">
            <v>0</v>
          </cell>
          <cell r="E125">
            <v>2798988.347636316</v>
          </cell>
          <cell r="F125">
            <v>2798988.347636316</v>
          </cell>
          <cell r="G125">
            <v>708627</v>
          </cell>
          <cell r="H125">
            <v>2632318.6299998988</v>
          </cell>
          <cell r="I125">
            <v>3340945.6299998988</v>
          </cell>
          <cell r="J125">
            <v>2246264</v>
          </cell>
          <cell r="K125">
            <v>1315143.6150069851</v>
          </cell>
          <cell r="L125">
            <v>3561407.6150069851</v>
          </cell>
        </row>
        <row r="126">
          <cell r="A126" t="str">
            <v>R356</v>
          </cell>
          <cell r="B126" t="str">
            <v>South Tyneside</v>
          </cell>
          <cell r="C126" t="str">
            <v>MD</v>
          </cell>
          <cell r="D126">
            <v>957922</v>
          </cell>
          <cell r="E126">
            <v>4349356.7860000171</v>
          </cell>
          <cell r="F126">
            <v>5307278.7860000171</v>
          </cell>
          <cell r="G126">
            <v>4731606</v>
          </cell>
          <cell r="H126">
            <v>2620533.4536445965</v>
          </cell>
          <cell r="I126">
            <v>7352139.453644596</v>
          </cell>
          <cell r="J126">
            <v>7965945</v>
          </cell>
          <cell r="K126">
            <v>1295531.0399722548</v>
          </cell>
          <cell r="L126">
            <v>9261476.039972255</v>
          </cell>
        </row>
        <row r="127">
          <cell r="A127" t="str">
            <v>R627</v>
          </cell>
          <cell r="B127" t="str">
            <v>Southampton</v>
          </cell>
          <cell r="C127" t="str">
            <v>UA</v>
          </cell>
          <cell r="D127">
            <v>603821</v>
          </cell>
          <cell r="E127">
            <v>4981650.987456263</v>
          </cell>
          <cell r="F127">
            <v>5585471.987456263</v>
          </cell>
          <cell r="G127">
            <v>4388714</v>
          </cell>
          <cell r="H127">
            <v>3161704.3605347001</v>
          </cell>
          <cell r="I127">
            <v>7550418.3605346996</v>
          </cell>
          <cell r="J127">
            <v>7713111</v>
          </cell>
          <cell r="K127">
            <v>1567546.7073379986</v>
          </cell>
          <cell r="L127">
            <v>9280657.7073379979</v>
          </cell>
        </row>
        <row r="128">
          <cell r="A128" t="str">
            <v>R654</v>
          </cell>
          <cell r="B128" t="str">
            <v>Southend-on-Sea</v>
          </cell>
          <cell r="C128" t="str">
            <v>UA</v>
          </cell>
          <cell r="D128">
            <v>343279</v>
          </cell>
          <cell r="E128">
            <v>3645351.0004556929</v>
          </cell>
          <cell r="F128">
            <v>3988630.0004556929</v>
          </cell>
          <cell r="G128">
            <v>3082599</v>
          </cell>
          <cell r="H128">
            <v>2346440.0706591057</v>
          </cell>
          <cell r="I128">
            <v>5429039.0706591057</v>
          </cell>
          <cell r="J128">
            <v>5580147</v>
          </cell>
          <cell r="K128">
            <v>1164087.8134606271</v>
          </cell>
          <cell r="L128">
            <v>6744234.8134606276</v>
          </cell>
        </row>
        <row r="129">
          <cell r="A129" t="str">
            <v>R379</v>
          </cell>
          <cell r="B129" t="str">
            <v>Southwark</v>
          </cell>
          <cell r="C129" t="str">
            <v>ILB</v>
          </cell>
          <cell r="D129">
            <v>1658212</v>
          </cell>
          <cell r="E129">
            <v>7471260.64172462</v>
          </cell>
          <cell r="F129">
            <v>9129472.64172462</v>
          </cell>
          <cell r="G129">
            <v>8087524.9999999991</v>
          </cell>
          <cell r="H129">
            <v>4496659.3888405915</v>
          </cell>
          <cell r="I129">
            <v>12584184.38884059</v>
          </cell>
          <cell r="J129">
            <v>13528915</v>
          </cell>
          <cell r="K129">
            <v>2223017.7300400878</v>
          </cell>
          <cell r="L129">
            <v>15751932.730040088</v>
          </cell>
        </row>
        <row r="130">
          <cell r="A130" t="str">
            <v>R346</v>
          </cell>
          <cell r="B130" t="str">
            <v>St Helens</v>
          </cell>
          <cell r="C130" t="str">
            <v>MD</v>
          </cell>
          <cell r="D130">
            <v>824523</v>
          </cell>
          <cell r="E130">
            <v>4480123.7708532028</v>
          </cell>
          <cell r="F130">
            <v>5304646.7708532028</v>
          </cell>
          <cell r="G130">
            <v>4575178</v>
          </cell>
          <cell r="H130">
            <v>2752428.7299542534</v>
          </cell>
          <cell r="I130">
            <v>7327606.7299542539</v>
          </cell>
          <cell r="J130">
            <v>7855393</v>
          </cell>
          <cell r="K130">
            <v>1362153.3844650665</v>
          </cell>
          <cell r="L130">
            <v>9217546.3844650667</v>
          </cell>
        </row>
        <row r="131">
          <cell r="A131" t="str">
            <v>R640</v>
          </cell>
          <cell r="B131" t="str">
            <v>Staffordshire</v>
          </cell>
          <cell r="C131" t="str">
            <v>SC</v>
          </cell>
          <cell r="D131">
            <v>1263223</v>
          </cell>
          <cell r="E131">
            <v>15558945.057198273</v>
          </cell>
          <cell r="F131">
            <v>16822168.057198271</v>
          </cell>
          <cell r="G131">
            <v>12721817</v>
          </cell>
          <cell r="H131">
            <v>10080415.686088329</v>
          </cell>
          <cell r="I131">
            <v>22802232.686088331</v>
          </cell>
          <cell r="J131">
            <v>23202688</v>
          </cell>
          <cell r="K131">
            <v>5002712.8519577505</v>
          </cell>
          <cell r="L131">
            <v>28205400.85195775</v>
          </cell>
        </row>
        <row r="132">
          <cell r="A132" t="str">
            <v>R340</v>
          </cell>
          <cell r="B132" t="str">
            <v>Stockport</v>
          </cell>
          <cell r="C132" t="str">
            <v>MD</v>
          </cell>
          <cell r="D132">
            <v>0</v>
          </cell>
          <cell r="E132">
            <v>5111075.6951424815</v>
          </cell>
          <cell r="F132">
            <v>5111075.6951424815</v>
          </cell>
          <cell r="G132">
            <v>3110587</v>
          </cell>
          <cell r="H132">
            <v>3635731.5631730547</v>
          </cell>
          <cell r="I132">
            <v>6746318.5631730547</v>
          </cell>
          <cell r="J132">
            <v>6333072</v>
          </cell>
          <cell r="K132">
            <v>1809477.3874090253</v>
          </cell>
          <cell r="L132">
            <v>8142549.3874090258</v>
          </cell>
        </row>
        <row r="133">
          <cell r="A133" t="str">
            <v>R609</v>
          </cell>
          <cell r="B133" t="str">
            <v>Stockton-on-Tees</v>
          </cell>
          <cell r="C133" t="str">
            <v>UA</v>
          </cell>
          <cell r="D133">
            <v>163111</v>
          </cell>
          <cell r="E133">
            <v>3640877.0429568831</v>
          </cell>
          <cell r="F133">
            <v>3803988.0429568831</v>
          </cell>
          <cell r="G133">
            <v>2654848</v>
          </cell>
          <cell r="H133">
            <v>2401401.3430323172</v>
          </cell>
          <cell r="I133">
            <v>5056249.3430323172</v>
          </cell>
          <cell r="J133">
            <v>4922855</v>
          </cell>
          <cell r="K133">
            <v>1192949.3421210735</v>
          </cell>
          <cell r="L133">
            <v>6115804.342121074</v>
          </cell>
        </row>
        <row r="134">
          <cell r="A134" t="str">
            <v>R630</v>
          </cell>
          <cell r="B134" t="str">
            <v>Stoke-on-Trent</v>
          </cell>
          <cell r="C134" t="str">
            <v>UA</v>
          </cell>
          <cell r="D134">
            <v>1417493</v>
          </cell>
          <cell r="E134">
            <v>6341470.9967175052</v>
          </cell>
          <cell r="F134">
            <v>7758963.9967175052</v>
          </cell>
          <cell r="G134">
            <v>6961196</v>
          </cell>
          <cell r="H134">
            <v>3814248.340691112</v>
          </cell>
          <cell r="I134">
            <v>10775444.340691112</v>
          </cell>
          <cell r="J134">
            <v>11727652</v>
          </cell>
          <cell r="K134">
            <v>1885461.9129458172</v>
          </cell>
          <cell r="L134">
            <v>13613113.912945818</v>
          </cell>
        </row>
        <row r="135">
          <cell r="A135" t="str">
            <v>R438</v>
          </cell>
          <cell r="B135" t="str">
            <v>Suffolk</v>
          </cell>
          <cell r="C135" t="str">
            <v>SC</v>
          </cell>
          <cell r="D135">
            <v>869842</v>
          </cell>
          <cell r="E135">
            <v>14173750.862985332</v>
          </cell>
          <cell r="F135">
            <v>15043592.862985332</v>
          </cell>
          <cell r="G135">
            <v>10985981</v>
          </cell>
          <cell r="H135">
            <v>9274013.2189639471</v>
          </cell>
          <cell r="I135">
            <v>20259994.218963947</v>
          </cell>
          <cell r="J135">
            <v>20288373</v>
          </cell>
          <cell r="K135">
            <v>4604908.8748047017</v>
          </cell>
          <cell r="L135">
            <v>24893281.874804702</v>
          </cell>
        </row>
        <row r="136">
          <cell r="A136" t="str">
            <v>R357</v>
          </cell>
          <cell r="B136" t="str">
            <v>Sunderland</v>
          </cell>
          <cell r="C136" t="str">
            <v>MD</v>
          </cell>
          <cell r="D136">
            <v>1802367</v>
          </cell>
          <cell r="E136">
            <v>7534253.7151479656</v>
          </cell>
          <cell r="F136">
            <v>9336620.7151479647</v>
          </cell>
          <cell r="G136">
            <v>8544184</v>
          </cell>
          <cell r="H136">
            <v>4493568.4532785565</v>
          </cell>
          <cell r="I136">
            <v>13037752.453278556</v>
          </cell>
          <cell r="J136">
            <v>14346491</v>
          </cell>
          <cell r="K136">
            <v>2220153.8607129585</v>
          </cell>
          <cell r="L136">
            <v>16566644.860712958</v>
          </cell>
        </row>
        <row r="137">
          <cell r="A137" t="str">
            <v>R439</v>
          </cell>
          <cell r="B137" t="str">
            <v>Surrey</v>
          </cell>
          <cell r="C137" t="str">
            <v>SC</v>
          </cell>
          <cell r="D137">
            <v>0</v>
          </cell>
          <cell r="E137">
            <v>7542800.817465663</v>
          </cell>
          <cell r="F137">
            <v>7542800.817465663</v>
          </cell>
          <cell r="G137">
            <v>0</v>
          </cell>
          <cell r="H137">
            <v>7894842.8736772761</v>
          </cell>
          <cell r="I137">
            <v>7894842.8736772761</v>
          </cell>
          <cell r="J137">
            <v>1471549</v>
          </cell>
          <cell r="K137">
            <v>5606895.5255540069</v>
          </cell>
          <cell r="L137">
            <v>7078444.5255540069</v>
          </cell>
        </row>
        <row r="138">
          <cell r="A138" t="str">
            <v>R401</v>
          </cell>
          <cell r="B138" t="str">
            <v>Sutton</v>
          </cell>
          <cell r="C138" t="str">
            <v>OLB</v>
          </cell>
          <cell r="D138">
            <v>0</v>
          </cell>
          <cell r="E138">
            <v>2405190.4391674269</v>
          </cell>
          <cell r="F138">
            <v>2405190.4391674269</v>
          </cell>
          <cell r="G138">
            <v>855126</v>
          </cell>
          <cell r="H138">
            <v>2078803.9302637228</v>
          </cell>
          <cell r="I138">
            <v>2933929.9302637228</v>
          </cell>
          <cell r="J138">
            <v>2172642</v>
          </cell>
          <cell r="K138">
            <v>1037561.4233938993</v>
          </cell>
          <cell r="L138">
            <v>3210203.4233938996</v>
          </cell>
        </row>
        <row r="139">
          <cell r="A139" t="str">
            <v>R631</v>
          </cell>
          <cell r="B139" t="str">
            <v>Swindon</v>
          </cell>
          <cell r="C139" t="str">
            <v>UA</v>
          </cell>
          <cell r="D139">
            <v>0</v>
          </cell>
          <cell r="E139">
            <v>2914266.1636197399</v>
          </cell>
          <cell r="F139">
            <v>2914266.1636197399</v>
          </cell>
          <cell r="G139">
            <v>1601903</v>
          </cell>
          <cell r="H139">
            <v>2176671.159206843</v>
          </cell>
          <cell r="I139">
            <v>3778574.159206843</v>
          </cell>
          <cell r="J139">
            <v>3383460</v>
          </cell>
          <cell r="K139">
            <v>1084146.8962386486</v>
          </cell>
          <cell r="L139">
            <v>4467606.8962386483</v>
          </cell>
        </row>
        <row r="140">
          <cell r="A140" t="str">
            <v>R341</v>
          </cell>
          <cell r="B140" t="str">
            <v>Tameside</v>
          </cell>
          <cell r="C140" t="str">
            <v>MD</v>
          </cell>
          <cell r="D140">
            <v>978548</v>
          </cell>
          <cell r="E140">
            <v>5364632.6984185483</v>
          </cell>
          <cell r="F140">
            <v>6343180.6984185483</v>
          </cell>
          <cell r="G140">
            <v>5476950</v>
          </cell>
          <cell r="H140">
            <v>3298868.1209279378</v>
          </cell>
          <cell r="I140">
            <v>8775818.1209279373</v>
          </cell>
          <cell r="J140">
            <v>9428473</v>
          </cell>
          <cell r="K140">
            <v>1632637.3649112314</v>
          </cell>
          <cell r="L140">
            <v>11061110.364911232</v>
          </cell>
        </row>
        <row r="141">
          <cell r="A141" t="str">
            <v>R662</v>
          </cell>
          <cell r="B141" t="str">
            <v>Telford and the Wrekin</v>
          </cell>
          <cell r="C141" t="str">
            <v>UA</v>
          </cell>
          <cell r="D141">
            <v>501333</v>
          </cell>
          <cell r="E141">
            <v>3518526.1132664559</v>
          </cell>
          <cell r="F141">
            <v>4019859.1132664559</v>
          </cell>
          <cell r="G141">
            <v>3278253</v>
          </cell>
          <cell r="H141">
            <v>2209036.6635866235</v>
          </cell>
          <cell r="I141">
            <v>5487289.663586624</v>
          </cell>
          <cell r="J141">
            <v>5724690</v>
          </cell>
          <cell r="K141">
            <v>1094548.3849214741</v>
          </cell>
          <cell r="L141">
            <v>6819238.3849214744</v>
          </cell>
        </row>
        <row r="142">
          <cell r="A142" t="str">
            <v>R655</v>
          </cell>
          <cell r="B142" t="str">
            <v>Thurrock</v>
          </cell>
          <cell r="C142" t="str">
            <v>UA</v>
          </cell>
          <cell r="D142">
            <v>131828</v>
          </cell>
          <cell r="E142">
            <v>2820900.5195023306</v>
          </cell>
          <cell r="F142">
            <v>2952728.5195023306</v>
          </cell>
          <cell r="G142">
            <v>2067767</v>
          </cell>
          <cell r="H142">
            <v>1858796.0062818318</v>
          </cell>
          <cell r="I142">
            <v>3926563.0062818318</v>
          </cell>
          <cell r="J142">
            <v>3828152</v>
          </cell>
          <cell r="K142">
            <v>923354.01480759494</v>
          </cell>
          <cell r="L142">
            <v>4751506.0148075949</v>
          </cell>
        </row>
        <row r="143">
          <cell r="A143" t="str">
            <v>R653</v>
          </cell>
          <cell r="B143" t="str">
            <v>Torbay</v>
          </cell>
          <cell r="C143" t="str">
            <v>UA</v>
          </cell>
          <cell r="D143">
            <v>633138</v>
          </cell>
          <cell r="E143">
            <v>3815559.925308716</v>
          </cell>
          <cell r="F143">
            <v>4448697.9253087156</v>
          </cell>
          <cell r="G143">
            <v>3782284</v>
          </cell>
          <cell r="H143">
            <v>2366904.3622045452</v>
          </cell>
          <cell r="I143">
            <v>6149188.3622045452</v>
          </cell>
          <cell r="J143">
            <v>6577207</v>
          </cell>
          <cell r="K143">
            <v>1171935.5217433074</v>
          </cell>
          <cell r="L143">
            <v>7749142.5217433069</v>
          </cell>
        </row>
        <row r="144">
          <cell r="A144" t="str">
            <v>R380</v>
          </cell>
          <cell r="B144" t="str">
            <v>Tower Hamlets</v>
          </cell>
          <cell r="C144" t="str">
            <v>ILB</v>
          </cell>
          <cell r="D144">
            <v>1640150</v>
          </cell>
          <cell r="E144">
            <v>7017242.845675895</v>
          </cell>
          <cell r="F144">
            <v>8657392.845675895</v>
          </cell>
          <cell r="G144">
            <v>7711457</v>
          </cell>
          <cell r="H144">
            <v>4195924.0189574473</v>
          </cell>
          <cell r="I144">
            <v>11907381.018957447</v>
          </cell>
          <cell r="J144">
            <v>12777414</v>
          </cell>
          <cell r="K144">
            <v>2073664.7500388594</v>
          </cell>
          <cell r="L144">
            <v>14851078.750038859</v>
          </cell>
        </row>
        <row r="145">
          <cell r="A145" t="str">
            <v>R342</v>
          </cell>
          <cell r="B145" t="str">
            <v>Trafford</v>
          </cell>
          <cell r="C145" t="str">
            <v>MD</v>
          </cell>
          <cell r="D145">
            <v>181359</v>
          </cell>
          <cell r="E145">
            <v>4073043.8480765861</v>
          </cell>
          <cell r="F145">
            <v>4254402.8480765857</v>
          </cell>
          <cell r="G145">
            <v>3037789</v>
          </cell>
          <cell r="H145">
            <v>2687567.8006243287</v>
          </cell>
          <cell r="I145">
            <v>5725356.8006243287</v>
          </cell>
          <cell r="J145">
            <v>5701878</v>
          </cell>
          <cell r="K145">
            <v>1335021.1401667786</v>
          </cell>
          <cell r="L145">
            <v>7036899.1401667781</v>
          </cell>
        </row>
        <row r="146">
          <cell r="A146" t="str">
            <v>R369</v>
          </cell>
          <cell r="B146" t="str">
            <v>Wakefield</v>
          </cell>
          <cell r="C146" t="str">
            <v>MD</v>
          </cell>
          <cell r="D146">
            <v>1233829</v>
          </cell>
          <cell r="E146">
            <v>7579369.6145568732</v>
          </cell>
          <cell r="F146">
            <v>8813198.6145568732</v>
          </cell>
          <cell r="G146">
            <v>7439275</v>
          </cell>
          <cell r="H146">
            <v>4709189.4875076097</v>
          </cell>
          <cell r="I146">
            <v>12148464.48750761</v>
          </cell>
          <cell r="J146">
            <v>12929409</v>
          </cell>
          <cell r="K146">
            <v>2331922.3488150137</v>
          </cell>
          <cell r="L146">
            <v>15261331.348815013</v>
          </cell>
        </row>
        <row r="147">
          <cell r="A147" t="str">
            <v>R363</v>
          </cell>
          <cell r="B147" t="str">
            <v>Walsall</v>
          </cell>
          <cell r="C147" t="str">
            <v>MD</v>
          </cell>
          <cell r="D147">
            <v>917597</v>
          </cell>
          <cell r="E147">
            <v>6501557.1474051233</v>
          </cell>
          <cell r="F147">
            <v>7419154.1474051233</v>
          </cell>
          <cell r="G147">
            <v>5953516</v>
          </cell>
          <cell r="H147">
            <v>4083786.2313193255</v>
          </cell>
          <cell r="I147">
            <v>10037302.231319325</v>
          </cell>
          <cell r="J147">
            <v>10308569</v>
          </cell>
          <cell r="K147">
            <v>2023651.809351221</v>
          </cell>
          <cell r="L147">
            <v>12332220.809351221</v>
          </cell>
        </row>
        <row r="148">
          <cell r="A148" t="str">
            <v>R402</v>
          </cell>
          <cell r="B148" t="str">
            <v>Waltham Forest</v>
          </cell>
          <cell r="C148" t="str">
            <v>OLB</v>
          </cell>
          <cell r="D148">
            <v>405011</v>
          </cell>
          <cell r="E148">
            <v>4791061.4876538273</v>
          </cell>
          <cell r="F148">
            <v>5196072.4876538273</v>
          </cell>
          <cell r="G148">
            <v>3738037</v>
          </cell>
          <cell r="H148">
            <v>3096540.5702086752</v>
          </cell>
          <cell r="I148">
            <v>6834577.5702086752</v>
          </cell>
          <cell r="J148">
            <v>6581880</v>
          </cell>
          <cell r="K148">
            <v>1536900.0752398423</v>
          </cell>
          <cell r="L148">
            <v>8118780.0752398428</v>
          </cell>
        </row>
        <row r="149">
          <cell r="A149" t="str">
            <v>R381</v>
          </cell>
          <cell r="B149" t="str">
            <v>Wandsworth</v>
          </cell>
          <cell r="C149" t="str">
            <v>ILB</v>
          </cell>
          <cell r="D149">
            <v>1963965</v>
          </cell>
          <cell r="E149">
            <v>6481157.9726527473</v>
          </cell>
          <cell r="F149">
            <v>8445122.9726527482</v>
          </cell>
          <cell r="G149">
            <v>8152092</v>
          </cell>
          <cell r="H149">
            <v>3730531.1061387253</v>
          </cell>
          <cell r="I149">
            <v>11882623.106138725</v>
          </cell>
          <cell r="J149">
            <v>13348881</v>
          </cell>
          <cell r="K149">
            <v>1839452.7540035557</v>
          </cell>
          <cell r="L149">
            <v>15188333.754003556</v>
          </cell>
        </row>
        <row r="150">
          <cell r="A150" t="str">
            <v>R651</v>
          </cell>
          <cell r="B150" t="str">
            <v>Warrington</v>
          </cell>
          <cell r="C150" t="str">
            <v>UA</v>
          </cell>
          <cell r="D150">
            <v>0</v>
          </cell>
          <cell r="E150">
            <v>3337563.7768803388</v>
          </cell>
          <cell r="F150">
            <v>3337563.7768803388</v>
          </cell>
          <cell r="G150">
            <v>2032665.9999999998</v>
          </cell>
          <cell r="H150">
            <v>2334283.5570654632</v>
          </cell>
          <cell r="I150">
            <v>4366949.5570654627</v>
          </cell>
          <cell r="J150">
            <v>4043044</v>
          </cell>
          <cell r="K150">
            <v>1161529.4257732376</v>
          </cell>
          <cell r="L150">
            <v>5204573.4257732378</v>
          </cell>
        </row>
        <row r="151">
          <cell r="A151" t="str">
            <v>R440</v>
          </cell>
          <cell r="B151" t="str">
            <v>Warwickshire</v>
          </cell>
          <cell r="C151" t="str">
            <v>SC</v>
          </cell>
          <cell r="D151">
            <v>0</v>
          </cell>
          <cell r="E151">
            <v>8300584.373692126</v>
          </cell>
          <cell r="F151">
            <v>8300584.373692126</v>
          </cell>
          <cell r="G151">
            <v>4339733</v>
          </cell>
          <cell r="H151">
            <v>6319528.2549592359</v>
          </cell>
          <cell r="I151">
            <v>10659261.254959237</v>
          </cell>
          <cell r="J151">
            <v>9305226</v>
          </cell>
          <cell r="K151">
            <v>3148556.7880039574</v>
          </cell>
          <cell r="L151">
            <v>12453782.788003957</v>
          </cell>
        </row>
        <row r="152">
          <cell r="A152" t="str">
            <v>R643</v>
          </cell>
          <cell r="B152" t="str">
            <v>West Berkshire</v>
          </cell>
          <cell r="C152" t="str">
            <v>UA</v>
          </cell>
          <cell r="D152">
            <v>0</v>
          </cell>
          <cell r="E152">
            <v>704449.26041466207</v>
          </cell>
          <cell r="F152">
            <v>704449.26041466207</v>
          </cell>
          <cell r="G152">
            <v>0</v>
          </cell>
          <cell r="H152">
            <v>583665.72597503685</v>
          </cell>
          <cell r="I152">
            <v>583665.72597503685</v>
          </cell>
          <cell r="J152">
            <v>0</v>
          </cell>
          <cell r="K152">
            <v>281912.46403224458</v>
          </cell>
          <cell r="L152">
            <v>281912.46403224458</v>
          </cell>
        </row>
        <row r="153">
          <cell r="A153" t="str">
            <v>R441</v>
          </cell>
          <cell r="B153" t="str">
            <v>West Sussex</v>
          </cell>
          <cell r="C153" t="str">
            <v>SC</v>
          </cell>
          <cell r="D153">
            <v>0</v>
          </cell>
          <cell r="E153">
            <v>11358284.852814997</v>
          </cell>
          <cell r="F153">
            <v>11358284.852814997</v>
          </cell>
          <cell r="G153">
            <v>5102314</v>
          </cell>
          <cell r="H153">
            <v>9328065.9274651278</v>
          </cell>
          <cell r="I153">
            <v>14430379.927465128</v>
          </cell>
          <cell r="J153">
            <v>12051045</v>
          </cell>
          <cell r="K153">
            <v>4652177.4154364914</v>
          </cell>
          <cell r="L153">
            <v>16703222.415436491</v>
          </cell>
        </row>
        <row r="154">
          <cell r="A154" t="str">
            <v>R382</v>
          </cell>
          <cell r="B154" t="str">
            <v>Westminster</v>
          </cell>
          <cell r="C154" t="str">
            <v>ILB</v>
          </cell>
          <cell r="D154">
            <v>2074161.0000000002</v>
          </cell>
          <cell r="E154">
            <v>6646675.0337929074</v>
          </cell>
          <cell r="F154">
            <v>8720836.0337929074</v>
          </cell>
          <cell r="G154">
            <v>8510189</v>
          </cell>
          <cell r="H154">
            <v>3806571.3873034115</v>
          </cell>
          <cell r="I154">
            <v>12316760.387303412</v>
          </cell>
          <cell r="J154">
            <v>13930562</v>
          </cell>
          <cell r="K154">
            <v>1876343.1342897022</v>
          </cell>
          <cell r="L154">
            <v>15806905.134289702</v>
          </cell>
        </row>
        <row r="155">
          <cell r="A155" t="str">
            <v>R343</v>
          </cell>
          <cell r="B155" t="str">
            <v>Wigan</v>
          </cell>
          <cell r="C155" t="str">
            <v>MD</v>
          </cell>
          <cell r="D155">
            <v>1199433</v>
          </cell>
          <cell r="E155">
            <v>7323119.811263714</v>
          </cell>
          <cell r="F155">
            <v>8522552.811263714</v>
          </cell>
          <cell r="G155">
            <v>7172154</v>
          </cell>
          <cell r="H155">
            <v>4547265.7303206008</v>
          </cell>
          <cell r="I155">
            <v>11719419.730320601</v>
          </cell>
          <cell r="J155">
            <v>12426291</v>
          </cell>
          <cell r="K155">
            <v>2251719.4648320936</v>
          </cell>
          <cell r="L155">
            <v>14678010.464832094</v>
          </cell>
        </row>
        <row r="156">
          <cell r="A156" t="str">
            <v>R676</v>
          </cell>
          <cell r="B156" t="str">
            <v>Wiltshire</v>
          </cell>
          <cell r="C156" t="str">
            <v>UA</v>
          </cell>
          <cell r="D156">
            <v>0</v>
          </cell>
          <cell r="E156">
            <v>5810359.1298359148</v>
          </cell>
          <cell r="F156">
            <v>5810359.1298359148</v>
          </cell>
          <cell r="G156">
            <v>2070790.0000000002</v>
          </cell>
          <cell r="H156">
            <v>5139743.1724101026</v>
          </cell>
          <cell r="I156">
            <v>7210533.1724101026</v>
          </cell>
          <cell r="J156">
            <v>5552121</v>
          </cell>
          <cell r="K156">
            <v>2565815.2372600492</v>
          </cell>
          <cell r="L156">
            <v>8117936.2372600492</v>
          </cell>
        </row>
        <row r="157">
          <cell r="A157" t="str">
            <v>R646</v>
          </cell>
          <cell r="B157" t="str">
            <v>Windsor and Maidenhead</v>
          </cell>
          <cell r="C157" t="str">
            <v>UA</v>
          </cell>
          <cell r="D157">
            <v>0</v>
          </cell>
          <cell r="E157">
            <v>1370120.4675149408</v>
          </cell>
          <cell r="F157">
            <v>1370120.4675149408</v>
          </cell>
          <cell r="G157">
            <v>313071</v>
          </cell>
          <cell r="H157">
            <v>1340789.9697988951</v>
          </cell>
          <cell r="I157">
            <v>1653860.9697988951</v>
          </cell>
          <cell r="J157">
            <v>1132630</v>
          </cell>
          <cell r="K157">
            <v>670122.34567658836</v>
          </cell>
          <cell r="L157">
            <v>1802752.3456765884</v>
          </cell>
        </row>
        <row r="158">
          <cell r="A158" t="str">
            <v>R348</v>
          </cell>
          <cell r="B158" t="str">
            <v>Wirral</v>
          </cell>
          <cell r="C158" t="str">
            <v>MD</v>
          </cell>
          <cell r="D158">
            <v>1407295</v>
          </cell>
          <cell r="E158">
            <v>8307042.482358099</v>
          </cell>
          <cell r="F158">
            <v>9714337.482358098</v>
          </cell>
          <cell r="G158">
            <v>8267880</v>
          </cell>
          <cell r="H158">
            <v>5143436.1075601848</v>
          </cell>
          <cell r="I158">
            <v>13411316.107560184</v>
          </cell>
          <cell r="J158">
            <v>14326370</v>
          </cell>
          <cell r="K158">
            <v>2546471.8509117696</v>
          </cell>
          <cell r="L158">
            <v>16872841.85091177</v>
          </cell>
        </row>
        <row r="159">
          <cell r="A159" t="str">
            <v>R647</v>
          </cell>
          <cell r="B159" t="str">
            <v>Wokingham</v>
          </cell>
          <cell r="C159" t="str">
            <v>UA</v>
          </cell>
          <cell r="D159">
            <v>0</v>
          </cell>
          <cell r="E159">
            <v>169002.08799999999</v>
          </cell>
          <cell r="F159">
            <v>169002.08799999999</v>
          </cell>
          <cell r="G159">
            <v>0</v>
          </cell>
          <cell r="H159">
            <v>112779.6112</v>
          </cell>
          <cell r="I159">
            <v>112779.6112</v>
          </cell>
          <cell r="J159">
            <v>0</v>
          </cell>
          <cell r="K159">
            <v>56389.8056</v>
          </cell>
          <cell r="L159">
            <v>56389.8056</v>
          </cell>
        </row>
        <row r="160">
          <cell r="A160" t="str">
            <v>R364</v>
          </cell>
          <cell r="B160" t="str">
            <v>Wolverhampton</v>
          </cell>
          <cell r="C160" t="str">
            <v>MD</v>
          </cell>
          <cell r="D160">
            <v>1173011</v>
          </cell>
          <cell r="E160">
            <v>6401713.5060270764</v>
          </cell>
          <cell r="F160">
            <v>7574724.5060270764</v>
          </cell>
          <cell r="G160">
            <v>6454006</v>
          </cell>
          <cell r="H160">
            <v>3933870.6487794872</v>
          </cell>
          <cell r="I160">
            <v>10387876.648779487</v>
          </cell>
          <cell r="J160">
            <v>11003681</v>
          </cell>
          <cell r="K160">
            <v>1946982.8194020158</v>
          </cell>
          <cell r="L160">
            <v>12950663.819402017</v>
          </cell>
        </row>
        <row r="161">
          <cell r="A161" t="str">
            <v>R671</v>
          </cell>
          <cell r="B161" t="str">
            <v>Worcestershire</v>
          </cell>
          <cell r="C161" t="str">
            <v>SC</v>
          </cell>
          <cell r="D161">
            <v>73900</v>
          </cell>
          <cell r="E161">
            <v>10070656.92516412</v>
          </cell>
          <cell r="F161">
            <v>10144556.92516412</v>
          </cell>
          <cell r="G161">
            <v>6618115</v>
          </cell>
          <cell r="H161">
            <v>6765462.6792900432</v>
          </cell>
          <cell r="I161">
            <v>13383577.679290043</v>
          </cell>
          <cell r="J161">
            <v>12716559</v>
          </cell>
          <cell r="K161">
            <v>3363937.5159878004</v>
          </cell>
          <cell r="L161">
            <v>16080496.5159878</v>
          </cell>
        </row>
        <row r="162">
          <cell r="A162" t="str">
            <v>R617</v>
          </cell>
          <cell r="B162" t="str">
            <v>York</v>
          </cell>
          <cell r="C162" t="str">
            <v>UA</v>
          </cell>
          <cell r="D162">
            <v>0</v>
          </cell>
          <cell r="E162">
            <v>2846785.3538727886</v>
          </cell>
          <cell r="F162">
            <v>2846785.3538727886</v>
          </cell>
          <cell r="G162">
            <v>1662877</v>
          </cell>
          <cell r="H162">
            <v>2072200.434959715</v>
          </cell>
          <cell r="I162">
            <v>3735077.4349597152</v>
          </cell>
          <cell r="J162">
            <v>3447466</v>
          </cell>
          <cell r="K162">
            <v>1031685.9488384811</v>
          </cell>
          <cell r="L162">
            <v>4479151.9488384807</v>
          </cell>
        </row>
        <row r="164">
          <cell r="B164" t="str">
            <v>*Liverpool City Region is a 100% business rate retention pilot authority. In 2017/18 it will no longer receive RSG or existing Improved Better Care Fund (iBCF) available at the time of the Local Government Finance Settlement from DCLG.</v>
          </cell>
        </row>
        <row r="165">
          <cell r="B165" t="str">
            <v>It will receive the difference of the new total and the existing IBCF amount as grant (column 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o do"/>
      <sheetName val="QA log"/>
      <sheetName val="Parameters"/>
      <sheetName val="Policy Front End"/>
      <sheetName val="LA Data"/>
      <sheetName val="Provisional"/>
      <sheetName val="Published CSP"/>
      <sheetName val="KI LA Data"/>
      <sheetName val="KI Local Authority Dropdown"/>
      <sheetName val="KI 2016-17"/>
      <sheetName val="KI 2017-18"/>
      <sheetName val="KI 2018-19"/>
      <sheetName val="KI 2019-20"/>
      <sheetName val="Core Spending Power - Summary"/>
      <sheetName val="per Dwelling"/>
      <sheetName val="Core Spending Power - detail"/>
      <sheetName val="Change over the SR"/>
      <sheetName val="2016-17"/>
      <sheetName val="2017-18"/>
      <sheetName val="2018-19"/>
      <sheetName val="2019-20"/>
      <sheetName val="Area Spending Power"/>
      <sheetName val="Visible Lines - Summary"/>
      <sheetName val="2016-17 (visible)"/>
      <sheetName val="2017-18 (visible)"/>
      <sheetName val="2018-19 (visible)"/>
      <sheetName val="2019-20 (visible)"/>
      <sheetName val="CT model - DATA UPDATE"/>
      <sheetName val="CT £5 district - DATA UPDATE"/>
      <sheetName val="Fire £5 LQ"/>
      <sheetName val="2016-17 CT split"/>
      <sheetName val="NHB"/>
      <sheetName val="NHB savings"/>
      <sheetName val="iBCF Existing"/>
      <sheetName val="iBCF New"/>
      <sheetName val="23112016 deflator update"/>
      <sheetName val="Inflation Forecasts"/>
      <sheetName val="GFSP rural-urban gap (DCLG)"/>
      <sheetName val="GFSP rural-urban gap (RSN)"/>
      <sheetName val="GFSP Calcs for RSN measure"/>
      <sheetName val="CSP rural-urban gap (DCLG)"/>
      <sheetName val="CSP rural-urban gap (RSN)"/>
      <sheetName val="CSP Calcs for RSN measure"/>
      <sheetName val="Popn for rural-urban gap"/>
      <sheetName val="Example authorities"/>
      <sheetName val="Transition Grant"/>
      <sheetName val="CSP comparison"/>
      <sheetName val="2015-16 SFA split"/>
      <sheetName val="Delta 2016-17"/>
      <sheetName val="Delta 2017-18"/>
      <sheetName val="Delta 2018-19"/>
      <sheetName val="Delta 2019-20"/>
      <sheetName val="Cabinet Summary"/>
      <sheetName val="Briefing Output"/>
      <sheetName val="Real terms"/>
      <sheetName val="Limits"/>
    </sheetNames>
    <sheetDataSet>
      <sheetData sheetId="0"/>
      <sheetData sheetId="1"/>
      <sheetData sheetId="2"/>
      <sheetData sheetId="3"/>
      <sheetData sheetId="4"/>
      <sheetData sheetId="5">
        <row r="35">
          <cell r="A35" t="str">
            <v>R285</v>
          </cell>
          <cell r="B35" t="str">
            <v>E3831</v>
          </cell>
          <cell r="C35" t="str">
            <v>SD_PU</v>
          </cell>
          <cell r="D35" t="str">
            <v/>
          </cell>
          <cell r="E35" t="str">
            <v>SD</v>
          </cell>
          <cell r="F35" t="str">
            <v>SE</v>
          </cell>
        </row>
        <row r="36">
          <cell r="A36" t="str">
            <v>R46</v>
          </cell>
          <cell r="B36" t="str">
            <v>E0931</v>
          </cell>
          <cell r="C36" t="str">
            <v>SD_PR</v>
          </cell>
          <cell r="D36" t="str">
            <v/>
          </cell>
          <cell r="E36" t="str">
            <v>SD</v>
          </cell>
          <cell r="F36" t="str">
            <v>NW</v>
          </cell>
        </row>
        <row r="37">
          <cell r="A37" t="str">
            <v>R52</v>
          </cell>
          <cell r="B37" t="str">
            <v>E1031</v>
          </cell>
          <cell r="C37" t="str">
            <v>SD_PU</v>
          </cell>
          <cell r="D37" t="str">
            <v/>
          </cell>
          <cell r="E37" t="str">
            <v>SD</v>
          </cell>
          <cell r="F37" t="str">
            <v>EM</v>
          </cell>
        </row>
        <row r="38">
          <cell r="A38" t="str">
            <v>R286</v>
          </cell>
          <cell r="B38" t="str">
            <v>E3832</v>
          </cell>
          <cell r="C38" t="str">
            <v>SD_PU</v>
          </cell>
          <cell r="D38" t="str">
            <v/>
          </cell>
          <cell r="E38" t="str">
            <v>SD</v>
          </cell>
          <cell r="F38" t="str">
            <v>SE</v>
          </cell>
        </row>
        <row r="39">
          <cell r="A39" t="str">
            <v>R229</v>
          </cell>
          <cell r="B39" t="str">
            <v>E3031</v>
          </cell>
          <cell r="C39" t="str">
            <v>SD_PU</v>
          </cell>
          <cell r="D39" t="str">
            <v/>
          </cell>
          <cell r="E39" t="str">
            <v>SD</v>
          </cell>
          <cell r="F39" t="str">
            <v>EM</v>
          </cell>
        </row>
        <row r="40">
          <cell r="A40" t="str">
            <v>R157</v>
          </cell>
          <cell r="B40" t="str">
            <v>E2231</v>
          </cell>
          <cell r="C40" t="str">
            <v>SD_SR</v>
          </cell>
          <cell r="D40" t="str">
            <v/>
          </cell>
          <cell r="E40" t="str">
            <v>SD</v>
          </cell>
          <cell r="F40" t="str">
            <v>SE</v>
          </cell>
        </row>
        <row r="41">
          <cell r="A41" t="str">
            <v>R950</v>
          </cell>
          <cell r="B41" t="str">
            <v>E6101</v>
          </cell>
          <cell r="C41" t="str">
            <v>SFIR_PU</v>
          </cell>
          <cell r="D41" t="str">
            <v/>
          </cell>
          <cell r="E41" t="str">
            <v>SFIR</v>
          </cell>
          <cell r="F41" t="str">
            <v>SW</v>
          </cell>
        </row>
        <row r="42">
          <cell r="A42" t="str">
            <v>R17</v>
          </cell>
          <cell r="B42" t="str">
            <v>E0431</v>
          </cell>
          <cell r="C42" t="str">
            <v>SD_PR</v>
          </cell>
          <cell r="D42" t="str">
            <v/>
          </cell>
          <cell r="E42" t="str">
            <v>SD</v>
          </cell>
          <cell r="F42" t="str">
            <v>SE</v>
          </cell>
        </row>
        <row r="43">
          <cell r="A43" t="str">
            <v>R262</v>
          </cell>
          <cell r="B43" t="str">
            <v>E3531</v>
          </cell>
          <cell r="C43" t="str">
            <v>SD_PR</v>
          </cell>
          <cell r="D43" t="str">
            <v/>
          </cell>
          <cell r="E43" t="str">
            <v>SD</v>
          </cell>
          <cell r="F43" t="str">
            <v>EE</v>
          </cell>
        </row>
        <row r="44">
          <cell r="A44" t="str">
            <v>R383</v>
          </cell>
          <cell r="B44" t="str">
            <v>E5030</v>
          </cell>
          <cell r="C44" t="str">
            <v>OLB_PU</v>
          </cell>
          <cell r="D44" t="str">
            <v/>
          </cell>
          <cell r="E44" t="str">
            <v>OLB</v>
          </cell>
          <cell r="F44" t="str">
            <v>L</v>
          </cell>
        </row>
        <row r="45">
          <cell r="A45" t="str">
            <v>R384</v>
          </cell>
          <cell r="B45" t="str">
            <v>E5031</v>
          </cell>
          <cell r="C45" t="str">
            <v>OLB_PU</v>
          </cell>
          <cell r="D45" t="str">
            <v/>
          </cell>
          <cell r="E45" t="str">
            <v>OLB</v>
          </cell>
          <cell r="F45" t="str">
            <v>L</v>
          </cell>
        </row>
        <row r="46">
          <cell r="A46" t="str">
            <v>R349</v>
          </cell>
          <cell r="B46" t="str">
            <v>E4401</v>
          </cell>
          <cell r="C46" t="str">
            <v>MD_PU</v>
          </cell>
          <cell r="D46" t="str">
            <v/>
          </cell>
          <cell r="E46" t="str">
            <v>MD</v>
          </cell>
          <cell r="F46" t="str">
            <v>YH</v>
          </cell>
        </row>
        <row r="47">
          <cell r="A47" t="str">
            <v>R47</v>
          </cell>
          <cell r="B47" t="str">
            <v>E0932</v>
          </cell>
          <cell r="C47" t="str">
            <v>SD_SR</v>
          </cell>
          <cell r="D47" t="str">
            <v/>
          </cell>
          <cell r="E47" t="str">
            <v>SD</v>
          </cell>
          <cell r="F47" t="str">
            <v>NW</v>
          </cell>
        </row>
        <row r="48">
          <cell r="A48" t="str">
            <v>R94</v>
          </cell>
          <cell r="B48" t="str">
            <v>E1531</v>
          </cell>
          <cell r="C48" t="str">
            <v>SD_PU</v>
          </cell>
          <cell r="D48" t="str">
            <v/>
          </cell>
          <cell r="E48" t="str">
            <v>SD</v>
          </cell>
          <cell r="F48" t="str">
            <v>EE</v>
          </cell>
        </row>
        <row r="49">
          <cell r="A49" t="str">
            <v>R114</v>
          </cell>
          <cell r="B49" t="str">
            <v>E1731</v>
          </cell>
          <cell r="C49" t="str">
            <v>SD_SR</v>
          </cell>
          <cell r="D49" t="str">
            <v/>
          </cell>
          <cell r="E49" t="str">
            <v>SD</v>
          </cell>
          <cell r="F49" t="str">
            <v>SE</v>
          </cell>
        </row>
        <row r="50">
          <cell r="A50" t="str">
            <v>R230</v>
          </cell>
          <cell r="B50" t="str">
            <v>E3032</v>
          </cell>
          <cell r="C50" t="str">
            <v>SD_PR</v>
          </cell>
          <cell r="D50" t="str">
            <v/>
          </cell>
          <cell r="E50" t="str">
            <v>SD</v>
          </cell>
          <cell r="F50" t="str">
            <v>EM</v>
          </cell>
        </row>
        <row r="51">
          <cell r="A51" t="str">
            <v>R602</v>
          </cell>
          <cell r="B51" t="str">
            <v>E0101</v>
          </cell>
          <cell r="C51" t="str">
            <v>UA_SR</v>
          </cell>
          <cell r="D51" t="str">
            <v/>
          </cell>
          <cell r="E51" t="str">
            <v>UA</v>
          </cell>
          <cell r="F51" t="str">
            <v>SW</v>
          </cell>
        </row>
        <row r="52">
          <cell r="A52" t="str">
            <v>R679</v>
          </cell>
          <cell r="B52" t="str">
            <v>E0202</v>
          </cell>
          <cell r="C52" t="str">
            <v>UA_SR</v>
          </cell>
          <cell r="D52" t="str">
            <v/>
          </cell>
          <cell r="E52" t="str">
            <v>UA</v>
          </cell>
          <cell r="F52" t="str">
            <v>EE</v>
          </cell>
        </row>
        <row r="53">
          <cell r="A53" t="str">
            <v>R954</v>
          </cell>
          <cell r="B53" t="str">
            <v>E6102</v>
          </cell>
          <cell r="C53" t="str">
            <v>SFIR_SR</v>
          </cell>
          <cell r="D53" t="str">
            <v/>
          </cell>
          <cell r="E53" t="str">
            <v>SFIR</v>
          </cell>
          <cell r="F53" t="str">
            <v>EE</v>
          </cell>
        </row>
        <row r="54">
          <cell r="A54" t="str">
            <v>R964</v>
          </cell>
          <cell r="B54" t="str">
            <v>E6103</v>
          </cell>
          <cell r="C54" t="str">
            <v>SFIR_PU</v>
          </cell>
          <cell r="D54" t="str">
            <v/>
          </cell>
          <cell r="E54" t="str">
            <v>SFIR</v>
          </cell>
          <cell r="F54" t="str">
            <v>SE</v>
          </cell>
        </row>
        <row r="55">
          <cell r="A55" t="str">
            <v>R385</v>
          </cell>
          <cell r="B55" t="str">
            <v>E5032</v>
          </cell>
          <cell r="C55" t="str">
            <v>OLB_PU</v>
          </cell>
          <cell r="D55" t="str">
            <v/>
          </cell>
          <cell r="E55" t="str">
            <v>OLB</v>
          </cell>
          <cell r="F55" t="str">
            <v>L</v>
          </cell>
        </row>
        <row r="56">
          <cell r="A56" t="str">
            <v>R358</v>
          </cell>
          <cell r="B56" t="str">
            <v>E4601</v>
          </cell>
          <cell r="C56" t="str">
            <v>MD_PU</v>
          </cell>
          <cell r="D56" t="str">
            <v/>
          </cell>
          <cell r="E56" t="str">
            <v>MD</v>
          </cell>
          <cell r="F56" t="str">
            <v>WM</v>
          </cell>
        </row>
        <row r="57">
          <cell r="A57" t="str">
            <v>R185</v>
          </cell>
          <cell r="B57" t="str">
            <v>E2431</v>
          </cell>
          <cell r="C57" t="str">
            <v>SD_PU</v>
          </cell>
          <cell r="D57" t="str">
            <v/>
          </cell>
          <cell r="E57" t="str">
            <v>SD</v>
          </cell>
          <cell r="F57" t="str">
            <v>EM</v>
          </cell>
        </row>
        <row r="58">
          <cell r="A58" t="str">
            <v>R659</v>
          </cell>
          <cell r="B58" t="str">
            <v>E2301</v>
          </cell>
          <cell r="C58" t="str">
            <v>UA_PU</v>
          </cell>
          <cell r="D58" t="str">
            <v/>
          </cell>
          <cell r="E58" t="str">
            <v>UA</v>
          </cell>
          <cell r="F58" t="str">
            <v>NW</v>
          </cell>
        </row>
        <row r="59">
          <cell r="A59" t="str">
            <v>R660</v>
          </cell>
          <cell r="B59" t="str">
            <v>E2302</v>
          </cell>
          <cell r="C59" t="str">
            <v>UA_PU</v>
          </cell>
          <cell r="D59" t="str">
            <v/>
          </cell>
          <cell r="E59" t="str">
            <v>UA</v>
          </cell>
          <cell r="F59" t="str">
            <v>NW</v>
          </cell>
        </row>
        <row r="60">
          <cell r="A60" t="str">
            <v>R53</v>
          </cell>
          <cell r="B60" t="str">
            <v>E1032</v>
          </cell>
          <cell r="C60" t="str">
            <v>SD_SR</v>
          </cell>
          <cell r="D60" t="str">
            <v/>
          </cell>
          <cell r="E60" t="str">
            <v>SD</v>
          </cell>
          <cell r="F60" t="str">
            <v>EM</v>
          </cell>
        </row>
        <row r="61">
          <cell r="A61" t="str">
            <v>R334</v>
          </cell>
          <cell r="B61" t="str">
            <v>E4201</v>
          </cell>
          <cell r="C61" t="str">
            <v>MD_PU</v>
          </cell>
          <cell r="D61" t="str">
            <v/>
          </cell>
          <cell r="E61" t="str">
            <v>MD</v>
          </cell>
          <cell r="F61" t="str">
            <v>NW</v>
          </cell>
        </row>
        <row r="62">
          <cell r="A62" t="str">
            <v>R194</v>
          </cell>
          <cell r="B62" t="str">
            <v>E2531</v>
          </cell>
          <cell r="C62" t="str">
            <v>SD_SR</v>
          </cell>
          <cell r="D62" t="str">
            <v/>
          </cell>
          <cell r="E62" t="str">
            <v>SD</v>
          </cell>
          <cell r="F62" t="str">
            <v>EM</v>
          </cell>
        </row>
        <row r="63">
          <cell r="A63" t="str">
            <v>R622</v>
          </cell>
          <cell r="B63" t="str">
            <v>E1202</v>
          </cell>
          <cell r="C63" t="str">
            <v>UA_PU</v>
          </cell>
          <cell r="D63" t="str">
            <v/>
          </cell>
          <cell r="E63" t="str">
            <v>UA</v>
          </cell>
          <cell r="F63" t="str">
            <v>SW</v>
          </cell>
        </row>
        <row r="64">
          <cell r="A64" t="str">
            <v>R642</v>
          </cell>
          <cell r="B64" t="str">
            <v>E0301</v>
          </cell>
          <cell r="C64" t="str">
            <v>UA_PU</v>
          </cell>
          <cell r="D64" t="str">
            <v/>
          </cell>
          <cell r="E64" t="str">
            <v>UA</v>
          </cell>
          <cell r="F64" t="str">
            <v>SE</v>
          </cell>
        </row>
        <row r="65">
          <cell r="A65" t="str">
            <v>R365</v>
          </cell>
          <cell r="B65" t="str">
            <v>E4701</v>
          </cell>
          <cell r="C65" t="str">
            <v>MD_PU</v>
          </cell>
          <cell r="D65" t="str">
            <v/>
          </cell>
          <cell r="E65" t="str">
            <v>MD</v>
          </cell>
          <cell r="F65" t="str">
            <v>YH</v>
          </cell>
        </row>
        <row r="66">
          <cell r="A66" t="str">
            <v>R95</v>
          </cell>
          <cell r="B66" t="str">
            <v>E1532</v>
          </cell>
          <cell r="C66" t="str">
            <v>SD_PR</v>
          </cell>
          <cell r="D66" t="str">
            <v/>
          </cell>
          <cell r="E66" t="str">
            <v>SD</v>
          </cell>
          <cell r="F66" t="str">
            <v>EE</v>
          </cell>
        </row>
        <row r="67">
          <cell r="A67" t="str">
            <v>R201</v>
          </cell>
          <cell r="B67" t="str">
            <v>E2631</v>
          </cell>
          <cell r="C67" t="str">
            <v>SD_PR</v>
          </cell>
          <cell r="D67" t="str">
            <v/>
          </cell>
          <cell r="E67" t="str">
            <v>SD</v>
          </cell>
          <cell r="F67" t="str">
            <v>EE</v>
          </cell>
        </row>
        <row r="68">
          <cell r="A68" t="str">
            <v>R386</v>
          </cell>
          <cell r="B68" t="str">
            <v>E5033</v>
          </cell>
          <cell r="C68" t="str">
            <v>OLB_PU</v>
          </cell>
          <cell r="D68" t="str">
            <v/>
          </cell>
          <cell r="E68" t="str">
            <v>OLB</v>
          </cell>
          <cell r="F68" t="str">
            <v>L</v>
          </cell>
        </row>
        <row r="69">
          <cell r="A69" t="str">
            <v>R96</v>
          </cell>
          <cell r="B69" t="str">
            <v>E1533</v>
          </cell>
          <cell r="C69" t="str">
            <v>SD_SR</v>
          </cell>
          <cell r="D69" t="str">
            <v/>
          </cell>
          <cell r="E69" t="str">
            <v>SD</v>
          </cell>
          <cell r="F69" t="str">
            <v>EE</v>
          </cell>
        </row>
        <row r="70">
          <cell r="A70" t="str">
            <v>R625</v>
          </cell>
          <cell r="B70" t="str">
            <v>E1401</v>
          </cell>
          <cell r="C70" t="str">
            <v>UA_PU</v>
          </cell>
          <cell r="D70" t="str">
            <v/>
          </cell>
          <cell r="E70" t="str">
            <v>UA</v>
          </cell>
          <cell r="F70" t="str">
            <v>SE</v>
          </cell>
        </row>
        <row r="71">
          <cell r="A71" t="str">
            <v>R603</v>
          </cell>
          <cell r="B71" t="str">
            <v>E0102</v>
          </cell>
          <cell r="C71" t="str">
            <v>UA_PU</v>
          </cell>
          <cell r="D71" t="str">
            <v/>
          </cell>
          <cell r="E71" t="str">
            <v>UA</v>
          </cell>
          <cell r="F71" t="str">
            <v>SW</v>
          </cell>
        </row>
        <row r="72">
          <cell r="A72" t="str">
            <v>R202</v>
          </cell>
          <cell r="B72" t="str">
            <v>E2632</v>
          </cell>
          <cell r="C72" t="str">
            <v>SD_SR</v>
          </cell>
          <cell r="D72" t="str">
            <v/>
          </cell>
          <cell r="E72" t="str">
            <v>SD</v>
          </cell>
          <cell r="F72" t="str">
            <v>EE</v>
          </cell>
        </row>
        <row r="73">
          <cell r="A73" t="str">
            <v>R387</v>
          </cell>
          <cell r="B73" t="str">
            <v>E5034</v>
          </cell>
          <cell r="C73" t="str">
            <v>OLB_PU</v>
          </cell>
          <cell r="D73" t="str">
            <v/>
          </cell>
          <cell r="E73" t="str">
            <v>OLB</v>
          </cell>
          <cell r="F73" t="str">
            <v>L</v>
          </cell>
        </row>
        <row r="74">
          <cell r="A74" t="str">
            <v>R127</v>
          </cell>
          <cell r="B74" t="str">
            <v>E1831</v>
          </cell>
          <cell r="C74" t="str">
            <v>SD_PU</v>
          </cell>
          <cell r="D74" t="str">
            <v/>
          </cell>
          <cell r="E74" t="str">
            <v>SD</v>
          </cell>
          <cell r="F74" t="str">
            <v>WM</v>
          </cell>
        </row>
        <row r="75">
          <cell r="A75" t="str">
            <v>R136</v>
          </cell>
          <cell r="B75" t="str">
            <v>E1931</v>
          </cell>
          <cell r="C75" t="str">
            <v>SD_PU</v>
          </cell>
          <cell r="D75" t="str">
            <v/>
          </cell>
          <cell r="E75" t="str">
            <v>SD</v>
          </cell>
          <cell r="F75" t="str">
            <v>EE</v>
          </cell>
        </row>
        <row r="76">
          <cell r="A76" t="str">
            <v>R231</v>
          </cell>
          <cell r="B76" t="str">
            <v>E3033</v>
          </cell>
          <cell r="C76" t="str">
            <v>SD_PU</v>
          </cell>
          <cell r="D76" t="str">
            <v/>
          </cell>
          <cell r="E76" t="str">
            <v>SD</v>
          </cell>
          <cell r="F76" t="str">
            <v>EM</v>
          </cell>
        </row>
        <row r="77">
          <cell r="A77" t="str">
            <v>R633</v>
          </cell>
          <cell r="B77" t="str">
            <v>E0421</v>
          </cell>
          <cell r="C77" t="str">
            <v>SC_SR</v>
          </cell>
          <cell r="D77" t="str">
            <v/>
          </cell>
          <cell r="E77" t="str">
            <v>SC</v>
          </cell>
          <cell r="F77" t="str">
            <v>SE</v>
          </cell>
        </row>
        <row r="78">
          <cell r="A78" t="str">
            <v>R955</v>
          </cell>
          <cell r="B78" t="str">
            <v>E6104</v>
          </cell>
          <cell r="C78" t="str">
            <v>SFIR_SR</v>
          </cell>
          <cell r="D78" t="str">
            <v/>
          </cell>
          <cell r="E78" t="str">
            <v>SFIR</v>
          </cell>
          <cell r="F78" t="str">
            <v>SE</v>
          </cell>
        </row>
        <row r="79">
          <cell r="A79" t="str">
            <v>R173</v>
          </cell>
          <cell r="B79" t="str">
            <v>E2333</v>
          </cell>
          <cell r="C79" t="str">
            <v>SD_PU</v>
          </cell>
          <cell r="D79" t="str">
            <v/>
          </cell>
          <cell r="E79" t="str">
            <v>SD</v>
          </cell>
          <cell r="F79" t="str">
            <v>NW</v>
          </cell>
        </row>
        <row r="80">
          <cell r="A80" t="str">
            <v>R335</v>
          </cell>
          <cell r="B80" t="str">
            <v>E4202</v>
          </cell>
          <cell r="C80" t="str">
            <v>MD_PU</v>
          </cell>
          <cell r="D80" t="str">
            <v/>
          </cell>
          <cell r="E80" t="str">
            <v>MD</v>
          </cell>
          <cell r="F80" t="str">
            <v>NW</v>
          </cell>
        </row>
        <row r="81">
          <cell r="A81" t="str">
            <v>R366</v>
          </cell>
          <cell r="B81" t="str">
            <v>E4702</v>
          </cell>
          <cell r="C81" t="str">
            <v>MD_PU</v>
          </cell>
          <cell r="D81" t="str">
            <v/>
          </cell>
          <cell r="E81" t="str">
            <v>MD</v>
          </cell>
          <cell r="F81" t="str">
            <v>YH</v>
          </cell>
        </row>
        <row r="82">
          <cell r="A82" t="str">
            <v>R22</v>
          </cell>
          <cell r="B82" t="str">
            <v>E0531</v>
          </cell>
          <cell r="C82" t="str">
            <v>SD_PU</v>
          </cell>
          <cell r="D82" t="str">
            <v/>
          </cell>
          <cell r="E82" t="str">
            <v>SD</v>
          </cell>
          <cell r="F82" t="str">
            <v>EE</v>
          </cell>
        </row>
        <row r="83">
          <cell r="A83" t="str">
            <v>R663</v>
          </cell>
          <cell r="B83" t="str">
            <v>E0521</v>
          </cell>
          <cell r="C83" t="str">
            <v>SC_PR</v>
          </cell>
          <cell r="D83" t="str">
            <v/>
          </cell>
          <cell r="E83" t="str">
            <v>SC</v>
          </cell>
          <cell r="F83" t="str">
            <v>EE</v>
          </cell>
        </row>
        <row r="84">
          <cell r="A84" t="str">
            <v>R965</v>
          </cell>
          <cell r="B84" t="str">
            <v>E6105</v>
          </cell>
          <cell r="C84" t="str">
            <v>SFIR_PR</v>
          </cell>
          <cell r="D84" t="str">
            <v/>
          </cell>
          <cell r="E84" t="str">
            <v>SFIR</v>
          </cell>
          <cell r="F84" t="str">
            <v>EE</v>
          </cell>
        </row>
        <row r="85">
          <cell r="A85" t="str">
            <v>R371</v>
          </cell>
          <cell r="B85" t="str">
            <v>E5011</v>
          </cell>
          <cell r="C85" t="str">
            <v>ILB_PU</v>
          </cell>
          <cell r="D85" t="str">
            <v/>
          </cell>
          <cell r="E85" t="str">
            <v>ILB</v>
          </cell>
          <cell r="F85" t="str">
            <v>L</v>
          </cell>
        </row>
        <row r="86">
          <cell r="A86" t="str">
            <v>R253</v>
          </cell>
          <cell r="B86" t="str">
            <v>E3431</v>
          </cell>
          <cell r="C86" t="str">
            <v>SD_SR</v>
          </cell>
          <cell r="D86" t="str">
            <v/>
          </cell>
          <cell r="E86" t="str">
            <v>SD</v>
          </cell>
          <cell r="F86" t="str">
            <v>WM</v>
          </cell>
        </row>
        <row r="87">
          <cell r="A87" t="str">
            <v>R158</v>
          </cell>
          <cell r="B87" t="str">
            <v>E2232</v>
          </cell>
          <cell r="C87" t="str">
            <v>SD_PU</v>
          </cell>
          <cell r="D87" t="str">
            <v/>
          </cell>
          <cell r="E87" t="str">
            <v>SD</v>
          </cell>
          <cell r="F87" t="str">
            <v>SE</v>
          </cell>
        </row>
        <row r="88">
          <cell r="A88" t="str">
            <v>R48</v>
          </cell>
          <cell r="B88" t="str">
            <v>E0933</v>
          </cell>
          <cell r="C88" t="str">
            <v>SD_SR</v>
          </cell>
          <cell r="D88" t="str">
            <v/>
          </cell>
          <cell r="E88" t="str">
            <v>SD</v>
          </cell>
          <cell r="F88" t="str">
            <v>NW</v>
          </cell>
        </row>
        <row r="89">
          <cell r="A89" t="str">
            <v>R97</v>
          </cell>
          <cell r="B89" t="str">
            <v>E1534</v>
          </cell>
          <cell r="C89" t="str">
            <v>SD_PU</v>
          </cell>
          <cell r="D89" t="str">
            <v/>
          </cell>
          <cell r="E89" t="str">
            <v>SD</v>
          </cell>
          <cell r="F89" t="str">
            <v>EE</v>
          </cell>
        </row>
        <row r="90">
          <cell r="A90" t="str">
            <v>R680</v>
          </cell>
          <cell r="B90" t="str">
            <v>E0203</v>
          </cell>
          <cell r="C90" t="str">
            <v>UA_PR</v>
          </cell>
          <cell r="D90" t="str">
            <v/>
          </cell>
          <cell r="E90" t="str">
            <v>UA</v>
          </cell>
          <cell r="F90" t="str">
            <v>EE</v>
          </cell>
        </row>
        <row r="91">
          <cell r="A91" t="str">
            <v>R186</v>
          </cell>
          <cell r="B91" t="str">
            <v>E2432</v>
          </cell>
          <cell r="C91" t="str">
            <v>SD_PU</v>
          </cell>
          <cell r="D91" t="str">
            <v/>
          </cell>
          <cell r="E91" t="str">
            <v>SD</v>
          </cell>
          <cell r="F91" t="str">
            <v>EM</v>
          </cell>
        </row>
        <row r="92">
          <cell r="A92" t="str">
            <v>R98</v>
          </cell>
          <cell r="B92" t="str">
            <v>E1535</v>
          </cell>
          <cell r="C92" t="str">
            <v>SD_PU</v>
          </cell>
          <cell r="D92" t="str">
            <v/>
          </cell>
          <cell r="E92" t="str">
            <v>SD</v>
          </cell>
          <cell r="F92" t="str">
            <v>EE</v>
          </cell>
        </row>
        <row r="93">
          <cell r="A93" t="str">
            <v>R108</v>
          </cell>
          <cell r="B93" t="str">
            <v>E1631</v>
          </cell>
          <cell r="C93" t="str">
            <v>SD_PU</v>
          </cell>
          <cell r="D93" t="str">
            <v/>
          </cell>
          <cell r="E93" t="str">
            <v>SD</v>
          </cell>
          <cell r="F93" t="str">
            <v>SW</v>
          </cell>
        </row>
        <row r="94">
          <cell r="A94" t="str">
            <v>R237</v>
          </cell>
          <cell r="B94" t="str">
            <v>E3131</v>
          </cell>
          <cell r="C94" t="str">
            <v>SD_SR</v>
          </cell>
          <cell r="D94" t="str">
            <v/>
          </cell>
          <cell r="E94" t="str">
            <v>SD</v>
          </cell>
          <cell r="F94" t="str">
            <v>SE</v>
          </cell>
        </row>
        <row r="95">
          <cell r="A95" t="str">
            <v>R677</v>
          </cell>
          <cell r="B95" t="str">
            <v>E0603</v>
          </cell>
          <cell r="C95" t="str">
            <v>UA_SR</v>
          </cell>
          <cell r="D95" t="str">
            <v/>
          </cell>
          <cell r="E95" t="str">
            <v>UA</v>
          </cell>
          <cell r="F95" t="str">
            <v>NW</v>
          </cell>
        </row>
        <row r="96">
          <cell r="A96" t="str">
            <v>R966</v>
          </cell>
          <cell r="B96" t="str">
            <v>E6106</v>
          </cell>
          <cell r="C96" t="str">
            <v>SFIR_SR</v>
          </cell>
          <cell r="D96" t="str">
            <v/>
          </cell>
          <cell r="E96" t="str">
            <v>SFIR</v>
          </cell>
          <cell r="F96" t="str">
            <v>NW</v>
          </cell>
        </row>
        <row r="97">
          <cell r="A97" t="str">
            <v>R678</v>
          </cell>
          <cell r="B97" t="str">
            <v>E0604</v>
          </cell>
          <cell r="C97" t="str">
            <v>UA_SR</v>
          </cell>
          <cell r="D97" t="str">
            <v/>
          </cell>
          <cell r="E97" t="str">
            <v>UA</v>
          </cell>
          <cell r="F97" t="str">
            <v>NW</v>
          </cell>
        </row>
        <row r="98">
          <cell r="A98" t="str">
            <v>R54</v>
          </cell>
          <cell r="B98" t="str">
            <v>E1033</v>
          </cell>
          <cell r="C98" t="str">
            <v>SD_PU</v>
          </cell>
          <cell r="D98" t="str">
            <v/>
          </cell>
          <cell r="E98" t="str">
            <v>SD</v>
          </cell>
          <cell r="F98" t="str">
            <v>EM</v>
          </cell>
        </row>
        <row r="99">
          <cell r="A99" t="str">
            <v>R287</v>
          </cell>
          <cell r="B99" t="str">
            <v>E3833</v>
          </cell>
          <cell r="C99" t="str">
            <v>SD_PR</v>
          </cell>
          <cell r="D99" t="str">
            <v/>
          </cell>
          <cell r="E99" t="str">
            <v>SD</v>
          </cell>
          <cell r="F99" t="str">
            <v>SE</v>
          </cell>
        </row>
        <row r="100">
          <cell r="A100" t="str">
            <v>R19</v>
          </cell>
          <cell r="B100" t="str">
            <v>E0432</v>
          </cell>
          <cell r="C100" t="str">
            <v>SD_SR</v>
          </cell>
          <cell r="D100" t="str">
            <v/>
          </cell>
          <cell r="E100" t="str">
            <v>SD</v>
          </cell>
          <cell r="F100" t="str">
            <v>SE</v>
          </cell>
        </row>
        <row r="101">
          <cell r="A101" t="str">
            <v>R174</v>
          </cell>
          <cell r="B101" t="str">
            <v>E2334</v>
          </cell>
          <cell r="C101" t="str">
            <v>SD_SR</v>
          </cell>
          <cell r="D101" t="str">
            <v/>
          </cell>
          <cell r="E101" t="str">
            <v>SD</v>
          </cell>
          <cell r="F101" t="str">
            <v>NW</v>
          </cell>
        </row>
        <row r="102">
          <cell r="A102" t="str">
            <v>R72</v>
          </cell>
          <cell r="B102" t="str">
            <v>E1232</v>
          </cell>
          <cell r="C102" t="str">
            <v>SD_PU</v>
          </cell>
          <cell r="D102" t="str">
            <v/>
          </cell>
          <cell r="E102" t="str">
            <v>SD</v>
          </cell>
          <cell r="F102" t="str">
            <v>SW</v>
          </cell>
        </row>
        <row r="103">
          <cell r="A103" t="str">
            <v>R370</v>
          </cell>
          <cell r="B103" t="str">
            <v>E5010</v>
          </cell>
          <cell r="C103" t="str">
            <v>ILB_PU</v>
          </cell>
          <cell r="D103" t="str">
            <v/>
          </cell>
          <cell r="E103" t="str">
            <v>ILB</v>
          </cell>
          <cell r="F103" t="str">
            <v>L</v>
          </cell>
        </row>
        <row r="104">
          <cell r="A104" t="str">
            <v>R951</v>
          </cell>
          <cell r="B104" t="str">
            <v>E6107</v>
          </cell>
          <cell r="C104" t="str">
            <v>SFIR_PU</v>
          </cell>
          <cell r="D104" t="str">
            <v/>
          </cell>
          <cell r="E104" t="str">
            <v>SFIR</v>
          </cell>
          <cell r="F104" t="str">
            <v>NE</v>
          </cell>
        </row>
        <row r="105">
          <cell r="A105" t="str">
            <v>R99</v>
          </cell>
          <cell r="B105" t="str">
            <v>E1536</v>
          </cell>
          <cell r="C105" t="str">
            <v>SD_SR</v>
          </cell>
          <cell r="D105" t="str">
            <v/>
          </cell>
          <cell r="E105" t="str">
            <v>SD</v>
          </cell>
          <cell r="F105" t="str">
            <v>EE</v>
          </cell>
        </row>
        <row r="106">
          <cell r="A106" t="str">
            <v>R49</v>
          </cell>
          <cell r="B106" t="str">
            <v>E0934</v>
          </cell>
          <cell r="C106" t="str">
            <v>SD_PR</v>
          </cell>
          <cell r="D106" t="str">
            <v/>
          </cell>
          <cell r="E106" t="str">
            <v>SD</v>
          </cell>
          <cell r="F106" t="str">
            <v>NW</v>
          </cell>
        </row>
        <row r="107">
          <cell r="A107" t="str">
            <v>R208</v>
          </cell>
          <cell r="B107" t="str">
            <v>E2831</v>
          </cell>
          <cell r="C107" t="str">
            <v>SD_PU</v>
          </cell>
          <cell r="D107" t="str">
            <v/>
          </cell>
          <cell r="E107" t="str">
            <v>SD</v>
          </cell>
          <cell r="F107" t="str">
            <v>EM</v>
          </cell>
        </row>
        <row r="108">
          <cell r="A108" t="str">
            <v>R672</v>
          </cell>
          <cell r="B108" t="str">
            <v>E0801</v>
          </cell>
          <cell r="C108" t="str">
            <v>UAF_PR</v>
          </cell>
          <cell r="D108" t="str">
            <v>F</v>
          </cell>
          <cell r="E108" t="str">
            <v>UA</v>
          </cell>
          <cell r="F108" t="str">
            <v>SW</v>
          </cell>
        </row>
        <row r="109">
          <cell r="A109" t="str">
            <v>R109</v>
          </cell>
          <cell r="B109" t="str">
            <v>E1632</v>
          </cell>
          <cell r="C109" t="str">
            <v>SD_PR</v>
          </cell>
          <cell r="D109" t="str">
            <v/>
          </cell>
          <cell r="E109" t="str">
            <v>SD</v>
          </cell>
          <cell r="F109" t="str">
            <v>SW</v>
          </cell>
        </row>
        <row r="110">
          <cell r="A110" t="str">
            <v>R359</v>
          </cell>
          <cell r="B110" t="str">
            <v>E4602</v>
          </cell>
          <cell r="C110" t="str">
            <v>MD_PU</v>
          </cell>
          <cell r="D110" t="str">
            <v/>
          </cell>
          <cell r="E110" t="str">
            <v>MD</v>
          </cell>
          <cell r="F110" t="str">
            <v>WM</v>
          </cell>
        </row>
        <row r="111">
          <cell r="A111" t="str">
            <v>R221</v>
          </cell>
          <cell r="B111" t="str">
            <v>E2731</v>
          </cell>
          <cell r="C111" t="str">
            <v>SD_PR</v>
          </cell>
          <cell r="D111" t="str">
            <v/>
          </cell>
          <cell r="E111" t="str">
            <v>SD</v>
          </cell>
          <cell r="F111" t="str">
            <v>YH</v>
          </cell>
        </row>
        <row r="112">
          <cell r="A112" t="str">
            <v>R288</v>
          </cell>
          <cell r="B112" t="str">
            <v>E3834</v>
          </cell>
          <cell r="C112" t="str">
            <v>SD_PU</v>
          </cell>
          <cell r="D112" t="str">
            <v/>
          </cell>
          <cell r="E112" t="str">
            <v>SD</v>
          </cell>
          <cell r="F112" t="str">
            <v>SE</v>
          </cell>
        </row>
        <row r="113">
          <cell r="A113" t="str">
            <v>R388</v>
          </cell>
          <cell r="B113" t="str">
            <v>E5035</v>
          </cell>
          <cell r="C113" t="str">
            <v>OLB_PU</v>
          </cell>
          <cell r="D113" t="str">
            <v/>
          </cell>
          <cell r="E113" t="str">
            <v>OLB</v>
          </cell>
          <cell r="F113" t="str">
            <v>L</v>
          </cell>
        </row>
        <row r="114">
          <cell r="A114" t="str">
            <v>R412</v>
          </cell>
          <cell r="B114" t="str">
            <v>E0920</v>
          </cell>
          <cell r="C114" t="str">
            <v>SCF_PR</v>
          </cell>
          <cell r="D114" t="str">
            <v>F</v>
          </cell>
          <cell r="E114" t="str">
            <v>SC</v>
          </cell>
          <cell r="F114" t="str">
            <v>NW</v>
          </cell>
        </row>
        <row r="115">
          <cell r="A115" t="str">
            <v>R137</v>
          </cell>
          <cell r="B115" t="str">
            <v>E1932</v>
          </cell>
          <cell r="C115" t="str">
            <v>SD_SR</v>
          </cell>
          <cell r="D115" t="str">
            <v/>
          </cell>
          <cell r="E115" t="str">
            <v>SD</v>
          </cell>
          <cell r="F115" t="str">
            <v>EE</v>
          </cell>
        </row>
        <row r="116">
          <cell r="A116" t="str">
            <v>R624</v>
          </cell>
          <cell r="B116" t="str">
            <v>E1301</v>
          </cell>
          <cell r="C116" t="str">
            <v>UA_PU</v>
          </cell>
          <cell r="D116" t="str">
            <v/>
          </cell>
          <cell r="E116" t="str">
            <v>UA</v>
          </cell>
          <cell r="F116" t="str">
            <v>NE</v>
          </cell>
        </row>
        <row r="117">
          <cell r="A117" t="str">
            <v>R159</v>
          </cell>
          <cell r="B117" t="str">
            <v>E2233</v>
          </cell>
          <cell r="C117" t="str">
            <v>SD_PU</v>
          </cell>
          <cell r="D117" t="str">
            <v/>
          </cell>
          <cell r="E117" t="str">
            <v>SD</v>
          </cell>
          <cell r="F117" t="str">
            <v>SE</v>
          </cell>
        </row>
        <row r="118">
          <cell r="A118" t="str">
            <v>R209</v>
          </cell>
          <cell r="B118" t="str">
            <v>E2832</v>
          </cell>
          <cell r="C118" t="str">
            <v>SD_PR</v>
          </cell>
          <cell r="D118" t="str">
            <v/>
          </cell>
          <cell r="E118" t="str">
            <v>SD</v>
          </cell>
          <cell r="F118" t="str">
            <v>EM</v>
          </cell>
        </row>
        <row r="119">
          <cell r="A119" t="str">
            <v>R621</v>
          </cell>
          <cell r="B119" t="str">
            <v>E1001</v>
          </cell>
          <cell r="C119" t="str">
            <v>UA_PU</v>
          </cell>
          <cell r="D119" t="str">
            <v/>
          </cell>
          <cell r="E119" t="str">
            <v>UA</v>
          </cell>
          <cell r="F119" t="str">
            <v>EM</v>
          </cell>
        </row>
        <row r="120">
          <cell r="A120" t="str">
            <v>R634</v>
          </cell>
          <cell r="B120" t="str">
            <v>E1021</v>
          </cell>
          <cell r="C120" t="str">
            <v>SC_SR</v>
          </cell>
          <cell r="D120" t="str">
            <v/>
          </cell>
          <cell r="E120" t="str">
            <v>SC</v>
          </cell>
          <cell r="F120" t="str">
            <v>EM</v>
          </cell>
        </row>
        <row r="121">
          <cell r="A121" t="str">
            <v>R60</v>
          </cell>
          <cell r="B121" t="str">
            <v>E1035</v>
          </cell>
          <cell r="C121" t="str">
            <v>SD_PR</v>
          </cell>
          <cell r="D121" t="str">
            <v/>
          </cell>
          <cell r="E121" t="str">
            <v>SD</v>
          </cell>
          <cell r="F121" t="str">
            <v>EM</v>
          </cell>
        </row>
        <row r="122">
          <cell r="A122" t="str">
            <v>R956</v>
          </cell>
          <cell r="B122" t="str">
            <v>E6110</v>
          </cell>
          <cell r="C122" t="str">
            <v>SFIR_PU</v>
          </cell>
          <cell r="D122" t="str">
            <v/>
          </cell>
          <cell r="E122" t="str">
            <v>SFIR</v>
          </cell>
          <cell r="F122" t="str">
            <v>EM</v>
          </cell>
        </row>
        <row r="123">
          <cell r="A123" t="str">
            <v>R665</v>
          </cell>
          <cell r="B123" t="str">
            <v>E1121</v>
          </cell>
          <cell r="C123" t="str">
            <v>SC_PR</v>
          </cell>
          <cell r="D123" t="str">
            <v/>
          </cell>
          <cell r="E123" t="str">
            <v>SC</v>
          </cell>
          <cell r="F123" t="str">
            <v>SW</v>
          </cell>
        </row>
        <row r="124">
          <cell r="A124" t="str">
            <v>R751</v>
          </cell>
          <cell r="B124" t="str">
            <v>E6161</v>
          </cell>
          <cell r="C124" t="str">
            <v>SFIR_PR</v>
          </cell>
          <cell r="D124" t="str">
            <v/>
          </cell>
          <cell r="E124" t="str">
            <v>SFIR</v>
          </cell>
          <cell r="F124" t="str">
            <v>SW</v>
          </cell>
        </row>
        <row r="125">
          <cell r="A125" t="str">
            <v>R350</v>
          </cell>
          <cell r="B125" t="str">
            <v>E4402</v>
          </cell>
          <cell r="C125" t="str">
            <v>MD_PU</v>
          </cell>
          <cell r="D125" t="str">
            <v/>
          </cell>
          <cell r="E125" t="str">
            <v>MD</v>
          </cell>
          <cell r="F125" t="str">
            <v>YH</v>
          </cell>
        </row>
        <row r="126">
          <cell r="A126" t="str">
            <v>R635</v>
          </cell>
          <cell r="B126" t="str">
            <v>E1221</v>
          </cell>
          <cell r="C126" t="str">
            <v>SC_PR</v>
          </cell>
          <cell r="D126" t="str">
            <v/>
          </cell>
          <cell r="E126" t="str">
            <v>SC</v>
          </cell>
          <cell r="F126" t="str">
            <v>SW</v>
          </cell>
        </row>
        <row r="127">
          <cell r="A127" t="str">
            <v>R753</v>
          </cell>
          <cell r="B127" t="str">
            <v>E6162</v>
          </cell>
          <cell r="C127" t="str">
            <v>SFIR_SR</v>
          </cell>
          <cell r="D127" t="str">
            <v/>
          </cell>
          <cell r="E127" t="str">
            <v>SFIR</v>
          </cell>
          <cell r="F127" t="str">
            <v>SW</v>
          </cell>
        </row>
        <row r="128">
          <cell r="A128" t="str">
            <v>R160</v>
          </cell>
          <cell r="B128" t="str">
            <v>E2234</v>
          </cell>
          <cell r="C128" t="str">
            <v>SD_SR</v>
          </cell>
          <cell r="D128" t="str">
            <v/>
          </cell>
          <cell r="E128" t="str">
            <v>SD</v>
          </cell>
          <cell r="F128" t="str">
            <v>SE</v>
          </cell>
        </row>
        <row r="129">
          <cell r="A129" t="str">
            <v>R360</v>
          </cell>
          <cell r="B129" t="str">
            <v>E4603</v>
          </cell>
          <cell r="C129" t="str">
            <v>MD_PU</v>
          </cell>
          <cell r="D129" t="str">
            <v/>
          </cell>
          <cell r="E129" t="str">
            <v>MD</v>
          </cell>
          <cell r="F129" t="str">
            <v>WM</v>
          </cell>
        </row>
        <row r="130">
          <cell r="A130" t="str">
            <v>R673</v>
          </cell>
          <cell r="B130" t="str">
            <v>E1302</v>
          </cell>
          <cell r="C130" t="str">
            <v>UA_PR</v>
          </cell>
          <cell r="D130" t="str">
            <v/>
          </cell>
          <cell r="E130" t="str">
            <v>UA</v>
          </cell>
          <cell r="F130" t="str">
            <v>NE</v>
          </cell>
        </row>
        <row r="131">
          <cell r="A131" t="str">
            <v>R958</v>
          </cell>
          <cell r="B131" t="str">
            <v>E6113</v>
          </cell>
          <cell r="C131" t="str">
            <v>SFIR_PR</v>
          </cell>
          <cell r="D131" t="str">
            <v/>
          </cell>
          <cell r="E131" t="str">
            <v>SFIR</v>
          </cell>
          <cell r="F131" t="str">
            <v>NE</v>
          </cell>
        </row>
        <row r="132">
          <cell r="A132" t="str">
            <v>R389</v>
          </cell>
          <cell r="B132" t="str">
            <v>E5036</v>
          </cell>
          <cell r="C132" t="str">
            <v>OLB_PU</v>
          </cell>
          <cell r="D132" t="str">
            <v/>
          </cell>
          <cell r="E132" t="str">
            <v>OLB</v>
          </cell>
          <cell r="F132" t="str">
            <v>L</v>
          </cell>
        </row>
        <row r="133">
          <cell r="A133" t="str">
            <v>R23</v>
          </cell>
          <cell r="B133" t="str">
            <v>E0532</v>
          </cell>
          <cell r="C133" t="str">
            <v>SD_PR</v>
          </cell>
          <cell r="D133" t="str">
            <v/>
          </cell>
          <cell r="E133" t="str">
            <v>SD</v>
          </cell>
          <cell r="F133" t="str">
            <v>EE</v>
          </cell>
        </row>
        <row r="134">
          <cell r="A134" t="str">
            <v>R61</v>
          </cell>
          <cell r="B134" t="str">
            <v>E1131</v>
          </cell>
          <cell r="C134" t="str">
            <v>SD_PR</v>
          </cell>
          <cell r="D134" t="str">
            <v/>
          </cell>
          <cell r="E134" t="str">
            <v>SD</v>
          </cell>
          <cell r="F134" t="str">
            <v>SW</v>
          </cell>
        </row>
        <row r="135">
          <cell r="A135" t="str">
            <v>R78</v>
          </cell>
          <cell r="B135" t="str">
            <v>E1233</v>
          </cell>
          <cell r="C135" t="str">
            <v>SD_SR</v>
          </cell>
          <cell r="D135" t="str">
            <v/>
          </cell>
          <cell r="E135" t="str">
            <v>SD</v>
          </cell>
          <cell r="F135" t="str">
            <v>SW</v>
          </cell>
        </row>
        <row r="136">
          <cell r="A136" t="str">
            <v>R115</v>
          </cell>
          <cell r="B136" t="str">
            <v>E1732</v>
          </cell>
          <cell r="C136" t="str">
            <v>SD_PR</v>
          </cell>
          <cell r="D136" t="str">
            <v/>
          </cell>
          <cell r="E136" t="str">
            <v>SD</v>
          </cell>
          <cell r="F136" t="str">
            <v>SE</v>
          </cell>
        </row>
        <row r="137">
          <cell r="A137" t="str">
            <v>R138</v>
          </cell>
          <cell r="B137" t="str">
            <v>E1933</v>
          </cell>
          <cell r="C137" t="str">
            <v>SD_SR</v>
          </cell>
          <cell r="D137" t="str">
            <v/>
          </cell>
          <cell r="E137" t="str">
            <v>SD</v>
          </cell>
          <cell r="F137" t="str">
            <v>EE</v>
          </cell>
        </row>
        <row r="138">
          <cell r="A138" t="str">
            <v>R195</v>
          </cell>
          <cell r="B138" t="str">
            <v>E2532</v>
          </cell>
          <cell r="C138" t="str">
            <v>SD_PR</v>
          </cell>
          <cell r="D138" t="str">
            <v/>
          </cell>
          <cell r="E138" t="str">
            <v>SD</v>
          </cell>
          <cell r="F138" t="str">
            <v>EM</v>
          </cell>
        </row>
        <row r="139">
          <cell r="A139" t="str">
            <v>R210</v>
          </cell>
          <cell r="B139" t="str">
            <v>E2833</v>
          </cell>
          <cell r="C139" t="str">
            <v>SD_PR</v>
          </cell>
          <cell r="D139" t="str">
            <v/>
          </cell>
          <cell r="E139" t="str">
            <v>SD</v>
          </cell>
          <cell r="F139" t="str">
            <v>EM</v>
          </cell>
        </row>
        <row r="140">
          <cell r="A140" t="str">
            <v>R610</v>
          </cell>
          <cell r="B140" t="str">
            <v>E2001</v>
          </cell>
          <cell r="C140" t="str">
            <v>UA_PR</v>
          </cell>
          <cell r="D140" t="str">
            <v/>
          </cell>
          <cell r="E140" t="str">
            <v>UA</v>
          </cell>
          <cell r="F140" t="str">
            <v>YH</v>
          </cell>
        </row>
        <row r="141">
          <cell r="A141" t="str">
            <v>R254</v>
          </cell>
          <cell r="B141" t="str">
            <v>E3432</v>
          </cell>
          <cell r="C141" t="str">
            <v>SD_SR</v>
          </cell>
          <cell r="D141" t="str">
            <v/>
          </cell>
          <cell r="E141" t="str">
            <v>SD</v>
          </cell>
          <cell r="F141" t="str">
            <v>WM</v>
          </cell>
        </row>
        <row r="142">
          <cell r="A142" t="str">
            <v>R637</v>
          </cell>
          <cell r="B142" t="str">
            <v>E1421</v>
          </cell>
          <cell r="C142" t="str">
            <v>SC_SR</v>
          </cell>
          <cell r="D142" t="str">
            <v/>
          </cell>
          <cell r="E142" t="str">
            <v>SC</v>
          </cell>
          <cell r="F142" t="str">
            <v>SE</v>
          </cell>
        </row>
        <row r="143">
          <cell r="A143" t="str">
            <v>R959</v>
          </cell>
          <cell r="B143" t="str">
            <v>E6114</v>
          </cell>
          <cell r="C143" t="str">
            <v>SFIR_SR</v>
          </cell>
          <cell r="D143" t="str">
            <v/>
          </cell>
          <cell r="E143" t="str">
            <v>SFIR</v>
          </cell>
          <cell r="F143" t="str">
            <v>SE</v>
          </cell>
        </row>
        <row r="144">
          <cell r="A144" t="str">
            <v>R88</v>
          </cell>
          <cell r="B144" t="str">
            <v>E1432</v>
          </cell>
          <cell r="C144" t="str">
            <v>SD_PU</v>
          </cell>
          <cell r="D144" t="str">
            <v/>
          </cell>
          <cell r="E144" t="str">
            <v>SD</v>
          </cell>
          <cell r="F144" t="str">
            <v>SE</v>
          </cell>
        </row>
        <row r="145">
          <cell r="A145" t="str">
            <v>R116</v>
          </cell>
          <cell r="B145" t="str">
            <v>E1733</v>
          </cell>
          <cell r="C145" t="str">
            <v>SD_PU</v>
          </cell>
          <cell r="D145" t="str">
            <v/>
          </cell>
          <cell r="E145" t="str">
            <v>SD</v>
          </cell>
          <cell r="F145" t="str">
            <v>SE</v>
          </cell>
        </row>
        <row r="146">
          <cell r="A146" t="str">
            <v>R50</v>
          </cell>
          <cell r="B146" t="str">
            <v>E0935</v>
          </cell>
          <cell r="C146" t="str">
            <v>SD_PR</v>
          </cell>
          <cell r="D146" t="str">
            <v/>
          </cell>
          <cell r="E146" t="str">
            <v>SD</v>
          </cell>
          <cell r="F146" t="str">
            <v>NW</v>
          </cell>
        </row>
        <row r="147">
          <cell r="A147" t="str">
            <v>R269</v>
          </cell>
          <cell r="B147" t="str">
            <v>E3631</v>
          </cell>
          <cell r="C147" t="str">
            <v>SD_PU</v>
          </cell>
          <cell r="D147" t="str">
            <v/>
          </cell>
          <cell r="E147" t="str">
            <v>SD</v>
          </cell>
          <cell r="F147" t="str">
            <v>SE</v>
          </cell>
        </row>
        <row r="148">
          <cell r="A148" t="str">
            <v>R390</v>
          </cell>
          <cell r="B148" t="str">
            <v>E5037</v>
          </cell>
          <cell r="C148" t="str">
            <v>OLB_PU</v>
          </cell>
          <cell r="D148" t="str">
            <v/>
          </cell>
          <cell r="E148" t="str">
            <v>OLB</v>
          </cell>
          <cell r="F148" t="str">
            <v>L</v>
          </cell>
        </row>
        <row r="149">
          <cell r="A149" t="str">
            <v>R100</v>
          </cell>
          <cell r="B149" t="str">
            <v>E1537</v>
          </cell>
          <cell r="C149" t="str">
            <v>SD_SR</v>
          </cell>
          <cell r="D149" t="str">
            <v/>
          </cell>
          <cell r="E149" t="str">
            <v>SD</v>
          </cell>
          <cell r="F149" t="str">
            <v>EE</v>
          </cell>
        </row>
        <row r="150">
          <cell r="A150" t="str">
            <v>R270</v>
          </cell>
          <cell r="B150" t="str">
            <v>E3632</v>
          </cell>
          <cell r="C150" t="str">
            <v>SD_PU</v>
          </cell>
          <cell r="D150" t="str">
            <v/>
          </cell>
          <cell r="E150" t="str">
            <v>SD</v>
          </cell>
          <cell r="F150" t="str">
            <v>SE</v>
          </cell>
        </row>
        <row r="151">
          <cell r="A151" t="str">
            <v>R56</v>
          </cell>
          <cell r="B151" t="str">
            <v>E1036</v>
          </cell>
          <cell r="C151" t="str">
            <v>SD_PU</v>
          </cell>
          <cell r="D151" t="str">
            <v/>
          </cell>
          <cell r="E151" t="str">
            <v>SD</v>
          </cell>
          <cell r="F151" t="str">
            <v>EM</v>
          </cell>
        </row>
        <row r="152">
          <cell r="A152" t="str">
            <v>R666</v>
          </cell>
          <cell r="B152" t="str">
            <v>E1521</v>
          </cell>
          <cell r="C152" t="str">
            <v>SC_SR</v>
          </cell>
          <cell r="D152" t="str">
            <v/>
          </cell>
          <cell r="E152" t="str">
            <v>SC</v>
          </cell>
          <cell r="F152" t="str">
            <v>EE</v>
          </cell>
        </row>
        <row r="153">
          <cell r="A153" t="str">
            <v>R968</v>
          </cell>
          <cell r="B153" t="str">
            <v>E6115</v>
          </cell>
          <cell r="C153" t="str">
            <v>SFIR_SR</v>
          </cell>
          <cell r="D153" t="str">
            <v/>
          </cell>
          <cell r="E153" t="str">
            <v>SFIR</v>
          </cell>
          <cell r="F153" t="str">
            <v>EE</v>
          </cell>
        </row>
        <row r="154">
          <cell r="A154" t="str">
            <v>R62</v>
          </cell>
          <cell r="B154" t="str">
            <v>E1132</v>
          </cell>
          <cell r="C154" t="str">
            <v>SD_PU</v>
          </cell>
          <cell r="D154" t="str">
            <v/>
          </cell>
          <cell r="E154" t="str">
            <v>SD</v>
          </cell>
          <cell r="F154" t="str">
            <v>SW</v>
          </cell>
        </row>
        <row r="155">
          <cell r="A155" t="str">
            <v>R117</v>
          </cell>
          <cell r="B155" t="str">
            <v>E1734</v>
          </cell>
          <cell r="C155" t="str">
            <v>SD_PU</v>
          </cell>
          <cell r="D155" t="str">
            <v/>
          </cell>
          <cell r="E155" t="str">
            <v>SD</v>
          </cell>
          <cell r="F155" t="str">
            <v>SE</v>
          </cell>
        </row>
        <row r="156">
          <cell r="A156" t="str">
            <v>R24</v>
          </cell>
          <cell r="B156" t="str">
            <v>E0533</v>
          </cell>
          <cell r="C156" t="str">
            <v>SD_PR</v>
          </cell>
          <cell r="D156" t="str">
            <v/>
          </cell>
          <cell r="E156" t="str">
            <v>SD</v>
          </cell>
          <cell r="F156" t="str">
            <v>EE</v>
          </cell>
        </row>
        <row r="157">
          <cell r="A157" t="str">
            <v>R263</v>
          </cell>
          <cell r="B157" t="str">
            <v>E3532</v>
          </cell>
          <cell r="C157" t="str">
            <v>SD_PR</v>
          </cell>
          <cell r="D157" t="str">
            <v/>
          </cell>
          <cell r="E157" t="str">
            <v>SD</v>
          </cell>
          <cell r="F157" t="str">
            <v>EE</v>
          </cell>
        </row>
        <row r="158">
          <cell r="A158" t="str">
            <v>R110</v>
          </cell>
          <cell r="B158" t="str">
            <v>E1633</v>
          </cell>
          <cell r="C158" t="str">
            <v>SD_PR</v>
          </cell>
          <cell r="D158" t="str">
            <v/>
          </cell>
          <cell r="E158" t="str">
            <v>SD</v>
          </cell>
          <cell r="F158" t="str">
            <v>SW</v>
          </cell>
        </row>
        <row r="159">
          <cell r="A159" t="str">
            <v>R175</v>
          </cell>
          <cell r="B159" t="str">
            <v>E2335</v>
          </cell>
          <cell r="C159" t="str">
            <v>SD_PU</v>
          </cell>
          <cell r="D159" t="str">
            <v/>
          </cell>
          <cell r="E159" t="str">
            <v>SD</v>
          </cell>
          <cell r="F159" t="str">
            <v>NW</v>
          </cell>
        </row>
        <row r="160">
          <cell r="A160" t="str">
            <v>R353</v>
          </cell>
          <cell r="B160" t="str">
            <v>E4501</v>
          </cell>
          <cell r="C160" t="str">
            <v>MD_PU</v>
          </cell>
          <cell r="D160" t="str">
            <v/>
          </cell>
          <cell r="E160" t="str">
            <v>MD</v>
          </cell>
          <cell r="F160" t="str">
            <v>NE</v>
          </cell>
        </row>
        <row r="161">
          <cell r="A161" t="str">
            <v>R232</v>
          </cell>
          <cell r="B161" t="str">
            <v>E3034</v>
          </cell>
          <cell r="C161" t="str">
            <v>SD_PU</v>
          </cell>
          <cell r="D161" t="str">
            <v/>
          </cell>
          <cell r="E161" t="str">
            <v>SD</v>
          </cell>
          <cell r="F161" t="str">
            <v>EM</v>
          </cell>
        </row>
        <row r="162">
          <cell r="A162" t="str">
            <v>R570</v>
          </cell>
          <cell r="B162" t="str">
            <v>E5100</v>
          </cell>
          <cell r="C162" t="str">
            <v>GLA_PU</v>
          </cell>
          <cell r="D162" t="str">
            <v/>
          </cell>
          <cell r="E162" t="str">
            <v>GLA</v>
          </cell>
          <cell r="F162" t="str">
            <v>-</v>
          </cell>
        </row>
        <row r="163">
          <cell r="A163" t="str">
            <v>R111</v>
          </cell>
          <cell r="B163" t="str">
            <v>E1634</v>
          </cell>
          <cell r="C163" t="str">
            <v>SD_PU</v>
          </cell>
          <cell r="D163" t="str">
            <v/>
          </cell>
          <cell r="E163" t="str">
            <v>SD</v>
          </cell>
          <cell r="F163" t="str">
            <v>SW</v>
          </cell>
        </row>
        <row r="164">
          <cell r="A164" t="str">
            <v>R419</v>
          </cell>
          <cell r="B164" t="str">
            <v>E1620</v>
          </cell>
          <cell r="C164" t="str">
            <v>SCF_SR</v>
          </cell>
          <cell r="D164" t="str">
            <v>F</v>
          </cell>
          <cell r="E164" t="str">
            <v>SC</v>
          </cell>
          <cell r="F164" t="str">
            <v>SW</v>
          </cell>
        </row>
        <row r="165">
          <cell r="A165" t="str">
            <v>R118</v>
          </cell>
          <cell r="B165" t="str">
            <v>E1735</v>
          </cell>
          <cell r="C165" t="str">
            <v>SD_PU</v>
          </cell>
          <cell r="D165" t="str">
            <v/>
          </cell>
          <cell r="E165" t="str">
            <v>SD</v>
          </cell>
          <cell r="F165" t="str">
            <v>SE</v>
          </cell>
        </row>
        <row r="166">
          <cell r="A166" t="str">
            <v>R162</v>
          </cell>
          <cell r="B166" t="str">
            <v>E2236</v>
          </cell>
          <cell r="C166" t="str">
            <v>SD_PU</v>
          </cell>
          <cell r="D166" t="str">
            <v/>
          </cell>
          <cell r="E166" t="str">
            <v>SD</v>
          </cell>
          <cell r="F166" t="str">
            <v>SE</v>
          </cell>
        </row>
        <row r="167">
          <cell r="A167" t="str">
            <v>R203</v>
          </cell>
          <cell r="B167" t="str">
            <v>E2633</v>
          </cell>
          <cell r="C167" t="str">
            <v>SD_SR</v>
          </cell>
          <cell r="D167" t="str">
            <v/>
          </cell>
          <cell r="E167" t="str">
            <v>SD</v>
          </cell>
          <cell r="F167" t="str">
            <v>EE</v>
          </cell>
        </row>
        <row r="168">
          <cell r="A168" t="str">
            <v>R301</v>
          </cell>
          <cell r="B168" t="str">
            <v>E6142</v>
          </cell>
          <cell r="C168" t="str">
            <v>FIR_PU</v>
          </cell>
          <cell r="D168" t="str">
            <v/>
          </cell>
          <cell r="E168" t="str">
            <v>FIR</v>
          </cell>
          <cell r="F168" t="str">
            <v>NW</v>
          </cell>
        </row>
        <row r="169">
          <cell r="A169" t="str">
            <v>R372</v>
          </cell>
          <cell r="B169" t="str">
            <v>E5012</v>
          </cell>
          <cell r="C169" t="str">
            <v>ILB_PU</v>
          </cell>
          <cell r="D169" t="str">
            <v/>
          </cell>
          <cell r="E169" t="str">
            <v>ILB</v>
          </cell>
          <cell r="F169" t="str">
            <v>L</v>
          </cell>
        </row>
        <row r="170">
          <cell r="A170" t="str">
            <v>R271</v>
          </cell>
          <cell r="B170" t="str">
            <v>E3633</v>
          </cell>
          <cell r="C170" t="str">
            <v>SD_PU</v>
          </cell>
          <cell r="D170" t="str">
            <v/>
          </cell>
          <cell r="E170" t="str">
            <v>SD</v>
          </cell>
          <cell r="F170" t="str">
            <v>SE</v>
          </cell>
        </row>
        <row r="171">
          <cell r="A171" t="str">
            <v>R373</v>
          </cell>
          <cell r="B171" t="str">
            <v>E5013</v>
          </cell>
          <cell r="C171" t="str">
            <v>ILB_PU</v>
          </cell>
          <cell r="D171" t="str">
            <v/>
          </cell>
          <cell r="E171" t="str">
            <v>ILB</v>
          </cell>
          <cell r="F171" t="str">
            <v>L</v>
          </cell>
        </row>
        <row r="172">
          <cell r="A172" t="str">
            <v>R650</v>
          </cell>
          <cell r="B172" t="str">
            <v>E0601</v>
          </cell>
          <cell r="C172" t="str">
            <v>UA_PU</v>
          </cell>
          <cell r="D172" t="str">
            <v/>
          </cell>
          <cell r="E172" t="str">
            <v>UA</v>
          </cell>
          <cell r="F172" t="str">
            <v>NW</v>
          </cell>
        </row>
        <row r="173">
          <cell r="A173" t="str">
            <v>R222</v>
          </cell>
          <cell r="B173" t="str">
            <v>E2732</v>
          </cell>
          <cell r="C173" t="str">
            <v>SD_PR</v>
          </cell>
          <cell r="D173" t="str">
            <v/>
          </cell>
          <cell r="E173" t="str">
            <v>SD</v>
          </cell>
          <cell r="F173" t="str">
            <v>YH</v>
          </cell>
        </row>
        <row r="174">
          <cell r="A174" t="str">
            <v>R374</v>
          </cell>
          <cell r="B174" t="str">
            <v>E5014</v>
          </cell>
          <cell r="C174" t="str">
            <v>ILB_PU</v>
          </cell>
          <cell r="D174" t="str">
            <v/>
          </cell>
          <cell r="E174" t="str">
            <v>ILB</v>
          </cell>
          <cell r="F174" t="str">
            <v>L</v>
          </cell>
        </row>
        <row r="175">
          <cell r="A175" t="str">
            <v>R638</v>
          </cell>
          <cell r="B175" t="str">
            <v>E1721</v>
          </cell>
          <cell r="C175" t="str">
            <v>SC_SR</v>
          </cell>
          <cell r="D175" t="str">
            <v/>
          </cell>
          <cell r="E175" t="str">
            <v>SC</v>
          </cell>
          <cell r="F175" t="str">
            <v>SE</v>
          </cell>
        </row>
        <row r="176">
          <cell r="A176" t="str">
            <v>R960</v>
          </cell>
          <cell r="B176" t="str">
            <v>E6117</v>
          </cell>
          <cell r="C176" t="str">
            <v>SFIR_PU</v>
          </cell>
          <cell r="D176" t="str">
            <v/>
          </cell>
          <cell r="E176" t="str">
            <v>SFIR</v>
          </cell>
          <cell r="F176" t="str">
            <v>SE</v>
          </cell>
        </row>
        <row r="177">
          <cell r="A177" t="str">
            <v>R187</v>
          </cell>
          <cell r="B177" t="str">
            <v>E2433</v>
          </cell>
          <cell r="C177" t="str">
            <v>SD_PR</v>
          </cell>
          <cell r="D177" t="str">
            <v/>
          </cell>
          <cell r="E177" t="str">
            <v>SD</v>
          </cell>
          <cell r="F177" t="str">
            <v>EM</v>
          </cell>
        </row>
        <row r="178">
          <cell r="A178" t="str">
            <v>R391</v>
          </cell>
          <cell r="B178" t="str">
            <v>E5038</v>
          </cell>
          <cell r="C178" t="str">
            <v>OLB_PU</v>
          </cell>
          <cell r="D178" t="str">
            <v/>
          </cell>
          <cell r="E178" t="str">
            <v>OLB</v>
          </cell>
          <cell r="F178" t="str">
            <v>L</v>
          </cell>
        </row>
        <row r="179">
          <cell r="A179" t="str">
            <v>R101</v>
          </cell>
          <cell r="B179" t="str">
            <v>E1538</v>
          </cell>
          <cell r="C179" t="str">
            <v>SD_PU</v>
          </cell>
          <cell r="D179" t="str">
            <v/>
          </cell>
          <cell r="E179" t="str">
            <v>SD</v>
          </cell>
          <cell r="F179" t="str">
            <v>EE</v>
          </cell>
        </row>
        <row r="180">
          <cell r="A180" t="str">
            <v>R614</v>
          </cell>
          <cell r="B180" t="str">
            <v>E2753</v>
          </cell>
          <cell r="C180" t="str">
            <v>SD_SR</v>
          </cell>
          <cell r="D180" t="str">
            <v/>
          </cell>
          <cell r="E180" t="str">
            <v>SD</v>
          </cell>
          <cell r="F180" t="str">
            <v>YH</v>
          </cell>
        </row>
        <row r="181">
          <cell r="A181" t="str">
            <v>R392</v>
          </cell>
          <cell r="B181" t="str">
            <v>E5039</v>
          </cell>
          <cell r="C181" t="str">
            <v>OLB_PU</v>
          </cell>
          <cell r="D181" t="str">
            <v/>
          </cell>
          <cell r="E181" t="str">
            <v>OLB</v>
          </cell>
          <cell r="F181" t="str">
            <v>L</v>
          </cell>
        </row>
        <row r="182">
          <cell r="A182" t="str">
            <v>R119</v>
          </cell>
          <cell r="B182" t="str">
            <v>E1736</v>
          </cell>
          <cell r="C182" t="str">
            <v>SD_SR</v>
          </cell>
          <cell r="D182" t="str">
            <v/>
          </cell>
          <cell r="E182" t="str">
            <v>SD</v>
          </cell>
          <cell r="F182" t="str">
            <v>SE</v>
          </cell>
        </row>
        <row r="183">
          <cell r="A183" t="str">
            <v>R606</v>
          </cell>
          <cell r="B183" t="str">
            <v>E0701</v>
          </cell>
          <cell r="C183" t="str">
            <v>UA_PU</v>
          </cell>
          <cell r="D183" t="str">
            <v/>
          </cell>
          <cell r="E183" t="str">
            <v>UA</v>
          </cell>
          <cell r="F183" t="str">
            <v>NE</v>
          </cell>
        </row>
        <row r="184">
          <cell r="A184" t="str">
            <v>R89</v>
          </cell>
          <cell r="B184" t="str">
            <v>E1433</v>
          </cell>
          <cell r="C184" t="str">
            <v>SD_PU</v>
          </cell>
          <cell r="D184" t="str">
            <v/>
          </cell>
          <cell r="E184" t="str">
            <v>SD</v>
          </cell>
          <cell r="F184" t="str">
            <v>SE</v>
          </cell>
        </row>
        <row r="185">
          <cell r="A185" t="str">
            <v>R120</v>
          </cell>
          <cell r="B185" t="str">
            <v>E1737</v>
          </cell>
          <cell r="C185" t="str">
            <v>SD_PU</v>
          </cell>
          <cell r="D185" t="str">
            <v/>
          </cell>
          <cell r="E185" t="str">
            <v>SD</v>
          </cell>
          <cell r="F185" t="str">
            <v>SE</v>
          </cell>
        </row>
        <row r="186">
          <cell r="A186" t="str">
            <v>R393</v>
          </cell>
          <cell r="B186" t="str">
            <v>E5040</v>
          </cell>
          <cell r="C186" t="str">
            <v>OLB_PU</v>
          </cell>
          <cell r="D186" t="str">
            <v/>
          </cell>
          <cell r="E186" t="str">
            <v>OLB</v>
          </cell>
          <cell r="F186" t="str">
            <v>L</v>
          </cell>
        </row>
        <row r="187">
          <cell r="A187" t="str">
            <v>R969</v>
          </cell>
          <cell r="B187" t="str">
            <v>E6118</v>
          </cell>
          <cell r="C187" t="str">
            <v>SFIR_SR</v>
          </cell>
          <cell r="D187" t="str">
            <v/>
          </cell>
          <cell r="E187" t="str">
            <v>SFIR</v>
          </cell>
          <cell r="F187" t="str">
            <v>WM</v>
          </cell>
        </row>
        <row r="188">
          <cell r="A188" t="str">
            <v>R656</v>
          </cell>
          <cell r="B188" t="str">
            <v>E1801</v>
          </cell>
          <cell r="C188" t="str">
            <v>UA_PR</v>
          </cell>
          <cell r="D188" t="str">
            <v/>
          </cell>
          <cell r="E188" t="str">
            <v>UA</v>
          </cell>
          <cell r="F188" t="str">
            <v>WM</v>
          </cell>
        </row>
        <row r="189">
          <cell r="A189" t="str">
            <v>R422</v>
          </cell>
          <cell r="B189" t="str">
            <v>E1920</v>
          </cell>
          <cell r="C189" t="str">
            <v>SCF_PU</v>
          </cell>
          <cell r="D189" t="str">
            <v>F</v>
          </cell>
          <cell r="E189" t="str">
            <v>SC</v>
          </cell>
          <cell r="F189" t="str">
            <v>EE</v>
          </cell>
        </row>
        <row r="190">
          <cell r="A190" t="str">
            <v>R139</v>
          </cell>
          <cell r="B190" t="str">
            <v>E1934</v>
          </cell>
          <cell r="C190" t="str">
            <v>SD_PU</v>
          </cell>
          <cell r="D190" t="str">
            <v/>
          </cell>
          <cell r="E190" t="str">
            <v>SD</v>
          </cell>
          <cell r="F190" t="str">
            <v>EE</v>
          </cell>
        </row>
        <row r="191">
          <cell r="A191" t="str">
            <v>R57</v>
          </cell>
          <cell r="B191" t="str">
            <v>E1037</v>
          </cell>
          <cell r="C191" t="str">
            <v>SD_PR</v>
          </cell>
          <cell r="D191" t="str">
            <v/>
          </cell>
          <cell r="E191" t="str">
            <v>SD</v>
          </cell>
          <cell r="F191" t="str">
            <v>EM</v>
          </cell>
        </row>
        <row r="192">
          <cell r="A192" t="str">
            <v>R394</v>
          </cell>
          <cell r="B192" t="str">
            <v>E5041</v>
          </cell>
          <cell r="C192" t="str">
            <v>OLB_PU</v>
          </cell>
          <cell r="D192" t="str">
            <v/>
          </cell>
          <cell r="E192" t="str">
            <v>OLB</v>
          </cell>
          <cell r="F192" t="str">
            <v>L</v>
          </cell>
        </row>
        <row r="193">
          <cell r="A193" t="str">
            <v>R188</v>
          </cell>
          <cell r="B193" t="str">
            <v>E2434</v>
          </cell>
          <cell r="C193" t="str">
            <v>SD_PR</v>
          </cell>
          <cell r="D193" t="str">
            <v/>
          </cell>
          <cell r="E193" t="str">
            <v>SD</v>
          </cell>
          <cell r="F193" t="str">
            <v>EM</v>
          </cell>
        </row>
        <row r="194">
          <cell r="A194" t="str">
            <v>R289</v>
          </cell>
          <cell r="B194" t="str">
            <v>E3835</v>
          </cell>
          <cell r="C194" t="str">
            <v>SD_PR</v>
          </cell>
          <cell r="D194" t="str">
            <v/>
          </cell>
          <cell r="E194" t="str">
            <v>SD</v>
          </cell>
          <cell r="F194" t="str">
            <v>SE</v>
          </cell>
        </row>
        <row r="195">
          <cell r="A195" t="str">
            <v>R395</v>
          </cell>
          <cell r="B195" t="str">
            <v>E5042</v>
          </cell>
          <cell r="C195" t="str">
            <v>OLB_PU</v>
          </cell>
          <cell r="D195" t="str">
            <v/>
          </cell>
          <cell r="E195" t="str">
            <v>OLB</v>
          </cell>
          <cell r="F195" t="str">
            <v>L</v>
          </cell>
        </row>
        <row r="196">
          <cell r="A196" t="str">
            <v>R952</v>
          </cell>
          <cell r="B196" t="str">
            <v>E6120</v>
          </cell>
          <cell r="C196" t="str">
            <v>SFIR_SR</v>
          </cell>
          <cell r="D196" t="str">
            <v/>
          </cell>
          <cell r="E196" t="str">
            <v>SFIR</v>
          </cell>
          <cell r="F196" t="str">
            <v>YH</v>
          </cell>
        </row>
        <row r="197">
          <cell r="A197" t="str">
            <v>R648</v>
          </cell>
          <cell r="B197" t="str">
            <v>E0551</v>
          </cell>
          <cell r="C197" t="str">
            <v>SD_PR</v>
          </cell>
          <cell r="D197" t="str">
            <v/>
          </cell>
          <cell r="E197" t="str">
            <v>SD</v>
          </cell>
          <cell r="F197" t="str">
            <v>EE</v>
          </cell>
        </row>
        <row r="198">
          <cell r="A198" t="str">
            <v>R176</v>
          </cell>
          <cell r="B198" t="str">
            <v>E2336</v>
          </cell>
          <cell r="C198" t="str">
            <v>SD_PU</v>
          </cell>
          <cell r="D198" t="str">
            <v/>
          </cell>
          <cell r="E198" t="str">
            <v>SD</v>
          </cell>
          <cell r="F198" t="str">
            <v>NW</v>
          </cell>
        </row>
        <row r="199">
          <cell r="A199" t="str">
            <v>R264</v>
          </cell>
          <cell r="B199" t="str">
            <v>E3533</v>
          </cell>
          <cell r="C199" t="str">
            <v>SD_PU</v>
          </cell>
          <cell r="D199" t="str">
            <v/>
          </cell>
          <cell r="E199" t="str">
            <v>SD</v>
          </cell>
          <cell r="F199" t="str">
            <v>EE</v>
          </cell>
        </row>
        <row r="200">
          <cell r="A200" t="str">
            <v>R601</v>
          </cell>
          <cell r="B200" t="str">
            <v>E2101</v>
          </cell>
          <cell r="C200" t="str">
            <v>UAF_PR</v>
          </cell>
          <cell r="D200" t="str">
            <v>F</v>
          </cell>
          <cell r="E200" t="str">
            <v>UA</v>
          </cell>
          <cell r="F200" t="str">
            <v>SE</v>
          </cell>
        </row>
        <row r="201">
          <cell r="A201" t="str">
            <v>R403</v>
          </cell>
          <cell r="B201" t="str">
            <v>E4001</v>
          </cell>
          <cell r="C201" t="str">
            <v>UAF_PR</v>
          </cell>
          <cell r="D201" t="str">
            <v>F</v>
          </cell>
          <cell r="E201" t="str">
            <v>UA</v>
          </cell>
          <cell r="F201" t="str">
            <v>SW</v>
          </cell>
        </row>
        <row r="202">
          <cell r="A202" t="str">
            <v>R375</v>
          </cell>
          <cell r="B202" t="str">
            <v>E5015</v>
          </cell>
          <cell r="C202" t="str">
            <v>ILB_PU</v>
          </cell>
          <cell r="D202" t="str">
            <v/>
          </cell>
          <cell r="E202" t="str">
            <v>ILB</v>
          </cell>
          <cell r="F202" t="str">
            <v>L</v>
          </cell>
        </row>
        <row r="203">
          <cell r="A203" t="str">
            <v>R376</v>
          </cell>
          <cell r="B203" t="str">
            <v>E5016</v>
          </cell>
          <cell r="C203" t="str">
            <v>ILB_PU</v>
          </cell>
          <cell r="D203" t="str">
            <v/>
          </cell>
          <cell r="E203" t="str">
            <v>ILB</v>
          </cell>
          <cell r="F203" t="str">
            <v>L</v>
          </cell>
        </row>
        <row r="204">
          <cell r="A204" t="str">
            <v>R667</v>
          </cell>
          <cell r="B204" t="str">
            <v>E2221</v>
          </cell>
          <cell r="C204" t="str">
            <v>SC_SR</v>
          </cell>
          <cell r="D204" t="str">
            <v/>
          </cell>
          <cell r="E204" t="str">
            <v>SC</v>
          </cell>
          <cell r="F204" t="str">
            <v>SE</v>
          </cell>
        </row>
        <row r="205">
          <cell r="A205" t="str">
            <v>R970</v>
          </cell>
          <cell r="B205" t="str">
            <v>E6122</v>
          </cell>
          <cell r="C205" t="str">
            <v>SFIR_SR</v>
          </cell>
          <cell r="D205" t="str">
            <v/>
          </cell>
          <cell r="E205" t="str">
            <v>SFIR</v>
          </cell>
          <cell r="F205" t="str">
            <v>SE</v>
          </cell>
        </row>
        <row r="206">
          <cell r="A206" t="str">
            <v>R211</v>
          </cell>
          <cell r="B206" t="str">
            <v>E2834</v>
          </cell>
          <cell r="C206" t="str">
            <v>SD_PU</v>
          </cell>
          <cell r="D206" t="str">
            <v/>
          </cell>
          <cell r="E206" t="str">
            <v>SD</v>
          </cell>
          <cell r="F206" t="str">
            <v>EM</v>
          </cell>
        </row>
        <row r="207">
          <cell r="A207" t="str">
            <v>R207</v>
          </cell>
          <cell r="B207" t="str">
            <v>E2634</v>
          </cell>
          <cell r="C207" t="str">
            <v>SD_PR</v>
          </cell>
          <cell r="D207" t="str">
            <v/>
          </cell>
          <cell r="E207" t="str">
            <v>SD</v>
          </cell>
          <cell r="F207" t="str">
            <v>EE</v>
          </cell>
        </row>
        <row r="208">
          <cell r="A208" t="str">
            <v>R611</v>
          </cell>
          <cell r="B208" t="str">
            <v>E2002</v>
          </cell>
          <cell r="C208" t="str">
            <v>UA_PU</v>
          </cell>
          <cell r="D208" t="str">
            <v/>
          </cell>
          <cell r="E208" t="str">
            <v>UA</v>
          </cell>
          <cell r="F208" t="str">
            <v>YH</v>
          </cell>
        </row>
        <row r="209">
          <cell r="A209" t="str">
            <v>R396</v>
          </cell>
          <cell r="B209" t="str">
            <v>E5043</v>
          </cell>
          <cell r="C209" t="str">
            <v>OLB_PU</v>
          </cell>
          <cell r="D209" t="str">
            <v/>
          </cell>
          <cell r="E209" t="str">
            <v>OLB</v>
          </cell>
          <cell r="F209" t="str">
            <v>L</v>
          </cell>
        </row>
        <row r="210">
          <cell r="A210" t="str">
            <v>R367</v>
          </cell>
          <cell r="B210" t="str">
            <v>E4703</v>
          </cell>
          <cell r="C210" t="str">
            <v>MD_PU</v>
          </cell>
          <cell r="D210" t="str">
            <v/>
          </cell>
          <cell r="E210" t="str">
            <v>MD</v>
          </cell>
          <cell r="F210" t="str">
            <v>YH</v>
          </cell>
        </row>
        <row r="211">
          <cell r="A211" t="str">
            <v>R344</v>
          </cell>
          <cell r="B211" t="str">
            <v>E4301</v>
          </cell>
          <cell r="C211" t="str">
            <v>MD_PU</v>
          </cell>
          <cell r="D211" t="str">
            <v/>
          </cell>
          <cell r="E211" t="str">
            <v>MD</v>
          </cell>
          <cell r="F211" t="str">
            <v>NW</v>
          </cell>
        </row>
        <row r="212">
          <cell r="A212" t="str">
            <v>R377</v>
          </cell>
          <cell r="B212" t="str">
            <v>E5017</v>
          </cell>
          <cell r="C212" t="str">
            <v>ILB_PU</v>
          </cell>
          <cell r="D212" t="str">
            <v/>
          </cell>
          <cell r="E212" t="str">
            <v>ILB</v>
          </cell>
          <cell r="F212" t="str">
            <v>L</v>
          </cell>
        </row>
        <row r="213">
          <cell r="A213" t="str">
            <v>R668</v>
          </cell>
          <cell r="B213" t="str">
            <v>E2321</v>
          </cell>
          <cell r="C213" t="str">
            <v>SC_PU</v>
          </cell>
          <cell r="D213" t="str">
            <v/>
          </cell>
          <cell r="E213" t="str">
            <v>SC</v>
          </cell>
          <cell r="F213" t="str">
            <v>NW</v>
          </cell>
        </row>
        <row r="214">
          <cell r="A214" t="str">
            <v>R971</v>
          </cell>
          <cell r="B214" t="str">
            <v>E6123</v>
          </cell>
          <cell r="C214" t="str">
            <v>SFIR_PU</v>
          </cell>
          <cell r="D214" t="str">
            <v/>
          </cell>
          <cell r="E214" t="str">
            <v>SFIR</v>
          </cell>
          <cell r="F214" t="str">
            <v>NW</v>
          </cell>
        </row>
        <row r="215">
          <cell r="A215" t="str">
            <v>R177</v>
          </cell>
          <cell r="B215" t="str">
            <v>E2337</v>
          </cell>
          <cell r="C215" t="str">
            <v>SD_SR</v>
          </cell>
          <cell r="D215" t="str">
            <v/>
          </cell>
          <cell r="E215" t="str">
            <v>SD</v>
          </cell>
          <cell r="F215" t="str">
            <v>NW</v>
          </cell>
        </row>
        <row r="216">
          <cell r="A216" t="str">
            <v>R368</v>
          </cell>
          <cell r="B216" t="str">
            <v>E4704</v>
          </cell>
          <cell r="C216" t="str">
            <v>MD_PU</v>
          </cell>
          <cell r="D216" t="str">
            <v/>
          </cell>
          <cell r="E216" t="str">
            <v>MD</v>
          </cell>
          <cell r="F216" t="str">
            <v>YH</v>
          </cell>
        </row>
        <row r="217">
          <cell r="A217" t="str">
            <v>R628</v>
          </cell>
          <cell r="B217" t="str">
            <v>E2401</v>
          </cell>
          <cell r="C217" t="str">
            <v>UA_PU</v>
          </cell>
          <cell r="D217" t="str">
            <v/>
          </cell>
          <cell r="E217" t="str">
            <v>UA</v>
          </cell>
          <cell r="F217" t="str">
            <v>EM</v>
          </cell>
        </row>
        <row r="218">
          <cell r="A218" t="str">
            <v>R639</v>
          </cell>
          <cell r="B218" t="str">
            <v>E2421</v>
          </cell>
          <cell r="C218" t="str">
            <v>SC_SR</v>
          </cell>
          <cell r="D218" t="str">
            <v/>
          </cell>
          <cell r="E218" t="str">
            <v>SC</v>
          </cell>
          <cell r="F218" t="str">
            <v>EM</v>
          </cell>
        </row>
        <row r="219">
          <cell r="A219" t="str">
            <v>R961</v>
          </cell>
          <cell r="B219" t="str">
            <v>E6124</v>
          </cell>
          <cell r="C219" t="str">
            <v>SFIR_SR</v>
          </cell>
          <cell r="D219" t="str">
            <v/>
          </cell>
          <cell r="E219" t="str">
            <v>SFIR</v>
          </cell>
          <cell r="F219" t="str">
            <v>EM</v>
          </cell>
        </row>
        <row r="220">
          <cell r="A220" t="str">
            <v>R91</v>
          </cell>
          <cell r="B220" t="str">
            <v>E1435</v>
          </cell>
          <cell r="C220" t="str">
            <v>SD_SR</v>
          </cell>
          <cell r="D220" t="str">
            <v/>
          </cell>
          <cell r="E220" t="str">
            <v>SD</v>
          </cell>
          <cell r="F220" t="str">
            <v>SE</v>
          </cell>
        </row>
        <row r="221">
          <cell r="A221" t="str">
            <v>R378</v>
          </cell>
          <cell r="B221" t="str">
            <v>E5018</v>
          </cell>
          <cell r="C221" t="str">
            <v>ILB_PU</v>
          </cell>
          <cell r="D221" t="str">
            <v/>
          </cell>
          <cell r="E221" t="str">
            <v>ILB</v>
          </cell>
          <cell r="F221" t="str">
            <v>L</v>
          </cell>
        </row>
        <row r="222">
          <cell r="A222" t="str">
            <v>R255</v>
          </cell>
          <cell r="B222" t="str">
            <v>E3433</v>
          </cell>
          <cell r="C222" t="str">
            <v>SD_SR</v>
          </cell>
          <cell r="D222" t="str">
            <v/>
          </cell>
          <cell r="E222" t="str">
            <v>SD</v>
          </cell>
          <cell r="F222" t="str">
            <v>WM</v>
          </cell>
        </row>
        <row r="223">
          <cell r="A223" t="str">
            <v>R196</v>
          </cell>
          <cell r="B223" t="str">
            <v>E2533</v>
          </cell>
          <cell r="C223" t="str">
            <v>SD_PU</v>
          </cell>
          <cell r="D223" t="str">
            <v/>
          </cell>
          <cell r="E223" t="str">
            <v>SD</v>
          </cell>
          <cell r="F223" t="str">
            <v>EM</v>
          </cell>
        </row>
        <row r="224">
          <cell r="A224" t="str">
            <v>R428</v>
          </cell>
          <cell r="B224" t="str">
            <v>E2520</v>
          </cell>
          <cell r="C224" t="str">
            <v>SCF_PR</v>
          </cell>
          <cell r="D224" t="str">
            <v>F</v>
          </cell>
          <cell r="E224" t="str">
            <v>SC</v>
          </cell>
          <cell r="F224" t="str">
            <v>EM</v>
          </cell>
        </row>
        <row r="225">
          <cell r="A225" t="str">
            <v>R345</v>
          </cell>
          <cell r="B225" t="str">
            <v>E4302</v>
          </cell>
          <cell r="C225" t="str">
            <v>MD_PU</v>
          </cell>
          <cell r="D225" t="str">
            <v/>
          </cell>
          <cell r="E225" t="str">
            <v>MD</v>
          </cell>
          <cell r="F225" t="str">
            <v>NW</v>
          </cell>
        </row>
        <row r="226">
          <cell r="A226" t="str">
            <v>R619</v>
          </cell>
          <cell r="B226" t="str">
            <v>E0201</v>
          </cell>
          <cell r="C226" t="str">
            <v>UA_PU</v>
          </cell>
          <cell r="D226" t="str">
            <v/>
          </cell>
          <cell r="E226" t="str">
            <v>UA</v>
          </cell>
          <cell r="F226" t="str">
            <v>EE</v>
          </cell>
        </row>
        <row r="227">
          <cell r="A227" t="str">
            <v>R163</v>
          </cell>
          <cell r="B227" t="str">
            <v>E2237</v>
          </cell>
          <cell r="C227" t="str">
            <v>SD_SR</v>
          </cell>
          <cell r="D227" t="str">
            <v/>
          </cell>
          <cell r="E227" t="str">
            <v>SD</v>
          </cell>
          <cell r="F227" t="str">
            <v>SE</v>
          </cell>
        </row>
        <row r="228">
          <cell r="A228" t="str">
            <v>R102</v>
          </cell>
          <cell r="B228" t="str">
            <v>E1539</v>
          </cell>
          <cell r="C228" t="str">
            <v>SD_PR</v>
          </cell>
          <cell r="D228" t="str">
            <v/>
          </cell>
          <cell r="E228" t="str">
            <v>SD</v>
          </cell>
          <cell r="F228" t="str">
            <v>EE</v>
          </cell>
        </row>
        <row r="229">
          <cell r="A229" t="str">
            <v>R657</v>
          </cell>
          <cell r="B229" t="str">
            <v>E1851</v>
          </cell>
          <cell r="C229" t="str">
            <v>SD_PR</v>
          </cell>
          <cell r="D229" t="str">
            <v/>
          </cell>
          <cell r="E229" t="str">
            <v>SD</v>
          </cell>
          <cell r="F229" t="str">
            <v>WM</v>
          </cell>
        </row>
        <row r="230">
          <cell r="A230" t="str">
            <v>R336</v>
          </cell>
          <cell r="B230" t="str">
            <v>E4203</v>
          </cell>
          <cell r="C230" t="str">
            <v>MD_PU</v>
          </cell>
          <cell r="D230" t="str">
            <v/>
          </cell>
          <cell r="E230" t="str">
            <v>MD</v>
          </cell>
          <cell r="F230" t="str">
            <v>NW</v>
          </cell>
        </row>
        <row r="231">
          <cell r="A231" t="str">
            <v>R233</v>
          </cell>
          <cell r="B231" t="str">
            <v>E3035</v>
          </cell>
          <cell r="C231" t="str">
            <v>SD_PU</v>
          </cell>
          <cell r="D231" t="str">
            <v/>
          </cell>
          <cell r="E231" t="str">
            <v>SD</v>
          </cell>
          <cell r="F231" t="str">
            <v>EM</v>
          </cell>
        </row>
        <row r="232">
          <cell r="A232" t="str">
            <v>R658</v>
          </cell>
          <cell r="B232" t="str">
            <v>E2201</v>
          </cell>
          <cell r="C232" t="str">
            <v>UA_PU</v>
          </cell>
          <cell r="D232" t="str">
            <v/>
          </cell>
          <cell r="E232" t="str">
            <v>UA</v>
          </cell>
          <cell r="F232" t="str">
            <v>SE</v>
          </cell>
        </row>
        <row r="233">
          <cell r="A233" t="str">
            <v>R190</v>
          </cell>
          <cell r="B233" t="str">
            <v>E2436</v>
          </cell>
          <cell r="C233" t="str">
            <v>SD_PR</v>
          </cell>
          <cell r="D233" t="str">
            <v/>
          </cell>
          <cell r="E233" t="str">
            <v>SD</v>
          </cell>
          <cell r="F233" t="str">
            <v>EM</v>
          </cell>
        </row>
        <row r="234">
          <cell r="A234" t="str">
            <v>R248</v>
          </cell>
          <cell r="B234" t="str">
            <v>E3331</v>
          </cell>
          <cell r="C234" t="str">
            <v>SD_PR</v>
          </cell>
          <cell r="D234" t="str">
            <v/>
          </cell>
          <cell r="E234" t="str">
            <v>SD</v>
          </cell>
          <cell r="F234" t="str">
            <v>SW</v>
          </cell>
        </row>
        <row r="235">
          <cell r="A235" t="str">
            <v>R302</v>
          </cell>
          <cell r="B235" t="str">
            <v>E6143</v>
          </cell>
          <cell r="C235" t="str">
            <v>FIR_PU</v>
          </cell>
          <cell r="D235" t="str">
            <v/>
          </cell>
          <cell r="E235" t="str">
            <v>FIR</v>
          </cell>
          <cell r="F235" t="str">
            <v>NW</v>
          </cell>
        </row>
        <row r="236">
          <cell r="A236" t="str">
            <v>R397</v>
          </cell>
          <cell r="B236" t="str">
            <v>E5044</v>
          </cell>
          <cell r="C236" t="str">
            <v>OLB_PU</v>
          </cell>
          <cell r="D236" t="str">
            <v/>
          </cell>
          <cell r="E236" t="str">
            <v>OLB</v>
          </cell>
          <cell r="F236" t="str">
            <v>L</v>
          </cell>
        </row>
        <row r="237">
          <cell r="A237" t="str">
            <v>R67</v>
          </cell>
          <cell r="B237" t="str">
            <v>E1133</v>
          </cell>
          <cell r="C237" t="str">
            <v>SD_PR</v>
          </cell>
          <cell r="D237" t="str">
            <v/>
          </cell>
          <cell r="E237" t="str">
            <v>SD</v>
          </cell>
          <cell r="F237" t="str">
            <v>SW</v>
          </cell>
        </row>
        <row r="238">
          <cell r="A238" t="str">
            <v>R265</v>
          </cell>
          <cell r="B238" t="str">
            <v>E3534</v>
          </cell>
          <cell r="C238" t="str">
            <v>SD_PR</v>
          </cell>
          <cell r="D238" t="str">
            <v/>
          </cell>
          <cell r="E238" t="str">
            <v>SD</v>
          </cell>
          <cell r="F238" t="str">
            <v>EE</v>
          </cell>
        </row>
        <row r="239">
          <cell r="A239" t="str">
            <v>R290</v>
          </cell>
          <cell r="B239" t="str">
            <v>E3836</v>
          </cell>
          <cell r="C239" t="str">
            <v>SD_PU</v>
          </cell>
          <cell r="D239" t="str">
            <v/>
          </cell>
          <cell r="E239" t="str">
            <v>SD</v>
          </cell>
          <cell r="F239" t="str">
            <v>SE</v>
          </cell>
        </row>
        <row r="240">
          <cell r="A240" t="str">
            <v>R607</v>
          </cell>
          <cell r="B240" t="str">
            <v>E0702</v>
          </cell>
          <cell r="C240" t="str">
            <v>UA_PU</v>
          </cell>
          <cell r="D240" t="str">
            <v/>
          </cell>
          <cell r="E240" t="str">
            <v>UA</v>
          </cell>
          <cell r="F240" t="str">
            <v>NE</v>
          </cell>
        </row>
        <row r="241">
          <cell r="A241" t="str">
            <v>R620</v>
          </cell>
          <cell r="B241" t="str">
            <v>E0401</v>
          </cell>
          <cell r="C241" t="str">
            <v>UA_PU</v>
          </cell>
          <cell r="D241" t="str">
            <v/>
          </cell>
          <cell r="E241" t="str">
            <v>UA</v>
          </cell>
          <cell r="F241" t="str">
            <v>SE</v>
          </cell>
        </row>
        <row r="242">
          <cell r="A242" t="str">
            <v>R272</v>
          </cell>
          <cell r="B242" t="str">
            <v>E3634</v>
          </cell>
          <cell r="C242" t="str">
            <v>SD_SR</v>
          </cell>
          <cell r="D242" t="str">
            <v/>
          </cell>
          <cell r="E242" t="str">
            <v>SD</v>
          </cell>
          <cell r="F242" t="str">
            <v>SE</v>
          </cell>
        </row>
        <row r="243">
          <cell r="A243" t="str">
            <v>R121</v>
          </cell>
          <cell r="B243" t="str">
            <v>E1738</v>
          </cell>
          <cell r="C243" t="str">
            <v>SD_SR</v>
          </cell>
          <cell r="D243" t="str">
            <v/>
          </cell>
          <cell r="E243" t="str">
            <v>SD</v>
          </cell>
          <cell r="F243" t="str">
            <v>SE</v>
          </cell>
        </row>
        <row r="244">
          <cell r="A244" t="str">
            <v>R234</v>
          </cell>
          <cell r="B244" t="str">
            <v>E3036</v>
          </cell>
          <cell r="C244" t="str">
            <v>SD_PR</v>
          </cell>
          <cell r="D244" t="str">
            <v/>
          </cell>
          <cell r="E244" t="str">
            <v>SD</v>
          </cell>
          <cell r="F244" t="str">
            <v>EM</v>
          </cell>
        </row>
        <row r="245">
          <cell r="A245" t="str">
            <v>R354</v>
          </cell>
          <cell r="B245" t="str">
            <v>E4502</v>
          </cell>
          <cell r="C245" t="str">
            <v>MD_PU</v>
          </cell>
          <cell r="D245" t="str">
            <v/>
          </cell>
          <cell r="E245" t="str">
            <v>MD</v>
          </cell>
          <cell r="F245" t="str">
            <v>NE</v>
          </cell>
        </row>
        <row r="246">
          <cell r="A246" t="str">
            <v>R256</v>
          </cell>
          <cell r="B246" t="str">
            <v>E3434</v>
          </cell>
          <cell r="C246" t="str">
            <v>SD_PU</v>
          </cell>
          <cell r="D246" t="str">
            <v/>
          </cell>
          <cell r="E246" t="str">
            <v>SD</v>
          </cell>
          <cell r="F246" t="str">
            <v>WM</v>
          </cell>
        </row>
        <row r="247">
          <cell r="A247" t="str">
            <v>R398</v>
          </cell>
          <cell r="B247" t="str">
            <v>E5045</v>
          </cell>
          <cell r="C247" t="str">
            <v>OLB_PU</v>
          </cell>
          <cell r="D247" t="str">
            <v/>
          </cell>
          <cell r="E247" t="str">
            <v>OLB</v>
          </cell>
          <cell r="F247" t="str">
            <v>L</v>
          </cell>
        </row>
        <row r="248">
          <cell r="A248" t="str">
            <v>R429</v>
          </cell>
          <cell r="B248" t="str">
            <v>E2620</v>
          </cell>
          <cell r="C248" t="str">
            <v>SCF_PR</v>
          </cell>
          <cell r="D248" t="str">
            <v>F</v>
          </cell>
          <cell r="E248" t="str">
            <v>SC</v>
          </cell>
          <cell r="F248" t="str">
            <v>EE</v>
          </cell>
        </row>
        <row r="249">
          <cell r="A249" t="str">
            <v>R63</v>
          </cell>
          <cell r="B249" t="str">
            <v>E1134</v>
          </cell>
          <cell r="C249" t="str">
            <v>SD_PR</v>
          </cell>
          <cell r="D249" t="str">
            <v/>
          </cell>
          <cell r="E249" t="str">
            <v>SD</v>
          </cell>
          <cell r="F249" t="str">
            <v>SW</v>
          </cell>
        </row>
        <row r="250">
          <cell r="A250" t="str">
            <v>R73</v>
          </cell>
          <cell r="B250" t="str">
            <v>E1234</v>
          </cell>
          <cell r="C250" t="str">
            <v>SD_PR</v>
          </cell>
          <cell r="D250" t="str">
            <v/>
          </cell>
          <cell r="E250" t="str">
            <v>SD</v>
          </cell>
          <cell r="F250" t="str">
            <v>SW</v>
          </cell>
        </row>
        <row r="251">
          <cell r="A251" t="str">
            <v>R58</v>
          </cell>
          <cell r="B251" t="str">
            <v>E1038</v>
          </cell>
          <cell r="C251" t="str">
            <v>SD_PU</v>
          </cell>
          <cell r="D251" t="str">
            <v/>
          </cell>
          <cell r="E251" t="str">
            <v>SD</v>
          </cell>
          <cell r="F251" t="str">
            <v>EM</v>
          </cell>
        </row>
        <row r="252">
          <cell r="A252" t="str">
            <v>R612</v>
          </cell>
          <cell r="B252" t="str">
            <v>E2003</v>
          </cell>
          <cell r="C252" t="str">
            <v>UA_PU</v>
          </cell>
          <cell r="D252" t="str">
            <v/>
          </cell>
          <cell r="E252" t="str">
            <v>UA</v>
          </cell>
          <cell r="F252" t="str">
            <v>YH</v>
          </cell>
        </row>
        <row r="253">
          <cell r="A253" t="str">
            <v>R140</v>
          </cell>
          <cell r="B253" t="str">
            <v>E1935</v>
          </cell>
          <cell r="C253" t="str">
            <v>SD_SR</v>
          </cell>
          <cell r="D253" t="str">
            <v/>
          </cell>
          <cell r="E253" t="str">
            <v>SD</v>
          </cell>
          <cell r="F253" t="str">
            <v>EE</v>
          </cell>
        </row>
        <row r="254">
          <cell r="A254" t="str">
            <v>R197</v>
          </cell>
          <cell r="B254" t="str">
            <v>E2534</v>
          </cell>
          <cell r="C254" t="str">
            <v>SD_PR</v>
          </cell>
          <cell r="D254" t="str">
            <v/>
          </cell>
          <cell r="E254" t="str">
            <v>SD</v>
          </cell>
          <cell r="F254" t="str">
            <v>EM</v>
          </cell>
        </row>
        <row r="255">
          <cell r="A255" t="str">
            <v>R613</v>
          </cell>
          <cell r="B255" t="str">
            <v>E2004</v>
          </cell>
          <cell r="C255" t="str">
            <v>UA_SR</v>
          </cell>
          <cell r="D255" t="str">
            <v/>
          </cell>
          <cell r="E255" t="str">
            <v>UA</v>
          </cell>
          <cell r="F255" t="str">
            <v>YH</v>
          </cell>
        </row>
        <row r="256">
          <cell r="A256" t="str">
            <v>R204</v>
          </cell>
          <cell r="B256" t="str">
            <v>E2635</v>
          </cell>
          <cell r="C256" t="str">
            <v>SD_PR</v>
          </cell>
          <cell r="D256" t="str">
            <v/>
          </cell>
          <cell r="E256" t="str">
            <v>SD</v>
          </cell>
          <cell r="F256" t="str">
            <v>EE</v>
          </cell>
        </row>
        <row r="257">
          <cell r="A257" t="str">
            <v>R605</v>
          </cell>
          <cell r="B257" t="str">
            <v>E0104</v>
          </cell>
          <cell r="C257" t="str">
            <v>UA_SR</v>
          </cell>
          <cell r="D257" t="str">
            <v/>
          </cell>
          <cell r="E257" t="str">
            <v>UA</v>
          </cell>
          <cell r="F257" t="str">
            <v>SW</v>
          </cell>
        </row>
        <row r="258">
          <cell r="A258" t="str">
            <v>R355</v>
          </cell>
          <cell r="B258" t="str">
            <v>E4503</v>
          </cell>
          <cell r="C258" t="str">
            <v>MD_PU</v>
          </cell>
          <cell r="D258" t="str">
            <v/>
          </cell>
          <cell r="E258" t="str">
            <v>MD</v>
          </cell>
          <cell r="F258" t="str">
            <v>NE</v>
          </cell>
        </row>
        <row r="259">
          <cell r="A259" t="str">
            <v>R280</v>
          </cell>
          <cell r="B259" t="str">
            <v>E3731</v>
          </cell>
          <cell r="C259" t="str">
            <v>SD_PR</v>
          </cell>
          <cell r="D259" t="str">
            <v/>
          </cell>
          <cell r="E259" t="str">
            <v>SD</v>
          </cell>
          <cell r="F259" t="str">
            <v>WM</v>
          </cell>
        </row>
        <row r="260">
          <cell r="A260" t="str">
            <v>R191</v>
          </cell>
          <cell r="B260" t="str">
            <v>E2437</v>
          </cell>
          <cell r="C260" t="str">
            <v>SD_PR</v>
          </cell>
          <cell r="D260" t="str">
            <v/>
          </cell>
          <cell r="E260" t="str">
            <v>SD</v>
          </cell>
          <cell r="F260" t="str">
            <v>EM</v>
          </cell>
        </row>
        <row r="261">
          <cell r="A261" t="str">
            <v>R618</v>
          </cell>
          <cell r="B261" t="str">
            <v>E2721</v>
          </cell>
          <cell r="C261" t="str">
            <v>SC_PR</v>
          </cell>
          <cell r="D261" t="str">
            <v/>
          </cell>
          <cell r="E261" t="str">
            <v>SC</v>
          </cell>
          <cell r="F261" t="str">
            <v>YH</v>
          </cell>
        </row>
        <row r="262">
          <cell r="A262" t="str">
            <v>R953</v>
          </cell>
          <cell r="B262" t="str">
            <v>E6127</v>
          </cell>
          <cell r="C262" t="str">
            <v>SFIR_PR</v>
          </cell>
          <cell r="D262" t="str">
            <v/>
          </cell>
          <cell r="E262" t="str">
            <v>SFIR</v>
          </cell>
          <cell r="F262" t="str">
            <v>YH</v>
          </cell>
        </row>
        <row r="263">
          <cell r="A263" t="str">
            <v>R212</v>
          </cell>
          <cell r="B263" t="str">
            <v>E2835</v>
          </cell>
          <cell r="C263" t="str">
            <v>SD_PU</v>
          </cell>
          <cell r="D263" t="str">
            <v/>
          </cell>
          <cell r="E263" t="str">
            <v>SD</v>
          </cell>
          <cell r="F263" t="str">
            <v>EM</v>
          </cell>
        </row>
        <row r="264">
          <cell r="A264" t="str">
            <v>R430</v>
          </cell>
          <cell r="B264" t="str">
            <v>E2820</v>
          </cell>
          <cell r="C264" t="str">
            <v>SCF_SR</v>
          </cell>
          <cell r="D264" t="str">
            <v>F</v>
          </cell>
          <cell r="E264" t="str">
            <v>SC</v>
          </cell>
          <cell r="F264" t="str">
            <v>EM</v>
          </cell>
        </row>
        <row r="265">
          <cell r="A265" t="str">
            <v>R674</v>
          </cell>
          <cell r="B265" t="str">
            <v>E2901</v>
          </cell>
          <cell r="C265" t="str">
            <v>UAF_PR</v>
          </cell>
          <cell r="D265" t="str">
            <v>F</v>
          </cell>
          <cell r="E265" t="str">
            <v>UA</v>
          </cell>
          <cell r="F265" t="str">
            <v>NE</v>
          </cell>
        </row>
        <row r="266">
          <cell r="A266" t="str">
            <v>R205</v>
          </cell>
          <cell r="B266" t="str">
            <v>E2636</v>
          </cell>
          <cell r="C266" t="str">
            <v>SD_PU</v>
          </cell>
          <cell r="D266" t="str">
            <v/>
          </cell>
          <cell r="E266" t="str">
            <v>SD</v>
          </cell>
          <cell r="F266" t="str">
            <v>EE</v>
          </cell>
        </row>
        <row r="267">
          <cell r="A267" t="str">
            <v>R661</v>
          </cell>
          <cell r="B267" t="str">
            <v>E3001</v>
          </cell>
          <cell r="C267" t="str">
            <v>UA_PU</v>
          </cell>
          <cell r="D267" t="str">
            <v/>
          </cell>
          <cell r="E267" t="str">
            <v>UA</v>
          </cell>
          <cell r="F267" t="str">
            <v>EM</v>
          </cell>
        </row>
        <row r="268">
          <cell r="A268" t="str">
            <v>R669</v>
          </cell>
          <cell r="B268" t="str">
            <v>E3021</v>
          </cell>
          <cell r="C268" t="str">
            <v>SC_SR</v>
          </cell>
          <cell r="D268" t="str">
            <v/>
          </cell>
          <cell r="E268" t="str">
            <v>SC</v>
          </cell>
          <cell r="F268" t="str">
            <v>EM</v>
          </cell>
        </row>
        <row r="269">
          <cell r="A269" t="str">
            <v>R972</v>
          </cell>
          <cell r="B269" t="str">
            <v>E6130</v>
          </cell>
          <cell r="C269" t="str">
            <v>SFIR_PU</v>
          </cell>
          <cell r="D269" t="str">
            <v/>
          </cell>
          <cell r="E269" t="str">
            <v>SFIR</v>
          </cell>
          <cell r="F269" t="str">
            <v>EM</v>
          </cell>
        </row>
        <row r="270">
          <cell r="A270" t="str">
            <v>R281</v>
          </cell>
          <cell r="B270" t="str">
            <v>E3732</v>
          </cell>
          <cell r="C270" t="str">
            <v>SD_PU</v>
          </cell>
          <cell r="D270" t="str">
            <v/>
          </cell>
          <cell r="E270" t="str">
            <v>SD</v>
          </cell>
          <cell r="F270" t="str">
            <v>WM</v>
          </cell>
        </row>
        <row r="271">
          <cell r="A271" t="str">
            <v>R192</v>
          </cell>
          <cell r="B271" t="str">
            <v>E2438</v>
          </cell>
          <cell r="C271" t="str">
            <v>SD_PU</v>
          </cell>
          <cell r="D271" t="str">
            <v/>
          </cell>
          <cell r="E271" t="str">
            <v>SD</v>
          </cell>
          <cell r="F271" t="str">
            <v>EM</v>
          </cell>
        </row>
        <row r="272">
          <cell r="A272" t="str">
            <v>R337</v>
          </cell>
          <cell r="B272" t="str">
            <v>E4204</v>
          </cell>
          <cell r="C272" t="str">
            <v>MD_PU</v>
          </cell>
          <cell r="D272" t="str">
            <v/>
          </cell>
          <cell r="E272" t="str">
            <v>MD</v>
          </cell>
          <cell r="F272" t="str">
            <v>NW</v>
          </cell>
        </row>
        <row r="273">
          <cell r="A273" t="str">
            <v>R238</v>
          </cell>
          <cell r="B273" t="str">
            <v>E3132</v>
          </cell>
          <cell r="C273" t="str">
            <v>SD_PU</v>
          </cell>
          <cell r="D273" t="str">
            <v/>
          </cell>
          <cell r="E273" t="str">
            <v>SD</v>
          </cell>
          <cell r="F273" t="str">
            <v>SE</v>
          </cell>
        </row>
        <row r="274">
          <cell r="A274" t="str">
            <v>R434</v>
          </cell>
          <cell r="B274" t="str">
            <v>E3120</v>
          </cell>
          <cell r="C274" t="str">
            <v>SCF_PR</v>
          </cell>
          <cell r="D274" t="str">
            <v>F</v>
          </cell>
          <cell r="E274" t="str">
            <v>SC</v>
          </cell>
          <cell r="F274" t="str">
            <v>SE</v>
          </cell>
        </row>
        <row r="275">
          <cell r="A275" t="str">
            <v>R178</v>
          </cell>
          <cell r="B275" t="str">
            <v>E2338</v>
          </cell>
          <cell r="C275" t="str">
            <v>SD_PU</v>
          </cell>
          <cell r="D275" t="str">
            <v/>
          </cell>
          <cell r="E275" t="str">
            <v>SD</v>
          </cell>
          <cell r="F275" t="str">
            <v>NW</v>
          </cell>
        </row>
        <row r="276">
          <cell r="A276" t="str">
            <v>R649</v>
          </cell>
          <cell r="B276" t="str">
            <v>E0501</v>
          </cell>
          <cell r="C276" t="str">
            <v>UA_PU</v>
          </cell>
          <cell r="D276" t="str">
            <v/>
          </cell>
          <cell r="E276" t="str">
            <v>UA</v>
          </cell>
          <cell r="F276" t="str">
            <v>EE</v>
          </cell>
        </row>
        <row r="277">
          <cell r="A277" t="str">
            <v>R652</v>
          </cell>
          <cell r="B277" t="str">
            <v>E1101</v>
          </cell>
          <cell r="C277" t="str">
            <v>UA_PU</v>
          </cell>
          <cell r="D277" t="str">
            <v/>
          </cell>
          <cell r="E277" t="str">
            <v>UA</v>
          </cell>
          <cell r="F277" t="str">
            <v>SW</v>
          </cell>
        </row>
        <row r="278">
          <cell r="A278" t="str">
            <v>R623</v>
          </cell>
          <cell r="B278" t="str">
            <v>E1201</v>
          </cell>
          <cell r="C278" t="str">
            <v>UA_PU</v>
          </cell>
          <cell r="D278" t="str">
            <v/>
          </cell>
          <cell r="E278" t="str">
            <v>UA</v>
          </cell>
          <cell r="F278" t="str">
            <v>SW</v>
          </cell>
        </row>
        <row r="279">
          <cell r="A279" t="str">
            <v>R626</v>
          </cell>
          <cell r="B279" t="str">
            <v>E1701</v>
          </cell>
          <cell r="C279" t="str">
            <v>UA_PU</v>
          </cell>
          <cell r="D279" t="str">
            <v/>
          </cell>
          <cell r="E279" t="str">
            <v>UA</v>
          </cell>
          <cell r="F279" t="str">
            <v>SE</v>
          </cell>
        </row>
        <row r="280">
          <cell r="A280" t="str">
            <v>R179</v>
          </cell>
          <cell r="B280" t="str">
            <v>E2339</v>
          </cell>
          <cell r="C280" t="str">
            <v>SD_PU</v>
          </cell>
          <cell r="D280" t="str">
            <v/>
          </cell>
          <cell r="E280" t="str">
            <v>SD</v>
          </cell>
          <cell r="F280" t="str">
            <v>NW</v>
          </cell>
        </row>
        <row r="281">
          <cell r="A281" t="str">
            <v>R75</v>
          </cell>
          <cell r="B281" t="str">
            <v>E1236</v>
          </cell>
          <cell r="C281" t="str">
            <v>SD_PR</v>
          </cell>
          <cell r="D281" t="str">
            <v/>
          </cell>
          <cell r="E281" t="str">
            <v>SD</v>
          </cell>
          <cell r="F281" t="str">
            <v>SW</v>
          </cell>
        </row>
        <row r="282">
          <cell r="A282" t="str">
            <v>R644</v>
          </cell>
          <cell r="B282" t="str">
            <v>E0303</v>
          </cell>
          <cell r="C282" t="str">
            <v>UA_PU</v>
          </cell>
          <cell r="D282" t="str">
            <v/>
          </cell>
          <cell r="E282" t="str">
            <v>UA</v>
          </cell>
          <cell r="F282" t="str">
            <v>SE</v>
          </cell>
        </row>
        <row r="283">
          <cell r="A283" t="str">
            <v>R399</v>
          </cell>
          <cell r="B283" t="str">
            <v>E5046</v>
          </cell>
          <cell r="C283" t="str">
            <v>OLB_PU</v>
          </cell>
          <cell r="D283" t="str">
            <v/>
          </cell>
          <cell r="E283" t="str">
            <v>OLB</v>
          </cell>
          <cell r="F283" t="str">
            <v>L</v>
          </cell>
        </row>
        <row r="284">
          <cell r="A284" t="str">
            <v>R608</v>
          </cell>
          <cell r="B284" t="str">
            <v>E0703</v>
          </cell>
          <cell r="C284" t="str">
            <v>UA_SR</v>
          </cell>
          <cell r="D284" t="str">
            <v/>
          </cell>
          <cell r="E284" t="str">
            <v>UA</v>
          </cell>
          <cell r="F284" t="str">
            <v>NE</v>
          </cell>
        </row>
        <row r="285">
          <cell r="A285" t="str">
            <v>R131</v>
          </cell>
          <cell r="B285" t="str">
            <v>E1835</v>
          </cell>
          <cell r="C285" t="str">
            <v>SD_PU</v>
          </cell>
          <cell r="D285" t="str">
            <v/>
          </cell>
          <cell r="E285" t="str">
            <v>SD</v>
          </cell>
          <cell r="F285" t="str">
            <v>WM</v>
          </cell>
        </row>
        <row r="286">
          <cell r="A286" t="str">
            <v>R273</v>
          </cell>
          <cell r="B286" t="str">
            <v>E3635</v>
          </cell>
          <cell r="C286" t="str">
            <v>SD_PU</v>
          </cell>
          <cell r="D286" t="str">
            <v/>
          </cell>
          <cell r="E286" t="str">
            <v>SD</v>
          </cell>
          <cell r="F286" t="str">
            <v>SE</v>
          </cell>
        </row>
        <row r="287">
          <cell r="A287" t="str">
            <v>R180</v>
          </cell>
          <cell r="B287" t="str">
            <v>E2340</v>
          </cell>
          <cell r="C287" t="str">
            <v>SD_PR</v>
          </cell>
          <cell r="D287" t="str">
            <v/>
          </cell>
          <cell r="E287" t="str">
            <v>SD</v>
          </cell>
          <cell r="F287" t="str">
            <v>NW</v>
          </cell>
        </row>
        <row r="288">
          <cell r="A288" t="str">
            <v>R400</v>
          </cell>
          <cell r="B288" t="str">
            <v>E5047</v>
          </cell>
          <cell r="C288" t="str">
            <v>OLB_PU</v>
          </cell>
          <cell r="D288" t="str">
            <v/>
          </cell>
          <cell r="E288" t="str">
            <v>OLB</v>
          </cell>
          <cell r="F288" t="str">
            <v>L</v>
          </cell>
        </row>
        <row r="289">
          <cell r="A289" t="str">
            <v>R224</v>
          </cell>
          <cell r="B289" t="str">
            <v>E2734</v>
          </cell>
          <cell r="C289" t="str">
            <v>SD_PR</v>
          </cell>
          <cell r="D289" t="str">
            <v/>
          </cell>
          <cell r="E289" t="str">
            <v>SD</v>
          </cell>
          <cell r="F289" t="str">
            <v>YH</v>
          </cell>
        </row>
        <row r="290">
          <cell r="A290" t="str">
            <v>R338</v>
          </cell>
          <cell r="B290" t="str">
            <v>E4205</v>
          </cell>
          <cell r="C290" t="str">
            <v>MD_PU</v>
          </cell>
          <cell r="D290" t="str">
            <v/>
          </cell>
          <cell r="E290" t="str">
            <v>MD</v>
          </cell>
          <cell r="F290" t="str">
            <v>NW</v>
          </cell>
        </row>
        <row r="291">
          <cell r="A291" t="str">
            <v>R103</v>
          </cell>
          <cell r="B291" t="str">
            <v>E1540</v>
          </cell>
          <cell r="C291" t="str">
            <v>SD_PU</v>
          </cell>
          <cell r="D291" t="str">
            <v/>
          </cell>
          <cell r="E291" t="str">
            <v>SD</v>
          </cell>
          <cell r="F291" t="str">
            <v>EE</v>
          </cell>
        </row>
        <row r="292">
          <cell r="A292" t="str">
            <v>R181</v>
          </cell>
          <cell r="B292" t="str">
            <v>E2341</v>
          </cell>
          <cell r="C292" t="str">
            <v>SD_PU</v>
          </cell>
          <cell r="D292" t="str">
            <v/>
          </cell>
          <cell r="E292" t="str">
            <v>SD</v>
          </cell>
          <cell r="F292" t="str">
            <v>NW</v>
          </cell>
        </row>
        <row r="293">
          <cell r="A293" t="str">
            <v>R92</v>
          </cell>
          <cell r="B293" t="str">
            <v>E1436</v>
          </cell>
          <cell r="C293" t="str">
            <v>SD_PR</v>
          </cell>
          <cell r="D293" t="str">
            <v/>
          </cell>
          <cell r="E293" t="str">
            <v>SD</v>
          </cell>
          <cell r="F293" t="str">
            <v>SE</v>
          </cell>
        </row>
        <row r="294">
          <cell r="A294" t="str">
            <v>R351</v>
          </cell>
          <cell r="B294" t="str">
            <v>E4403</v>
          </cell>
          <cell r="C294" t="str">
            <v>MD_PU</v>
          </cell>
          <cell r="D294" t="str">
            <v/>
          </cell>
          <cell r="E294" t="str">
            <v>MD</v>
          </cell>
          <cell r="F294" t="str">
            <v>YH</v>
          </cell>
        </row>
        <row r="295">
          <cell r="A295" t="str">
            <v>R282</v>
          </cell>
          <cell r="B295" t="str">
            <v>E3733</v>
          </cell>
          <cell r="C295" t="str">
            <v>SD_PU</v>
          </cell>
          <cell r="D295" t="str">
            <v/>
          </cell>
          <cell r="E295" t="str">
            <v>SD</v>
          </cell>
          <cell r="F295" t="str">
            <v>WM</v>
          </cell>
        </row>
        <row r="296">
          <cell r="A296" t="str">
            <v>R274</v>
          </cell>
          <cell r="B296" t="str">
            <v>E3636</v>
          </cell>
          <cell r="C296" t="str">
            <v>SD_PU</v>
          </cell>
          <cell r="D296" t="str">
            <v/>
          </cell>
          <cell r="E296" t="str">
            <v>SD</v>
          </cell>
          <cell r="F296" t="str">
            <v>SE</v>
          </cell>
        </row>
        <row r="297">
          <cell r="A297" t="str">
            <v>R236</v>
          </cell>
          <cell r="B297" t="str">
            <v>E3038</v>
          </cell>
          <cell r="C297" t="str">
            <v>SD_PR</v>
          </cell>
          <cell r="D297" t="str">
            <v/>
          </cell>
          <cell r="E297" t="str">
            <v>SD</v>
          </cell>
          <cell r="F297" t="str">
            <v>EM</v>
          </cell>
        </row>
        <row r="298">
          <cell r="A298" t="str">
            <v>R123</v>
          </cell>
          <cell r="B298" t="str">
            <v>E1740</v>
          </cell>
          <cell r="C298" t="str">
            <v>SD_PU</v>
          </cell>
          <cell r="D298" t="str">
            <v/>
          </cell>
          <cell r="E298" t="str">
            <v>SD</v>
          </cell>
          <cell r="F298" t="str">
            <v>SE</v>
          </cell>
        </row>
        <row r="299">
          <cell r="A299" t="str">
            <v>R629</v>
          </cell>
          <cell r="B299" t="str">
            <v>E2402</v>
          </cell>
          <cell r="C299" t="str">
            <v>UA_PR</v>
          </cell>
          <cell r="D299" t="str">
            <v/>
          </cell>
          <cell r="E299" t="str">
            <v>UA</v>
          </cell>
          <cell r="F299" t="str">
            <v>EM</v>
          </cell>
        </row>
        <row r="300">
          <cell r="A300" t="str">
            <v>R615</v>
          </cell>
          <cell r="B300" t="str">
            <v>E2755</v>
          </cell>
          <cell r="C300" t="str">
            <v>SD_PR</v>
          </cell>
          <cell r="D300" t="str">
            <v/>
          </cell>
          <cell r="E300" t="str">
            <v>SD</v>
          </cell>
          <cell r="F300" t="str">
            <v>YH</v>
          </cell>
        </row>
        <row r="301">
          <cell r="A301" t="str">
            <v>R339</v>
          </cell>
          <cell r="B301" t="str">
            <v>E4206</v>
          </cell>
          <cell r="C301" t="str">
            <v>MD_PU</v>
          </cell>
          <cell r="D301" t="str">
            <v/>
          </cell>
          <cell r="E301" t="str">
            <v>MD</v>
          </cell>
          <cell r="F301" t="str">
            <v>NW</v>
          </cell>
        </row>
        <row r="302">
          <cell r="A302" t="str">
            <v>R361</v>
          </cell>
          <cell r="B302" t="str">
            <v>E4604</v>
          </cell>
          <cell r="C302" t="str">
            <v>MD_PU</v>
          </cell>
          <cell r="D302" t="str">
            <v/>
          </cell>
          <cell r="E302" t="str">
            <v>MD</v>
          </cell>
          <cell r="F302" t="str">
            <v>WM</v>
          </cell>
        </row>
        <row r="303">
          <cell r="A303" t="str">
            <v>R226</v>
          </cell>
          <cell r="B303" t="str">
            <v>E2736</v>
          </cell>
          <cell r="C303" t="str">
            <v>SD_SR</v>
          </cell>
          <cell r="D303" t="str">
            <v/>
          </cell>
          <cell r="E303" t="str">
            <v>SD</v>
          </cell>
          <cell r="F303" t="str">
            <v>YH</v>
          </cell>
        </row>
        <row r="304">
          <cell r="A304" t="str">
            <v>R249</v>
          </cell>
          <cell r="B304" t="str">
            <v>E3332</v>
          </cell>
          <cell r="C304" t="str">
            <v>SD_PR</v>
          </cell>
          <cell r="D304" t="str">
            <v/>
          </cell>
          <cell r="E304" t="str">
            <v>SD</v>
          </cell>
          <cell r="F304" t="str">
            <v>SW</v>
          </cell>
        </row>
        <row r="305">
          <cell r="A305" t="str">
            <v>R347</v>
          </cell>
          <cell r="B305" t="str">
            <v>E4304</v>
          </cell>
          <cell r="C305" t="str">
            <v>MD_PU</v>
          </cell>
          <cell r="D305" t="str">
            <v/>
          </cell>
          <cell r="E305" t="str">
            <v>MD</v>
          </cell>
          <cell r="F305" t="str">
            <v>NW</v>
          </cell>
        </row>
        <row r="306">
          <cell r="A306" t="str">
            <v>R616</v>
          </cell>
          <cell r="B306" t="str">
            <v>E2757</v>
          </cell>
          <cell r="C306" t="str">
            <v>SD_PR</v>
          </cell>
          <cell r="D306" t="str">
            <v/>
          </cell>
          <cell r="E306" t="str">
            <v>SD</v>
          </cell>
          <cell r="F306" t="str">
            <v>YH</v>
          </cell>
        </row>
        <row r="307">
          <cell r="A307" t="str">
            <v>R165</v>
          </cell>
          <cell r="B307" t="str">
            <v>E2239</v>
          </cell>
          <cell r="C307" t="str">
            <v>SD_PR</v>
          </cell>
          <cell r="D307" t="str">
            <v/>
          </cell>
          <cell r="E307" t="str">
            <v>SD</v>
          </cell>
          <cell r="F307" t="str">
            <v>SE</v>
          </cell>
        </row>
        <row r="308">
          <cell r="A308" t="str">
            <v>R352</v>
          </cell>
          <cell r="B308" t="str">
            <v>E4404</v>
          </cell>
          <cell r="C308" t="str">
            <v>MD_PU</v>
          </cell>
          <cell r="D308" t="str">
            <v/>
          </cell>
          <cell r="E308" t="str">
            <v>MD</v>
          </cell>
          <cell r="F308" t="str">
            <v>YH</v>
          </cell>
        </row>
        <row r="309">
          <cell r="A309" t="str">
            <v>R166</v>
          </cell>
          <cell r="B309" t="str">
            <v>E2240</v>
          </cell>
          <cell r="C309" t="str">
            <v>SD_SR</v>
          </cell>
          <cell r="D309" t="str">
            <v/>
          </cell>
          <cell r="E309" t="str">
            <v>SD</v>
          </cell>
          <cell r="F309" t="str">
            <v>SE</v>
          </cell>
        </row>
        <row r="310">
          <cell r="A310" t="str">
            <v>R675</v>
          </cell>
          <cell r="B310" t="str">
            <v>E3202</v>
          </cell>
          <cell r="C310" t="str">
            <v>UA_PR</v>
          </cell>
          <cell r="D310" t="str">
            <v/>
          </cell>
          <cell r="E310" t="str">
            <v>UA</v>
          </cell>
          <cell r="F310" t="str">
            <v>WM</v>
          </cell>
        </row>
        <row r="311">
          <cell r="A311" t="str">
            <v>R973</v>
          </cell>
          <cell r="B311" t="str">
            <v>E6132</v>
          </cell>
          <cell r="C311" t="str">
            <v>SFIR_PR</v>
          </cell>
          <cell r="D311" t="str">
            <v/>
          </cell>
          <cell r="E311" t="str">
            <v>SFIR</v>
          </cell>
          <cell r="F311" t="str">
            <v>WM</v>
          </cell>
        </row>
        <row r="312">
          <cell r="A312" t="str">
            <v>R645</v>
          </cell>
          <cell r="B312" t="str">
            <v>E0304</v>
          </cell>
          <cell r="C312" t="str">
            <v>UA_PU</v>
          </cell>
          <cell r="D312" t="str">
            <v/>
          </cell>
          <cell r="E312" t="str">
            <v>UA</v>
          </cell>
          <cell r="F312" t="str">
            <v>SE</v>
          </cell>
        </row>
        <row r="313">
          <cell r="A313" t="str">
            <v>R362</v>
          </cell>
          <cell r="B313" t="str">
            <v>E4605</v>
          </cell>
          <cell r="C313" t="str">
            <v>MD_PU</v>
          </cell>
          <cell r="D313" t="str">
            <v/>
          </cell>
          <cell r="E313" t="str">
            <v>MD</v>
          </cell>
          <cell r="F313" t="str">
            <v>WM</v>
          </cell>
        </row>
        <row r="314">
          <cell r="A314" t="str">
            <v>R436</v>
          </cell>
          <cell r="B314" t="str">
            <v>E3320</v>
          </cell>
          <cell r="C314" t="str">
            <v>SC_PR</v>
          </cell>
          <cell r="D314" t="str">
            <v/>
          </cell>
          <cell r="E314" t="str">
            <v>SC</v>
          </cell>
          <cell r="F314" t="str">
            <v>SW</v>
          </cell>
        </row>
        <row r="315">
          <cell r="A315" t="str">
            <v>R18</v>
          </cell>
          <cell r="B315" t="str">
            <v>E0434</v>
          </cell>
          <cell r="C315" t="str">
            <v>SD_SR</v>
          </cell>
          <cell r="D315" t="str">
            <v/>
          </cell>
          <cell r="E315" t="str">
            <v>SD</v>
          </cell>
          <cell r="F315" t="str">
            <v>SE</v>
          </cell>
        </row>
        <row r="316">
          <cell r="A316" t="str">
            <v>R27</v>
          </cell>
          <cell r="B316" t="str">
            <v>E0536</v>
          </cell>
          <cell r="C316" t="str">
            <v>SD_PR</v>
          </cell>
          <cell r="D316" t="str">
            <v/>
          </cell>
          <cell r="E316" t="str">
            <v>SD</v>
          </cell>
          <cell r="F316" t="str">
            <v>EE</v>
          </cell>
        </row>
        <row r="317">
          <cell r="A317" t="str">
            <v>R59</v>
          </cell>
          <cell r="B317" t="str">
            <v>E1039</v>
          </cell>
          <cell r="C317" t="str">
            <v>SD_SR</v>
          </cell>
          <cell r="D317" t="str">
            <v/>
          </cell>
          <cell r="E317" t="str">
            <v>SD</v>
          </cell>
          <cell r="F317" t="str">
            <v>EM</v>
          </cell>
        </row>
        <row r="318">
          <cell r="A318" t="str">
            <v>R604</v>
          </cell>
          <cell r="B318" t="str">
            <v>E0103</v>
          </cell>
          <cell r="C318" t="str">
            <v>UA_PU</v>
          </cell>
          <cell r="D318" t="str">
            <v/>
          </cell>
          <cell r="E318" t="str">
            <v>UA</v>
          </cell>
          <cell r="F318" t="str">
            <v>SW</v>
          </cell>
        </row>
        <row r="319">
          <cell r="A319" t="str">
            <v>R65</v>
          </cell>
          <cell r="B319" t="str">
            <v>E1136</v>
          </cell>
          <cell r="C319" t="str">
            <v>SD_PR</v>
          </cell>
          <cell r="D319" t="str">
            <v/>
          </cell>
          <cell r="E319" t="str">
            <v>SD</v>
          </cell>
          <cell r="F319" t="str">
            <v>SW</v>
          </cell>
        </row>
        <row r="320">
          <cell r="A320" t="str">
            <v>R198</v>
          </cell>
          <cell r="B320" t="str">
            <v>E2535</v>
          </cell>
          <cell r="C320" t="str">
            <v>SD_PR</v>
          </cell>
          <cell r="D320" t="str">
            <v/>
          </cell>
          <cell r="E320" t="str">
            <v>SD</v>
          </cell>
          <cell r="F320" t="str">
            <v>EM</v>
          </cell>
        </row>
        <row r="321">
          <cell r="A321" t="str">
            <v>R199</v>
          </cell>
          <cell r="B321" t="str">
            <v>E2536</v>
          </cell>
          <cell r="C321" t="str">
            <v>SD_PR</v>
          </cell>
          <cell r="D321" t="str">
            <v/>
          </cell>
          <cell r="E321" t="str">
            <v>SD</v>
          </cell>
          <cell r="F321" t="str">
            <v>EM</v>
          </cell>
        </row>
        <row r="322">
          <cell r="A322" t="str">
            <v>R51</v>
          </cell>
          <cell r="B322" t="str">
            <v>E0936</v>
          </cell>
          <cell r="C322" t="str">
            <v>SD_PR</v>
          </cell>
          <cell r="D322" t="str">
            <v/>
          </cell>
          <cell r="E322" t="str">
            <v>SD</v>
          </cell>
          <cell r="F322" t="str">
            <v>NW</v>
          </cell>
        </row>
        <row r="323">
          <cell r="A323" t="str">
            <v>R206</v>
          </cell>
          <cell r="B323" t="str">
            <v>E2637</v>
          </cell>
          <cell r="C323" t="str">
            <v>SD_PR</v>
          </cell>
          <cell r="D323" t="str">
            <v/>
          </cell>
          <cell r="E323" t="str">
            <v>SD</v>
          </cell>
          <cell r="F323" t="str">
            <v>EE</v>
          </cell>
        </row>
        <row r="324">
          <cell r="A324" t="str">
            <v>R213</v>
          </cell>
          <cell r="B324" t="str">
            <v>E2836</v>
          </cell>
          <cell r="C324" t="str">
            <v>SD_PR</v>
          </cell>
          <cell r="D324" t="str">
            <v/>
          </cell>
          <cell r="E324" t="str">
            <v>SD</v>
          </cell>
          <cell r="F324" t="str">
            <v>EM</v>
          </cell>
        </row>
        <row r="325">
          <cell r="A325" t="str">
            <v>R239</v>
          </cell>
          <cell r="B325" t="str">
            <v>E3133</v>
          </cell>
          <cell r="C325" t="str">
            <v>SD_PR</v>
          </cell>
          <cell r="D325" t="str">
            <v/>
          </cell>
          <cell r="E325" t="str">
            <v>SD</v>
          </cell>
          <cell r="F325" t="str">
            <v>SE</v>
          </cell>
        </row>
        <row r="326">
          <cell r="A326" t="str">
            <v>R182</v>
          </cell>
          <cell r="B326" t="str">
            <v>E2342</v>
          </cell>
          <cell r="C326" t="str">
            <v>SD_PU</v>
          </cell>
          <cell r="D326" t="str">
            <v/>
          </cell>
          <cell r="E326" t="str">
            <v>SD</v>
          </cell>
          <cell r="F326" t="str">
            <v>NW</v>
          </cell>
        </row>
        <row r="327">
          <cell r="A327" t="str">
            <v>R252</v>
          </cell>
          <cell r="B327" t="str">
            <v>E3334</v>
          </cell>
          <cell r="C327" t="str">
            <v>SD_PR</v>
          </cell>
          <cell r="D327" t="str">
            <v/>
          </cell>
          <cell r="E327" t="str">
            <v>SD</v>
          </cell>
          <cell r="F327" t="str">
            <v>SW</v>
          </cell>
        </row>
        <row r="328">
          <cell r="A328" t="str">
            <v>R257</v>
          </cell>
          <cell r="B328" t="str">
            <v>E3435</v>
          </cell>
          <cell r="C328" t="str">
            <v>SD_SR</v>
          </cell>
          <cell r="D328" t="str">
            <v/>
          </cell>
          <cell r="E328" t="str">
            <v>SD</v>
          </cell>
          <cell r="F328" t="str">
            <v>WM</v>
          </cell>
        </row>
        <row r="329">
          <cell r="A329" t="str">
            <v>R356</v>
          </cell>
          <cell r="B329" t="str">
            <v>E4504</v>
          </cell>
          <cell r="C329" t="str">
            <v>MD_PU</v>
          </cell>
          <cell r="D329" t="str">
            <v/>
          </cell>
          <cell r="E329" t="str">
            <v>MD</v>
          </cell>
          <cell r="F329" t="str">
            <v>NE</v>
          </cell>
        </row>
        <row r="330">
          <cell r="A330" t="str">
            <v>R303</v>
          </cell>
          <cell r="B330" t="str">
            <v>E6144</v>
          </cell>
          <cell r="C330" t="str">
            <v>FIR_PU</v>
          </cell>
          <cell r="D330" t="str">
            <v/>
          </cell>
          <cell r="E330" t="str">
            <v>FIR</v>
          </cell>
          <cell r="F330" t="str">
            <v>YH</v>
          </cell>
        </row>
        <row r="331">
          <cell r="A331" t="str">
            <v>R627</v>
          </cell>
          <cell r="B331" t="str">
            <v>E1702</v>
          </cell>
          <cell r="C331" t="str">
            <v>UA_PU</v>
          </cell>
          <cell r="D331" t="str">
            <v/>
          </cell>
          <cell r="E331" t="str">
            <v>UA</v>
          </cell>
          <cell r="F331" t="str">
            <v>SE</v>
          </cell>
        </row>
        <row r="332">
          <cell r="A332" t="str">
            <v>R654</v>
          </cell>
          <cell r="B332" t="str">
            <v>E1501</v>
          </cell>
          <cell r="C332" t="str">
            <v>UA_PU</v>
          </cell>
          <cell r="D332" t="str">
            <v/>
          </cell>
          <cell r="E332" t="str">
            <v>UA</v>
          </cell>
          <cell r="F332" t="str">
            <v>EE</v>
          </cell>
        </row>
        <row r="333">
          <cell r="A333" t="str">
            <v>R379</v>
          </cell>
          <cell r="B333" t="str">
            <v>E5019</v>
          </cell>
          <cell r="C333" t="str">
            <v>ILB_PU</v>
          </cell>
          <cell r="D333" t="str">
            <v/>
          </cell>
          <cell r="E333" t="str">
            <v>ILB</v>
          </cell>
          <cell r="F333" t="str">
            <v>L</v>
          </cell>
        </row>
        <row r="334">
          <cell r="A334" t="str">
            <v>R275</v>
          </cell>
          <cell r="B334" t="str">
            <v>E3637</v>
          </cell>
          <cell r="C334" t="str">
            <v>SD_PU</v>
          </cell>
          <cell r="D334" t="str">
            <v/>
          </cell>
          <cell r="E334" t="str">
            <v>SD</v>
          </cell>
          <cell r="F334" t="str">
            <v>SE</v>
          </cell>
        </row>
        <row r="335">
          <cell r="A335" t="str">
            <v>R141</v>
          </cell>
          <cell r="B335" t="str">
            <v>E1936</v>
          </cell>
          <cell r="C335" t="str">
            <v>SD_PU</v>
          </cell>
          <cell r="D335" t="str">
            <v/>
          </cell>
          <cell r="E335" t="str">
            <v>SD</v>
          </cell>
          <cell r="F335" t="str">
            <v>EE</v>
          </cell>
        </row>
        <row r="336">
          <cell r="A336" t="str">
            <v>R266</v>
          </cell>
          <cell r="B336" t="str">
            <v>E3535</v>
          </cell>
          <cell r="C336" t="str">
            <v>SD_PR</v>
          </cell>
          <cell r="D336" t="str">
            <v/>
          </cell>
          <cell r="E336" t="str">
            <v>SD</v>
          </cell>
          <cell r="F336" t="str">
            <v>EE</v>
          </cell>
        </row>
        <row r="337">
          <cell r="A337" t="str">
            <v>R346</v>
          </cell>
          <cell r="B337" t="str">
            <v>E4303</v>
          </cell>
          <cell r="C337" t="str">
            <v>MD_PU</v>
          </cell>
          <cell r="D337" t="str">
            <v/>
          </cell>
          <cell r="E337" t="str">
            <v>MD</v>
          </cell>
          <cell r="F337" t="str">
            <v>NW</v>
          </cell>
        </row>
        <row r="338">
          <cell r="A338" t="str">
            <v>R258</v>
          </cell>
          <cell r="B338" t="str">
            <v>E3436</v>
          </cell>
          <cell r="C338" t="str">
            <v>SD_SR</v>
          </cell>
          <cell r="D338" t="str">
            <v/>
          </cell>
          <cell r="E338" t="str">
            <v>SD</v>
          </cell>
          <cell r="F338" t="str">
            <v>WM</v>
          </cell>
        </row>
        <row r="339">
          <cell r="A339" t="str">
            <v>R640</v>
          </cell>
          <cell r="B339" t="str">
            <v>E3421</v>
          </cell>
          <cell r="C339" t="str">
            <v>SC_SR</v>
          </cell>
          <cell r="D339" t="str">
            <v/>
          </cell>
          <cell r="E339" t="str">
            <v>SC</v>
          </cell>
          <cell r="F339" t="str">
            <v>WM</v>
          </cell>
        </row>
        <row r="340">
          <cell r="A340" t="str">
            <v>R962</v>
          </cell>
          <cell r="B340" t="str">
            <v>E6134</v>
          </cell>
          <cell r="C340" t="str">
            <v>SFIR_SR</v>
          </cell>
          <cell r="D340" t="str">
            <v/>
          </cell>
          <cell r="E340" t="str">
            <v>SFIR</v>
          </cell>
          <cell r="F340" t="str">
            <v>WM</v>
          </cell>
        </row>
        <row r="341">
          <cell r="A341" t="str">
            <v>R259</v>
          </cell>
          <cell r="B341" t="str">
            <v>E3437</v>
          </cell>
          <cell r="C341" t="str">
            <v>SD_PR</v>
          </cell>
          <cell r="D341" t="str">
            <v/>
          </cell>
          <cell r="E341" t="str">
            <v>SD</v>
          </cell>
          <cell r="F341" t="str">
            <v>WM</v>
          </cell>
        </row>
        <row r="342">
          <cell r="A342" t="str">
            <v>R142</v>
          </cell>
          <cell r="B342" t="str">
            <v>E1937</v>
          </cell>
          <cell r="C342" t="str">
            <v>SD_PU</v>
          </cell>
          <cell r="D342" t="str">
            <v/>
          </cell>
          <cell r="E342" t="str">
            <v>SD</v>
          </cell>
          <cell r="F342" t="str">
            <v>EE</v>
          </cell>
        </row>
        <row r="343">
          <cell r="A343" t="str">
            <v>R340</v>
          </cell>
          <cell r="B343" t="str">
            <v>E4207</v>
          </cell>
          <cell r="C343" t="str">
            <v>MD_PU</v>
          </cell>
          <cell r="D343" t="str">
            <v/>
          </cell>
          <cell r="E343" t="str">
            <v>MD</v>
          </cell>
          <cell r="F343" t="str">
            <v>NW</v>
          </cell>
        </row>
        <row r="344">
          <cell r="A344" t="str">
            <v>R609</v>
          </cell>
          <cell r="B344" t="str">
            <v>E0704</v>
          </cell>
          <cell r="C344" t="str">
            <v>UA_PU</v>
          </cell>
          <cell r="D344" t="str">
            <v/>
          </cell>
          <cell r="E344" t="str">
            <v>UA</v>
          </cell>
          <cell r="F344" t="str">
            <v>NE</v>
          </cell>
        </row>
        <row r="345">
          <cell r="A345" t="str">
            <v>R630</v>
          </cell>
          <cell r="B345" t="str">
            <v>E3401</v>
          </cell>
          <cell r="C345" t="str">
            <v>UA_PU</v>
          </cell>
          <cell r="D345" t="str">
            <v/>
          </cell>
          <cell r="E345" t="str">
            <v>UA</v>
          </cell>
          <cell r="F345" t="str">
            <v>WM</v>
          </cell>
        </row>
        <row r="346">
          <cell r="A346" t="str">
            <v>R283</v>
          </cell>
          <cell r="B346" t="str">
            <v>E3734</v>
          </cell>
          <cell r="C346" t="str">
            <v>SD_PR</v>
          </cell>
          <cell r="D346" t="str">
            <v/>
          </cell>
          <cell r="E346" t="str">
            <v>SD</v>
          </cell>
          <cell r="F346" t="str">
            <v>WM</v>
          </cell>
        </row>
        <row r="347">
          <cell r="A347" t="str">
            <v>R112</v>
          </cell>
          <cell r="B347" t="str">
            <v>E1635</v>
          </cell>
          <cell r="C347" t="str">
            <v>SD_SR</v>
          </cell>
          <cell r="D347" t="str">
            <v/>
          </cell>
          <cell r="E347" t="str">
            <v>SD</v>
          </cell>
          <cell r="F347" t="str">
            <v>SW</v>
          </cell>
        </row>
        <row r="348">
          <cell r="A348" t="str">
            <v>R438</v>
          </cell>
          <cell r="B348" t="str">
            <v>E3520</v>
          </cell>
          <cell r="C348" t="str">
            <v>SCF_PR</v>
          </cell>
          <cell r="D348" t="str">
            <v>F</v>
          </cell>
          <cell r="E348" t="str">
            <v>SC</v>
          </cell>
          <cell r="F348" t="str">
            <v>EE</v>
          </cell>
        </row>
        <row r="349">
          <cell r="A349" t="str">
            <v>R267</v>
          </cell>
          <cell r="B349" t="str">
            <v>E3536</v>
          </cell>
          <cell r="C349" t="str">
            <v>SD_PR</v>
          </cell>
          <cell r="D349" t="str">
            <v/>
          </cell>
          <cell r="E349" t="str">
            <v>SD</v>
          </cell>
          <cell r="F349" t="str">
            <v>EE</v>
          </cell>
        </row>
        <row r="350">
          <cell r="A350" t="str">
            <v>R357</v>
          </cell>
          <cell r="B350" t="str">
            <v>E4505</v>
          </cell>
          <cell r="C350" t="str">
            <v>MD_PU</v>
          </cell>
          <cell r="D350" t="str">
            <v/>
          </cell>
          <cell r="E350" t="str">
            <v>MD</v>
          </cell>
          <cell r="F350" t="str">
            <v>NE</v>
          </cell>
        </row>
        <row r="351">
          <cell r="A351" t="str">
            <v>R439</v>
          </cell>
          <cell r="B351" t="str">
            <v>E3620</v>
          </cell>
          <cell r="C351" t="str">
            <v>SCF_PU</v>
          </cell>
          <cell r="D351" t="str">
            <v>F</v>
          </cell>
          <cell r="E351" t="str">
            <v>SC</v>
          </cell>
          <cell r="F351" t="str">
            <v>SE</v>
          </cell>
        </row>
        <row r="352">
          <cell r="A352" t="str">
            <v>R276</v>
          </cell>
          <cell r="B352" t="str">
            <v>E3638</v>
          </cell>
          <cell r="C352" t="str">
            <v>SD_PU</v>
          </cell>
          <cell r="D352" t="str">
            <v/>
          </cell>
          <cell r="E352" t="str">
            <v>SD</v>
          </cell>
          <cell r="F352" t="str">
            <v>SE</v>
          </cell>
        </row>
        <row r="353">
          <cell r="A353" t="str">
            <v>R401</v>
          </cell>
          <cell r="B353" t="str">
            <v>E5048</v>
          </cell>
          <cell r="C353" t="str">
            <v>OLB_PU</v>
          </cell>
          <cell r="D353" t="str">
            <v/>
          </cell>
          <cell r="E353" t="str">
            <v>OLB</v>
          </cell>
          <cell r="F353" t="str">
            <v>L</v>
          </cell>
        </row>
        <row r="354">
          <cell r="A354" t="str">
            <v>R167</v>
          </cell>
          <cell r="B354" t="str">
            <v>E2241</v>
          </cell>
          <cell r="C354" t="str">
            <v>SD_PR</v>
          </cell>
          <cell r="D354" t="str">
            <v/>
          </cell>
          <cell r="E354" t="str">
            <v>SD</v>
          </cell>
          <cell r="F354" t="str">
            <v>SE</v>
          </cell>
        </row>
        <row r="355">
          <cell r="A355" t="str">
            <v>R631</v>
          </cell>
          <cell r="B355" t="str">
            <v>E3901</v>
          </cell>
          <cell r="C355" t="str">
            <v>UA_PU</v>
          </cell>
          <cell r="D355" t="str">
            <v/>
          </cell>
          <cell r="E355" t="str">
            <v>UA</v>
          </cell>
          <cell r="F355" t="str">
            <v>SW</v>
          </cell>
        </row>
        <row r="356">
          <cell r="A356" t="str">
            <v>R341</v>
          </cell>
          <cell r="B356" t="str">
            <v>E4208</v>
          </cell>
          <cell r="C356" t="str">
            <v>MD_PU</v>
          </cell>
          <cell r="D356" t="str">
            <v/>
          </cell>
          <cell r="E356" t="str">
            <v>MD</v>
          </cell>
          <cell r="F356" t="str">
            <v>NW</v>
          </cell>
        </row>
        <row r="357">
          <cell r="A357" t="str">
            <v>R261</v>
          </cell>
          <cell r="B357" t="str">
            <v>E3439</v>
          </cell>
          <cell r="C357" t="str">
            <v>SD_PU</v>
          </cell>
          <cell r="D357" t="str">
            <v/>
          </cell>
          <cell r="E357" t="str">
            <v>SD</v>
          </cell>
          <cell r="F357" t="str">
            <v>WM</v>
          </cell>
        </row>
        <row r="358">
          <cell r="A358" t="str">
            <v>R277</v>
          </cell>
          <cell r="B358" t="str">
            <v>E3639</v>
          </cell>
          <cell r="C358" t="str">
            <v>SD_SR</v>
          </cell>
          <cell r="D358" t="str">
            <v/>
          </cell>
          <cell r="E358" t="str">
            <v>SD</v>
          </cell>
          <cell r="F358" t="str">
            <v>SE</v>
          </cell>
        </row>
        <row r="359">
          <cell r="A359" t="str">
            <v>R250</v>
          </cell>
          <cell r="B359" t="str">
            <v>E3333</v>
          </cell>
          <cell r="C359" t="str">
            <v>SD_SR</v>
          </cell>
          <cell r="D359" t="str">
            <v/>
          </cell>
          <cell r="E359" t="str">
            <v>SD</v>
          </cell>
          <cell r="F359" t="str">
            <v>SW</v>
          </cell>
        </row>
        <row r="360">
          <cell r="A360" t="str">
            <v>R66</v>
          </cell>
          <cell r="B360" t="str">
            <v>E1137</v>
          </cell>
          <cell r="C360" t="str">
            <v>SD_PR</v>
          </cell>
          <cell r="D360" t="str">
            <v/>
          </cell>
          <cell r="E360" t="str">
            <v>SD</v>
          </cell>
          <cell r="F360" t="str">
            <v>SW</v>
          </cell>
        </row>
        <row r="361">
          <cell r="A361" t="str">
            <v>R662</v>
          </cell>
          <cell r="B361" t="str">
            <v>E3201</v>
          </cell>
          <cell r="C361" t="str">
            <v>UA_PU</v>
          </cell>
          <cell r="D361" t="str">
            <v/>
          </cell>
          <cell r="E361" t="str">
            <v>UA</v>
          </cell>
          <cell r="F361" t="str">
            <v>WM</v>
          </cell>
        </row>
        <row r="362">
          <cell r="A362" t="str">
            <v>R105</v>
          </cell>
          <cell r="B362" t="str">
            <v>E1542</v>
          </cell>
          <cell r="C362" t="str">
            <v>SD_PR</v>
          </cell>
          <cell r="D362" t="str">
            <v/>
          </cell>
          <cell r="E362" t="str">
            <v>SD</v>
          </cell>
          <cell r="F362" t="str">
            <v>EE</v>
          </cell>
        </row>
        <row r="363">
          <cell r="A363" t="str">
            <v>R125</v>
          </cell>
          <cell r="B363" t="str">
            <v>E1742</v>
          </cell>
          <cell r="C363" t="str">
            <v>SD_SR</v>
          </cell>
          <cell r="D363" t="str">
            <v/>
          </cell>
          <cell r="E363" t="str">
            <v>SD</v>
          </cell>
          <cell r="F363" t="str">
            <v>SE</v>
          </cell>
        </row>
        <row r="364">
          <cell r="A364" t="str">
            <v>R113</v>
          </cell>
          <cell r="B364" t="str">
            <v>E1636</v>
          </cell>
          <cell r="C364" t="str">
            <v>SD_PR</v>
          </cell>
          <cell r="D364" t="str">
            <v/>
          </cell>
          <cell r="E364" t="str">
            <v>SD</v>
          </cell>
          <cell r="F364" t="str">
            <v>SW</v>
          </cell>
        </row>
        <row r="365">
          <cell r="A365" t="str">
            <v>R168</v>
          </cell>
          <cell r="B365" t="str">
            <v>E2242</v>
          </cell>
          <cell r="C365" t="str">
            <v>SD_PU</v>
          </cell>
          <cell r="D365" t="str">
            <v/>
          </cell>
          <cell r="E365" t="str">
            <v>SD</v>
          </cell>
          <cell r="F365" t="str">
            <v>SE</v>
          </cell>
        </row>
        <row r="366">
          <cell r="A366" t="str">
            <v>R143</v>
          </cell>
          <cell r="B366" t="str">
            <v>E1938</v>
          </cell>
          <cell r="C366" t="str">
            <v>SD_PU</v>
          </cell>
          <cell r="D366" t="str">
            <v/>
          </cell>
          <cell r="E366" t="str">
            <v>SD</v>
          </cell>
          <cell r="F366" t="str">
            <v>EE</v>
          </cell>
        </row>
        <row r="367">
          <cell r="A367" t="str">
            <v>R655</v>
          </cell>
          <cell r="B367" t="str">
            <v>E1502</v>
          </cell>
          <cell r="C367" t="str">
            <v>UA_PU</v>
          </cell>
          <cell r="D367" t="str">
            <v/>
          </cell>
          <cell r="E367" t="str">
            <v>UA</v>
          </cell>
          <cell r="F367" t="str">
            <v>EE</v>
          </cell>
        </row>
        <row r="368">
          <cell r="A368" t="str">
            <v>R169</v>
          </cell>
          <cell r="B368" t="str">
            <v>E2243</v>
          </cell>
          <cell r="C368" t="str">
            <v>SD_SR</v>
          </cell>
          <cell r="D368" t="str">
            <v/>
          </cell>
          <cell r="E368" t="str">
            <v>SD</v>
          </cell>
          <cell r="F368" t="str">
            <v>SE</v>
          </cell>
        </row>
        <row r="369">
          <cell r="A369" t="str">
            <v>R653</v>
          </cell>
          <cell r="B369" t="str">
            <v>E1102</v>
          </cell>
          <cell r="C369" t="str">
            <v>UA_PU</v>
          </cell>
          <cell r="D369" t="str">
            <v/>
          </cell>
          <cell r="E369" t="str">
            <v>UA</v>
          </cell>
          <cell r="F369" t="str">
            <v>SW</v>
          </cell>
        </row>
        <row r="370">
          <cell r="A370" t="str">
            <v>R69</v>
          </cell>
          <cell r="B370" t="str">
            <v>E1139</v>
          </cell>
          <cell r="C370" t="str">
            <v>SD_PR</v>
          </cell>
          <cell r="D370" t="str">
            <v/>
          </cell>
          <cell r="E370" t="str">
            <v>SD</v>
          </cell>
          <cell r="F370" t="str">
            <v>SW</v>
          </cell>
        </row>
        <row r="371">
          <cell r="A371" t="str">
            <v>R380</v>
          </cell>
          <cell r="B371" t="str">
            <v>E5020</v>
          </cell>
          <cell r="C371" t="str">
            <v>ILB_PU</v>
          </cell>
          <cell r="D371" t="str">
            <v/>
          </cell>
          <cell r="E371" t="str">
            <v>ILB</v>
          </cell>
          <cell r="F371" t="str">
            <v>L</v>
          </cell>
        </row>
        <row r="372">
          <cell r="A372" t="str">
            <v>R342</v>
          </cell>
          <cell r="B372" t="str">
            <v>E4209</v>
          </cell>
          <cell r="C372" t="str">
            <v>MD_PU</v>
          </cell>
          <cell r="D372" t="str">
            <v/>
          </cell>
          <cell r="E372" t="str">
            <v>MD</v>
          </cell>
          <cell r="F372" t="str">
            <v>NW</v>
          </cell>
        </row>
        <row r="373">
          <cell r="A373" t="str">
            <v>R170</v>
          </cell>
          <cell r="B373" t="str">
            <v>E2244</v>
          </cell>
          <cell r="C373" t="str">
            <v>SD_SR</v>
          </cell>
          <cell r="D373" t="str">
            <v/>
          </cell>
          <cell r="E373" t="str">
            <v>SD</v>
          </cell>
          <cell r="F373" t="str">
            <v>SE</v>
          </cell>
        </row>
        <row r="374">
          <cell r="A374" t="str">
            <v>R304</v>
          </cell>
          <cell r="B374" t="str">
            <v>E6145</v>
          </cell>
          <cell r="C374" t="str">
            <v>FIR_PU</v>
          </cell>
          <cell r="D374" t="str">
            <v/>
          </cell>
          <cell r="E374" t="str">
            <v>FIR</v>
          </cell>
          <cell r="F374" t="str">
            <v>NE</v>
          </cell>
        </row>
        <row r="375">
          <cell r="A375" t="str">
            <v>R107</v>
          </cell>
          <cell r="B375" t="str">
            <v>E1544</v>
          </cell>
          <cell r="C375" t="str">
            <v>SD_PR</v>
          </cell>
          <cell r="D375" t="str">
            <v/>
          </cell>
          <cell r="E375" t="str">
            <v>SD</v>
          </cell>
          <cell r="F375" t="str">
            <v>EE</v>
          </cell>
        </row>
        <row r="376">
          <cell r="A376" t="str">
            <v>R240</v>
          </cell>
          <cell r="B376" t="str">
            <v>E3134</v>
          </cell>
          <cell r="C376" t="str">
            <v>SD_PR</v>
          </cell>
          <cell r="D376" t="str">
            <v/>
          </cell>
          <cell r="E376" t="str">
            <v>SD</v>
          </cell>
          <cell r="F376" t="str">
            <v>SE</v>
          </cell>
        </row>
        <row r="377">
          <cell r="A377" t="str">
            <v>R369</v>
          </cell>
          <cell r="B377" t="str">
            <v>E4705</v>
          </cell>
          <cell r="C377" t="str">
            <v>MD_PU</v>
          </cell>
          <cell r="D377" t="str">
            <v/>
          </cell>
          <cell r="E377" t="str">
            <v>MD</v>
          </cell>
          <cell r="F377" t="str">
            <v>YH</v>
          </cell>
        </row>
        <row r="378">
          <cell r="A378" t="str">
            <v>R363</v>
          </cell>
          <cell r="B378" t="str">
            <v>E4606</v>
          </cell>
          <cell r="C378" t="str">
            <v>MD_PU</v>
          </cell>
          <cell r="D378" t="str">
            <v/>
          </cell>
          <cell r="E378" t="str">
            <v>MD</v>
          </cell>
          <cell r="F378" t="str">
            <v>WM</v>
          </cell>
        </row>
        <row r="379">
          <cell r="A379" t="str">
            <v>R402</v>
          </cell>
          <cell r="B379" t="str">
            <v>E5049</v>
          </cell>
          <cell r="C379" t="str">
            <v>OLB_PU</v>
          </cell>
          <cell r="D379" t="str">
            <v/>
          </cell>
          <cell r="E379" t="str">
            <v>OLB</v>
          </cell>
          <cell r="F379" t="str">
            <v>L</v>
          </cell>
        </row>
        <row r="380">
          <cell r="A380" t="str">
            <v>R381</v>
          </cell>
          <cell r="B380" t="str">
            <v>E5021</v>
          </cell>
          <cell r="C380" t="str">
            <v>ILB_PU</v>
          </cell>
          <cell r="D380" t="str">
            <v/>
          </cell>
          <cell r="E380" t="str">
            <v>ILB</v>
          </cell>
          <cell r="F380" t="str">
            <v>L</v>
          </cell>
        </row>
        <row r="381">
          <cell r="A381" t="str">
            <v>R651</v>
          </cell>
          <cell r="B381" t="str">
            <v>E0602</v>
          </cell>
          <cell r="C381" t="str">
            <v>UA_PU</v>
          </cell>
          <cell r="D381" t="str">
            <v/>
          </cell>
          <cell r="E381" t="str">
            <v>UA</v>
          </cell>
          <cell r="F381" t="str">
            <v>NW</v>
          </cell>
        </row>
        <row r="382">
          <cell r="A382" t="str">
            <v>R284</v>
          </cell>
          <cell r="B382" t="str">
            <v>E3735</v>
          </cell>
          <cell r="C382" t="str">
            <v>SD_PU</v>
          </cell>
          <cell r="D382" t="str">
            <v/>
          </cell>
          <cell r="E382" t="str">
            <v>SD</v>
          </cell>
          <cell r="F382" t="str">
            <v>WM</v>
          </cell>
        </row>
        <row r="383">
          <cell r="A383" t="str">
            <v>R440</v>
          </cell>
          <cell r="B383" t="str">
            <v>E3720</v>
          </cell>
          <cell r="C383" t="str">
            <v>SCF_SR</v>
          </cell>
          <cell r="D383" t="str">
            <v>F</v>
          </cell>
          <cell r="E383" t="str">
            <v>SC</v>
          </cell>
          <cell r="F383" t="str">
            <v>WM</v>
          </cell>
        </row>
        <row r="384">
          <cell r="A384" t="str">
            <v>R144</v>
          </cell>
          <cell r="B384" t="str">
            <v>E1939</v>
          </cell>
          <cell r="C384" t="str">
            <v>SD_PU</v>
          </cell>
          <cell r="D384" t="str">
            <v/>
          </cell>
          <cell r="E384" t="str">
            <v>SD</v>
          </cell>
          <cell r="F384" t="str">
            <v>EE</v>
          </cell>
        </row>
        <row r="385">
          <cell r="A385" t="str">
            <v>R268</v>
          </cell>
          <cell r="B385" t="str">
            <v>E3537</v>
          </cell>
          <cell r="C385" t="str">
            <v>SD_SR</v>
          </cell>
          <cell r="D385" t="str">
            <v/>
          </cell>
          <cell r="E385" t="str">
            <v>SD</v>
          </cell>
          <cell r="F385" t="str">
            <v>EE</v>
          </cell>
        </row>
        <row r="386">
          <cell r="A386" t="str">
            <v>R278</v>
          </cell>
          <cell r="B386" t="str">
            <v>E3640</v>
          </cell>
          <cell r="C386" t="str">
            <v>SD_PR</v>
          </cell>
          <cell r="D386" t="str">
            <v/>
          </cell>
          <cell r="E386" t="str">
            <v>SD</v>
          </cell>
          <cell r="F386" t="str">
            <v>SE</v>
          </cell>
        </row>
        <row r="387">
          <cell r="A387" t="str">
            <v>R93</v>
          </cell>
          <cell r="B387" t="str">
            <v>E1437</v>
          </cell>
          <cell r="C387" t="str">
            <v>SD_PR</v>
          </cell>
          <cell r="D387" t="str">
            <v/>
          </cell>
          <cell r="E387" t="str">
            <v>SD</v>
          </cell>
          <cell r="F387" t="str">
            <v>SE</v>
          </cell>
        </row>
        <row r="388">
          <cell r="A388" t="str">
            <v>R214</v>
          </cell>
          <cell r="B388" t="str">
            <v>E2837</v>
          </cell>
          <cell r="C388" t="str">
            <v>SD_SR</v>
          </cell>
          <cell r="D388" t="str">
            <v/>
          </cell>
          <cell r="E388" t="str">
            <v>SD</v>
          </cell>
          <cell r="F388" t="str">
            <v>EM</v>
          </cell>
        </row>
        <row r="389">
          <cell r="A389" t="str">
            <v>R145</v>
          </cell>
          <cell r="B389" t="str">
            <v>E1940</v>
          </cell>
          <cell r="C389" t="str">
            <v>SD_PU</v>
          </cell>
          <cell r="D389" t="str">
            <v/>
          </cell>
          <cell r="E389" t="str">
            <v>SD</v>
          </cell>
          <cell r="F389" t="str">
            <v>EE</v>
          </cell>
        </row>
        <row r="390">
          <cell r="A390" t="str">
            <v>R643</v>
          </cell>
          <cell r="B390" t="str">
            <v>E0302</v>
          </cell>
          <cell r="C390" t="str">
            <v>UA_SR</v>
          </cell>
          <cell r="D390" t="str">
            <v/>
          </cell>
          <cell r="E390" t="str">
            <v>UA</v>
          </cell>
          <cell r="F390" t="str">
            <v>SE</v>
          </cell>
        </row>
        <row r="391">
          <cell r="A391" t="str">
            <v>R70</v>
          </cell>
          <cell r="B391" t="str">
            <v>E1140</v>
          </cell>
          <cell r="C391" t="str">
            <v>SD_PR</v>
          </cell>
          <cell r="D391" t="str">
            <v/>
          </cell>
          <cell r="E391" t="str">
            <v>SD</v>
          </cell>
          <cell r="F391" t="str">
            <v>SW</v>
          </cell>
        </row>
        <row r="392">
          <cell r="A392" t="str">
            <v>R76</v>
          </cell>
          <cell r="B392" t="str">
            <v>E1237</v>
          </cell>
          <cell r="C392" t="str">
            <v>SD_PR</v>
          </cell>
          <cell r="D392" t="str">
            <v/>
          </cell>
          <cell r="E392" t="str">
            <v>SD</v>
          </cell>
          <cell r="F392" t="str">
            <v>SW</v>
          </cell>
        </row>
        <row r="393">
          <cell r="A393" t="str">
            <v>R183</v>
          </cell>
          <cell r="B393" t="str">
            <v>E2343</v>
          </cell>
          <cell r="C393" t="str">
            <v>SD_SR</v>
          </cell>
          <cell r="D393" t="str">
            <v/>
          </cell>
          <cell r="E393" t="str">
            <v>SD</v>
          </cell>
          <cell r="F393" t="str">
            <v>NW</v>
          </cell>
        </row>
        <row r="394">
          <cell r="A394" t="str">
            <v>R200</v>
          </cell>
          <cell r="B394" t="str">
            <v>E2537</v>
          </cell>
          <cell r="C394" t="str">
            <v>SD_PR</v>
          </cell>
          <cell r="D394" t="str">
            <v/>
          </cell>
          <cell r="E394" t="str">
            <v>SD</v>
          </cell>
          <cell r="F394" t="str">
            <v>EM</v>
          </cell>
        </row>
        <row r="395">
          <cell r="A395" t="str">
            <v>R305</v>
          </cell>
          <cell r="B395" t="str">
            <v>E6146</v>
          </cell>
          <cell r="C395" t="str">
            <v>FIR_PU</v>
          </cell>
          <cell r="D395" t="str">
            <v/>
          </cell>
          <cell r="E395" t="str">
            <v>FIR</v>
          </cell>
          <cell r="F395" t="str">
            <v>WM</v>
          </cell>
        </row>
        <row r="396">
          <cell r="A396" t="str">
            <v>R241</v>
          </cell>
          <cell r="B396" t="str">
            <v>E3135</v>
          </cell>
          <cell r="C396" t="str">
            <v>SD_PR</v>
          </cell>
          <cell r="D396" t="str">
            <v/>
          </cell>
          <cell r="E396" t="str">
            <v>SD</v>
          </cell>
          <cell r="F396" t="str">
            <v>SE</v>
          </cell>
        </row>
        <row r="397">
          <cell r="A397" t="str">
            <v>R251</v>
          </cell>
          <cell r="B397" t="str">
            <v>E3335</v>
          </cell>
          <cell r="C397" t="str">
            <v>SD_PR</v>
          </cell>
          <cell r="D397" t="str">
            <v/>
          </cell>
          <cell r="E397" t="str">
            <v>SD</v>
          </cell>
          <cell r="F397" t="str">
            <v>SW</v>
          </cell>
        </row>
        <row r="398">
          <cell r="A398" t="str">
            <v>R441</v>
          </cell>
          <cell r="B398" t="str">
            <v>E3820</v>
          </cell>
          <cell r="C398" t="str">
            <v>SCF_PU</v>
          </cell>
          <cell r="D398" t="str">
            <v>F</v>
          </cell>
          <cell r="E398" t="str">
            <v>SC</v>
          </cell>
          <cell r="F398" t="str">
            <v>SE</v>
          </cell>
        </row>
        <row r="399">
          <cell r="A399" t="str">
            <v>R306</v>
          </cell>
          <cell r="B399" t="str">
            <v>E6147</v>
          </cell>
          <cell r="C399" t="str">
            <v>FIR_PU</v>
          </cell>
          <cell r="D399" t="str">
            <v/>
          </cell>
          <cell r="E399" t="str">
            <v>FIR</v>
          </cell>
          <cell r="F399" t="str">
            <v>YH</v>
          </cell>
        </row>
        <row r="400">
          <cell r="A400" t="str">
            <v>R382</v>
          </cell>
          <cell r="B400" t="str">
            <v>E5022</v>
          </cell>
          <cell r="C400" t="str">
            <v>ILB_PU</v>
          </cell>
          <cell r="D400" t="str">
            <v/>
          </cell>
          <cell r="E400" t="str">
            <v>ILB</v>
          </cell>
          <cell r="F400" t="str">
            <v>L</v>
          </cell>
        </row>
        <row r="401">
          <cell r="A401" t="str">
            <v>R77</v>
          </cell>
          <cell r="B401" t="str">
            <v>E1238</v>
          </cell>
          <cell r="C401" t="str">
            <v>SD_PU</v>
          </cell>
          <cell r="D401" t="str">
            <v/>
          </cell>
          <cell r="E401" t="str">
            <v>SD</v>
          </cell>
          <cell r="F401" t="str">
            <v>SW</v>
          </cell>
        </row>
        <row r="402">
          <cell r="A402" t="str">
            <v>R343</v>
          </cell>
          <cell r="B402" t="str">
            <v>E4210</v>
          </cell>
          <cell r="C402" t="str">
            <v>MD_PU</v>
          </cell>
          <cell r="D402" t="str">
            <v/>
          </cell>
          <cell r="E402" t="str">
            <v>MD</v>
          </cell>
          <cell r="F402" t="str">
            <v>NW</v>
          </cell>
        </row>
        <row r="403">
          <cell r="A403" t="str">
            <v>R676</v>
          </cell>
          <cell r="B403" t="str">
            <v>E3902</v>
          </cell>
          <cell r="C403" t="str">
            <v>UA_PR</v>
          </cell>
          <cell r="D403" t="str">
            <v/>
          </cell>
          <cell r="E403" t="str">
            <v>UA</v>
          </cell>
          <cell r="F403" t="str">
            <v>SW</v>
          </cell>
        </row>
        <row r="404">
          <cell r="A404" t="str">
            <v>R126</v>
          </cell>
          <cell r="B404" t="str">
            <v>E1743</v>
          </cell>
          <cell r="C404" t="str">
            <v>SD_PR</v>
          </cell>
          <cell r="D404" t="str">
            <v/>
          </cell>
          <cell r="E404" t="str">
            <v>SD</v>
          </cell>
          <cell r="F404" t="str">
            <v>SE</v>
          </cell>
        </row>
        <row r="405">
          <cell r="A405" t="str">
            <v>R646</v>
          </cell>
          <cell r="B405" t="str">
            <v>E0305</v>
          </cell>
          <cell r="C405" t="str">
            <v>UA_PU</v>
          </cell>
          <cell r="D405" t="str">
            <v/>
          </cell>
          <cell r="E405" t="str">
            <v>UA</v>
          </cell>
          <cell r="F405" t="str">
            <v>SE</v>
          </cell>
        </row>
        <row r="406">
          <cell r="A406" t="str">
            <v>R348</v>
          </cell>
          <cell r="B406" t="str">
            <v>E4305</v>
          </cell>
          <cell r="C406" t="str">
            <v>MD_PU</v>
          </cell>
          <cell r="D406" t="str">
            <v/>
          </cell>
          <cell r="E406" t="str">
            <v>MD</v>
          </cell>
          <cell r="F406" t="str">
            <v>NW</v>
          </cell>
        </row>
        <row r="407">
          <cell r="A407" t="str">
            <v>R279</v>
          </cell>
          <cell r="B407" t="str">
            <v>E3641</v>
          </cell>
          <cell r="C407" t="str">
            <v>SD_PU</v>
          </cell>
          <cell r="D407" t="str">
            <v/>
          </cell>
          <cell r="E407" t="str">
            <v>SD</v>
          </cell>
          <cell r="F407" t="str">
            <v>SE</v>
          </cell>
        </row>
        <row r="408">
          <cell r="A408" t="str">
            <v>R647</v>
          </cell>
          <cell r="B408" t="str">
            <v>E0306</v>
          </cell>
          <cell r="C408" t="str">
            <v>UA_PU</v>
          </cell>
          <cell r="D408" t="str">
            <v/>
          </cell>
          <cell r="E408" t="str">
            <v>UA</v>
          </cell>
          <cell r="F408" t="str">
            <v>SE</v>
          </cell>
        </row>
        <row r="409">
          <cell r="A409" t="str">
            <v>R364</v>
          </cell>
          <cell r="B409" t="str">
            <v>E4607</v>
          </cell>
          <cell r="C409" t="str">
            <v>MD_PU</v>
          </cell>
          <cell r="D409" t="str">
            <v/>
          </cell>
          <cell r="E409" t="str">
            <v>MD</v>
          </cell>
          <cell r="F409" t="str">
            <v>WM</v>
          </cell>
        </row>
        <row r="410">
          <cell r="A410" t="str">
            <v>R133</v>
          </cell>
          <cell r="B410" t="str">
            <v>E1837</v>
          </cell>
          <cell r="C410" t="str">
            <v>SD_PU</v>
          </cell>
          <cell r="D410" t="str">
            <v/>
          </cell>
          <cell r="E410" t="str">
            <v>SD</v>
          </cell>
          <cell r="F410" t="str">
            <v>WM</v>
          </cell>
        </row>
        <row r="411">
          <cell r="A411" t="str">
            <v>R671</v>
          </cell>
          <cell r="B411" t="str">
            <v>E1821</v>
          </cell>
          <cell r="C411" t="str">
            <v>SC_SR</v>
          </cell>
          <cell r="D411" t="str">
            <v/>
          </cell>
          <cell r="E411" t="str">
            <v>SC</v>
          </cell>
          <cell r="F411" t="str">
            <v>WM</v>
          </cell>
        </row>
        <row r="412">
          <cell r="A412" t="str">
            <v>R291</v>
          </cell>
          <cell r="B412" t="str">
            <v>E3837</v>
          </cell>
          <cell r="C412" t="str">
            <v>SD_PU</v>
          </cell>
          <cell r="D412" t="str">
            <v/>
          </cell>
          <cell r="E412" t="str">
            <v>SD</v>
          </cell>
          <cell r="F412" t="str">
            <v>SE</v>
          </cell>
        </row>
        <row r="413">
          <cell r="A413" t="str">
            <v>R134</v>
          </cell>
          <cell r="B413" t="str">
            <v>E1838</v>
          </cell>
          <cell r="C413" t="str">
            <v>SD_PR</v>
          </cell>
          <cell r="D413" t="str">
            <v/>
          </cell>
          <cell r="E413" t="str">
            <v>SD</v>
          </cell>
          <cell r="F413" t="str">
            <v>WM</v>
          </cell>
        </row>
        <row r="414">
          <cell r="A414" t="str">
            <v>R21</v>
          </cell>
          <cell r="B414" t="str">
            <v>E0435</v>
          </cell>
          <cell r="C414" t="str">
            <v>SD_SR</v>
          </cell>
          <cell r="D414" t="str">
            <v/>
          </cell>
          <cell r="E414" t="str">
            <v>SD</v>
          </cell>
          <cell r="F414" t="str">
            <v>SE</v>
          </cell>
        </row>
        <row r="415">
          <cell r="A415" t="str">
            <v>R184</v>
          </cell>
          <cell r="B415" t="str">
            <v>E2344</v>
          </cell>
          <cell r="C415" t="str">
            <v>SD_PR</v>
          </cell>
          <cell r="D415" t="str">
            <v/>
          </cell>
          <cell r="E415" t="str">
            <v>SD</v>
          </cell>
          <cell r="F415" t="str">
            <v>NW</v>
          </cell>
        </row>
        <row r="416">
          <cell r="A416" t="str">
            <v>R135</v>
          </cell>
          <cell r="B416" t="str">
            <v>E1839</v>
          </cell>
          <cell r="C416" t="str">
            <v>SD_SR</v>
          </cell>
          <cell r="D416" t="str">
            <v/>
          </cell>
          <cell r="E416" t="str">
            <v>SD</v>
          </cell>
          <cell r="F416" t="str">
            <v>WM</v>
          </cell>
        </row>
        <row r="417">
          <cell r="A417" t="str">
            <v>R617</v>
          </cell>
          <cell r="B417" t="str">
            <v>E2701</v>
          </cell>
          <cell r="C417" t="str">
            <v>UA_PU</v>
          </cell>
          <cell r="D417" t="str">
            <v/>
          </cell>
          <cell r="E417" t="str">
            <v>UA</v>
          </cell>
          <cell r="F417" t="str">
            <v>YH</v>
          </cell>
        </row>
      </sheetData>
      <sheetData sheetId="6">
        <row r="35">
          <cell r="M35">
            <v>3.0157391273579996</v>
          </cell>
          <cell r="N35">
            <v>2.3912040853029999</v>
          </cell>
          <cell r="O35">
            <v>1.9214826453600002</v>
          </cell>
          <cell r="P35">
            <v>1.7033815726419999</v>
          </cell>
          <cell r="Q35">
            <v>1.397463663536</v>
          </cell>
        </row>
        <row r="36">
          <cell r="M36">
            <v>5.8070828160709995</v>
          </cell>
          <cell r="N36">
            <v>5.046013002174</v>
          </cell>
          <cell r="O36">
            <v>4.4746297274630003</v>
          </cell>
          <cell r="P36">
            <v>4.1760451179959999</v>
          </cell>
          <cell r="Q36">
            <v>3.8452072440359997</v>
          </cell>
        </row>
        <row r="37">
          <cell r="M37">
            <v>5.3024620975620005</v>
          </cell>
          <cell r="N37">
            <v>4.4967622221429995</v>
          </cell>
          <cell r="O37">
            <v>3.8914291791200002</v>
          </cell>
          <cell r="P37">
            <v>3.5737061905989997</v>
          </cell>
          <cell r="Q37">
            <v>3.2211487426619998</v>
          </cell>
        </row>
        <row r="38">
          <cell r="M38">
            <v>6.1494876563579997</v>
          </cell>
          <cell r="N38">
            <v>5.0231386222859999</v>
          </cell>
          <cell r="O38">
            <v>4.1763255062189995</v>
          </cell>
          <cell r="P38">
            <v>3.73005344701</v>
          </cell>
          <cell r="Q38">
            <v>3.234193126314</v>
          </cell>
        </row>
        <row r="39">
          <cell r="M39">
            <v>6.2654854105269999</v>
          </cell>
          <cell r="N39">
            <v>5.4150757911910006</v>
          </cell>
          <cell r="O39">
            <v>4.7764829523440007</v>
          </cell>
          <cell r="P39">
            <v>4.4423465192710001</v>
          </cell>
          <cell r="Q39">
            <v>4.0719581971349994</v>
          </cell>
        </row>
        <row r="40">
          <cell r="M40">
            <v>4.7028353029469994</v>
          </cell>
          <cell r="N40">
            <v>3.903472296246</v>
          </cell>
          <cell r="O40">
            <v>3.3026816942520001</v>
          </cell>
          <cell r="P40">
            <v>2.9866543008109998</v>
          </cell>
          <cell r="Q40">
            <v>2.6357262512829998</v>
          </cell>
        </row>
        <row r="41">
          <cell r="M41">
            <v>20.061896474220998</v>
          </cell>
          <cell r="N41">
            <v>18.629490634036998</v>
          </cell>
          <cell r="O41">
            <v>16.895495390063999</v>
          </cell>
          <cell r="P41">
            <v>16.183992428872003</v>
          </cell>
          <cell r="Q41">
            <v>15.921625485052001</v>
          </cell>
        </row>
        <row r="42">
          <cell r="M42">
            <v>6.4274345248220008</v>
          </cell>
          <cell r="N42">
            <v>5.2145658102129993</v>
          </cell>
          <cell r="O42">
            <v>4.3027275781930001</v>
          </cell>
          <cell r="P42">
            <v>3.8392325528710001</v>
          </cell>
          <cell r="Q42">
            <v>3.2884239026430002</v>
          </cell>
        </row>
        <row r="43">
          <cell r="M43">
            <v>3.5445298156980001</v>
          </cell>
          <cell r="N43">
            <v>2.9488461952980001</v>
          </cell>
          <cell r="O43">
            <v>2.5011344062390002</v>
          </cell>
          <cell r="P43">
            <v>2.2656171097689999</v>
          </cell>
          <cell r="Q43">
            <v>2.004085840798</v>
          </cell>
        </row>
        <row r="44">
          <cell r="M44">
            <v>98.835200187377012</v>
          </cell>
          <cell r="N44">
            <v>89.494348353048991</v>
          </cell>
          <cell r="O44">
            <v>82.643118515856997</v>
          </cell>
          <cell r="P44">
            <v>78.908249374228006</v>
          </cell>
          <cell r="Q44">
            <v>75.325427943880001</v>
          </cell>
        </row>
        <row r="45">
          <cell r="M45">
            <v>107.33593451737801</v>
          </cell>
          <cell r="N45">
            <v>90.598334622642994</v>
          </cell>
          <cell r="O45">
            <v>78.259847558700997</v>
          </cell>
          <cell r="P45">
            <v>71.476195580645992</v>
          </cell>
          <cell r="Q45">
            <v>64.807577177257002</v>
          </cell>
        </row>
        <row r="46">
          <cell r="M46">
            <v>97.895542021352</v>
          </cell>
          <cell r="N46">
            <v>86.665482640539011</v>
          </cell>
          <cell r="O46">
            <v>78.430197175784997</v>
          </cell>
          <cell r="P46">
            <v>73.901869422971004</v>
          </cell>
          <cell r="Q46">
            <v>69.578519864259007</v>
          </cell>
        </row>
        <row r="47">
          <cell r="M47">
            <v>6.3209619822079999</v>
          </cell>
          <cell r="N47">
            <v>5.5676271567560001</v>
          </cell>
          <cell r="O47">
            <v>5.0017164359180004</v>
          </cell>
          <cell r="P47">
            <v>4.7049364989539999</v>
          </cell>
          <cell r="Q47">
            <v>4.3757102673960002</v>
          </cell>
        </row>
        <row r="48">
          <cell r="M48">
            <v>9.5854061605630001</v>
          </cell>
          <cell r="N48">
            <v>7.8128814476089996</v>
          </cell>
          <cell r="O48">
            <v>6.4802105291809999</v>
          </cell>
          <cell r="P48">
            <v>5.7777355656189995</v>
          </cell>
          <cell r="Q48">
            <v>4.9971474296959997</v>
          </cell>
        </row>
        <row r="49">
          <cell r="M49">
            <v>5.0633095132620003</v>
          </cell>
          <cell r="N49">
            <v>4.2171776692130001</v>
          </cell>
          <cell r="O49">
            <v>3.5812404641090003</v>
          </cell>
          <cell r="P49">
            <v>3.2467386157189999</v>
          </cell>
          <cell r="Q49">
            <v>2.8753007454300001</v>
          </cell>
        </row>
        <row r="50">
          <cell r="M50">
            <v>6.4724412356999999</v>
          </cell>
          <cell r="N50">
            <v>5.6192551132410005</v>
          </cell>
          <cell r="O50">
            <v>4.9786856737190002</v>
          </cell>
          <cell r="P50">
            <v>4.6438565748410001</v>
          </cell>
          <cell r="Q50">
            <v>4.2728258742929999</v>
          </cell>
        </row>
        <row r="51">
          <cell r="M51">
            <v>43.871170858203001</v>
          </cell>
          <cell r="N51">
            <v>36.102109530599002</v>
          </cell>
          <cell r="O51">
            <v>30.381122107503998</v>
          </cell>
          <cell r="P51">
            <v>27.217615895243995</v>
          </cell>
          <cell r="Q51">
            <v>24.133741458514997</v>
          </cell>
        </row>
        <row r="52">
          <cell r="M52">
            <v>59.289657558403</v>
          </cell>
          <cell r="N52">
            <v>50.832050829193996</v>
          </cell>
          <cell r="O52">
            <v>44.609088583856995</v>
          </cell>
          <cell r="P52">
            <v>41.180709818861999</v>
          </cell>
          <cell r="Q52">
            <v>37.848271294925993</v>
          </cell>
        </row>
        <row r="53">
          <cell r="M53">
            <v>11.157024230746</v>
          </cell>
          <cell r="N53">
            <v>10.207850850998</v>
          </cell>
          <cell r="O53">
            <v>9.0579516595649991</v>
          </cell>
          <cell r="P53">
            <v>8.5832453798419994</v>
          </cell>
          <cell r="Q53">
            <v>8.404786369839</v>
          </cell>
        </row>
        <row r="54">
          <cell r="M54">
            <v>13.327663830759001</v>
          </cell>
          <cell r="N54">
            <v>12.228909899346998</v>
          </cell>
          <cell r="O54">
            <v>10.897967970490999</v>
          </cell>
          <cell r="P54">
            <v>10.349078441375999</v>
          </cell>
          <cell r="Q54">
            <v>10.143386921529</v>
          </cell>
        </row>
        <row r="55">
          <cell r="M55">
            <v>65.624665757236997</v>
          </cell>
          <cell r="N55">
            <v>55.461143086956</v>
          </cell>
          <cell r="O55">
            <v>47.978595939732998</v>
          </cell>
          <cell r="P55">
            <v>43.855800255039995</v>
          </cell>
          <cell r="Q55">
            <v>39.835520214259994</v>
          </cell>
        </row>
        <row r="56">
          <cell r="M56">
            <v>611.91053299081693</v>
          </cell>
          <cell r="N56">
            <v>554.41692417249499</v>
          </cell>
          <cell r="O56">
            <v>512.27555171733206</v>
          </cell>
          <cell r="P56">
            <v>489.27721926602692</v>
          </cell>
          <cell r="Q56">
            <v>467.310118346933</v>
          </cell>
        </row>
        <row r="57">
          <cell r="M57">
            <v>3.583481502673</v>
          </cell>
          <cell r="N57">
            <v>2.9933610904179999</v>
          </cell>
          <cell r="O57">
            <v>2.549906877867</v>
          </cell>
          <cell r="P57">
            <v>2.3168696230370003</v>
          </cell>
          <cell r="Q57">
            <v>2.058180125691</v>
          </cell>
        </row>
        <row r="58">
          <cell r="M58">
            <v>77.434073261046009</v>
          </cell>
          <cell r="N58">
            <v>69.639815802265005</v>
          </cell>
          <cell r="O58">
            <v>63.920183858561003</v>
          </cell>
          <cell r="P58">
            <v>60.794929028311998</v>
          </cell>
          <cell r="Q58">
            <v>57.79157089679201</v>
          </cell>
        </row>
        <row r="59">
          <cell r="M59">
            <v>84.298085572778007</v>
          </cell>
          <cell r="N59">
            <v>75.845174242462008</v>
          </cell>
          <cell r="O59">
            <v>69.646408391761</v>
          </cell>
          <cell r="P59">
            <v>66.254156475015009</v>
          </cell>
          <cell r="Q59">
            <v>63.008837510287002</v>
          </cell>
        </row>
        <row r="60">
          <cell r="M60">
            <v>5.796291648565</v>
          </cell>
          <cell r="N60">
            <v>5.1351920200930001</v>
          </cell>
          <cell r="O60">
            <v>4.6386922982790004</v>
          </cell>
          <cell r="P60">
            <v>4.378701865679</v>
          </cell>
          <cell r="Q60">
            <v>4.0904295554159997</v>
          </cell>
        </row>
        <row r="61">
          <cell r="M61">
            <v>117.90411942060099</v>
          </cell>
          <cell r="N61">
            <v>104.38498457437299</v>
          </cell>
          <cell r="O61">
            <v>94.463259628792002</v>
          </cell>
          <cell r="P61">
            <v>89.016003501941</v>
          </cell>
          <cell r="Q61">
            <v>83.788725608261004</v>
          </cell>
        </row>
        <row r="62">
          <cell r="M62">
            <v>4.4520498873650007</v>
          </cell>
          <cell r="N62">
            <v>3.9043090955870001</v>
          </cell>
          <cell r="O62">
            <v>3.4931347174990002</v>
          </cell>
          <cell r="P62">
            <v>3.2784250458399997</v>
          </cell>
          <cell r="Q62">
            <v>3.0405794879620003</v>
          </cell>
        </row>
        <row r="63">
          <cell r="M63">
            <v>56.224812561333003</v>
          </cell>
          <cell r="N63">
            <v>47.662580838856002</v>
          </cell>
          <cell r="O63">
            <v>41.360524713827999</v>
          </cell>
          <cell r="P63">
            <v>37.888387012509</v>
          </cell>
          <cell r="Q63">
            <v>34.507222872629001</v>
          </cell>
        </row>
        <row r="64">
          <cell r="M64">
            <v>31.947547296964</v>
          </cell>
          <cell r="N64">
            <v>26.686940099767</v>
          </cell>
          <cell r="O64">
            <v>22.799713320555</v>
          </cell>
          <cell r="P64">
            <v>20.668991469238001</v>
          </cell>
          <cell r="Q64">
            <v>18.544216827799001</v>
          </cell>
        </row>
        <row r="65">
          <cell r="M65">
            <v>236.60404882153699</v>
          </cell>
          <cell r="N65">
            <v>211.39329450024599</v>
          </cell>
          <cell r="O65">
            <v>192.89722331014701</v>
          </cell>
          <cell r="P65">
            <v>182.77109051289401</v>
          </cell>
          <cell r="Q65">
            <v>173.06058330025598</v>
          </cell>
        </row>
        <row r="66">
          <cell r="M66">
            <v>5.8047256744359998</v>
          </cell>
          <cell r="N66">
            <v>4.7936747430829998</v>
          </cell>
          <cell r="O66">
            <v>4.0336777870929996</v>
          </cell>
          <cell r="P66">
            <v>3.6335755468369997</v>
          </cell>
          <cell r="Q66">
            <v>3.1891675254300003</v>
          </cell>
        </row>
        <row r="67">
          <cell r="M67">
            <v>6.3225720434500001</v>
          </cell>
          <cell r="N67">
            <v>5.6518320528450001</v>
          </cell>
          <cell r="O67">
            <v>5.1487698701360003</v>
          </cell>
          <cell r="P67">
            <v>4.8874791845620003</v>
          </cell>
          <cell r="Q67">
            <v>4.5985490519760006</v>
          </cell>
        </row>
        <row r="68">
          <cell r="M68">
            <v>152.673438905572</v>
          </cell>
          <cell r="N68">
            <v>136.829992735562</v>
          </cell>
          <cell r="O68">
            <v>125.18152257551</v>
          </cell>
          <cell r="P68">
            <v>118.836897126748</v>
          </cell>
          <cell r="Q68">
            <v>112.66566736650199</v>
          </cell>
        </row>
        <row r="69">
          <cell r="M69">
            <v>2.8216768277639996</v>
          </cell>
          <cell r="N69">
            <v>2.228661348728</v>
          </cell>
          <cell r="O69">
            <v>1.7826333936100001</v>
          </cell>
          <cell r="P69">
            <v>1.5993627114389999</v>
          </cell>
          <cell r="Q69">
            <v>1.2849468892160001</v>
          </cell>
        </row>
        <row r="70">
          <cell r="M70">
            <v>101.36470954606401</v>
          </cell>
          <cell r="N70">
            <v>87.245236334595006</v>
          </cell>
          <cell r="O70">
            <v>76.842817768328999</v>
          </cell>
          <cell r="P70">
            <v>71.144740265990009</v>
          </cell>
          <cell r="Q70">
            <v>65.552157088550004</v>
          </cell>
        </row>
        <row r="71">
          <cell r="M71">
            <v>176.32570489297299</v>
          </cell>
          <cell r="N71">
            <v>153.714996343716</v>
          </cell>
          <cell r="O71">
            <v>137.09684432288299</v>
          </cell>
          <cell r="P71">
            <v>127.96681794281201</v>
          </cell>
          <cell r="Q71">
            <v>119.136351304219</v>
          </cell>
        </row>
        <row r="72">
          <cell r="M72">
            <v>4.7291164561759995</v>
          </cell>
          <cell r="N72">
            <v>4.0210631298289998</v>
          </cell>
          <cell r="O72">
            <v>3.4891231696829998</v>
          </cell>
          <cell r="P72">
            <v>3.2100165438800001</v>
          </cell>
          <cell r="Q72">
            <v>2.9003438006099995</v>
          </cell>
        </row>
        <row r="73">
          <cell r="M73">
            <v>69.672784366077011</v>
          </cell>
          <cell r="N73">
            <v>56.502665700088997</v>
          </cell>
          <cell r="O73">
            <v>46.784148315875996</v>
          </cell>
          <cell r="P73">
            <v>41.429982998249997</v>
          </cell>
          <cell r="Q73">
            <v>36.142067923634002</v>
          </cell>
        </row>
        <row r="74">
          <cell r="M74">
            <v>2.8887050565529999</v>
          </cell>
          <cell r="N74">
            <v>2.161898321007</v>
          </cell>
          <cell r="O74">
            <v>1.630695589481</v>
          </cell>
          <cell r="P74">
            <v>1.683159300724</v>
          </cell>
          <cell r="Q74">
            <v>1.0033221317179999</v>
          </cell>
        </row>
        <row r="75">
          <cell r="M75">
            <v>3.861661736776</v>
          </cell>
          <cell r="N75">
            <v>3.2971559879179999</v>
          </cell>
          <cell r="O75">
            <v>2.8731012820550004</v>
          </cell>
          <cell r="P75">
            <v>2.6507343065869997</v>
          </cell>
          <cell r="Q75">
            <v>2.4040636108409998</v>
          </cell>
        </row>
        <row r="76">
          <cell r="M76">
            <v>4.8064734701340006</v>
          </cell>
          <cell r="N76">
            <v>4.0651831024669995</v>
          </cell>
          <cell r="O76">
            <v>3.5081957554679999</v>
          </cell>
          <cell r="P76">
            <v>3.2157030924969998</v>
          </cell>
          <cell r="Q76">
            <v>2.8910890745320001</v>
          </cell>
        </row>
        <row r="77">
          <cell r="M77">
            <v>84.655803265968999</v>
          </cell>
          <cell r="N77">
            <v>64.444791222421003</v>
          </cell>
          <cell r="O77">
            <v>49.640197993748998</v>
          </cell>
          <cell r="P77">
            <v>42.901072274593005</v>
          </cell>
          <cell r="Q77">
            <v>33.47765663357</v>
          </cell>
        </row>
        <row r="78">
          <cell r="M78">
            <v>10.023259132572999</v>
          </cell>
          <cell r="N78">
            <v>9.1273898904670006</v>
          </cell>
          <cell r="O78">
            <v>8.0417506990530008</v>
          </cell>
          <cell r="P78">
            <v>7.5925394231660004</v>
          </cell>
          <cell r="Q78">
            <v>7.4224458034060001</v>
          </cell>
        </row>
        <row r="79">
          <cell r="M79">
            <v>8.6318632987009991</v>
          </cell>
          <cell r="N79">
            <v>7.5630048289060001</v>
          </cell>
          <cell r="O79">
            <v>6.7599501639589992</v>
          </cell>
          <cell r="P79">
            <v>6.3384261618940005</v>
          </cell>
          <cell r="Q79">
            <v>5.8706790306130001</v>
          </cell>
        </row>
        <row r="80">
          <cell r="M80">
            <v>63.726380693784002</v>
          </cell>
          <cell r="N80">
            <v>55.202410391881003</v>
          </cell>
          <cell r="O80">
            <v>48.93899015945</v>
          </cell>
          <cell r="P80">
            <v>45.488852338492002</v>
          </cell>
          <cell r="Q80">
            <v>42.159880074185999</v>
          </cell>
        </row>
        <row r="81">
          <cell r="M81">
            <v>73.510776177617998</v>
          </cell>
          <cell r="N81">
            <v>63.950244278180001</v>
          </cell>
          <cell r="O81">
            <v>56.927463032094998</v>
          </cell>
          <cell r="P81">
            <v>53.061697622379</v>
          </cell>
          <cell r="Q81">
            <v>49.337450022368998</v>
          </cell>
        </row>
        <row r="82">
          <cell r="M82">
            <v>6.8903019371280001</v>
          </cell>
          <cell r="N82">
            <v>5.863893552535</v>
          </cell>
          <cell r="O82">
            <v>5.0928533595059999</v>
          </cell>
          <cell r="P82">
            <v>4.6885146655110006</v>
          </cell>
          <cell r="Q82">
            <v>4.239976769009</v>
          </cell>
        </row>
        <row r="83">
          <cell r="M83">
            <v>116.159366743756</v>
          </cell>
          <cell r="N83">
            <v>93.192968377694001</v>
          </cell>
          <cell r="O83">
            <v>76.380190331918996</v>
          </cell>
          <cell r="P83">
            <v>66.948049870791991</v>
          </cell>
          <cell r="Q83">
            <v>58.104520496672997</v>
          </cell>
        </row>
        <row r="84">
          <cell r="M84">
            <v>11.635485357874</v>
          </cell>
          <cell r="N84">
            <v>10.676281706095001</v>
          </cell>
          <cell r="O84">
            <v>9.5143068950469996</v>
          </cell>
          <cell r="P84">
            <v>9.0348628421730002</v>
          </cell>
          <cell r="Q84">
            <v>8.8549146029019994</v>
          </cell>
        </row>
        <row r="85">
          <cell r="M85">
            <v>154.807254182382</v>
          </cell>
          <cell r="N85">
            <v>138.5405164988</v>
          </cell>
          <cell r="O85">
            <v>126.55084554755399</v>
          </cell>
          <cell r="P85">
            <v>120.05923294288098</v>
          </cell>
          <cell r="Q85">
            <v>113.63970606973301</v>
          </cell>
        </row>
        <row r="86">
          <cell r="M86">
            <v>4.9553498909179998</v>
          </cell>
          <cell r="N86">
            <v>4.1930197578020003</v>
          </cell>
          <cell r="O86">
            <v>3.620268710081</v>
          </cell>
          <cell r="P86">
            <v>3.319639980866</v>
          </cell>
          <cell r="Q86">
            <v>2.9860483516830003</v>
          </cell>
        </row>
        <row r="87">
          <cell r="M87">
            <v>7.492977765489</v>
          </cell>
          <cell r="N87">
            <v>6.2839647985380003</v>
          </cell>
          <cell r="O87">
            <v>5.3755159807370001</v>
          </cell>
          <cell r="P87">
            <v>4.8983765589570005</v>
          </cell>
          <cell r="Q87">
            <v>4.3688077702079999</v>
          </cell>
        </row>
        <row r="88">
          <cell r="M88">
            <v>5.4956739811490003</v>
          </cell>
          <cell r="N88">
            <v>4.6418296890660002</v>
          </cell>
          <cell r="O88">
            <v>4.0002705613579996</v>
          </cell>
          <cell r="P88">
            <v>3.6633616082869995</v>
          </cell>
          <cell r="Q88">
            <v>3.289451767249</v>
          </cell>
        </row>
        <row r="89">
          <cell r="M89">
            <v>3.7711252676019997</v>
          </cell>
          <cell r="N89">
            <v>2.9888008514309998</v>
          </cell>
          <cell r="O89">
            <v>2.4004377878100001</v>
          </cell>
          <cell r="P89">
            <v>2.1815615937859998</v>
          </cell>
          <cell r="Q89">
            <v>1.7443273192430002</v>
          </cell>
        </row>
        <row r="90">
          <cell r="M90">
            <v>61.735416174488002</v>
          </cell>
          <cell r="N90">
            <v>49.596133142726003</v>
          </cell>
          <cell r="O90">
            <v>40.644517547141</v>
          </cell>
          <cell r="P90">
            <v>35.695465329903001</v>
          </cell>
          <cell r="Q90">
            <v>30.833618360149</v>
          </cell>
        </row>
        <row r="91">
          <cell r="M91">
            <v>7.0113258351760006</v>
          </cell>
          <cell r="N91">
            <v>6.0189220904919996</v>
          </cell>
          <cell r="O91">
            <v>5.273537452986</v>
          </cell>
          <cell r="P91">
            <v>4.8830031449310001</v>
          </cell>
          <cell r="Q91">
            <v>4.4499070326810006</v>
          </cell>
        </row>
        <row r="92">
          <cell r="M92">
            <v>5.5460685021699998</v>
          </cell>
          <cell r="N92">
            <v>4.3397715196039996</v>
          </cell>
          <cell r="O92">
            <v>3.4324953616379998</v>
          </cell>
          <cell r="P92">
            <v>3.2851447920279999</v>
          </cell>
          <cell r="Q92">
            <v>2.4203150142350003</v>
          </cell>
        </row>
        <row r="93">
          <cell r="M93">
            <v>4.7722673647159999</v>
          </cell>
          <cell r="N93">
            <v>3.873403284878</v>
          </cell>
          <cell r="O93">
            <v>3.1975591378849999</v>
          </cell>
          <cell r="P93">
            <v>2.84120209657</v>
          </cell>
          <cell r="Q93">
            <v>2.445180052859</v>
          </cell>
        </row>
        <row r="94">
          <cell r="M94">
            <v>6.2439539704460003</v>
          </cell>
          <cell r="N94">
            <v>5.3461220819649995</v>
          </cell>
          <cell r="O94">
            <v>4.6717250627199993</v>
          </cell>
          <cell r="P94">
            <v>4.3182439210460002</v>
          </cell>
          <cell r="Q94">
            <v>3.9261878708509999</v>
          </cell>
        </row>
        <row r="95">
          <cell r="M95">
            <v>81.730067203556004</v>
          </cell>
          <cell r="N95">
            <v>65.268129957445012</v>
          </cell>
          <cell r="O95">
            <v>53.138654799591002</v>
          </cell>
          <cell r="P95">
            <v>46.417539403836003</v>
          </cell>
          <cell r="Q95">
            <v>39.850071755222004</v>
          </cell>
        </row>
        <row r="96">
          <cell r="M96">
            <v>17.436917397790999</v>
          </cell>
          <cell r="N96">
            <v>16.035949310664002</v>
          </cell>
          <cell r="O96">
            <v>14.339190628809</v>
          </cell>
          <cell r="P96">
            <v>13.640287915209999</v>
          </cell>
          <cell r="Q96">
            <v>13.379386860611998</v>
          </cell>
        </row>
        <row r="97">
          <cell r="M97">
            <v>95.876268306916003</v>
          </cell>
          <cell r="N97">
            <v>80.208869517118998</v>
          </cell>
          <cell r="O97">
            <v>68.686543205432002</v>
          </cell>
          <cell r="P97">
            <v>62.312339186384001</v>
          </cell>
          <cell r="Q97">
            <v>56.143760303116999</v>
          </cell>
        </row>
        <row r="98">
          <cell r="M98">
            <v>5.6341410100769993</v>
          </cell>
          <cell r="N98">
            <v>4.9234643805499996</v>
          </cell>
          <cell r="O98">
            <v>4.3898870658939995</v>
          </cell>
          <cell r="P98">
            <v>4.1109721295429997</v>
          </cell>
          <cell r="Q98">
            <v>3.8018968941500004</v>
          </cell>
        </row>
        <row r="99">
          <cell r="M99">
            <v>3.6842421631289999</v>
          </cell>
          <cell r="N99">
            <v>2.889962137725</v>
          </cell>
          <cell r="O99">
            <v>2.2925761928799999</v>
          </cell>
          <cell r="P99">
            <v>2.1706387047410001</v>
          </cell>
          <cell r="Q99">
            <v>1.6261590239789998</v>
          </cell>
        </row>
        <row r="100">
          <cell r="M100">
            <v>2.4814257185890001</v>
          </cell>
          <cell r="N100">
            <v>1.7731440744269999</v>
          </cell>
          <cell r="O100">
            <v>1.394454875636</v>
          </cell>
          <cell r="P100">
            <v>1.439318109712</v>
          </cell>
          <cell r="Q100">
            <v>0.64268466301100013</v>
          </cell>
        </row>
        <row r="101">
          <cell r="M101">
            <v>4.8705023211510001</v>
          </cell>
          <cell r="N101">
            <v>4.0617903310120003</v>
          </cell>
          <cell r="O101">
            <v>3.4539935253379999</v>
          </cell>
          <cell r="P101">
            <v>3.1343448913360001</v>
          </cell>
          <cell r="Q101">
            <v>2.7794191241419997</v>
          </cell>
        </row>
        <row r="102">
          <cell r="M102">
            <v>1.603951407439</v>
          </cell>
          <cell r="N102">
            <v>1.2239097003569999</v>
          </cell>
          <cell r="O102">
            <v>0.93802042172199995</v>
          </cell>
          <cell r="P102">
            <v>0.95954800199599999</v>
          </cell>
          <cell r="Q102">
            <v>0.618657785844</v>
          </cell>
        </row>
        <row r="103">
          <cell r="M103">
            <v>27.920939980505</v>
          </cell>
          <cell r="N103">
            <v>25.897371483595002</v>
          </cell>
          <cell r="O103">
            <v>24.404548210713997</v>
          </cell>
          <cell r="P103">
            <v>23.613626179161997</v>
          </cell>
          <cell r="Q103">
            <v>22.820032507834</v>
          </cell>
        </row>
        <row r="104">
          <cell r="M104">
            <v>17.200032279548999</v>
          </cell>
          <cell r="N104">
            <v>16.290293036948</v>
          </cell>
          <cell r="O104">
            <v>15.190678552626999</v>
          </cell>
          <cell r="P104">
            <v>14.744925537552998</v>
          </cell>
          <cell r="Q104">
            <v>14.587021039217998</v>
          </cell>
        </row>
        <row r="105">
          <cell r="M105">
            <v>7.2386638535990002</v>
          </cell>
          <cell r="N105">
            <v>5.9383876869780003</v>
          </cell>
          <cell r="O105">
            <v>4.9608752150919999</v>
          </cell>
          <cell r="P105">
            <v>4.4459219673370001</v>
          </cell>
          <cell r="Q105">
            <v>3.8738208861850008</v>
          </cell>
        </row>
        <row r="106">
          <cell r="M106">
            <v>4.0434530498210002</v>
          </cell>
          <cell r="N106">
            <v>3.4671722839050001</v>
          </cell>
          <cell r="O106">
            <v>3.0343533914789997</v>
          </cell>
          <cell r="P106">
            <v>2.8076464208869996</v>
          </cell>
          <cell r="Q106">
            <v>2.5562551205790003</v>
          </cell>
        </row>
        <row r="107">
          <cell r="M107">
            <v>3.4576878057060001</v>
          </cell>
          <cell r="N107">
            <v>2.9774403139390002</v>
          </cell>
          <cell r="O107">
            <v>2.616756600829</v>
          </cell>
          <cell r="P107">
            <v>2.4278613445819999</v>
          </cell>
          <cell r="Q107">
            <v>2.21840901305</v>
          </cell>
        </row>
        <row r="108">
          <cell r="M108">
            <v>194.76652004198797</v>
          </cell>
          <cell r="N108">
            <v>167.92174600699499</v>
          </cell>
          <cell r="O108">
            <v>147.69667626139301</v>
          </cell>
          <cell r="P108">
            <v>136.715516527478</v>
          </cell>
          <cell r="Q108">
            <v>126.458271461921</v>
          </cell>
        </row>
        <row r="109">
          <cell r="M109">
            <v>3.1538084863680003</v>
          </cell>
          <cell r="N109">
            <v>2.5753566820870004</v>
          </cell>
          <cell r="O109">
            <v>2.140460372962</v>
          </cell>
          <cell r="P109">
            <v>1.911256746834</v>
          </cell>
          <cell r="Q109">
            <v>1.6565802296559999</v>
          </cell>
        </row>
        <row r="110">
          <cell r="M110">
            <v>137.25496759815999</v>
          </cell>
          <cell r="N110">
            <v>121.630301877942</v>
          </cell>
          <cell r="O110">
            <v>110.16112038749</v>
          </cell>
          <cell r="P110">
            <v>103.873177511438</v>
          </cell>
          <cell r="Q110">
            <v>97.828996022840002</v>
          </cell>
        </row>
        <row r="111">
          <cell r="M111">
            <v>2.4785185661619997</v>
          </cell>
          <cell r="N111">
            <v>2.0568845084309997</v>
          </cell>
          <cell r="O111">
            <v>1.7399678524509998</v>
          </cell>
          <cell r="P111">
            <v>1.5731939701870001</v>
          </cell>
          <cell r="Q111">
            <v>1.3879768862169999</v>
          </cell>
        </row>
        <row r="112">
          <cell r="M112">
            <v>6.0032132781750001</v>
          </cell>
          <cell r="N112">
            <v>5.1096792354589997</v>
          </cell>
          <cell r="O112">
            <v>4.4384026342069998</v>
          </cell>
          <cell r="P112">
            <v>4.086217076924</v>
          </cell>
          <cell r="Q112">
            <v>3.6954733635220003</v>
          </cell>
        </row>
        <row r="113">
          <cell r="M113">
            <v>132.015805773197</v>
          </cell>
          <cell r="N113">
            <v>114.564567007398</v>
          </cell>
          <cell r="O113">
            <v>101.724625539375</v>
          </cell>
          <cell r="P113">
            <v>94.673318369379004</v>
          </cell>
          <cell r="Q113">
            <v>87.811042406911994</v>
          </cell>
        </row>
        <row r="114">
          <cell r="M114">
            <v>161.654969269242</v>
          </cell>
          <cell r="N114">
            <v>139.871328272695</v>
          </cell>
          <cell r="O114">
            <v>123.54555967406999</v>
          </cell>
          <cell r="P114">
            <v>114.58582754490399</v>
          </cell>
          <cell r="Q114">
            <v>106.44616721357599</v>
          </cell>
        </row>
        <row r="115">
          <cell r="M115">
            <v>4.8086492223719999</v>
          </cell>
          <cell r="N115">
            <v>3.7319640849670002</v>
          </cell>
          <cell r="O115">
            <v>2.9221541896610002</v>
          </cell>
          <cell r="P115">
            <v>2.9082550479810001</v>
          </cell>
          <cell r="Q115">
            <v>2.0185773896289998</v>
          </cell>
        </row>
        <row r="116">
          <cell r="M116">
            <v>39.374648531017996</v>
          </cell>
          <cell r="N116">
            <v>34.249558470338002</v>
          </cell>
          <cell r="O116">
            <v>30.486304695569999</v>
          </cell>
          <cell r="P116">
            <v>28.413835066255999</v>
          </cell>
          <cell r="Q116">
            <v>26.421874306867998</v>
          </cell>
        </row>
        <row r="117">
          <cell r="M117">
            <v>4.4979445381399996</v>
          </cell>
          <cell r="N117">
            <v>3.7687617851989996</v>
          </cell>
          <cell r="O117">
            <v>3.2207799428719999</v>
          </cell>
          <cell r="P117">
            <v>2.9327269414470001</v>
          </cell>
          <cell r="Q117">
            <v>2.6129342389039998</v>
          </cell>
        </row>
        <row r="118">
          <cell r="M118">
            <v>3.3599139989100002</v>
          </cell>
          <cell r="N118">
            <v>2.8187142491599997</v>
          </cell>
          <cell r="O118">
            <v>2.4120717655270001</v>
          </cell>
          <cell r="P118">
            <v>2.198535553942</v>
          </cell>
          <cell r="Q118">
            <v>1.9615508881630002</v>
          </cell>
        </row>
        <row r="119">
          <cell r="M119">
            <v>98.793539884748995</v>
          </cell>
          <cell r="N119">
            <v>87.440667412016012</v>
          </cell>
          <cell r="O119">
            <v>79.106696634757995</v>
          </cell>
          <cell r="P119">
            <v>74.535119612555008</v>
          </cell>
          <cell r="Q119">
            <v>70.140387560849007</v>
          </cell>
        </row>
        <row r="120">
          <cell r="M120">
            <v>200.49706668766999</v>
          </cell>
          <cell r="N120">
            <v>171.023101622241</v>
          </cell>
          <cell r="O120">
            <v>149.46620684843001</v>
          </cell>
          <cell r="P120">
            <v>137.434279788395</v>
          </cell>
          <cell r="Q120">
            <v>126.18858667898701</v>
          </cell>
        </row>
        <row r="121">
          <cell r="M121">
            <v>2.872420310061</v>
          </cell>
          <cell r="N121">
            <v>2.269475686552</v>
          </cell>
          <cell r="O121">
            <v>1.8159715154199998</v>
          </cell>
          <cell r="P121">
            <v>1.614654425965</v>
          </cell>
          <cell r="Q121">
            <v>1.3098793603240002</v>
          </cell>
        </row>
        <row r="122">
          <cell r="M122">
            <v>16.763566868542</v>
          </cell>
          <cell r="N122">
            <v>15.510703306139</v>
          </cell>
          <cell r="O122">
            <v>13.993671358274</v>
          </cell>
          <cell r="P122">
            <v>13.369949342165</v>
          </cell>
          <cell r="Q122">
            <v>13.138473908984999</v>
          </cell>
        </row>
        <row r="123">
          <cell r="M123">
            <v>183.53374777517899</v>
          </cell>
          <cell r="N123">
            <v>151.64424586041102</v>
          </cell>
          <cell r="O123">
            <v>128.307331438002</v>
          </cell>
          <cell r="P123">
            <v>115.24034397610401</v>
          </cell>
          <cell r="Q123">
            <v>103.003283127047</v>
          </cell>
        </row>
        <row r="124">
          <cell r="M124">
            <v>29.341119397488001</v>
          </cell>
          <cell r="N124">
            <v>26.872982001564999</v>
          </cell>
          <cell r="O124">
            <v>23.883224665958998</v>
          </cell>
          <cell r="P124">
            <v>22.65004989909</v>
          </cell>
          <cell r="Q124">
            <v>22.187717715962002</v>
          </cell>
        </row>
        <row r="125">
          <cell r="M125">
            <v>132.128908541616</v>
          </cell>
          <cell r="N125">
            <v>117.900788644855</v>
          </cell>
          <cell r="O125">
            <v>107.46643651688001</v>
          </cell>
          <cell r="P125">
            <v>101.742126348</v>
          </cell>
          <cell r="Q125">
            <v>96.270101397362012</v>
          </cell>
        </row>
        <row r="126">
          <cell r="M126">
            <v>73.290519892153995</v>
          </cell>
          <cell r="N126">
            <v>56.143158331256004</v>
          </cell>
          <cell r="O126">
            <v>43.584292466393997</v>
          </cell>
          <cell r="P126">
            <v>38.650887610551003</v>
          </cell>
          <cell r="Q126">
            <v>29.885968715745001</v>
          </cell>
        </row>
        <row r="127">
          <cell r="M127">
            <v>19.426250881858</v>
          </cell>
          <cell r="N127">
            <v>17.636116744329001</v>
          </cell>
          <cell r="O127">
            <v>15.466900167770998</v>
          </cell>
          <cell r="P127">
            <v>14.569714418374001</v>
          </cell>
          <cell r="Q127">
            <v>14.230447210255001</v>
          </cell>
        </row>
        <row r="128">
          <cell r="M128">
            <v>6.0298584417639995</v>
          </cell>
          <cell r="N128">
            <v>5.148714602479</v>
          </cell>
          <cell r="O128">
            <v>4.4868233201049996</v>
          </cell>
          <cell r="P128">
            <v>4.1398045858339998</v>
          </cell>
          <cell r="Q128">
            <v>3.7548823024389999</v>
          </cell>
        </row>
        <row r="129">
          <cell r="M129">
            <v>122.173171075152</v>
          </cell>
          <cell r="N129">
            <v>107.94992463684801</v>
          </cell>
          <cell r="O129">
            <v>97.514740100343005</v>
          </cell>
          <cell r="P129">
            <v>91.773146201312002</v>
          </cell>
          <cell r="Q129">
            <v>86.27825216612699</v>
          </cell>
        </row>
        <row r="130">
          <cell r="M130">
            <v>219.22480182575299</v>
          </cell>
          <cell r="N130">
            <v>193.64733022973999</v>
          </cell>
          <cell r="O130">
            <v>174.88246562658901</v>
          </cell>
          <cell r="P130">
            <v>164.56727758610401</v>
          </cell>
          <cell r="Q130">
            <v>154.69320813908001</v>
          </cell>
        </row>
        <row r="131">
          <cell r="M131">
            <v>13.282810423176</v>
          </cell>
          <cell r="N131">
            <v>12.332139905843999</v>
          </cell>
          <cell r="O131">
            <v>11.18122868207</v>
          </cell>
          <cell r="P131">
            <v>10.708720681440999</v>
          </cell>
          <cell r="Q131">
            <v>10.534175179186001</v>
          </cell>
        </row>
        <row r="132">
          <cell r="M132">
            <v>135.14275226799899</v>
          </cell>
          <cell r="N132">
            <v>118.936266805202</v>
          </cell>
          <cell r="O132">
            <v>107.01321958273</v>
          </cell>
          <cell r="P132">
            <v>100.488971999607</v>
          </cell>
          <cell r="Q132">
            <v>94.132878319202007</v>
          </cell>
        </row>
        <row r="133">
          <cell r="M133">
            <v>3.9953711459119998</v>
          </cell>
          <cell r="N133">
            <v>3.4058510459270002</v>
          </cell>
          <cell r="O133">
            <v>2.9630108925630001</v>
          </cell>
          <cell r="P133">
            <v>2.7308096787059997</v>
          </cell>
          <cell r="Q133">
            <v>2.47323596201</v>
          </cell>
        </row>
        <row r="134">
          <cell r="M134">
            <v>4.4679753767159998</v>
          </cell>
          <cell r="N134">
            <v>3.6438740176859996</v>
          </cell>
          <cell r="O134">
            <v>3.0242855504620003</v>
          </cell>
          <cell r="P134">
            <v>2.6977248633980002</v>
          </cell>
          <cell r="Q134">
            <v>2.3348645587970003</v>
          </cell>
        </row>
        <row r="135">
          <cell r="M135">
            <v>2.2338063957690002</v>
          </cell>
          <cell r="N135">
            <v>1.526947465741</v>
          </cell>
          <cell r="O135">
            <v>1.2898913596879999</v>
          </cell>
          <cell r="P135">
            <v>1.3313905139550002</v>
          </cell>
          <cell r="Q135">
            <v>0.39801997275700018</v>
          </cell>
        </row>
        <row r="136">
          <cell r="M136">
            <v>3.1809557453539998</v>
          </cell>
          <cell r="N136">
            <v>2.4686039407379998</v>
          </cell>
          <cell r="O136">
            <v>1.9327522453599999</v>
          </cell>
          <cell r="P136">
            <v>1.8273090899590001</v>
          </cell>
          <cell r="Q136">
            <v>1.3343192297840001</v>
          </cell>
        </row>
        <row r="137">
          <cell r="M137">
            <v>4.621875065687</v>
          </cell>
          <cell r="N137">
            <v>3.6343316417040001</v>
          </cell>
          <cell r="O137">
            <v>2.8915360890150001</v>
          </cell>
          <cell r="P137">
            <v>2.6223414961799998</v>
          </cell>
          <cell r="Q137">
            <v>2.0624834781629997</v>
          </cell>
        </row>
        <row r="138">
          <cell r="M138">
            <v>9.8770833561940012</v>
          </cell>
          <cell r="N138">
            <v>8.7799549346540005</v>
          </cell>
          <cell r="O138">
            <v>7.9568742108659993</v>
          </cell>
          <cell r="P138">
            <v>7.5286629821350006</v>
          </cell>
          <cell r="Q138">
            <v>7.0548953741859997</v>
          </cell>
        </row>
        <row r="139">
          <cell r="M139">
            <v>3.9306210690430001</v>
          </cell>
          <cell r="N139">
            <v>3.3739964869130006</v>
          </cell>
          <cell r="O139">
            <v>2.955922755484</v>
          </cell>
          <cell r="P139">
            <v>2.7368833046399996</v>
          </cell>
          <cell r="Q139">
            <v>2.4939738821030004</v>
          </cell>
        </row>
        <row r="140">
          <cell r="M140">
            <v>95.850032537309005</v>
          </cell>
          <cell r="N140">
            <v>80.887473183053004</v>
          </cell>
          <cell r="O140">
            <v>69.879582194726993</v>
          </cell>
          <cell r="P140">
            <v>63.802682545287006</v>
          </cell>
          <cell r="Q140">
            <v>57.904893089311003</v>
          </cell>
        </row>
        <row r="141">
          <cell r="M141">
            <v>5.2808475205229994</v>
          </cell>
          <cell r="N141">
            <v>4.4356370366290001</v>
          </cell>
          <cell r="O141">
            <v>3.8004952571929995</v>
          </cell>
          <cell r="P141">
            <v>3.4667360814190005</v>
          </cell>
          <cell r="Q141">
            <v>3.096241354445</v>
          </cell>
        </row>
        <row r="142">
          <cell r="M142">
            <v>137.004592152653</v>
          </cell>
          <cell r="N142">
            <v>113.80459501356302</v>
          </cell>
          <cell r="O142">
            <v>96.82697165175901</v>
          </cell>
          <cell r="P142">
            <v>87.321548437082996</v>
          </cell>
          <cell r="Q142">
            <v>78.420316629322002</v>
          </cell>
        </row>
        <row r="143">
          <cell r="M143">
            <v>14.560762866008</v>
          </cell>
          <cell r="N143">
            <v>13.300681955288001</v>
          </cell>
          <cell r="O143">
            <v>11.77404093847</v>
          </cell>
          <cell r="P143">
            <v>11.143528052628</v>
          </cell>
          <cell r="Q143">
            <v>10.906167210607</v>
          </cell>
        </row>
        <row r="144">
          <cell r="M144">
            <v>6.0786664546910005</v>
          </cell>
          <cell r="N144">
            <v>5.0943955504760003</v>
          </cell>
          <cell r="O144">
            <v>4.3547051544200004</v>
          </cell>
          <cell r="P144">
            <v>3.9658485395180003</v>
          </cell>
          <cell r="Q144">
            <v>3.5341340835349997</v>
          </cell>
        </row>
        <row r="145">
          <cell r="M145">
            <v>4.2834751526070001</v>
          </cell>
          <cell r="N145">
            <v>3.5600745678230004</v>
          </cell>
          <cell r="O145">
            <v>3.0163622434700001</v>
          </cell>
          <cell r="P145">
            <v>2.730314806679</v>
          </cell>
          <cell r="Q145">
            <v>2.4126613788500002</v>
          </cell>
        </row>
        <row r="146">
          <cell r="M146">
            <v>2.7463837889749998</v>
          </cell>
          <cell r="N146">
            <v>2.2780623388199999</v>
          </cell>
          <cell r="O146">
            <v>1.926098509165</v>
          </cell>
          <cell r="P146">
            <v>1.7410228524269999</v>
          </cell>
          <cell r="Q146">
            <v>1.535531672494</v>
          </cell>
        </row>
        <row r="147">
          <cell r="M147">
            <v>4.0216290857579997</v>
          </cell>
          <cell r="N147">
            <v>2.798158759284</v>
          </cell>
          <cell r="O147">
            <v>2.174357706726</v>
          </cell>
          <cell r="P147">
            <v>2.2443124399089998</v>
          </cell>
          <cell r="Q147">
            <v>0.8437259825029999</v>
          </cell>
        </row>
        <row r="148">
          <cell r="M148">
            <v>129.55286324773101</v>
          </cell>
          <cell r="N148">
            <v>114.427316625012</v>
          </cell>
          <cell r="O148">
            <v>103.30929744289401</v>
          </cell>
          <cell r="P148">
            <v>97.220185650220003</v>
          </cell>
          <cell r="Q148">
            <v>91.319311133354006</v>
          </cell>
        </row>
        <row r="149">
          <cell r="M149">
            <v>5.5508892327610004</v>
          </cell>
          <cell r="N149">
            <v>4.5821204978220003</v>
          </cell>
          <cell r="O149">
            <v>3.8538992359249997</v>
          </cell>
          <cell r="P149">
            <v>3.470502038097</v>
          </cell>
          <cell r="Q149">
            <v>3.0446403889059996</v>
          </cell>
        </row>
        <row r="150">
          <cell r="M150">
            <v>2.295693604422</v>
          </cell>
          <cell r="N150">
            <v>1.716154522569</v>
          </cell>
          <cell r="O150">
            <v>1.3258309192469999</v>
          </cell>
          <cell r="P150">
            <v>1.368486342463</v>
          </cell>
          <cell r="Q150">
            <v>0.79251785465800006</v>
          </cell>
        </row>
        <row r="151">
          <cell r="M151">
            <v>5.4559971176559996</v>
          </cell>
          <cell r="N151">
            <v>4.6681290979500005</v>
          </cell>
          <cell r="O151">
            <v>4.0763118117769999</v>
          </cell>
          <cell r="P151">
            <v>3.7660561106110002</v>
          </cell>
          <cell r="Q151">
            <v>3.4219212860520001</v>
          </cell>
        </row>
        <row r="152">
          <cell r="M152">
            <v>335.29107150780601</v>
          </cell>
          <cell r="N152">
            <v>279.59272865969996</v>
          </cell>
          <cell r="O152">
            <v>238.830556266618</v>
          </cell>
          <cell r="P152">
            <v>216.00102328309003</v>
          </cell>
          <cell r="Q152">
            <v>194.61821678838101</v>
          </cell>
        </row>
        <row r="153">
          <cell r="M153">
            <v>31.739478692963001</v>
          </cell>
          <cell r="N153">
            <v>29.351722058269001</v>
          </cell>
          <cell r="O153">
            <v>26.460091498738002</v>
          </cell>
          <cell r="P153">
            <v>25.269865170334</v>
          </cell>
          <cell r="Q153">
            <v>24.826557363496001</v>
          </cell>
        </row>
        <row r="154">
          <cell r="M154">
            <v>6.635720166654</v>
          </cell>
          <cell r="N154">
            <v>5.8022262119060004</v>
          </cell>
          <cell r="O154">
            <v>5.1765561514040002</v>
          </cell>
          <cell r="P154">
            <v>4.8498762776939994</v>
          </cell>
          <cell r="Q154">
            <v>4.4880086907620003</v>
          </cell>
        </row>
        <row r="155">
          <cell r="M155">
            <v>3.2623593997749998</v>
          </cell>
          <cell r="N155">
            <v>2.5928593903849997</v>
          </cell>
          <cell r="O155">
            <v>2.0893425978660001</v>
          </cell>
          <cell r="P155">
            <v>1.859013366983</v>
          </cell>
          <cell r="Q155">
            <v>1.5278042005019998</v>
          </cell>
        </row>
        <row r="156">
          <cell r="M156">
            <v>6.0244155678890001</v>
          </cell>
          <cell r="N156">
            <v>5.0866281592650004</v>
          </cell>
          <cell r="O156">
            <v>4.3820226460490002</v>
          </cell>
          <cell r="P156">
            <v>4.0120891339129994</v>
          </cell>
          <cell r="Q156">
            <v>3.6015584437890005</v>
          </cell>
        </row>
        <row r="157">
          <cell r="M157">
            <v>3.2454811081389998</v>
          </cell>
          <cell r="N157">
            <v>2.8383348794870003</v>
          </cell>
          <cell r="O157">
            <v>2.5326976113070003</v>
          </cell>
          <cell r="P157">
            <v>2.3730870333</v>
          </cell>
          <cell r="Q157">
            <v>2.1962737026279999</v>
          </cell>
        </row>
        <row r="158">
          <cell r="M158">
            <v>4.2548791713289997</v>
          </cell>
          <cell r="N158">
            <v>3.6195001308279995</v>
          </cell>
          <cell r="O158">
            <v>3.1421663102819997</v>
          </cell>
          <cell r="P158">
            <v>2.8917366701790002</v>
          </cell>
          <cell r="Q158">
            <v>2.6138907412969998</v>
          </cell>
        </row>
        <row r="159">
          <cell r="M159">
            <v>3.2580279844639999</v>
          </cell>
          <cell r="N159">
            <v>2.631826440028</v>
          </cell>
          <cell r="O159">
            <v>2.160963449649</v>
          </cell>
          <cell r="P159">
            <v>1.9125930383450001</v>
          </cell>
          <cell r="Q159">
            <v>1.6365425861980001</v>
          </cell>
        </row>
        <row r="160">
          <cell r="M160">
            <v>102.1932927048</v>
          </cell>
          <cell r="N160">
            <v>90.767749363282007</v>
          </cell>
          <cell r="O160">
            <v>82.385887028795992</v>
          </cell>
          <cell r="P160">
            <v>77.782514227021991</v>
          </cell>
          <cell r="Q160">
            <v>73.375692238108996</v>
          </cell>
        </row>
        <row r="161">
          <cell r="M161">
            <v>5.0001383193899995</v>
          </cell>
          <cell r="N161">
            <v>4.2312247261889997</v>
          </cell>
          <cell r="O161">
            <v>3.6535305482760001</v>
          </cell>
          <cell r="P161">
            <v>3.3503171063380002</v>
          </cell>
          <cell r="Q161">
            <v>3.0138609709850002</v>
          </cell>
        </row>
        <row r="162">
          <cell r="M162">
            <v>1163.4926646011099</v>
          </cell>
          <cell r="N162">
            <v>1156.5559663826079</v>
          </cell>
          <cell r="O162">
            <v>1157.153451880934</v>
          </cell>
          <cell r="P162">
            <v>1177.519533442141</v>
          </cell>
          <cell r="Q162">
            <v>1205.954281370512</v>
          </cell>
        </row>
        <row r="163">
          <cell r="M163">
            <v>6.1712520407600007</v>
          </cell>
          <cell r="N163">
            <v>5.2467804407620005</v>
          </cell>
          <cell r="O163">
            <v>4.5522175229409996</v>
          </cell>
          <cell r="P163">
            <v>4.1876756297300002</v>
          </cell>
          <cell r="Q163">
            <v>3.7831718101510003</v>
          </cell>
        </row>
        <row r="164">
          <cell r="M164">
            <v>142.388690381712</v>
          </cell>
          <cell r="N164">
            <v>119.248079012704</v>
          </cell>
          <cell r="O164">
            <v>101.96915092716401</v>
          </cell>
          <cell r="P164">
            <v>92.420044356750992</v>
          </cell>
          <cell r="Q164">
            <v>83.677316533485993</v>
          </cell>
        </row>
        <row r="165">
          <cell r="M165">
            <v>4.1567797974360001</v>
          </cell>
          <cell r="N165">
            <v>3.4683593819620002</v>
          </cell>
          <cell r="O165">
            <v>2.9509700151890002</v>
          </cell>
          <cell r="P165">
            <v>2.6788707888660004</v>
          </cell>
          <cell r="Q165">
            <v>2.3767431478580003</v>
          </cell>
        </row>
        <row r="166">
          <cell r="M166">
            <v>4.7112845590329995</v>
          </cell>
          <cell r="N166">
            <v>3.9391180439310003</v>
          </cell>
          <cell r="O166">
            <v>3.3588946138670002</v>
          </cell>
          <cell r="P166">
            <v>3.0540848862350001</v>
          </cell>
          <cell r="Q166">
            <v>2.7157590634819999</v>
          </cell>
        </row>
        <row r="167">
          <cell r="M167">
            <v>8.134990002008001</v>
          </cell>
          <cell r="N167">
            <v>7.2545947316620003</v>
          </cell>
          <cell r="O167">
            <v>6.5933607393949991</v>
          </cell>
          <cell r="P167">
            <v>6.2469859723659997</v>
          </cell>
          <cell r="Q167">
            <v>5.8628877126859997</v>
          </cell>
        </row>
        <row r="168">
          <cell r="M168">
            <v>59.801877591502006</v>
          </cell>
          <cell r="N168">
            <v>56.475758999789996</v>
          </cell>
          <cell r="O168">
            <v>52.453925487511</v>
          </cell>
          <cell r="P168">
            <v>50.818655506230996</v>
          </cell>
          <cell r="Q168">
            <v>50.233448241825997</v>
          </cell>
        </row>
        <row r="169">
          <cell r="M169">
            <v>143.382361535261</v>
          </cell>
          <cell r="N169">
            <v>129.52732829635499</v>
          </cell>
          <cell r="O169">
            <v>119.360049506235</v>
          </cell>
          <cell r="P169">
            <v>113.81736203615202</v>
          </cell>
          <cell r="Q169">
            <v>108.48537934148399</v>
          </cell>
        </row>
        <row r="170">
          <cell r="M170">
            <v>4.737871338223</v>
          </cell>
          <cell r="N170">
            <v>3.7768897597910001</v>
          </cell>
          <cell r="O170">
            <v>3.0542655027349999</v>
          </cell>
          <cell r="P170">
            <v>2.822846074713</v>
          </cell>
          <cell r="Q170">
            <v>2.2492258753329999</v>
          </cell>
        </row>
        <row r="171">
          <cell r="M171">
            <v>187.31664392209299</v>
          </cell>
          <cell r="N171">
            <v>170.75900987035601</v>
          </cell>
          <cell r="O171">
            <v>158.59757196753199</v>
          </cell>
          <cell r="P171">
            <v>152.01453625443699</v>
          </cell>
          <cell r="Q171">
            <v>145.630221255386</v>
          </cell>
        </row>
        <row r="172">
          <cell r="M172">
            <v>61.819630915453004</v>
          </cell>
          <cell r="N172">
            <v>55.292191519767997</v>
          </cell>
          <cell r="O172">
            <v>50.506603774879004</v>
          </cell>
          <cell r="P172">
            <v>47.882711568432001</v>
          </cell>
          <cell r="Q172">
            <v>45.377979217891003</v>
          </cell>
        </row>
        <row r="173">
          <cell r="M173">
            <v>3.4107561973970002</v>
          </cell>
          <cell r="N173">
            <v>2.9313048890109998</v>
          </cell>
          <cell r="O173">
            <v>2.5712031263330002</v>
          </cell>
          <cell r="P173">
            <v>2.3825621698430002</v>
          </cell>
          <cell r="Q173">
            <v>2.1733732929539999</v>
          </cell>
        </row>
        <row r="174">
          <cell r="M174">
            <v>105.64005305644099</v>
          </cell>
          <cell r="N174">
            <v>95.062281545187005</v>
          </cell>
          <cell r="O174">
            <v>87.264033253109005</v>
          </cell>
          <cell r="P174">
            <v>83.050924598067013</v>
          </cell>
          <cell r="Q174">
            <v>78.875518083051986</v>
          </cell>
        </row>
        <row r="175">
          <cell r="M175">
            <v>238.147609461152</v>
          </cell>
          <cell r="N175">
            <v>190.81843090398701</v>
          </cell>
          <cell r="O175">
            <v>156.16071268423198</v>
          </cell>
          <cell r="P175">
            <v>136.68645622194302</v>
          </cell>
          <cell r="Q175">
            <v>118.409757507999</v>
          </cell>
        </row>
        <row r="176">
          <cell r="M176">
            <v>28.020304314396999</v>
          </cell>
          <cell r="N176">
            <v>25.85753983144</v>
          </cell>
          <cell r="O176">
            <v>23.238109515571999</v>
          </cell>
          <cell r="P176">
            <v>22.159040258411999</v>
          </cell>
          <cell r="Q176">
            <v>21.756088020019</v>
          </cell>
        </row>
        <row r="177">
          <cell r="M177">
            <v>3.006635670453</v>
          </cell>
          <cell r="N177">
            <v>2.4056680869829998</v>
          </cell>
          <cell r="O177">
            <v>1.953720030258</v>
          </cell>
          <cell r="P177">
            <v>1.7151399281649999</v>
          </cell>
          <cell r="Q177">
            <v>1.4499027877970003</v>
          </cell>
        </row>
        <row r="178">
          <cell r="M178">
            <v>140.80845626038501</v>
          </cell>
          <cell r="N178">
            <v>126.02357012640999</v>
          </cell>
          <cell r="O178">
            <v>115.156659697495</v>
          </cell>
          <cell r="P178">
            <v>109.232458877997</v>
          </cell>
          <cell r="Q178">
            <v>103.48211760890601</v>
          </cell>
        </row>
        <row r="179">
          <cell r="M179">
            <v>4.9792768769449998</v>
          </cell>
          <cell r="N179">
            <v>4.1429780281620001</v>
          </cell>
          <cell r="O179">
            <v>3.5145005605650002</v>
          </cell>
          <cell r="P179">
            <v>3.1841412468670005</v>
          </cell>
          <cell r="Q179">
            <v>2.817383237644</v>
          </cell>
        </row>
        <row r="180">
          <cell r="M180">
            <v>6.3961629821789998</v>
          </cell>
          <cell r="N180">
            <v>4.9684651168730003</v>
          </cell>
          <cell r="O180">
            <v>3.8944704538599999</v>
          </cell>
          <cell r="P180">
            <v>3.6074932378989999</v>
          </cell>
          <cell r="Q180">
            <v>2.6947424129719999</v>
          </cell>
        </row>
        <row r="181">
          <cell r="M181">
            <v>69.338442526611004</v>
          </cell>
          <cell r="N181">
            <v>58.24582063106601</v>
          </cell>
          <cell r="O181">
            <v>50.070859788871999</v>
          </cell>
          <cell r="P181">
            <v>45.575841171918995</v>
          </cell>
          <cell r="Q181">
            <v>41.163780522631001</v>
          </cell>
        </row>
        <row r="182">
          <cell r="M182">
            <v>2.4296491510959997</v>
          </cell>
          <cell r="N182">
            <v>1.826590132522</v>
          </cell>
          <cell r="O182">
            <v>1.3727991750819999</v>
          </cell>
          <cell r="P182">
            <v>1.3321780777710002</v>
          </cell>
          <cell r="Q182">
            <v>0.86482267532399992</v>
          </cell>
        </row>
        <row r="183">
          <cell r="M183">
            <v>49.579050282632004</v>
          </cell>
          <cell r="N183">
            <v>44.280618885491997</v>
          </cell>
          <cell r="O183">
            <v>40.392310435205999</v>
          </cell>
          <cell r="P183">
            <v>38.262556986657998</v>
          </cell>
          <cell r="Q183">
            <v>36.217435551041007</v>
          </cell>
        </row>
        <row r="184">
          <cell r="M184">
            <v>7.2970690458549994</v>
          </cell>
          <cell r="N184">
            <v>6.3308612703579996</v>
          </cell>
          <cell r="O184">
            <v>5.6049058766739996</v>
          </cell>
          <cell r="P184">
            <v>5.2237749574970005</v>
          </cell>
          <cell r="Q184">
            <v>4.8008223381470003</v>
          </cell>
        </row>
        <row r="185">
          <cell r="M185">
            <v>5.5820183049259997</v>
          </cell>
          <cell r="N185">
            <v>4.6203563949739994</v>
          </cell>
          <cell r="O185">
            <v>3.8975060461450002</v>
          </cell>
          <cell r="P185">
            <v>3.517027030685</v>
          </cell>
          <cell r="Q185">
            <v>3.0944398000679998</v>
          </cell>
        </row>
        <row r="186">
          <cell r="M186">
            <v>63.327849438588004</v>
          </cell>
          <cell r="N186">
            <v>52.516359943190999</v>
          </cell>
          <cell r="O186">
            <v>44.555836617499999</v>
          </cell>
          <cell r="P186">
            <v>40.157641620306002</v>
          </cell>
          <cell r="Q186">
            <v>35.871120051177996</v>
          </cell>
        </row>
        <row r="187">
          <cell r="M187">
            <v>10.696801143793</v>
          </cell>
          <cell r="N187">
            <v>9.6695550605280012</v>
          </cell>
          <cell r="O187">
            <v>8.4245643689329999</v>
          </cell>
          <cell r="P187">
            <v>7.9089429710660006</v>
          </cell>
          <cell r="Q187">
            <v>7.7131447580810004</v>
          </cell>
        </row>
        <row r="188">
          <cell r="M188">
            <v>56.552797704258005</v>
          </cell>
          <cell r="N188">
            <v>47.347343044372998</v>
          </cell>
          <cell r="O188">
            <v>40.574723520482003</v>
          </cell>
          <cell r="P188">
            <v>36.835835150221001</v>
          </cell>
          <cell r="Q188">
            <v>33.206563946863994</v>
          </cell>
        </row>
        <row r="189">
          <cell r="M189">
            <v>237.33035533600398</v>
          </cell>
          <cell r="N189">
            <v>193.53169041105701</v>
          </cell>
          <cell r="O189">
            <v>160.39283735864299</v>
          </cell>
          <cell r="P189">
            <v>142.18464955478399</v>
          </cell>
          <cell r="Q189">
            <v>125.72955484017498</v>
          </cell>
        </row>
        <row r="190">
          <cell r="M190">
            <v>4.5295421423000004</v>
          </cell>
          <cell r="N190">
            <v>3.7453117407759997</v>
          </cell>
          <cell r="O190">
            <v>3.1558259142039997</v>
          </cell>
          <cell r="P190">
            <v>2.8455286843509997</v>
          </cell>
          <cell r="Q190">
            <v>2.500884573984</v>
          </cell>
        </row>
        <row r="191">
          <cell r="M191">
            <v>3.9570178271659997</v>
          </cell>
          <cell r="N191">
            <v>3.2914671371619999</v>
          </cell>
          <cell r="O191">
            <v>2.7912287940340006</v>
          </cell>
          <cell r="P191">
            <v>2.5280330317540001</v>
          </cell>
          <cell r="Q191">
            <v>2.2357488973690001</v>
          </cell>
        </row>
        <row r="192">
          <cell r="M192">
            <v>84.920863831304999</v>
          </cell>
          <cell r="N192">
            <v>72.647347711837</v>
          </cell>
          <cell r="O192">
            <v>63.611207187686006</v>
          </cell>
          <cell r="P192">
            <v>58.641428656482006</v>
          </cell>
          <cell r="Q192">
            <v>53.790878742480004</v>
          </cell>
        </row>
        <row r="193">
          <cell r="M193">
            <v>4.2413826055369999</v>
          </cell>
          <cell r="N193">
            <v>3.635744729482</v>
          </cell>
          <cell r="O193">
            <v>3.1808417539040001</v>
          </cell>
          <cell r="P193">
            <v>2.9424561736449997</v>
          </cell>
          <cell r="Q193">
            <v>2.6780738969260001</v>
          </cell>
        </row>
        <row r="194">
          <cell r="M194">
            <v>3.549442336532</v>
          </cell>
          <cell r="N194">
            <v>2.7027264056279998</v>
          </cell>
          <cell r="O194">
            <v>2.0656644704909999</v>
          </cell>
          <cell r="P194">
            <v>1.978079520773</v>
          </cell>
          <cell r="Q194">
            <v>1.3531285306380001</v>
          </cell>
        </row>
        <row r="195">
          <cell r="M195">
            <v>87.600923257351994</v>
          </cell>
          <cell r="N195">
            <v>76.201539149005001</v>
          </cell>
          <cell r="O195">
            <v>67.807943785009996</v>
          </cell>
          <cell r="P195">
            <v>63.208991838472002</v>
          </cell>
          <cell r="Q195">
            <v>58.709989567890005</v>
          </cell>
        </row>
        <row r="196">
          <cell r="M196">
            <v>24.176036561114</v>
          </cell>
          <cell r="N196">
            <v>22.720525391259002</v>
          </cell>
          <cell r="O196">
            <v>20.959723687846001</v>
          </cell>
          <cell r="P196">
            <v>20.241021330282997</v>
          </cell>
          <cell r="Q196">
            <v>19.980511086536001</v>
          </cell>
        </row>
        <row r="197">
          <cell r="M197">
            <v>7.4191274988930003</v>
          </cell>
          <cell r="N197">
            <v>6.3017388433849995</v>
          </cell>
          <cell r="O197">
            <v>5.4623083346449999</v>
          </cell>
          <cell r="P197">
            <v>5.021961145914001</v>
          </cell>
          <cell r="Q197">
            <v>4.5334257624259999</v>
          </cell>
        </row>
        <row r="198">
          <cell r="M198">
            <v>7.3503932077460004</v>
          </cell>
          <cell r="N198">
            <v>6.49000203645</v>
          </cell>
          <cell r="O198">
            <v>5.8436879332549996</v>
          </cell>
          <cell r="P198">
            <v>5.5047993085889999</v>
          </cell>
          <cell r="Q198">
            <v>5.1288816869460003</v>
          </cell>
        </row>
        <row r="199">
          <cell r="M199">
            <v>6.9485468028999993</v>
          </cell>
          <cell r="N199">
            <v>5.5562408847320004</v>
          </cell>
          <cell r="O199">
            <v>4.5093541269130002</v>
          </cell>
          <cell r="P199">
            <v>4.1999909706210001</v>
          </cell>
          <cell r="Q199">
            <v>3.3436792866709997</v>
          </cell>
        </row>
        <row r="200">
          <cell r="M200">
            <v>56.951290262345999</v>
          </cell>
          <cell r="N200">
            <v>49.160594671614</v>
          </cell>
          <cell r="O200">
            <v>43.321237253768004</v>
          </cell>
          <cell r="P200">
            <v>40.139489173359003</v>
          </cell>
          <cell r="Q200">
            <v>37.157718141025001</v>
          </cell>
        </row>
        <row r="201">
          <cell r="M201">
            <v>3.2846467406830002</v>
          </cell>
          <cell r="N201">
            <v>3.2850000000000001</v>
          </cell>
          <cell r="O201">
            <v>3.286043107872</v>
          </cell>
          <cell r="P201">
            <v>3.2898775012770001</v>
          </cell>
          <cell r="Q201">
            <v>3.2953356117929999</v>
          </cell>
        </row>
        <row r="202">
          <cell r="M202">
            <v>145.22550471450299</v>
          </cell>
          <cell r="N202">
            <v>130.94086915789899</v>
          </cell>
          <cell r="O202">
            <v>120.43428252387201</v>
          </cell>
          <cell r="P202">
            <v>114.733431519665</v>
          </cell>
          <cell r="Q202">
            <v>109.166795144706</v>
          </cell>
        </row>
        <row r="203">
          <cell r="M203">
            <v>90.948902593273004</v>
          </cell>
          <cell r="N203">
            <v>79.805285369341988</v>
          </cell>
          <cell r="O203">
            <v>71.553519844985999</v>
          </cell>
          <cell r="P203">
            <v>67.102448585041003</v>
          </cell>
          <cell r="Q203">
            <v>62.580452773853004</v>
          </cell>
        </row>
        <row r="204">
          <cell r="M204">
            <v>340.01528716939197</v>
          </cell>
          <cell r="N204">
            <v>283.38566903436998</v>
          </cell>
          <cell r="O204">
            <v>241.94763901388399</v>
          </cell>
          <cell r="P204">
            <v>218.75729490833999</v>
          </cell>
          <cell r="Q204">
            <v>197.046716135027</v>
          </cell>
        </row>
        <row r="205">
          <cell r="M205">
            <v>27.887691261234</v>
          </cell>
          <cell r="N205">
            <v>25.578607281887003</v>
          </cell>
          <cell r="O205">
            <v>22.781517798620001</v>
          </cell>
          <cell r="P205">
            <v>21.627811555423001</v>
          </cell>
          <cell r="Q205">
            <v>21.195272480752998</v>
          </cell>
        </row>
        <row r="206">
          <cell r="M206">
            <v>4.2256906532030003</v>
          </cell>
          <cell r="N206">
            <v>3.4706508601319999</v>
          </cell>
          <cell r="O206">
            <v>2.9030404319220002</v>
          </cell>
          <cell r="P206">
            <v>2.6040488821680006</v>
          </cell>
          <cell r="Q206">
            <v>2.2718855027329998</v>
          </cell>
        </row>
        <row r="207">
          <cell r="M207">
            <v>8.8746507164209998</v>
          </cell>
          <cell r="N207">
            <v>7.7957403863399994</v>
          </cell>
          <cell r="O207">
            <v>6.9859455316350001</v>
          </cell>
          <cell r="P207">
            <v>6.5634421514779993</v>
          </cell>
          <cell r="Q207">
            <v>6.0955448755620001</v>
          </cell>
        </row>
        <row r="208">
          <cell r="M208">
            <v>138.55973456567901</v>
          </cell>
          <cell r="N208">
            <v>125.38731346193799</v>
          </cell>
          <cell r="O208">
            <v>115.73061938712999</v>
          </cell>
          <cell r="P208">
            <v>110.46109357213599</v>
          </cell>
          <cell r="Q208">
            <v>105.42274816912301</v>
          </cell>
        </row>
        <row r="209">
          <cell r="M209">
            <v>40.305405312759</v>
          </cell>
          <cell r="N209">
            <v>32.152646688147001</v>
          </cell>
          <cell r="O209">
            <v>26.127741201184001</v>
          </cell>
          <cell r="P209">
            <v>22.814029296297001</v>
          </cell>
          <cell r="Q209">
            <v>19.512852695710997</v>
          </cell>
        </row>
        <row r="210">
          <cell r="M210">
            <v>141.949118506773</v>
          </cell>
          <cell r="N210">
            <v>123.51239923856102</v>
          </cell>
          <cell r="O210">
            <v>109.974257047349</v>
          </cell>
          <cell r="P210">
            <v>102.51996630302801</v>
          </cell>
          <cell r="Q210">
            <v>95.353465366264004</v>
          </cell>
        </row>
        <row r="211">
          <cell r="M211">
            <v>107.76276467263099</v>
          </cell>
          <cell r="N211">
            <v>98.139144340271997</v>
          </cell>
          <cell r="O211">
            <v>91.092545420069996</v>
          </cell>
          <cell r="P211">
            <v>87.245288747274003</v>
          </cell>
          <cell r="Q211">
            <v>83.592858293060004</v>
          </cell>
        </row>
        <row r="212">
          <cell r="M212">
            <v>190.05479403198001</v>
          </cell>
          <cell r="N212">
            <v>171.413008845679</v>
          </cell>
          <cell r="O212">
            <v>157.707823394998</v>
          </cell>
          <cell r="P212">
            <v>150.264748542859</v>
          </cell>
          <cell r="Q212">
            <v>143.01800179620599</v>
          </cell>
        </row>
        <row r="213">
          <cell r="M213">
            <v>338.46596000913797</v>
          </cell>
          <cell r="N213">
            <v>292.24947216607001</v>
          </cell>
          <cell r="O213">
            <v>258.455846725578</v>
          </cell>
          <cell r="P213">
            <v>239.620657734231</v>
          </cell>
          <cell r="Q213">
            <v>222.031618467974</v>
          </cell>
        </row>
        <row r="214">
          <cell r="M214">
            <v>29.442255564663999</v>
          </cell>
          <cell r="N214">
            <v>27.569685313179001</v>
          </cell>
          <cell r="O214">
            <v>25.303823500871001</v>
          </cell>
          <cell r="P214">
            <v>24.377260515141</v>
          </cell>
          <cell r="Q214">
            <v>24.039363799983001</v>
          </cell>
        </row>
        <row r="215">
          <cell r="M215">
            <v>9.1532933955929998</v>
          </cell>
          <cell r="N215">
            <v>7.9020959239459998</v>
          </cell>
          <cell r="O215">
            <v>6.9625559623399997</v>
          </cell>
          <cell r="P215">
            <v>6.4709965797709996</v>
          </cell>
          <cell r="Q215">
            <v>5.9261220542439998</v>
          </cell>
        </row>
        <row r="216">
          <cell r="M216">
            <v>272.17094087957003</v>
          </cell>
          <cell r="N216">
            <v>238.04440448212199</v>
          </cell>
          <cell r="O216">
            <v>212.97349528396998</v>
          </cell>
          <cell r="P216">
            <v>199.19942559199302</v>
          </cell>
          <cell r="Q216">
            <v>185.91003116351899</v>
          </cell>
        </row>
        <row r="217">
          <cell r="M217">
            <v>171.97838230523399</v>
          </cell>
          <cell r="N217">
            <v>155.130697713193</v>
          </cell>
          <cell r="O217">
            <v>142.76981520806299</v>
          </cell>
          <cell r="P217">
            <v>136.027667642533</v>
          </cell>
          <cell r="Q217">
            <v>129.550743929975</v>
          </cell>
        </row>
        <row r="218">
          <cell r="M218">
            <v>115.86595950685</v>
          </cell>
          <cell r="N218">
            <v>93.618505323303992</v>
          </cell>
          <cell r="O218">
            <v>77.331030905684003</v>
          </cell>
          <cell r="P218">
            <v>68.190455862543999</v>
          </cell>
          <cell r="Q218">
            <v>59.618499127397996</v>
          </cell>
        </row>
        <row r="219">
          <cell r="M219">
            <v>16.562237993181</v>
          </cell>
          <cell r="N219">
            <v>15.412438526458999</v>
          </cell>
          <cell r="O219">
            <v>14.020724303462</v>
          </cell>
          <cell r="P219">
            <v>13.450231698112002</v>
          </cell>
          <cell r="Q219">
            <v>13.240531526230001</v>
          </cell>
        </row>
        <row r="220">
          <cell r="M220">
            <v>3.8164025235390002</v>
          </cell>
          <cell r="N220">
            <v>3.0476442289350003</v>
          </cell>
          <cell r="O220">
            <v>2.469496757915</v>
          </cell>
          <cell r="P220">
            <v>2.1642493824970002</v>
          </cell>
          <cell r="Q220">
            <v>1.8248788027159999</v>
          </cell>
        </row>
        <row r="221">
          <cell r="M221">
            <v>162.59046190388901</v>
          </cell>
          <cell r="N221">
            <v>146.69080518055401</v>
          </cell>
          <cell r="O221">
            <v>135.019440187383</v>
          </cell>
          <cell r="P221">
            <v>128.65932510642801</v>
          </cell>
          <cell r="Q221">
            <v>122.529027299612</v>
          </cell>
        </row>
        <row r="222">
          <cell r="M222">
            <v>3.3722964798130004</v>
          </cell>
          <cell r="N222">
            <v>2.710660733808</v>
          </cell>
          <cell r="O222">
            <v>2.2132027281850002</v>
          </cell>
          <cell r="P222">
            <v>2.0403644709259998</v>
          </cell>
          <cell r="Q222">
            <v>1.6595453920490004</v>
          </cell>
        </row>
        <row r="223">
          <cell r="M223">
            <v>6.0478578626120001</v>
          </cell>
          <cell r="N223">
            <v>5.1881871482249995</v>
          </cell>
          <cell r="O223">
            <v>4.5425623794869994</v>
          </cell>
          <cell r="P223">
            <v>4.2045020682469998</v>
          </cell>
          <cell r="Q223">
            <v>3.8296743589600002</v>
          </cell>
        </row>
        <row r="224">
          <cell r="M224">
            <v>199.09621876312102</v>
          </cell>
          <cell r="N224">
            <v>172.36060979949798</v>
          </cell>
          <cell r="O224">
            <v>152.38418979962401</v>
          </cell>
          <cell r="P224">
            <v>141.40575994722499</v>
          </cell>
          <cell r="Q224">
            <v>131.401787663172</v>
          </cell>
        </row>
        <row r="225">
          <cell r="M225">
            <v>299.172301626273</v>
          </cell>
          <cell r="N225">
            <v>271.15000831408298</v>
          </cell>
          <cell r="O225">
            <v>250.60744310775397</v>
          </cell>
          <cell r="P225">
            <v>239.40634739002201</v>
          </cell>
          <cell r="Q225">
            <v>228.69482622768101</v>
          </cell>
        </row>
        <row r="226">
          <cell r="M226">
            <v>82.570027321767</v>
          </cell>
          <cell r="N226">
            <v>73.370364724558002</v>
          </cell>
          <cell r="O226">
            <v>66.614248756951</v>
          </cell>
          <cell r="P226">
            <v>62.917430533409998</v>
          </cell>
          <cell r="Q226">
            <v>59.351575834867006</v>
          </cell>
        </row>
        <row r="227">
          <cell r="M227">
            <v>5.2260687697449999</v>
          </cell>
          <cell r="N227">
            <v>3.853520349898</v>
          </cell>
          <cell r="O227">
            <v>3.0442488948499999</v>
          </cell>
          <cell r="P227">
            <v>3.1421902862439999</v>
          </cell>
          <cell r="Q227">
            <v>1.6653348182469998</v>
          </cell>
        </row>
        <row r="228">
          <cell r="M228">
            <v>2.4472499459070001</v>
          </cell>
          <cell r="N228">
            <v>1.9639481879509999</v>
          </cell>
          <cell r="O228">
            <v>1.6005631302969998</v>
          </cell>
          <cell r="P228">
            <v>1.4771824698389999</v>
          </cell>
          <cell r="Q228">
            <v>1.1960521400890001</v>
          </cell>
        </row>
        <row r="229">
          <cell r="M229">
            <v>2.9630684445690001</v>
          </cell>
          <cell r="N229">
            <v>2.452087865323</v>
          </cell>
          <cell r="O229">
            <v>2.0680340615710002</v>
          </cell>
          <cell r="P229">
            <v>1.8659904531760001</v>
          </cell>
          <cell r="Q229">
            <v>1.64162530701</v>
          </cell>
        </row>
        <row r="230">
          <cell r="M230">
            <v>305.02896527791705</v>
          </cell>
          <cell r="N230">
            <v>277.37269391810202</v>
          </cell>
          <cell r="O230">
            <v>257.09667126271097</v>
          </cell>
          <cell r="P230">
            <v>246.05607243909901</v>
          </cell>
          <cell r="Q230">
            <v>235.48662485543502</v>
          </cell>
        </row>
        <row r="231">
          <cell r="M231">
            <v>6.1002141131909999</v>
          </cell>
          <cell r="N231">
            <v>5.2742449636130004</v>
          </cell>
          <cell r="O231">
            <v>4.6539766366790003</v>
          </cell>
          <cell r="P231">
            <v>4.3293386995650005</v>
          </cell>
          <cell r="Q231">
            <v>3.9694465023899999</v>
          </cell>
        </row>
        <row r="232">
          <cell r="M232">
            <v>83.888578761277998</v>
          </cell>
          <cell r="N232">
            <v>72.156192877875</v>
          </cell>
          <cell r="O232">
            <v>63.529464440635003</v>
          </cell>
          <cell r="P232">
            <v>58.780553379162995</v>
          </cell>
          <cell r="Q232">
            <v>54.180054491318003</v>
          </cell>
        </row>
        <row r="233">
          <cell r="M233">
            <v>2.1906018407599999</v>
          </cell>
          <cell r="N233">
            <v>1.7908888340339999</v>
          </cell>
          <cell r="O233">
            <v>1.490393698339</v>
          </cell>
          <cell r="P233">
            <v>1.33208759819</v>
          </cell>
          <cell r="Q233">
            <v>1.156211247151</v>
          </cell>
        </row>
        <row r="234">
          <cell r="M234">
            <v>4.8309198835710001</v>
          </cell>
          <cell r="N234">
            <v>4.0632544229479999</v>
          </cell>
          <cell r="O234">
            <v>3.4863850601299999</v>
          </cell>
          <cell r="P234">
            <v>3.1832487127119999</v>
          </cell>
          <cell r="Q234">
            <v>2.8467478564980002</v>
          </cell>
        </row>
        <row r="235">
          <cell r="M235">
            <v>37.004421253762999</v>
          </cell>
          <cell r="N235">
            <v>34.950992933485004</v>
          </cell>
          <cell r="O235">
            <v>32.468299555103997</v>
          </cell>
          <cell r="P235">
            <v>31.459641401871</v>
          </cell>
          <cell r="Q235">
            <v>31.099635996326999</v>
          </cell>
        </row>
        <row r="236">
          <cell r="M236">
            <v>64.930351880155001</v>
          </cell>
          <cell r="N236">
            <v>55.500136921191</v>
          </cell>
          <cell r="O236">
            <v>48.545195692242004</v>
          </cell>
          <cell r="P236">
            <v>44.733906959023003</v>
          </cell>
          <cell r="Q236">
            <v>40.972242853432</v>
          </cell>
        </row>
        <row r="237">
          <cell r="M237">
            <v>3.6790371173959997</v>
          </cell>
          <cell r="N237">
            <v>3.0426362923730004</v>
          </cell>
          <cell r="O237">
            <v>2.5642725901889998</v>
          </cell>
          <cell r="P237">
            <v>2.312476181209</v>
          </cell>
          <cell r="Q237">
            <v>2.0328111601110002</v>
          </cell>
        </row>
        <row r="238">
          <cell r="M238">
            <v>3.6709930881619997</v>
          </cell>
          <cell r="N238">
            <v>2.9991999634760003</v>
          </cell>
          <cell r="O238">
            <v>2.4941905214799998</v>
          </cell>
          <cell r="P238">
            <v>2.22823506731</v>
          </cell>
          <cell r="Q238">
            <v>1.9327951472830003</v>
          </cell>
        </row>
        <row r="239">
          <cell r="M239">
            <v>3.7054041362230001</v>
          </cell>
          <cell r="N239">
            <v>2.8058228789140003</v>
          </cell>
          <cell r="O239">
            <v>2.1289595223590001</v>
          </cell>
          <cell r="P239">
            <v>2.064963824496</v>
          </cell>
          <cell r="Q239">
            <v>1.3717043050940001</v>
          </cell>
        </row>
        <row r="240">
          <cell r="M240">
            <v>77.579386245515011</v>
          </cell>
          <cell r="N240">
            <v>69.759385161029002</v>
          </cell>
          <cell r="O240">
            <v>64.025895778096995</v>
          </cell>
          <cell r="P240">
            <v>60.890820570392997</v>
          </cell>
          <cell r="Q240">
            <v>57.893917209002993</v>
          </cell>
        </row>
        <row r="241">
          <cell r="M241">
            <v>80.231601528322997</v>
          </cell>
          <cell r="N241">
            <v>69.033797917018006</v>
          </cell>
          <cell r="O241">
            <v>60.803552656275997</v>
          </cell>
          <cell r="P241">
            <v>56.270084970913004</v>
          </cell>
          <cell r="Q241">
            <v>51.889587639013996</v>
          </cell>
        </row>
        <row r="242">
          <cell r="M242">
            <v>2.071085290179</v>
          </cell>
          <cell r="N242">
            <v>1.45065379699</v>
          </cell>
          <cell r="O242">
            <v>1.2011501222860002</v>
          </cell>
          <cell r="P242">
            <v>1.2397942405269999</v>
          </cell>
          <cell r="Q242">
            <v>0.46026070359600002</v>
          </cell>
        </row>
        <row r="243">
          <cell r="M243">
            <v>6.7098276087600004</v>
          </cell>
          <cell r="N243">
            <v>5.4232122896170001</v>
          </cell>
          <cell r="O243">
            <v>4.4557753046009996</v>
          </cell>
          <cell r="P243">
            <v>3.9455177264199999</v>
          </cell>
          <cell r="Q243">
            <v>3.378410158786</v>
          </cell>
        </row>
        <row r="244">
          <cell r="M244">
            <v>6.0202337620430004</v>
          </cell>
          <cell r="N244">
            <v>5.1424711156120004</v>
          </cell>
          <cell r="O244">
            <v>4.4831107550610003</v>
          </cell>
          <cell r="P244">
            <v>4.1373907712700007</v>
          </cell>
          <cell r="Q244">
            <v>3.7538987713210004</v>
          </cell>
        </row>
        <row r="245">
          <cell r="M245">
            <v>156.320603922468</v>
          </cell>
          <cell r="N245">
            <v>140.48841148586999</v>
          </cell>
          <cell r="O245">
            <v>128.87597619577198</v>
          </cell>
          <cell r="P245">
            <v>122.52357238214501</v>
          </cell>
          <cell r="Q245">
            <v>116.43869469971601</v>
          </cell>
        </row>
        <row r="246">
          <cell r="M246">
            <v>6.1439117842969999</v>
          </cell>
          <cell r="N246">
            <v>5.2331251647350001</v>
          </cell>
          <cell r="O246">
            <v>4.548902957668</v>
          </cell>
          <cell r="P246">
            <v>4.1899745458050006</v>
          </cell>
          <cell r="Q246">
            <v>3.7917677226990003</v>
          </cell>
        </row>
        <row r="247">
          <cell r="M247">
            <v>189.30100647295902</v>
          </cell>
          <cell r="N247">
            <v>172.67713171282901</v>
          </cell>
          <cell r="O247">
            <v>160.473040949851</v>
          </cell>
          <cell r="P247">
            <v>153.859612305967</v>
          </cell>
          <cell r="Q247">
            <v>147.46669741817499</v>
          </cell>
        </row>
        <row r="248">
          <cell r="M248">
            <v>287.50657720612799</v>
          </cell>
          <cell r="N248">
            <v>250.38157613395799</v>
          </cell>
          <cell r="O248">
            <v>222.69304880636997</v>
          </cell>
          <cell r="P248">
            <v>207.45930989384399</v>
          </cell>
          <cell r="Q248">
            <v>193.54929678220799</v>
          </cell>
        </row>
        <row r="249">
          <cell r="M249">
            <v>4.9301683184979996</v>
          </cell>
          <cell r="N249">
            <v>4.1834108638379996</v>
          </cell>
          <cell r="O249">
            <v>3.6223648797069998</v>
          </cell>
          <cell r="P249">
            <v>3.3278959023490002</v>
          </cell>
          <cell r="Q249">
            <v>3.001145253577</v>
          </cell>
        </row>
        <row r="250">
          <cell r="M250">
            <v>2.6647413625170002</v>
          </cell>
          <cell r="N250">
            <v>2.2534006174829999</v>
          </cell>
          <cell r="O250">
            <v>1.9443645550440001</v>
          </cell>
          <cell r="P250">
            <v>1.78219047514</v>
          </cell>
          <cell r="Q250">
            <v>1.602247188742</v>
          </cell>
        </row>
        <row r="251">
          <cell r="M251">
            <v>4.5727249954310007</v>
          </cell>
          <cell r="N251">
            <v>3.8592118150350005</v>
          </cell>
          <cell r="O251">
            <v>3.323104465968</v>
          </cell>
          <cell r="P251">
            <v>3.0416046381140003</v>
          </cell>
          <cell r="Q251">
            <v>2.7292009454819999</v>
          </cell>
        </row>
        <row r="252">
          <cell r="M252">
            <v>68.484118807841995</v>
          </cell>
          <cell r="N252">
            <v>60.626681415871005</v>
          </cell>
          <cell r="O252">
            <v>54.859693313653992</v>
          </cell>
          <cell r="P252">
            <v>51.694316627105003</v>
          </cell>
          <cell r="Q252">
            <v>48.655251320045998</v>
          </cell>
        </row>
        <row r="253">
          <cell r="M253">
            <v>4.3619220232049996</v>
          </cell>
          <cell r="N253">
            <v>3.316025856774</v>
          </cell>
          <cell r="O253">
            <v>2.5456786845220001</v>
          </cell>
          <cell r="P253">
            <v>2.6275797777030001</v>
          </cell>
          <cell r="Q253">
            <v>1.6502460265080001</v>
          </cell>
        </row>
        <row r="254">
          <cell r="M254">
            <v>4.9338532623849991</v>
          </cell>
          <cell r="N254">
            <v>4.1917722158139998</v>
          </cell>
          <cell r="O254">
            <v>3.6343366262360002</v>
          </cell>
          <cell r="P254">
            <v>3.342068132983</v>
          </cell>
          <cell r="Q254">
            <v>3.0178710619390001</v>
          </cell>
        </row>
        <row r="255">
          <cell r="M255">
            <v>58.487467071886002</v>
          </cell>
          <cell r="N255">
            <v>50.868562705805999</v>
          </cell>
          <cell r="O255">
            <v>45.268388849423999</v>
          </cell>
          <cell r="P255">
            <v>42.188720162494</v>
          </cell>
          <cell r="Q255">
            <v>39.209759314457003</v>
          </cell>
        </row>
        <row r="256">
          <cell r="M256">
            <v>5.2974014014269999</v>
          </cell>
          <cell r="N256">
            <v>4.5268192292389999</v>
          </cell>
          <cell r="O256">
            <v>3.9479686660749995</v>
          </cell>
          <cell r="P256">
            <v>3.6444546787850003</v>
          </cell>
          <cell r="Q256">
            <v>3.30777722279</v>
          </cell>
        </row>
        <row r="257">
          <cell r="M257">
            <v>57.681319658584997</v>
          </cell>
          <cell r="N257">
            <v>48.286357910874003</v>
          </cell>
          <cell r="O257">
            <v>41.377709644999001</v>
          </cell>
          <cell r="P257">
            <v>37.555022037994995</v>
          </cell>
          <cell r="Q257">
            <v>33.858113015944994</v>
          </cell>
        </row>
        <row r="258">
          <cell r="M258">
            <v>85.857336514094001</v>
          </cell>
          <cell r="N258">
            <v>75.388282236370003</v>
          </cell>
          <cell r="O258">
            <v>67.703041939377002</v>
          </cell>
          <cell r="P258">
            <v>63.472754296754999</v>
          </cell>
          <cell r="Q258">
            <v>59.411850855732993</v>
          </cell>
        </row>
        <row r="259">
          <cell r="M259">
            <v>3.1927387482469998</v>
          </cell>
          <cell r="N259">
            <v>2.6575830047439997</v>
          </cell>
          <cell r="O259">
            <v>2.2553637465850001</v>
          </cell>
          <cell r="P259">
            <v>2.0437782339270001</v>
          </cell>
          <cell r="Q259">
            <v>1.8088223400350001</v>
          </cell>
        </row>
        <row r="260">
          <cell r="M260">
            <v>3.991870157937</v>
          </cell>
          <cell r="N260">
            <v>3.3213171091209999</v>
          </cell>
          <cell r="O260">
            <v>2.8173313044860002</v>
          </cell>
          <cell r="P260">
            <v>2.5522028756349999</v>
          </cell>
          <cell r="Q260">
            <v>2.2577867292540001</v>
          </cell>
        </row>
        <row r="261">
          <cell r="M261">
            <v>122.55317484787899</v>
          </cell>
          <cell r="N261">
            <v>99.345352445697998</v>
          </cell>
          <cell r="O261">
            <v>82.35695726694</v>
          </cell>
          <cell r="P261">
            <v>72.829781605617995</v>
          </cell>
          <cell r="Q261">
            <v>63.899147499843004</v>
          </cell>
        </row>
        <row r="262">
          <cell r="M262">
            <v>11.524255933596001</v>
          </cell>
          <cell r="N262">
            <v>10.530609930258001</v>
          </cell>
          <cell r="O262">
            <v>9.3267883703300001</v>
          </cell>
          <cell r="P262">
            <v>8.829675029553</v>
          </cell>
          <cell r="Q262">
            <v>8.6426194120129995</v>
          </cell>
        </row>
        <row r="263">
          <cell r="M263">
            <v>11.286281843597001</v>
          </cell>
          <cell r="N263">
            <v>9.5086343797000001</v>
          </cell>
          <cell r="O263">
            <v>8.1728740292019992</v>
          </cell>
          <cell r="P263">
            <v>7.4711702906420001</v>
          </cell>
          <cell r="Q263">
            <v>6.6923139267189997</v>
          </cell>
        </row>
        <row r="264">
          <cell r="M264">
            <v>164.98112478446498</v>
          </cell>
          <cell r="N264">
            <v>140.07834579294101</v>
          </cell>
          <cell r="O264">
            <v>121.448452936088</v>
          </cell>
          <cell r="P264">
            <v>111.18992072823501</v>
          </cell>
          <cell r="Q264">
            <v>101.835191530244</v>
          </cell>
        </row>
        <row r="265">
          <cell r="M265">
            <v>121.04064380493601</v>
          </cell>
          <cell r="N265">
            <v>104.52891571068599</v>
          </cell>
          <cell r="O265">
            <v>92.155917328282996</v>
          </cell>
          <cell r="P265">
            <v>85.417562029625003</v>
          </cell>
          <cell r="Q265">
            <v>79.073584499077995</v>
          </cell>
        </row>
        <row r="266">
          <cell r="M266">
            <v>9.5303385532030003</v>
          </cell>
          <cell r="N266">
            <v>8.2345350876759991</v>
          </cell>
          <cell r="O266">
            <v>7.2615309215819996</v>
          </cell>
          <cell r="P266">
            <v>6.7525610809490004</v>
          </cell>
          <cell r="Q266">
            <v>6.1884236315779999</v>
          </cell>
        </row>
        <row r="267">
          <cell r="M267">
            <v>163.244302631583</v>
          </cell>
          <cell r="N267">
            <v>146.76605403737398</v>
          </cell>
          <cell r="O267">
            <v>134.67662779727499</v>
          </cell>
          <cell r="P267">
            <v>128.07453513885099</v>
          </cell>
          <cell r="Q267">
            <v>121.73662774320101</v>
          </cell>
        </row>
        <row r="268">
          <cell r="M268">
            <v>193.90927129650001</v>
          </cell>
          <cell r="N268">
            <v>162.89624685061199</v>
          </cell>
          <cell r="O268">
            <v>140.20694925434299</v>
          </cell>
          <cell r="P268">
            <v>127.52191761306601</v>
          </cell>
          <cell r="Q268">
            <v>115.65366215938201</v>
          </cell>
        </row>
        <row r="269">
          <cell r="M269">
            <v>20.186718328830001</v>
          </cell>
          <cell r="N269">
            <v>18.793794522844003</v>
          </cell>
          <cell r="O269">
            <v>17.107758183721998</v>
          </cell>
          <cell r="P269">
            <v>16.416469651444</v>
          </cell>
          <cell r="Q269">
            <v>16.162192732042001</v>
          </cell>
        </row>
        <row r="270">
          <cell r="M270">
            <v>5.9393933623360002</v>
          </cell>
          <cell r="N270">
            <v>4.9553579736250004</v>
          </cell>
          <cell r="O270">
            <v>4.215872222002</v>
          </cell>
          <cell r="P270">
            <v>3.8272102990420001</v>
          </cell>
          <cell r="Q270">
            <v>3.395743833414</v>
          </cell>
        </row>
        <row r="271">
          <cell r="M271">
            <v>2.5675546444290003</v>
          </cell>
          <cell r="N271">
            <v>2.1297371375680001</v>
          </cell>
          <cell r="O271">
            <v>1.8006561763589999</v>
          </cell>
          <cell r="P271">
            <v>1.6274803595789999</v>
          </cell>
          <cell r="Q271">
            <v>1.4351531431360001</v>
          </cell>
        </row>
        <row r="272">
          <cell r="M272">
            <v>111.977436945896</v>
          </cell>
          <cell r="N272">
            <v>99.840169231440001</v>
          </cell>
          <cell r="O272">
            <v>90.935851931201</v>
          </cell>
          <cell r="P272">
            <v>86.053918681772998</v>
          </cell>
          <cell r="Q272">
            <v>81.376070355403996</v>
          </cell>
        </row>
        <row r="273">
          <cell r="M273">
            <v>10.144653940904</v>
          </cell>
          <cell r="N273">
            <v>8.522715396353</v>
          </cell>
          <cell r="O273">
            <v>7.3039760442450001</v>
          </cell>
          <cell r="P273">
            <v>6.663803173502</v>
          </cell>
          <cell r="Q273">
            <v>5.9532639498159998</v>
          </cell>
        </row>
        <row r="274">
          <cell r="M274">
            <v>130.78612263567601</v>
          </cell>
          <cell r="N274">
            <v>105.183725294602</v>
          </cell>
          <cell r="O274">
            <v>85.862328459270003</v>
          </cell>
          <cell r="P274">
            <v>75.227576854363008</v>
          </cell>
          <cell r="Q274">
            <v>65.587503971130005</v>
          </cell>
        </row>
        <row r="275">
          <cell r="M275">
            <v>7.7058025743709999</v>
          </cell>
          <cell r="N275">
            <v>6.7388592459099996</v>
          </cell>
          <cell r="O275">
            <v>6.0125215563880001</v>
          </cell>
          <cell r="P275">
            <v>5.6317267157130004</v>
          </cell>
          <cell r="Q275">
            <v>5.209343519021</v>
          </cell>
        </row>
        <row r="276">
          <cell r="M276">
            <v>74.115459415939</v>
          </cell>
          <cell r="N276">
            <v>65.430457114858996</v>
          </cell>
          <cell r="O276">
            <v>59.053608334220002</v>
          </cell>
          <cell r="P276">
            <v>55.550834949536004</v>
          </cell>
          <cell r="Q276">
            <v>52.181578216950001</v>
          </cell>
        </row>
        <row r="277">
          <cell r="M277">
            <v>98.94274982992799</v>
          </cell>
          <cell r="N277">
            <v>86.598528984780003</v>
          </cell>
          <cell r="O277">
            <v>77.535398742078996</v>
          </cell>
          <cell r="P277">
            <v>72.552417072555002</v>
          </cell>
          <cell r="Q277">
            <v>67.762613843091998</v>
          </cell>
        </row>
        <row r="278">
          <cell r="M278">
            <v>32.262521004953001</v>
          </cell>
          <cell r="N278">
            <v>25.821538630309</v>
          </cell>
          <cell r="O278">
            <v>21.081322372974999</v>
          </cell>
          <cell r="P278">
            <v>18.449914418164003</v>
          </cell>
          <cell r="Q278">
            <v>15.89735458733</v>
          </cell>
        </row>
        <row r="279">
          <cell r="M279">
            <v>84.475097651163992</v>
          </cell>
          <cell r="N279">
            <v>74.768806587453994</v>
          </cell>
          <cell r="O279">
            <v>67.625286502389002</v>
          </cell>
          <cell r="P279">
            <v>63.726560826377003</v>
          </cell>
          <cell r="Q279">
            <v>59.916201936608999</v>
          </cell>
        </row>
        <row r="280">
          <cell r="M280">
            <v>9.003886933946001</v>
          </cell>
          <cell r="N280">
            <v>7.6151706562239987</v>
          </cell>
          <cell r="O280">
            <v>6.5718134015940004</v>
          </cell>
          <cell r="P280">
            <v>6.0241952080240004</v>
          </cell>
          <cell r="Q280">
            <v>5.4165416962800004</v>
          </cell>
        </row>
        <row r="281">
          <cell r="M281">
            <v>1.8465417363629999</v>
          </cell>
          <cell r="N281">
            <v>1.4766135627829997</v>
          </cell>
          <cell r="O281">
            <v>1.1984600521339999</v>
          </cell>
          <cell r="P281">
            <v>1.114020165978</v>
          </cell>
          <cell r="Q281">
            <v>0.88873455104800003</v>
          </cell>
        </row>
        <row r="282">
          <cell r="M282">
            <v>52.909118518588997</v>
          </cell>
          <cell r="N282">
            <v>44.917091337176004</v>
          </cell>
          <cell r="O282">
            <v>39.032900595758001</v>
          </cell>
          <cell r="P282">
            <v>35.796762118011998</v>
          </cell>
          <cell r="Q282">
            <v>32.637582599223002</v>
          </cell>
        </row>
        <row r="283">
          <cell r="M283">
            <v>93.949875159252997</v>
          </cell>
          <cell r="N283">
            <v>81.955339006238006</v>
          </cell>
          <cell r="O283">
            <v>73.129908550246</v>
          </cell>
          <cell r="P283">
            <v>68.291217151246002</v>
          </cell>
          <cell r="Q283">
            <v>63.577953799638998</v>
          </cell>
        </row>
        <row r="284">
          <cell r="M284">
            <v>61.926024068663999</v>
          </cell>
          <cell r="N284">
            <v>54.548154624299997</v>
          </cell>
          <cell r="O284">
            <v>49.133571999753002</v>
          </cell>
          <cell r="P284">
            <v>46.157383175801996</v>
          </cell>
          <cell r="Q284">
            <v>43.302944900984997</v>
          </cell>
        </row>
        <row r="285">
          <cell r="M285">
            <v>3.5808578609360002</v>
          </cell>
          <cell r="N285">
            <v>2.9203338557460001</v>
          </cell>
          <cell r="O285">
            <v>2.4237754891050001</v>
          </cell>
          <cell r="P285">
            <v>2.1622067328969998</v>
          </cell>
          <cell r="Q285">
            <v>1.8716165041770001</v>
          </cell>
        </row>
        <row r="286">
          <cell r="M286">
            <v>3.8312910660740003</v>
          </cell>
          <cell r="N286">
            <v>2.6783291498340001</v>
          </cell>
          <cell r="O286">
            <v>2.2277972640530002</v>
          </cell>
          <cell r="P286">
            <v>2.299471286553</v>
          </cell>
          <cell r="Q286">
            <v>0.83782778379700007</v>
          </cell>
        </row>
        <row r="287">
          <cell r="M287">
            <v>2.2530167906030001</v>
          </cell>
          <cell r="N287">
            <v>1.8626056090650001</v>
          </cell>
          <cell r="O287">
            <v>1.5691428274549999</v>
          </cell>
          <cell r="P287">
            <v>1.414665738938</v>
          </cell>
          <cell r="Q287">
            <v>1.2430886956810001</v>
          </cell>
        </row>
        <row r="288">
          <cell r="M288">
            <v>44.251025777738</v>
          </cell>
          <cell r="N288">
            <v>32.992984952123997</v>
          </cell>
          <cell r="O288">
            <v>24.534135986741003</v>
          </cell>
          <cell r="P288">
            <v>21.759199385958002</v>
          </cell>
          <cell r="Q288">
            <v>15.063406363428001</v>
          </cell>
        </row>
        <row r="289">
          <cell r="M289">
            <v>2.4431104846629998</v>
          </cell>
          <cell r="N289">
            <v>1.987599597655</v>
          </cell>
          <cell r="O289">
            <v>1.6451509274830001</v>
          </cell>
          <cell r="P289">
            <v>1.464724205747</v>
          </cell>
          <cell r="Q289">
            <v>1.2642652409249999</v>
          </cell>
        </row>
        <row r="290">
          <cell r="M290">
            <v>106.761819210775</v>
          </cell>
          <cell r="N290">
            <v>95.426024666632998</v>
          </cell>
          <cell r="O290">
            <v>87.112303530190999</v>
          </cell>
          <cell r="P290">
            <v>82.553504061710996</v>
          </cell>
          <cell r="Q290">
            <v>78.193312746846999</v>
          </cell>
        </row>
        <row r="291">
          <cell r="M291">
            <v>2.8481646766249997</v>
          </cell>
          <cell r="N291">
            <v>2.1738753076149999</v>
          </cell>
          <cell r="O291">
            <v>1.6666165342770001</v>
          </cell>
          <cell r="P291">
            <v>1.6750912698890001</v>
          </cell>
          <cell r="Q291">
            <v>1.099813865882</v>
          </cell>
        </row>
        <row r="292">
          <cell r="M292">
            <v>3.6378948684210002</v>
          </cell>
          <cell r="N292">
            <v>3.0103664348120001</v>
          </cell>
          <cell r="O292">
            <v>2.5386700241270002</v>
          </cell>
          <cell r="P292">
            <v>2.2903773370430001</v>
          </cell>
          <cell r="Q292">
            <v>2.0146017307139998</v>
          </cell>
        </row>
        <row r="293">
          <cell r="M293">
            <v>4.0180947758379997</v>
          </cell>
          <cell r="N293">
            <v>3.2474019215890002</v>
          </cell>
          <cell r="O293">
            <v>2.6678863916669999</v>
          </cell>
          <cell r="P293">
            <v>2.3621900642159996</v>
          </cell>
          <cell r="Q293">
            <v>2.022419828911</v>
          </cell>
        </row>
        <row r="294">
          <cell r="M294">
            <v>110.788051586911</v>
          </cell>
          <cell r="N294">
            <v>98.159201714966997</v>
          </cell>
          <cell r="O294">
            <v>88.897179465988998</v>
          </cell>
          <cell r="P294">
            <v>83.805979704056</v>
          </cell>
          <cell r="Q294">
            <v>78.941672319304999</v>
          </cell>
        </row>
        <row r="295">
          <cell r="M295">
            <v>4.0295568934769994</v>
          </cell>
          <cell r="N295">
            <v>3.3080359830230002</v>
          </cell>
          <cell r="O295">
            <v>2.7656252124550003</v>
          </cell>
          <cell r="P295">
            <v>2.479912196685</v>
          </cell>
          <cell r="Q295">
            <v>2.1625021862200002</v>
          </cell>
        </row>
        <row r="296">
          <cell r="M296">
            <v>3.0047582778869999</v>
          </cell>
          <cell r="N296">
            <v>2.4425222310750003</v>
          </cell>
          <cell r="O296">
            <v>2.019836434273</v>
          </cell>
          <cell r="P296">
            <v>1.79712810898</v>
          </cell>
          <cell r="Q296">
            <v>1.5496906293169999</v>
          </cell>
        </row>
        <row r="297">
          <cell r="M297">
            <v>3.9023059778160003</v>
          </cell>
          <cell r="N297">
            <v>3.2158354670099998</v>
          </cell>
          <cell r="O297">
            <v>2.6998338976980003</v>
          </cell>
          <cell r="P297">
            <v>2.4282198526959999</v>
          </cell>
          <cell r="Q297">
            <v>2.1265415391849998</v>
          </cell>
        </row>
        <row r="298">
          <cell r="M298">
            <v>3.9784460032560003</v>
          </cell>
          <cell r="N298">
            <v>3.2828235382590005</v>
          </cell>
          <cell r="O298">
            <v>2.7599186202619999</v>
          </cell>
          <cell r="P298">
            <v>2.4845949692259999</v>
          </cell>
          <cell r="Q298">
            <v>2.17876876998</v>
          </cell>
        </row>
        <row r="299">
          <cell r="M299">
            <v>8.3926347373820001</v>
          </cell>
          <cell r="N299">
            <v>6.4685605231470005</v>
          </cell>
          <cell r="O299">
            <v>5.0485867055459996</v>
          </cell>
          <cell r="P299">
            <v>4.2937041229980002</v>
          </cell>
          <cell r="Q299">
            <v>3.4881143581660004</v>
          </cell>
        </row>
        <row r="300">
          <cell r="M300">
            <v>2.7332669022660001</v>
          </cell>
          <cell r="N300">
            <v>2.2625665924480001</v>
          </cell>
          <cell r="O300">
            <v>1.9087562918080003</v>
          </cell>
          <cell r="P300">
            <v>1.7225249231100002</v>
          </cell>
          <cell r="Q300">
            <v>1.515683026364</v>
          </cell>
        </row>
        <row r="301">
          <cell r="M301">
            <v>126.549477305487</v>
          </cell>
          <cell r="N301">
            <v>113.22751679029798</v>
          </cell>
          <cell r="O301">
            <v>103.45734703129799</v>
          </cell>
          <cell r="P301">
            <v>98.101207701258005</v>
          </cell>
          <cell r="Q301">
            <v>92.978527700127998</v>
          </cell>
        </row>
        <row r="302">
          <cell r="M302">
            <v>177.26924682280702</v>
          </cell>
          <cell r="N302">
            <v>160.55477158477299</v>
          </cell>
          <cell r="O302">
            <v>148.30766288173601</v>
          </cell>
          <cell r="P302">
            <v>141.61173356134299</v>
          </cell>
          <cell r="Q302">
            <v>135.23338686467099</v>
          </cell>
        </row>
        <row r="303">
          <cell r="M303">
            <v>7.1395150786619999</v>
          </cell>
          <cell r="N303">
            <v>6.0510439217809999</v>
          </cell>
          <cell r="O303">
            <v>5.2332150720559998</v>
          </cell>
          <cell r="P303">
            <v>4.8038138852999994</v>
          </cell>
          <cell r="Q303">
            <v>4.3272810434100002</v>
          </cell>
        </row>
        <row r="304">
          <cell r="M304">
            <v>5.6337162433649999</v>
          </cell>
          <cell r="N304">
            <v>4.8325643018819999</v>
          </cell>
          <cell r="O304">
            <v>4.2308867971739996</v>
          </cell>
          <cell r="P304">
            <v>3.9158343920150003</v>
          </cell>
          <cell r="Q304">
            <v>3.566515589137</v>
          </cell>
        </row>
        <row r="305">
          <cell r="M305">
            <v>112.041707931703</v>
          </cell>
          <cell r="N305">
            <v>98.008397135701003</v>
          </cell>
          <cell r="O305">
            <v>87.703965809305004</v>
          </cell>
          <cell r="P305">
            <v>82.035839452488005</v>
          </cell>
          <cell r="Q305">
            <v>76.585059007441004</v>
          </cell>
        </row>
        <row r="306">
          <cell r="M306">
            <v>4.013846711647</v>
          </cell>
          <cell r="N306">
            <v>3.3714915411700002</v>
          </cell>
          <cell r="O306">
            <v>2.8888060627620002</v>
          </cell>
          <cell r="P306">
            <v>2.6352196095119997</v>
          </cell>
          <cell r="Q306">
            <v>2.3537434062939999</v>
          </cell>
        </row>
        <row r="307">
          <cell r="M307">
            <v>3.6977461951919999</v>
          </cell>
          <cell r="N307">
            <v>2.7415981106230003</v>
          </cell>
          <cell r="O307">
            <v>2.1518602799309998</v>
          </cell>
          <cell r="P307">
            <v>2.2210912124790001</v>
          </cell>
          <cell r="Q307">
            <v>1.2174851650169998</v>
          </cell>
        </row>
        <row r="308">
          <cell r="M308">
            <v>250.48303964470301</v>
          </cell>
          <cell r="N308">
            <v>223.08674128557101</v>
          </cell>
          <cell r="O308">
            <v>202.98880024472101</v>
          </cell>
          <cell r="P308">
            <v>191.96426563516002</v>
          </cell>
          <cell r="Q308">
            <v>181.405591735298</v>
          </cell>
        </row>
        <row r="309">
          <cell r="M309">
            <v>6.2408322035440005</v>
          </cell>
          <cell r="N309">
            <v>5.1521880662239994</v>
          </cell>
          <cell r="O309">
            <v>4.3338500236319994</v>
          </cell>
          <cell r="P309">
            <v>3.9029865981159997</v>
          </cell>
          <cell r="Q309">
            <v>3.4243937230769999</v>
          </cell>
        </row>
        <row r="310">
          <cell r="M310">
            <v>92.135819165070004</v>
          </cell>
          <cell r="N310">
            <v>78.313310796324004</v>
          </cell>
          <cell r="O310">
            <v>68.149285748735991</v>
          </cell>
          <cell r="P310">
            <v>62.537630936966011</v>
          </cell>
          <cell r="Q310">
            <v>57.106867235243001</v>
          </cell>
        </row>
        <row r="311">
          <cell r="M311">
            <v>7.229228208546</v>
          </cell>
          <cell r="N311">
            <v>6.5332059855409996</v>
          </cell>
          <cell r="O311">
            <v>5.6896947596959997</v>
          </cell>
          <cell r="P311">
            <v>5.3404999220730005</v>
          </cell>
          <cell r="Q311">
            <v>5.2080770153150002</v>
          </cell>
        </row>
        <row r="312">
          <cell r="M312">
            <v>52.620508188069003</v>
          </cell>
          <cell r="N312">
            <v>46.189676508402002</v>
          </cell>
          <cell r="O312">
            <v>41.459562989125999</v>
          </cell>
          <cell r="P312">
            <v>38.869079982857997</v>
          </cell>
          <cell r="Q312">
            <v>36.349319633790998</v>
          </cell>
        </row>
        <row r="313">
          <cell r="M313">
            <v>56.050157729630996</v>
          </cell>
          <cell r="N313">
            <v>46.850392703890009</v>
          </cell>
          <cell r="O313">
            <v>40.087171208346</v>
          </cell>
          <cell r="P313">
            <v>36.339934654303995</v>
          </cell>
          <cell r="Q313">
            <v>32.723672296505001</v>
          </cell>
        </row>
        <row r="314">
          <cell r="M314">
            <v>124.760553927923</v>
          </cell>
          <cell r="N314">
            <v>104.750179774675</v>
          </cell>
          <cell r="O314">
            <v>90.109138667741007</v>
          </cell>
          <cell r="P314">
            <v>81.919506450304993</v>
          </cell>
          <cell r="Q314">
            <v>74.254788944075003</v>
          </cell>
        </row>
        <row r="315">
          <cell r="M315">
            <v>1.9232838422660001</v>
          </cell>
          <cell r="N315">
            <v>1.447718122633</v>
          </cell>
          <cell r="O315">
            <v>1.089874377673</v>
          </cell>
          <cell r="P315">
            <v>1.065784004747</v>
          </cell>
          <cell r="Q315">
            <v>0.68938608538399992</v>
          </cell>
        </row>
        <row r="316">
          <cell r="M316">
            <v>4.2082262177640004</v>
          </cell>
          <cell r="N316">
            <v>3.3483894219030002</v>
          </cell>
          <cell r="O316">
            <v>2.7018408553070001</v>
          </cell>
          <cell r="P316">
            <v>2.5516299068269999</v>
          </cell>
          <cell r="Q316">
            <v>1.9816966274909997</v>
          </cell>
        </row>
        <row r="317">
          <cell r="M317">
            <v>4.1528288045680002</v>
          </cell>
          <cell r="N317">
            <v>3.5089371922729997</v>
          </cell>
          <cell r="O317">
            <v>3.0251376838919999</v>
          </cell>
          <cell r="P317">
            <v>2.7710935545820004</v>
          </cell>
          <cell r="Q317">
            <v>2.4891560086869999</v>
          </cell>
        </row>
        <row r="318">
          <cell r="M318">
            <v>71.609036273243987</v>
          </cell>
          <cell r="N318">
            <v>59.755310532282998</v>
          </cell>
          <cell r="O318">
            <v>51.030291096470002</v>
          </cell>
          <cell r="P318">
            <v>46.205493712512002</v>
          </cell>
          <cell r="Q318">
            <v>41.513589843970003</v>
          </cell>
        </row>
        <row r="319">
          <cell r="M319">
            <v>3.136687024689</v>
          </cell>
          <cell r="N319">
            <v>2.5142510415719999</v>
          </cell>
          <cell r="O319">
            <v>2.0462227031419999</v>
          </cell>
          <cell r="P319">
            <v>1.8587667020399998</v>
          </cell>
          <cell r="Q319">
            <v>1.5249838113499998</v>
          </cell>
        </row>
        <row r="320">
          <cell r="M320">
            <v>5.4353029751549995</v>
          </cell>
          <cell r="N320">
            <v>4.7275213174870006</v>
          </cell>
          <cell r="O320">
            <v>4.1961079455519998</v>
          </cell>
          <cell r="P320">
            <v>3.9182938648750003</v>
          </cell>
          <cell r="Q320">
            <v>3.6104273893339998</v>
          </cell>
        </row>
        <row r="321">
          <cell r="M321">
            <v>5.9556376361889996</v>
          </cell>
          <cell r="N321">
            <v>5.0577410276389996</v>
          </cell>
          <cell r="O321">
            <v>4.3831928513439999</v>
          </cell>
          <cell r="P321">
            <v>4.0293092870530005</v>
          </cell>
          <cell r="Q321">
            <v>3.6366884132439998</v>
          </cell>
        </row>
        <row r="322">
          <cell r="M322">
            <v>3.8465535602130001</v>
          </cell>
          <cell r="N322">
            <v>2.9923754962220004</v>
          </cell>
          <cell r="O322">
            <v>2.3498215472089998</v>
          </cell>
          <cell r="P322">
            <v>2.167979219972</v>
          </cell>
          <cell r="Q322">
            <v>1.6320966913019999</v>
          </cell>
        </row>
        <row r="323">
          <cell r="M323">
            <v>5.1728815790880001</v>
          </cell>
          <cell r="N323">
            <v>4.3587391849900001</v>
          </cell>
          <cell r="O323">
            <v>3.7469710210610003</v>
          </cell>
          <cell r="P323">
            <v>3.4255800592700001</v>
          </cell>
          <cell r="Q323">
            <v>3.0688461924430004</v>
          </cell>
        </row>
        <row r="324">
          <cell r="M324">
            <v>3.1881632642439999</v>
          </cell>
          <cell r="N324">
            <v>2.5375317723490003</v>
          </cell>
          <cell r="O324">
            <v>2.0482134993629999</v>
          </cell>
          <cell r="P324">
            <v>1.8177587770249999</v>
          </cell>
          <cell r="Q324">
            <v>1.5025713744659999</v>
          </cell>
        </row>
        <row r="325">
          <cell r="M325">
            <v>4.3421501065640005</v>
          </cell>
          <cell r="N325">
            <v>3.5788181810789998</v>
          </cell>
          <cell r="O325">
            <v>3.0050101902609998</v>
          </cell>
          <cell r="P325">
            <v>2.7028678860199995</v>
          </cell>
          <cell r="Q325">
            <v>2.3672457176390003</v>
          </cell>
        </row>
        <row r="326">
          <cell r="M326">
            <v>3.974757291695</v>
          </cell>
          <cell r="N326">
            <v>3.1540815201469998</v>
          </cell>
          <cell r="O326">
            <v>2.5368565566800001</v>
          </cell>
          <cell r="P326">
            <v>2.2617711319980001</v>
          </cell>
          <cell r="Q326">
            <v>1.8484129558129998</v>
          </cell>
        </row>
        <row r="327">
          <cell r="M327">
            <v>6.1018469693449999</v>
          </cell>
          <cell r="N327">
            <v>5.0317335073599994</v>
          </cell>
          <cell r="O327">
            <v>4.2273238216709998</v>
          </cell>
          <cell r="P327">
            <v>3.80378996494</v>
          </cell>
          <cell r="Q327">
            <v>3.3333371942149999</v>
          </cell>
        </row>
        <row r="328">
          <cell r="M328">
            <v>3.833382435331</v>
          </cell>
          <cell r="N328">
            <v>3.2922167179940001</v>
          </cell>
          <cell r="O328">
            <v>2.88575726461</v>
          </cell>
          <cell r="P328">
            <v>2.6728132903039996</v>
          </cell>
          <cell r="Q328">
            <v>2.4366674396960004</v>
          </cell>
        </row>
        <row r="329">
          <cell r="M329">
            <v>85.949214470051999</v>
          </cell>
          <cell r="N329">
            <v>77.246170329408002</v>
          </cell>
          <cell r="O329">
            <v>70.866874674388001</v>
          </cell>
          <cell r="P329">
            <v>67.371475765001009</v>
          </cell>
          <cell r="Q329">
            <v>64.037865183953002</v>
          </cell>
        </row>
        <row r="330">
          <cell r="M330">
            <v>28.808235318080001</v>
          </cell>
          <cell r="N330">
            <v>27.111483523791001</v>
          </cell>
          <cell r="O330">
            <v>25.059369553164998</v>
          </cell>
          <cell r="P330">
            <v>24.223488621081003</v>
          </cell>
          <cell r="Q330">
            <v>23.922563922474001</v>
          </cell>
        </row>
        <row r="331">
          <cell r="M331">
            <v>94.437834734473</v>
          </cell>
          <cell r="N331">
            <v>83.198542708814998</v>
          </cell>
          <cell r="O331">
            <v>74.941589523974002</v>
          </cell>
          <cell r="P331">
            <v>70.414697899963997</v>
          </cell>
          <cell r="Q331">
            <v>66.043014006442007</v>
          </cell>
        </row>
        <row r="332">
          <cell r="M332">
            <v>61.802614750862006</v>
          </cell>
          <cell r="N332">
            <v>53.638942116860001</v>
          </cell>
          <cell r="O332">
            <v>47.641788885482001</v>
          </cell>
          <cell r="P332">
            <v>44.338866379401004</v>
          </cell>
          <cell r="Q332">
            <v>41.156231202513993</v>
          </cell>
        </row>
        <row r="333">
          <cell r="M333">
            <v>197.91517381830701</v>
          </cell>
          <cell r="N333">
            <v>179.52125418561999</v>
          </cell>
          <cell r="O333">
            <v>165.99618451806501</v>
          </cell>
          <cell r="P333">
            <v>158.67081610906899</v>
          </cell>
          <cell r="Q333">
            <v>151.52404660371499</v>
          </cell>
        </row>
        <row r="334">
          <cell r="M334">
            <v>3.0819486639889999</v>
          </cell>
          <cell r="N334">
            <v>2.3455169275300003</v>
          </cell>
          <cell r="O334">
            <v>1.8013089560140001</v>
          </cell>
          <cell r="P334">
            <v>1.85926174226</v>
          </cell>
          <cell r="Q334">
            <v>1.1726797789449999</v>
          </cell>
        </row>
        <row r="335">
          <cell r="M335">
            <v>4.3672267483620004</v>
          </cell>
          <cell r="N335">
            <v>3.3092602106029996</v>
          </cell>
          <cell r="O335">
            <v>2.5132283610060004</v>
          </cell>
          <cell r="P335">
            <v>2.4339348751759999</v>
          </cell>
          <cell r="Q335">
            <v>1.622680740246</v>
          </cell>
        </row>
        <row r="336">
          <cell r="M336">
            <v>4.2082936074639994</v>
          </cell>
          <cell r="N336">
            <v>3.4466774522529997</v>
          </cell>
          <cell r="O336">
            <v>2.8741049039219999</v>
          </cell>
          <cell r="P336">
            <v>2.5724420318619998</v>
          </cell>
          <cell r="Q336">
            <v>2.2372899824660002</v>
          </cell>
        </row>
        <row r="337">
          <cell r="M337">
            <v>79.285846059891</v>
          </cell>
          <cell r="N337">
            <v>70.357749376094006</v>
          </cell>
          <cell r="O337">
            <v>63.808770727500999</v>
          </cell>
          <cell r="P337">
            <v>60.212709753035</v>
          </cell>
          <cell r="Q337">
            <v>56.772113362873</v>
          </cell>
        </row>
        <row r="338">
          <cell r="M338">
            <v>4.6946180468019998</v>
          </cell>
          <cell r="N338">
            <v>3.8732740989259997</v>
          </cell>
          <cell r="O338">
            <v>3.2558723611150002</v>
          </cell>
          <cell r="P338">
            <v>2.9308219577159997</v>
          </cell>
          <cell r="Q338">
            <v>2.5697702416010002</v>
          </cell>
        </row>
        <row r="339">
          <cell r="M339">
            <v>186.518970866481</v>
          </cell>
          <cell r="N339">
            <v>156.87606218771901</v>
          </cell>
          <cell r="O339">
            <v>135.187167401983</v>
          </cell>
          <cell r="P339">
            <v>123.055260943223</v>
          </cell>
          <cell r="Q339">
            <v>111.700962350425</v>
          </cell>
        </row>
        <row r="340">
          <cell r="M340">
            <v>18.202315913263</v>
          </cell>
          <cell r="N340">
            <v>16.845596251810001</v>
          </cell>
          <cell r="O340">
            <v>15.202735353999</v>
          </cell>
          <cell r="P340">
            <v>14.527035623395999</v>
          </cell>
          <cell r="Q340">
            <v>14.275981596516999</v>
          </cell>
        </row>
        <row r="341">
          <cell r="M341">
            <v>4.319507531917</v>
          </cell>
          <cell r="N341">
            <v>3.6462912427590002</v>
          </cell>
          <cell r="O341">
            <v>3.1404469462070002</v>
          </cell>
          <cell r="P341">
            <v>2.8747918693110002</v>
          </cell>
          <cell r="Q341">
            <v>2.579955647597</v>
          </cell>
        </row>
        <row r="342">
          <cell r="M342">
            <v>4.2525957880729992</v>
          </cell>
          <cell r="N342">
            <v>3.5900890565320003</v>
          </cell>
          <cell r="O342">
            <v>3.0922860970179999</v>
          </cell>
          <cell r="P342">
            <v>2.8308362729040004</v>
          </cell>
          <cell r="Q342">
            <v>2.5406607105660002</v>
          </cell>
        </row>
        <row r="343">
          <cell r="M343">
            <v>85.903382600187996</v>
          </cell>
          <cell r="N343">
            <v>72.141057959440005</v>
          </cell>
          <cell r="O343">
            <v>62.023498967343997</v>
          </cell>
          <cell r="P343">
            <v>56.426042723872996</v>
          </cell>
          <cell r="Q343">
            <v>51.020330639576002</v>
          </cell>
        </row>
        <row r="344">
          <cell r="M344">
            <v>67.210548759323004</v>
          </cell>
          <cell r="N344">
            <v>58.265333041222</v>
          </cell>
          <cell r="O344">
            <v>51.694547847603999</v>
          </cell>
          <cell r="P344">
            <v>48.078051013486998</v>
          </cell>
          <cell r="Q344">
            <v>44.593785755696004</v>
          </cell>
        </row>
        <row r="345">
          <cell r="M345">
            <v>128.08682764063599</v>
          </cell>
          <cell r="N345">
            <v>115.23234259917</v>
          </cell>
          <cell r="O345">
            <v>105.808529067688</v>
          </cell>
          <cell r="P345">
            <v>100.64626185230499</v>
          </cell>
          <cell r="Q345">
            <v>95.717858328470015</v>
          </cell>
        </row>
        <row r="346">
          <cell r="M346">
            <v>4.1493361244839999</v>
          </cell>
          <cell r="N346">
            <v>3.3782125454330005</v>
          </cell>
          <cell r="O346">
            <v>2.7984372370069996</v>
          </cell>
          <cell r="P346">
            <v>2.4928056933550002</v>
          </cell>
          <cell r="Q346">
            <v>2.1531809793780003</v>
          </cell>
        </row>
        <row r="347">
          <cell r="M347">
            <v>4.1921448973990003</v>
          </cell>
          <cell r="N347">
            <v>3.3139378571910001</v>
          </cell>
          <cell r="O347">
            <v>2.6534160954199995</v>
          </cell>
          <cell r="P347">
            <v>2.3810223322310002</v>
          </cell>
          <cell r="Q347">
            <v>1.916462446033</v>
          </cell>
        </row>
        <row r="348">
          <cell r="M348">
            <v>190.51867459421399</v>
          </cell>
          <cell r="N348">
            <v>162.22399896265802</v>
          </cell>
          <cell r="O348">
            <v>141.103634355738</v>
          </cell>
          <cell r="P348">
            <v>129.453014108194</v>
          </cell>
          <cell r="Q348">
            <v>118.79898361268201</v>
          </cell>
        </row>
        <row r="349">
          <cell r="M349">
            <v>4.8084427971550001</v>
          </cell>
          <cell r="N349">
            <v>3.9406330949379997</v>
          </cell>
          <cell r="O349">
            <v>3.2882325029750001</v>
          </cell>
          <cell r="P349">
            <v>2.9445332312039998</v>
          </cell>
          <cell r="Q349">
            <v>2.5626859157120001</v>
          </cell>
        </row>
        <row r="350">
          <cell r="M350">
            <v>150.70573286026001</v>
          </cell>
          <cell r="N350">
            <v>135.81720705519101</v>
          </cell>
          <cell r="O350">
            <v>124.90238603472001</v>
          </cell>
          <cell r="P350">
            <v>118.92752005200299</v>
          </cell>
          <cell r="Q350">
            <v>113.222191907633</v>
          </cell>
        </row>
        <row r="351">
          <cell r="M351">
            <v>220.26746256969099</v>
          </cell>
          <cell r="N351">
            <v>172.43563348264598</v>
          </cell>
          <cell r="O351">
            <v>135.503948308074</v>
          </cell>
          <cell r="P351">
            <v>115.419865451443</v>
          </cell>
          <cell r="Q351">
            <v>97.655649804774015</v>
          </cell>
        </row>
        <row r="352">
          <cell r="M352">
            <v>2.5190623884950001</v>
          </cell>
          <cell r="N352">
            <v>1.7921755070059997</v>
          </cell>
          <cell r="O352">
            <v>1.464663325187</v>
          </cell>
          <cell r="P352">
            <v>1.511785347382</v>
          </cell>
          <cell r="Q352">
            <v>0.63226482469500001</v>
          </cell>
        </row>
        <row r="353">
          <cell r="M353">
            <v>67.908427262075008</v>
          </cell>
          <cell r="N353">
            <v>58.079235884075999</v>
          </cell>
          <cell r="O353">
            <v>50.839296312057002</v>
          </cell>
          <cell r="P353">
            <v>46.857380438928999</v>
          </cell>
          <cell r="Q353">
            <v>42.960964457366003</v>
          </cell>
        </row>
        <row r="354">
          <cell r="M354">
            <v>7.0343402845970004</v>
          </cell>
          <cell r="N354">
            <v>6.0123709303530006</v>
          </cell>
          <cell r="O354">
            <v>5.2446906674889995</v>
          </cell>
          <cell r="P354">
            <v>4.8421937433400002</v>
          </cell>
          <cell r="Q354">
            <v>4.395728185256</v>
          </cell>
        </row>
        <row r="355">
          <cell r="M355">
            <v>59.393938327885998</v>
          </cell>
          <cell r="N355">
            <v>50.374789124952002</v>
          </cell>
          <cell r="O355">
            <v>43.732472761989996</v>
          </cell>
          <cell r="P355">
            <v>40.074717605551001</v>
          </cell>
          <cell r="Q355">
            <v>36.500289664496002</v>
          </cell>
        </row>
        <row r="356">
          <cell r="M356">
            <v>96.908502984378998</v>
          </cell>
          <cell r="N356">
            <v>86.016048957607012</v>
          </cell>
          <cell r="O356">
            <v>78.023972072855003</v>
          </cell>
          <cell r="P356">
            <v>73.637906073937003</v>
          </cell>
          <cell r="Q356">
            <v>69.433959612104999</v>
          </cell>
        </row>
        <row r="357">
          <cell r="M357">
            <v>3.8756103712760002</v>
          </cell>
          <cell r="N357">
            <v>3.3497651586780002</v>
          </cell>
          <cell r="O357">
            <v>2.9548517448810001</v>
          </cell>
          <cell r="P357">
            <v>2.7480799652769998</v>
          </cell>
          <cell r="Q357">
            <v>2.5188240146010004</v>
          </cell>
        </row>
        <row r="358">
          <cell r="M358">
            <v>2.5760090758969998</v>
          </cell>
          <cell r="N358">
            <v>1.8641555601419999</v>
          </cell>
          <cell r="O358">
            <v>1.3626629727890001</v>
          </cell>
          <cell r="P358">
            <v>1.4065033788030001</v>
          </cell>
          <cell r="Q358">
            <v>0.72771335866300024</v>
          </cell>
        </row>
        <row r="359">
          <cell r="M359">
            <v>4.4318110486740006</v>
          </cell>
          <cell r="N359">
            <v>3.7135712097130003</v>
          </cell>
          <cell r="O359">
            <v>3.1738355491479995</v>
          </cell>
          <cell r="P359">
            <v>2.8901883403260005</v>
          </cell>
          <cell r="Q359">
            <v>2.5753128789459998</v>
          </cell>
        </row>
        <row r="360">
          <cell r="M360">
            <v>5.6267563164790007</v>
          </cell>
          <cell r="N360">
            <v>4.7073502302910004</v>
          </cell>
          <cell r="O360">
            <v>4.0163943411699998</v>
          </cell>
          <cell r="P360">
            <v>3.6531193779139999</v>
          </cell>
          <cell r="Q360">
            <v>3.249792104335</v>
          </cell>
        </row>
        <row r="361">
          <cell r="M361">
            <v>68.150848469320991</v>
          </cell>
          <cell r="N361">
            <v>60.354115282562006</v>
          </cell>
          <cell r="O361">
            <v>54.634977647713001</v>
          </cell>
          <cell r="P361">
            <v>51.489807868779003</v>
          </cell>
          <cell r="Q361">
            <v>48.482410820330998</v>
          </cell>
        </row>
        <row r="362">
          <cell r="M362">
            <v>8.2842854587989994</v>
          </cell>
          <cell r="N362">
            <v>7.193685498881</v>
          </cell>
          <cell r="O362">
            <v>6.3747802680939998</v>
          </cell>
          <cell r="P362">
            <v>5.9464621752620008</v>
          </cell>
          <cell r="Q362">
            <v>5.4717345244170001</v>
          </cell>
        </row>
        <row r="363">
          <cell r="M363">
            <v>3.9233406064090004</v>
          </cell>
          <cell r="N363">
            <v>3.1915052301990006</v>
          </cell>
          <cell r="O363">
            <v>2.6412942023710002</v>
          </cell>
          <cell r="P363">
            <v>2.3513267733589998</v>
          </cell>
          <cell r="Q363">
            <v>2.0291372311449996</v>
          </cell>
        </row>
        <row r="364">
          <cell r="M364">
            <v>3.0266578652499998</v>
          </cell>
          <cell r="N364">
            <v>2.5771094922030002</v>
          </cell>
          <cell r="O364">
            <v>2.239390863183</v>
          </cell>
          <cell r="P364">
            <v>2.062235601367</v>
          </cell>
          <cell r="Q364">
            <v>1.865695545581</v>
          </cell>
        </row>
        <row r="365">
          <cell r="M365">
            <v>8.3209768964730007</v>
          </cell>
          <cell r="N365">
            <v>7.0900957480089994</v>
          </cell>
          <cell r="O365">
            <v>6.1654080174399999</v>
          </cell>
          <cell r="P365">
            <v>5.6803469013710002</v>
          </cell>
          <cell r="Q365">
            <v>5.1422081717299992</v>
          </cell>
        </row>
        <row r="366">
          <cell r="M366">
            <v>3.3658454199730001</v>
          </cell>
          <cell r="N366">
            <v>2.6998020383319998</v>
          </cell>
          <cell r="O366">
            <v>2.1989370061880003</v>
          </cell>
          <cell r="P366">
            <v>1.9346039919669999</v>
          </cell>
          <cell r="Q366">
            <v>1.640761996255</v>
          </cell>
        </row>
        <row r="367">
          <cell r="M367">
            <v>58.402676318772002</v>
          </cell>
          <cell r="N367">
            <v>51.063288316905002</v>
          </cell>
          <cell r="O367">
            <v>45.670660960440003</v>
          </cell>
          <cell r="P367">
            <v>42.706300072543996</v>
          </cell>
          <cell r="Q367">
            <v>39.844603743220006</v>
          </cell>
        </row>
        <row r="368">
          <cell r="M368">
            <v>3.6792926064729996</v>
          </cell>
          <cell r="N368">
            <v>2.7615669172309998</v>
          </cell>
          <cell r="O368">
            <v>2.14953158912</v>
          </cell>
          <cell r="P368">
            <v>2.2186876016389996</v>
          </cell>
          <cell r="Q368">
            <v>1.2993106834209995</v>
          </cell>
        </row>
        <row r="369">
          <cell r="M369">
            <v>57.004292321197006</v>
          </cell>
          <cell r="N369">
            <v>49.835852232226998</v>
          </cell>
          <cell r="O369">
            <v>44.576464444896004</v>
          </cell>
          <cell r="P369">
            <v>41.676342590391002</v>
          </cell>
          <cell r="Q369">
            <v>38.903054728867005</v>
          </cell>
        </row>
        <row r="370">
          <cell r="M370">
            <v>3.852690611256</v>
          </cell>
          <cell r="N370">
            <v>3.3309543862840001</v>
          </cell>
          <cell r="O370">
            <v>2.9391681157809999</v>
          </cell>
          <cell r="P370">
            <v>2.7341637511930004</v>
          </cell>
          <cell r="Q370">
            <v>2.50691514196</v>
          </cell>
        </row>
        <row r="371">
          <cell r="M371">
            <v>187.878867818842</v>
          </cell>
          <cell r="N371">
            <v>170.727651755339</v>
          </cell>
          <cell r="O371">
            <v>158.10480406105401</v>
          </cell>
          <cell r="P371">
            <v>151.29244052965899</v>
          </cell>
          <cell r="Q371">
            <v>144.60163118097</v>
          </cell>
        </row>
        <row r="372">
          <cell r="M372">
            <v>65.881805386785999</v>
          </cell>
          <cell r="N372">
            <v>56.318350483467</v>
          </cell>
          <cell r="O372">
            <v>49.286124742157995</v>
          </cell>
          <cell r="P372">
            <v>45.406753171085001</v>
          </cell>
          <cell r="Q372">
            <v>41.651154785576999</v>
          </cell>
        </row>
        <row r="373">
          <cell r="M373">
            <v>3.7888312165410003</v>
          </cell>
          <cell r="N373">
            <v>3.0070938469240005</v>
          </cell>
          <cell r="O373">
            <v>2.4192497063159997</v>
          </cell>
          <cell r="P373">
            <v>2.2889877024869998</v>
          </cell>
          <cell r="Q373">
            <v>1.7643212929829999</v>
          </cell>
        </row>
        <row r="374">
          <cell r="M374">
            <v>29.053883365823999</v>
          </cell>
          <cell r="N374">
            <v>27.406803335295997</v>
          </cell>
          <cell r="O374">
            <v>25.414989808214003</v>
          </cell>
          <cell r="P374">
            <v>24.604408215679999</v>
          </cell>
          <cell r="Q374">
            <v>24.313473368555002</v>
          </cell>
        </row>
        <row r="375">
          <cell r="M375">
            <v>2.6415010753100003</v>
          </cell>
          <cell r="N375">
            <v>2.1047962916979999</v>
          </cell>
          <cell r="O375">
            <v>1.701156226358</v>
          </cell>
          <cell r="P375">
            <v>1.496261547976</v>
          </cell>
          <cell r="Q375">
            <v>1.2510367232499999</v>
          </cell>
        </row>
        <row r="376">
          <cell r="M376">
            <v>3.9504742554350001</v>
          </cell>
          <cell r="N376">
            <v>3.2514811500470002</v>
          </cell>
          <cell r="O376">
            <v>2.7260271492600001</v>
          </cell>
          <cell r="P376">
            <v>2.4493130070210003</v>
          </cell>
          <cell r="Q376">
            <v>2.1419246290499996</v>
          </cell>
        </row>
        <row r="377">
          <cell r="M377">
            <v>123.92233744237501</v>
          </cell>
          <cell r="N377">
            <v>108.93195151443499</v>
          </cell>
          <cell r="O377">
            <v>97.931248309224003</v>
          </cell>
          <cell r="P377">
            <v>91.880425338655002</v>
          </cell>
          <cell r="Q377">
            <v>86.080804837542004</v>
          </cell>
        </row>
        <row r="378">
          <cell r="M378">
            <v>128.638131614099</v>
          </cell>
          <cell r="N378">
            <v>114.17981191202801</v>
          </cell>
          <cell r="O378">
            <v>103.57426788727699</v>
          </cell>
          <cell r="P378">
            <v>97.750486058017998</v>
          </cell>
          <cell r="Q378">
            <v>92.178546593617995</v>
          </cell>
        </row>
        <row r="379">
          <cell r="M379">
            <v>121.89907563227899</v>
          </cell>
          <cell r="N379">
            <v>108.68931740787301</v>
          </cell>
          <cell r="O379">
            <v>98.97915617820999</v>
          </cell>
          <cell r="P379">
            <v>93.677534210988</v>
          </cell>
          <cell r="Q379">
            <v>88.531964944746008</v>
          </cell>
        </row>
        <row r="380">
          <cell r="M380">
            <v>126.212840510977</v>
          </cell>
          <cell r="N380">
            <v>114.59909698686499</v>
          </cell>
          <cell r="O380">
            <v>106.03694041500302</v>
          </cell>
          <cell r="P380">
            <v>101.429151026626</v>
          </cell>
          <cell r="Q380">
            <v>96.854237162700997</v>
          </cell>
        </row>
        <row r="381">
          <cell r="M381">
            <v>54.495112392766998</v>
          </cell>
          <cell r="N381">
            <v>45.865132860298999</v>
          </cell>
          <cell r="O381">
            <v>39.517439109477003</v>
          </cell>
          <cell r="P381">
            <v>36.013424404185997</v>
          </cell>
          <cell r="Q381">
            <v>32.616584849271</v>
          </cell>
        </row>
        <row r="382">
          <cell r="M382">
            <v>5.710694549296</v>
          </cell>
          <cell r="N382">
            <v>4.7412479585970004</v>
          </cell>
          <cell r="O382">
            <v>4.012595344088</v>
          </cell>
          <cell r="P382">
            <v>3.6292173011699997</v>
          </cell>
          <cell r="Q382">
            <v>3.203466805898</v>
          </cell>
        </row>
        <row r="383">
          <cell r="M383">
            <v>117.342950185503</v>
          </cell>
          <cell r="N383">
            <v>96.162112635992003</v>
          </cell>
          <cell r="O383">
            <v>80.245863406962002</v>
          </cell>
          <cell r="P383">
            <v>71.472496833936006</v>
          </cell>
          <cell r="Q383">
            <v>63.488612303910998</v>
          </cell>
        </row>
        <row r="384">
          <cell r="M384">
            <v>4.8313180501610002</v>
          </cell>
          <cell r="N384">
            <v>3.9096234804719998</v>
          </cell>
          <cell r="O384">
            <v>3.2165624156370001</v>
          </cell>
          <cell r="P384">
            <v>2.8509668000209998</v>
          </cell>
          <cell r="Q384">
            <v>2.4446193776309997</v>
          </cell>
        </row>
        <row r="385">
          <cell r="M385">
            <v>6.5807982941429994</v>
          </cell>
          <cell r="N385">
            <v>5.7192425954499999</v>
          </cell>
          <cell r="O385">
            <v>5.0723537550769997</v>
          </cell>
          <cell r="P385">
            <v>4.7341093756439996</v>
          </cell>
          <cell r="Q385">
            <v>4.3592529275540004</v>
          </cell>
        </row>
        <row r="386">
          <cell r="M386">
            <v>3.4831425254719997</v>
          </cell>
          <cell r="N386">
            <v>2.5975354184400001</v>
          </cell>
          <cell r="O386">
            <v>1.931113726233</v>
          </cell>
          <cell r="P386">
            <v>1.930374058378</v>
          </cell>
          <cell r="Q386">
            <v>1.1849734661490001</v>
          </cell>
        </row>
        <row r="387">
          <cell r="M387">
            <v>5.0727572885149996</v>
          </cell>
          <cell r="N387">
            <v>3.9157438850880002</v>
          </cell>
          <cell r="O387">
            <v>3.0453184887680003</v>
          </cell>
          <cell r="P387">
            <v>2.846313337462</v>
          </cell>
          <cell r="Q387">
            <v>2.0725646349460001</v>
          </cell>
        </row>
        <row r="388">
          <cell r="M388">
            <v>3.9697925125819999</v>
          </cell>
          <cell r="N388">
            <v>3.4538417454659998</v>
          </cell>
          <cell r="O388">
            <v>3.0664453176080002</v>
          </cell>
          <cell r="P388">
            <v>2.8638810347890002</v>
          </cell>
          <cell r="Q388">
            <v>2.6393898114659997</v>
          </cell>
        </row>
        <row r="389">
          <cell r="M389">
            <v>4.8948909036090003</v>
          </cell>
          <cell r="N389">
            <v>3.971011433068</v>
          </cell>
          <cell r="O389">
            <v>3.276351968777</v>
          </cell>
          <cell r="P389">
            <v>2.9100533508530004</v>
          </cell>
          <cell r="Q389">
            <v>2.5029756230449998</v>
          </cell>
        </row>
        <row r="390">
          <cell r="M390">
            <v>33.534843543019001</v>
          </cell>
          <cell r="N390">
            <v>26.094750398473998</v>
          </cell>
          <cell r="O390">
            <v>20.600098891465997</v>
          </cell>
          <cell r="P390">
            <v>17.567586301776</v>
          </cell>
          <cell r="Q390">
            <v>14.561780720948001</v>
          </cell>
        </row>
        <row r="391">
          <cell r="M391">
            <v>2.6228734660850002</v>
          </cell>
          <cell r="N391">
            <v>2.1315852686079997</v>
          </cell>
          <cell r="O391">
            <v>1.7622570489859999</v>
          </cell>
          <cell r="P391">
            <v>1.588485562355</v>
          </cell>
          <cell r="Q391">
            <v>1.351611130569</v>
          </cell>
        </row>
        <row r="392">
          <cell r="M392">
            <v>4.6972264941589996</v>
          </cell>
          <cell r="N392">
            <v>3.964711012959</v>
          </cell>
          <cell r="O392">
            <v>3.4143582734390003</v>
          </cell>
          <cell r="P392">
            <v>3.125480024512</v>
          </cell>
          <cell r="Q392">
            <v>2.8049250539669996</v>
          </cell>
        </row>
        <row r="393">
          <cell r="M393">
            <v>5.464865161184</v>
          </cell>
          <cell r="N393">
            <v>4.6092153626570003</v>
          </cell>
          <cell r="O393">
            <v>3.9662808035429995</v>
          </cell>
          <cell r="P393">
            <v>3.6285902728959996</v>
          </cell>
          <cell r="Q393">
            <v>3.25379132585</v>
          </cell>
        </row>
        <row r="394">
          <cell r="M394">
            <v>4.9124143396479996</v>
          </cell>
          <cell r="N394">
            <v>4.1536647004939997</v>
          </cell>
          <cell r="O394">
            <v>3.583597872535</v>
          </cell>
          <cell r="P394">
            <v>3.2843595746740002</v>
          </cell>
          <cell r="Q394">
            <v>2.9523040687170004</v>
          </cell>
        </row>
        <row r="395">
          <cell r="M395">
            <v>61.943468096314994</v>
          </cell>
          <cell r="N395">
            <v>58.665444571508999</v>
          </cell>
          <cell r="O395">
            <v>54.703243135160001</v>
          </cell>
          <cell r="P395">
            <v>53.097048572039995</v>
          </cell>
          <cell r="Q395">
            <v>52.528032284055996</v>
          </cell>
        </row>
        <row r="396">
          <cell r="M396">
            <v>3.5283820310120002</v>
          </cell>
          <cell r="N396">
            <v>3.0214929034120002</v>
          </cell>
          <cell r="O396">
            <v>2.64074164654</v>
          </cell>
          <cell r="P396">
            <v>2.4411517400269998</v>
          </cell>
          <cell r="Q396">
            <v>2.2197730082340001</v>
          </cell>
        </row>
        <row r="397">
          <cell r="M397">
            <v>1.9318780451219999</v>
          </cell>
          <cell r="N397">
            <v>1.651014077845</v>
          </cell>
          <cell r="O397">
            <v>1.44005157689</v>
          </cell>
          <cell r="P397">
            <v>1.3294942686040001</v>
          </cell>
          <cell r="Q397">
            <v>1.206878379523</v>
          </cell>
        </row>
        <row r="398">
          <cell r="M398">
            <v>157.320748456183</v>
          </cell>
          <cell r="N398">
            <v>125.614422868811</v>
          </cell>
          <cell r="O398">
            <v>101.70809823208799</v>
          </cell>
          <cell r="P398">
            <v>88.518856602566999</v>
          </cell>
          <cell r="Q398">
            <v>76.53434025199401</v>
          </cell>
        </row>
        <row r="399">
          <cell r="M399">
            <v>45.849531066388003</v>
          </cell>
          <cell r="N399">
            <v>43.134799424976002</v>
          </cell>
          <cell r="O399">
            <v>39.851268824217001</v>
          </cell>
          <cell r="P399">
            <v>38.513032802030999</v>
          </cell>
          <cell r="Q399">
            <v>38.030339432867002</v>
          </cell>
        </row>
        <row r="400">
          <cell r="M400">
            <v>154.11065587198399</v>
          </cell>
          <cell r="N400">
            <v>140.567887932384</v>
          </cell>
          <cell r="O400">
            <v>130.57105719284601</v>
          </cell>
          <cell r="P400">
            <v>125.21879780841499</v>
          </cell>
          <cell r="Q400">
            <v>119.85554099720599</v>
          </cell>
        </row>
        <row r="401">
          <cell r="M401">
            <v>3.2752058316859998</v>
          </cell>
          <cell r="N401">
            <v>2.6086387237239999</v>
          </cell>
          <cell r="O401">
            <v>2.107409168637</v>
          </cell>
          <cell r="P401">
            <v>1.96562602591</v>
          </cell>
          <cell r="Q401">
            <v>1.549056444726</v>
          </cell>
        </row>
        <row r="402">
          <cell r="M402">
            <v>123.25199324769301</v>
          </cell>
          <cell r="N402">
            <v>108.59322070082099</v>
          </cell>
          <cell r="O402">
            <v>97.831665221880996</v>
          </cell>
          <cell r="P402">
            <v>91.917681901652003</v>
          </cell>
          <cell r="Q402">
            <v>86.234559179618998</v>
          </cell>
        </row>
        <row r="403">
          <cell r="M403">
            <v>108.55219807197399</v>
          </cell>
          <cell r="N403">
            <v>87.705226814116998</v>
          </cell>
          <cell r="O403">
            <v>72.348949062559996</v>
          </cell>
          <cell r="P403">
            <v>63.846665744636994</v>
          </cell>
          <cell r="Q403">
            <v>55.548219485479002</v>
          </cell>
        </row>
        <row r="404">
          <cell r="M404">
            <v>3.8155641745130002</v>
          </cell>
          <cell r="N404">
            <v>3.0439143206779997</v>
          </cell>
          <cell r="O404">
            <v>2.4635776986939999</v>
          </cell>
          <cell r="P404">
            <v>2.1571287246539996</v>
          </cell>
          <cell r="Q404">
            <v>1.8164055590059998</v>
          </cell>
        </row>
        <row r="405">
          <cell r="M405">
            <v>24.890048185929</v>
          </cell>
          <cell r="N405">
            <v>19.269360909427999</v>
          </cell>
          <cell r="O405">
            <v>15.102902499252</v>
          </cell>
          <cell r="P405">
            <v>12.819531123261999</v>
          </cell>
          <cell r="Q405">
            <v>10.503479887101999</v>
          </cell>
        </row>
        <row r="406">
          <cell r="M406">
            <v>141.92335525505501</v>
          </cell>
          <cell r="N406">
            <v>125.263411656005</v>
          </cell>
          <cell r="O406">
            <v>113.039062596213</v>
          </cell>
          <cell r="P406">
            <v>106.317121892724</v>
          </cell>
          <cell r="Q406">
            <v>99.878102335051992</v>
          </cell>
        </row>
        <row r="407">
          <cell r="M407">
            <v>3.4206428934380004</v>
          </cell>
          <cell r="N407">
            <v>2.5411955517969997</v>
          </cell>
          <cell r="O407">
            <v>1.993457667718</v>
          </cell>
          <cell r="P407">
            <v>2.0575923769369999</v>
          </cell>
          <cell r="Q407">
            <v>1.1394478388220004</v>
          </cell>
        </row>
        <row r="408">
          <cell r="M408">
            <v>26.722062959306999</v>
          </cell>
          <cell r="N408">
            <v>19.069046949643003</v>
          </cell>
          <cell r="O408">
            <v>13.345068793259999</v>
          </cell>
          <cell r="P408">
            <v>13.611761180482</v>
          </cell>
          <cell r="Q408">
            <v>6.9578326472779999</v>
          </cell>
        </row>
        <row r="409">
          <cell r="M409">
            <v>137.38981634190199</v>
          </cell>
          <cell r="N409">
            <v>123.200313284277</v>
          </cell>
          <cell r="O409">
            <v>112.797539791435</v>
          </cell>
          <cell r="P409">
            <v>107.097034851014</v>
          </cell>
          <cell r="Q409">
            <v>101.654858663385</v>
          </cell>
        </row>
        <row r="410">
          <cell r="M410">
            <v>4.2870353494279998</v>
          </cell>
          <cell r="N410">
            <v>3.6066251323990004</v>
          </cell>
          <cell r="O410">
            <v>3.0953512914469998</v>
          </cell>
          <cell r="P410">
            <v>2.826768717597</v>
          </cell>
          <cell r="Q410">
            <v>2.528655597722</v>
          </cell>
        </row>
        <row r="411">
          <cell r="M411">
            <v>115.303689702247</v>
          </cell>
          <cell r="N411">
            <v>94.450161756625988</v>
          </cell>
          <cell r="O411">
            <v>79.186944929033999</v>
          </cell>
          <cell r="P411">
            <v>70.632888380038992</v>
          </cell>
          <cell r="Q411">
            <v>62.617671406577998</v>
          </cell>
        </row>
        <row r="412">
          <cell r="M412">
            <v>4.5752504792320003</v>
          </cell>
          <cell r="N412">
            <v>3.657556656668</v>
          </cell>
          <cell r="O412">
            <v>2.9674120605429999</v>
          </cell>
          <cell r="P412">
            <v>2.6030656866109996</v>
          </cell>
          <cell r="Q412">
            <v>2.1980014012360001</v>
          </cell>
        </row>
        <row r="413">
          <cell r="M413">
            <v>4.2675118464059993</v>
          </cell>
          <cell r="N413">
            <v>3.5686612829430002</v>
          </cell>
          <cell r="O413">
            <v>3.0435078720679996</v>
          </cell>
          <cell r="P413">
            <v>2.7675612194779999</v>
          </cell>
          <cell r="Q413">
            <v>2.4612476931050002</v>
          </cell>
        </row>
        <row r="414">
          <cell r="M414">
            <v>5.6068142549599997</v>
          </cell>
          <cell r="N414">
            <v>4.5526512816959999</v>
          </cell>
          <cell r="O414">
            <v>3.7600494077809996</v>
          </cell>
          <cell r="P414">
            <v>3.3421585579589999</v>
          </cell>
          <cell r="Q414">
            <v>2.8777644455289999</v>
          </cell>
        </row>
        <row r="415">
          <cell r="M415">
            <v>5.6235899540540002</v>
          </cell>
          <cell r="N415">
            <v>4.7513670822440002</v>
          </cell>
          <cell r="O415">
            <v>4.0960002810800002</v>
          </cell>
          <cell r="P415">
            <v>3.75184530728</v>
          </cell>
          <cell r="Q415">
            <v>3.3698954668459997</v>
          </cell>
        </row>
        <row r="416">
          <cell r="M416">
            <v>4.6002615079659996</v>
          </cell>
          <cell r="N416">
            <v>3.7811251720009995</v>
          </cell>
          <cell r="O416">
            <v>3.1654009403219998</v>
          </cell>
          <cell r="P416">
            <v>2.8412905630820005</v>
          </cell>
          <cell r="Q416">
            <v>2.4813037360669998</v>
          </cell>
        </row>
        <row r="417">
          <cell r="M417">
            <v>47.090181412090999</v>
          </cell>
          <cell r="N417">
            <v>39.194778569133</v>
          </cell>
          <cell r="O417">
            <v>33.378419033061</v>
          </cell>
          <cell r="P417">
            <v>30.172415966534999</v>
          </cell>
          <cell r="Q417">
            <v>27.035873057457003</v>
          </cell>
        </row>
      </sheetData>
      <sheetData sheetId="7">
        <row r="35">
          <cell r="AN35">
            <v>0</v>
          </cell>
          <cell r="AO35">
            <v>0</v>
          </cell>
          <cell r="AP35">
            <v>0</v>
          </cell>
          <cell r="AQ35">
            <v>0</v>
          </cell>
          <cell r="AR35">
            <v>0</v>
          </cell>
        </row>
        <row r="36">
          <cell r="AN36">
            <v>6.22977574171244E-2</v>
          </cell>
          <cell r="AO36">
            <v>0.32354641755345259</v>
          </cell>
          <cell r="AP36">
            <v>0.26124866013632819</v>
          </cell>
          <cell r="AQ36">
            <v>0.2009605077971755</v>
          </cell>
          <cell r="AR36">
            <v>0.26124866013632819</v>
          </cell>
        </row>
        <row r="37">
          <cell r="AN37">
            <v>0</v>
          </cell>
          <cell r="AO37">
            <v>0</v>
          </cell>
          <cell r="AP37">
            <v>0</v>
          </cell>
          <cell r="AQ37">
            <v>0</v>
          </cell>
          <cell r="AR37">
            <v>0</v>
          </cell>
        </row>
        <row r="38">
          <cell r="AN38">
            <v>0</v>
          </cell>
          <cell r="AO38">
            <v>0</v>
          </cell>
          <cell r="AP38">
            <v>0</v>
          </cell>
          <cell r="AQ38">
            <v>0</v>
          </cell>
          <cell r="AR38">
            <v>0</v>
          </cell>
        </row>
        <row r="39">
          <cell r="AN39">
            <v>0</v>
          </cell>
          <cell r="AO39">
            <v>0</v>
          </cell>
          <cell r="AP39">
            <v>0</v>
          </cell>
          <cell r="AQ39">
            <v>0</v>
          </cell>
          <cell r="AR39">
            <v>0</v>
          </cell>
        </row>
        <row r="40">
          <cell r="AN40">
            <v>1.5899072848631294E-2</v>
          </cell>
          <cell r="AO40">
            <v>8.2572604149343184E-2</v>
          </cell>
          <cell r="AP40">
            <v>6.667353130071188E-2</v>
          </cell>
          <cell r="AQ40">
            <v>5.1287331769778378E-2</v>
          </cell>
          <cell r="AR40">
            <v>6.667353130071188E-2</v>
          </cell>
        </row>
        <row r="41">
          <cell r="AN41">
            <v>0</v>
          </cell>
          <cell r="AO41">
            <v>0</v>
          </cell>
          <cell r="AP41">
            <v>0</v>
          </cell>
          <cell r="AQ41">
            <v>0</v>
          </cell>
          <cell r="AR41">
            <v>0</v>
          </cell>
        </row>
        <row r="42">
          <cell r="AN42">
            <v>0</v>
          </cell>
          <cell r="AO42">
            <v>0</v>
          </cell>
          <cell r="AP42">
            <v>0</v>
          </cell>
          <cell r="AQ42">
            <v>0</v>
          </cell>
          <cell r="AR42">
            <v>0</v>
          </cell>
        </row>
        <row r="43">
          <cell r="AN43">
            <v>4.3392831168266872E-2</v>
          </cell>
          <cell r="AO43">
            <v>0.22536276832551508</v>
          </cell>
          <cell r="AP43">
            <v>0.18196993715724821</v>
          </cell>
          <cell r="AQ43">
            <v>0.13997687473634476</v>
          </cell>
          <cell r="AR43">
            <v>0.18196993715724821</v>
          </cell>
        </row>
        <row r="44">
          <cell r="AN44">
            <v>0</v>
          </cell>
          <cell r="AO44">
            <v>0</v>
          </cell>
          <cell r="AP44">
            <v>0</v>
          </cell>
          <cell r="AQ44">
            <v>0</v>
          </cell>
          <cell r="AR44">
            <v>0</v>
          </cell>
        </row>
        <row r="45">
          <cell r="AN45">
            <v>0</v>
          </cell>
          <cell r="AO45">
            <v>0</v>
          </cell>
          <cell r="AP45">
            <v>0</v>
          </cell>
          <cell r="AQ45">
            <v>0</v>
          </cell>
          <cell r="AR45">
            <v>0</v>
          </cell>
        </row>
        <row r="46">
          <cell r="AN46">
            <v>0</v>
          </cell>
          <cell r="AO46">
            <v>0</v>
          </cell>
          <cell r="AP46">
            <v>0</v>
          </cell>
          <cell r="AQ46">
            <v>0</v>
          </cell>
          <cell r="AR46">
            <v>0</v>
          </cell>
        </row>
        <row r="47">
          <cell r="AN47">
            <v>0</v>
          </cell>
          <cell r="AO47">
            <v>0</v>
          </cell>
          <cell r="AP47">
            <v>0</v>
          </cell>
          <cell r="AQ47">
            <v>0</v>
          </cell>
          <cell r="AR47">
            <v>0</v>
          </cell>
        </row>
        <row r="48">
          <cell r="AN48">
            <v>0</v>
          </cell>
          <cell r="AO48">
            <v>0</v>
          </cell>
          <cell r="AP48">
            <v>0</v>
          </cell>
          <cell r="AQ48">
            <v>0</v>
          </cell>
          <cell r="AR48">
            <v>0</v>
          </cell>
        </row>
        <row r="49">
          <cell r="AN49">
            <v>0</v>
          </cell>
          <cell r="AO49">
            <v>0</v>
          </cell>
          <cell r="AP49">
            <v>0</v>
          </cell>
          <cell r="AQ49">
            <v>0</v>
          </cell>
          <cell r="AR49">
            <v>0</v>
          </cell>
        </row>
        <row r="50">
          <cell r="AN50">
            <v>1.0281113920840331E-2</v>
          </cell>
          <cell r="AO50">
            <v>5.3395462621138499E-2</v>
          </cell>
          <cell r="AP50">
            <v>4.3114348700298163E-2</v>
          </cell>
          <cell r="AQ50">
            <v>3.3164883615613976E-2</v>
          </cell>
          <cell r="AR50">
            <v>4.3114348700298163E-2</v>
          </cell>
        </row>
        <row r="51">
          <cell r="AN51">
            <v>0</v>
          </cell>
          <cell r="AO51">
            <v>0</v>
          </cell>
          <cell r="AP51">
            <v>0</v>
          </cell>
          <cell r="AQ51">
            <v>0</v>
          </cell>
          <cell r="AR51">
            <v>0</v>
          </cell>
        </row>
        <row r="52">
          <cell r="AN52">
            <v>0</v>
          </cell>
          <cell r="AO52">
            <v>0</v>
          </cell>
          <cell r="AP52">
            <v>0</v>
          </cell>
          <cell r="AQ52">
            <v>0</v>
          </cell>
          <cell r="AR52">
            <v>0</v>
          </cell>
        </row>
        <row r="53">
          <cell r="AN53">
            <v>0</v>
          </cell>
          <cell r="AO53">
            <v>0</v>
          </cell>
          <cell r="AP53">
            <v>0</v>
          </cell>
          <cell r="AQ53">
            <v>0</v>
          </cell>
          <cell r="AR53">
            <v>0</v>
          </cell>
        </row>
        <row r="54">
          <cell r="AN54">
            <v>0</v>
          </cell>
          <cell r="AO54">
            <v>0</v>
          </cell>
          <cell r="AP54">
            <v>0</v>
          </cell>
          <cell r="AQ54">
            <v>0</v>
          </cell>
          <cell r="AR54">
            <v>0</v>
          </cell>
        </row>
        <row r="55">
          <cell r="AN55">
            <v>0</v>
          </cell>
          <cell r="AO55">
            <v>0</v>
          </cell>
          <cell r="AP55">
            <v>0</v>
          </cell>
          <cell r="AQ55">
            <v>0</v>
          </cell>
          <cell r="AR55">
            <v>0</v>
          </cell>
        </row>
        <row r="56">
          <cell r="AN56">
            <v>0</v>
          </cell>
          <cell r="AO56">
            <v>0</v>
          </cell>
          <cell r="AP56">
            <v>0</v>
          </cell>
          <cell r="AQ56">
            <v>0</v>
          </cell>
          <cell r="AR56">
            <v>0</v>
          </cell>
        </row>
        <row r="57">
          <cell r="AN57">
            <v>0</v>
          </cell>
          <cell r="AO57">
            <v>0</v>
          </cell>
          <cell r="AP57">
            <v>0</v>
          </cell>
          <cell r="AQ57">
            <v>0</v>
          </cell>
          <cell r="AR57">
            <v>0</v>
          </cell>
        </row>
        <row r="58">
          <cell r="AN58">
            <v>0</v>
          </cell>
          <cell r="AO58">
            <v>0</v>
          </cell>
          <cell r="AP58">
            <v>0</v>
          </cell>
          <cell r="AQ58">
            <v>0</v>
          </cell>
          <cell r="AR58">
            <v>0</v>
          </cell>
        </row>
        <row r="59">
          <cell r="AN59">
            <v>0</v>
          </cell>
          <cell r="AO59">
            <v>0</v>
          </cell>
          <cell r="AP59">
            <v>0</v>
          </cell>
          <cell r="AQ59">
            <v>0</v>
          </cell>
          <cell r="AR59">
            <v>0</v>
          </cell>
        </row>
        <row r="60">
          <cell r="AN60">
            <v>0</v>
          </cell>
          <cell r="AO60">
            <v>0</v>
          </cell>
          <cell r="AP60">
            <v>0</v>
          </cell>
          <cell r="AQ60">
            <v>0</v>
          </cell>
          <cell r="AR60">
            <v>0</v>
          </cell>
        </row>
        <row r="61">
          <cell r="AN61">
            <v>0</v>
          </cell>
          <cell r="AO61">
            <v>0</v>
          </cell>
          <cell r="AP61">
            <v>0</v>
          </cell>
          <cell r="AQ61">
            <v>0</v>
          </cell>
          <cell r="AR61">
            <v>0</v>
          </cell>
        </row>
        <row r="62">
          <cell r="AN62">
            <v>1.6312597205725681E-2</v>
          </cell>
          <cell r="AO62">
            <v>8.4720262907155966E-2</v>
          </cell>
          <cell r="AP62">
            <v>6.8407665701430295E-2</v>
          </cell>
          <cell r="AQ62">
            <v>5.2621281308792525E-2</v>
          </cell>
          <cell r="AR62">
            <v>6.8407665701430295E-2</v>
          </cell>
        </row>
        <row r="63">
          <cell r="AN63">
            <v>0</v>
          </cell>
          <cell r="AO63">
            <v>0</v>
          </cell>
          <cell r="AP63">
            <v>0</v>
          </cell>
          <cell r="AQ63">
            <v>0</v>
          </cell>
          <cell r="AR63">
            <v>0</v>
          </cell>
        </row>
        <row r="64">
          <cell r="AN64">
            <v>0</v>
          </cell>
          <cell r="AO64">
            <v>0</v>
          </cell>
          <cell r="AP64">
            <v>0</v>
          </cell>
          <cell r="AQ64">
            <v>0</v>
          </cell>
          <cell r="AR64">
            <v>0</v>
          </cell>
        </row>
        <row r="65">
          <cell r="AN65">
            <v>0</v>
          </cell>
          <cell r="AO65">
            <v>0</v>
          </cell>
          <cell r="AP65">
            <v>0</v>
          </cell>
          <cell r="AQ65">
            <v>0</v>
          </cell>
          <cell r="AR65">
            <v>0</v>
          </cell>
        </row>
        <row r="66">
          <cell r="AN66">
            <v>4.2337208431410074E-3</v>
          </cell>
          <cell r="AO66">
            <v>2.1988034056312979E-2</v>
          </cell>
          <cell r="AP66">
            <v>1.7754313213171967E-2</v>
          </cell>
          <cell r="AQ66">
            <v>1.3657164010132283E-2</v>
          </cell>
          <cell r="AR66">
            <v>1.7754313213171967E-2</v>
          </cell>
        </row>
        <row r="67">
          <cell r="AN67">
            <v>9.0404951247347709E-2</v>
          </cell>
          <cell r="AO67">
            <v>0.46952248873622521</v>
          </cell>
          <cell r="AP67">
            <v>0.37911753748887755</v>
          </cell>
          <cell r="AQ67">
            <v>0.29162887499144424</v>
          </cell>
          <cell r="AR67">
            <v>0.37911753748887755</v>
          </cell>
        </row>
        <row r="68">
          <cell r="AN68">
            <v>0</v>
          </cell>
          <cell r="AO68">
            <v>0</v>
          </cell>
          <cell r="AP68">
            <v>0</v>
          </cell>
          <cell r="AQ68">
            <v>0</v>
          </cell>
          <cell r="AR68">
            <v>0</v>
          </cell>
        </row>
        <row r="69">
          <cell r="AN69">
            <v>0</v>
          </cell>
          <cell r="AO69">
            <v>0</v>
          </cell>
          <cell r="AP69">
            <v>0</v>
          </cell>
          <cell r="AQ69">
            <v>0</v>
          </cell>
          <cell r="AR69">
            <v>0</v>
          </cell>
        </row>
        <row r="70">
          <cell r="AN70">
            <v>0</v>
          </cell>
          <cell r="AO70">
            <v>0</v>
          </cell>
          <cell r="AP70">
            <v>0</v>
          </cell>
          <cell r="AQ70">
            <v>0</v>
          </cell>
          <cell r="AR70">
            <v>0</v>
          </cell>
        </row>
        <row r="71">
          <cell r="AN71">
            <v>0</v>
          </cell>
          <cell r="AO71">
            <v>0</v>
          </cell>
          <cell r="AP71">
            <v>0</v>
          </cell>
          <cell r="AQ71">
            <v>0</v>
          </cell>
          <cell r="AR71">
            <v>0</v>
          </cell>
        </row>
        <row r="72">
          <cell r="AN72">
            <v>0</v>
          </cell>
          <cell r="AO72">
            <v>0</v>
          </cell>
          <cell r="AP72">
            <v>0</v>
          </cell>
          <cell r="AQ72">
            <v>0</v>
          </cell>
          <cell r="AR72">
            <v>0</v>
          </cell>
        </row>
        <row r="73">
          <cell r="AN73">
            <v>0</v>
          </cell>
          <cell r="AO73">
            <v>0</v>
          </cell>
          <cell r="AP73">
            <v>0</v>
          </cell>
          <cell r="AQ73">
            <v>0</v>
          </cell>
          <cell r="AR73">
            <v>0</v>
          </cell>
        </row>
        <row r="74">
          <cell r="AN74">
            <v>0</v>
          </cell>
          <cell r="AO74">
            <v>0</v>
          </cell>
          <cell r="AP74">
            <v>0</v>
          </cell>
          <cell r="AQ74">
            <v>0</v>
          </cell>
          <cell r="AR74">
            <v>0</v>
          </cell>
        </row>
        <row r="75">
          <cell r="AN75">
            <v>0</v>
          </cell>
          <cell r="AO75">
            <v>0</v>
          </cell>
          <cell r="AP75">
            <v>0</v>
          </cell>
          <cell r="AQ75">
            <v>0</v>
          </cell>
          <cell r="AR75">
            <v>0</v>
          </cell>
        </row>
        <row r="76">
          <cell r="AN76">
            <v>0</v>
          </cell>
          <cell r="AO76">
            <v>0</v>
          </cell>
          <cell r="AP76">
            <v>0</v>
          </cell>
          <cell r="AQ76">
            <v>0</v>
          </cell>
          <cell r="AR76">
            <v>0</v>
          </cell>
        </row>
        <row r="77">
          <cell r="AN77">
            <v>0</v>
          </cell>
          <cell r="AO77">
            <v>0</v>
          </cell>
          <cell r="AP77">
            <v>0</v>
          </cell>
          <cell r="AQ77">
            <v>0</v>
          </cell>
          <cell r="AR77">
            <v>0</v>
          </cell>
        </row>
        <row r="78">
          <cell r="AN78">
            <v>0</v>
          </cell>
          <cell r="AO78">
            <v>0</v>
          </cell>
          <cell r="AP78">
            <v>0</v>
          </cell>
          <cell r="AQ78">
            <v>0</v>
          </cell>
          <cell r="AR78">
            <v>0</v>
          </cell>
        </row>
        <row r="79">
          <cell r="AN79">
            <v>0</v>
          </cell>
          <cell r="AO79">
            <v>0</v>
          </cell>
          <cell r="AP79">
            <v>0</v>
          </cell>
          <cell r="AQ79">
            <v>0</v>
          </cell>
          <cell r="AR79">
            <v>0</v>
          </cell>
        </row>
        <row r="80">
          <cell r="AN80">
            <v>0</v>
          </cell>
          <cell r="AO80">
            <v>0</v>
          </cell>
          <cell r="AP80">
            <v>0</v>
          </cell>
          <cell r="AQ80">
            <v>0</v>
          </cell>
          <cell r="AR80">
            <v>0</v>
          </cell>
        </row>
        <row r="81">
          <cell r="AN81">
            <v>0</v>
          </cell>
          <cell r="AO81">
            <v>0</v>
          </cell>
          <cell r="AP81">
            <v>0</v>
          </cell>
          <cell r="AQ81">
            <v>0</v>
          </cell>
          <cell r="AR81">
            <v>0</v>
          </cell>
        </row>
        <row r="82">
          <cell r="AN82">
            <v>0</v>
          </cell>
          <cell r="AO82">
            <v>0</v>
          </cell>
          <cell r="AP82">
            <v>0</v>
          </cell>
          <cell r="AQ82">
            <v>0</v>
          </cell>
          <cell r="AR82">
            <v>0</v>
          </cell>
        </row>
        <row r="83">
          <cell r="AN83">
            <v>0</v>
          </cell>
          <cell r="AO83">
            <v>0</v>
          </cell>
          <cell r="AP83">
            <v>0</v>
          </cell>
          <cell r="AQ83">
            <v>0</v>
          </cell>
          <cell r="AR83">
            <v>0</v>
          </cell>
        </row>
        <row r="84">
          <cell r="AN84">
            <v>0</v>
          </cell>
          <cell r="AO84">
            <v>0</v>
          </cell>
          <cell r="AP84">
            <v>0</v>
          </cell>
          <cell r="AQ84">
            <v>0</v>
          </cell>
          <cell r="AR84">
            <v>0</v>
          </cell>
        </row>
        <row r="85">
          <cell r="AN85">
            <v>0</v>
          </cell>
          <cell r="AO85">
            <v>0</v>
          </cell>
          <cell r="AP85">
            <v>0</v>
          </cell>
          <cell r="AQ85">
            <v>0</v>
          </cell>
          <cell r="AR85">
            <v>0</v>
          </cell>
        </row>
        <row r="86">
          <cell r="AN86">
            <v>0</v>
          </cell>
          <cell r="AO86">
            <v>0</v>
          </cell>
          <cell r="AP86">
            <v>0</v>
          </cell>
          <cell r="AQ86">
            <v>0</v>
          </cell>
          <cell r="AR86">
            <v>0</v>
          </cell>
        </row>
        <row r="87">
          <cell r="AN87">
            <v>0</v>
          </cell>
          <cell r="AO87">
            <v>0</v>
          </cell>
          <cell r="AP87">
            <v>0</v>
          </cell>
          <cell r="AQ87">
            <v>0</v>
          </cell>
          <cell r="AR87">
            <v>0</v>
          </cell>
        </row>
        <row r="88">
          <cell r="AN88">
            <v>3.5158009679806361E-2</v>
          </cell>
          <cell r="AO88">
            <v>0.18259482446609113</v>
          </cell>
          <cell r="AP88">
            <v>0.14743681478628476</v>
          </cell>
          <cell r="AQ88">
            <v>0.11341293445098828</v>
          </cell>
          <cell r="AR88">
            <v>0.14743681478628476</v>
          </cell>
        </row>
        <row r="89">
          <cell r="AN89">
            <v>0</v>
          </cell>
          <cell r="AO89">
            <v>0</v>
          </cell>
          <cell r="AP89">
            <v>0</v>
          </cell>
          <cell r="AQ89">
            <v>0</v>
          </cell>
          <cell r="AR89">
            <v>0</v>
          </cell>
        </row>
        <row r="90">
          <cell r="AN90">
            <v>0</v>
          </cell>
          <cell r="AO90">
            <v>0</v>
          </cell>
          <cell r="AP90">
            <v>0</v>
          </cell>
          <cell r="AQ90">
            <v>0</v>
          </cell>
          <cell r="AR90">
            <v>0</v>
          </cell>
        </row>
        <row r="91">
          <cell r="AN91">
            <v>0</v>
          </cell>
          <cell r="AO91">
            <v>0</v>
          </cell>
          <cell r="AP91">
            <v>0</v>
          </cell>
          <cell r="AQ91">
            <v>0</v>
          </cell>
          <cell r="AR91">
            <v>0</v>
          </cell>
        </row>
        <row r="92">
          <cell r="AN92">
            <v>0</v>
          </cell>
          <cell r="AO92">
            <v>0</v>
          </cell>
          <cell r="AP92">
            <v>0</v>
          </cell>
          <cell r="AQ92">
            <v>0</v>
          </cell>
          <cell r="AR92">
            <v>0</v>
          </cell>
        </row>
        <row r="93">
          <cell r="AN93">
            <v>0</v>
          </cell>
          <cell r="AO93">
            <v>0</v>
          </cell>
          <cell r="AP93">
            <v>0</v>
          </cell>
          <cell r="AQ93">
            <v>0</v>
          </cell>
          <cell r="AR93">
            <v>0</v>
          </cell>
        </row>
        <row r="94">
          <cell r="AN94">
            <v>0</v>
          </cell>
          <cell r="AO94">
            <v>0</v>
          </cell>
          <cell r="AP94">
            <v>0</v>
          </cell>
          <cell r="AQ94">
            <v>0</v>
          </cell>
          <cell r="AR94">
            <v>0</v>
          </cell>
        </row>
        <row r="95">
          <cell r="AN95">
            <v>0</v>
          </cell>
          <cell r="AO95">
            <v>0</v>
          </cell>
          <cell r="AP95">
            <v>0</v>
          </cell>
          <cell r="AQ95">
            <v>0</v>
          </cell>
          <cell r="AR95">
            <v>0</v>
          </cell>
        </row>
        <row r="96">
          <cell r="AN96">
            <v>0</v>
          </cell>
          <cell r="AO96">
            <v>0</v>
          </cell>
          <cell r="AP96">
            <v>0</v>
          </cell>
          <cell r="AQ96">
            <v>0</v>
          </cell>
          <cell r="AR96">
            <v>0</v>
          </cell>
        </row>
        <row r="97">
          <cell r="AN97">
            <v>0</v>
          </cell>
          <cell r="AO97">
            <v>0</v>
          </cell>
          <cell r="AP97">
            <v>0</v>
          </cell>
          <cell r="AQ97">
            <v>0</v>
          </cell>
          <cell r="AR97">
            <v>0</v>
          </cell>
        </row>
        <row r="98">
          <cell r="AN98">
            <v>0</v>
          </cell>
          <cell r="AO98">
            <v>0</v>
          </cell>
          <cell r="AP98">
            <v>0</v>
          </cell>
          <cell r="AQ98">
            <v>0</v>
          </cell>
          <cell r="AR98">
            <v>0</v>
          </cell>
        </row>
        <row r="99">
          <cell r="AN99">
            <v>3.6179876499741845E-2</v>
          </cell>
          <cell r="AO99">
            <v>0.18790193924059478</v>
          </cell>
          <cell r="AP99">
            <v>0.1517220627408529</v>
          </cell>
          <cell r="AQ99">
            <v>0.11670927903142532</v>
          </cell>
          <cell r="AR99">
            <v>0.1517220627408529</v>
          </cell>
        </row>
        <row r="100">
          <cell r="AN100">
            <v>0</v>
          </cell>
          <cell r="AO100">
            <v>0</v>
          </cell>
          <cell r="AP100">
            <v>0</v>
          </cell>
          <cell r="AQ100">
            <v>0</v>
          </cell>
          <cell r="AR100">
            <v>0</v>
          </cell>
        </row>
        <row r="101">
          <cell r="AN101">
            <v>0</v>
          </cell>
          <cell r="AO101">
            <v>0</v>
          </cell>
          <cell r="AP101">
            <v>0</v>
          </cell>
          <cell r="AQ101">
            <v>0</v>
          </cell>
          <cell r="AR101">
            <v>0</v>
          </cell>
        </row>
        <row r="102">
          <cell r="AN102">
            <v>0</v>
          </cell>
          <cell r="AO102">
            <v>0</v>
          </cell>
          <cell r="AP102">
            <v>0</v>
          </cell>
          <cell r="AQ102">
            <v>0</v>
          </cell>
          <cell r="AR102">
            <v>0</v>
          </cell>
        </row>
        <row r="103">
          <cell r="AN103">
            <v>0</v>
          </cell>
          <cell r="AO103">
            <v>0</v>
          </cell>
          <cell r="AP103">
            <v>0</v>
          </cell>
          <cell r="AQ103">
            <v>0</v>
          </cell>
          <cell r="AR103">
            <v>0</v>
          </cell>
        </row>
        <row r="104">
          <cell r="AN104">
            <v>0</v>
          </cell>
          <cell r="AO104">
            <v>0</v>
          </cell>
          <cell r="AP104">
            <v>0</v>
          </cell>
          <cell r="AQ104">
            <v>0</v>
          </cell>
          <cell r="AR104">
            <v>0</v>
          </cell>
        </row>
        <row r="105">
          <cell r="AN105">
            <v>0</v>
          </cell>
          <cell r="AO105">
            <v>0</v>
          </cell>
          <cell r="AP105">
            <v>0</v>
          </cell>
          <cell r="AQ105">
            <v>0</v>
          </cell>
          <cell r="AR105">
            <v>0</v>
          </cell>
        </row>
        <row r="106">
          <cell r="AN106">
            <v>9.2587965535105652E-3</v>
          </cell>
          <cell r="AO106">
            <v>4.8086007906941973E-2</v>
          </cell>
          <cell r="AP106">
            <v>3.8827211353431403E-2</v>
          </cell>
          <cell r="AQ106">
            <v>2.9867085656485694E-2</v>
          </cell>
          <cell r="AR106">
            <v>3.8827211353431403E-2</v>
          </cell>
        </row>
        <row r="107">
          <cell r="AN107">
            <v>0</v>
          </cell>
          <cell r="AO107">
            <v>0</v>
          </cell>
          <cell r="AP107">
            <v>0</v>
          </cell>
          <cell r="AQ107">
            <v>0</v>
          </cell>
          <cell r="AR107">
            <v>0</v>
          </cell>
        </row>
        <row r="108">
          <cell r="AN108">
            <v>0.75453216854819272</v>
          </cell>
          <cell r="AO108">
            <v>3.9186993269760979</v>
          </cell>
          <cell r="AP108">
            <v>3.1641671584279059</v>
          </cell>
          <cell r="AQ108">
            <v>2.4339747372522349</v>
          </cell>
          <cell r="AR108">
            <v>3.1641671584279059</v>
          </cell>
        </row>
        <row r="109">
          <cell r="AN109">
            <v>0.11528048568824381</v>
          </cell>
          <cell r="AO109">
            <v>0.59871478050991145</v>
          </cell>
          <cell r="AP109">
            <v>0.48343429482166761</v>
          </cell>
          <cell r="AQ109">
            <v>0.3718725344782059</v>
          </cell>
          <cell r="AR109">
            <v>0.48343429482166761</v>
          </cell>
        </row>
        <row r="110">
          <cell r="AN110">
            <v>0</v>
          </cell>
          <cell r="AO110">
            <v>0</v>
          </cell>
          <cell r="AP110">
            <v>0</v>
          </cell>
          <cell r="AQ110">
            <v>0</v>
          </cell>
          <cell r="AR110">
            <v>0</v>
          </cell>
        </row>
        <row r="111">
          <cell r="AN111">
            <v>5.3563823296922587E-2</v>
          </cell>
          <cell r="AO111">
            <v>0.27818630809046896</v>
          </cell>
          <cell r="AP111">
            <v>0.22462248479354638</v>
          </cell>
          <cell r="AQ111">
            <v>0.17278652676426642</v>
          </cell>
          <cell r="AR111">
            <v>0.22462248479354638</v>
          </cell>
        </row>
        <row r="112">
          <cell r="AN112">
            <v>0</v>
          </cell>
          <cell r="AO112">
            <v>0</v>
          </cell>
          <cell r="AP112">
            <v>0</v>
          </cell>
          <cell r="AQ112">
            <v>0</v>
          </cell>
          <cell r="AR112">
            <v>0</v>
          </cell>
        </row>
        <row r="113">
          <cell r="AN113">
            <v>0</v>
          </cell>
          <cell r="AO113">
            <v>0</v>
          </cell>
          <cell r="AP113">
            <v>0</v>
          </cell>
          <cell r="AQ113">
            <v>0</v>
          </cell>
          <cell r="AR113">
            <v>0</v>
          </cell>
        </row>
        <row r="114">
          <cell r="AN114">
            <v>1.1110767736111111</v>
          </cell>
          <cell r="AO114">
            <v>5.7704309855286748</v>
          </cell>
          <cell r="AP114">
            <v>4.659354211917563</v>
          </cell>
          <cell r="AQ114">
            <v>3.5841186245519721</v>
          </cell>
          <cell r="AR114">
            <v>4.659354211917563</v>
          </cell>
        </row>
        <row r="115">
          <cell r="AN115">
            <v>0</v>
          </cell>
          <cell r="AO115">
            <v>0</v>
          </cell>
          <cell r="AP115">
            <v>0</v>
          </cell>
          <cell r="AQ115">
            <v>0</v>
          </cell>
          <cell r="AR115">
            <v>0</v>
          </cell>
        </row>
        <row r="116">
          <cell r="AN116">
            <v>0</v>
          </cell>
          <cell r="AO116">
            <v>0</v>
          </cell>
          <cell r="AP116">
            <v>0</v>
          </cell>
          <cell r="AQ116">
            <v>0</v>
          </cell>
          <cell r="AR116">
            <v>0</v>
          </cell>
        </row>
        <row r="117">
          <cell r="AN117">
            <v>0</v>
          </cell>
          <cell r="AO117">
            <v>0</v>
          </cell>
          <cell r="AP117">
            <v>0</v>
          </cell>
          <cell r="AQ117">
            <v>0</v>
          </cell>
          <cell r="AR117">
            <v>0</v>
          </cell>
        </row>
        <row r="118">
          <cell r="AN118">
            <v>3.553026574595846E-2</v>
          </cell>
          <cell r="AO118">
            <v>0.18452815435804235</v>
          </cell>
          <cell r="AP118">
            <v>0.14899788861208385</v>
          </cell>
          <cell r="AQ118">
            <v>0.11461376047083376</v>
          </cell>
          <cell r="AR118">
            <v>0.14899788861208385</v>
          </cell>
        </row>
        <row r="119">
          <cell r="AN119">
            <v>0</v>
          </cell>
          <cell r="AO119">
            <v>0</v>
          </cell>
          <cell r="AP119">
            <v>0</v>
          </cell>
          <cell r="AQ119">
            <v>0</v>
          </cell>
          <cell r="AR119">
            <v>0</v>
          </cell>
        </row>
        <row r="120">
          <cell r="AN120">
            <v>0</v>
          </cell>
          <cell r="AO120">
            <v>0</v>
          </cell>
          <cell r="AP120">
            <v>0</v>
          </cell>
          <cell r="AQ120">
            <v>0</v>
          </cell>
          <cell r="AR120">
            <v>0</v>
          </cell>
        </row>
        <row r="121">
          <cell r="AN121">
            <v>7.6768797885843787E-2</v>
          </cell>
          <cell r="AO121">
            <v>0.39870246643938229</v>
          </cell>
          <cell r="AP121">
            <v>0.3219336685535385</v>
          </cell>
          <cell r="AQ121">
            <v>0.24764128350272194</v>
          </cell>
          <cell r="AR121">
            <v>0.3219336685535385</v>
          </cell>
        </row>
        <row r="122">
          <cell r="AN122">
            <v>0</v>
          </cell>
          <cell r="AO122">
            <v>0</v>
          </cell>
          <cell r="AP122">
            <v>0</v>
          </cell>
          <cell r="AQ122">
            <v>0</v>
          </cell>
          <cell r="AR122">
            <v>0</v>
          </cell>
        </row>
        <row r="123">
          <cell r="AN123">
            <v>1.4266337664904367</v>
          </cell>
          <cell r="AO123">
            <v>7.4092914969342045</v>
          </cell>
          <cell r="AP123">
            <v>5.9826577304437674</v>
          </cell>
          <cell r="AQ123">
            <v>4.6020444080336684</v>
          </cell>
          <cell r="AR123">
            <v>5.9826577304437674</v>
          </cell>
        </row>
        <row r="124">
          <cell r="AN124">
            <v>8.1082807434084858E-2</v>
          </cell>
          <cell r="AO124">
            <v>0.42110748377056978</v>
          </cell>
          <cell r="AP124">
            <v>0.34002467633648492</v>
          </cell>
          <cell r="AQ124">
            <v>0.26155744333575764</v>
          </cell>
          <cell r="AR124">
            <v>0.34002467633648492</v>
          </cell>
        </row>
        <row r="125">
          <cell r="AN125">
            <v>0</v>
          </cell>
          <cell r="AO125">
            <v>0</v>
          </cell>
          <cell r="AP125">
            <v>0</v>
          </cell>
          <cell r="AQ125">
            <v>0</v>
          </cell>
          <cell r="AR125">
            <v>0</v>
          </cell>
        </row>
        <row r="126">
          <cell r="AN126">
            <v>0.29095262743919237</v>
          </cell>
          <cell r="AO126">
            <v>1.5110765489583864</v>
          </cell>
          <cell r="AP126">
            <v>1.2201239215191941</v>
          </cell>
          <cell r="AQ126">
            <v>0.93855686270707228</v>
          </cell>
          <cell r="AR126">
            <v>1.2201239215191941</v>
          </cell>
        </row>
        <row r="127">
          <cell r="AN127">
            <v>9.4019347169111839E-3</v>
          </cell>
          <cell r="AO127">
            <v>4.8829402884603253E-2</v>
          </cell>
          <cell r="AP127">
            <v>3.9427468167692069E-2</v>
          </cell>
          <cell r="AQ127">
            <v>3.0328821667455437E-2</v>
          </cell>
          <cell r="AR127">
            <v>3.9427468167692069E-2</v>
          </cell>
        </row>
        <row r="128">
          <cell r="AN128">
            <v>0</v>
          </cell>
          <cell r="AO128">
            <v>0</v>
          </cell>
          <cell r="AP128">
            <v>0</v>
          </cell>
          <cell r="AQ128">
            <v>0</v>
          </cell>
          <cell r="AR128">
            <v>0</v>
          </cell>
        </row>
        <row r="129">
          <cell r="AN129">
            <v>0</v>
          </cell>
          <cell r="AO129">
            <v>0</v>
          </cell>
          <cell r="AP129">
            <v>0</v>
          </cell>
          <cell r="AQ129">
            <v>0</v>
          </cell>
          <cell r="AR129">
            <v>0</v>
          </cell>
        </row>
        <row r="130">
          <cell r="AN130">
            <v>0</v>
          </cell>
          <cell r="AO130">
            <v>0</v>
          </cell>
          <cell r="AP130">
            <v>0</v>
          </cell>
          <cell r="AQ130">
            <v>0</v>
          </cell>
          <cell r="AR130">
            <v>0</v>
          </cell>
        </row>
        <row r="131">
          <cell r="AN131">
            <v>0</v>
          </cell>
          <cell r="AO131">
            <v>0</v>
          </cell>
          <cell r="AP131">
            <v>0</v>
          </cell>
          <cell r="AQ131">
            <v>0</v>
          </cell>
          <cell r="AR131">
            <v>0</v>
          </cell>
        </row>
        <row r="132">
          <cell r="AN132">
            <v>0</v>
          </cell>
          <cell r="AO132">
            <v>0</v>
          </cell>
          <cell r="AP132">
            <v>0</v>
          </cell>
          <cell r="AQ132">
            <v>0</v>
          </cell>
          <cell r="AR132">
            <v>0</v>
          </cell>
        </row>
        <row r="133">
          <cell r="AN133">
            <v>3.0924550808527615E-2</v>
          </cell>
          <cell r="AO133">
            <v>0.16060815097332087</v>
          </cell>
          <cell r="AP133">
            <v>0.12968360016479324</v>
          </cell>
          <cell r="AQ133">
            <v>9.9756615511379404E-2</v>
          </cell>
          <cell r="AR133">
            <v>0.12968360016479324</v>
          </cell>
        </row>
        <row r="134">
          <cell r="AN134">
            <v>4.3168767944060105E-2</v>
          </cell>
          <cell r="AO134">
            <v>0.2241990851288283</v>
          </cell>
          <cell r="AP134">
            <v>0.18103031718476817</v>
          </cell>
          <cell r="AQ134">
            <v>0.13925409014212939</v>
          </cell>
          <cell r="AR134">
            <v>0.18103031718476817</v>
          </cell>
        </row>
        <row r="135">
          <cell r="AN135">
            <v>0</v>
          </cell>
          <cell r="AO135">
            <v>0</v>
          </cell>
          <cell r="AP135">
            <v>0</v>
          </cell>
          <cell r="AQ135">
            <v>0</v>
          </cell>
          <cell r="AR135">
            <v>0</v>
          </cell>
        </row>
        <row r="136">
          <cell r="AN136">
            <v>0</v>
          </cell>
          <cell r="AO136">
            <v>0</v>
          </cell>
          <cell r="AP136">
            <v>0</v>
          </cell>
          <cell r="AQ136">
            <v>0</v>
          </cell>
          <cell r="AR136">
            <v>0</v>
          </cell>
        </row>
        <row r="137">
          <cell r="AN137">
            <v>0</v>
          </cell>
          <cell r="AO137">
            <v>0</v>
          </cell>
          <cell r="AP137">
            <v>0</v>
          </cell>
          <cell r="AQ137">
            <v>0</v>
          </cell>
          <cell r="AR137">
            <v>0</v>
          </cell>
        </row>
        <row r="138">
          <cell r="AN138">
            <v>0.12712847249523804</v>
          </cell>
          <cell r="AO138">
            <v>0.66024787328172019</v>
          </cell>
          <cell r="AP138">
            <v>0.53311940078648212</v>
          </cell>
          <cell r="AQ138">
            <v>0.41009184675883242</v>
          </cell>
          <cell r="AR138">
            <v>0.53311940078648212</v>
          </cell>
        </row>
        <row r="139">
          <cell r="AN139">
            <v>6.4484461477910737E-3</v>
          </cell>
          <cell r="AO139">
            <v>3.3490317090140741E-2</v>
          </cell>
          <cell r="AP139">
            <v>2.7041870942349666E-2</v>
          </cell>
          <cell r="AQ139">
            <v>2.080143918642282E-2</v>
          </cell>
          <cell r="AR139">
            <v>2.7041870942349666E-2</v>
          </cell>
        </row>
        <row r="140">
          <cell r="AN140">
            <v>0.3569848278575054</v>
          </cell>
          <cell r="AO140">
            <v>1.854017976937367</v>
          </cell>
          <cell r="AP140">
            <v>1.4970331490798616</v>
          </cell>
          <cell r="AQ140">
            <v>1.1515639608306627</v>
          </cell>
          <cell r="AR140">
            <v>1.4970331490798616</v>
          </cell>
        </row>
        <row r="141">
          <cell r="AN141">
            <v>0</v>
          </cell>
          <cell r="AO141">
            <v>0</v>
          </cell>
          <cell r="AP141">
            <v>0</v>
          </cell>
          <cell r="AQ141">
            <v>0</v>
          </cell>
          <cell r="AR141">
            <v>0</v>
          </cell>
        </row>
        <row r="142">
          <cell r="AN142">
            <v>0</v>
          </cell>
          <cell r="AO142">
            <v>0</v>
          </cell>
          <cell r="AP142">
            <v>0</v>
          </cell>
          <cell r="AQ142">
            <v>0</v>
          </cell>
          <cell r="AR142">
            <v>0</v>
          </cell>
        </row>
        <row r="143">
          <cell r="AN143">
            <v>0</v>
          </cell>
          <cell r="AO143">
            <v>0</v>
          </cell>
          <cell r="AP143">
            <v>0</v>
          </cell>
          <cell r="AQ143">
            <v>0</v>
          </cell>
          <cell r="AR143">
            <v>0</v>
          </cell>
        </row>
        <row r="144">
          <cell r="AN144">
            <v>0</v>
          </cell>
          <cell r="AO144">
            <v>0</v>
          </cell>
          <cell r="AP144">
            <v>0</v>
          </cell>
          <cell r="AQ144">
            <v>0</v>
          </cell>
          <cell r="AR144">
            <v>0</v>
          </cell>
        </row>
        <row r="145">
          <cell r="AN145">
            <v>0</v>
          </cell>
          <cell r="AO145">
            <v>0</v>
          </cell>
          <cell r="AP145">
            <v>0</v>
          </cell>
          <cell r="AQ145">
            <v>0</v>
          </cell>
          <cell r="AR145">
            <v>0</v>
          </cell>
        </row>
        <row r="146">
          <cell r="AN146">
            <v>0.12967156082390188</v>
          </cell>
          <cell r="AO146">
            <v>0.673455525569297</v>
          </cell>
          <cell r="AP146">
            <v>0.54378396474539514</v>
          </cell>
          <cell r="AQ146">
            <v>0.41829535749645774</v>
          </cell>
          <cell r="AR146">
            <v>0.54378396474539514</v>
          </cell>
        </row>
        <row r="147">
          <cell r="AN147">
            <v>0</v>
          </cell>
          <cell r="AO147">
            <v>0</v>
          </cell>
          <cell r="AP147">
            <v>0</v>
          </cell>
          <cell r="AQ147">
            <v>0</v>
          </cell>
          <cell r="AR147">
            <v>0</v>
          </cell>
        </row>
        <row r="148">
          <cell r="AN148">
            <v>0</v>
          </cell>
          <cell r="AO148">
            <v>0</v>
          </cell>
          <cell r="AP148">
            <v>0</v>
          </cell>
          <cell r="AQ148">
            <v>0</v>
          </cell>
          <cell r="AR148">
            <v>0</v>
          </cell>
        </row>
        <row r="149">
          <cell r="AN149">
            <v>0</v>
          </cell>
          <cell r="AO149">
            <v>0</v>
          </cell>
          <cell r="AP149">
            <v>0</v>
          </cell>
          <cell r="AQ149">
            <v>0</v>
          </cell>
          <cell r="AR149">
            <v>0</v>
          </cell>
        </row>
        <row r="150">
          <cell r="AN150">
            <v>0</v>
          </cell>
          <cell r="AO150">
            <v>0</v>
          </cell>
          <cell r="AP150">
            <v>0</v>
          </cell>
          <cell r="AQ150">
            <v>0</v>
          </cell>
          <cell r="AR150">
            <v>0</v>
          </cell>
        </row>
        <row r="151">
          <cell r="AN151">
            <v>0</v>
          </cell>
          <cell r="AO151">
            <v>0</v>
          </cell>
          <cell r="AP151">
            <v>0</v>
          </cell>
          <cell r="AQ151">
            <v>0</v>
          </cell>
          <cell r="AR151">
            <v>0</v>
          </cell>
        </row>
        <row r="152">
          <cell r="AN152">
            <v>0</v>
          </cell>
          <cell r="AO152">
            <v>0</v>
          </cell>
          <cell r="AP152">
            <v>0</v>
          </cell>
          <cell r="AQ152">
            <v>0</v>
          </cell>
          <cell r="AR152">
            <v>0</v>
          </cell>
        </row>
        <row r="153">
          <cell r="AN153">
            <v>0</v>
          </cell>
          <cell r="AO153">
            <v>0</v>
          </cell>
          <cell r="AP153">
            <v>0</v>
          </cell>
          <cell r="AQ153">
            <v>0</v>
          </cell>
          <cell r="AR153">
            <v>0</v>
          </cell>
        </row>
        <row r="154">
          <cell r="AN154">
            <v>0</v>
          </cell>
          <cell r="AO154">
            <v>0</v>
          </cell>
          <cell r="AP154">
            <v>0</v>
          </cell>
          <cell r="AQ154">
            <v>0</v>
          </cell>
          <cell r="AR154">
            <v>0</v>
          </cell>
        </row>
        <row r="155">
          <cell r="AN155">
            <v>0</v>
          </cell>
          <cell r="AO155">
            <v>0</v>
          </cell>
          <cell r="AP155">
            <v>0</v>
          </cell>
          <cell r="AQ155">
            <v>0</v>
          </cell>
          <cell r="AR155">
            <v>0</v>
          </cell>
        </row>
        <row r="156">
          <cell r="AN156">
            <v>0</v>
          </cell>
          <cell r="AO156">
            <v>0</v>
          </cell>
          <cell r="AP156">
            <v>0</v>
          </cell>
          <cell r="AQ156">
            <v>0</v>
          </cell>
          <cell r="AR156">
            <v>0</v>
          </cell>
        </row>
        <row r="157">
          <cell r="AN157">
            <v>4.1801195984064159E-3</v>
          </cell>
          <cell r="AO157">
            <v>2.1709653398175262E-2</v>
          </cell>
          <cell r="AP157">
            <v>1.7529533799768845E-2</v>
          </cell>
          <cell r="AQ157">
            <v>1.3484256769052955E-2</v>
          </cell>
          <cell r="AR157">
            <v>1.7529533799768845E-2</v>
          </cell>
        </row>
        <row r="158">
          <cell r="AN158">
            <v>2.3965124963604961E-2</v>
          </cell>
          <cell r="AO158">
            <v>0.12446403610130319</v>
          </cell>
          <cell r="AP158">
            <v>0.10049891113769824</v>
          </cell>
          <cell r="AQ158">
            <v>7.7306854721306342E-2</v>
          </cell>
          <cell r="AR158">
            <v>0.10049891113769824</v>
          </cell>
        </row>
        <row r="159">
          <cell r="AN159">
            <v>0</v>
          </cell>
          <cell r="AO159">
            <v>0</v>
          </cell>
          <cell r="AP159">
            <v>0</v>
          </cell>
          <cell r="AQ159">
            <v>0</v>
          </cell>
          <cell r="AR159">
            <v>0</v>
          </cell>
        </row>
        <row r="160">
          <cell r="AN160">
            <v>0</v>
          </cell>
          <cell r="AO160">
            <v>0</v>
          </cell>
          <cell r="AP160">
            <v>0</v>
          </cell>
          <cell r="AQ160">
            <v>0</v>
          </cell>
          <cell r="AR160">
            <v>0</v>
          </cell>
        </row>
        <row r="161">
          <cell r="AN161">
            <v>0</v>
          </cell>
          <cell r="AO161">
            <v>0</v>
          </cell>
          <cell r="AP161">
            <v>0</v>
          </cell>
          <cell r="AQ161">
            <v>0</v>
          </cell>
          <cell r="AR161">
            <v>0</v>
          </cell>
        </row>
        <row r="162">
          <cell r="AN162">
            <v>0</v>
          </cell>
          <cell r="AO162">
            <v>0</v>
          </cell>
          <cell r="AP162">
            <v>0</v>
          </cell>
          <cell r="AQ162">
            <v>0</v>
          </cell>
          <cell r="AR162">
            <v>0</v>
          </cell>
        </row>
        <row r="163">
          <cell r="AN163">
            <v>0</v>
          </cell>
          <cell r="AO163">
            <v>0</v>
          </cell>
          <cell r="AP163">
            <v>0</v>
          </cell>
          <cell r="AQ163">
            <v>0</v>
          </cell>
          <cell r="AR163">
            <v>0</v>
          </cell>
        </row>
        <row r="164">
          <cell r="AN164">
            <v>0</v>
          </cell>
          <cell r="AO164">
            <v>0</v>
          </cell>
          <cell r="AP164">
            <v>0</v>
          </cell>
          <cell r="AQ164">
            <v>0</v>
          </cell>
          <cell r="AR164">
            <v>0</v>
          </cell>
        </row>
        <row r="165">
          <cell r="AN165">
            <v>0</v>
          </cell>
          <cell r="AO165">
            <v>0</v>
          </cell>
          <cell r="AP165">
            <v>0</v>
          </cell>
          <cell r="AQ165">
            <v>0</v>
          </cell>
          <cell r="AR165">
            <v>0</v>
          </cell>
        </row>
        <row r="166">
          <cell r="AN166">
            <v>0</v>
          </cell>
          <cell r="AO166">
            <v>0</v>
          </cell>
          <cell r="AP166">
            <v>0</v>
          </cell>
          <cell r="AQ166">
            <v>0</v>
          </cell>
          <cell r="AR166">
            <v>0</v>
          </cell>
        </row>
        <row r="167">
          <cell r="AN167">
            <v>0</v>
          </cell>
          <cell r="AO167">
            <v>0</v>
          </cell>
          <cell r="AP167">
            <v>0</v>
          </cell>
          <cell r="AQ167">
            <v>0</v>
          </cell>
          <cell r="AR167">
            <v>0</v>
          </cell>
        </row>
        <row r="168">
          <cell r="AN168">
            <v>0</v>
          </cell>
          <cell r="AO168">
            <v>0</v>
          </cell>
          <cell r="AP168">
            <v>0</v>
          </cell>
          <cell r="AQ168">
            <v>0</v>
          </cell>
          <cell r="AR168">
            <v>0</v>
          </cell>
        </row>
        <row r="169">
          <cell r="AN169">
            <v>0</v>
          </cell>
          <cell r="AO169">
            <v>0</v>
          </cell>
          <cell r="AP169">
            <v>0</v>
          </cell>
          <cell r="AQ169">
            <v>0</v>
          </cell>
          <cell r="AR169">
            <v>0</v>
          </cell>
        </row>
        <row r="170">
          <cell r="AN170">
            <v>0</v>
          </cell>
          <cell r="AO170">
            <v>0</v>
          </cell>
          <cell r="AP170">
            <v>0</v>
          </cell>
          <cell r="AQ170">
            <v>0</v>
          </cell>
          <cell r="AR170">
            <v>0</v>
          </cell>
        </row>
        <row r="171">
          <cell r="AN171">
            <v>0</v>
          </cell>
          <cell r="AO171">
            <v>0</v>
          </cell>
          <cell r="AP171">
            <v>0</v>
          </cell>
          <cell r="AQ171">
            <v>0</v>
          </cell>
          <cell r="AR171">
            <v>0</v>
          </cell>
        </row>
        <row r="172">
          <cell r="AN172">
            <v>0</v>
          </cell>
          <cell r="AO172">
            <v>0</v>
          </cell>
          <cell r="AP172">
            <v>0</v>
          </cell>
          <cell r="AQ172">
            <v>0</v>
          </cell>
          <cell r="AR172">
            <v>0</v>
          </cell>
        </row>
        <row r="173">
          <cell r="AN173">
            <v>0.12033419733239828</v>
          </cell>
          <cell r="AO173">
            <v>0.62496147646826217</v>
          </cell>
          <cell r="AP173">
            <v>0.5046272791358638</v>
          </cell>
          <cell r="AQ173">
            <v>0.38817483010451059</v>
          </cell>
          <cell r="AR173">
            <v>0.5046272791358638</v>
          </cell>
        </row>
        <row r="174">
          <cell r="AN174">
            <v>0</v>
          </cell>
          <cell r="AO174">
            <v>0</v>
          </cell>
          <cell r="AP174">
            <v>0</v>
          </cell>
          <cell r="AQ174">
            <v>0</v>
          </cell>
          <cell r="AR174">
            <v>0</v>
          </cell>
        </row>
        <row r="175">
          <cell r="AN175">
            <v>0</v>
          </cell>
          <cell r="AO175">
            <v>0</v>
          </cell>
          <cell r="AP175">
            <v>0</v>
          </cell>
          <cell r="AQ175">
            <v>0</v>
          </cell>
          <cell r="AR175">
            <v>0</v>
          </cell>
        </row>
        <row r="176">
          <cell r="AN176">
            <v>0</v>
          </cell>
          <cell r="AO176">
            <v>0</v>
          </cell>
          <cell r="AP176">
            <v>0</v>
          </cell>
          <cell r="AQ176">
            <v>0</v>
          </cell>
          <cell r="AR176">
            <v>0</v>
          </cell>
        </row>
        <row r="177">
          <cell r="AN177">
            <v>2.5699568726999699E-2</v>
          </cell>
          <cell r="AO177">
            <v>0.133471953711192</v>
          </cell>
          <cell r="AP177">
            <v>0.10777238498419231</v>
          </cell>
          <cell r="AQ177">
            <v>8.2901834603224853E-2</v>
          </cell>
          <cell r="AR177">
            <v>0.10777238498419231</v>
          </cell>
        </row>
        <row r="178">
          <cell r="AN178">
            <v>0</v>
          </cell>
          <cell r="AO178">
            <v>0</v>
          </cell>
          <cell r="AP178">
            <v>0</v>
          </cell>
          <cell r="AQ178">
            <v>0</v>
          </cell>
          <cell r="AR178">
            <v>0</v>
          </cell>
        </row>
        <row r="179">
          <cell r="AN179">
            <v>0</v>
          </cell>
          <cell r="AO179">
            <v>0</v>
          </cell>
          <cell r="AP179">
            <v>0</v>
          </cell>
          <cell r="AQ179">
            <v>0</v>
          </cell>
          <cell r="AR179">
            <v>0</v>
          </cell>
        </row>
        <row r="180">
          <cell r="AN180">
            <v>4.6008937341487789E-2</v>
          </cell>
          <cell r="AO180">
            <v>0.23894964232192045</v>
          </cell>
          <cell r="AP180">
            <v>0.19294070498043267</v>
          </cell>
          <cell r="AQ180">
            <v>0.14841592690802513</v>
          </cell>
          <cell r="AR180">
            <v>0.19294070498043267</v>
          </cell>
        </row>
        <row r="181">
          <cell r="AN181">
            <v>0</v>
          </cell>
          <cell r="AO181">
            <v>0</v>
          </cell>
          <cell r="AP181">
            <v>0</v>
          </cell>
          <cell r="AQ181">
            <v>0</v>
          </cell>
          <cell r="AR181">
            <v>0</v>
          </cell>
        </row>
        <row r="182">
          <cell r="AN182">
            <v>0</v>
          </cell>
          <cell r="AO182">
            <v>0</v>
          </cell>
          <cell r="AP182">
            <v>0</v>
          </cell>
          <cell r="AQ182">
            <v>0</v>
          </cell>
          <cell r="AR182">
            <v>0</v>
          </cell>
        </row>
        <row r="183">
          <cell r="AN183">
            <v>0</v>
          </cell>
          <cell r="AO183">
            <v>0</v>
          </cell>
          <cell r="AP183">
            <v>0</v>
          </cell>
          <cell r="AQ183">
            <v>0</v>
          </cell>
          <cell r="AR183">
            <v>0</v>
          </cell>
        </row>
        <row r="184">
          <cell r="AN184">
            <v>0</v>
          </cell>
          <cell r="AO184">
            <v>0</v>
          </cell>
          <cell r="AP184">
            <v>0</v>
          </cell>
          <cell r="AQ184">
            <v>0</v>
          </cell>
          <cell r="AR184">
            <v>0</v>
          </cell>
        </row>
        <row r="185">
          <cell r="AN185">
            <v>0</v>
          </cell>
          <cell r="AO185">
            <v>0</v>
          </cell>
          <cell r="AP185">
            <v>0</v>
          </cell>
          <cell r="AQ185">
            <v>0</v>
          </cell>
          <cell r="AR185">
            <v>0</v>
          </cell>
        </row>
        <row r="186">
          <cell r="AN186">
            <v>0</v>
          </cell>
          <cell r="AO186">
            <v>0</v>
          </cell>
          <cell r="AP186">
            <v>0</v>
          </cell>
          <cell r="AQ186">
            <v>0</v>
          </cell>
          <cell r="AR186">
            <v>0</v>
          </cell>
        </row>
        <row r="187">
          <cell r="AN187">
            <v>2.0881922420577695E-2</v>
          </cell>
          <cell r="AO187">
            <v>0.10845127450687127</v>
          </cell>
          <cell r="AP187">
            <v>8.7569352086293573E-2</v>
          </cell>
          <cell r="AQ187">
            <v>6.7361040066379677E-2</v>
          </cell>
          <cell r="AR187">
            <v>8.7569352086293573E-2</v>
          </cell>
        </row>
        <row r="188">
          <cell r="AN188">
            <v>0.97605315315659436</v>
          </cell>
          <cell r="AO188">
            <v>5.0691792792971517</v>
          </cell>
          <cell r="AP188">
            <v>4.0931261261405574</v>
          </cell>
          <cell r="AQ188">
            <v>3.1485585585696594</v>
          </cell>
          <cell r="AR188">
            <v>4.0931261261405574</v>
          </cell>
        </row>
        <row r="189">
          <cell r="AN189">
            <v>0</v>
          </cell>
          <cell r="AO189">
            <v>0</v>
          </cell>
          <cell r="AP189">
            <v>0</v>
          </cell>
          <cell r="AQ189">
            <v>0</v>
          </cell>
          <cell r="AR189">
            <v>0</v>
          </cell>
        </row>
        <row r="190">
          <cell r="AN190">
            <v>0</v>
          </cell>
          <cell r="AO190">
            <v>0</v>
          </cell>
          <cell r="AP190">
            <v>0</v>
          </cell>
          <cell r="AQ190">
            <v>0</v>
          </cell>
          <cell r="AR190">
            <v>0</v>
          </cell>
        </row>
        <row r="191">
          <cell r="AN191">
            <v>0</v>
          </cell>
          <cell r="AO191">
            <v>0</v>
          </cell>
          <cell r="AP191">
            <v>0</v>
          </cell>
          <cell r="AQ191">
            <v>0</v>
          </cell>
          <cell r="AR191">
            <v>0</v>
          </cell>
        </row>
        <row r="192">
          <cell r="AN192">
            <v>0</v>
          </cell>
          <cell r="AO192">
            <v>0</v>
          </cell>
          <cell r="AP192">
            <v>0</v>
          </cell>
          <cell r="AQ192">
            <v>0</v>
          </cell>
          <cell r="AR192">
            <v>0</v>
          </cell>
        </row>
        <row r="193">
          <cell r="AN193">
            <v>0</v>
          </cell>
          <cell r="AO193">
            <v>0</v>
          </cell>
          <cell r="AP193">
            <v>0</v>
          </cell>
          <cell r="AQ193">
            <v>0</v>
          </cell>
          <cell r="AR193">
            <v>0</v>
          </cell>
        </row>
        <row r="194">
          <cell r="AN194">
            <v>1.9504019029371981E-3</v>
          </cell>
          <cell r="AO194">
            <v>1.0129506657189964E-2</v>
          </cell>
          <cell r="AP194">
            <v>8.1791047542527674E-3</v>
          </cell>
          <cell r="AQ194">
            <v>6.2916190417328984E-3</v>
          </cell>
          <cell r="AR194">
            <v>8.1791047542527674E-3</v>
          </cell>
        </row>
        <row r="195">
          <cell r="AN195">
            <v>0</v>
          </cell>
          <cell r="AO195">
            <v>0</v>
          </cell>
          <cell r="AP195">
            <v>0</v>
          </cell>
          <cell r="AQ195">
            <v>0</v>
          </cell>
          <cell r="AR195">
            <v>0</v>
          </cell>
        </row>
        <row r="196">
          <cell r="AN196">
            <v>0</v>
          </cell>
          <cell r="AO196">
            <v>0</v>
          </cell>
          <cell r="AP196">
            <v>0</v>
          </cell>
          <cell r="AQ196">
            <v>0</v>
          </cell>
          <cell r="AR196">
            <v>0</v>
          </cell>
        </row>
        <row r="197">
          <cell r="AN197">
            <v>8.1512143447420651E-3</v>
          </cell>
          <cell r="AO197">
            <v>4.2333726113015245E-2</v>
          </cell>
          <cell r="AP197">
            <v>3.418251176827318E-2</v>
          </cell>
          <cell r="AQ197">
            <v>2.62942398217486E-2</v>
          </cell>
          <cell r="AR197">
            <v>3.418251176827318E-2</v>
          </cell>
        </row>
        <row r="198">
          <cell r="AN198">
            <v>0</v>
          </cell>
          <cell r="AO198">
            <v>0</v>
          </cell>
          <cell r="AP198">
            <v>0</v>
          </cell>
          <cell r="AQ198">
            <v>0</v>
          </cell>
          <cell r="AR198">
            <v>0</v>
          </cell>
        </row>
        <row r="199">
          <cell r="AN199">
            <v>0</v>
          </cell>
          <cell r="AO199">
            <v>0</v>
          </cell>
          <cell r="AP199">
            <v>0</v>
          </cell>
          <cell r="AQ199">
            <v>0</v>
          </cell>
          <cell r="AR199">
            <v>0</v>
          </cell>
        </row>
        <row r="200">
          <cell r="AN200">
            <v>0</v>
          </cell>
          <cell r="AO200">
            <v>0</v>
          </cell>
          <cell r="AP200">
            <v>0</v>
          </cell>
          <cell r="AQ200">
            <v>0</v>
          </cell>
          <cell r="AR200">
            <v>0</v>
          </cell>
        </row>
        <row r="201">
          <cell r="AN201">
            <v>0</v>
          </cell>
          <cell r="AO201">
            <v>0</v>
          </cell>
          <cell r="AP201">
            <v>0</v>
          </cell>
          <cell r="AQ201">
            <v>0</v>
          </cell>
          <cell r="AR201">
            <v>0</v>
          </cell>
        </row>
        <row r="202">
          <cell r="AN202">
            <v>0</v>
          </cell>
          <cell r="AO202">
            <v>0</v>
          </cell>
          <cell r="AP202">
            <v>0</v>
          </cell>
          <cell r="AQ202">
            <v>0</v>
          </cell>
          <cell r="AR202">
            <v>0</v>
          </cell>
        </row>
        <row r="203">
          <cell r="AN203">
            <v>0</v>
          </cell>
          <cell r="AO203">
            <v>0</v>
          </cell>
          <cell r="AP203">
            <v>0</v>
          </cell>
          <cell r="AQ203">
            <v>0</v>
          </cell>
          <cell r="AR203">
            <v>0</v>
          </cell>
        </row>
        <row r="204">
          <cell r="AN204">
            <v>0</v>
          </cell>
          <cell r="AO204">
            <v>0</v>
          </cell>
          <cell r="AP204">
            <v>0</v>
          </cell>
          <cell r="AQ204">
            <v>0</v>
          </cell>
          <cell r="AR204">
            <v>0</v>
          </cell>
        </row>
        <row r="205">
          <cell r="AN205">
            <v>0</v>
          </cell>
          <cell r="AO205">
            <v>0</v>
          </cell>
          <cell r="AP205">
            <v>0</v>
          </cell>
          <cell r="AQ205">
            <v>0</v>
          </cell>
          <cell r="AR205">
            <v>0</v>
          </cell>
        </row>
        <row r="206">
          <cell r="AN206">
            <v>0</v>
          </cell>
          <cell r="AO206">
            <v>0</v>
          </cell>
          <cell r="AP206">
            <v>0</v>
          </cell>
          <cell r="AQ206">
            <v>0</v>
          </cell>
          <cell r="AR206">
            <v>0</v>
          </cell>
        </row>
        <row r="207">
          <cell r="AN207">
            <v>8.8566260790307785E-2</v>
          </cell>
          <cell r="AO207">
            <v>0.45997316087869533</v>
          </cell>
          <cell r="AP207">
            <v>0.37140690008838756</v>
          </cell>
          <cell r="AQ207">
            <v>0.28569761545260575</v>
          </cell>
          <cell r="AR207">
            <v>0.37140690008838756</v>
          </cell>
        </row>
        <row r="208">
          <cell r="AN208">
            <v>0</v>
          </cell>
          <cell r="AO208">
            <v>0</v>
          </cell>
          <cell r="AP208">
            <v>0</v>
          </cell>
          <cell r="AQ208">
            <v>0</v>
          </cell>
          <cell r="AR208">
            <v>0</v>
          </cell>
        </row>
        <row r="209">
          <cell r="AN209">
            <v>0</v>
          </cell>
          <cell r="AO209">
            <v>0</v>
          </cell>
          <cell r="AP209">
            <v>0</v>
          </cell>
          <cell r="AQ209">
            <v>0</v>
          </cell>
          <cell r="AR209">
            <v>0</v>
          </cell>
        </row>
        <row r="210">
          <cell r="AN210">
            <v>0</v>
          </cell>
          <cell r="AO210">
            <v>0</v>
          </cell>
          <cell r="AP210">
            <v>0</v>
          </cell>
          <cell r="AQ210">
            <v>0</v>
          </cell>
          <cell r="AR210">
            <v>0</v>
          </cell>
        </row>
        <row r="211">
          <cell r="AN211">
            <v>0</v>
          </cell>
          <cell r="AO211">
            <v>0</v>
          </cell>
          <cell r="AP211">
            <v>0</v>
          </cell>
          <cell r="AQ211">
            <v>0</v>
          </cell>
          <cell r="AR211">
            <v>0</v>
          </cell>
        </row>
        <row r="212">
          <cell r="AN212">
            <v>0</v>
          </cell>
          <cell r="AO212">
            <v>0</v>
          </cell>
          <cell r="AP212">
            <v>0</v>
          </cell>
          <cell r="AQ212">
            <v>0</v>
          </cell>
          <cell r="AR212">
            <v>0</v>
          </cell>
        </row>
        <row r="213">
          <cell r="AN213">
            <v>0</v>
          </cell>
          <cell r="AO213">
            <v>0</v>
          </cell>
          <cell r="AP213">
            <v>0</v>
          </cell>
          <cell r="AQ213">
            <v>0</v>
          </cell>
          <cell r="AR213">
            <v>0</v>
          </cell>
        </row>
        <row r="214">
          <cell r="AN214">
            <v>0</v>
          </cell>
          <cell r="AO214">
            <v>0</v>
          </cell>
          <cell r="AP214">
            <v>0</v>
          </cell>
          <cell r="AQ214">
            <v>0</v>
          </cell>
          <cell r="AR214">
            <v>0</v>
          </cell>
        </row>
        <row r="215">
          <cell r="AN215">
            <v>0</v>
          </cell>
          <cell r="AO215">
            <v>0</v>
          </cell>
          <cell r="AP215">
            <v>0</v>
          </cell>
          <cell r="AQ215">
            <v>0</v>
          </cell>
          <cell r="AR215">
            <v>0</v>
          </cell>
        </row>
        <row r="216">
          <cell r="AN216">
            <v>0</v>
          </cell>
          <cell r="AO216">
            <v>0</v>
          </cell>
          <cell r="AP216">
            <v>0</v>
          </cell>
          <cell r="AQ216">
            <v>0</v>
          </cell>
          <cell r="AR216">
            <v>0</v>
          </cell>
        </row>
        <row r="217">
          <cell r="AN217">
            <v>0</v>
          </cell>
          <cell r="AO217">
            <v>0</v>
          </cell>
          <cell r="AP217">
            <v>0</v>
          </cell>
          <cell r="AQ217">
            <v>0</v>
          </cell>
          <cell r="AR217">
            <v>0</v>
          </cell>
        </row>
        <row r="218">
          <cell r="AN218">
            <v>0</v>
          </cell>
          <cell r="AO218">
            <v>0</v>
          </cell>
          <cell r="AP218">
            <v>0</v>
          </cell>
          <cell r="AQ218">
            <v>0</v>
          </cell>
          <cell r="AR218">
            <v>0</v>
          </cell>
        </row>
        <row r="219">
          <cell r="AN219">
            <v>0</v>
          </cell>
          <cell r="AO219">
            <v>0</v>
          </cell>
          <cell r="AP219">
            <v>0</v>
          </cell>
          <cell r="AQ219">
            <v>0</v>
          </cell>
          <cell r="AR219">
            <v>0</v>
          </cell>
        </row>
        <row r="220">
          <cell r="AN220">
            <v>0</v>
          </cell>
          <cell r="AO220">
            <v>0</v>
          </cell>
          <cell r="AP220">
            <v>0</v>
          </cell>
          <cell r="AQ220">
            <v>0</v>
          </cell>
          <cell r="AR220">
            <v>0</v>
          </cell>
        </row>
        <row r="221">
          <cell r="AN221">
            <v>0</v>
          </cell>
          <cell r="AO221">
            <v>0</v>
          </cell>
          <cell r="AP221">
            <v>0</v>
          </cell>
          <cell r="AQ221">
            <v>0</v>
          </cell>
          <cell r="AR221">
            <v>0</v>
          </cell>
        </row>
        <row r="222">
          <cell r="AN222">
            <v>0</v>
          </cell>
          <cell r="AO222">
            <v>0</v>
          </cell>
          <cell r="AP222">
            <v>0</v>
          </cell>
          <cell r="AQ222">
            <v>0</v>
          </cell>
          <cell r="AR222">
            <v>0</v>
          </cell>
        </row>
        <row r="223">
          <cell r="AN223">
            <v>0</v>
          </cell>
          <cell r="AO223">
            <v>0</v>
          </cell>
          <cell r="AP223">
            <v>0</v>
          </cell>
          <cell r="AQ223">
            <v>0</v>
          </cell>
          <cell r="AR223">
            <v>0</v>
          </cell>
        </row>
        <row r="224">
          <cell r="AN224">
            <v>1.3270534456748135</v>
          </cell>
          <cell r="AO224">
            <v>6.8921162823756452</v>
          </cell>
          <cell r="AP224">
            <v>5.5650628367008315</v>
          </cell>
          <cell r="AQ224">
            <v>4.2808175666929476</v>
          </cell>
          <cell r="AR224">
            <v>5.5650628367008315</v>
          </cell>
        </row>
        <row r="225">
          <cell r="AN225">
            <v>0</v>
          </cell>
          <cell r="AO225">
            <v>0</v>
          </cell>
          <cell r="AP225">
            <v>0</v>
          </cell>
          <cell r="AQ225">
            <v>0</v>
          </cell>
          <cell r="AR225">
            <v>0</v>
          </cell>
        </row>
        <row r="226">
          <cell r="AN226">
            <v>0</v>
          </cell>
          <cell r="AO226">
            <v>0</v>
          </cell>
          <cell r="AP226">
            <v>0</v>
          </cell>
          <cell r="AQ226">
            <v>0</v>
          </cell>
          <cell r="AR226">
            <v>0</v>
          </cell>
        </row>
        <row r="227">
          <cell r="AN227">
            <v>0</v>
          </cell>
          <cell r="AO227">
            <v>0</v>
          </cell>
          <cell r="AP227">
            <v>0</v>
          </cell>
          <cell r="AQ227">
            <v>0</v>
          </cell>
          <cell r="AR227">
            <v>0</v>
          </cell>
        </row>
        <row r="228">
          <cell r="AN228">
            <v>5.8971807905369884E-3</v>
          </cell>
          <cell r="AO228">
            <v>3.0627293783111461E-2</v>
          </cell>
          <cell r="AP228">
            <v>2.4730112992574473E-2</v>
          </cell>
          <cell r="AQ228">
            <v>1.9023163840441899E-2</v>
          </cell>
          <cell r="AR228">
            <v>2.4730112992574473E-2</v>
          </cell>
        </row>
        <row r="229">
          <cell r="AN229">
            <v>4.352958613853438E-2</v>
          </cell>
          <cell r="AO229">
            <v>0.22607301188077536</v>
          </cell>
          <cell r="AP229">
            <v>0.18254342574224097</v>
          </cell>
          <cell r="AQ229">
            <v>0.14041801980172383</v>
          </cell>
          <cell r="AR229">
            <v>0.18254342574224097</v>
          </cell>
        </row>
        <row r="230">
          <cell r="AN230">
            <v>0</v>
          </cell>
          <cell r="AO230">
            <v>0</v>
          </cell>
          <cell r="AP230">
            <v>0</v>
          </cell>
          <cell r="AQ230">
            <v>0</v>
          </cell>
          <cell r="AR230">
            <v>0</v>
          </cell>
        </row>
        <row r="231">
          <cell r="AN231">
            <v>0</v>
          </cell>
          <cell r="AO231">
            <v>0</v>
          </cell>
          <cell r="AP231">
            <v>0</v>
          </cell>
          <cell r="AQ231">
            <v>0</v>
          </cell>
          <cell r="AR231">
            <v>0</v>
          </cell>
        </row>
        <row r="232">
          <cell r="AN232">
            <v>0</v>
          </cell>
          <cell r="AO232">
            <v>0</v>
          </cell>
          <cell r="AP232">
            <v>0</v>
          </cell>
          <cell r="AQ232">
            <v>0</v>
          </cell>
          <cell r="AR232">
            <v>0</v>
          </cell>
        </row>
        <row r="233">
          <cell r="AN233">
            <v>3.4771584778456752E-2</v>
          </cell>
          <cell r="AO233">
            <v>0.18058790804295283</v>
          </cell>
          <cell r="AP233">
            <v>0.14581632326449606</v>
          </cell>
          <cell r="AQ233">
            <v>0.11216640251115083</v>
          </cell>
          <cell r="AR233">
            <v>0.14581632326449606</v>
          </cell>
        </row>
        <row r="234">
          <cell r="AN234">
            <v>4.6552441038558212E-2</v>
          </cell>
          <cell r="AO234">
            <v>0.24177235507122172</v>
          </cell>
          <cell r="AP234">
            <v>0.19521991403266348</v>
          </cell>
          <cell r="AQ234">
            <v>0.15016916464051036</v>
          </cell>
          <cell r="AR234">
            <v>0.19521991403266348</v>
          </cell>
        </row>
        <row r="235">
          <cell r="AN235">
            <v>0</v>
          </cell>
          <cell r="AO235">
            <v>0</v>
          </cell>
          <cell r="AP235">
            <v>0</v>
          </cell>
          <cell r="AQ235">
            <v>0</v>
          </cell>
          <cell r="AR235">
            <v>0</v>
          </cell>
        </row>
        <row r="236">
          <cell r="AN236">
            <v>0</v>
          </cell>
          <cell r="AO236">
            <v>0</v>
          </cell>
          <cell r="AP236">
            <v>0</v>
          </cell>
          <cell r="AQ236">
            <v>0</v>
          </cell>
          <cell r="AR236">
            <v>0</v>
          </cell>
        </row>
        <row r="237">
          <cell r="AN237">
            <v>8.9305926672545485E-2</v>
          </cell>
          <cell r="AO237">
            <v>0.46381465142838146</v>
          </cell>
          <cell r="AP237">
            <v>0.37450872475583596</v>
          </cell>
          <cell r="AQ237">
            <v>0.28808363442756613</v>
          </cell>
          <cell r="AR237">
            <v>0.37450872475583596</v>
          </cell>
        </row>
        <row r="238">
          <cell r="AN238">
            <v>8.2855164679033824E-2</v>
          </cell>
          <cell r="AO238">
            <v>0.43031230688143374</v>
          </cell>
          <cell r="AP238">
            <v>0.34745714220239998</v>
          </cell>
          <cell r="AQ238">
            <v>0.26727472477107689</v>
          </cell>
          <cell r="AR238">
            <v>0.34745714220239998</v>
          </cell>
        </row>
        <row r="239">
          <cell r="AN239">
            <v>0</v>
          </cell>
          <cell r="AO239">
            <v>0</v>
          </cell>
          <cell r="AP239">
            <v>0</v>
          </cell>
          <cell r="AQ239">
            <v>0</v>
          </cell>
          <cell r="AR239">
            <v>0</v>
          </cell>
        </row>
        <row r="240">
          <cell r="AN240">
            <v>0</v>
          </cell>
          <cell r="AO240">
            <v>0</v>
          </cell>
          <cell r="AP240">
            <v>0</v>
          </cell>
          <cell r="AQ240">
            <v>0</v>
          </cell>
          <cell r="AR240">
            <v>0</v>
          </cell>
        </row>
        <row r="241">
          <cell r="AN241">
            <v>0</v>
          </cell>
          <cell r="AO241">
            <v>0</v>
          </cell>
          <cell r="AP241">
            <v>0</v>
          </cell>
          <cell r="AQ241">
            <v>0</v>
          </cell>
          <cell r="AR241">
            <v>0</v>
          </cell>
        </row>
        <row r="242">
          <cell r="AN242">
            <v>0</v>
          </cell>
          <cell r="AO242">
            <v>0</v>
          </cell>
          <cell r="AP242">
            <v>0</v>
          </cell>
          <cell r="AQ242">
            <v>0</v>
          </cell>
          <cell r="AR242">
            <v>0</v>
          </cell>
        </row>
        <row r="243">
          <cell r="AN243">
            <v>0</v>
          </cell>
          <cell r="AO243">
            <v>0</v>
          </cell>
          <cell r="AP243">
            <v>0</v>
          </cell>
          <cell r="AQ243">
            <v>0</v>
          </cell>
          <cell r="AR243">
            <v>0</v>
          </cell>
        </row>
        <row r="244">
          <cell r="AN244">
            <v>7.2683040721828159E-3</v>
          </cell>
          <cell r="AO244">
            <v>3.774828889101399E-2</v>
          </cell>
          <cell r="AP244">
            <v>3.0479984818831171E-2</v>
          </cell>
          <cell r="AQ244">
            <v>2.3446142168331668E-2</v>
          </cell>
          <cell r="AR244">
            <v>3.0479984818831171E-2</v>
          </cell>
        </row>
        <row r="245">
          <cell r="AN245">
            <v>0</v>
          </cell>
          <cell r="AO245">
            <v>0</v>
          </cell>
          <cell r="AP245">
            <v>0</v>
          </cell>
          <cell r="AQ245">
            <v>0</v>
          </cell>
          <cell r="AR245">
            <v>0</v>
          </cell>
        </row>
        <row r="246">
          <cell r="AN246">
            <v>0</v>
          </cell>
          <cell r="AO246">
            <v>0</v>
          </cell>
          <cell r="AP246">
            <v>0</v>
          </cell>
          <cell r="AQ246">
            <v>0</v>
          </cell>
          <cell r="AR246">
            <v>0</v>
          </cell>
        </row>
        <row r="247">
          <cell r="AN247">
            <v>0</v>
          </cell>
          <cell r="AO247">
            <v>0</v>
          </cell>
          <cell r="AP247">
            <v>0</v>
          </cell>
          <cell r="AQ247">
            <v>0</v>
          </cell>
          <cell r="AR247">
            <v>0</v>
          </cell>
        </row>
        <row r="248">
          <cell r="AN248">
            <v>0.76188715075997271</v>
          </cell>
          <cell r="AO248">
            <v>3.9568977829792131</v>
          </cell>
          <cell r="AP248">
            <v>3.1950106322192409</v>
          </cell>
          <cell r="AQ248">
            <v>2.4577004863224934</v>
          </cell>
          <cell r="AR248">
            <v>3.1950106322192409</v>
          </cell>
        </row>
        <row r="249">
          <cell r="AN249">
            <v>5.9357531367465827E-2</v>
          </cell>
          <cell r="AO249">
            <v>0.30827621129554839</v>
          </cell>
          <cell r="AP249">
            <v>0.2489186799280825</v>
          </cell>
          <cell r="AQ249">
            <v>0.19147590763698655</v>
          </cell>
          <cell r="AR249">
            <v>0.2489186799280825</v>
          </cell>
        </row>
        <row r="250">
          <cell r="AN250">
            <v>5.8364025962774714E-2</v>
          </cell>
          <cell r="AO250">
            <v>0.30311639290344289</v>
          </cell>
          <cell r="AP250">
            <v>0.24475236694066818</v>
          </cell>
          <cell r="AQ250">
            <v>0.18827105149282169</v>
          </cell>
          <cell r="AR250">
            <v>0.24475236694066818</v>
          </cell>
        </row>
        <row r="251">
          <cell r="AN251">
            <v>0</v>
          </cell>
          <cell r="AO251">
            <v>0</v>
          </cell>
          <cell r="AP251">
            <v>0</v>
          </cell>
          <cell r="AQ251">
            <v>0</v>
          </cell>
          <cell r="AR251">
            <v>0</v>
          </cell>
        </row>
        <row r="252">
          <cell r="AN252">
            <v>0</v>
          </cell>
          <cell r="AO252">
            <v>0</v>
          </cell>
          <cell r="AP252">
            <v>0</v>
          </cell>
          <cell r="AQ252">
            <v>0</v>
          </cell>
          <cell r="AR252">
            <v>0</v>
          </cell>
        </row>
        <row r="253">
          <cell r="AN253">
            <v>0</v>
          </cell>
          <cell r="AO253">
            <v>0</v>
          </cell>
          <cell r="AP253">
            <v>0</v>
          </cell>
          <cell r="AQ253">
            <v>0</v>
          </cell>
          <cell r="AR253">
            <v>0</v>
          </cell>
        </row>
        <row r="254">
          <cell r="AN254">
            <v>6.8796317861843703E-2</v>
          </cell>
          <cell r="AO254">
            <v>0.3572970056695754</v>
          </cell>
          <cell r="AP254">
            <v>0.28850068780773169</v>
          </cell>
          <cell r="AQ254">
            <v>0.22192360600594746</v>
          </cell>
          <cell r="AR254">
            <v>0.28850068780773169</v>
          </cell>
        </row>
        <row r="255">
          <cell r="AN255">
            <v>3.9327168151115421E-2</v>
          </cell>
          <cell r="AO255">
            <v>0.20424755072030915</v>
          </cell>
          <cell r="AP255">
            <v>0.1649203825691937</v>
          </cell>
          <cell r="AQ255">
            <v>0.12686183274553361</v>
          </cell>
          <cell r="AR255">
            <v>0.1649203825691937</v>
          </cell>
        </row>
        <row r="256">
          <cell r="AN256">
            <v>9.2573540733768916E-2</v>
          </cell>
          <cell r="AO256">
            <v>0.48078516316570313</v>
          </cell>
          <cell r="AP256">
            <v>0.38821162243193424</v>
          </cell>
          <cell r="AQ256">
            <v>0.29862432494764168</v>
          </cell>
          <cell r="AR256">
            <v>0.38821162243193424</v>
          </cell>
        </row>
        <row r="257">
          <cell r="AN257">
            <v>0</v>
          </cell>
          <cell r="AO257">
            <v>0</v>
          </cell>
          <cell r="AP257">
            <v>0</v>
          </cell>
          <cell r="AQ257">
            <v>0</v>
          </cell>
          <cell r="AR257">
            <v>0</v>
          </cell>
        </row>
        <row r="258">
          <cell r="AN258">
            <v>0</v>
          </cell>
          <cell r="AO258">
            <v>0</v>
          </cell>
          <cell r="AP258">
            <v>0</v>
          </cell>
          <cell r="AQ258">
            <v>0</v>
          </cell>
          <cell r="AR258">
            <v>0</v>
          </cell>
        </row>
        <row r="259">
          <cell r="AN259">
            <v>0</v>
          </cell>
          <cell r="AO259">
            <v>0</v>
          </cell>
          <cell r="AP259">
            <v>0</v>
          </cell>
          <cell r="AQ259">
            <v>0</v>
          </cell>
          <cell r="AR259">
            <v>0</v>
          </cell>
        </row>
        <row r="260">
          <cell r="AN260">
            <v>0</v>
          </cell>
          <cell r="AO260">
            <v>0</v>
          </cell>
          <cell r="AP260">
            <v>0</v>
          </cell>
          <cell r="AQ260">
            <v>0</v>
          </cell>
          <cell r="AR260">
            <v>0</v>
          </cell>
        </row>
        <row r="261">
          <cell r="AN261">
            <v>1.5853446722824274</v>
          </cell>
          <cell r="AO261">
            <v>8.2335642657248655</v>
          </cell>
          <cell r="AP261">
            <v>6.6482195934424384</v>
          </cell>
          <cell r="AQ261">
            <v>5.1140150718787982</v>
          </cell>
          <cell r="AR261">
            <v>6.6482195934424384</v>
          </cell>
        </row>
        <row r="262">
          <cell r="AN262">
            <v>9.8484107890951397E-2</v>
          </cell>
          <cell r="AO262">
            <v>0.51148197969171538</v>
          </cell>
          <cell r="AP262">
            <v>0.41299787180076397</v>
          </cell>
          <cell r="AQ262">
            <v>0.31769067061597223</v>
          </cell>
          <cell r="AR262">
            <v>0.41299787180076397</v>
          </cell>
        </row>
        <row r="263">
          <cell r="AN263">
            <v>0</v>
          </cell>
          <cell r="AO263">
            <v>0</v>
          </cell>
          <cell r="AP263">
            <v>0</v>
          </cell>
          <cell r="AQ263">
            <v>0</v>
          </cell>
          <cell r="AR263">
            <v>0</v>
          </cell>
        </row>
        <row r="264">
          <cell r="AN264">
            <v>0</v>
          </cell>
          <cell r="AO264">
            <v>0</v>
          </cell>
          <cell r="AP264">
            <v>0</v>
          </cell>
          <cell r="AQ264">
            <v>0</v>
          </cell>
          <cell r="AR264">
            <v>0</v>
          </cell>
        </row>
        <row r="265">
          <cell r="AN265">
            <v>0.44782582916757607</v>
          </cell>
          <cell r="AO265">
            <v>2.3258051127735406</v>
          </cell>
          <cell r="AP265">
            <v>1.8779792836059643</v>
          </cell>
          <cell r="AQ265">
            <v>1.4445994489276648</v>
          </cell>
          <cell r="AR265">
            <v>1.8779792836059643</v>
          </cell>
        </row>
        <row r="266">
          <cell r="AN266">
            <v>0</v>
          </cell>
          <cell r="AO266">
            <v>0</v>
          </cell>
          <cell r="AP266">
            <v>0</v>
          </cell>
          <cell r="AQ266">
            <v>0</v>
          </cell>
          <cell r="AR266">
            <v>0</v>
          </cell>
        </row>
        <row r="267">
          <cell r="AN267">
            <v>0</v>
          </cell>
          <cell r="AO267">
            <v>0</v>
          </cell>
          <cell r="AP267">
            <v>0</v>
          </cell>
          <cell r="AQ267">
            <v>0</v>
          </cell>
          <cell r="AR267">
            <v>0</v>
          </cell>
        </row>
        <row r="268">
          <cell r="AN268">
            <v>0</v>
          </cell>
          <cell r="AO268">
            <v>0</v>
          </cell>
          <cell r="AP268">
            <v>0</v>
          </cell>
          <cell r="AQ268">
            <v>0</v>
          </cell>
          <cell r="AR268">
            <v>0</v>
          </cell>
        </row>
        <row r="269">
          <cell r="AN269">
            <v>0</v>
          </cell>
          <cell r="AO269">
            <v>0</v>
          </cell>
          <cell r="AP269">
            <v>0</v>
          </cell>
          <cell r="AQ269">
            <v>0</v>
          </cell>
          <cell r="AR269">
            <v>0</v>
          </cell>
        </row>
        <row r="270">
          <cell r="AN270">
            <v>0</v>
          </cell>
          <cell r="AO270">
            <v>0</v>
          </cell>
          <cell r="AP270">
            <v>0</v>
          </cell>
          <cell r="AQ270">
            <v>0</v>
          </cell>
          <cell r="AR270">
            <v>0</v>
          </cell>
        </row>
        <row r="271">
          <cell r="AN271">
            <v>0</v>
          </cell>
          <cell r="AO271">
            <v>0</v>
          </cell>
          <cell r="AP271">
            <v>0</v>
          </cell>
          <cell r="AQ271">
            <v>0</v>
          </cell>
          <cell r="AR271">
            <v>0</v>
          </cell>
        </row>
        <row r="272">
          <cell r="AN272">
            <v>0</v>
          </cell>
          <cell r="AO272">
            <v>0</v>
          </cell>
          <cell r="AP272">
            <v>0</v>
          </cell>
          <cell r="AQ272">
            <v>0</v>
          </cell>
          <cell r="AR272">
            <v>0</v>
          </cell>
        </row>
        <row r="273">
          <cell r="AN273">
            <v>0</v>
          </cell>
          <cell r="AO273">
            <v>0</v>
          </cell>
          <cell r="AP273">
            <v>0</v>
          </cell>
          <cell r="AQ273">
            <v>0</v>
          </cell>
          <cell r="AR273">
            <v>0</v>
          </cell>
        </row>
        <row r="274">
          <cell r="AN274">
            <v>0</v>
          </cell>
          <cell r="AO274">
            <v>0</v>
          </cell>
          <cell r="AP274">
            <v>0</v>
          </cell>
          <cell r="AQ274">
            <v>0</v>
          </cell>
          <cell r="AR274">
            <v>0</v>
          </cell>
        </row>
        <row r="275">
          <cell r="AN275">
            <v>0</v>
          </cell>
          <cell r="AO275">
            <v>0</v>
          </cell>
          <cell r="AP275">
            <v>0</v>
          </cell>
          <cell r="AQ275">
            <v>0</v>
          </cell>
          <cell r="AR275">
            <v>0</v>
          </cell>
        </row>
        <row r="276">
          <cell r="AN276">
            <v>0</v>
          </cell>
          <cell r="AO276">
            <v>0</v>
          </cell>
          <cell r="AP276">
            <v>0</v>
          </cell>
          <cell r="AQ276">
            <v>0</v>
          </cell>
          <cell r="AR276">
            <v>0</v>
          </cell>
        </row>
        <row r="277">
          <cell r="AN277">
            <v>0</v>
          </cell>
          <cell r="AO277">
            <v>0</v>
          </cell>
          <cell r="AP277">
            <v>0</v>
          </cell>
          <cell r="AQ277">
            <v>0</v>
          </cell>
          <cell r="AR277">
            <v>0</v>
          </cell>
        </row>
        <row r="278">
          <cell r="AN278">
            <v>0</v>
          </cell>
          <cell r="AO278">
            <v>0</v>
          </cell>
          <cell r="AP278">
            <v>0</v>
          </cell>
          <cell r="AQ278">
            <v>0</v>
          </cell>
          <cell r="AR278">
            <v>0</v>
          </cell>
        </row>
        <row r="279">
          <cell r="AN279">
            <v>0</v>
          </cell>
          <cell r="AO279">
            <v>0</v>
          </cell>
          <cell r="AP279">
            <v>0</v>
          </cell>
          <cell r="AQ279">
            <v>0</v>
          </cell>
          <cell r="AR279">
            <v>0</v>
          </cell>
        </row>
        <row r="280">
          <cell r="AN280">
            <v>0</v>
          </cell>
          <cell r="AO280">
            <v>0</v>
          </cell>
          <cell r="AP280">
            <v>0</v>
          </cell>
          <cell r="AQ280">
            <v>0</v>
          </cell>
          <cell r="AR280">
            <v>0</v>
          </cell>
        </row>
        <row r="281">
          <cell r="AN281">
            <v>9.6884213573203773E-3</v>
          </cell>
          <cell r="AO281">
            <v>5.0317285113825196E-2</v>
          </cell>
          <cell r="AP281">
            <v>4.0628863756504818E-2</v>
          </cell>
          <cell r="AQ281">
            <v>3.1252972120388314E-2</v>
          </cell>
          <cell r="AR281">
            <v>4.0628863756504818E-2</v>
          </cell>
        </row>
        <row r="282">
          <cell r="AN282">
            <v>0</v>
          </cell>
          <cell r="AO282">
            <v>0</v>
          </cell>
          <cell r="AP282">
            <v>0</v>
          </cell>
          <cell r="AQ282">
            <v>0</v>
          </cell>
          <cell r="AR282">
            <v>0</v>
          </cell>
        </row>
        <row r="283">
          <cell r="AN283">
            <v>0</v>
          </cell>
          <cell r="AO283">
            <v>0</v>
          </cell>
          <cell r="AP283">
            <v>0</v>
          </cell>
          <cell r="AQ283">
            <v>0</v>
          </cell>
          <cell r="AR283">
            <v>0</v>
          </cell>
        </row>
        <row r="284">
          <cell r="AN284">
            <v>0</v>
          </cell>
          <cell r="AO284">
            <v>0</v>
          </cell>
          <cell r="AP284">
            <v>0</v>
          </cell>
          <cell r="AQ284">
            <v>0</v>
          </cell>
          <cell r="AR284">
            <v>0</v>
          </cell>
        </row>
        <row r="285">
          <cell r="AN285">
            <v>0</v>
          </cell>
          <cell r="AO285">
            <v>0</v>
          </cell>
          <cell r="AP285">
            <v>0</v>
          </cell>
          <cell r="AQ285">
            <v>0</v>
          </cell>
          <cell r="AR285">
            <v>0</v>
          </cell>
        </row>
        <row r="286">
          <cell r="AN286">
            <v>0</v>
          </cell>
          <cell r="AO286">
            <v>0</v>
          </cell>
          <cell r="AP286">
            <v>0</v>
          </cell>
          <cell r="AQ286">
            <v>0</v>
          </cell>
          <cell r="AR286">
            <v>0</v>
          </cell>
        </row>
        <row r="287">
          <cell r="AN287">
            <v>2.0651472843977298E-2</v>
          </cell>
          <cell r="AO287">
            <v>0.10725442348001114</v>
          </cell>
          <cell r="AP287">
            <v>8.6602950636033849E-2</v>
          </cell>
          <cell r="AQ287">
            <v>6.6617654335410656E-2</v>
          </cell>
          <cell r="AR287">
            <v>8.6602950636033849E-2</v>
          </cell>
        </row>
        <row r="288">
          <cell r="AN288">
            <v>0</v>
          </cell>
          <cell r="AO288">
            <v>0</v>
          </cell>
          <cell r="AP288">
            <v>0</v>
          </cell>
          <cell r="AQ288">
            <v>0</v>
          </cell>
          <cell r="AR288">
            <v>0</v>
          </cell>
        </row>
        <row r="289">
          <cell r="AN289">
            <v>6.9249448064580443E-2</v>
          </cell>
          <cell r="AO289">
            <v>0.35965035930314365</v>
          </cell>
          <cell r="AP289">
            <v>0.29040091123856321</v>
          </cell>
          <cell r="AQ289">
            <v>0.22338531633735631</v>
          </cell>
          <cell r="AR289">
            <v>0.29040091123856321</v>
          </cell>
        </row>
        <row r="290">
          <cell r="AN290">
            <v>0</v>
          </cell>
          <cell r="AO290">
            <v>0</v>
          </cell>
          <cell r="AP290">
            <v>0</v>
          </cell>
          <cell r="AQ290">
            <v>0</v>
          </cell>
          <cell r="AR290">
            <v>0</v>
          </cell>
        </row>
        <row r="291">
          <cell r="AN291">
            <v>0</v>
          </cell>
          <cell r="AO291">
            <v>0</v>
          </cell>
          <cell r="AP291">
            <v>0</v>
          </cell>
          <cell r="AQ291">
            <v>0</v>
          </cell>
          <cell r="AR291">
            <v>0</v>
          </cell>
        </row>
        <row r="292">
          <cell r="AN292">
            <v>0</v>
          </cell>
          <cell r="AO292">
            <v>0</v>
          </cell>
          <cell r="AP292">
            <v>0</v>
          </cell>
          <cell r="AQ292">
            <v>0</v>
          </cell>
          <cell r="AR292">
            <v>0</v>
          </cell>
        </row>
        <row r="293">
          <cell r="AN293">
            <v>1.1749262104569683E-2</v>
          </cell>
          <cell r="AO293">
            <v>6.1020361252765137E-2</v>
          </cell>
          <cell r="AP293">
            <v>4.9271099148195455E-2</v>
          </cell>
          <cell r="AQ293">
            <v>3.7900845498611883E-2</v>
          </cell>
          <cell r="AR293">
            <v>4.9271099148195455E-2</v>
          </cell>
        </row>
        <row r="294">
          <cell r="AN294">
            <v>0</v>
          </cell>
          <cell r="AO294">
            <v>0</v>
          </cell>
          <cell r="AP294">
            <v>0</v>
          </cell>
          <cell r="AQ294">
            <v>0</v>
          </cell>
          <cell r="AR294">
            <v>0</v>
          </cell>
        </row>
        <row r="295">
          <cell r="AN295">
            <v>0</v>
          </cell>
          <cell r="AO295">
            <v>0</v>
          </cell>
          <cell r="AP295">
            <v>0</v>
          </cell>
          <cell r="AQ295">
            <v>0</v>
          </cell>
          <cell r="AR295">
            <v>0</v>
          </cell>
        </row>
        <row r="296">
          <cell r="AN296">
            <v>0</v>
          </cell>
          <cell r="AO296">
            <v>0</v>
          </cell>
          <cell r="AP296">
            <v>0</v>
          </cell>
          <cell r="AQ296">
            <v>0</v>
          </cell>
          <cell r="AR296">
            <v>0</v>
          </cell>
        </row>
        <row r="297">
          <cell r="AN297">
            <v>0</v>
          </cell>
          <cell r="AO297">
            <v>0</v>
          </cell>
          <cell r="AP297">
            <v>0</v>
          </cell>
          <cell r="AQ297">
            <v>0</v>
          </cell>
          <cell r="AR297">
            <v>0</v>
          </cell>
        </row>
        <row r="298">
          <cell r="AN298">
            <v>0</v>
          </cell>
          <cell r="AO298">
            <v>0</v>
          </cell>
          <cell r="AP298">
            <v>0</v>
          </cell>
          <cell r="AQ298">
            <v>0</v>
          </cell>
          <cell r="AR298">
            <v>0</v>
          </cell>
        </row>
        <row r="299">
          <cell r="AN299">
            <v>0.16236641588422043</v>
          </cell>
          <cell r="AO299">
            <v>0.84325783733417714</v>
          </cell>
          <cell r="AP299">
            <v>0.68089142144995674</v>
          </cell>
          <cell r="AQ299">
            <v>0.52376263188458205</v>
          </cell>
          <cell r="AR299">
            <v>0.68089142144995674</v>
          </cell>
        </row>
        <row r="300">
          <cell r="AN300">
            <v>0.10949697206142689</v>
          </cell>
          <cell r="AO300">
            <v>0.56867782264160427</v>
          </cell>
          <cell r="AP300">
            <v>0.45918085058017732</v>
          </cell>
          <cell r="AQ300">
            <v>0.35321603890782866</v>
          </cell>
          <cell r="AR300">
            <v>0.45918085058017732</v>
          </cell>
        </row>
        <row r="301">
          <cell r="AN301">
            <v>0</v>
          </cell>
          <cell r="AO301">
            <v>0</v>
          </cell>
          <cell r="AP301">
            <v>0</v>
          </cell>
          <cell r="AQ301">
            <v>0</v>
          </cell>
          <cell r="AR301">
            <v>0</v>
          </cell>
        </row>
        <row r="302">
          <cell r="AN302">
            <v>0</v>
          </cell>
          <cell r="AO302">
            <v>0</v>
          </cell>
          <cell r="AP302">
            <v>0</v>
          </cell>
          <cell r="AQ302">
            <v>0</v>
          </cell>
          <cell r="AR302">
            <v>0</v>
          </cell>
        </row>
        <row r="303">
          <cell r="AN303">
            <v>3.9664136258478E-3</v>
          </cell>
          <cell r="AO303">
            <v>2.0599761089080511E-2</v>
          </cell>
          <cell r="AP303">
            <v>1.6633347463232712E-2</v>
          </cell>
          <cell r="AQ303">
            <v>1.2794882664025165E-2</v>
          </cell>
          <cell r="AR303">
            <v>1.6633347463232712E-2</v>
          </cell>
        </row>
        <row r="304">
          <cell r="AN304">
            <v>0</v>
          </cell>
          <cell r="AO304">
            <v>0</v>
          </cell>
          <cell r="AP304">
            <v>0</v>
          </cell>
          <cell r="AQ304">
            <v>0</v>
          </cell>
          <cell r="AR304">
            <v>0</v>
          </cell>
        </row>
        <row r="305">
          <cell r="AN305">
            <v>0</v>
          </cell>
          <cell r="AO305">
            <v>0</v>
          </cell>
          <cell r="AP305">
            <v>0</v>
          </cell>
          <cell r="AQ305">
            <v>0</v>
          </cell>
          <cell r="AR305">
            <v>0</v>
          </cell>
        </row>
        <row r="306">
          <cell r="AN306">
            <v>2.5849780423321238E-2</v>
          </cell>
          <cell r="AO306">
            <v>0.1342520854243458</v>
          </cell>
          <cell r="AP306">
            <v>0.10840230500102456</v>
          </cell>
          <cell r="AQ306">
            <v>8.3386388462326586E-2</v>
          </cell>
          <cell r="AR306">
            <v>0.10840230500102456</v>
          </cell>
        </row>
        <row r="307">
          <cell r="AN307">
            <v>0</v>
          </cell>
          <cell r="AO307">
            <v>0</v>
          </cell>
          <cell r="AP307">
            <v>0</v>
          </cell>
          <cell r="AQ307">
            <v>0</v>
          </cell>
          <cell r="AR307">
            <v>0</v>
          </cell>
        </row>
        <row r="308">
          <cell r="AN308">
            <v>0</v>
          </cell>
          <cell r="AO308">
            <v>0</v>
          </cell>
          <cell r="AP308">
            <v>0</v>
          </cell>
          <cell r="AQ308">
            <v>0</v>
          </cell>
          <cell r="AR308">
            <v>0</v>
          </cell>
        </row>
        <row r="309">
          <cell r="AN309">
            <v>0</v>
          </cell>
          <cell r="AO309">
            <v>0</v>
          </cell>
          <cell r="AP309">
            <v>0</v>
          </cell>
          <cell r="AQ309">
            <v>0</v>
          </cell>
          <cell r="AR309">
            <v>0</v>
          </cell>
        </row>
        <row r="310">
          <cell r="AN310">
            <v>1.2656670331006203</v>
          </cell>
          <cell r="AO310">
            <v>6.5733029783612871</v>
          </cell>
          <cell r="AP310">
            <v>5.3076359452606665</v>
          </cell>
          <cell r="AQ310">
            <v>4.0827968809697435</v>
          </cell>
          <cell r="AR310">
            <v>5.3076359452606665</v>
          </cell>
        </row>
        <row r="311">
          <cell r="AN311">
            <v>6.1201270461876962E-2</v>
          </cell>
          <cell r="AO311">
            <v>0.31785175949555461</v>
          </cell>
          <cell r="AP311">
            <v>0.2566504890336776</v>
          </cell>
          <cell r="AQ311">
            <v>0.19742345310282894</v>
          </cell>
          <cell r="AR311">
            <v>0.2566504890336776</v>
          </cell>
        </row>
        <row r="312">
          <cell r="AN312">
            <v>0</v>
          </cell>
          <cell r="AO312">
            <v>0</v>
          </cell>
          <cell r="AP312">
            <v>0</v>
          </cell>
          <cell r="AQ312">
            <v>0</v>
          </cell>
          <cell r="AR312">
            <v>0</v>
          </cell>
        </row>
        <row r="313">
          <cell r="AN313">
            <v>0</v>
          </cell>
          <cell r="AO313">
            <v>0</v>
          </cell>
          <cell r="AP313">
            <v>0</v>
          </cell>
          <cell r="AQ313">
            <v>0</v>
          </cell>
          <cell r="AR313">
            <v>0</v>
          </cell>
        </row>
        <row r="314">
          <cell r="AN314">
            <v>0.45976448631010541</v>
          </cell>
          <cell r="AO314">
            <v>2.3878091063202254</v>
          </cell>
          <cell r="AP314">
            <v>1.9280446200101198</v>
          </cell>
          <cell r="AQ314">
            <v>1.4831112461616305</v>
          </cell>
          <cell r="AR314">
            <v>1.9280446200101198</v>
          </cell>
        </row>
        <row r="315">
          <cell r="AN315">
            <v>0</v>
          </cell>
          <cell r="AO315">
            <v>0</v>
          </cell>
          <cell r="AP315">
            <v>0</v>
          </cell>
          <cell r="AQ315">
            <v>0</v>
          </cell>
          <cell r="AR315">
            <v>0</v>
          </cell>
        </row>
        <row r="316">
          <cell r="AN316">
            <v>2.5002269084747255E-2</v>
          </cell>
          <cell r="AO316">
            <v>0.12985049427884868</v>
          </cell>
          <cell r="AP316">
            <v>0.10484822519410139</v>
          </cell>
          <cell r="AQ316">
            <v>8.0652480918539549E-2</v>
          </cell>
          <cell r="AR316">
            <v>0.10484822519410139</v>
          </cell>
        </row>
        <row r="317">
          <cell r="AN317">
            <v>0</v>
          </cell>
          <cell r="AO317">
            <v>0</v>
          </cell>
          <cell r="AP317">
            <v>0</v>
          </cell>
          <cell r="AQ317">
            <v>0</v>
          </cell>
          <cell r="AR317">
            <v>0</v>
          </cell>
        </row>
        <row r="318">
          <cell r="AN318">
            <v>0</v>
          </cell>
          <cell r="AO318">
            <v>0</v>
          </cell>
          <cell r="AP318">
            <v>0</v>
          </cell>
          <cell r="AQ318">
            <v>0</v>
          </cell>
          <cell r="AR318">
            <v>0</v>
          </cell>
        </row>
        <row r="319">
          <cell r="AN319">
            <v>7.8084555401016997E-2</v>
          </cell>
          <cell r="AO319">
            <v>0.40553591676012057</v>
          </cell>
          <cell r="AP319">
            <v>0.32745136135910358</v>
          </cell>
          <cell r="AQ319">
            <v>0.25188566258392581</v>
          </cell>
          <cell r="AR319">
            <v>0.32745136135910358</v>
          </cell>
        </row>
        <row r="320">
          <cell r="AN320">
            <v>3.0461949469379124E-2</v>
          </cell>
          <cell r="AO320">
            <v>0.1582056085345174</v>
          </cell>
          <cell r="AP320">
            <v>0.12774365906513827</v>
          </cell>
          <cell r="AQ320">
            <v>9.8264353127029441E-2</v>
          </cell>
          <cell r="AR320">
            <v>0.12774365906513827</v>
          </cell>
        </row>
        <row r="321">
          <cell r="AN321">
            <v>5.6376612623978056E-2</v>
          </cell>
          <cell r="AO321">
            <v>0.29279466556324096</v>
          </cell>
          <cell r="AP321">
            <v>0.23641805293926285</v>
          </cell>
          <cell r="AQ321">
            <v>0.18186004072250989</v>
          </cell>
          <cell r="AR321">
            <v>0.23641805293926285</v>
          </cell>
        </row>
        <row r="322">
          <cell r="AN322">
            <v>8.2962266141676289E-2</v>
          </cell>
          <cell r="AO322">
            <v>0.43086854350999626</v>
          </cell>
          <cell r="AP322">
            <v>0.34790627736831997</v>
          </cell>
          <cell r="AQ322">
            <v>0.26762021336024611</v>
          </cell>
          <cell r="AR322">
            <v>0.34790627736831997</v>
          </cell>
        </row>
        <row r="323">
          <cell r="AN323">
            <v>5.4575949557038837E-2</v>
          </cell>
          <cell r="AO323">
            <v>0.283442834796234</v>
          </cell>
          <cell r="AP323">
            <v>0.22886688523919516</v>
          </cell>
          <cell r="AQ323">
            <v>0.17605145018399626</v>
          </cell>
          <cell r="AR323">
            <v>0.22886688523919516</v>
          </cell>
        </row>
        <row r="324">
          <cell r="AN324">
            <v>3.6093004606066487E-2</v>
          </cell>
          <cell r="AO324">
            <v>0.18745076585731307</v>
          </cell>
          <cell r="AP324">
            <v>0.15135776125124659</v>
          </cell>
          <cell r="AQ324">
            <v>0.11642904711634351</v>
          </cell>
          <cell r="AR324">
            <v>0.15135776125124659</v>
          </cell>
        </row>
        <row r="325">
          <cell r="AN325">
            <v>8.0808349102302335E-3</v>
          </cell>
          <cell r="AO325">
            <v>4.1968207114421542E-2</v>
          </cell>
          <cell r="AP325">
            <v>3.3887372204191309E-2</v>
          </cell>
          <cell r="AQ325">
            <v>2.6067209387839466E-2</v>
          </cell>
          <cell r="AR325">
            <v>3.3887372204191309E-2</v>
          </cell>
        </row>
        <row r="326">
          <cell r="AN326">
            <v>0</v>
          </cell>
          <cell r="AO326">
            <v>0</v>
          </cell>
          <cell r="AP326">
            <v>0</v>
          </cell>
          <cell r="AQ326">
            <v>0</v>
          </cell>
          <cell r="AR326">
            <v>0</v>
          </cell>
        </row>
        <row r="327">
          <cell r="AN327">
            <v>3.1819827316594211E-2</v>
          </cell>
          <cell r="AO327">
            <v>0.16525781283779575</v>
          </cell>
          <cell r="AP327">
            <v>0.13343798552120154</v>
          </cell>
          <cell r="AQ327">
            <v>0.10264460424707811</v>
          </cell>
          <cell r="AR327">
            <v>0.13343798552120154</v>
          </cell>
        </row>
        <row r="328">
          <cell r="AN328">
            <v>0</v>
          </cell>
          <cell r="AO328">
            <v>0</v>
          </cell>
          <cell r="AP328">
            <v>0</v>
          </cell>
          <cell r="AQ328">
            <v>0</v>
          </cell>
          <cell r="AR328">
            <v>0</v>
          </cell>
        </row>
        <row r="329">
          <cell r="AN329">
            <v>0</v>
          </cell>
          <cell r="AO329">
            <v>0</v>
          </cell>
          <cell r="AP329">
            <v>0</v>
          </cell>
          <cell r="AQ329">
            <v>0</v>
          </cell>
          <cell r="AR329">
            <v>0</v>
          </cell>
        </row>
        <row r="330">
          <cell r="AN330">
            <v>0</v>
          </cell>
          <cell r="AO330">
            <v>0</v>
          </cell>
          <cell r="AP330">
            <v>0</v>
          </cell>
          <cell r="AQ330">
            <v>0</v>
          </cell>
          <cell r="AR330">
            <v>0</v>
          </cell>
        </row>
        <row r="331">
          <cell r="AN331">
            <v>0</v>
          </cell>
          <cell r="AO331">
            <v>0</v>
          </cell>
          <cell r="AP331">
            <v>0</v>
          </cell>
          <cell r="AQ331">
            <v>0</v>
          </cell>
          <cell r="AR331">
            <v>0</v>
          </cell>
        </row>
        <row r="332">
          <cell r="AN332">
            <v>0</v>
          </cell>
          <cell r="AO332">
            <v>0</v>
          </cell>
          <cell r="AP332">
            <v>0</v>
          </cell>
          <cell r="AQ332">
            <v>0</v>
          </cell>
          <cell r="AR332">
            <v>0</v>
          </cell>
        </row>
        <row r="333">
          <cell r="AN333">
            <v>0</v>
          </cell>
          <cell r="AO333">
            <v>0</v>
          </cell>
          <cell r="AP333">
            <v>0</v>
          </cell>
          <cell r="AQ333">
            <v>0</v>
          </cell>
          <cell r="AR333">
            <v>0</v>
          </cell>
        </row>
        <row r="334">
          <cell r="AN334">
            <v>0</v>
          </cell>
          <cell r="AO334">
            <v>0</v>
          </cell>
          <cell r="AP334">
            <v>0</v>
          </cell>
          <cell r="AQ334">
            <v>0</v>
          </cell>
          <cell r="AR334">
            <v>0</v>
          </cell>
        </row>
        <row r="335">
          <cell r="AN335">
            <v>0</v>
          </cell>
          <cell r="AO335">
            <v>0</v>
          </cell>
          <cell r="AP335">
            <v>0</v>
          </cell>
          <cell r="AQ335">
            <v>0</v>
          </cell>
          <cell r="AR335">
            <v>0</v>
          </cell>
        </row>
        <row r="336">
          <cell r="AN336">
            <v>2.8901184049027029E-2</v>
          </cell>
          <cell r="AO336">
            <v>0.15009969780301136</v>
          </cell>
          <cell r="AP336">
            <v>0.12119851375398433</v>
          </cell>
          <cell r="AQ336">
            <v>9.3229625964603324E-2</v>
          </cell>
          <cell r="AR336">
            <v>0.12119851375398433</v>
          </cell>
        </row>
        <row r="337">
          <cell r="AN337">
            <v>0</v>
          </cell>
          <cell r="AO337">
            <v>0</v>
          </cell>
          <cell r="AP337">
            <v>0</v>
          </cell>
          <cell r="AQ337">
            <v>0</v>
          </cell>
          <cell r="AR337">
            <v>0</v>
          </cell>
        </row>
        <row r="338">
          <cell r="AN338">
            <v>4.8112941240899066E-3</v>
          </cell>
          <cell r="AO338">
            <v>2.4987688838015325E-2</v>
          </cell>
          <cell r="AP338">
            <v>2.0176394713925419E-2</v>
          </cell>
          <cell r="AQ338">
            <v>1.5520303626096474E-2</v>
          </cell>
          <cell r="AR338">
            <v>2.0176394713925419E-2</v>
          </cell>
        </row>
        <row r="339">
          <cell r="AN339">
            <v>0</v>
          </cell>
          <cell r="AO339">
            <v>0</v>
          </cell>
          <cell r="AP339">
            <v>0</v>
          </cell>
          <cell r="AQ339">
            <v>0</v>
          </cell>
          <cell r="AR339">
            <v>0</v>
          </cell>
        </row>
        <row r="340">
          <cell r="AN340">
            <v>0</v>
          </cell>
          <cell r="AO340">
            <v>0</v>
          </cell>
          <cell r="AP340">
            <v>0</v>
          </cell>
          <cell r="AQ340">
            <v>0</v>
          </cell>
          <cell r="AR340">
            <v>0</v>
          </cell>
        </row>
        <row r="341">
          <cell r="AN341">
            <v>1.1567986139604303E-2</v>
          </cell>
          <cell r="AO341">
            <v>6.0078895757299772E-2</v>
          </cell>
          <cell r="AP341">
            <v>4.8510909617695469E-2</v>
          </cell>
          <cell r="AQ341">
            <v>3.7316084321304205E-2</v>
          </cell>
          <cell r="AR341">
            <v>4.8510909617695469E-2</v>
          </cell>
        </row>
        <row r="342">
          <cell r="AN342">
            <v>0</v>
          </cell>
          <cell r="AO342">
            <v>0</v>
          </cell>
          <cell r="AP342">
            <v>0</v>
          </cell>
          <cell r="AQ342">
            <v>0</v>
          </cell>
          <cell r="AR342">
            <v>0</v>
          </cell>
        </row>
        <row r="343">
          <cell r="AN343">
            <v>0</v>
          </cell>
          <cell r="AO343">
            <v>0</v>
          </cell>
          <cell r="AP343">
            <v>0</v>
          </cell>
          <cell r="AQ343">
            <v>0</v>
          </cell>
          <cell r="AR343">
            <v>0</v>
          </cell>
        </row>
        <row r="344">
          <cell r="AN344">
            <v>0</v>
          </cell>
          <cell r="AO344">
            <v>0</v>
          </cell>
          <cell r="AP344">
            <v>0</v>
          </cell>
          <cell r="AQ344">
            <v>0</v>
          </cell>
          <cell r="AR344">
            <v>0</v>
          </cell>
        </row>
        <row r="345">
          <cell r="AN345">
            <v>0</v>
          </cell>
          <cell r="AO345">
            <v>0</v>
          </cell>
          <cell r="AP345">
            <v>0</v>
          </cell>
          <cell r="AQ345">
            <v>0</v>
          </cell>
          <cell r="AR345">
            <v>0</v>
          </cell>
        </row>
        <row r="346">
          <cell r="AN346">
            <v>5.7238063412495502E-2</v>
          </cell>
          <cell r="AO346">
            <v>0.29726865191650892</v>
          </cell>
          <cell r="AP346">
            <v>0.24003058850401343</v>
          </cell>
          <cell r="AQ346">
            <v>0.18463891423385645</v>
          </cell>
          <cell r="AR346">
            <v>0.24003058850401343</v>
          </cell>
        </row>
        <row r="347">
          <cell r="AN347">
            <v>0</v>
          </cell>
          <cell r="AO347">
            <v>0</v>
          </cell>
          <cell r="AP347">
            <v>0</v>
          </cell>
          <cell r="AQ347">
            <v>0</v>
          </cell>
          <cell r="AR347">
            <v>0</v>
          </cell>
        </row>
        <row r="348">
          <cell r="AN348">
            <v>0.41571200089789873</v>
          </cell>
          <cell r="AO348">
            <v>2.159020391760055</v>
          </cell>
          <cell r="AP348">
            <v>1.7433083908621563</v>
          </cell>
          <cell r="AQ348">
            <v>1.341006454509351</v>
          </cell>
          <cell r="AR348">
            <v>1.7433083908621563</v>
          </cell>
        </row>
        <row r="349">
          <cell r="AN349">
            <v>4.7475285643394656E-2</v>
          </cell>
          <cell r="AO349">
            <v>0.24656519318021097</v>
          </cell>
          <cell r="AP349">
            <v>0.19908990753681632</v>
          </cell>
          <cell r="AQ349">
            <v>0.15314608272062796</v>
          </cell>
          <cell r="AR349">
            <v>0.19908990753681632</v>
          </cell>
        </row>
        <row r="350">
          <cell r="AN350">
            <v>0</v>
          </cell>
          <cell r="AO350">
            <v>0</v>
          </cell>
          <cell r="AP350">
            <v>0</v>
          </cell>
          <cell r="AQ350">
            <v>0</v>
          </cell>
          <cell r="AR350">
            <v>0</v>
          </cell>
        </row>
        <row r="351">
          <cell r="AN351">
            <v>0</v>
          </cell>
          <cell r="AO351">
            <v>0</v>
          </cell>
          <cell r="AP351">
            <v>0</v>
          </cell>
          <cell r="AQ351">
            <v>0</v>
          </cell>
          <cell r="AR351">
            <v>0</v>
          </cell>
        </row>
        <row r="352">
          <cell r="AN352">
            <v>0</v>
          </cell>
          <cell r="AO352">
            <v>0</v>
          </cell>
          <cell r="AP352">
            <v>0</v>
          </cell>
          <cell r="AQ352">
            <v>0</v>
          </cell>
          <cell r="AR352">
            <v>0</v>
          </cell>
        </row>
        <row r="353">
          <cell r="AN353">
            <v>0</v>
          </cell>
          <cell r="AO353">
            <v>0</v>
          </cell>
          <cell r="AP353">
            <v>0</v>
          </cell>
          <cell r="AQ353">
            <v>0</v>
          </cell>
          <cell r="AR353">
            <v>0</v>
          </cell>
        </row>
        <row r="354">
          <cell r="AN354">
            <v>0</v>
          </cell>
          <cell r="AO354">
            <v>0</v>
          </cell>
          <cell r="AP354">
            <v>0</v>
          </cell>
          <cell r="AQ354">
            <v>0</v>
          </cell>
          <cell r="AR354">
            <v>0</v>
          </cell>
        </row>
        <row r="355">
          <cell r="AN355">
            <v>0</v>
          </cell>
          <cell r="AO355">
            <v>0</v>
          </cell>
          <cell r="AP355">
            <v>0</v>
          </cell>
          <cell r="AQ355">
            <v>0</v>
          </cell>
          <cell r="AR355">
            <v>0</v>
          </cell>
        </row>
        <row r="356">
          <cell r="AN356">
            <v>0</v>
          </cell>
          <cell r="AO356">
            <v>0</v>
          </cell>
          <cell r="AP356">
            <v>0</v>
          </cell>
          <cell r="AQ356">
            <v>0</v>
          </cell>
          <cell r="AR356">
            <v>0</v>
          </cell>
        </row>
        <row r="357">
          <cell r="AN357">
            <v>0</v>
          </cell>
          <cell r="AO357">
            <v>0</v>
          </cell>
          <cell r="AP357">
            <v>0</v>
          </cell>
          <cell r="AQ357">
            <v>0</v>
          </cell>
          <cell r="AR357">
            <v>0</v>
          </cell>
        </row>
        <row r="358">
          <cell r="AN358">
            <v>0</v>
          </cell>
          <cell r="AO358">
            <v>0</v>
          </cell>
          <cell r="AP358">
            <v>0</v>
          </cell>
          <cell r="AQ358">
            <v>0</v>
          </cell>
          <cell r="AR358">
            <v>0</v>
          </cell>
        </row>
        <row r="359">
          <cell r="AN359">
            <v>5.3108709968300739E-3</v>
          </cell>
          <cell r="AO359">
            <v>2.7582265499665873E-2</v>
          </cell>
          <cell r="AP359">
            <v>2.2271394502835801E-2</v>
          </cell>
          <cell r="AQ359">
            <v>1.7131841925258306E-2</v>
          </cell>
          <cell r="AR359">
            <v>2.2271394502835801E-2</v>
          </cell>
        </row>
        <row r="360">
          <cell r="AN360">
            <v>9.2234979303919846E-3</v>
          </cell>
          <cell r="AO360">
            <v>4.7902682799777739E-2</v>
          </cell>
          <cell r="AP360">
            <v>3.8679184869385749E-2</v>
          </cell>
          <cell r="AQ360">
            <v>2.9753219130296729E-2</v>
          </cell>
          <cell r="AR360">
            <v>3.8679184869385749E-2</v>
          </cell>
        </row>
        <row r="361">
          <cell r="AN361">
            <v>0</v>
          </cell>
          <cell r="AO361">
            <v>0</v>
          </cell>
          <cell r="AP361">
            <v>0</v>
          </cell>
          <cell r="AQ361">
            <v>0</v>
          </cell>
          <cell r="AR361">
            <v>0</v>
          </cell>
        </row>
        <row r="362">
          <cell r="AN362">
            <v>0</v>
          </cell>
          <cell r="AO362">
            <v>0</v>
          </cell>
          <cell r="AP362">
            <v>0</v>
          </cell>
          <cell r="AQ362">
            <v>0</v>
          </cell>
          <cell r="AR362">
            <v>0</v>
          </cell>
        </row>
        <row r="363">
          <cell r="AN363">
            <v>0</v>
          </cell>
          <cell r="AO363">
            <v>0</v>
          </cell>
          <cell r="AP363">
            <v>0</v>
          </cell>
          <cell r="AQ363">
            <v>0</v>
          </cell>
          <cell r="AR363">
            <v>0</v>
          </cell>
        </row>
        <row r="364">
          <cell r="AN364">
            <v>2.6366385446254829E-3</v>
          </cell>
          <cell r="AO364">
            <v>1.3693509860796866E-2</v>
          </cell>
          <cell r="AP364">
            <v>1.1056871316171382E-2</v>
          </cell>
          <cell r="AQ364">
            <v>8.5052856278241395E-3</v>
          </cell>
          <cell r="AR364">
            <v>1.1056871316171382E-2</v>
          </cell>
        </row>
        <row r="365">
          <cell r="AN365">
            <v>0</v>
          </cell>
          <cell r="AO365">
            <v>0</v>
          </cell>
          <cell r="AP365">
            <v>0</v>
          </cell>
          <cell r="AQ365">
            <v>0</v>
          </cell>
          <cell r="AR365">
            <v>0</v>
          </cell>
        </row>
        <row r="366">
          <cell r="AN366">
            <v>0</v>
          </cell>
          <cell r="AO366">
            <v>0</v>
          </cell>
          <cell r="AP366">
            <v>0</v>
          </cell>
          <cell r="AQ366">
            <v>0</v>
          </cell>
          <cell r="AR366">
            <v>0</v>
          </cell>
        </row>
        <row r="367">
          <cell r="AN367">
            <v>0</v>
          </cell>
          <cell r="AO367">
            <v>0</v>
          </cell>
          <cell r="AP367">
            <v>0</v>
          </cell>
          <cell r="AQ367">
            <v>0</v>
          </cell>
          <cell r="AR367">
            <v>0</v>
          </cell>
        </row>
        <row r="368">
          <cell r="AN368">
            <v>0</v>
          </cell>
          <cell r="AO368">
            <v>0</v>
          </cell>
          <cell r="AP368">
            <v>0</v>
          </cell>
          <cell r="AQ368">
            <v>0</v>
          </cell>
          <cell r="AR368">
            <v>0</v>
          </cell>
        </row>
        <row r="369">
          <cell r="AN369">
            <v>0</v>
          </cell>
          <cell r="AO369">
            <v>0</v>
          </cell>
          <cell r="AP369">
            <v>0</v>
          </cell>
          <cell r="AQ369">
            <v>0</v>
          </cell>
          <cell r="AR369">
            <v>0</v>
          </cell>
        </row>
        <row r="370">
          <cell r="AN370">
            <v>9.0684152875533913E-2</v>
          </cell>
          <cell r="AO370">
            <v>0.47097253590196653</v>
          </cell>
          <cell r="AP370">
            <v>0.38028838302643259</v>
          </cell>
          <cell r="AQ370">
            <v>0.29252952540494809</v>
          </cell>
          <cell r="AR370">
            <v>0.38028838302643259</v>
          </cell>
        </row>
        <row r="371">
          <cell r="AN371">
            <v>0</v>
          </cell>
          <cell r="AO371">
            <v>0</v>
          </cell>
          <cell r="AP371">
            <v>0</v>
          </cell>
          <cell r="AQ371">
            <v>0</v>
          </cell>
          <cell r="AR371">
            <v>0</v>
          </cell>
        </row>
        <row r="372">
          <cell r="AN372">
            <v>0</v>
          </cell>
          <cell r="AO372">
            <v>0</v>
          </cell>
          <cell r="AP372">
            <v>0</v>
          </cell>
          <cell r="AQ372">
            <v>0</v>
          </cell>
          <cell r="AR372">
            <v>0</v>
          </cell>
        </row>
        <row r="373">
          <cell r="AN373">
            <v>0</v>
          </cell>
          <cell r="AO373">
            <v>0</v>
          </cell>
          <cell r="AP373">
            <v>0</v>
          </cell>
          <cell r="AQ373">
            <v>0</v>
          </cell>
          <cell r="AR373">
            <v>0</v>
          </cell>
        </row>
        <row r="374">
          <cell r="AN374">
            <v>0</v>
          </cell>
          <cell r="AO374">
            <v>0</v>
          </cell>
          <cell r="AP374">
            <v>0</v>
          </cell>
          <cell r="AQ374">
            <v>0</v>
          </cell>
          <cell r="AR374">
            <v>0</v>
          </cell>
        </row>
        <row r="375">
          <cell r="AN375">
            <v>5.3478585432579967E-2</v>
          </cell>
          <cell r="AO375">
            <v>0.27774362111759276</v>
          </cell>
          <cell r="AP375">
            <v>0.22426503568501283</v>
          </cell>
          <cell r="AQ375">
            <v>0.17251156591154829</v>
          </cell>
          <cell r="AR375">
            <v>0.22426503568501283</v>
          </cell>
        </row>
        <row r="376">
          <cell r="AN376">
            <v>1.7417024095205463E-3</v>
          </cell>
          <cell r="AO376">
            <v>9.0456157397680002E-3</v>
          </cell>
          <cell r="AP376">
            <v>7.3039133302474531E-3</v>
          </cell>
          <cell r="AQ376">
            <v>5.6183948694211172E-3</v>
          </cell>
          <cell r="AR376">
            <v>7.3039133302474531E-3</v>
          </cell>
        </row>
        <row r="377">
          <cell r="AN377">
            <v>0</v>
          </cell>
          <cell r="AO377">
            <v>0</v>
          </cell>
          <cell r="AP377">
            <v>0</v>
          </cell>
          <cell r="AQ377">
            <v>0</v>
          </cell>
          <cell r="AR377">
            <v>0</v>
          </cell>
        </row>
        <row r="378">
          <cell r="AN378">
            <v>0</v>
          </cell>
          <cell r="AO378">
            <v>0</v>
          </cell>
          <cell r="AP378">
            <v>0</v>
          </cell>
          <cell r="AQ378">
            <v>0</v>
          </cell>
          <cell r="AR378">
            <v>0</v>
          </cell>
        </row>
        <row r="379">
          <cell r="AN379">
            <v>0</v>
          </cell>
          <cell r="AO379">
            <v>0</v>
          </cell>
          <cell r="AP379">
            <v>0</v>
          </cell>
          <cell r="AQ379">
            <v>0</v>
          </cell>
          <cell r="AR379">
            <v>0</v>
          </cell>
        </row>
        <row r="380">
          <cell r="AN380">
            <v>0</v>
          </cell>
          <cell r="AO380">
            <v>0</v>
          </cell>
          <cell r="AP380">
            <v>0</v>
          </cell>
          <cell r="AQ380">
            <v>0</v>
          </cell>
          <cell r="AR380">
            <v>0</v>
          </cell>
        </row>
        <row r="381">
          <cell r="AN381">
            <v>0</v>
          </cell>
          <cell r="AO381">
            <v>0</v>
          </cell>
          <cell r="AP381">
            <v>0</v>
          </cell>
          <cell r="AQ381">
            <v>0</v>
          </cell>
          <cell r="AR381">
            <v>0</v>
          </cell>
        </row>
        <row r="382">
          <cell r="AN382">
            <v>0</v>
          </cell>
          <cell r="AO382">
            <v>0</v>
          </cell>
          <cell r="AP382">
            <v>0</v>
          </cell>
          <cell r="AQ382">
            <v>0</v>
          </cell>
          <cell r="AR382">
            <v>0</v>
          </cell>
        </row>
        <row r="383">
          <cell r="AN383">
            <v>0</v>
          </cell>
          <cell r="AO383">
            <v>0</v>
          </cell>
          <cell r="AP383">
            <v>0</v>
          </cell>
          <cell r="AQ383">
            <v>0</v>
          </cell>
          <cell r="AR383">
            <v>0</v>
          </cell>
        </row>
        <row r="384">
          <cell r="AN384">
            <v>0</v>
          </cell>
          <cell r="AO384">
            <v>0</v>
          </cell>
          <cell r="AP384">
            <v>0</v>
          </cell>
          <cell r="AQ384">
            <v>0</v>
          </cell>
          <cell r="AR384">
            <v>0</v>
          </cell>
        </row>
        <row r="385">
          <cell r="AN385">
            <v>0</v>
          </cell>
          <cell r="AO385">
            <v>0</v>
          </cell>
          <cell r="AP385">
            <v>0</v>
          </cell>
          <cell r="AQ385">
            <v>0</v>
          </cell>
          <cell r="AR385">
            <v>0</v>
          </cell>
        </row>
        <row r="386">
          <cell r="AN386">
            <v>0</v>
          </cell>
          <cell r="AO386">
            <v>0</v>
          </cell>
          <cell r="AP386">
            <v>0</v>
          </cell>
          <cell r="AQ386">
            <v>0</v>
          </cell>
          <cell r="AR386">
            <v>0</v>
          </cell>
        </row>
        <row r="387">
          <cell r="AN387">
            <v>3.9528063917873293E-2</v>
          </cell>
          <cell r="AO387">
            <v>0.20529091260572907</v>
          </cell>
          <cell r="AP387">
            <v>0.16576284868785576</v>
          </cell>
          <cell r="AQ387">
            <v>0.1275098836060429</v>
          </cell>
          <cell r="AR387">
            <v>0.16576284868785576</v>
          </cell>
        </row>
        <row r="388">
          <cell r="AN388">
            <v>0</v>
          </cell>
          <cell r="AO388">
            <v>0</v>
          </cell>
          <cell r="AP388">
            <v>0</v>
          </cell>
          <cell r="AQ388">
            <v>0</v>
          </cell>
          <cell r="AR388">
            <v>0</v>
          </cell>
        </row>
        <row r="389">
          <cell r="AN389">
            <v>0</v>
          </cell>
          <cell r="AO389">
            <v>0</v>
          </cell>
          <cell r="AP389">
            <v>0</v>
          </cell>
          <cell r="AQ389">
            <v>0</v>
          </cell>
          <cell r="AR389">
            <v>0</v>
          </cell>
        </row>
        <row r="390">
          <cell r="AN390">
            <v>0</v>
          </cell>
          <cell r="AO390">
            <v>0</v>
          </cell>
          <cell r="AP390">
            <v>0</v>
          </cell>
          <cell r="AQ390">
            <v>0</v>
          </cell>
          <cell r="AR390">
            <v>0</v>
          </cell>
        </row>
        <row r="391">
          <cell r="AN391">
            <v>8.8859931393869829E-2</v>
          </cell>
          <cell r="AO391">
            <v>0.46149835336816275</v>
          </cell>
          <cell r="AP391">
            <v>0.37263842197429287</v>
          </cell>
          <cell r="AQ391">
            <v>0.28664493998022528</v>
          </cell>
          <cell r="AR391">
            <v>0.37263842197429287</v>
          </cell>
        </row>
        <row r="392">
          <cell r="AN392">
            <v>9.2244185966084802E-2</v>
          </cell>
          <cell r="AO392">
            <v>0.47907464324321464</v>
          </cell>
          <cell r="AP392">
            <v>0.38683045727712984</v>
          </cell>
          <cell r="AQ392">
            <v>0.29756189021317686</v>
          </cell>
          <cell r="AR392">
            <v>0.38683045727712984</v>
          </cell>
        </row>
        <row r="393">
          <cell r="AN393">
            <v>0</v>
          </cell>
          <cell r="AO393">
            <v>0</v>
          </cell>
          <cell r="AP393">
            <v>0</v>
          </cell>
          <cell r="AQ393">
            <v>0</v>
          </cell>
          <cell r="AR393">
            <v>0</v>
          </cell>
        </row>
        <row r="394">
          <cell r="AN394">
            <v>9.0751463886061992E-2</v>
          </cell>
          <cell r="AO394">
            <v>0.47132211889212844</v>
          </cell>
          <cell r="AP394">
            <v>0.38057065500606652</v>
          </cell>
          <cell r="AQ394">
            <v>0.29274665769697422</v>
          </cell>
          <cell r="AR394">
            <v>0.38057065500606652</v>
          </cell>
        </row>
        <row r="395">
          <cell r="AN395">
            <v>0</v>
          </cell>
          <cell r="AO395">
            <v>0</v>
          </cell>
          <cell r="AP395">
            <v>0</v>
          </cell>
          <cell r="AQ395">
            <v>0</v>
          </cell>
          <cell r="AR395">
            <v>0</v>
          </cell>
        </row>
        <row r="396">
          <cell r="AN396">
            <v>2.4294041584600638E-2</v>
          </cell>
          <cell r="AO396">
            <v>0.1261722804877646</v>
          </cell>
          <cell r="AP396">
            <v>0.10187823890316397</v>
          </cell>
          <cell r="AQ396">
            <v>7.8367876079356913E-2</v>
          </cell>
          <cell r="AR396">
            <v>0.10187823890316397</v>
          </cell>
        </row>
        <row r="397">
          <cell r="AN397">
            <v>4.0903224484256366E-2</v>
          </cell>
          <cell r="AO397">
            <v>0.21243287554726695</v>
          </cell>
          <cell r="AP397">
            <v>0.1715296510630106</v>
          </cell>
          <cell r="AQ397">
            <v>0.13194588543308505</v>
          </cell>
          <cell r="AR397">
            <v>0.1715296510630106</v>
          </cell>
        </row>
        <row r="398">
          <cell r="AN398">
            <v>0</v>
          </cell>
          <cell r="AO398">
            <v>0</v>
          </cell>
          <cell r="AP398">
            <v>0</v>
          </cell>
          <cell r="AQ398">
            <v>0</v>
          </cell>
          <cell r="AR398">
            <v>0</v>
          </cell>
        </row>
        <row r="399">
          <cell r="AN399">
            <v>0</v>
          </cell>
          <cell r="AO399">
            <v>0</v>
          </cell>
          <cell r="AP399">
            <v>0</v>
          </cell>
          <cell r="AQ399">
            <v>0</v>
          </cell>
          <cell r="AR399">
            <v>0</v>
          </cell>
        </row>
        <row r="400">
          <cell r="AN400">
            <v>0</v>
          </cell>
          <cell r="AO400">
            <v>0</v>
          </cell>
          <cell r="AP400">
            <v>0</v>
          </cell>
          <cell r="AQ400">
            <v>0</v>
          </cell>
          <cell r="AR400">
            <v>0</v>
          </cell>
        </row>
        <row r="401">
          <cell r="AN401">
            <v>0</v>
          </cell>
          <cell r="AO401">
            <v>0</v>
          </cell>
          <cell r="AP401">
            <v>0</v>
          </cell>
          <cell r="AQ401">
            <v>0</v>
          </cell>
          <cell r="AR401">
            <v>0</v>
          </cell>
        </row>
        <row r="402">
          <cell r="AN402">
            <v>0</v>
          </cell>
          <cell r="AO402">
            <v>0</v>
          </cell>
          <cell r="AP402">
            <v>0</v>
          </cell>
          <cell r="AQ402">
            <v>0</v>
          </cell>
          <cell r="AR402">
            <v>0</v>
          </cell>
        </row>
        <row r="403">
          <cell r="AN403">
            <v>0.63455819637987598</v>
          </cell>
          <cell r="AO403">
            <v>3.2956086973277432</v>
          </cell>
          <cell r="AP403">
            <v>2.6610505009478675</v>
          </cell>
          <cell r="AQ403">
            <v>2.0469619238060517</v>
          </cell>
          <cell r="AR403">
            <v>2.6610505009478675</v>
          </cell>
        </row>
        <row r="404">
          <cell r="AN404">
            <v>8.8615675510868661E-3</v>
          </cell>
          <cell r="AO404">
            <v>4.602297986209631E-2</v>
          </cell>
          <cell r="AP404">
            <v>3.7161412311009445E-2</v>
          </cell>
          <cell r="AQ404">
            <v>2.8585701777699569E-2</v>
          </cell>
          <cell r="AR404">
            <v>3.7161412311009445E-2</v>
          </cell>
        </row>
        <row r="405">
          <cell r="AN405">
            <v>0</v>
          </cell>
          <cell r="AO405">
            <v>0</v>
          </cell>
          <cell r="AP405">
            <v>0</v>
          </cell>
          <cell r="AQ405">
            <v>0</v>
          </cell>
          <cell r="AR405">
            <v>0</v>
          </cell>
        </row>
        <row r="406">
          <cell r="AN406">
            <v>0</v>
          </cell>
          <cell r="AO406">
            <v>0</v>
          </cell>
          <cell r="AP406">
            <v>0</v>
          </cell>
          <cell r="AQ406">
            <v>0</v>
          </cell>
          <cell r="AR406">
            <v>0</v>
          </cell>
        </row>
        <row r="407">
          <cell r="AN407">
            <v>0</v>
          </cell>
          <cell r="AO407">
            <v>0</v>
          </cell>
          <cell r="AP407">
            <v>0</v>
          </cell>
          <cell r="AQ407">
            <v>0</v>
          </cell>
          <cell r="AR407">
            <v>0</v>
          </cell>
        </row>
        <row r="408">
          <cell r="AN408">
            <v>0</v>
          </cell>
          <cell r="AO408">
            <v>0</v>
          </cell>
          <cell r="AP408">
            <v>0</v>
          </cell>
          <cell r="AQ408">
            <v>0</v>
          </cell>
          <cell r="AR408">
            <v>0</v>
          </cell>
        </row>
        <row r="409">
          <cell r="AN409">
            <v>0</v>
          </cell>
          <cell r="AO409">
            <v>0</v>
          </cell>
          <cell r="AP409">
            <v>0</v>
          </cell>
          <cell r="AQ409">
            <v>0</v>
          </cell>
          <cell r="AR409">
            <v>0</v>
          </cell>
        </row>
        <row r="410">
          <cell r="AN410">
            <v>0</v>
          </cell>
          <cell r="AO410">
            <v>0</v>
          </cell>
          <cell r="AP410">
            <v>0</v>
          </cell>
          <cell r="AQ410">
            <v>0</v>
          </cell>
          <cell r="AR410">
            <v>0</v>
          </cell>
        </row>
        <row r="411">
          <cell r="AN411">
            <v>0</v>
          </cell>
          <cell r="AO411">
            <v>0</v>
          </cell>
          <cell r="AP411">
            <v>0</v>
          </cell>
          <cell r="AQ411">
            <v>0</v>
          </cell>
          <cell r="AR411">
            <v>0</v>
          </cell>
        </row>
        <row r="412">
          <cell r="AN412">
            <v>0</v>
          </cell>
          <cell r="AO412">
            <v>0</v>
          </cell>
          <cell r="AP412">
            <v>0</v>
          </cell>
          <cell r="AQ412">
            <v>0</v>
          </cell>
          <cell r="AR412">
            <v>0</v>
          </cell>
        </row>
        <row r="413">
          <cell r="AN413">
            <v>1.0556134113034802E-2</v>
          </cell>
          <cell r="AO413">
            <v>5.4823793296729144E-2</v>
          </cell>
          <cell r="AP413">
            <v>4.4267659183694331E-2</v>
          </cell>
          <cell r="AQ413">
            <v>3.4052045525918721E-2</v>
          </cell>
          <cell r="AR413">
            <v>4.4267659183694331E-2</v>
          </cell>
        </row>
        <row r="414">
          <cell r="AN414">
            <v>0</v>
          </cell>
          <cell r="AO414">
            <v>0</v>
          </cell>
          <cell r="AP414">
            <v>0</v>
          </cell>
          <cell r="AQ414">
            <v>0</v>
          </cell>
          <cell r="AR414">
            <v>0</v>
          </cell>
        </row>
        <row r="415">
          <cell r="AN415">
            <v>0</v>
          </cell>
          <cell r="AO415">
            <v>0</v>
          </cell>
          <cell r="AP415">
            <v>0</v>
          </cell>
          <cell r="AQ415">
            <v>0</v>
          </cell>
          <cell r="AR415">
            <v>0</v>
          </cell>
        </row>
        <row r="416">
          <cell r="AN416">
            <v>0</v>
          </cell>
          <cell r="AO416">
            <v>0</v>
          </cell>
          <cell r="AP416">
            <v>0</v>
          </cell>
          <cell r="AQ416">
            <v>0</v>
          </cell>
          <cell r="AR416">
            <v>0</v>
          </cell>
        </row>
        <row r="417">
          <cell r="AN417">
            <v>0</v>
          </cell>
          <cell r="AO417">
            <v>0</v>
          </cell>
          <cell r="AP417">
            <v>0</v>
          </cell>
          <cell r="AQ417">
            <v>0</v>
          </cell>
          <cell r="AR417">
            <v>0</v>
          </cell>
        </row>
      </sheetData>
      <sheetData sheetId="8">
        <row r="3">
          <cell r="K3">
            <v>11</v>
          </cell>
          <cell r="O3">
            <v>15</v>
          </cell>
          <cell r="S3">
            <v>19</v>
          </cell>
          <cell r="W3">
            <v>23</v>
          </cell>
          <cell r="AA3">
            <v>27</v>
          </cell>
          <cell r="AE3">
            <v>31</v>
          </cell>
        </row>
        <row r="6">
          <cell r="A6" t="str">
            <v>TE</v>
          </cell>
          <cell r="B6" t="str">
            <v/>
          </cell>
          <cell r="C6" t="str">
            <v/>
          </cell>
          <cell r="D6" t="str">
            <v/>
          </cell>
          <cell r="E6" t="str">
            <v/>
          </cell>
          <cell r="F6" t="str">
            <v/>
          </cell>
          <cell r="G6" t="str">
            <v>TOTAL England</v>
          </cell>
          <cell r="H6">
            <v>21249938229.2029</v>
          </cell>
          <cell r="I6">
            <v>18601462198.462299</v>
          </cell>
          <cell r="J6">
            <v>0</v>
          </cell>
          <cell r="K6">
            <v>0</v>
          </cell>
          <cell r="L6">
            <v>0</v>
          </cell>
          <cell r="M6">
            <v>7183928971.5156403</v>
          </cell>
          <cell r="N6">
            <v>0</v>
          </cell>
          <cell r="O6">
            <v>0</v>
          </cell>
          <cell r="P6">
            <v>0</v>
          </cell>
          <cell r="Q6">
            <v>11417533226.9466</v>
          </cell>
          <cell r="R6">
            <v>0</v>
          </cell>
          <cell r="S6">
            <v>0</v>
          </cell>
          <cell r="T6">
            <v>0</v>
          </cell>
          <cell r="U6">
            <v>6481970.9422840001</v>
          </cell>
          <cell r="V6">
            <v>0</v>
          </cell>
          <cell r="W6">
            <v>0</v>
          </cell>
          <cell r="X6">
            <v>0</v>
          </cell>
          <cell r="Y6">
            <v>10561218234.9256</v>
          </cell>
          <cell r="Z6">
            <v>0</v>
          </cell>
          <cell r="AA6">
            <v>0</v>
          </cell>
          <cell r="AB6">
            <v>0</v>
          </cell>
          <cell r="AD6">
            <v>0</v>
          </cell>
          <cell r="AE6">
            <v>0</v>
          </cell>
          <cell r="AF6">
            <v>0</v>
          </cell>
        </row>
        <row r="7">
          <cell r="A7" t="str">
            <v>R403</v>
          </cell>
          <cell r="B7" t="str">
            <v/>
          </cell>
          <cell r="C7" t="str">
            <v/>
          </cell>
          <cell r="D7" t="str">
            <v/>
          </cell>
          <cell r="E7" t="str">
            <v/>
          </cell>
          <cell r="F7" t="str">
            <v/>
          </cell>
          <cell r="G7" t="str">
            <v>Isles of Scilly</v>
          </cell>
          <cell r="H7">
            <v>3284646.7406830001</v>
          </cell>
          <cell r="I7">
            <v>3285000</v>
          </cell>
          <cell r="J7">
            <v>3286043.1078714943</v>
          </cell>
          <cell r="K7">
            <v>3289877.501278</v>
          </cell>
          <cell r="L7">
            <v>3295335.6117929998</v>
          </cell>
          <cell r="M7">
            <v>1889886.6415270001</v>
          </cell>
          <cell r="N7">
            <v>1862447.0806775948</v>
          </cell>
          <cell r="O7">
            <v>1820480.693496</v>
          </cell>
          <cell r="P7">
            <v>1773672.0308709999</v>
          </cell>
          <cell r="Q7">
            <v>1395113.3584729999</v>
          </cell>
          <cell r="R7">
            <v>1423596.0271938995</v>
          </cell>
          <cell r="S7">
            <v>1469396.8077809999</v>
          </cell>
          <cell r="T7">
            <v>1521663.5809220001</v>
          </cell>
          <cell r="U7">
            <v>502248.42533699999</v>
          </cell>
          <cell r="V7">
            <v>547624.41573499248</v>
          </cell>
          <cell r="W7">
            <v>565242.91510600003</v>
          </cell>
          <cell r="X7">
            <v>585348.73203499999</v>
          </cell>
          <cell r="Y7">
            <v>1290479.856588</v>
          </cell>
          <cell r="Z7">
            <v>1316826.3251543571</v>
          </cell>
          <cell r="AA7">
            <v>1359192.047197425</v>
          </cell>
          <cell r="AB7">
            <v>1407538.8123528501</v>
          </cell>
          <cell r="AC7">
            <v>0</v>
          </cell>
          <cell r="AD7">
            <v>0</v>
          </cell>
          <cell r="AE7">
            <v>0</v>
          </cell>
          <cell r="AF7">
            <v>0</v>
          </cell>
        </row>
        <row r="8">
          <cell r="A8" t="str">
            <v>TS</v>
          </cell>
          <cell r="B8" t="str">
            <v/>
          </cell>
          <cell r="C8" t="str">
            <v/>
          </cell>
          <cell r="D8" t="str">
            <v/>
          </cell>
          <cell r="E8" t="str">
            <v/>
          </cell>
          <cell r="F8" t="str">
            <v/>
          </cell>
          <cell r="G8" t="str">
            <v>TOTAL Shire areas</v>
          </cell>
          <cell r="H8">
            <v>10652055072.5091</v>
          </cell>
          <cell r="I8">
            <v>9043751559.6749001</v>
          </cell>
          <cell r="J8">
            <v>0</v>
          </cell>
          <cell r="K8">
            <v>0</v>
          </cell>
          <cell r="L8">
            <v>0</v>
          </cell>
          <cell r="M8">
            <v>3595823905.3249102</v>
          </cell>
          <cell r="N8">
            <v>0</v>
          </cell>
          <cell r="O8">
            <v>0</v>
          </cell>
          <cell r="P8">
            <v>0</v>
          </cell>
          <cell r="Q8">
            <v>5447927654.3499899</v>
          </cell>
          <cell r="R8">
            <v>0</v>
          </cell>
          <cell r="S8">
            <v>0</v>
          </cell>
          <cell r="T8">
            <v>0</v>
          </cell>
          <cell r="U8">
            <v>-559265415.23030102</v>
          </cell>
          <cell r="V8">
            <v>0</v>
          </cell>
          <cell r="W8">
            <v>0</v>
          </cell>
          <cell r="X8">
            <v>0</v>
          </cell>
          <cell r="Y8">
            <v>5039333080.2737398</v>
          </cell>
          <cell r="Z8">
            <v>0</v>
          </cell>
          <cell r="AA8">
            <v>0</v>
          </cell>
          <cell r="AB8">
            <v>0</v>
          </cell>
          <cell r="AD8">
            <v>0</v>
          </cell>
          <cell r="AE8">
            <v>0</v>
          </cell>
          <cell r="AF8">
            <v>0</v>
          </cell>
        </row>
        <row r="9">
          <cell r="A9" t="str">
            <v>TM</v>
          </cell>
          <cell r="B9" t="str">
            <v/>
          </cell>
          <cell r="C9" t="str">
            <v/>
          </cell>
          <cell r="D9" t="str">
            <v/>
          </cell>
          <cell r="E9" t="str">
            <v/>
          </cell>
          <cell r="F9" t="str">
            <v/>
          </cell>
          <cell r="G9" t="str">
            <v>TOTAL Metropolitan areas</v>
          </cell>
          <cell r="H9">
            <v>5597706243.5776196</v>
          </cell>
          <cell r="I9">
            <v>4999321240.2269096</v>
          </cell>
          <cell r="J9">
            <v>0</v>
          </cell>
          <cell r="K9">
            <v>0</v>
          </cell>
          <cell r="L9">
            <v>0</v>
          </cell>
          <cell r="M9">
            <v>2042930774.9523001</v>
          </cell>
          <cell r="N9">
            <v>0</v>
          </cell>
          <cell r="O9">
            <v>0</v>
          </cell>
          <cell r="P9">
            <v>0</v>
          </cell>
          <cell r="Q9">
            <v>2956390465.27461</v>
          </cell>
          <cell r="R9">
            <v>0</v>
          </cell>
          <cell r="S9">
            <v>0</v>
          </cell>
          <cell r="T9">
            <v>0</v>
          </cell>
          <cell r="U9">
            <v>910011601.438995</v>
          </cell>
          <cell r="V9">
            <v>0</v>
          </cell>
          <cell r="W9">
            <v>0</v>
          </cell>
          <cell r="X9">
            <v>0</v>
          </cell>
          <cell r="Y9">
            <v>2734661180.3790202</v>
          </cell>
          <cell r="Z9">
            <v>0</v>
          </cell>
          <cell r="AA9">
            <v>0</v>
          </cell>
          <cell r="AB9">
            <v>0</v>
          </cell>
          <cell r="AD9">
            <v>0</v>
          </cell>
          <cell r="AE9">
            <v>0</v>
          </cell>
          <cell r="AF9">
            <v>0</v>
          </cell>
        </row>
        <row r="10">
          <cell r="A10" t="str">
            <v>TL</v>
          </cell>
          <cell r="B10" t="str">
            <v/>
          </cell>
          <cell r="C10" t="str">
            <v/>
          </cell>
          <cell r="D10" t="str">
            <v/>
          </cell>
          <cell r="E10" t="str">
            <v/>
          </cell>
          <cell r="F10" t="str">
            <v/>
          </cell>
          <cell r="G10" t="str">
            <v>TOTAL London area</v>
          </cell>
          <cell r="H10">
            <v>4996892266.3755703</v>
          </cell>
          <cell r="I10">
            <v>4555104398.5604801</v>
          </cell>
          <cell r="J10">
            <v>0</v>
          </cell>
          <cell r="K10">
            <v>0</v>
          </cell>
          <cell r="L10">
            <v>0</v>
          </cell>
          <cell r="M10">
            <v>1543284404.5969</v>
          </cell>
          <cell r="N10">
            <v>0</v>
          </cell>
          <cell r="O10">
            <v>0</v>
          </cell>
          <cell r="P10">
            <v>0</v>
          </cell>
          <cell r="Q10">
            <v>3011819993.9635701</v>
          </cell>
          <cell r="R10">
            <v>0</v>
          </cell>
          <cell r="S10">
            <v>0</v>
          </cell>
          <cell r="T10">
            <v>0</v>
          </cell>
          <cell r="U10">
            <v>-344766463.691746</v>
          </cell>
          <cell r="V10">
            <v>0</v>
          </cell>
          <cell r="W10">
            <v>0</v>
          </cell>
          <cell r="X10">
            <v>0</v>
          </cell>
          <cell r="Y10">
            <v>2785933494.4163098</v>
          </cell>
          <cell r="Z10">
            <v>0</v>
          </cell>
          <cell r="AA10">
            <v>0</v>
          </cell>
          <cell r="AB10">
            <v>0</v>
          </cell>
          <cell r="AD10">
            <v>0</v>
          </cell>
          <cell r="AE10">
            <v>0</v>
          </cell>
          <cell r="AF10">
            <v>0</v>
          </cell>
        </row>
        <row r="11">
          <cell r="A11" t="str">
            <v>TSCFIR</v>
          </cell>
          <cell r="B11" t="str">
            <v/>
          </cell>
          <cell r="C11" t="str">
            <v/>
          </cell>
          <cell r="D11" t="str">
            <v>TOTAL Shire counties with fire</v>
          </cell>
          <cell r="E11" t="str">
            <v/>
          </cell>
          <cell r="F11" t="str">
            <v/>
          </cell>
          <cell r="G11" t="str">
            <v>TOTAL Shire counties with fire</v>
          </cell>
          <cell r="H11">
            <v>2009193894.1819301</v>
          </cell>
          <cell r="I11">
            <v>1677091522.6675601</v>
          </cell>
          <cell r="J11">
            <v>0</v>
          </cell>
          <cell r="K11">
            <v>0</v>
          </cell>
          <cell r="L11">
            <v>0</v>
          </cell>
          <cell r="M11">
            <v>688404344.65305197</v>
          </cell>
          <cell r="N11">
            <v>0</v>
          </cell>
          <cell r="O11">
            <v>0</v>
          </cell>
          <cell r="P11">
            <v>0</v>
          </cell>
          <cell r="Q11">
            <v>988687178.01451099</v>
          </cell>
          <cell r="R11">
            <v>0</v>
          </cell>
          <cell r="S11">
            <v>0</v>
          </cell>
          <cell r="T11">
            <v>0</v>
          </cell>
          <cell r="U11">
            <v>673556328.46918094</v>
          </cell>
          <cell r="V11">
            <v>0</v>
          </cell>
          <cell r="W11">
            <v>0</v>
          </cell>
          <cell r="X11">
            <v>0</v>
          </cell>
          <cell r="Y11">
            <v>914535639.66342294</v>
          </cell>
          <cell r="Z11">
            <v>0</v>
          </cell>
          <cell r="AA11">
            <v>0</v>
          </cell>
          <cell r="AB11">
            <v>0</v>
          </cell>
          <cell r="AD11">
            <v>0</v>
          </cell>
          <cell r="AE11">
            <v>0</v>
          </cell>
          <cell r="AF11">
            <v>0</v>
          </cell>
        </row>
        <row r="12">
          <cell r="A12" t="str">
            <v>TSCNFIR</v>
          </cell>
          <cell r="B12" t="str">
            <v/>
          </cell>
          <cell r="C12" t="str">
            <v/>
          </cell>
          <cell r="D12" t="str">
            <v>TOTAL Shire counties without fire</v>
          </cell>
          <cell r="E12" t="str">
            <v/>
          </cell>
          <cell r="F12" t="str">
            <v/>
          </cell>
          <cell r="G12" t="str">
            <v>TOTAL Shire counties without fire</v>
          </cell>
          <cell r="H12">
            <v>2905972644.8127398</v>
          </cell>
          <cell r="I12">
            <v>2408235669.5303402</v>
          </cell>
          <cell r="J12">
            <v>0</v>
          </cell>
          <cell r="K12">
            <v>0</v>
          </cell>
          <cell r="L12">
            <v>0</v>
          </cell>
          <cell r="M12">
            <v>956455845.46700394</v>
          </cell>
          <cell r="N12">
            <v>0</v>
          </cell>
          <cell r="O12">
            <v>0</v>
          </cell>
          <cell r="P12">
            <v>0</v>
          </cell>
          <cell r="Q12">
            <v>1451779824.0633399</v>
          </cell>
          <cell r="R12">
            <v>0</v>
          </cell>
          <cell r="S12">
            <v>0</v>
          </cell>
          <cell r="T12">
            <v>0</v>
          </cell>
          <cell r="U12">
            <v>1070139790.6709599</v>
          </cell>
          <cell r="V12">
            <v>0</v>
          </cell>
          <cell r="W12">
            <v>0</v>
          </cell>
          <cell r="X12">
            <v>0</v>
          </cell>
          <cell r="Y12">
            <v>1342896337.25859</v>
          </cell>
          <cell r="Z12">
            <v>0</v>
          </cell>
          <cell r="AA12">
            <v>0</v>
          </cell>
          <cell r="AB12">
            <v>0</v>
          </cell>
          <cell r="AD12">
            <v>0</v>
          </cell>
          <cell r="AE12">
            <v>0</v>
          </cell>
          <cell r="AF12">
            <v>0</v>
          </cell>
        </row>
        <row r="13">
          <cell r="A13" t="str">
            <v>TUFIR</v>
          </cell>
          <cell r="B13" t="str">
            <v/>
          </cell>
          <cell r="C13" t="str">
            <v/>
          </cell>
          <cell r="D13" t="str">
            <v>TOTAL Shire unitaries with fire</v>
          </cell>
          <cell r="E13" t="str">
            <v/>
          </cell>
          <cell r="F13" t="str">
            <v/>
          </cell>
          <cell r="G13" t="str">
            <v>TOTAL Shire unitaries with fire</v>
          </cell>
          <cell r="H13">
            <v>372758454.10926998</v>
          </cell>
          <cell r="I13">
            <v>321611256.38929498</v>
          </cell>
          <cell r="J13">
            <v>0</v>
          </cell>
          <cell r="K13">
            <v>0</v>
          </cell>
          <cell r="L13">
            <v>0</v>
          </cell>
          <cell r="M13">
            <v>125926416.55140001</v>
          </cell>
          <cell r="N13">
            <v>0</v>
          </cell>
          <cell r="O13">
            <v>0</v>
          </cell>
          <cell r="P13">
            <v>0</v>
          </cell>
          <cell r="Q13">
            <v>195684839.83789399</v>
          </cell>
          <cell r="R13">
            <v>0</v>
          </cell>
          <cell r="S13">
            <v>0</v>
          </cell>
          <cell r="T13">
            <v>0</v>
          </cell>
          <cell r="U13">
            <v>57640616.660563998</v>
          </cell>
          <cell r="V13">
            <v>0</v>
          </cell>
          <cell r="W13">
            <v>0</v>
          </cell>
          <cell r="X13">
            <v>0</v>
          </cell>
          <cell r="Y13">
            <v>181008476.850052</v>
          </cell>
          <cell r="Z13">
            <v>0</v>
          </cell>
          <cell r="AA13">
            <v>0</v>
          </cell>
          <cell r="AB13">
            <v>0</v>
          </cell>
          <cell r="AD13">
            <v>0</v>
          </cell>
          <cell r="AE13">
            <v>0</v>
          </cell>
          <cell r="AF13">
            <v>0</v>
          </cell>
        </row>
        <row r="14">
          <cell r="A14" t="str">
            <v>TUNFIR</v>
          </cell>
          <cell r="B14" t="str">
            <v/>
          </cell>
          <cell r="C14" t="str">
            <v/>
          </cell>
          <cell r="D14" t="str">
            <v>TOTAL Shire unitaries without fire</v>
          </cell>
          <cell r="E14" t="str">
            <v/>
          </cell>
          <cell r="F14" t="str">
            <v/>
          </cell>
          <cell r="G14" t="str">
            <v>TOTAL Shire unitaries without fire</v>
          </cell>
          <cell r="H14">
            <v>3993159930.5521402</v>
          </cell>
          <cell r="I14">
            <v>3459305564.8719001</v>
          </cell>
          <cell r="J14">
            <v>0</v>
          </cell>
          <cell r="K14">
            <v>0</v>
          </cell>
          <cell r="L14">
            <v>0</v>
          </cell>
          <cell r="M14">
            <v>1377190604.40117</v>
          </cell>
          <cell r="N14">
            <v>0</v>
          </cell>
          <cell r="O14">
            <v>0</v>
          </cell>
          <cell r="P14">
            <v>0</v>
          </cell>
          <cell r="Q14">
            <v>2082114960.4707201</v>
          </cell>
          <cell r="R14">
            <v>0</v>
          </cell>
          <cell r="S14">
            <v>0</v>
          </cell>
          <cell r="T14">
            <v>0</v>
          </cell>
          <cell r="U14">
            <v>-43225114.329974003</v>
          </cell>
          <cell r="V14">
            <v>0</v>
          </cell>
          <cell r="W14">
            <v>0</v>
          </cell>
          <cell r="X14">
            <v>0</v>
          </cell>
          <cell r="Y14">
            <v>1925956338.43542</v>
          </cell>
          <cell r="Z14">
            <v>0</v>
          </cell>
          <cell r="AA14">
            <v>0</v>
          </cell>
          <cell r="AB14">
            <v>0</v>
          </cell>
          <cell r="AD14">
            <v>0</v>
          </cell>
          <cell r="AE14">
            <v>0</v>
          </cell>
          <cell r="AF14">
            <v>0</v>
          </cell>
        </row>
        <row r="15">
          <cell r="A15" t="str">
            <v>TSD</v>
          </cell>
          <cell r="B15" t="str">
            <v/>
          </cell>
          <cell r="C15" t="str">
            <v/>
          </cell>
          <cell r="D15" t="str">
            <v/>
          </cell>
          <cell r="E15" t="str">
            <v/>
          </cell>
          <cell r="F15" t="str">
            <v/>
          </cell>
          <cell r="G15" t="str">
            <v>TOTAL Shire districts</v>
          </cell>
          <cell r="H15">
            <v>951086035.79683602</v>
          </cell>
          <cell r="I15">
            <v>789795476.82060599</v>
          </cell>
          <cell r="J15">
            <v>0</v>
          </cell>
          <cell r="K15">
            <v>0</v>
          </cell>
          <cell r="L15">
            <v>0</v>
          </cell>
          <cell r="M15">
            <v>265151084.109905</v>
          </cell>
          <cell r="N15">
            <v>0</v>
          </cell>
          <cell r="O15">
            <v>0</v>
          </cell>
          <cell r="P15">
            <v>0</v>
          </cell>
          <cell r="Q15">
            <v>524644392.71070099</v>
          </cell>
          <cell r="R15">
            <v>0</v>
          </cell>
          <cell r="S15">
            <v>0</v>
          </cell>
          <cell r="T15">
            <v>0</v>
          </cell>
          <cell r="U15">
            <v>-2432056921.8502102</v>
          </cell>
          <cell r="V15">
            <v>0</v>
          </cell>
          <cell r="W15">
            <v>0</v>
          </cell>
          <cell r="X15">
            <v>0</v>
          </cell>
          <cell r="Y15">
            <v>485296063.25739801</v>
          </cell>
          <cell r="Z15">
            <v>0</v>
          </cell>
          <cell r="AA15">
            <v>0</v>
          </cell>
          <cell r="AB15">
            <v>0</v>
          </cell>
          <cell r="AD15">
            <v>0</v>
          </cell>
          <cell r="AE15">
            <v>0</v>
          </cell>
          <cell r="AF15">
            <v>0</v>
          </cell>
        </row>
        <row r="16">
          <cell r="A16" t="str">
            <v>TSFIR</v>
          </cell>
          <cell r="B16" t="str">
            <v/>
          </cell>
          <cell r="C16" t="str">
            <v/>
          </cell>
          <cell r="D16" t="str">
            <v>TOTAL Combined fire authorities</v>
          </cell>
          <cell r="E16" t="str">
            <v/>
          </cell>
          <cell r="F16" t="str">
            <v/>
          </cell>
          <cell r="G16" t="str">
            <v>TOTAL Combined fire authorities</v>
          </cell>
          <cell r="H16">
            <v>419884113.05616498</v>
          </cell>
          <cell r="I16">
            <v>387712069.39519501</v>
          </cell>
          <cell r="J16">
            <v>0</v>
          </cell>
          <cell r="K16">
            <v>0</v>
          </cell>
          <cell r="L16">
            <v>0</v>
          </cell>
          <cell r="M16">
            <v>182695610.14237401</v>
          </cell>
          <cell r="N16">
            <v>0</v>
          </cell>
          <cell r="O16">
            <v>0</v>
          </cell>
          <cell r="P16">
            <v>0</v>
          </cell>
          <cell r="Q16">
            <v>205016459.252821</v>
          </cell>
          <cell r="R16">
            <v>0</v>
          </cell>
          <cell r="S16">
            <v>0</v>
          </cell>
          <cell r="T16">
            <v>0</v>
          </cell>
          <cell r="U16">
            <v>114679885.149176</v>
          </cell>
          <cell r="V16">
            <v>0</v>
          </cell>
          <cell r="W16">
            <v>0</v>
          </cell>
          <cell r="X16">
            <v>0</v>
          </cell>
          <cell r="Y16">
            <v>189640224.80885899</v>
          </cell>
          <cell r="Z16">
            <v>0</v>
          </cell>
          <cell r="AA16">
            <v>0</v>
          </cell>
          <cell r="AB16">
            <v>0</v>
          </cell>
          <cell r="AD16">
            <v>0</v>
          </cell>
          <cell r="AE16">
            <v>0</v>
          </cell>
          <cell r="AF16">
            <v>0</v>
          </cell>
        </row>
        <row r="17">
          <cell r="A17" t="str">
            <v>TMD</v>
          </cell>
          <cell r="B17" t="str">
            <v/>
          </cell>
          <cell r="C17" t="str">
            <v/>
          </cell>
          <cell r="D17" t="str">
            <v/>
          </cell>
          <cell r="E17" t="str">
            <v/>
          </cell>
          <cell r="F17" t="str">
            <v/>
          </cell>
          <cell r="G17" t="str">
            <v>TOTAL Metropolitan districts</v>
          </cell>
          <cell r="H17">
            <v>5335244826.8857498</v>
          </cell>
          <cell r="I17">
            <v>4751575957.4380703</v>
          </cell>
          <cell r="J17">
            <v>0</v>
          </cell>
          <cell r="K17">
            <v>0</v>
          </cell>
          <cell r="L17">
            <v>0</v>
          </cell>
          <cell r="M17">
            <v>1925013487.6100299</v>
          </cell>
          <cell r="N17">
            <v>0</v>
          </cell>
          <cell r="O17">
            <v>0</v>
          </cell>
          <cell r="P17">
            <v>0</v>
          </cell>
          <cell r="Q17">
            <v>2826562469.8280301</v>
          </cell>
          <cell r="R17">
            <v>0</v>
          </cell>
          <cell r="S17">
            <v>0</v>
          </cell>
          <cell r="T17">
            <v>0</v>
          </cell>
          <cell r="U17">
            <v>821111184.18735802</v>
          </cell>
          <cell r="V17">
            <v>0</v>
          </cell>
          <cell r="W17">
            <v>0</v>
          </cell>
          <cell r="X17">
            <v>0</v>
          </cell>
          <cell r="Y17">
            <v>2614570284.59093</v>
          </cell>
          <cell r="Z17">
            <v>0</v>
          </cell>
          <cell r="AA17">
            <v>0</v>
          </cell>
          <cell r="AB17">
            <v>0</v>
          </cell>
          <cell r="AD17">
            <v>0</v>
          </cell>
          <cell r="AE17">
            <v>0</v>
          </cell>
          <cell r="AF17">
            <v>0</v>
          </cell>
        </row>
        <row r="18">
          <cell r="A18" t="str">
            <v>TFIR</v>
          </cell>
          <cell r="B18" t="str">
            <v/>
          </cell>
          <cell r="C18" t="str">
            <v/>
          </cell>
          <cell r="D18" t="str">
            <v>TOTAL Met fire authorities</v>
          </cell>
          <cell r="E18" t="str">
            <v/>
          </cell>
          <cell r="F18" t="str">
            <v/>
          </cell>
          <cell r="G18" t="str">
            <v>TOTAL Met fire authorities</v>
          </cell>
          <cell r="H18">
            <v>262461416.691872</v>
          </cell>
          <cell r="I18">
            <v>247745282.78884801</v>
          </cell>
          <cell r="J18">
            <v>0</v>
          </cell>
          <cell r="K18">
            <v>0</v>
          </cell>
          <cell r="L18">
            <v>0</v>
          </cell>
          <cell r="M18">
            <v>117917287.34226499</v>
          </cell>
          <cell r="N18">
            <v>0</v>
          </cell>
          <cell r="O18">
            <v>0</v>
          </cell>
          <cell r="P18">
            <v>0</v>
          </cell>
          <cell r="Q18">
            <v>129827995.446582</v>
          </cell>
          <cell r="R18">
            <v>0</v>
          </cell>
          <cell r="S18">
            <v>0</v>
          </cell>
          <cell r="T18">
            <v>0</v>
          </cell>
          <cell r="U18">
            <v>88900417.251636997</v>
          </cell>
          <cell r="V18">
            <v>0</v>
          </cell>
          <cell r="W18">
            <v>0</v>
          </cell>
          <cell r="X18">
            <v>0</v>
          </cell>
          <cell r="Y18">
            <v>120090895.78808901</v>
          </cell>
          <cell r="Z18">
            <v>0</v>
          </cell>
          <cell r="AA18">
            <v>0</v>
          </cell>
          <cell r="AB18">
            <v>0</v>
          </cell>
          <cell r="AD18">
            <v>0</v>
          </cell>
          <cell r="AE18">
            <v>0</v>
          </cell>
          <cell r="AF18">
            <v>0</v>
          </cell>
        </row>
        <row r="19">
          <cell r="A19" t="str">
            <v>TLB</v>
          </cell>
          <cell r="B19" t="str">
            <v/>
          </cell>
          <cell r="C19" t="str">
            <v/>
          </cell>
          <cell r="D19" t="str">
            <v/>
          </cell>
          <cell r="E19" t="str">
            <v/>
          </cell>
          <cell r="F19" t="str">
            <v/>
          </cell>
          <cell r="G19" t="str">
            <v>TOTAL London boroughs</v>
          </cell>
          <cell r="H19">
            <v>3833235900.4732499</v>
          </cell>
          <cell r="I19">
            <v>3398384730.8766599</v>
          </cell>
          <cell r="J19">
            <v>0</v>
          </cell>
          <cell r="K19">
            <v>0</v>
          </cell>
          <cell r="L19">
            <v>0</v>
          </cell>
          <cell r="M19">
            <v>1375031044.6805799</v>
          </cell>
          <cell r="N19">
            <v>0</v>
          </cell>
          <cell r="O19">
            <v>0</v>
          </cell>
          <cell r="P19">
            <v>0</v>
          </cell>
          <cell r="Q19">
            <v>2023353686.19608</v>
          </cell>
          <cell r="R19">
            <v>0</v>
          </cell>
          <cell r="S19">
            <v>0</v>
          </cell>
          <cell r="T19">
            <v>0</v>
          </cell>
          <cell r="U19">
            <v>13848176.070666</v>
          </cell>
          <cell r="V19">
            <v>0</v>
          </cell>
          <cell r="W19">
            <v>0</v>
          </cell>
          <cell r="X19">
            <v>0</v>
          </cell>
          <cell r="Y19">
            <v>1871602159.73137</v>
          </cell>
          <cell r="Z19">
            <v>0</v>
          </cell>
          <cell r="AA19">
            <v>0</v>
          </cell>
          <cell r="AB19">
            <v>0</v>
          </cell>
          <cell r="AD19">
            <v>0</v>
          </cell>
          <cell r="AE19">
            <v>0</v>
          </cell>
          <cell r="AF19">
            <v>0</v>
          </cell>
        </row>
        <row r="20">
          <cell r="A20" t="str">
            <v>TILB</v>
          </cell>
          <cell r="B20" t="str">
            <v/>
          </cell>
          <cell r="C20" t="str">
            <v/>
          </cell>
          <cell r="D20" t="str">
            <v/>
          </cell>
          <cell r="E20" t="str">
            <v/>
          </cell>
          <cell r="F20" t="str">
            <v/>
          </cell>
          <cell r="G20" t="str">
            <v>TOTAL Inner London bors inc City</v>
          </cell>
          <cell r="H20">
            <v>1873840752.63923</v>
          </cell>
          <cell r="I20">
            <v>1693888665.8067601</v>
          </cell>
          <cell r="J20">
            <v>0</v>
          </cell>
          <cell r="K20">
            <v>0</v>
          </cell>
          <cell r="L20">
            <v>0</v>
          </cell>
          <cell r="M20">
            <v>686404607.17755103</v>
          </cell>
          <cell r="N20">
            <v>0</v>
          </cell>
          <cell r="O20">
            <v>0</v>
          </cell>
          <cell r="P20">
            <v>0</v>
          </cell>
          <cell r="Q20">
            <v>1007484058.62921</v>
          </cell>
          <cell r="R20">
            <v>0</v>
          </cell>
          <cell r="S20">
            <v>0</v>
          </cell>
          <cell r="T20">
            <v>0</v>
          </cell>
          <cell r="U20">
            <v>-403175620.48333001</v>
          </cell>
          <cell r="V20">
            <v>0</v>
          </cell>
          <cell r="W20">
            <v>0</v>
          </cell>
          <cell r="X20">
            <v>0</v>
          </cell>
          <cell r="Y20">
            <v>931922754.23202705</v>
          </cell>
          <cell r="Z20">
            <v>0</v>
          </cell>
          <cell r="AA20">
            <v>0</v>
          </cell>
          <cell r="AB20">
            <v>0</v>
          </cell>
          <cell r="AD20">
            <v>0</v>
          </cell>
          <cell r="AE20">
            <v>0</v>
          </cell>
          <cell r="AF20">
            <v>0</v>
          </cell>
        </row>
        <row r="21">
          <cell r="A21" t="str">
            <v>TOLB</v>
          </cell>
          <cell r="B21" t="str">
            <v/>
          </cell>
          <cell r="C21" t="str">
            <v/>
          </cell>
          <cell r="D21" t="str">
            <v/>
          </cell>
          <cell r="E21" t="str">
            <v/>
          </cell>
          <cell r="F21" t="str">
            <v/>
          </cell>
          <cell r="G21" t="str">
            <v>TOTAL Outer London boroughs</v>
          </cell>
          <cell r="H21">
            <v>1959395147.8340199</v>
          </cell>
          <cell r="I21">
            <v>1704496065.06989</v>
          </cell>
          <cell r="J21">
            <v>0</v>
          </cell>
          <cell r="K21">
            <v>0</v>
          </cell>
          <cell r="L21">
            <v>0</v>
          </cell>
          <cell r="M21">
            <v>688626437.50303102</v>
          </cell>
          <cell r="N21">
            <v>0</v>
          </cell>
          <cell r="O21">
            <v>0</v>
          </cell>
          <cell r="P21">
            <v>0</v>
          </cell>
          <cell r="Q21">
            <v>1015869627.56686</v>
          </cell>
          <cell r="R21">
            <v>0</v>
          </cell>
          <cell r="S21">
            <v>0</v>
          </cell>
          <cell r="T21">
            <v>0</v>
          </cell>
          <cell r="U21">
            <v>417023796.55399698</v>
          </cell>
          <cell r="V21">
            <v>0</v>
          </cell>
          <cell r="W21">
            <v>0</v>
          </cell>
          <cell r="X21">
            <v>0</v>
          </cell>
          <cell r="Y21">
            <v>939679405.49935198</v>
          </cell>
          <cell r="Z21">
            <v>0</v>
          </cell>
          <cell r="AA21">
            <v>0</v>
          </cell>
          <cell r="AB21">
            <v>0</v>
          </cell>
          <cell r="AD21">
            <v>0</v>
          </cell>
          <cell r="AE21">
            <v>0</v>
          </cell>
          <cell r="AF21">
            <v>0</v>
          </cell>
        </row>
        <row r="22">
          <cell r="A22" t="str">
            <v>R570</v>
          </cell>
          <cell r="B22" t="str">
            <v/>
          </cell>
          <cell r="C22" t="str">
            <v/>
          </cell>
          <cell r="D22" t="str">
            <v/>
          </cell>
          <cell r="E22" t="str">
            <v/>
          </cell>
          <cell r="F22" t="str">
            <v/>
          </cell>
          <cell r="G22" t="str">
            <v>GLA - all functions</v>
          </cell>
          <cell r="H22">
            <v>1163492664.60111</v>
          </cell>
          <cell r="I22">
            <v>1156555966.3826001</v>
          </cell>
          <cell r="J22">
            <v>2117153451.8809383</v>
          </cell>
          <cell r="K22">
            <v>1177519533.4421401</v>
          </cell>
          <cell r="L22">
            <v>1205954281.3705101</v>
          </cell>
          <cell r="M22">
            <v>168120098.36088401</v>
          </cell>
          <cell r="N22">
            <v>0</v>
          </cell>
          <cell r="O22">
            <v>136453945.22568101</v>
          </cell>
          <cell r="P22">
            <v>127857757.30623201</v>
          </cell>
          <cell r="Q22">
            <v>988435868.02172399</v>
          </cell>
          <cell r="R22">
            <v>2117153451.8809383</v>
          </cell>
          <cell r="S22">
            <v>1041065588.21646</v>
          </cell>
          <cell r="T22">
            <v>1078096524.06428</v>
          </cell>
          <cell r="U22">
            <v>-358614639.76241302</v>
          </cell>
          <cell r="V22">
            <v>-720222024.83867335</v>
          </cell>
          <cell r="W22">
            <v>-541994526.97357595</v>
          </cell>
          <cell r="X22">
            <v>-561273393.53625906</v>
          </cell>
          <cell r="Y22">
            <v>914303177.92009497</v>
          </cell>
          <cell r="Z22">
            <v>1958366942.9898679</v>
          </cell>
          <cell r="AA22">
            <v>962985669.10022557</v>
          </cell>
          <cell r="AB22">
            <v>997239284.75945914</v>
          </cell>
          <cell r="AC22">
            <v>0.26622200000000001</v>
          </cell>
          <cell r="AD22">
            <v>0.25383387949463321</v>
          </cell>
          <cell r="AE22">
            <v>0.34237099999999998</v>
          </cell>
          <cell r="AF22">
            <v>0.34237099999999998</v>
          </cell>
        </row>
        <row r="23">
          <cell r="A23" t="str">
            <v>R801</v>
          </cell>
          <cell r="B23" t="str">
            <v/>
          </cell>
          <cell r="C23" t="str">
            <v/>
          </cell>
          <cell r="D23" t="str">
            <v/>
          </cell>
          <cell r="E23" t="str">
            <v/>
          </cell>
          <cell r="F23" t="str">
            <v/>
          </cell>
          <cell r="G23" t="str">
            <v>South West GOR</v>
          </cell>
          <cell r="H23">
            <v>1652496252.95508</v>
          </cell>
          <cell r="I23">
            <v>1394897024.11198</v>
          </cell>
          <cell r="J23">
            <v>0</v>
          </cell>
          <cell r="K23">
            <v>0</v>
          </cell>
          <cell r="L23">
            <v>0</v>
          </cell>
          <cell r="M23">
            <v>549452622.90126503</v>
          </cell>
          <cell r="N23">
            <v>0</v>
          </cell>
          <cell r="O23">
            <v>0</v>
          </cell>
          <cell r="P23">
            <v>0</v>
          </cell>
          <cell r="Q23">
            <v>845444401.21072102</v>
          </cell>
          <cell r="R23">
            <v>0</v>
          </cell>
          <cell r="S23">
            <v>0</v>
          </cell>
          <cell r="T23">
            <v>0</v>
          </cell>
          <cell r="U23">
            <v>-95505463.313288003</v>
          </cell>
          <cell r="V23">
            <v>0</v>
          </cell>
          <cell r="W23">
            <v>0</v>
          </cell>
          <cell r="X23">
            <v>0</v>
          </cell>
          <cell r="Y23">
            <v>782036071.11991704</v>
          </cell>
          <cell r="Z23">
            <v>0</v>
          </cell>
          <cell r="AA23">
            <v>0</v>
          </cell>
          <cell r="AB23">
            <v>0</v>
          </cell>
          <cell r="AD23">
            <v>0</v>
          </cell>
          <cell r="AE23">
            <v>0</v>
          </cell>
          <cell r="AF23">
            <v>0</v>
          </cell>
        </row>
        <row r="24">
          <cell r="A24" t="str">
            <v>R802</v>
          </cell>
          <cell r="B24" t="str">
            <v/>
          </cell>
          <cell r="C24" t="str">
            <v/>
          </cell>
          <cell r="D24" t="str">
            <v/>
          </cell>
          <cell r="E24" t="str">
            <v/>
          </cell>
          <cell r="F24" t="str">
            <v/>
          </cell>
          <cell r="G24" t="str">
            <v>South East GOR</v>
          </cell>
          <cell r="H24">
            <v>2374456738.6488099</v>
          </cell>
          <cell r="I24">
            <v>1959856509.3958299</v>
          </cell>
          <cell r="J24">
            <v>0</v>
          </cell>
          <cell r="K24">
            <v>0</v>
          </cell>
          <cell r="L24">
            <v>0</v>
          </cell>
          <cell r="M24">
            <v>764238545.194713</v>
          </cell>
          <cell r="N24">
            <v>0</v>
          </cell>
          <cell r="O24">
            <v>0</v>
          </cell>
          <cell r="P24">
            <v>0</v>
          </cell>
          <cell r="Q24">
            <v>1195617964.2011199</v>
          </cell>
          <cell r="R24">
            <v>0</v>
          </cell>
          <cell r="S24">
            <v>0</v>
          </cell>
          <cell r="T24">
            <v>0</v>
          </cell>
          <cell r="U24">
            <v>-504434864.69771099</v>
          </cell>
          <cell r="V24">
            <v>0</v>
          </cell>
          <cell r="W24">
            <v>0</v>
          </cell>
          <cell r="X24">
            <v>0</v>
          </cell>
          <cell r="Y24">
            <v>1105946616.88603</v>
          </cell>
          <cell r="Z24">
            <v>0</v>
          </cell>
          <cell r="AA24">
            <v>0</v>
          </cell>
          <cell r="AB24">
            <v>0</v>
          </cell>
          <cell r="AD24">
            <v>0</v>
          </cell>
          <cell r="AE24">
            <v>0</v>
          </cell>
          <cell r="AF24">
            <v>0</v>
          </cell>
        </row>
        <row r="25">
          <cell r="A25" t="str">
            <v>R803</v>
          </cell>
          <cell r="B25" t="str">
            <v/>
          </cell>
          <cell r="C25" t="str">
            <v/>
          </cell>
          <cell r="D25" t="str">
            <v/>
          </cell>
          <cell r="E25" t="str">
            <v/>
          </cell>
          <cell r="F25" t="str">
            <v/>
          </cell>
          <cell r="G25" t="str">
            <v>London GOR</v>
          </cell>
          <cell r="H25">
            <v>4996892266.3755703</v>
          </cell>
          <cell r="I25">
            <v>4555104398.5604801</v>
          </cell>
          <cell r="J25">
            <v>0</v>
          </cell>
          <cell r="K25">
            <v>0</v>
          </cell>
          <cell r="L25">
            <v>0</v>
          </cell>
          <cell r="M25">
            <v>1543284404.5969</v>
          </cell>
          <cell r="N25">
            <v>0</v>
          </cell>
          <cell r="O25">
            <v>0</v>
          </cell>
          <cell r="P25">
            <v>0</v>
          </cell>
          <cell r="Q25">
            <v>3011819993.9635701</v>
          </cell>
          <cell r="R25">
            <v>0</v>
          </cell>
          <cell r="S25">
            <v>0</v>
          </cell>
          <cell r="T25">
            <v>0</v>
          </cell>
          <cell r="U25">
            <v>-344766463.691746</v>
          </cell>
          <cell r="V25">
            <v>0</v>
          </cell>
          <cell r="W25">
            <v>0</v>
          </cell>
          <cell r="X25">
            <v>0</v>
          </cell>
          <cell r="Y25">
            <v>2785933494.4163098</v>
          </cell>
          <cell r="Z25">
            <v>0</v>
          </cell>
          <cell r="AA25">
            <v>0</v>
          </cell>
          <cell r="AB25">
            <v>0</v>
          </cell>
          <cell r="AD25">
            <v>0</v>
          </cell>
          <cell r="AE25">
            <v>0</v>
          </cell>
          <cell r="AF25">
            <v>0</v>
          </cell>
        </row>
        <row r="26">
          <cell r="A26" t="str">
            <v>R804</v>
          </cell>
          <cell r="B26" t="str">
            <v/>
          </cell>
          <cell r="C26" t="str">
            <v/>
          </cell>
          <cell r="D26" t="str">
            <v/>
          </cell>
          <cell r="E26" t="str">
            <v/>
          </cell>
          <cell r="F26" t="str">
            <v/>
          </cell>
          <cell r="G26" t="str">
            <v>Eastern GOR</v>
          </cell>
          <cell r="H26">
            <v>1834274924.4957399</v>
          </cell>
          <cell r="I26">
            <v>1551857210.2374699</v>
          </cell>
          <cell r="J26">
            <v>0</v>
          </cell>
          <cell r="K26">
            <v>0</v>
          </cell>
          <cell r="L26">
            <v>0</v>
          </cell>
          <cell r="M26">
            <v>631274602.545807</v>
          </cell>
          <cell r="N26">
            <v>0</v>
          </cell>
          <cell r="O26">
            <v>0</v>
          </cell>
          <cell r="P26">
            <v>0</v>
          </cell>
          <cell r="Q26">
            <v>920582607.69166398</v>
          </cell>
          <cell r="R26">
            <v>0</v>
          </cell>
          <cell r="S26">
            <v>0</v>
          </cell>
          <cell r="T26">
            <v>0</v>
          </cell>
          <cell r="U26">
            <v>-179735473.22722101</v>
          </cell>
          <cell r="V26">
            <v>0</v>
          </cell>
          <cell r="W26">
            <v>0</v>
          </cell>
          <cell r="X26">
            <v>0</v>
          </cell>
          <cell r="Y26">
            <v>851538912.11478901</v>
          </cell>
          <cell r="Z26">
            <v>0</v>
          </cell>
          <cell r="AA26">
            <v>0</v>
          </cell>
          <cell r="AB26">
            <v>0</v>
          </cell>
          <cell r="AD26">
            <v>0</v>
          </cell>
          <cell r="AE26">
            <v>0</v>
          </cell>
          <cell r="AF26">
            <v>0</v>
          </cell>
        </row>
        <row r="27">
          <cell r="A27" t="str">
            <v>R805</v>
          </cell>
          <cell r="B27" t="str">
            <v/>
          </cell>
          <cell r="C27" t="str">
            <v/>
          </cell>
          <cell r="D27" t="str">
            <v/>
          </cell>
          <cell r="E27" t="str">
            <v/>
          </cell>
          <cell r="F27" t="str">
            <v/>
          </cell>
          <cell r="G27" t="str">
            <v>East Midlands GOR</v>
          </cell>
          <cell r="H27">
            <v>1548207402.6117899</v>
          </cell>
          <cell r="I27">
            <v>1337055254.5864999</v>
          </cell>
          <cell r="J27">
            <v>0</v>
          </cell>
          <cell r="K27">
            <v>0</v>
          </cell>
          <cell r="L27">
            <v>0</v>
          </cell>
          <cell r="M27">
            <v>527794458.19992799</v>
          </cell>
          <cell r="N27">
            <v>0</v>
          </cell>
          <cell r="O27">
            <v>0</v>
          </cell>
          <cell r="P27">
            <v>0</v>
          </cell>
          <cell r="Q27">
            <v>809260796.38657701</v>
          </cell>
          <cell r="R27">
            <v>0</v>
          </cell>
          <cell r="S27">
            <v>0</v>
          </cell>
          <cell r="T27">
            <v>0</v>
          </cell>
          <cell r="U27">
            <v>111375315.64435001</v>
          </cell>
          <cell r="V27">
            <v>0</v>
          </cell>
          <cell r="W27">
            <v>0</v>
          </cell>
          <cell r="X27">
            <v>0</v>
          </cell>
          <cell r="Y27">
            <v>748566236.657583</v>
          </cell>
          <cell r="Z27">
            <v>0</v>
          </cell>
          <cell r="AA27">
            <v>0</v>
          </cell>
          <cell r="AB27">
            <v>0</v>
          </cell>
          <cell r="AD27">
            <v>0</v>
          </cell>
          <cell r="AE27">
            <v>0</v>
          </cell>
          <cell r="AF27">
            <v>0</v>
          </cell>
        </row>
        <row r="28">
          <cell r="A28" t="str">
            <v>R806</v>
          </cell>
          <cell r="B28" t="str">
            <v/>
          </cell>
          <cell r="C28" t="str">
            <v/>
          </cell>
          <cell r="D28" t="str">
            <v/>
          </cell>
          <cell r="E28" t="str">
            <v/>
          </cell>
          <cell r="F28" t="str">
            <v/>
          </cell>
          <cell r="G28" t="str">
            <v>West Midlands GOR</v>
          </cell>
          <cell r="H28">
            <v>2314934425.0725698</v>
          </cell>
          <cell r="I28">
            <v>2037496849.35058</v>
          </cell>
          <cell r="J28">
            <v>0</v>
          </cell>
          <cell r="K28">
            <v>0</v>
          </cell>
          <cell r="L28">
            <v>0</v>
          </cell>
          <cell r="M28">
            <v>828086395.15597999</v>
          </cell>
          <cell r="N28">
            <v>0</v>
          </cell>
          <cell r="O28">
            <v>0</v>
          </cell>
          <cell r="P28">
            <v>0</v>
          </cell>
          <cell r="Q28">
            <v>1209410454.1946001</v>
          </cell>
          <cell r="R28">
            <v>0</v>
          </cell>
          <cell r="S28">
            <v>0</v>
          </cell>
          <cell r="T28">
            <v>0</v>
          </cell>
          <cell r="U28">
            <v>238997526.08166999</v>
          </cell>
          <cell r="V28">
            <v>0</v>
          </cell>
          <cell r="W28">
            <v>0</v>
          </cell>
          <cell r="X28">
            <v>0</v>
          </cell>
          <cell r="Y28">
            <v>1118704670.1300001</v>
          </cell>
          <cell r="Z28">
            <v>0</v>
          </cell>
          <cell r="AA28">
            <v>0</v>
          </cell>
          <cell r="AB28">
            <v>0</v>
          </cell>
          <cell r="AD28">
            <v>0</v>
          </cell>
          <cell r="AE28">
            <v>0</v>
          </cell>
          <cell r="AF28">
            <v>0</v>
          </cell>
        </row>
        <row r="29">
          <cell r="A29" t="str">
            <v>R807</v>
          </cell>
          <cell r="B29" t="str">
            <v/>
          </cell>
          <cell r="C29" t="str">
            <v/>
          </cell>
          <cell r="D29" t="str">
            <v/>
          </cell>
          <cell r="E29" t="str">
            <v/>
          </cell>
          <cell r="F29" t="str">
            <v/>
          </cell>
          <cell r="G29" t="str">
            <v>Yorkshire and Humber GOR</v>
          </cell>
          <cell r="H29">
            <v>2109450708.66729</v>
          </cell>
          <cell r="I29">
            <v>1855081444.51862</v>
          </cell>
          <cell r="J29">
            <v>0</v>
          </cell>
          <cell r="K29">
            <v>0</v>
          </cell>
          <cell r="L29">
            <v>0</v>
          </cell>
          <cell r="M29">
            <v>742634375.05370796</v>
          </cell>
          <cell r="N29">
            <v>0</v>
          </cell>
          <cell r="O29">
            <v>0</v>
          </cell>
          <cell r="P29">
            <v>0</v>
          </cell>
          <cell r="Q29">
            <v>1112447069.46492</v>
          </cell>
          <cell r="R29">
            <v>0</v>
          </cell>
          <cell r="S29">
            <v>0</v>
          </cell>
          <cell r="T29">
            <v>0</v>
          </cell>
          <cell r="U29">
            <v>185589932.997114</v>
          </cell>
          <cell r="V29">
            <v>0</v>
          </cell>
          <cell r="W29">
            <v>0</v>
          </cell>
          <cell r="X29">
            <v>0</v>
          </cell>
          <cell r="Y29">
            <v>1029013539.2550499</v>
          </cell>
          <cell r="Z29">
            <v>0</v>
          </cell>
          <cell r="AA29">
            <v>0</v>
          </cell>
          <cell r="AB29">
            <v>0</v>
          </cell>
          <cell r="AD29">
            <v>0</v>
          </cell>
          <cell r="AE29">
            <v>0</v>
          </cell>
          <cell r="AF29">
            <v>0</v>
          </cell>
        </row>
        <row r="30">
          <cell r="A30" t="str">
            <v>R808</v>
          </cell>
          <cell r="B30" t="str">
            <v/>
          </cell>
          <cell r="C30" t="str">
            <v/>
          </cell>
          <cell r="D30" t="str">
            <v/>
          </cell>
          <cell r="E30" t="str">
            <v/>
          </cell>
          <cell r="F30" t="str">
            <v/>
          </cell>
          <cell r="G30" t="str">
            <v>North East GOR</v>
          </cell>
          <cell r="H30">
            <v>1276498010.0580599</v>
          </cell>
          <cell r="I30">
            <v>1135016352.8710101</v>
          </cell>
          <cell r="J30">
            <v>0</v>
          </cell>
          <cell r="K30">
            <v>0</v>
          </cell>
          <cell r="L30">
            <v>0</v>
          </cell>
          <cell r="M30">
            <v>463378813.09869498</v>
          </cell>
          <cell r="N30">
            <v>0</v>
          </cell>
          <cell r="O30">
            <v>0</v>
          </cell>
          <cell r="P30">
            <v>0</v>
          </cell>
          <cell r="Q30">
            <v>671637539.77232301</v>
          </cell>
          <cell r="R30">
            <v>0</v>
          </cell>
          <cell r="S30">
            <v>0</v>
          </cell>
          <cell r="T30">
            <v>0</v>
          </cell>
          <cell r="U30">
            <v>246292137.64116901</v>
          </cell>
          <cell r="V30">
            <v>0</v>
          </cell>
          <cell r="W30">
            <v>0</v>
          </cell>
          <cell r="X30">
            <v>0</v>
          </cell>
          <cell r="Y30">
            <v>621264724.28939903</v>
          </cell>
          <cell r="Z30">
            <v>0</v>
          </cell>
          <cell r="AA30">
            <v>0</v>
          </cell>
          <cell r="AB30">
            <v>0</v>
          </cell>
          <cell r="AD30">
            <v>0</v>
          </cell>
          <cell r="AE30">
            <v>0</v>
          </cell>
          <cell r="AF30">
            <v>0</v>
          </cell>
        </row>
        <row r="31">
          <cell r="A31" t="str">
            <v>R809</v>
          </cell>
          <cell r="B31" t="str">
            <v/>
          </cell>
          <cell r="C31" t="str">
            <v/>
          </cell>
          <cell r="D31" t="str">
            <v/>
          </cell>
          <cell r="E31" t="str">
            <v/>
          </cell>
          <cell r="F31" t="str">
            <v/>
          </cell>
          <cell r="G31" t="str">
            <v>North West GOR</v>
          </cell>
          <cell r="H31">
            <v>2365537103.5187201</v>
          </cell>
          <cell r="I31">
            <v>2077227451.0741601</v>
          </cell>
          <cell r="J31">
            <v>0</v>
          </cell>
          <cell r="K31">
            <v>0</v>
          </cell>
          <cell r="L31">
            <v>0</v>
          </cell>
          <cell r="M31">
            <v>849441166.69987798</v>
          </cell>
          <cell r="N31">
            <v>0</v>
          </cell>
          <cell r="O31">
            <v>0</v>
          </cell>
          <cell r="P31">
            <v>0</v>
          </cell>
          <cell r="Q31">
            <v>1227786284.37428</v>
          </cell>
          <cell r="R31">
            <v>0</v>
          </cell>
          <cell r="S31">
            <v>0</v>
          </cell>
          <cell r="T31">
            <v>0</v>
          </cell>
          <cell r="U31">
            <v>148298703.083235</v>
          </cell>
          <cell r="V31">
            <v>0</v>
          </cell>
          <cell r="W31">
            <v>0</v>
          </cell>
          <cell r="X31">
            <v>0</v>
          </cell>
          <cell r="Y31">
            <v>1135702313.0462101</v>
          </cell>
          <cell r="Z31">
            <v>0</v>
          </cell>
          <cell r="AA31">
            <v>0</v>
          </cell>
          <cell r="AB31">
            <v>0</v>
          </cell>
          <cell r="AD31">
            <v>0</v>
          </cell>
          <cell r="AE31">
            <v>0</v>
          </cell>
          <cell r="AF31">
            <v>0</v>
          </cell>
        </row>
        <row r="32">
          <cell r="A32" t="str">
            <v>R810</v>
          </cell>
          <cell r="B32" t="str">
            <v/>
          </cell>
          <cell r="C32" t="str">
            <v/>
          </cell>
          <cell r="D32" t="str">
            <v/>
          </cell>
          <cell r="E32" t="str">
            <v/>
          </cell>
          <cell r="F32" t="str">
            <v/>
          </cell>
          <cell r="G32" t="str">
            <v>Merseyside GOR</v>
          </cell>
          <cell r="H32">
            <v>777190396.79931605</v>
          </cell>
          <cell r="I32">
            <v>697869703.75564098</v>
          </cell>
          <cell r="J32">
            <v>0</v>
          </cell>
          <cell r="K32">
            <v>0</v>
          </cell>
          <cell r="L32">
            <v>0</v>
          </cell>
          <cell r="M32">
            <v>284343588.06876701</v>
          </cell>
          <cell r="N32">
            <v>0</v>
          </cell>
          <cell r="O32">
            <v>0</v>
          </cell>
          <cell r="P32">
            <v>0</v>
          </cell>
          <cell r="Q32">
            <v>413526115.68687397</v>
          </cell>
          <cell r="R32">
            <v>0</v>
          </cell>
          <cell r="S32">
            <v>0</v>
          </cell>
          <cell r="T32">
            <v>0</v>
          </cell>
          <cell r="U32">
            <v>200370620.42471099</v>
          </cell>
          <cell r="V32">
            <v>0</v>
          </cell>
          <cell r="W32">
            <v>0</v>
          </cell>
          <cell r="X32">
            <v>0</v>
          </cell>
          <cell r="Y32">
            <v>382511657.01035798</v>
          </cell>
          <cell r="Z32">
            <v>0</v>
          </cell>
          <cell r="AA32">
            <v>0</v>
          </cell>
          <cell r="AB32">
            <v>0</v>
          </cell>
          <cell r="AD32">
            <v>0</v>
          </cell>
          <cell r="AE32">
            <v>0</v>
          </cell>
          <cell r="AF32">
            <v>0</v>
          </cell>
        </row>
        <row r="33">
          <cell r="A33" t="str">
            <v>R811</v>
          </cell>
          <cell r="B33" t="str">
            <v/>
          </cell>
          <cell r="C33" t="str">
            <v/>
          </cell>
          <cell r="D33" t="str">
            <v/>
          </cell>
          <cell r="E33" t="str">
            <v/>
          </cell>
          <cell r="F33" t="str">
            <v/>
          </cell>
          <cell r="G33" t="str">
            <v>North West GOR (combo)</v>
          </cell>
          <cell r="H33">
            <v>3142727500.3180399</v>
          </cell>
          <cell r="I33">
            <v>2775097154.8298001</v>
          </cell>
          <cell r="J33">
            <v>0</v>
          </cell>
          <cell r="K33">
            <v>0</v>
          </cell>
          <cell r="L33">
            <v>0</v>
          </cell>
          <cell r="M33">
            <v>1133784754.76864</v>
          </cell>
          <cell r="N33">
            <v>0</v>
          </cell>
          <cell r="O33">
            <v>0</v>
          </cell>
          <cell r="P33">
            <v>0</v>
          </cell>
          <cell r="Q33">
            <v>1641312400.0611501</v>
          </cell>
          <cell r="R33">
            <v>0</v>
          </cell>
          <cell r="S33">
            <v>0</v>
          </cell>
          <cell r="T33">
            <v>0</v>
          </cell>
          <cell r="U33">
            <v>348669323.50794601</v>
          </cell>
          <cell r="V33">
            <v>0</v>
          </cell>
          <cell r="W33">
            <v>0</v>
          </cell>
          <cell r="X33">
            <v>0</v>
          </cell>
          <cell r="Y33">
            <v>1518213970.0565701</v>
          </cell>
          <cell r="Z33">
            <v>0</v>
          </cell>
          <cell r="AA33">
            <v>0</v>
          </cell>
          <cell r="AB33">
            <v>0</v>
          </cell>
          <cell r="AD33">
            <v>0</v>
          </cell>
          <cell r="AE33">
            <v>0</v>
          </cell>
          <cell r="AF33">
            <v>0</v>
          </cell>
        </row>
        <row r="34">
          <cell r="A34" t="str">
            <v>DB_EDU</v>
          </cell>
          <cell r="B34" t="str">
            <v/>
          </cell>
          <cell r="C34" t="str">
            <v/>
          </cell>
          <cell r="D34" t="str">
            <v/>
          </cell>
          <cell r="E34" t="str">
            <v/>
          </cell>
          <cell r="F34" t="str">
            <v/>
          </cell>
          <cell r="G34" t="str">
            <v>DB_EDU - Education Damping Block</v>
          </cell>
          <cell r="H34">
            <v>15941800501.1173</v>
          </cell>
          <cell r="I34">
            <v>13868591099.1173</v>
          </cell>
          <cell r="J34">
            <v>0</v>
          </cell>
          <cell r="K34">
            <v>0</v>
          </cell>
          <cell r="L34">
            <v>0</v>
          </cell>
          <cell r="M34">
            <v>5699760656.1324196</v>
          </cell>
          <cell r="N34">
            <v>0</v>
          </cell>
          <cell r="O34">
            <v>0</v>
          </cell>
          <cell r="P34">
            <v>0</v>
          </cell>
          <cell r="Q34">
            <v>8168830442.9849501</v>
          </cell>
          <cell r="R34">
            <v>0</v>
          </cell>
          <cell r="S34">
            <v>0</v>
          </cell>
          <cell r="T34">
            <v>0</v>
          </cell>
          <cell r="U34">
            <v>2593070981.7287502</v>
          </cell>
          <cell r="V34">
            <v>0</v>
          </cell>
          <cell r="W34">
            <v>0</v>
          </cell>
          <cell r="X34">
            <v>0</v>
          </cell>
          <cell r="Y34">
            <v>7556168159.7610798</v>
          </cell>
          <cell r="Z34">
            <v>0</v>
          </cell>
          <cell r="AA34">
            <v>0</v>
          </cell>
          <cell r="AB34">
            <v>0</v>
          </cell>
          <cell r="AD34">
            <v>0</v>
          </cell>
          <cell r="AE34">
            <v>0</v>
          </cell>
          <cell r="AF34">
            <v>0</v>
          </cell>
        </row>
        <row r="35">
          <cell r="A35" t="str">
            <v>DB_POL</v>
          </cell>
          <cell r="B35" t="str">
            <v/>
          </cell>
          <cell r="C35" t="str">
            <v/>
          </cell>
          <cell r="D35" t="str">
            <v/>
          </cell>
          <cell r="E35" t="str">
            <v/>
          </cell>
          <cell r="F35" t="str">
            <v>DB_POL - Police Damping Block</v>
          </cell>
          <cell r="G35" t="str">
            <v>DB_POL - Police Damping Block</v>
          </cell>
          <cell r="H35">
            <v>36665368.790716998</v>
          </cell>
          <cell r="I35">
            <v>36665368.790716998</v>
          </cell>
          <cell r="J35">
            <v>0</v>
          </cell>
          <cell r="K35">
            <v>0</v>
          </cell>
          <cell r="L35">
            <v>0</v>
          </cell>
          <cell r="M35">
            <v>29719212.063499998</v>
          </cell>
          <cell r="N35">
            <v>0</v>
          </cell>
          <cell r="O35">
            <v>0</v>
          </cell>
          <cell r="P35">
            <v>0</v>
          </cell>
          <cell r="Q35">
            <v>6946156.727217</v>
          </cell>
          <cell r="R35">
            <v>0</v>
          </cell>
          <cell r="S35">
            <v>0</v>
          </cell>
          <cell r="T35">
            <v>0</v>
          </cell>
          <cell r="V35">
            <v>0</v>
          </cell>
          <cell r="W35">
            <v>0</v>
          </cell>
          <cell r="X35">
            <v>0</v>
          </cell>
          <cell r="Y35">
            <v>6425194.9726759996</v>
          </cell>
          <cell r="Z35">
            <v>0</v>
          </cell>
          <cell r="AA35">
            <v>0</v>
          </cell>
          <cell r="AB35">
            <v>0</v>
          </cell>
          <cell r="AD35">
            <v>0</v>
          </cell>
          <cell r="AE35">
            <v>0</v>
          </cell>
          <cell r="AF35">
            <v>0</v>
          </cell>
        </row>
        <row r="36">
          <cell r="A36" t="str">
            <v>DB_FIR</v>
          </cell>
          <cell r="B36" t="str">
            <v/>
          </cell>
          <cell r="C36" t="str">
            <v/>
          </cell>
          <cell r="D36" t="str">
            <v>DB_FIR - Fire Damping Block</v>
          </cell>
          <cell r="E36" t="str">
            <v/>
          </cell>
          <cell r="F36" t="str">
            <v/>
          </cell>
          <cell r="G36" t="str">
            <v>DB_FIR - Fire Damping Block</v>
          </cell>
          <cell r="H36">
            <v>1089535623.7147</v>
          </cell>
          <cell r="I36">
            <v>1013032605.7147</v>
          </cell>
          <cell r="J36">
            <v>0</v>
          </cell>
          <cell r="K36">
            <v>0</v>
          </cell>
          <cell r="L36">
            <v>0</v>
          </cell>
          <cell r="M36">
            <v>480665258.33502197</v>
          </cell>
          <cell r="N36">
            <v>0</v>
          </cell>
          <cell r="O36">
            <v>0</v>
          </cell>
          <cell r="P36">
            <v>0</v>
          </cell>
          <cell r="Q36">
            <v>532367347.37968498</v>
          </cell>
          <cell r="R36">
            <v>0</v>
          </cell>
          <cell r="S36">
            <v>0</v>
          </cell>
          <cell r="T36">
            <v>0</v>
          </cell>
          <cell r="U36">
            <v>203580302.40081301</v>
          </cell>
          <cell r="V36">
            <v>0</v>
          </cell>
          <cell r="W36">
            <v>0</v>
          </cell>
          <cell r="X36">
            <v>0</v>
          </cell>
          <cell r="Y36">
            <v>492439796.32620901</v>
          </cell>
          <cell r="Z36">
            <v>0</v>
          </cell>
          <cell r="AA36">
            <v>0</v>
          </cell>
          <cell r="AB36">
            <v>0</v>
          </cell>
          <cell r="AD36">
            <v>0</v>
          </cell>
          <cell r="AE36">
            <v>0</v>
          </cell>
          <cell r="AF36">
            <v>0</v>
          </cell>
        </row>
        <row r="37">
          <cell r="A37" t="str">
            <v>DB_OTH</v>
          </cell>
          <cell r="B37" t="str">
            <v/>
          </cell>
          <cell r="C37" t="str">
            <v/>
          </cell>
          <cell r="D37" t="str">
            <v/>
          </cell>
          <cell r="E37" t="str">
            <v/>
          </cell>
          <cell r="F37" t="str">
            <v/>
          </cell>
          <cell r="G37" t="str">
            <v>DB_OTH - Other Damping Block</v>
          </cell>
          <cell r="H37">
            <v>3297850907.3573399</v>
          </cell>
          <cell r="I37">
            <v>2793188061.3573399</v>
          </cell>
          <cell r="J37">
            <v>0</v>
          </cell>
          <cell r="K37">
            <v>0</v>
          </cell>
          <cell r="L37">
            <v>0</v>
          </cell>
          <cell r="M37">
            <v>946501122.33203304</v>
          </cell>
          <cell r="N37">
            <v>0</v>
          </cell>
          <cell r="O37">
            <v>0</v>
          </cell>
          <cell r="P37">
            <v>0</v>
          </cell>
          <cell r="Q37">
            <v>1846686939.02531</v>
          </cell>
          <cell r="R37">
            <v>0</v>
          </cell>
          <cell r="S37">
            <v>0</v>
          </cell>
          <cell r="T37">
            <v>0</v>
          </cell>
          <cell r="U37">
            <v>-2432056921.8502102</v>
          </cell>
          <cell r="V37">
            <v>0</v>
          </cell>
          <cell r="W37">
            <v>0</v>
          </cell>
          <cell r="X37">
            <v>0</v>
          </cell>
          <cell r="Y37">
            <v>1708185418.5984099</v>
          </cell>
          <cell r="Z37">
            <v>0</v>
          </cell>
          <cell r="AA37">
            <v>0</v>
          </cell>
          <cell r="AB37">
            <v>0</v>
          </cell>
          <cell r="AD37">
            <v>0</v>
          </cell>
          <cell r="AE37">
            <v>0</v>
          </cell>
          <cell r="AF37">
            <v>0</v>
          </cell>
        </row>
        <row r="38">
          <cell r="A38" t="str">
            <v>R555</v>
          </cell>
          <cell r="B38" t="str">
            <v/>
          </cell>
          <cell r="C38" t="str">
            <v/>
          </cell>
          <cell r="D38" t="str">
            <v/>
          </cell>
          <cell r="E38" t="str">
            <v/>
          </cell>
          <cell r="F38" t="str">
            <v/>
          </cell>
          <cell r="G38" t="str">
            <v>City of London - non-pol</v>
          </cell>
          <cell r="H38">
            <v>27757238.679299001</v>
          </cell>
          <cell r="I38">
            <v>25733670.182388999</v>
          </cell>
          <cell r="J38">
            <v>24240824.150111437</v>
          </cell>
          <cell r="K38">
            <v>23449818.456569001</v>
          </cell>
          <cell r="L38">
            <v>22656105.695636999</v>
          </cell>
          <cell r="M38">
            <v>10504502.442086</v>
          </cell>
          <cell r="N38">
            <v>8700737.3457732946</v>
          </cell>
          <cell r="O38">
            <v>7409766.7096229997</v>
          </cell>
          <cell r="P38">
            <v>6045505.7200689996</v>
          </cell>
          <cell r="Q38">
            <v>15229167.740303</v>
          </cell>
          <cell r="R38">
            <v>15540086.804338142</v>
          </cell>
          <cell r="S38">
            <v>16040051.746946</v>
          </cell>
          <cell r="T38">
            <v>16610599.975568</v>
          </cell>
          <cell r="U38">
            <v>-209872988.35922199</v>
          </cell>
          <cell r="V38">
            <v>-259483672.31731424</v>
          </cell>
          <cell r="W38">
            <v>-267831935.809733</v>
          </cell>
          <cell r="X38">
            <v>-277358777.677553</v>
          </cell>
          <cell r="Y38">
            <v>14086980.159779999</v>
          </cell>
          <cell r="Z38">
            <v>14374580.294012783</v>
          </cell>
          <cell r="AA38">
            <v>14837047.865925049</v>
          </cell>
          <cell r="AB38">
            <v>15364804.977400402</v>
          </cell>
          <cell r="AC38">
            <v>0.5</v>
          </cell>
          <cell r="AD38">
            <v>0.5</v>
          </cell>
          <cell r="AE38">
            <v>0.5</v>
          </cell>
          <cell r="AF38">
            <v>0.5</v>
          </cell>
        </row>
        <row r="39">
          <cell r="A39" t="str">
            <v>R555L</v>
          </cell>
          <cell r="B39" t="str">
            <v/>
          </cell>
          <cell r="C39" t="str">
            <v>R555</v>
          </cell>
          <cell r="D39" t="str">
            <v/>
          </cell>
          <cell r="E39" t="str">
            <v/>
          </cell>
          <cell r="F39" t="str">
            <v/>
          </cell>
          <cell r="G39" t="str">
            <v>City of London (Lower)</v>
          </cell>
          <cell r="H39">
            <v>11924830.327919001</v>
          </cell>
          <cell r="I39">
            <v>10980961.709766001</v>
          </cell>
          <cell r="J39">
            <v>10274271.210443363</v>
          </cell>
          <cell r="K39">
            <v>9911070.2840969991</v>
          </cell>
          <cell r="L39">
            <v>9510875.7456679996</v>
          </cell>
          <cell r="M39">
            <v>4248683.238508</v>
          </cell>
          <cell r="N39">
            <v>3404546.3759430405</v>
          </cell>
          <cell r="O39">
            <v>2820328.5643079998</v>
          </cell>
          <cell r="P39">
            <v>2167914.7567850002</v>
          </cell>
          <cell r="Q39">
            <v>6732278.4712579995</v>
          </cell>
          <cell r="R39">
            <v>6869724.8345003221</v>
          </cell>
          <cell r="S39">
            <v>7090741.7197890002</v>
          </cell>
          <cell r="T39">
            <v>7342960.9888829999</v>
          </cell>
          <cell r="V39">
            <v>0</v>
          </cell>
          <cell r="W39">
            <v>0</v>
          </cell>
          <cell r="X39">
            <v>0</v>
          </cell>
          <cell r="Y39">
            <v>6227357.5859139999</v>
          </cell>
          <cell r="Z39">
            <v>6354495.4719127985</v>
          </cell>
          <cell r="AA39">
            <v>6558936.0908048255</v>
          </cell>
          <cell r="AB39">
            <v>6792238.9147167755</v>
          </cell>
          <cell r="AD39">
            <v>0</v>
          </cell>
          <cell r="AE39">
            <v>0</v>
          </cell>
          <cell r="AF39">
            <v>0</v>
          </cell>
        </row>
        <row r="40">
          <cell r="A40" t="str">
            <v>R555U</v>
          </cell>
          <cell r="B40" t="str">
            <v>R555</v>
          </cell>
          <cell r="C40" t="str">
            <v/>
          </cell>
          <cell r="D40" t="str">
            <v/>
          </cell>
          <cell r="E40" t="str">
            <v/>
          </cell>
          <cell r="F40" t="str">
            <v/>
          </cell>
          <cell r="G40" t="str">
            <v>City of London (Upper)</v>
          </cell>
          <cell r="H40">
            <v>15832408.35138</v>
          </cell>
          <cell r="I40">
            <v>14752708.472622</v>
          </cell>
          <cell r="J40">
            <v>13966552.939668074</v>
          </cell>
          <cell r="K40">
            <v>13538748.172472</v>
          </cell>
          <cell r="L40">
            <v>13145229.949968999</v>
          </cell>
          <cell r="M40">
            <v>6255819.203578</v>
          </cell>
          <cell r="N40">
            <v>5296190.9698302541</v>
          </cell>
          <cell r="O40">
            <v>4589438.1453149999</v>
          </cell>
          <cell r="P40">
            <v>3877590.9632839998</v>
          </cell>
          <cell r="Q40">
            <v>8496889.2690450009</v>
          </cell>
          <cell r="R40">
            <v>8670361.9698378202</v>
          </cell>
          <cell r="S40">
            <v>8949310.0271569993</v>
          </cell>
          <cell r="T40">
            <v>9267638.9866850004</v>
          </cell>
          <cell r="U40">
            <v>-209872988.35922199</v>
          </cell>
          <cell r="V40">
            <v>0</v>
          </cell>
          <cell r="W40">
            <v>0</v>
          </cell>
          <cell r="X40">
            <v>0</v>
          </cell>
          <cell r="Y40">
            <v>7859622.5738660004</v>
          </cell>
          <cell r="Z40">
            <v>8020084.8220999837</v>
          </cell>
          <cell r="AA40">
            <v>8278111.7751202248</v>
          </cell>
          <cell r="AB40">
            <v>8572566.0626836251</v>
          </cell>
          <cell r="AC40">
            <v>0.5</v>
          </cell>
          <cell r="AD40">
            <v>0</v>
          </cell>
          <cell r="AE40">
            <v>0</v>
          </cell>
          <cell r="AF40">
            <v>0</v>
          </cell>
        </row>
        <row r="41">
          <cell r="A41" t="str">
            <v>R371</v>
          </cell>
          <cell r="B41" t="str">
            <v/>
          </cell>
          <cell r="C41" t="str">
            <v/>
          </cell>
          <cell r="D41" t="str">
            <v/>
          </cell>
          <cell r="E41" t="str">
            <v/>
          </cell>
          <cell r="F41" t="str">
            <v/>
          </cell>
          <cell r="G41" t="str">
            <v>Camden</v>
          </cell>
          <cell r="H41">
            <v>154807254.18238199</v>
          </cell>
          <cell r="I41">
            <v>138540516.49880001</v>
          </cell>
          <cell r="J41">
            <v>126550845.54755367</v>
          </cell>
          <cell r="K41">
            <v>120059232.942882</v>
          </cell>
          <cell r="L41">
            <v>113639706.06973299</v>
          </cell>
          <cell r="M41">
            <v>54813513.797714002</v>
          </cell>
          <cell r="N41">
            <v>41114470.295174509</v>
          </cell>
          <cell r="O41">
            <v>31874147.661564998</v>
          </cell>
          <cell r="P41">
            <v>22317857.578922998</v>
          </cell>
          <cell r="Q41">
            <v>83727002.701086</v>
          </cell>
          <cell r="R41">
            <v>85436375.252379164</v>
          </cell>
          <cell r="S41">
            <v>88185085.281315997</v>
          </cell>
          <cell r="T41">
            <v>91321848.490810007</v>
          </cell>
          <cell r="U41">
            <v>-65605695.935929999</v>
          </cell>
          <cell r="V41">
            <v>-93806168.28696546</v>
          </cell>
          <cell r="W41">
            <v>-96824156.290142</v>
          </cell>
          <cell r="X41">
            <v>-100268213.187884</v>
          </cell>
          <cell r="Y41">
            <v>77447477.498503998</v>
          </cell>
          <cell r="Z41">
            <v>79028647.108450726</v>
          </cell>
          <cell r="AA41">
            <v>81571203.885217294</v>
          </cell>
          <cell r="AB41">
            <v>84472709.853999257</v>
          </cell>
          <cell r="AC41">
            <v>0.43932599999999999</v>
          </cell>
          <cell r="AD41">
            <v>0.5</v>
          </cell>
          <cell r="AE41">
            <v>0.5</v>
          </cell>
          <cell r="AF41">
            <v>0.5</v>
          </cell>
        </row>
        <row r="42">
          <cell r="A42" t="str">
            <v>R371L</v>
          </cell>
          <cell r="B42" t="str">
            <v/>
          </cell>
          <cell r="C42" t="str">
            <v>R371</v>
          </cell>
          <cell r="D42" t="str">
            <v/>
          </cell>
          <cell r="E42" t="str">
            <v/>
          </cell>
          <cell r="F42" t="str">
            <v/>
          </cell>
          <cell r="G42" t="str">
            <v>Camden (Lower)</v>
          </cell>
          <cell r="H42">
            <v>46752717.661862999</v>
          </cell>
          <cell r="I42">
            <v>41146741.600913003</v>
          </cell>
          <cell r="J42">
            <v>36939342.623592719</v>
          </cell>
          <cell r="K42">
            <v>34745000.316988997</v>
          </cell>
          <cell r="L42">
            <v>32315203.346638002</v>
          </cell>
          <cell r="M42">
            <v>14682060.378384</v>
          </cell>
          <cell r="N42">
            <v>9934357.8167819269</v>
          </cell>
          <cell r="O42">
            <v>6871195.0300200004</v>
          </cell>
          <cell r="P42">
            <v>3449920.5705459998</v>
          </cell>
          <cell r="Q42">
            <v>26464681.22253</v>
          </cell>
          <cell r="R42">
            <v>27004984.806810789</v>
          </cell>
          <cell r="S42">
            <v>27873805.286968999</v>
          </cell>
          <cell r="T42">
            <v>28865282.776090998</v>
          </cell>
          <cell r="V42">
            <v>0</v>
          </cell>
          <cell r="W42">
            <v>0</v>
          </cell>
          <cell r="X42">
            <v>0</v>
          </cell>
          <cell r="Y42">
            <v>24479830.13084</v>
          </cell>
          <cell r="Z42">
            <v>24979610.946299981</v>
          </cell>
          <cell r="AA42">
            <v>25783269.890446324</v>
          </cell>
          <cell r="AB42">
            <v>26700386.567884173</v>
          </cell>
          <cell r="AD42">
            <v>0</v>
          </cell>
          <cell r="AE42">
            <v>0</v>
          </cell>
          <cell r="AF42">
            <v>0</v>
          </cell>
        </row>
        <row r="43">
          <cell r="A43" t="str">
            <v>R371U</v>
          </cell>
          <cell r="B43" t="str">
            <v>R371</v>
          </cell>
          <cell r="C43" t="str">
            <v/>
          </cell>
          <cell r="D43" t="str">
            <v/>
          </cell>
          <cell r="E43" t="str">
            <v/>
          </cell>
          <cell r="F43" t="str">
            <v/>
          </cell>
          <cell r="G43" t="str">
            <v>Camden (Upper)</v>
          </cell>
          <cell r="H43">
            <v>108054536.520518</v>
          </cell>
          <cell r="I43">
            <v>97393774.897887006</v>
          </cell>
          <cell r="J43">
            <v>89611502.923960954</v>
          </cell>
          <cell r="K43">
            <v>85314232.625891998</v>
          </cell>
          <cell r="L43">
            <v>81324502.723095</v>
          </cell>
          <cell r="M43">
            <v>40131453.419330001</v>
          </cell>
          <cell r="N43">
            <v>31180112.478392579</v>
          </cell>
          <cell r="O43">
            <v>25002952.631545</v>
          </cell>
          <cell r="P43">
            <v>18867937.008377001</v>
          </cell>
          <cell r="Q43">
            <v>57262321.478556</v>
          </cell>
          <cell r="R43">
            <v>58431390.445568375</v>
          </cell>
          <cell r="S43">
            <v>60311279.994346999</v>
          </cell>
          <cell r="T43">
            <v>62456565.714717999</v>
          </cell>
          <cell r="U43">
            <v>-65605695.935929999</v>
          </cell>
          <cell r="V43">
            <v>0</v>
          </cell>
          <cell r="W43">
            <v>0</v>
          </cell>
          <cell r="X43">
            <v>0</v>
          </cell>
          <cell r="Y43">
            <v>52967647.367665</v>
          </cell>
          <cell r="Z43">
            <v>54049036.162150748</v>
          </cell>
          <cell r="AA43">
            <v>55787933.994770974</v>
          </cell>
          <cell r="AB43">
            <v>57772323.286114149</v>
          </cell>
          <cell r="AC43">
            <v>0.43932599999999999</v>
          </cell>
          <cell r="AD43">
            <v>0</v>
          </cell>
          <cell r="AE43">
            <v>0</v>
          </cell>
          <cell r="AF43">
            <v>0</v>
          </cell>
        </row>
        <row r="44">
          <cell r="A44" t="str">
            <v>R372</v>
          </cell>
          <cell r="B44" t="str">
            <v/>
          </cell>
          <cell r="C44" t="str">
            <v/>
          </cell>
          <cell r="D44" t="str">
            <v/>
          </cell>
          <cell r="E44" t="str">
            <v/>
          </cell>
          <cell r="F44" t="str">
            <v/>
          </cell>
          <cell r="G44" t="str">
            <v>Greenwich</v>
          </cell>
          <cell r="H44">
            <v>143382361.53526101</v>
          </cell>
          <cell r="I44">
            <v>129527328.296354</v>
          </cell>
          <cell r="J44">
            <v>119360049.50623547</v>
          </cell>
          <cell r="K44">
            <v>113817362.03615201</v>
          </cell>
          <cell r="L44">
            <v>108485379.341483</v>
          </cell>
          <cell r="M44">
            <v>53121671.035572</v>
          </cell>
          <cell r="N44">
            <v>41394492.463164032</v>
          </cell>
          <cell r="O44">
            <v>33343450.584049001</v>
          </cell>
          <cell r="P44">
            <v>25148992.857898001</v>
          </cell>
          <cell r="Q44">
            <v>76405657.260783002</v>
          </cell>
          <cell r="R44">
            <v>77965557.043071434</v>
          </cell>
          <cell r="S44">
            <v>80473911.452103004</v>
          </cell>
          <cell r="T44">
            <v>83336386.483585998</v>
          </cell>
          <cell r="U44">
            <v>57738332.930389002</v>
          </cell>
          <cell r="V44">
            <v>56968686.971802413</v>
          </cell>
          <cell r="W44">
            <v>58801517.551894002</v>
          </cell>
          <cell r="X44">
            <v>60893100.684469998</v>
          </cell>
          <cell r="Y44">
            <v>70675232.966224</v>
          </cell>
          <cell r="Z44">
            <v>72118140.26484108</v>
          </cell>
          <cell r="AA44">
            <v>74438368.093195289</v>
          </cell>
          <cell r="AB44">
            <v>77086157.497317046</v>
          </cell>
          <cell r="AC44">
            <v>0</v>
          </cell>
          <cell r="AD44">
            <v>0</v>
          </cell>
          <cell r="AE44">
            <v>0</v>
          </cell>
          <cell r="AF44">
            <v>0</v>
          </cell>
        </row>
        <row r="45">
          <cell r="A45" t="str">
            <v>R372L</v>
          </cell>
          <cell r="B45" t="str">
            <v/>
          </cell>
          <cell r="C45" t="str">
            <v>R372</v>
          </cell>
          <cell r="D45" t="str">
            <v/>
          </cell>
          <cell r="E45" t="str">
            <v/>
          </cell>
          <cell r="F45" t="str">
            <v/>
          </cell>
          <cell r="G45" t="str">
            <v>Greenwich (Lower)</v>
          </cell>
          <cell r="H45">
            <v>24061223.275938999</v>
          </cell>
          <cell r="I45">
            <v>21332003.624974001</v>
          </cell>
          <cell r="J45">
            <v>19284252.721591368</v>
          </cell>
          <cell r="K45">
            <v>18218103.099952001</v>
          </cell>
          <cell r="L45">
            <v>17038233.400614001</v>
          </cell>
          <cell r="M45">
            <v>7666943.8448590003</v>
          </cell>
          <cell r="N45">
            <v>5340206.7441165894</v>
          </cell>
          <cell r="O45">
            <v>3825440.9574179999</v>
          </cell>
          <cell r="P45">
            <v>2133621.0461900001</v>
          </cell>
          <cell r="Q45">
            <v>13665059.780115001</v>
          </cell>
          <cell r="R45">
            <v>13944045.977474777</v>
          </cell>
          <cell r="S45">
            <v>14392662.142534001</v>
          </cell>
          <cell r="T45">
            <v>14904612.354424</v>
          </cell>
          <cell r="V45">
            <v>0</v>
          </cell>
          <cell r="W45">
            <v>0</v>
          </cell>
          <cell r="X45">
            <v>0</v>
          </cell>
          <cell r="Y45">
            <v>12640180.296606001</v>
          </cell>
          <cell r="Z45">
            <v>12898242.529164169</v>
          </cell>
          <cell r="AA45">
            <v>13313212.481843952</v>
          </cell>
          <cell r="AB45">
            <v>13786766.4278422</v>
          </cell>
          <cell r="AD45">
            <v>0</v>
          </cell>
          <cell r="AE45">
            <v>0</v>
          </cell>
          <cell r="AF45">
            <v>0</v>
          </cell>
        </row>
        <row r="46">
          <cell r="A46" t="str">
            <v>R372U</v>
          </cell>
          <cell r="B46" t="str">
            <v>R372</v>
          </cell>
          <cell r="C46" t="str">
            <v/>
          </cell>
          <cell r="D46" t="str">
            <v/>
          </cell>
          <cell r="E46" t="str">
            <v/>
          </cell>
          <cell r="F46" t="str">
            <v/>
          </cell>
          <cell r="G46" t="str">
            <v>Greenwich (Upper)</v>
          </cell>
          <cell r="H46">
            <v>119321138.259322</v>
          </cell>
          <cell r="I46">
            <v>108195324.671381</v>
          </cell>
          <cell r="J46">
            <v>100075796.7846441</v>
          </cell>
          <cell r="K46">
            <v>95599258.936198995</v>
          </cell>
          <cell r="L46">
            <v>91447145.940869004</v>
          </cell>
          <cell r="M46">
            <v>45454727.190713003</v>
          </cell>
          <cell r="N46">
            <v>36054285.719047442</v>
          </cell>
          <cell r="O46">
            <v>29518009.626630001</v>
          </cell>
          <cell r="P46">
            <v>23015371.811707001</v>
          </cell>
          <cell r="Q46">
            <v>62740597.480668001</v>
          </cell>
          <cell r="R46">
            <v>64021511.065596655</v>
          </cell>
          <cell r="S46">
            <v>66081249.309569001</v>
          </cell>
          <cell r="T46">
            <v>68431774.129161999</v>
          </cell>
          <cell r="U46">
            <v>57738332.930389002</v>
          </cell>
          <cell r="V46">
            <v>0</v>
          </cell>
          <cell r="W46">
            <v>0</v>
          </cell>
          <cell r="X46">
            <v>0</v>
          </cell>
          <cell r="Y46">
            <v>58035052.669618003</v>
          </cell>
          <cell r="Z46">
            <v>59219897.735676907</v>
          </cell>
          <cell r="AA46">
            <v>61125155.611351326</v>
          </cell>
          <cell r="AB46">
            <v>63299391.069474854</v>
          </cell>
          <cell r="AC46">
            <v>0</v>
          </cell>
          <cell r="AD46">
            <v>0</v>
          </cell>
          <cell r="AE46">
            <v>0</v>
          </cell>
          <cell r="AF46">
            <v>0</v>
          </cell>
        </row>
        <row r="47">
          <cell r="A47" t="str">
            <v>R373</v>
          </cell>
          <cell r="B47" t="str">
            <v/>
          </cell>
          <cell r="C47" t="str">
            <v/>
          </cell>
          <cell r="D47" t="str">
            <v/>
          </cell>
          <cell r="E47" t="str">
            <v/>
          </cell>
          <cell r="F47" t="str">
            <v/>
          </cell>
          <cell r="G47" t="str">
            <v>Hackney</v>
          </cell>
          <cell r="H47">
            <v>187316643.922093</v>
          </cell>
          <cell r="I47">
            <v>170759009.87035599</v>
          </cell>
          <cell r="J47">
            <v>158597571.9675321</v>
          </cell>
          <cell r="K47">
            <v>152014536.254437</v>
          </cell>
          <cell r="L47">
            <v>145630221.25538599</v>
          </cell>
          <cell r="M47">
            <v>69140457.949138001</v>
          </cell>
          <cell r="N47">
            <v>54904373.185056962</v>
          </cell>
          <cell r="O47">
            <v>44985258.025894001</v>
          </cell>
          <cell r="P47">
            <v>34793887.658978</v>
          </cell>
          <cell r="Q47">
            <v>101618551.92121799</v>
          </cell>
          <cell r="R47">
            <v>103693198.78247514</v>
          </cell>
          <cell r="S47">
            <v>107029278.228543</v>
          </cell>
          <cell r="T47">
            <v>110836333.59640799</v>
          </cell>
          <cell r="U47">
            <v>75147852.606252</v>
          </cell>
          <cell r="V47">
            <v>67977014.436704993</v>
          </cell>
          <cell r="W47">
            <v>70164011.494661003</v>
          </cell>
          <cell r="X47">
            <v>72659761.078446001</v>
          </cell>
          <cell r="Y47">
            <v>93997160.527125999</v>
          </cell>
          <cell r="Z47">
            <v>95916208.873789519</v>
          </cell>
          <cell r="AA47">
            <v>99002082.361402273</v>
          </cell>
          <cell r="AB47">
            <v>102523608.5766774</v>
          </cell>
          <cell r="AC47">
            <v>0</v>
          </cell>
          <cell r="AD47">
            <v>0</v>
          </cell>
          <cell r="AE47">
            <v>0</v>
          </cell>
          <cell r="AF47">
            <v>0</v>
          </cell>
        </row>
        <row r="48">
          <cell r="A48" t="str">
            <v>R373L</v>
          </cell>
          <cell r="B48" t="str">
            <v/>
          </cell>
          <cell r="C48" t="str">
            <v>R373</v>
          </cell>
          <cell r="D48" t="str">
            <v/>
          </cell>
          <cell r="E48" t="str">
            <v/>
          </cell>
          <cell r="F48" t="str">
            <v/>
          </cell>
          <cell r="G48" t="str">
            <v>Hackney (Lower)</v>
          </cell>
          <cell r="H48">
            <v>41451947.223834001</v>
          </cell>
          <cell r="I48">
            <v>37261814.856126003</v>
          </cell>
          <cell r="J48">
            <v>34119918.661096022</v>
          </cell>
          <cell r="K48">
            <v>32490377.674862999</v>
          </cell>
          <cell r="L48">
            <v>30689336.594191998</v>
          </cell>
          <cell r="M48">
            <v>13624734.813697999</v>
          </cell>
          <cell r="N48">
            <v>10000263.409788901</v>
          </cell>
          <cell r="O48">
            <v>7594730.4870079998</v>
          </cell>
          <cell r="P48">
            <v>4908145.6669819998</v>
          </cell>
          <cell r="Q48">
            <v>23637080.042429</v>
          </cell>
          <cell r="R48">
            <v>24119655.251307122</v>
          </cell>
          <cell r="S48">
            <v>24895647.187856</v>
          </cell>
          <cell r="T48">
            <v>25781190.927211002</v>
          </cell>
          <cell r="V48">
            <v>0</v>
          </cell>
          <cell r="W48">
            <v>0</v>
          </cell>
          <cell r="X48">
            <v>0</v>
          </cell>
          <cell r="Y48">
            <v>21864299.039246</v>
          </cell>
          <cell r="Z48">
            <v>22310681.107459091</v>
          </cell>
          <cell r="AA48">
            <v>23028473.648766801</v>
          </cell>
          <cell r="AB48">
            <v>23847601.607670177</v>
          </cell>
          <cell r="AD48">
            <v>0</v>
          </cell>
          <cell r="AE48">
            <v>0</v>
          </cell>
          <cell r="AF48">
            <v>0</v>
          </cell>
        </row>
        <row r="49">
          <cell r="A49" t="str">
            <v>R373U</v>
          </cell>
          <cell r="B49" t="str">
            <v>R373</v>
          </cell>
          <cell r="C49" t="str">
            <v/>
          </cell>
          <cell r="D49" t="str">
            <v/>
          </cell>
          <cell r="E49" t="str">
            <v/>
          </cell>
          <cell r="F49" t="str">
            <v/>
          </cell>
          <cell r="G49" t="str">
            <v>Hackney (Upper)</v>
          </cell>
          <cell r="H49">
            <v>145864696.69825801</v>
          </cell>
          <cell r="I49">
            <v>133497195.014229</v>
          </cell>
          <cell r="J49">
            <v>124477653.30643609</v>
          </cell>
          <cell r="K49">
            <v>119524158.57957301</v>
          </cell>
          <cell r="L49">
            <v>114940884.661193</v>
          </cell>
          <cell r="M49">
            <v>55515723.135439999</v>
          </cell>
          <cell r="N49">
            <v>44904109.775268063</v>
          </cell>
          <cell r="O49">
            <v>37390527.538886003</v>
          </cell>
          <cell r="P49">
            <v>29885741.991996001</v>
          </cell>
          <cell r="Q49">
            <v>77981471.878788993</v>
          </cell>
          <cell r="R49">
            <v>79573543.531168029</v>
          </cell>
          <cell r="S49">
            <v>82133631.040686995</v>
          </cell>
          <cell r="T49">
            <v>85055142.669196993</v>
          </cell>
          <cell r="U49">
            <v>75147852.606252</v>
          </cell>
          <cell r="V49">
            <v>0</v>
          </cell>
          <cell r="W49">
            <v>0</v>
          </cell>
          <cell r="X49">
            <v>0</v>
          </cell>
          <cell r="Y49">
            <v>72132861.487880006</v>
          </cell>
          <cell r="Z49">
            <v>73605527.766330436</v>
          </cell>
          <cell r="AA49">
            <v>75973608.712635472</v>
          </cell>
          <cell r="AB49">
            <v>78676006.969007224</v>
          </cell>
          <cell r="AC49">
            <v>0</v>
          </cell>
          <cell r="AD49">
            <v>0</v>
          </cell>
          <cell r="AE49">
            <v>0</v>
          </cell>
          <cell r="AF49">
            <v>0</v>
          </cell>
        </row>
        <row r="50">
          <cell r="A50" t="str">
            <v>R374</v>
          </cell>
          <cell r="B50" t="str">
            <v/>
          </cell>
          <cell r="C50" t="str">
            <v/>
          </cell>
          <cell r="D50" t="str">
            <v/>
          </cell>
          <cell r="E50" t="str">
            <v/>
          </cell>
          <cell r="F50" t="str">
            <v/>
          </cell>
          <cell r="G50" t="str">
            <v>Hammersmith and Fulham</v>
          </cell>
          <cell r="H50">
            <v>105640053.05644099</v>
          </cell>
          <cell r="I50">
            <v>95062281.545186996</v>
          </cell>
          <cell r="J50">
            <v>87264033.253109485</v>
          </cell>
          <cell r="K50">
            <v>83050924.598067001</v>
          </cell>
          <cell r="L50">
            <v>78875518.083051994</v>
          </cell>
          <cell r="M50">
            <v>38452810.995483004</v>
          </cell>
          <cell r="N50">
            <v>29498822.357051436</v>
          </cell>
          <cell r="O50">
            <v>23427256.879085001</v>
          </cell>
          <cell r="P50">
            <v>17131023.166145001</v>
          </cell>
          <cell r="Q50">
            <v>56609470.549704</v>
          </cell>
          <cell r="R50">
            <v>57765210.896058053</v>
          </cell>
          <cell r="S50">
            <v>59623667.718982004</v>
          </cell>
          <cell r="T50">
            <v>61744494.916906998</v>
          </cell>
          <cell r="U50">
            <v>-2961484.6685600001</v>
          </cell>
          <cell r="V50">
            <v>-18059189.124306414</v>
          </cell>
          <cell r="W50">
            <v>-18640200.129441001</v>
          </cell>
          <cell r="X50">
            <v>-19303236.217654001</v>
          </cell>
          <cell r="Y50">
            <v>52363760.258475997</v>
          </cell>
          <cell r="Z50">
            <v>53432820.078853704</v>
          </cell>
          <cell r="AA50">
            <v>55151892.640058354</v>
          </cell>
          <cell r="AB50">
            <v>57113657.798138976</v>
          </cell>
          <cell r="AC50">
            <v>4.9714000000000001E-2</v>
          </cell>
          <cell r="AD50">
            <v>0.23817121031562638</v>
          </cell>
          <cell r="AE50">
            <v>0.23817099999999999</v>
          </cell>
          <cell r="AF50">
            <v>0.23817099999999999</v>
          </cell>
        </row>
        <row r="51">
          <cell r="A51" t="str">
            <v>R374L</v>
          </cell>
          <cell r="B51" t="str">
            <v/>
          </cell>
          <cell r="C51" t="str">
            <v>R374</v>
          </cell>
          <cell r="D51" t="str">
            <v/>
          </cell>
          <cell r="E51" t="str">
            <v/>
          </cell>
          <cell r="F51" t="str">
            <v/>
          </cell>
          <cell r="G51" t="str">
            <v>Hammersmith and Fulham (Lower)</v>
          </cell>
          <cell r="H51">
            <v>33312518.673333</v>
          </cell>
          <cell r="I51">
            <v>29500309.827980999</v>
          </cell>
          <cell r="J51">
            <v>26639728.055381659</v>
          </cell>
          <cell r="K51">
            <v>25149571.306825999</v>
          </cell>
          <cell r="L51">
            <v>23500168.583788</v>
          </cell>
          <cell r="M51">
            <v>10756737.306693001</v>
          </cell>
          <cell r="N51">
            <v>7513486.295407515</v>
          </cell>
          <cell r="O51">
            <v>5407988.6878070002</v>
          </cell>
          <cell r="P51">
            <v>3056373.4550339999</v>
          </cell>
          <cell r="Q51">
            <v>18743572.521288</v>
          </cell>
          <cell r="R51">
            <v>19126241.759974144</v>
          </cell>
          <cell r="S51">
            <v>19741582.619019002</v>
          </cell>
          <cell r="T51">
            <v>20443795.128754001</v>
          </cell>
          <cell r="V51">
            <v>0</v>
          </cell>
          <cell r="W51">
            <v>0</v>
          </cell>
          <cell r="X51">
            <v>0</v>
          </cell>
          <cell r="Y51">
            <v>17337804.582192</v>
          </cell>
          <cell r="Z51">
            <v>17691773.627976086</v>
          </cell>
          <cell r="AA51">
            <v>18260963.922592577</v>
          </cell>
          <cell r="AB51">
            <v>18910510.494097453</v>
          </cell>
          <cell r="AD51">
            <v>0</v>
          </cell>
          <cell r="AE51">
            <v>0</v>
          </cell>
          <cell r="AF51">
            <v>0</v>
          </cell>
        </row>
        <row r="52">
          <cell r="A52" t="str">
            <v>R374U</v>
          </cell>
          <cell r="B52" t="str">
            <v>R374</v>
          </cell>
          <cell r="C52" t="str">
            <v/>
          </cell>
          <cell r="D52" t="str">
            <v/>
          </cell>
          <cell r="E52" t="str">
            <v/>
          </cell>
          <cell r="F52" t="str">
            <v/>
          </cell>
          <cell r="G52" t="str">
            <v>Hammersmith and Fulham (Upper)</v>
          </cell>
          <cell r="H52">
            <v>72327534.383109003</v>
          </cell>
          <cell r="I52">
            <v>65561971.717206001</v>
          </cell>
          <cell r="J52">
            <v>60624305.197727829</v>
          </cell>
          <cell r="K52">
            <v>57901353.291240998</v>
          </cell>
          <cell r="L52">
            <v>55375349.499264002</v>
          </cell>
          <cell r="M52">
            <v>27696073.688790001</v>
          </cell>
          <cell r="N52">
            <v>21985336.061643921</v>
          </cell>
          <cell r="O52">
            <v>18019268.191279002</v>
          </cell>
          <cell r="P52">
            <v>14074649.711111</v>
          </cell>
          <cell r="Q52">
            <v>37865898.028416</v>
          </cell>
          <cell r="R52">
            <v>38638969.136083908</v>
          </cell>
          <cell r="S52">
            <v>39882085.099962004</v>
          </cell>
          <cell r="T52">
            <v>41300699.788153</v>
          </cell>
          <cell r="U52">
            <v>-2961484.6685600001</v>
          </cell>
          <cell r="V52">
            <v>0</v>
          </cell>
          <cell r="W52">
            <v>0</v>
          </cell>
          <cell r="X52">
            <v>0</v>
          </cell>
          <cell r="Y52">
            <v>35025955.676284999</v>
          </cell>
          <cell r="Z52">
            <v>35741046.450877614</v>
          </cell>
          <cell r="AA52">
            <v>36890928.717464857</v>
          </cell>
          <cell r="AB52">
            <v>38203147.304041527</v>
          </cell>
          <cell r="AC52">
            <v>4.9714000000000001E-2</v>
          </cell>
          <cell r="AD52">
            <v>0</v>
          </cell>
          <cell r="AE52">
            <v>0</v>
          </cell>
          <cell r="AF52">
            <v>0</v>
          </cell>
        </row>
        <row r="53">
          <cell r="A53" t="str">
            <v>R375</v>
          </cell>
          <cell r="B53" t="str">
            <v/>
          </cell>
          <cell r="C53" t="str">
            <v/>
          </cell>
          <cell r="D53" t="str">
            <v/>
          </cell>
          <cell r="E53" t="str">
            <v/>
          </cell>
          <cell r="F53" t="str">
            <v/>
          </cell>
          <cell r="G53" t="str">
            <v>Islington</v>
          </cell>
          <cell r="H53">
            <v>145225504.71450299</v>
          </cell>
          <cell r="I53">
            <v>130940869.15789901</v>
          </cell>
          <cell r="J53">
            <v>120434282.52387197</v>
          </cell>
          <cell r="K53">
            <v>114733431.519665</v>
          </cell>
          <cell r="L53">
            <v>109166795.144706</v>
          </cell>
          <cell r="M53">
            <v>52918000.187964</v>
          </cell>
          <cell r="N53">
            <v>40818496.737524778</v>
          </cell>
          <cell r="O53">
            <v>32556199.180767</v>
          </cell>
          <cell r="P53">
            <v>24066500.269366998</v>
          </cell>
          <cell r="Q53">
            <v>78022868.969935</v>
          </cell>
          <cell r="R53">
            <v>79615785.78634721</v>
          </cell>
          <cell r="S53">
            <v>82177232.338898003</v>
          </cell>
          <cell r="T53">
            <v>85100294.875339001</v>
          </cell>
          <cell r="U53">
            <v>20549870.013792001</v>
          </cell>
          <cell r="V53">
            <v>2637382.164894735</v>
          </cell>
          <cell r="W53">
            <v>2722233.597149</v>
          </cell>
          <cell r="X53">
            <v>2819064.0551339998</v>
          </cell>
          <cell r="Y53">
            <v>72171153.797189996</v>
          </cell>
          <cell r="Z53">
            <v>73644601.852371171</v>
          </cell>
          <cell r="AA53">
            <v>76013939.913480654</v>
          </cell>
          <cell r="AB53">
            <v>78717772.759688586</v>
          </cell>
          <cell r="AC53">
            <v>0</v>
          </cell>
          <cell r="AD53">
            <v>0</v>
          </cell>
          <cell r="AE53">
            <v>0</v>
          </cell>
          <cell r="AF53">
            <v>0</v>
          </cell>
        </row>
        <row r="54">
          <cell r="A54" t="str">
            <v>R375L</v>
          </cell>
          <cell r="B54" t="str">
            <v/>
          </cell>
          <cell r="C54" t="str">
            <v>R375</v>
          </cell>
          <cell r="D54" t="str">
            <v/>
          </cell>
          <cell r="E54" t="str">
            <v/>
          </cell>
          <cell r="F54" t="str">
            <v/>
          </cell>
          <cell r="G54" t="str">
            <v>Islington (Lower)</v>
          </cell>
          <cell r="H54">
            <v>34767705.541496001</v>
          </cell>
          <cell r="I54">
            <v>30781843.870703999</v>
          </cell>
          <cell r="J54">
            <v>27791115.153962482</v>
          </cell>
          <cell r="K54">
            <v>26233658.440967001</v>
          </cell>
          <cell r="L54">
            <v>24509947.129779</v>
          </cell>
          <cell r="M54">
            <v>10973695.193962</v>
          </cell>
          <cell r="N54">
            <v>7578562.8255000524</v>
          </cell>
          <cell r="O54">
            <v>5370815.8218459999</v>
          </cell>
          <cell r="P54">
            <v>2905008.5319070001</v>
          </cell>
          <cell r="Q54">
            <v>19808148.676741999</v>
          </cell>
          <cell r="R54">
            <v>20212552.328462429</v>
          </cell>
          <cell r="S54">
            <v>20862842.619121</v>
          </cell>
          <cell r="T54">
            <v>21604938.597872</v>
          </cell>
          <cell r="V54">
            <v>0</v>
          </cell>
          <cell r="W54">
            <v>0</v>
          </cell>
          <cell r="X54">
            <v>0</v>
          </cell>
          <cell r="Y54">
            <v>18322537.525986001</v>
          </cell>
          <cell r="Z54">
            <v>18696610.903827749</v>
          </cell>
          <cell r="AA54">
            <v>19298129.422686927</v>
          </cell>
          <cell r="AB54">
            <v>19984568.2030316</v>
          </cell>
          <cell r="AD54">
            <v>0</v>
          </cell>
          <cell r="AE54">
            <v>0</v>
          </cell>
          <cell r="AF54">
            <v>0</v>
          </cell>
        </row>
        <row r="55">
          <cell r="A55" t="str">
            <v>R375U</v>
          </cell>
          <cell r="B55" t="str">
            <v>R375</v>
          </cell>
          <cell r="C55" t="str">
            <v/>
          </cell>
          <cell r="D55" t="str">
            <v/>
          </cell>
          <cell r="E55" t="str">
            <v/>
          </cell>
          <cell r="F55" t="str">
            <v/>
          </cell>
          <cell r="G55" t="str">
            <v>Islington (Upper)</v>
          </cell>
          <cell r="H55">
            <v>110457799.173006</v>
          </cell>
          <cell r="I55">
            <v>100159025.287195</v>
          </cell>
          <cell r="J55">
            <v>92643167.369909495</v>
          </cell>
          <cell r="K55">
            <v>88499773.078698993</v>
          </cell>
          <cell r="L55">
            <v>84656848.014927</v>
          </cell>
          <cell r="M55">
            <v>41944304.994001999</v>
          </cell>
          <cell r="N55">
            <v>33239933.912024722</v>
          </cell>
          <cell r="O55">
            <v>27185383.358920999</v>
          </cell>
          <cell r="P55">
            <v>21161491.737459999</v>
          </cell>
          <cell r="Q55">
            <v>58214720.293192998</v>
          </cell>
          <cell r="R55">
            <v>59403233.457884774</v>
          </cell>
          <cell r="S55">
            <v>61314389.719777003</v>
          </cell>
          <cell r="T55">
            <v>63495356.277466998</v>
          </cell>
          <cell r="U55">
            <v>20549870.013792001</v>
          </cell>
          <cell r="V55">
            <v>0</v>
          </cell>
          <cell r="W55">
            <v>0</v>
          </cell>
          <cell r="X55">
            <v>0</v>
          </cell>
          <cell r="Y55">
            <v>53848616.271204002</v>
          </cell>
          <cell r="Z55">
            <v>54947990.948543422</v>
          </cell>
          <cell r="AA55">
            <v>56715810.490793727</v>
          </cell>
          <cell r="AB55">
            <v>58733204.556656979</v>
          </cell>
          <cell r="AC55">
            <v>0</v>
          </cell>
          <cell r="AD55">
            <v>0</v>
          </cell>
          <cell r="AE55">
            <v>0</v>
          </cell>
          <cell r="AF55">
            <v>0</v>
          </cell>
        </row>
        <row r="56">
          <cell r="A56" t="str">
            <v>R376</v>
          </cell>
          <cell r="B56" t="str">
            <v/>
          </cell>
          <cell r="C56" t="str">
            <v/>
          </cell>
          <cell r="D56" t="str">
            <v/>
          </cell>
          <cell r="E56" t="str">
            <v/>
          </cell>
          <cell r="F56" t="str">
            <v/>
          </cell>
          <cell r="G56" t="str">
            <v>Kensington and Chelsea</v>
          </cell>
          <cell r="H56">
            <v>90948902.593272999</v>
          </cell>
          <cell r="I56">
            <v>79805285.369341999</v>
          </cell>
          <cell r="J56">
            <v>71553519.844985828</v>
          </cell>
          <cell r="K56">
            <v>67102448.585041001</v>
          </cell>
          <cell r="L56">
            <v>62580452.773852997</v>
          </cell>
          <cell r="M56">
            <v>31548026.225752998</v>
          </cell>
          <cell r="N56">
            <v>22311039.30901958</v>
          </cell>
          <cell r="O56">
            <v>16275709.591256</v>
          </cell>
          <cell r="P56">
            <v>9945795.3046749998</v>
          </cell>
          <cell r="Q56">
            <v>48257259.143588997</v>
          </cell>
          <cell r="R56">
            <v>49242480.535966247</v>
          </cell>
          <cell r="S56">
            <v>50826738.993785001</v>
          </cell>
          <cell r="T56">
            <v>52634657.469177999</v>
          </cell>
          <cell r="U56">
            <v>-36033061.861891001</v>
          </cell>
          <cell r="V56">
            <v>-50039253.760302573</v>
          </cell>
          <cell r="W56">
            <v>-51649146.481583998</v>
          </cell>
          <cell r="X56">
            <v>-53486318.175282001</v>
          </cell>
          <cell r="Y56">
            <v>44637964.707819998</v>
          </cell>
          <cell r="Z56">
            <v>45549294.495768778</v>
          </cell>
          <cell r="AA56">
            <v>47014733.569251128</v>
          </cell>
          <cell r="AB56">
            <v>48687058.158989653</v>
          </cell>
          <cell r="AC56">
            <v>0.42748799999999998</v>
          </cell>
          <cell r="AD56">
            <v>0.5</v>
          </cell>
          <cell r="AE56">
            <v>0.5</v>
          </cell>
          <cell r="AF56">
            <v>0.5</v>
          </cell>
        </row>
        <row r="57">
          <cell r="A57" t="str">
            <v>R376L</v>
          </cell>
          <cell r="B57" t="str">
            <v/>
          </cell>
          <cell r="C57" t="str">
            <v>R376</v>
          </cell>
          <cell r="D57" t="str">
            <v/>
          </cell>
          <cell r="E57" t="str">
            <v/>
          </cell>
          <cell r="F57" t="str">
            <v/>
          </cell>
          <cell r="G57" t="str">
            <v>Kensington and Chelsea (Lower)</v>
          </cell>
          <cell r="H57">
            <v>38631083.10988</v>
          </cell>
          <cell r="I57">
            <v>33225355.913669001</v>
          </cell>
          <cell r="J57">
            <v>29165177.150147438</v>
          </cell>
          <cell r="K57">
            <v>27037930.657531999</v>
          </cell>
          <cell r="L57">
            <v>24678860.297628</v>
          </cell>
          <cell r="M57">
            <v>11812848.056574</v>
          </cell>
          <cell r="N57">
            <v>7315511.0047531798</v>
          </cell>
          <cell r="O57">
            <v>4485304.0191940004</v>
          </cell>
          <cell r="P57">
            <v>1324031.684989</v>
          </cell>
          <cell r="Q57">
            <v>21412507.857094999</v>
          </cell>
          <cell r="R57">
            <v>21849666.145394258</v>
          </cell>
          <cell r="S57">
            <v>22552626.638338</v>
          </cell>
          <cell r="T57">
            <v>23354828.612638999</v>
          </cell>
          <cell r="V57">
            <v>0</v>
          </cell>
          <cell r="W57">
            <v>0</v>
          </cell>
          <cell r="X57">
            <v>0</v>
          </cell>
          <cell r="Y57">
            <v>19806569.767811999</v>
          </cell>
          <cell r="Z57">
            <v>20210941.18448969</v>
          </cell>
          <cell r="AA57">
            <v>20861179.640462652</v>
          </cell>
          <cell r="AB57">
            <v>21603216.466691077</v>
          </cell>
          <cell r="AD57">
            <v>0</v>
          </cell>
          <cell r="AE57">
            <v>0</v>
          </cell>
          <cell r="AF57">
            <v>0</v>
          </cell>
        </row>
        <row r="58">
          <cell r="A58" t="str">
            <v>R376U</v>
          </cell>
          <cell r="B58" t="str">
            <v>R376</v>
          </cell>
          <cell r="C58" t="str">
            <v/>
          </cell>
          <cell r="D58" t="str">
            <v/>
          </cell>
          <cell r="E58" t="str">
            <v/>
          </cell>
          <cell r="F58" t="str">
            <v/>
          </cell>
          <cell r="G58" t="str">
            <v>Kensington and Chelsea (Upper)</v>
          </cell>
          <cell r="H58">
            <v>52317819.483392999</v>
          </cell>
          <cell r="I58">
            <v>46579929.455673002</v>
          </cell>
          <cell r="J58">
            <v>42388342.69483839</v>
          </cell>
          <cell r="K58">
            <v>40064517.927507997</v>
          </cell>
          <cell r="L58">
            <v>37901592.476225004</v>
          </cell>
          <cell r="M58">
            <v>19735178.169178002</v>
          </cell>
          <cell r="N58">
            <v>14995528.304266401</v>
          </cell>
          <cell r="O58">
            <v>11790405.572062001</v>
          </cell>
          <cell r="P58">
            <v>8621763.619686</v>
          </cell>
          <cell r="Q58">
            <v>26844751.286495</v>
          </cell>
          <cell r="R58">
            <v>27392814.390571985</v>
          </cell>
          <cell r="S58">
            <v>28274112.355447002</v>
          </cell>
          <cell r="T58">
            <v>29279828.856539</v>
          </cell>
          <cell r="U58">
            <v>-36033061.861891001</v>
          </cell>
          <cell r="V58">
            <v>0</v>
          </cell>
          <cell r="W58">
            <v>0</v>
          </cell>
          <cell r="X58">
            <v>0</v>
          </cell>
          <cell r="Y58">
            <v>24831394.940008</v>
          </cell>
          <cell r="Z58">
            <v>25338353.311279088</v>
          </cell>
          <cell r="AA58">
            <v>26153553.928788479</v>
          </cell>
          <cell r="AB58">
            <v>27083841.692298576</v>
          </cell>
          <cell r="AC58">
            <v>0.42748799999999998</v>
          </cell>
          <cell r="AD58">
            <v>0</v>
          </cell>
          <cell r="AE58">
            <v>0</v>
          </cell>
          <cell r="AF58">
            <v>0</v>
          </cell>
        </row>
        <row r="59">
          <cell r="A59" t="str">
            <v>R377</v>
          </cell>
          <cell r="B59" t="str">
            <v/>
          </cell>
          <cell r="C59" t="str">
            <v/>
          </cell>
          <cell r="D59" t="str">
            <v/>
          </cell>
          <cell r="E59" t="str">
            <v/>
          </cell>
          <cell r="F59" t="str">
            <v/>
          </cell>
          <cell r="G59" t="str">
            <v>Lambeth</v>
          </cell>
          <cell r="H59">
            <v>190054794.03198001</v>
          </cell>
          <cell r="I59">
            <v>171413008.84567899</v>
          </cell>
          <cell r="J59">
            <v>157707823.39499837</v>
          </cell>
          <cell r="K59">
            <v>150264748.54285899</v>
          </cell>
          <cell r="L59">
            <v>143018001.796206</v>
          </cell>
          <cell r="M59">
            <v>69344571.530662999</v>
          </cell>
          <cell r="N59">
            <v>53555554.347434096</v>
          </cell>
          <cell r="O59">
            <v>42761630.566814996</v>
          </cell>
          <cell r="P59">
            <v>31690973.866486002</v>
          </cell>
          <cell r="Q59">
            <v>102068437.315016</v>
          </cell>
          <cell r="R59">
            <v>104152269.04756427</v>
          </cell>
          <cell r="S59">
            <v>107503117.976044</v>
          </cell>
          <cell r="T59">
            <v>111327027.92972</v>
          </cell>
          <cell r="U59">
            <v>65912749.419318996</v>
          </cell>
          <cell r="V59">
            <v>58662000.627937473</v>
          </cell>
          <cell r="W59">
            <v>60549309.505066</v>
          </cell>
          <cell r="X59">
            <v>62703061.988378003</v>
          </cell>
          <cell r="Y59">
            <v>94413304.516389996</v>
          </cell>
          <cell r="Z59">
            <v>96340848.868996948</v>
          </cell>
          <cell r="AA59">
            <v>99440384.127840698</v>
          </cell>
          <cell r="AB59">
            <v>102977500.83499101</v>
          </cell>
          <cell r="AC59">
            <v>0</v>
          </cell>
          <cell r="AD59">
            <v>0</v>
          </cell>
          <cell r="AE59">
            <v>0</v>
          </cell>
          <cell r="AF59">
            <v>0</v>
          </cell>
        </row>
        <row r="60">
          <cell r="A60" t="str">
            <v>R377L</v>
          </cell>
          <cell r="B60" t="str">
            <v/>
          </cell>
          <cell r="C60" t="str">
            <v>R377</v>
          </cell>
          <cell r="D60" t="str">
            <v/>
          </cell>
          <cell r="E60" t="str">
            <v/>
          </cell>
          <cell r="F60" t="str">
            <v/>
          </cell>
          <cell r="G60" t="str">
            <v>Lambeth (Lower)</v>
          </cell>
          <cell r="H60">
            <v>43370010.831331998</v>
          </cell>
          <cell r="I60">
            <v>38466373.670946002</v>
          </cell>
          <cell r="J60">
            <v>34787113.460433349</v>
          </cell>
          <cell r="K60">
            <v>32871433.368939999</v>
          </cell>
          <cell r="L60">
            <v>30751383.725901999</v>
          </cell>
          <cell r="M60">
            <v>13954226.409247</v>
          </cell>
          <cell r="N60">
            <v>9774525.5959339514</v>
          </cell>
          <cell r="O60">
            <v>7054125.60721</v>
          </cell>
          <cell r="P60">
            <v>4015748.5520390002</v>
          </cell>
          <cell r="Q60">
            <v>24512147.261698999</v>
          </cell>
          <cell r="R60">
            <v>25012587.864499394</v>
          </cell>
          <cell r="S60">
            <v>25817307.76173</v>
          </cell>
          <cell r="T60">
            <v>26735635.173863001</v>
          </cell>
          <cell r="V60">
            <v>0</v>
          </cell>
          <cell r="W60">
            <v>0</v>
          </cell>
          <cell r="X60">
            <v>0</v>
          </cell>
          <cell r="Y60">
            <v>22673736.217071999</v>
          </cell>
          <cell r="Z60">
            <v>23136643.77466194</v>
          </cell>
          <cell r="AA60">
            <v>23881009.67960025</v>
          </cell>
          <cell r="AB60">
            <v>24730462.535823278</v>
          </cell>
          <cell r="AD60">
            <v>0</v>
          </cell>
          <cell r="AE60">
            <v>0</v>
          </cell>
          <cell r="AF60">
            <v>0</v>
          </cell>
        </row>
        <row r="61">
          <cell r="A61" t="str">
            <v>R377U</v>
          </cell>
          <cell r="B61" t="str">
            <v>R377</v>
          </cell>
          <cell r="C61" t="str">
            <v/>
          </cell>
          <cell r="D61" t="str">
            <v/>
          </cell>
          <cell r="E61" t="str">
            <v/>
          </cell>
          <cell r="F61" t="str">
            <v/>
          </cell>
          <cell r="G61" t="str">
            <v>Lambeth (Upper)</v>
          </cell>
          <cell r="H61">
            <v>146684783.20064801</v>
          </cell>
          <cell r="I61">
            <v>132946635.174733</v>
          </cell>
          <cell r="J61">
            <v>122920709.93456502</v>
          </cell>
          <cell r="K61">
            <v>117393315.17391901</v>
          </cell>
          <cell r="L61">
            <v>112266618.07030401</v>
          </cell>
          <cell r="M61">
            <v>55390345.121416003</v>
          </cell>
          <cell r="N61">
            <v>43781028.751500145</v>
          </cell>
          <cell r="O61">
            <v>35707504.959605001</v>
          </cell>
          <cell r="P61">
            <v>27675225.314447001</v>
          </cell>
          <cell r="Q61">
            <v>77556290.053316996</v>
          </cell>
          <cell r="R61">
            <v>79139681.183064878</v>
          </cell>
          <cell r="S61">
            <v>81685810.214313999</v>
          </cell>
          <cell r="T61">
            <v>84591392.755857006</v>
          </cell>
          <cell r="U61">
            <v>65912749.419318996</v>
          </cell>
          <cell r="V61">
            <v>0</v>
          </cell>
          <cell r="W61">
            <v>0</v>
          </cell>
          <cell r="X61">
            <v>0</v>
          </cell>
          <cell r="Y61">
            <v>71739568.299318001</v>
          </cell>
          <cell r="Z61">
            <v>73204205.09433502</v>
          </cell>
          <cell r="AA61">
            <v>75559374.448240459</v>
          </cell>
          <cell r="AB61">
            <v>78247038.299167737</v>
          </cell>
          <cell r="AC61">
            <v>0</v>
          </cell>
          <cell r="AD61">
            <v>0</v>
          </cell>
          <cell r="AE61">
            <v>0</v>
          </cell>
          <cell r="AF61">
            <v>0</v>
          </cell>
        </row>
        <row r="62">
          <cell r="A62" t="str">
            <v>R378</v>
          </cell>
          <cell r="B62" t="str">
            <v/>
          </cell>
          <cell r="C62" t="str">
            <v/>
          </cell>
          <cell r="D62" t="str">
            <v/>
          </cell>
          <cell r="E62" t="str">
            <v/>
          </cell>
          <cell r="F62" t="str">
            <v/>
          </cell>
          <cell r="G62" t="str">
            <v>Lewisham</v>
          </cell>
          <cell r="H62">
            <v>162590461.903889</v>
          </cell>
          <cell r="I62">
            <v>146690805.180554</v>
          </cell>
          <cell r="J62">
            <v>135019440.18738323</v>
          </cell>
          <cell r="K62">
            <v>128659325.106429</v>
          </cell>
          <cell r="L62">
            <v>122529027.299613</v>
          </cell>
          <cell r="M62">
            <v>59608092.950838</v>
          </cell>
          <cell r="N62">
            <v>46158845.157907799</v>
          </cell>
          <cell r="O62">
            <v>36939854.006738998</v>
          </cell>
          <cell r="P62">
            <v>27547074.096267</v>
          </cell>
          <cell r="Q62">
            <v>87082712.229716003</v>
          </cell>
          <cell r="R62">
            <v>88860595.029475421</v>
          </cell>
          <cell r="S62">
            <v>91719471.099689007</v>
          </cell>
          <cell r="T62">
            <v>94981953.203345001</v>
          </cell>
          <cell r="U62">
            <v>71567774.591636002</v>
          </cell>
          <cell r="V62">
            <v>69176869.801908612</v>
          </cell>
          <cell r="W62">
            <v>71402469.322409004</v>
          </cell>
          <cell r="X62">
            <v>73942271.128157005</v>
          </cell>
          <cell r="Y62">
            <v>80551508.812487006</v>
          </cell>
          <cell r="Z62">
            <v>82196050.402264774</v>
          </cell>
          <cell r="AA62">
            <v>84840510.767212331</v>
          </cell>
          <cell r="AB62">
            <v>87858306.71309413</v>
          </cell>
          <cell r="AC62">
            <v>0</v>
          </cell>
          <cell r="AD62">
            <v>0</v>
          </cell>
          <cell r="AE62">
            <v>0</v>
          </cell>
          <cell r="AF62">
            <v>0</v>
          </cell>
        </row>
        <row r="63">
          <cell r="A63" t="str">
            <v>R378L</v>
          </cell>
          <cell r="B63" t="str">
            <v/>
          </cell>
          <cell r="C63" t="str">
            <v>R378</v>
          </cell>
          <cell r="D63" t="str">
            <v/>
          </cell>
          <cell r="E63" t="str">
            <v/>
          </cell>
          <cell r="F63" t="str">
            <v/>
          </cell>
          <cell r="G63" t="str">
            <v>Lewisham (Lower)</v>
          </cell>
          <cell r="H63">
            <v>28652298.224606998</v>
          </cell>
          <cell r="I63">
            <v>25359310.98031</v>
          </cell>
          <cell r="J63">
            <v>22888465.320064209</v>
          </cell>
          <cell r="K63">
            <v>21601729.896708999</v>
          </cell>
          <cell r="L63">
            <v>20177633.583470002</v>
          </cell>
          <cell r="M63">
            <v>9000343.7541949991</v>
          </cell>
          <cell r="N63">
            <v>6195513.015758384</v>
          </cell>
          <cell r="O63">
            <v>4371721.9732259996</v>
          </cell>
          <cell r="P63">
            <v>2334750.4239849998</v>
          </cell>
          <cell r="Q63">
            <v>16358967.226115</v>
          </cell>
          <cell r="R63">
            <v>16692952.304305827</v>
          </cell>
          <cell r="S63">
            <v>17230007.923482999</v>
          </cell>
          <cell r="T63">
            <v>17842883.159485001</v>
          </cell>
          <cell r="V63">
            <v>0</v>
          </cell>
          <cell r="W63">
            <v>0</v>
          </cell>
          <cell r="X63">
            <v>0</v>
          </cell>
          <cell r="Y63">
            <v>15132044.684156001</v>
          </cell>
          <cell r="Z63">
            <v>15440980.881482892</v>
          </cell>
          <cell r="AA63">
            <v>15937757.329221776</v>
          </cell>
          <cell r="AB63">
            <v>16504666.922523627</v>
          </cell>
          <cell r="AD63">
            <v>0</v>
          </cell>
          <cell r="AE63">
            <v>0</v>
          </cell>
          <cell r="AF63">
            <v>0</v>
          </cell>
        </row>
        <row r="64">
          <cell r="A64" t="str">
            <v>R378U</v>
          </cell>
          <cell r="B64" t="str">
            <v>R378</v>
          </cell>
          <cell r="C64" t="str">
            <v/>
          </cell>
          <cell r="D64" t="str">
            <v/>
          </cell>
          <cell r="E64" t="str">
            <v/>
          </cell>
          <cell r="F64" t="str">
            <v/>
          </cell>
          <cell r="G64" t="str">
            <v>Lewisham (Upper)</v>
          </cell>
          <cell r="H64">
            <v>133938163.67928199</v>
          </cell>
          <cell r="I64">
            <v>121331494.20024399</v>
          </cell>
          <cell r="J64">
            <v>112130974.86731902</v>
          </cell>
          <cell r="K64">
            <v>107057595.20972</v>
          </cell>
          <cell r="L64">
            <v>102351393.716142</v>
          </cell>
          <cell r="M64">
            <v>50607749.196643002</v>
          </cell>
          <cell r="N64">
            <v>39963332.142149411</v>
          </cell>
          <cell r="O64">
            <v>32568132.033514</v>
          </cell>
          <cell r="P64">
            <v>25212323.672281999</v>
          </cell>
          <cell r="Q64">
            <v>70723745.003601</v>
          </cell>
          <cell r="R64">
            <v>72167642.725169599</v>
          </cell>
          <cell r="S64">
            <v>74489463.176205993</v>
          </cell>
          <cell r="T64">
            <v>77139070.043860003</v>
          </cell>
          <cell r="U64">
            <v>71567774.591636002</v>
          </cell>
          <cell r="V64">
            <v>0</v>
          </cell>
          <cell r="W64">
            <v>0</v>
          </cell>
          <cell r="X64">
            <v>0</v>
          </cell>
          <cell r="Y64">
            <v>65419464.128330998</v>
          </cell>
          <cell r="Z64">
            <v>66755069.520781882</v>
          </cell>
          <cell r="AA64">
            <v>68902753.437990546</v>
          </cell>
          <cell r="AB64">
            <v>71353639.790570512</v>
          </cell>
          <cell r="AC64">
            <v>0</v>
          </cell>
          <cell r="AD64">
            <v>0</v>
          </cell>
          <cell r="AE64">
            <v>0</v>
          </cell>
          <cell r="AF64">
            <v>0</v>
          </cell>
        </row>
        <row r="65">
          <cell r="A65" t="str">
            <v>R379</v>
          </cell>
          <cell r="B65" t="str">
            <v/>
          </cell>
          <cell r="C65" t="str">
            <v/>
          </cell>
          <cell r="D65" t="str">
            <v/>
          </cell>
          <cell r="E65" t="str">
            <v/>
          </cell>
          <cell r="F65" t="str">
            <v/>
          </cell>
          <cell r="G65" t="str">
            <v>Southwark</v>
          </cell>
          <cell r="H65">
            <v>197915173.81830701</v>
          </cell>
          <cell r="I65">
            <v>179521254.18562001</v>
          </cell>
          <cell r="J65">
            <v>165996184.5180645</v>
          </cell>
          <cell r="K65">
            <v>158670816.10907</v>
          </cell>
          <cell r="L65">
            <v>151524046.60371599</v>
          </cell>
          <cell r="M65">
            <v>73479778.812674001</v>
          </cell>
          <cell r="N65">
            <v>57789763.7696307</v>
          </cell>
          <cell r="O65">
            <v>46983113.845261998</v>
          </cell>
          <cell r="P65">
            <v>35863587.787069999</v>
          </cell>
          <cell r="Q65">
            <v>106041475.37294599</v>
          </cell>
          <cell r="R65">
            <v>108206420.74843378</v>
          </cell>
          <cell r="S65">
            <v>111687702.263807</v>
          </cell>
          <cell r="T65">
            <v>115660458.816645</v>
          </cell>
          <cell r="U65">
            <v>45339358.260103002</v>
          </cell>
          <cell r="V65">
            <v>33899735.7048783</v>
          </cell>
          <cell r="W65">
            <v>34990378.223770998</v>
          </cell>
          <cell r="X65">
            <v>36234993.804155</v>
          </cell>
          <cell r="Y65">
            <v>98088364.719974995</v>
          </cell>
          <cell r="Z65">
            <v>100090939.19230126</v>
          </cell>
          <cell r="AA65">
            <v>103311124.59402148</v>
          </cell>
          <cell r="AB65">
            <v>106985924.40539663</v>
          </cell>
          <cell r="AC65">
            <v>0</v>
          </cell>
          <cell r="AD65">
            <v>0</v>
          </cell>
          <cell r="AE65">
            <v>0</v>
          </cell>
          <cell r="AF65">
            <v>0</v>
          </cell>
        </row>
        <row r="66">
          <cell r="A66" t="str">
            <v>R379L</v>
          </cell>
          <cell r="B66" t="str">
            <v/>
          </cell>
          <cell r="C66" t="str">
            <v>R379</v>
          </cell>
          <cell r="D66" t="str">
            <v/>
          </cell>
          <cell r="E66" t="str">
            <v/>
          </cell>
          <cell r="F66" t="str">
            <v/>
          </cell>
          <cell r="G66" t="str">
            <v>Southwark (Lower)</v>
          </cell>
          <cell r="H66">
            <v>47840280.719334997</v>
          </cell>
          <cell r="I66">
            <v>42697635.874811001</v>
          </cell>
          <cell r="J66">
            <v>38840129.066964075</v>
          </cell>
          <cell r="K66">
            <v>36835061.176613003</v>
          </cell>
          <cell r="L66">
            <v>34617349.721238002</v>
          </cell>
          <cell r="M66">
            <v>15541135.698279001</v>
          </cell>
          <cell r="N66">
            <v>11129201.113329399</v>
          </cell>
          <cell r="O66">
            <v>8232600.7187930001</v>
          </cell>
          <cell r="P66">
            <v>4997493.3468760001</v>
          </cell>
          <cell r="Q66">
            <v>27156500.176532999</v>
          </cell>
          <cell r="R66">
            <v>27710927.953634679</v>
          </cell>
          <cell r="S66">
            <v>28602460.457821</v>
          </cell>
          <cell r="T66">
            <v>29619856.374361999</v>
          </cell>
          <cell r="V66">
            <v>0</v>
          </cell>
          <cell r="W66">
            <v>0</v>
          </cell>
          <cell r="X66">
            <v>0</v>
          </cell>
          <cell r="Y66">
            <v>25119762.663293</v>
          </cell>
          <cell r="Z66">
            <v>25632608.35711208</v>
          </cell>
          <cell r="AA66">
            <v>26457275.923484426</v>
          </cell>
          <cell r="AB66">
            <v>27398367.146284852</v>
          </cell>
          <cell r="AD66">
            <v>0</v>
          </cell>
          <cell r="AE66">
            <v>0</v>
          </cell>
          <cell r="AF66">
            <v>0</v>
          </cell>
        </row>
        <row r="67">
          <cell r="A67" t="str">
            <v>R379U</v>
          </cell>
          <cell r="B67" t="str">
            <v>R379</v>
          </cell>
          <cell r="C67" t="str">
            <v/>
          </cell>
          <cell r="D67" t="str">
            <v/>
          </cell>
          <cell r="E67" t="str">
            <v/>
          </cell>
          <cell r="F67" t="str">
            <v/>
          </cell>
          <cell r="G67" t="str">
            <v>Southwark (Upper)</v>
          </cell>
          <cell r="H67">
            <v>150074893.09897199</v>
          </cell>
          <cell r="I67">
            <v>136823618.310808</v>
          </cell>
          <cell r="J67">
            <v>127156055.45110041</v>
          </cell>
          <cell r="K67">
            <v>121835754.932456</v>
          </cell>
          <cell r="L67">
            <v>116906696.882478</v>
          </cell>
          <cell r="M67">
            <v>57938643.114395</v>
          </cell>
          <cell r="N67">
            <v>46660562.656301305</v>
          </cell>
          <cell r="O67">
            <v>38750513.12647</v>
          </cell>
          <cell r="P67">
            <v>30866094.440195002</v>
          </cell>
          <cell r="Q67">
            <v>78884975.196412995</v>
          </cell>
          <cell r="R67">
            <v>80495492.794799104</v>
          </cell>
          <cell r="S67">
            <v>83085241.805987</v>
          </cell>
          <cell r="T67">
            <v>86040602.442283005</v>
          </cell>
          <cell r="U67">
            <v>45339358.260103002</v>
          </cell>
          <cell r="V67">
            <v>0</v>
          </cell>
          <cell r="W67">
            <v>0</v>
          </cell>
          <cell r="X67">
            <v>0</v>
          </cell>
          <cell r="Y67">
            <v>72968602.056682006</v>
          </cell>
          <cell r="Z67">
            <v>74458330.835189179</v>
          </cell>
          <cell r="AA67">
            <v>76853848.670537978</v>
          </cell>
          <cell r="AB67">
            <v>79587557.259111777</v>
          </cell>
          <cell r="AC67">
            <v>0</v>
          </cell>
          <cell r="AD67">
            <v>0</v>
          </cell>
          <cell r="AE67">
            <v>0</v>
          </cell>
          <cell r="AF67">
            <v>0</v>
          </cell>
        </row>
        <row r="68">
          <cell r="A68" t="str">
            <v>R380</v>
          </cell>
          <cell r="B68" t="str">
            <v/>
          </cell>
          <cell r="C68" t="str">
            <v/>
          </cell>
          <cell r="D68" t="str">
            <v/>
          </cell>
          <cell r="E68" t="str">
            <v/>
          </cell>
          <cell r="F68" t="str">
            <v/>
          </cell>
          <cell r="G68" t="str">
            <v>Tower Hamlets</v>
          </cell>
          <cell r="H68">
            <v>187878867.81884199</v>
          </cell>
          <cell r="I68">
            <v>170727651.755339</v>
          </cell>
          <cell r="J68">
            <v>158104804.06105447</v>
          </cell>
          <cell r="K68">
            <v>151292440.52965799</v>
          </cell>
          <cell r="L68">
            <v>144601631.180971</v>
          </cell>
          <cell r="M68">
            <v>68664724.367064998</v>
          </cell>
          <cell r="N68">
            <v>53958157.43103227</v>
          </cell>
          <cell r="O68">
            <v>43795125.858928002</v>
          </cell>
          <cell r="P68">
            <v>33280612.981431</v>
          </cell>
          <cell r="Q68">
            <v>102062927.388274</v>
          </cell>
          <cell r="R68">
            <v>104146646.63002218</v>
          </cell>
          <cell r="S68">
            <v>107497314.67073099</v>
          </cell>
          <cell r="T68">
            <v>111321018.19953901</v>
          </cell>
          <cell r="U68">
            <v>4429338.1267919997</v>
          </cell>
          <cell r="V68">
            <v>-5705238.0841128491</v>
          </cell>
          <cell r="W68">
            <v>-5888790.4070309997</v>
          </cell>
          <cell r="X68">
            <v>-6098255.9990670001</v>
          </cell>
          <cell r="Y68">
            <v>94408207.834152997</v>
          </cell>
          <cell r="Z68">
            <v>96335648.132770523</v>
          </cell>
          <cell r="AA68">
            <v>99435016.070426166</v>
          </cell>
          <cell r="AB68">
            <v>102971941.83457358</v>
          </cell>
          <cell r="AC68">
            <v>0</v>
          </cell>
          <cell r="AD68">
            <v>5.1935732363258547E-2</v>
          </cell>
          <cell r="AE68">
            <v>5.1936000000000003E-2</v>
          </cell>
          <cell r="AF68">
            <v>5.1936000000000003E-2</v>
          </cell>
        </row>
        <row r="69">
          <cell r="A69" t="str">
            <v>R380L</v>
          </cell>
          <cell r="B69" t="str">
            <v/>
          </cell>
          <cell r="C69" t="str">
            <v>R380</v>
          </cell>
          <cell r="D69" t="str">
            <v/>
          </cell>
          <cell r="E69" t="str">
            <v/>
          </cell>
          <cell r="F69" t="str">
            <v/>
          </cell>
          <cell r="G69" t="str">
            <v>Tower Hamlets (Lower)</v>
          </cell>
          <cell r="H69">
            <v>53068785.922416002</v>
          </cell>
          <cell r="I69">
            <v>47578971.723869003</v>
          </cell>
          <cell r="J69">
            <v>43461939.860345155</v>
          </cell>
          <cell r="K69">
            <v>41324775.543750003</v>
          </cell>
          <cell r="L69">
            <v>38961993.683783002</v>
          </cell>
          <cell r="M69">
            <v>17402494.439397998</v>
          </cell>
          <cell r="N69">
            <v>12669378.871684317</v>
          </cell>
          <cell r="O69">
            <v>9541537.9146510009</v>
          </cell>
          <cell r="P69">
            <v>6048219.1826560004</v>
          </cell>
          <cell r="Q69">
            <v>30176477.284471001</v>
          </cell>
          <cell r="R69">
            <v>30792560.988660838</v>
          </cell>
          <cell r="S69">
            <v>31783237.629097998</v>
          </cell>
          <cell r="T69">
            <v>32913774.501127001</v>
          </cell>
          <cell r="V69">
            <v>0</v>
          </cell>
          <cell r="W69">
            <v>0</v>
          </cell>
          <cell r="X69">
            <v>0</v>
          </cell>
          <cell r="Y69">
            <v>27913241.488136001</v>
          </cell>
          <cell r="Z69">
            <v>28483118.914511278</v>
          </cell>
          <cell r="AA69">
            <v>29399494.806915648</v>
          </cell>
          <cell r="AB69">
            <v>30445241.413542476</v>
          </cell>
          <cell r="AD69">
            <v>0</v>
          </cell>
          <cell r="AE69">
            <v>0</v>
          </cell>
          <cell r="AF69">
            <v>0</v>
          </cell>
        </row>
        <row r="70">
          <cell r="A70" t="str">
            <v>R380U</v>
          </cell>
          <cell r="B70" t="str">
            <v>R380</v>
          </cell>
          <cell r="C70" t="str">
            <v/>
          </cell>
          <cell r="D70" t="str">
            <v/>
          </cell>
          <cell r="E70" t="str">
            <v/>
          </cell>
          <cell r="F70" t="str">
            <v/>
          </cell>
          <cell r="G70" t="str">
            <v>Tower Hamlets (Upper)</v>
          </cell>
          <cell r="H70">
            <v>134810081.89642701</v>
          </cell>
          <cell r="I70">
            <v>123148680.03147</v>
          </cell>
          <cell r="J70">
            <v>114642864.2007093</v>
          </cell>
          <cell r="K70">
            <v>109967664.985908</v>
          </cell>
          <cell r="L70">
            <v>105639637.497188</v>
          </cell>
          <cell r="M70">
            <v>51262229.927666999</v>
          </cell>
          <cell r="N70">
            <v>41288778.559347957</v>
          </cell>
          <cell r="O70">
            <v>34253587.944275998</v>
          </cell>
          <cell r="P70">
            <v>27232393.798776001</v>
          </cell>
          <cell r="Q70">
            <v>71886450.103802994</v>
          </cell>
          <cell r="R70">
            <v>73354085.641361341</v>
          </cell>
          <cell r="S70">
            <v>75714077.041631997</v>
          </cell>
          <cell r="T70">
            <v>78407243.698412001</v>
          </cell>
          <cell r="U70">
            <v>4429338.1267919997</v>
          </cell>
          <cell r="V70">
            <v>0</v>
          </cell>
          <cell r="W70">
            <v>0</v>
          </cell>
          <cell r="X70">
            <v>0</v>
          </cell>
          <cell r="Y70">
            <v>66494966.346018001</v>
          </cell>
          <cell r="Z70">
            <v>67852529.218259245</v>
          </cell>
          <cell r="AA70">
            <v>70035521.263509601</v>
          </cell>
          <cell r="AB70">
            <v>72526700.421031103</v>
          </cell>
          <cell r="AC70">
            <v>0</v>
          </cell>
          <cell r="AD70">
            <v>0</v>
          </cell>
          <cell r="AE70">
            <v>0</v>
          </cell>
          <cell r="AF70">
            <v>0</v>
          </cell>
        </row>
        <row r="71">
          <cell r="A71" t="str">
            <v>R381</v>
          </cell>
          <cell r="B71" t="str">
            <v/>
          </cell>
          <cell r="C71" t="str">
            <v/>
          </cell>
          <cell r="D71" t="str">
            <v/>
          </cell>
          <cell r="E71" t="str">
            <v/>
          </cell>
          <cell r="F71" t="str">
            <v/>
          </cell>
          <cell r="G71" t="str">
            <v>Wandsworth</v>
          </cell>
          <cell r="H71">
            <v>126212840.510977</v>
          </cell>
          <cell r="I71">
            <v>114599096.986865</v>
          </cell>
          <cell r="J71">
            <v>106036940.4150033</v>
          </cell>
          <cell r="K71">
            <v>101429151.026627</v>
          </cell>
          <cell r="L71">
            <v>96854237.162700996</v>
          </cell>
          <cell r="M71">
            <v>46957013.015635997</v>
          </cell>
          <cell r="N71">
            <v>37013873.989816114</v>
          </cell>
          <cell r="O71">
            <v>30185433.334920999</v>
          </cell>
          <cell r="P71">
            <v>23076364.496263001</v>
          </cell>
          <cell r="Q71">
            <v>67642083.971229002</v>
          </cell>
          <cell r="R71">
            <v>69023066.4251872</v>
          </cell>
          <cell r="S71">
            <v>71243717.691705003</v>
          </cell>
          <cell r="T71">
            <v>73777872.666437998</v>
          </cell>
          <cell r="U71">
            <v>36020650.169261999</v>
          </cell>
          <cell r="V71">
            <v>34538346.931146331</v>
          </cell>
          <cell r="W71">
            <v>35649535.231353998</v>
          </cell>
          <cell r="X71">
            <v>36917597.173942998</v>
          </cell>
          <cell r="Y71">
            <v>62568927.673386998</v>
          </cell>
          <cell r="Z71">
            <v>63846336.443298161</v>
          </cell>
          <cell r="AA71">
            <v>65900438.864827134</v>
          </cell>
          <cell r="AB71">
            <v>68244532.216455147</v>
          </cell>
          <cell r="AC71">
            <v>0</v>
          </cell>
          <cell r="AD71">
            <v>0</v>
          </cell>
          <cell r="AE71">
            <v>0</v>
          </cell>
          <cell r="AF71">
            <v>0</v>
          </cell>
        </row>
        <row r="72">
          <cell r="A72" t="str">
            <v>R381L</v>
          </cell>
          <cell r="B72" t="str">
            <v/>
          </cell>
          <cell r="C72" t="str">
            <v>R381</v>
          </cell>
          <cell r="D72" t="str">
            <v/>
          </cell>
          <cell r="E72" t="str">
            <v/>
          </cell>
          <cell r="F72" t="str">
            <v/>
          </cell>
          <cell r="G72" t="str">
            <v>Wandsworth (Lower)</v>
          </cell>
          <cell r="H72">
            <v>41407087.686754003</v>
          </cell>
          <cell r="I72">
            <v>37008840.020000003</v>
          </cell>
          <cell r="J72">
            <v>33710115.139663242</v>
          </cell>
          <cell r="K72">
            <v>31996781.504930001</v>
          </cell>
          <cell r="L72">
            <v>30102220.022539999</v>
          </cell>
          <cell r="M72">
            <v>13237135.760536</v>
          </cell>
          <cell r="N72">
            <v>9453087.1799869761</v>
          </cell>
          <cell r="O72">
            <v>6959341.9719869997</v>
          </cell>
          <cell r="P72">
            <v>4174193.1648090002</v>
          </cell>
          <cell r="Q72">
            <v>23771704.259463999</v>
          </cell>
          <cell r="R72">
            <v>24257027.959676266</v>
          </cell>
          <cell r="S72">
            <v>25037439.532944001</v>
          </cell>
          <cell r="T72">
            <v>25928026.857731</v>
          </cell>
          <cell r="V72">
            <v>0</v>
          </cell>
          <cell r="W72">
            <v>0</v>
          </cell>
          <cell r="X72">
            <v>0</v>
          </cell>
          <cell r="Y72">
            <v>21988826.440003999</v>
          </cell>
          <cell r="Z72">
            <v>22437750.862700548</v>
          </cell>
          <cell r="AA72">
            <v>23159631.567973204</v>
          </cell>
          <cell r="AB72">
            <v>23983424.843401175</v>
          </cell>
          <cell r="AD72">
            <v>0</v>
          </cell>
          <cell r="AE72">
            <v>0</v>
          </cell>
          <cell r="AF72">
            <v>0</v>
          </cell>
        </row>
        <row r="73">
          <cell r="A73" t="str">
            <v>R381U</v>
          </cell>
          <cell r="B73" t="str">
            <v>R381</v>
          </cell>
          <cell r="C73" t="str">
            <v/>
          </cell>
          <cell r="D73" t="str">
            <v/>
          </cell>
          <cell r="E73" t="str">
            <v/>
          </cell>
          <cell r="F73" t="str">
            <v/>
          </cell>
          <cell r="G73" t="str">
            <v>Wandsworth (Upper)</v>
          </cell>
          <cell r="H73">
            <v>84805752.824222997</v>
          </cell>
          <cell r="I73">
            <v>77590256.966865003</v>
          </cell>
          <cell r="J73">
            <v>72326825.275340065</v>
          </cell>
          <cell r="K73">
            <v>69432369.521696001</v>
          </cell>
          <cell r="L73">
            <v>66752017.140160002</v>
          </cell>
          <cell r="M73">
            <v>33719877.255098999</v>
          </cell>
          <cell r="N73">
            <v>27560786.809829134</v>
          </cell>
          <cell r="O73">
            <v>23226091.362934001</v>
          </cell>
          <cell r="P73">
            <v>18902171.331452999</v>
          </cell>
          <cell r="Q73">
            <v>43870379.711764999</v>
          </cell>
          <cell r="R73">
            <v>44766038.465510927</v>
          </cell>
          <cell r="S73">
            <v>46206278.158762001</v>
          </cell>
          <cell r="T73">
            <v>47849845.808706999</v>
          </cell>
          <cell r="U73">
            <v>36020650.169261999</v>
          </cell>
          <cell r="V73">
            <v>0</v>
          </cell>
          <cell r="W73">
            <v>0</v>
          </cell>
          <cell r="X73">
            <v>0</v>
          </cell>
          <cell r="Y73">
            <v>40580101.233383</v>
          </cell>
          <cell r="Z73">
            <v>41408585.580597609</v>
          </cell>
          <cell r="AA73">
            <v>42740807.296854854</v>
          </cell>
          <cell r="AB73">
            <v>44261107.373053975</v>
          </cell>
          <cell r="AC73">
            <v>0</v>
          </cell>
          <cell r="AD73">
            <v>0</v>
          </cell>
          <cell r="AE73">
            <v>0</v>
          </cell>
          <cell r="AF73">
            <v>0</v>
          </cell>
        </row>
        <row r="74">
          <cell r="A74" t="str">
            <v>R382</v>
          </cell>
          <cell r="B74" t="str">
            <v/>
          </cell>
          <cell r="C74" t="str">
            <v/>
          </cell>
          <cell r="D74" t="str">
            <v/>
          </cell>
          <cell r="E74" t="str">
            <v/>
          </cell>
          <cell r="F74" t="str">
            <v/>
          </cell>
          <cell r="G74" t="str">
            <v>Westminster</v>
          </cell>
          <cell r="H74">
            <v>154110655.871984</v>
          </cell>
          <cell r="I74">
            <v>140567887.932385</v>
          </cell>
          <cell r="J74">
            <v>130571057.1928468</v>
          </cell>
          <cell r="K74">
            <v>125218797.808415</v>
          </cell>
          <cell r="L74">
            <v>119855540.997206</v>
          </cell>
          <cell r="M74">
            <v>57851443.866965003</v>
          </cell>
          <cell r="N74">
            <v>46165872.166153401</v>
          </cell>
          <cell r="O74">
            <v>38098078.819848001</v>
          </cell>
          <cell r="P74">
            <v>29635918.546266001</v>
          </cell>
          <cell r="Q74">
            <v>82716444.065419003</v>
          </cell>
          <cell r="R74">
            <v>84405185.026693419</v>
          </cell>
          <cell r="S74">
            <v>87120718.988566995</v>
          </cell>
          <cell r="T74">
            <v>90219622.450939998</v>
          </cell>
          <cell r="U74">
            <v>-465408315.77527398</v>
          </cell>
          <cell r="V74">
            <v>-538451591.84646726</v>
          </cell>
          <cell r="W74">
            <v>-555774977.65530503</v>
          </cell>
          <cell r="X74">
            <v>-575544017.93127298</v>
          </cell>
          <cell r="Y74">
            <v>76512710.760512993</v>
          </cell>
          <cell r="Z74">
            <v>78074796.149691418</v>
          </cell>
          <cell r="AA74">
            <v>80586665.06442447</v>
          </cell>
          <cell r="AB74">
            <v>83453150.767119497</v>
          </cell>
          <cell r="AC74">
            <v>0.5</v>
          </cell>
          <cell r="AD74">
            <v>0.5</v>
          </cell>
          <cell r="AE74">
            <v>0.5</v>
          </cell>
          <cell r="AF74">
            <v>0.5</v>
          </cell>
        </row>
        <row r="75">
          <cell r="A75" t="str">
            <v>R382L</v>
          </cell>
          <cell r="B75" t="str">
            <v/>
          </cell>
          <cell r="C75" t="str">
            <v>R382</v>
          </cell>
          <cell r="D75" t="str">
            <v/>
          </cell>
          <cell r="E75" t="str">
            <v/>
          </cell>
          <cell r="F75" t="str">
            <v/>
          </cell>
          <cell r="G75" t="str">
            <v>Westminster (Lower)</v>
          </cell>
          <cell r="H75">
            <v>60932864.091594003</v>
          </cell>
          <cell r="I75">
            <v>55036480.978326999</v>
          </cell>
          <cell r="J75">
            <v>50615655.030008972</v>
          </cell>
          <cell r="K75">
            <v>48324288.800134003</v>
          </cell>
          <cell r="L75">
            <v>45792321.189113997</v>
          </cell>
          <cell r="M75">
            <v>21142930.095267002</v>
          </cell>
          <cell r="N75">
            <v>16030132.576532524</v>
          </cell>
          <cell r="O75">
            <v>12626060.287404999</v>
          </cell>
          <cell r="P75">
            <v>8824298.702885</v>
          </cell>
          <cell r="Q75">
            <v>33893550.883060001</v>
          </cell>
          <cell r="R75">
            <v>34585522.453476451</v>
          </cell>
          <cell r="S75">
            <v>35698228.512728997</v>
          </cell>
          <cell r="T75">
            <v>36968022.486229002</v>
          </cell>
          <cell r="V75">
            <v>0</v>
          </cell>
          <cell r="W75">
            <v>0</v>
          </cell>
          <cell r="X75">
            <v>0</v>
          </cell>
          <cell r="Y75">
            <v>31351534.566830002</v>
          </cell>
          <cell r="Z75">
            <v>31991608.269465718</v>
          </cell>
          <cell r="AA75">
            <v>33020861.374274325</v>
          </cell>
          <cell r="AB75">
            <v>34195420.799761832</v>
          </cell>
          <cell r="AD75">
            <v>0</v>
          </cell>
          <cell r="AE75">
            <v>0</v>
          </cell>
          <cell r="AF75">
            <v>0</v>
          </cell>
        </row>
        <row r="76">
          <cell r="A76" t="str">
            <v>R382U</v>
          </cell>
          <cell r="B76" t="str">
            <v>R382</v>
          </cell>
          <cell r="C76" t="str">
            <v/>
          </cell>
          <cell r="D76" t="str">
            <v/>
          </cell>
          <cell r="E76" t="str">
            <v/>
          </cell>
          <cell r="F76" t="str">
            <v/>
          </cell>
          <cell r="G76" t="str">
            <v>Westminster (Upper)</v>
          </cell>
          <cell r="H76">
            <v>93177791.780389994</v>
          </cell>
          <cell r="I76">
            <v>85531406.954058006</v>
          </cell>
          <cell r="J76">
            <v>79955402.162837833</v>
          </cell>
          <cell r="K76">
            <v>76894509.008281007</v>
          </cell>
          <cell r="L76">
            <v>74063219.808091998</v>
          </cell>
          <cell r="M76">
            <v>36708513.771697998</v>
          </cell>
          <cell r="N76">
            <v>30135739.589620873</v>
          </cell>
          <cell r="O76">
            <v>25472018.532442998</v>
          </cell>
          <cell r="P76">
            <v>20811619.843380999</v>
          </cell>
          <cell r="Q76">
            <v>48822893.182360001</v>
          </cell>
          <cell r="R76">
            <v>49819662.573216967</v>
          </cell>
          <cell r="S76">
            <v>51422490.475837</v>
          </cell>
          <cell r="T76">
            <v>53251599.964709997</v>
          </cell>
          <cell r="U76">
            <v>-465408315.77527398</v>
          </cell>
          <cell r="V76">
            <v>0</v>
          </cell>
          <cell r="W76">
            <v>0</v>
          </cell>
          <cell r="X76">
            <v>0</v>
          </cell>
          <cell r="Y76">
            <v>45161176.193682998</v>
          </cell>
          <cell r="Z76">
            <v>46083187.880225696</v>
          </cell>
          <cell r="AA76">
            <v>47565803.690149225</v>
          </cell>
          <cell r="AB76">
            <v>49257729.967356749</v>
          </cell>
          <cell r="AC76">
            <v>0.5</v>
          </cell>
          <cell r="AD76">
            <v>0</v>
          </cell>
          <cell r="AE76">
            <v>0</v>
          </cell>
          <cell r="AF76">
            <v>0</v>
          </cell>
        </row>
        <row r="77">
          <cell r="A77" t="str">
            <v>R383</v>
          </cell>
          <cell r="B77" t="str">
            <v/>
          </cell>
          <cell r="C77" t="str">
            <v/>
          </cell>
          <cell r="D77" t="str">
            <v/>
          </cell>
          <cell r="E77" t="str">
            <v/>
          </cell>
          <cell r="F77" t="str">
            <v/>
          </cell>
          <cell r="G77" t="str">
            <v>Barking and Dagenham</v>
          </cell>
          <cell r="H77">
            <v>98835200.187377006</v>
          </cell>
          <cell r="I77">
            <v>89494348.353047997</v>
          </cell>
          <cell r="J77">
            <v>82643118.515856847</v>
          </cell>
          <cell r="K77">
            <v>78908249.374228001</v>
          </cell>
          <cell r="L77">
            <v>75325427.943880007</v>
          </cell>
          <cell r="M77">
            <v>36689333.686961003</v>
          </cell>
          <cell r="N77">
            <v>28760035.368527759</v>
          </cell>
          <cell r="O77">
            <v>23291607.533665001</v>
          </cell>
          <cell r="P77">
            <v>17730489.712216001</v>
          </cell>
          <cell r="Q77">
            <v>52805014.666088</v>
          </cell>
          <cell r="R77">
            <v>53883083.147329085</v>
          </cell>
          <cell r="S77">
            <v>55616641.840562999</v>
          </cell>
          <cell r="T77">
            <v>57594938.231664002</v>
          </cell>
          <cell r="U77">
            <v>35294242.639688</v>
          </cell>
          <cell r="V77">
            <v>36433858.708180375</v>
          </cell>
          <cell r="W77">
            <v>37606030.543985002</v>
          </cell>
          <cell r="X77">
            <v>38943685.462490998</v>
          </cell>
          <cell r="Y77">
            <v>48844638.566131003</v>
          </cell>
          <cell r="Z77">
            <v>49841851.911279403</v>
          </cell>
          <cell r="AA77">
            <v>51445393.70252078</v>
          </cell>
          <cell r="AB77">
            <v>53275317.864289202</v>
          </cell>
          <cell r="AC77">
            <v>0</v>
          </cell>
          <cell r="AD77">
            <v>0</v>
          </cell>
          <cell r="AE77">
            <v>0</v>
          </cell>
          <cell r="AF77">
            <v>0</v>
          </cell>
        </row>
        <row r="78">
          <cell r="A78" t="str">
            <v>R383L</v>
          </cell>
          <cell r="B78" t="str">
            <v/>
          </cell>
          <cell r="C78" t="str">
            <v>R383</v>
          </cell>
          <cell r="D78" t="str">
            <v/>
          </cell>
          <cell r="E78" t="str">
            <v/>
          </cell>
          <cell r="F78" t="str">
            <v/>
          </cell>
          <cell r="G78" t="str">
            <v>Barking and Dagenham (Lower)</v>
          </cell>
          <cell r="H78">
            <v>15532391.479851</v>
          </cell>
          <cell r="I78">
            <v>13813496.966298999</v>
          </cell>
          <cell r="J78">
            <v>12523989.440966275</v>
          </cell>
          <cell r="K78">
            <v>11853214.294752</v>
          </cell>
          <cell r="L78">
            <v>11111112.646888001</v>
          </cell>
          <cell r="M78">
            <v>4952983.244341</v>
          </cell>
          <cell r="N78">
            <v>3482579.2524199365</v>
          </cell>
          <cell r="O78">
            <v>2520918.4642579998</v>
          </cell>
          <cell r="P78">
            <v>1446864.9661709999</v>
          </cell>
          <cell r="Q78">
            <v>8860513.7219580002</v>
          </cell>
          <cell r="R78">
            <v>9041410.188546339</v>
          </cell>
          <cell r="S78">
            <v>9332295.8304939996</v>
          </cell>
          <cell r="T78">
            <v>9664247.6807170007</v>
          </cell>
          <cell r="V78">
            <v>0</v>
          </cell>
          <cell r="W78">
            <v>0</v>
          </cell>
          <cell r="X78">
            <v>0</v>
          </cell>
          <cell r="Y78">
            <v>8195975.1928110002</v>
          </cell>
          <cell r="Z78">
            <v>8363304.4244053643</v>
          </cell>
          <cell r="AA78">
            <v>8632373.6432069503</v>
          </cell>
          <cell r="AB78">
            <v>8939429.1046632268</v>
          </cell>
          <cell r="AD78">
            <v>0</v>
          </cell>
          <cell r="AE78">
            <v>0</v>
          </cell>
          <cell r="AF78">
            <v>0</v>
          </cell>
        </row>
        <row r="79">
          <cell r="A79" t="str">
            <v>R383U</v>
          </cell>
          <cell r="B79" t="str">
            <v>R383</v>
          </cell>
          <cell r="C79" t="str">
            <v/>
          </cell>
          <cell r="D79" t="str">
            <v/>
          </cell>
          <cell r="E79" t="str">
            <v/>
          </cell>
          <cell r="F79" t="str">
            <v/>
          </cell>
          <cell r="G79" t="str">
            <v>Barking and Dagenham (Upper)</v>
          </cell>
          <cell r="H79">
            <v>83302808.707525998</v>
          </cell>
          <cell r="I79">
            <v>75680851.386749998</v>
          </cell>
          <cell r="J79">
            <v>70119129.074890569</v>
          </cell>
          <cell r="K79">
            <v>67055035.079475999</v>
          </cell>
          <cell r="L79">
            <v>64214315.296991996</v>
          </cell>
          <cell r="M79">
            <v>31736350.442620002</v>
          </cell>
          <cell r="N79">
            <v>25277456.116107821</v>
          </cell>
          <cell r="O79">
            <v>20770689.069408</v>
          </cell>
          <cell r="P79">
            <v>16283624.746045001</v>
          </cell>
          <cell r="Q79">
            <v>43944500.944130003</v>
          </cell>
          <cell r="R79">
            <v>44841672.958782747</v>
          </cell>
          <cell r="S79">
            <v>46284346.010067999</v>
          </cell>
          <cell r="T79">
            <v>47930690.550947003</v>
          </cell>
          <cell r="U79">
            <v>35294242.639688</v>
          </cell>
          <cell r="V79">
            <v>0</v>
          </cell>
          <cell r="W79">
            <v>0</v>
          </cell>
          <cell r="X79">
            <v>0</v>
          </cell>
          <cell r="Y79">
            <v>40648663.373319998</v>
          </cell>
          <cell r="Z79">
            <v>41478547.486874044</v>
          </cell>
          <cell r="AA79">
            <v>42813020.059312902</v>
          </cell>
          <cell r="AB79">
            <v>44335888.759625979</v>
          </cell>
          <cell r="AC79">
            <v>0</v>
          </cell>
          <cell r="AD79">
            <v>0</v>
          </cell>
          <cell r="AE79">
            <v>0</v>
          </cell>
          <cell r="AF79">
            <v>0</v>
          </cell>
        </row>
        <row r="80">
          <cell r="A80" t="str">
            <v>R384</v>
          </cell>
          <cell r="B80" t="str">
            <v/>
          </cell>
          <cell r="C80" t="str">
            <v/>
          </cell>
          <cell r="D80" t="str">
            <v/>
          </cell>
          <cell r="E80" t="str">
            <v/>
          </cell>
          <cell r="F80" t="str">
            <v/>
          </cell>
          <cell r="G80" t="str">
            <v>Barnet</v>
          </cell>
          <cell r="H80">
            <v>107335934.517378</v>
          </cell>
          <cell r="I80">
            <v>90598334.622642994</v>
          </cell>
          <cell r="J80">
            <v>78259847.558700606</v>
          </cell>
          <cell r="K80">
            <v>71476195.580645993</v>
          </cell>
          <cell r="L80">
            <v>64807577.177257001</v>
          </cell>
          <cell r="M80">
            <v>36848834.525683001</v>
          </cell>
          <cell r="N80">
            <v>23412996.342657708</v>
          </cell>
          <cell r="O80">
            <v>14864778.750158001</v>
          </cell>
          <cell r="P80">
            <v>6182479.5867550001</v>
          </cell>
          <cell r="Q80">
            <v>53749500.096960001</v>
          </cell>
          <cell r="R80">
            <v>54846851.216042899</v>
          </cell>
          <cell r="S80">
            <v>56611416.830487996</v>
          </cell>
          <cell r="T80">
            <v>58625097.590502001</v>
          </cell>
          <cell r="U80">
            <v>18265074.129771002</v>
          </cell>
          <cell r="V80">
            <v>18362361.605553675</v>
          </cell>
          <cell r="W80">
            <v>18953126.456603002</v>
          </cell>
          <cell r="X80">
            <v>19627293.404270999</v>
          </cell>
          <cell r="Y80">
            <v>49718287.589688003</v>
          </cell>
          <cell r="Z80">
            <v>50733337.374839686</v>
          </cell>
          <cell r="AA80">
            <v>52365560.5682014</v>
          </cell>
          <cell r="AB80">
            <v>54228215.271214351</v>
          </cell>
          <cell r="AC80">
            <v>0</v>
          </cell>
          <cell r="AD80">
            <v>0</v>
          </cell>
          <cell r="AE80">
            <v>0</v>
          </cell>
          <cell r="AF80">
            <v>0</v>
          </cell>
        </row>
        <row r="81">
          <cell r="A81" t="str">
            <v>R384L</v>
          </cell>
          <cell r="B81" t="str">
            <v/>
          </cell>
          <cell r="C81" t="str">
            <v>R384</v>
          </cell>
          <cell r="D81" t="str">
            <v/>
          </cell>
          <cell r="E81" t="str">
            <v/>
          </cell>
          <cell r="F81" t="str">
            <v/>
          </cell>
          <cell r="G81" t="str">
            <v>Barnet (Lower)</v>
          </cell>
          <cell r="H81">
            <v>23400502.955084</v>
          </cell>
          <cell r="I81">
            <v>18753241.453021001</v>
          </cell>
          <cell r="J81">
            <v>15258410.242583185</v>
          </cell>
          <cell r="K81">
            <v>13413726.535811</v>
          </cell>
          <cell r="L81">
            <v>11363009.875763001</v>
          </cell>
          <cell r="M81">
            <v>6132524.9888110003</v>
          </cell>
          <cell r="N81">
            <v>2380028.9198974296</v>
          </cell>
          <cell r="O81">
            <v>121014.24702900001</v>
          </cell>
          <cell r="P81">
            <v>-2402527.1625660001</v>
          </cell>
          <cell r="Q81">
            <v>12620716.46421</v>
          </cell>
          <cell r="R81">
            <v>12878381.322685756</v>
          </cell>
          <cell r="S81">
            <v>13292712.288783001</v>
          </cell>
          <cell r="T81">
            <v>13765537.038329</v>
          </cell>
          <cell r="V81">
            <v>0</v>
          </cell>
          <cell r="W81">
            <v>0</v>
          </cell>
          <cell r="X81">
            <v>0</v>
          </cell>
          <cell r="Y81">
            <v>11674162.729394</v>
          </cell>
          <cell r="Z81">
            <v>11912502.723484324</v>
          </cell>
          <cell r="AA81">
            <v>12295758.867124276</v>
          </cell>
          <cell r="AB81">
            <v>12733121.760454325</v>
          </cell>
          <cell r="AD81">
            <v>0</v>
          </cell>
          <cell r="AE81">
            <v>0</v>
          </cell>
          <cell r="AF81">
            <v>0</v>
          </cell>
        </row>
        <row r="82">
          <cell r="A82" t="str">
            <v>R384U</v>
          </cell>
          <cell r="B82" t="str">
            <v>R384</v>
          </cell>
          <cell r="C82" t="str">
            <v/>
          </cell>
          <cell r="D82" t="str">
            <v/>
          </cell>
          <cell r="E82" t="str">
            <v/>
          </cell>
          <cell r="F82" t="str">
            <v/>
          </cell>
          <cell r="G82" t="str">
            <v>Barnet (Upper)</v>
          </cell>
          <cell r="H82">
            <v>83935431.562294006</v>
          </cell>
          <cell r="I82">
            <v>71845093.169622004</v>
          </cell>
          <cell r="J82">
            <v>63001437.316117421</v>
          </cell>
          <cell r="K82">
            <v>58062469.044834003</v>
          </cell>
          <cell r="L82">
            <v>53444567.301494002</v>
          </cell>
          <cell r="M82">
            <v>30716309.536871001</v>
          </cell>
          <cell r="N82">
            <v>21032967.422760278</v>
          </cell>
          <cell r="O82">
            <v>14743764.503129</v>
          </cell>
          <cell r="P82">
            <v>8585006.7493210007</v>
          </cell>
          <cell r="Q82">
            <v>41128783.632749997</v>
          </cell>
          <cell r="R82">
            <v>41968469.893357143</v>
          </cell>
          <cell r="S82">
            <v>43318704.541704997</v>
          </cell>
          <cell r="T82">
            <v>44859560.552173004</v>
          </cell>
          <cell r="U82">
            <v>18265074.129771002</v>
          </cell>
          <cell r="V82">
            <v>0</v>
          </cell>
          <cell r="W82">
            <v>0</v>
          </cell>
          <cell r="X82">
            <v>0</v>
          </cell>
          <cell r="Y82">
            <v>38044124.860293999</v>
          </cell>
          <cell r="Z82">
            <v>38820834.651355356</v>
          </cell>
          <cell r="AA82">
            <v>40069801.701077126</v>
          </cell>
          <cell r="AB82">
            <v>41495093.510760032</v>
          </cell>
          <cell r="AC82">
            <v>0</v>
          </cell>
          <cell r="AD82">
            <v>0</v>
          </cell>
          <cell r="AE82">
            <v>0</v>
          </cell>
          <cell r="AF82">
            <v>0</v>
          </cell>
        </row>
        <row r="83">
          <cell r="A83" t="str">
            <v>R385</v>
          </cell>
          <cell r="B83" t="str">
            <v/>
          </cell>
          <cell r="C83" t="str">
            <v/>
          </cell>
          <cell r="D83" t="str">
            <v/>
          </cell>
          <cell r="E83" t="str">
            <v/>
          </cell>
          <cell r="F83" t="str">
            <v/>
          </cell>
          <cell r="G83" t="str">
            <v>Bexley</v>
          </cell>
          <cell r="H83">
            <v>65624665.757237002</v>
          </cell>
          <cell r="I83">
            <v>55461143.086956002</v>
          </cell>
          <cell r="J83">
            <v>47978595.9397332</v>
          </cell>
          <cell r="K83">
            <v>43855800.255039997</v>
          </cell>
          <cell r="L83">
            <v>39835520.214258999</v>
          </cell>
          <cell r="M83">
            <v>21917997.072050001</v>
          </cell>
          <cell r="N83">
            <v>13750632.228837453</v>
          </cell>
          <cell r="O83">
            <v>8526634.0780480001</v>
          </cell>
          <cell r="P83">
            <v>3249687.6936050002</v>
          </cell>
          <cell r="Q83">
            <v>33543146.014906</v>
          </cell>
          <cell r="R83">
            <v>34227963.710895747</v>
          </cell>
          <cell r="S83">
            <v>35329166.176991999</v>
          </cell>
          <cell r="T83">
            <v>36585832.520654999</v>
          </cell>
          <cell r="U83">
            <v>14499969.856930999</v>
          </cell>
          <cell r="V83">
            <v>15727792.957745641</v>
          </cell>
          <cell r="W83">
            <v>16233796.894691</v>
          </cell>
          <cell r="X83">
            <v>16811236.681557</v>
          </cell>
          <cell r="Y83">
            <v>31027410.063788</v>
          </cell>
          <cell r="Z83">
            <v>31660866.432578567</v>
          </cell>
          <cell r="AA83">
            <v>32679478.713717602</v>
          </cell>
          <cell r="AB83">
            <v>33841895.081605874</v>
          </cell>
          <cell r="AC83">
            <v>0</v>
          </cell>
          <cell r="AD83">
            <v>0</v>
          </cell>
          <cell r="AE83">
            <v>0</v>
          </cell>
          <cell r="AF83">
            <v>0</v>
          </cell>
        </row>
        <row r="84">
          <cell r="A84" t="str">
            <v>R385L</v>
          </cell>
          <cell r="B84" t="str">
            <v/>
          </cell>
          <cell r="C84" t="str">
            <v>R385</v>
          </cell>
          <cell r="D84" t="str">
            <v/>
          </cell>
          <cell r="E84" t="str">
            <v/>
          </cell>
          <cell r="F84" t="str">
            <v/>
          </cell>
          <cell r="G84" t="str">
            <v>Bexley (Lower)</v>
          </cell>
          <cell r="H84">
            <v>12451673.223022999</v>
          </cell>
          <cell r="I84">
            <v>10080725.214524999</v>
          </cell>
          <cell r="J84">
            <v>8298049.0529727349</v>
          </cell>
          <cell r="K84">
            <v>7358112.2079290003</v>
          </cell>
          <cell r="L84">
            <v>6313563.808491</v>
          </cell>
          <cell r="M84">
            <v>3209942.7076389999</v>
          </cell>
          <cell r="N84">
            <v>1286992.4810383394</v>
          </cell>
          <cell r="O84">
            <v>121491.741742</v>
          </cell>
          <cell r="P84">
            <v>-1180464.8664309999</v>
          </cell>
          <cell r="Q84">
            <v>6870782.5068859998</v>
          </cell>
          <cell r="R84">
            <v>7011056.5719343955</v>
          </cell>
          <cell r="S84">
            <v>7236620.4661870003</v>
          </cell>
          <cell r="T84">
            <v>7494028.6749219997</v>
          </cell>
          <cell r="V84">
            <v>0</v>
          </cell>
          <cell r="W84">
            <v>0</v>
          </cell>
          <cell r="X84">
            <v>0</v>
          </cell>
          <cell r="Y84">
            <v>6355473.8188699996</v>
          </cell>
          <cell r="Z84">
            <v>6485227.3290393157</v>
          </cell>
          <cell r="AA84">
            <v>6693873.9312229753</v>
          </cell>
          <cell r="AB84">
            <v>6931976.5243028505</v>
          </cell>
          <cell r="AD84">
            <v>0</v>
          </cell>
          <cell r="AE84">
            <v>0</v>
          </cell>
          <cell r="AF84">
            <v>0</v>
          </cell>
        </row>
        <row r="85">
          <cell r="A85" t="str">
            <v>R385U</v>
          </cell>
          <cell r="B85" t="str">
            <v>R385</v>
          </cell>
          <cell r="C85" t="str">
            <v/>
          </cell>
          <cell r="D85" t="str">
            <v/>
          </cell>
          <cell r="E85" t="str">
            <v/>
          </cell>
          <cell r="F85" t="str">
            <v/>
          </cell>
          <cell r="G85" t="str">
            <v>Bexley (Upper)</v>
          </cell>
          <cell r="H85">
            <v>53172992.534215003</v>
          </cell>
          <cell r="I85">
            <v>45380417.872431003</v>
          </cell>
          <cell r="J85">
            <v>39680546.886760466</v>
          </cell>
          <cell r="K85">
            <v>36497688.047110997</v>
          </cell>
          <cell r="L85">
            <v>33521956.405768</v>
          </cell>
          <cell r="M85">
            <v>18708054.364411</v>
          </cell>
          <cell r="N85">
            <v>12463639.747799113</v>
          </cell>
          <cell r="O85">
            <v>8405142.3363060001</v>
          </cell>
          <cell r="P85">
            <v>4430152.5600349996</v>
          </cell>
          <cell r="Q85">
            <v>26672363.508019999</v>
          </cell>
          <cell r="R85">
            <v>27216907.138961352</v>
          </cell>
          <cell r="S85">
            <v>28092545.710804999</v>
          </cell>
          <cell r="T85">
            <v>29091803.845733002</v>
          </cell>
          <cell r="U85">
            <v>14499969.856930999</v>
          </cell>
          <cell r="V85">
            <v>0</v>
          </cell>
          <cell r="W85">
            <v>0</v>
          </cell>
          <cell r="X85">
            <v>0</v>
          </cell>
          <cell r="Y85">
            <v>24671936.244918</v>
          </cell>
          <cell r="Z85">
            <v>25175639.103539251</v>
          </cell>
          <cell r="AA85">
            <v>25985604.782494627</v>
          </cell>
          <cell r="AB85">
            <v>26909918.557303026</v>
          </cell>
          <cell r="AC85">
            <v>0</v>
          </cell>
          <cell r="AD85">
            <v>0</v>
          </cell>
          <cell r="AE85">
            <v>0</v>
          </cell>
          <cell r="AF85">
            <v>0</v>
          </cell>
        </row>
        <row r="86">
          <cell r="A86" t="str">
            <v>R386</v>
          </cell>
          <cell r="B86" t="str">
            <v/>
          </cell>
          <cell r="C86" t="str">
            <v/>
          </cell>
          <cell r="D86" t="str">
            <v/>
          </cell>
          <cell r="E86" t="str">
            <v/>
          </cell>
          <cell r="F86" t="str">
            <v/>
          </cell>
          <cell r="G86" t="str">
            <v>Brent</v>
          </cell>
          <cell r="H86">
            <v>152673438.905572</v>
          </cell>
          <cell r="I86">
            <v>136829992.735562</v>
          </cell>
          <cell r="J86">
            <v>125181522.57550997</v>
          </cell>
          <cell r="K86">
            <v>118836897.126748</v>
          </cell>
          <cell r="L86">
            <v>112665667.366502</v>
          </cell>
          <cell r="M86">
            <v>56000116.782095999</v>
          </cell>
          <cell r="N86">
            <v>42701421.88185364</v>
          </cell>
          <cell r="O86">
            <v>33703197.432728</v>
          </cell>
          <cell r="P86">
            <v>24503742.930891</v>
          </cell>
          <cell r="Q86">
            <v>80829875.953465998</v>
          </cell>
          <cell r="R86">
            <v>82480100.693656325</v>
          </cell>
          <cell r="S86">
            <v>85133699.694020003</v>
          </cell>
          <cell r="T86">
            <v>88161924.435610995</v>
          </cell>
          <cell r="U86">
            <v>48748257.927409999</v>
          </cell>
          <cell r="V86">
            <v>49451034.533102684</v>
          </cell>
          <cell r="W86">
            <v>51042002.714523003</v>
          </cell>
          <cell r="X86">
            <v>52857578.168614998</v>
          </cell>
          <cell r="Y86">
            <v>74767635.256955996</v>
          </cell>
          <cell r="Z86">
            <v>76294093.14163211</v>
          </cell>
          <cell r="AA86">
            <v>78748672.216968507</v>
          </cell>
          <cell r="AB86">
            <v>81549780.102940172</v>
          </cell>
          <cell r="AC86">
            <v>0</v>
          </cell>
          <cell r="AD86">
            <v>0</v>
          </cell>
          <cell r="AE86">
            <v>0</v>
          </cell>
          <cell r="AF86">
            <v>0</v>
          </cell>
        </row>
        <row r="87">
          <cell r="A87" t="str">
            <v>R386L</v>
          </cell>
          <cell r="B87" t="str">
            <v/>
          </cell>
          <cell r="C87" t="str">
            <v>R386</v>
          </cell>
          <cell r="D87" t="str">
            <v/>
          </cell>
          <cell r="E87" t="str">
            <v/>
          </cell>
          <cell r="F87" t="str">
            <v/>
          </cell>
          <cell r="G87" t="str">
            <v>Brent (Lower)</v>
          </cell>
          <cell r="H87">
            <v>32881787.304655001</v>
          </cell>
          <cell r="I87">
            <v>28905777.843221001</v>
          </cell>
          <cell r="J87">
            <v>25921449.650443129</v>
          </cell>
          <cell r="K87">
            <v>24364196.387311</v>
          </cell>
          <cell r="L87">
            <v>22639555.424662001</v>
          </cell>
          <cell r="M87">
            <v>10473251.303975999</v>
          </cell>
          <cell r="N87">
            <v>7112604.1949494444</v>
          </cell>
          <cell r="O87">
            <v>4950221.5360129997</v>
          </cell>
          <cell r="P87">
            <v>2535021.1452100002</v>
          </cell>
          <cell r="Q87">
            <v>18432526.539246</v>
          </cell>
          <cell r="R87">
            <v>18808845.455493685</v>
          </cell>
          <cell r="S87">
            <v>19413974.851298999</v>
          </cell>
          <cell r="T87">
            <v>20104534.279452998</v>
          </cell>
          <cell r="V87">
            <v>0</v>
          </cell>
          <cell r="W87">
            <v>0</v>
          </cell>
          <cell r="X87">
            <v>0</v>
          </cell>
          <cell r="Y87">
            <v>17050087.048802</v>
          </cell>
          <cell r="Z87">
            <v>17398182.046331659</v>
          </cell>
          <cell r="AA87">
            <v>17957926.737451576</v>
          </cell>
          <cell r="AB87">
            <v>18596694.208494022</v>
          </cell>
          <cell r="AD87">
            <v>0</v>
          </cell>
          <cell r="AE87">
            <v>0</v>
          </cell>
          <cell r="AF87">
            <v>0</v>
          </cell>
        </row>
        <row r="88">
          <cell r="A88" t="str">
            <v>R386U</v>
          </cell>
          <cell r="B88" t="str">
            <v>R386</v>
          </cell>
          <cell r="C88" t="str">
            <v/>
          </cell>
          <cell r="D88" t="str">
            <v/>
          </cell>
          <cell r="E88" t="str">
            <v/>
          </cell>
          <cell r="F88" t="str">
            <v/>
          </cell>
          <cell r="G88" t="str">
            <v>Brent (Upper)</v>
          </cell>
          <cell r="H88">
            <v>119791651.600917</v>
          </cell>
          <cell r="I88">
            <v>107924214.892341</v>
          </cell>
          <cell r="J88">
            <v>99260072.925066844</v>
          </cell>
          <cell r="K88">
            <v>94472700.739436001</v>
          </cell>
          <cell r="L88">
            <v>90026111.941839993</v>
          </cell>
          <cell r="M88">
            <v>45526865.478119999</v>
          </cell>
          <cell r="N88">
            <v>35588817.686904199</v>
          </cell>
          <cell r="O88">
            <v>28752975.896715</v>
          </cell>
          <cell r="P88">
            <v>21968721.785681002</v>
          </cell>
          <cell r="Q88">
            <v>62397349.414221004</v>
          </cell>
          <cell r="R88">
            <v>63671255.238162644</v>
          </cell>
          <cell r="S88">
            <v>65719724.842721</v>
          </cell>
          <cell r="T88">
            <v>68057390.156158999</v>
          </cell>
          <cell r="U88">
            <v>48748257.927409999</v>
          </cell>
          <cell r="V88">
            <v>0</v>
          </cell>
          <cell r="W88">
            <v>0</v>
          </cell>
          <cell r="X88">
            <v>0</v>
          </cell>
          <cell r="Y88">
            <v>57717548.208154</v>
          </cell>
          <cell r="Z88">
            <v>58895911.095300451</v>
          </cell>
          <cell r="AA88">
            <v>60790745.479516931</v>
          </cell>
          <cell r="AB88">
            <v>62953085.894447073</v>
          </cell>
          <cell r="AC88">
            <v>0</v>
          </cell>
          <cell r="AD88">
            <v>0</v>
          </cell>
          <cell r="AE88">
            <v>0</v>
          </cell>
          <cell r="AF88">
            <v>0</v>
          </cell>
        </row>
        <row r="89">
          <cell r="A89" t="str">
            <v>R387</v>
          </cell>
          <cell r="B89" t="str">
            <v/>
          </cell>
          <cell r="C89" t="str">
            <v/>
          </cell>
          <cell r="D89" t="str">
            <v/>
          </cell>
          <cell r="E89" t="str">
            <v/>
          </cell>
          <cell r="F89" t="str">
            <v/>
          </cell>
          <cell r="G89" t="str">
            <v>Bromley</v>
          </cell>
          <cell r="H89">
            <v>69672784.366077006</v>
          </cell>
          <cell r="I89">
            <v>56502665.700089</v>
          </cell>
          <cell r="J89">
            <v>46784148.315876104</v>
          </cell>
          <cell r="K89">
            <v>41429982.99825</v>
          </cell>
          <cell r="L89">
            <v>36142067.923634</v>
          </cell>
          <cell r="M89">
            <v>21292461.236219</v>
          </cell>
          <cell r="N89">
            <v>10855091.449623659</v>
          </cell>
          <cell r="O89">
            <v>4344995.0821749996</v>
          </cell>
          <cell r="P89">
            <v>-2262041.308121</v>
          </cell>
          <cell r="Q89">
            <v>35210204.463869996</v>
          </cell>
          <cell r="R89">
            <v>35929056.866252445</v>
          </cell>
          <cell r="S89">
            <v>37084987.916074999</v>
          </cell>
          <cell r="T89">
            <v>38404109.231755003</v>
          </cell>
          <cell r="U89">
            <v>10032893.562856</v>
          </cell>
          <cell r="V89">
            <v>8829998.9926184397</v>
          </cell>
          <cell r="W89">
            <v>9114082.9874600004</v>
          </cell>
          <cell r="X89">
            <v>9438272.9580450002</v>
          </cell>
          <cell r="Y89">
            <v>32569439.129080001</v>
          </cell>
          <cell r="Z89">
            <v>33234377.601283513</v>
          </cell>
          <cell r="AA89">
            <v>34303613.822369374</v>
          </cell>
          <cell r="AB89">
            <v>35523801.039373383</v>
          </cell>
          <cell r="AC89">
            <v>0</v>
          </cell>
          <cell r="AD89">
            <v>0</v>
          </cell>
          <cell r="AE89">
            <v>0</v>
          </cell>
          <cell r="AF89">
            <v>0</v>
          </cell>
        </row>
        <row r="90">
          <cell r="A90" t="str">
            <v>R387L</v>
          </cell>
          <cell r="B90" t="str">
            <v/>
          </cell>
          <cell r="C90" t="str">
            <v>R387</v>
          </cell>
          <cell r="D90" t="str">
            <v/>
          </cell>
          <cell r="E90" t="str">
            <v/>
          </cell>
          <cell r="F90" t="str">
            <v/>
          </cell>
          <cell r="G90" t="str">
            <v>Bromley (Lower)</v>
          </cell>
          <cell r="H90">
            <v>15334337.887180001</v>
          </cell>
          <cell r="I90">
            <v>11449025.865888</v>
          </cell>
          <cell r="J90">
            <v>8525661.0885647014</v>
          </cell>
          <cell r="K90">
            <v>6977785.1240109997</v>
          </cell>
          <cell r="L90">
            <v>5255268.1735439999</v>
          </cell>
          <cell r="M90">
            <v>2949788.8177660001</v>
          </cell>
          <cell r="N90">
            <v>-147096.59266607463</v>
          </cell>
          <cell r="O90">
            <v>-1973997.6907949999</v>
          </cell>
          <cell r="P90">
            <v>-4014931.5584</v>
          </cell>
          <cell r="Q90">
            <v>8499237.0481219999</v>
          </cell>
          <cell r="R90">
            <v>8672757.681230776</v>
          </cell>
          <cell r="S90">
            <v>8951782.8148059994</v>
          </cell>
          <cell r="T90">
            <v>9270199.7319440003</v>
          </cell>
          <cell r="V90">
            <v>0</v>
          </cell>
          <cell r="W90">
            <v>0</v>
          </cell>
          <cell r="X90">
            <v>0</v>
          </cell>
          <cell r="Y90">
            <v>7861794.2695129998</v>
          </cell>
          <cell r="Z90">
            <v>8022300.8551384686</v>
          </cell>
          <cell r="AA90">
            <v>8280399.10369555</v>
          </cell>
          <cell r="AB90">
            <v>8574934.7520482</v>
          </cell>
          <cell r="AD90">
            <v>0</v>
          </cell>
          <cell r="AE90">
            <v>0</v>
          </cell>
          <cell r="AF90">
            <v>0</v>
          </cell>
        </row>
        <row r="91">
          <cell r="A91" t="str">
            <v>R387U</v>
          </cell>
          <cell r="B91" t="str">
            <v>R387</v>
          </cell>
          <cell r="C91" t="str">
            <v/>
          </cell>
          <cell r="D91" t="str">
            <v/>
          </cell>
          <cell r="E91" t="str">
            <v/>
          </cell>
          <cell r="F91" t="str">
            <v/>
          </cell>
          <cell r="G91" t="str">
            <v>Bromley (Upper)</v>
          </cell>
          <cell r="H91">
            <v>54338446.478896998</v>
          </cell>
          <cell r="I91">
            <v>45053639.834200002</v>
          </cell>
          <cell r="J91">
            <v>38258487.227311403</v>
          </cell>
          <cell r="K91">
            <v>34452197.874240004</v>
          </cell>
          <cell r="L91">
            <v>30886799.750089001</v>
          </cell>
          <cell r="M91">
            <v>18342672.418453</v>
          </cell>
          <cell r="N91">
            <v>11002188.042289734</v>
          </cell>
          <cell r="O91">
            <v>6318992.7729700003</v>
          </cell>
          <cell r="P91">
            <v>1752890.250278</v>
          </cell>
          <cell r="Q91">
            <v>26710967.415748</v>
          </cell>
          <cell r="R91">
            <v>27256299.185021669</v>
          </cell>
          <cell r="S91">
            <v>28133205.101270001</v>
          </cell>
          <cell r="T91">
            <v>29133909.499811001</v>
          </cell>
          <cell r="U91">
            <v>10032893.562856</v>
          </cell>
          <cell r="V91">
            <v>0</v>
          </cell>
          <cell r="W91">
            <v>0</v>
          </cell>
          <cell r="X91">
            <v>0</v>
          </cell>
          <cell r="Y91">
            <v>24707644.859567001</v>
          </cell>
          <cell r="Z91">
            <v>25212076.746145044</v>
          </cell>
          <cell r="AA91">
            <v>26023214.718674753</v>
          </cell>
          <cell r="AB91">
            <v>26948866.287325177</v>
          </cell>
          <cell r="AC91">
            <v>0</v>
          </cell>
          <cell r="AD91">
            <v>0</v>
          </cell>
          <cell r="AE91">
            <v>0</v>
          </cell>
          <cell r="AF91">
            <v>0</v>
          </cell>
        </row>
        <row r="92">
          <cell r="A92" t="str">
            <v>R388</v>
          </cell>
          <cell r="B92" t="str">
            <v/>
          </cell>
          <cell r="C92" t="str">
            <v/>
          </cell>
          <cell r="D92" t="str">
            <v/>
          </cell>
          <cell r="E92" t="str">
            <v/>
          </cell>
          <cell r="F92" t="str">
            <v/>
          </cell>
          <cell r="G92" t="str">
            <v>Croydon</v>
          </cell>
          <cell r="H92">
            <v>132015805.773197</v>
          </cell>
          <cell r="I92">
            <v>114564567.007397</v>
          </cell>
          <cell r="J92">
            <v>101724625.53937516</v>
          </cell>
          <cell r="K92">
            <v>94673318.369378</v>
          </cell>
          <cell r="L92">
            <v>87811042.406912997</v>
          </cell>
          <cell r="M92">
            <v>46800518.633671001</v>
          </cell>
          <cell r="N92">
            <v>32577104.683442023</v>
          </cell>
          <cell r="O92">
            <v>23301142.224741999</v>
          </cell>
          <cell r="P92">
            <v>13900141.991637999</v>
          </cell>
          <cell r="Q92">
            <v>67764048.373726994</v>
          </cell>
          <cell r="R92">
            <v>69147520.85593313</v>
          </cell>
          <cell r="S92">
            <v>71372176.144637004</v>
          </cell>
          <cell r="T92">
            <v>73910900.415273994</v>
          </cell>
          <cell r="U92">
            <v>33232272.99602</v>
          </cell>
          <cell r="V92">
            <v>31956439.599076498</v>
          </cell>
          <cell r="W92">
            <v>32984561.236443002</v>
          </cell>
          <cell r="X92">
            <v>34157829.457907997</v>
          </cell>
          <cell r="Y92">
            <v>62681744.745696999</v>
          </cell>
          <cell r="Z92">
            <v>63961456.791738145</v>
          </cell>
          <cell r="AA92">
            <v>66019262.933789231</v>
          </cell>
          <cell r="AB92">
            <v>68367582.884128451</v>
          </cell>
          <cell r="AC92">
            <v>0</v>
          </cell>
          <cell r="AD92">
            <v>0</v>
          </cell>
          <cell r="AE92">
            <v>0</v>
          </cell>
          <cell r="AF92">
            <v>0</v>
          </cell>
        </row>
        <row r="93">
          <cell r="A93" t="str">
            <v>R388L</v>
          </cell>
          <cell r="B93" t="str">
            <v/>
          </cell>
          <cell r="C93" t="str">
            <v>R388</v>
          </cell>
          <cell r="D93" t="str">
            <v/>
          </cell>
          <cell r="E93" t="str">
            <v/>
          </cell>
          <cell r="F93" t="str">
            <v/>
          </cell>
          <cell r="G93" t="str">
            <v>Croydon (Lower)</v>
          </cell>
          <cell r="H93">
            <v>24543422.994603999</v>
          </cell>
          <cell r="I93">
            <v>20489115.229010999</v>
          </cell>
          <cell r="J93">
            <v>17442155.207056388</v>
          </cell>
          <cell r="K93">
            <v>15840037.553864</v>
          </cell>
          <cell r="L93">
            <v>14061223.630754</v>
          </cell>
          <cell r="M93">
            <v>6859391.8407920003</v>
          </cell>
          <cell r="N93">
            <v>3534167.0501261763</v>
          </cell>
          <cell r="O93">
            <v>1484593.305587</v>
          </cell>
          <cell r="P93">
            <v>-804846.98059000005</v>
          </cell>
          <cell r="Q93">
            <v>13629723.388219001</v>
          </cell>
          <cell r="R93">
            <v>13907988.156930214</v>
          </cell>
          <cell r="S93">
            <v>14355444.248276999</v>
          </cell>
          <cell r="T93">
            <v>14866070.611344</v>
          </cell>
          <cell r="V93">
            <v>0</v>
          </cell>
          <cell r="W93">
            <v>0</v>
          </cell>
          <cell r="X93">
            <v>0</v>
          </cell>
          <cell r="Y93">
            <v>12607494.134102</v>
          </cell>
          <cell r="Z93">
            <v>12864889.045160448</v>
          </cell>
          <cell r="AA93">
            <v>13278785.929656224</v>
          </cell>
          <cell r="AB93">
            <v>13751115.315493202</v>
          </cell>
          <cell r="AD93">
            <v>0</v>
          </cell>
          <cell r="AE93">
            <v>0</v>
          </cell>
          <cell r="AF93">
            <v>0</v>
          </cell>
        </row>
        <row r="94">
          <cell r="A94" t="str">
            <v>R388U</v>
          </cell>
          <cell r="B94" t="str">
            <v>R388</v>
          </cell>
          <cell r="C94" t="str">
            <v/>
          </cell>
          <cell r="D94" t="str">
            <v/>
          </cell>
          <cell r="E94" t="str">
            <v/>
          </cell>
          <cell r="F94" t="str">
            <v/>
          </cell>
          <cell r="G94" t="str">
            <v>Croydon (Upper)</v>
          </cell>
          <cell r="H94">
            <v>107472382.778593</v>
          </cell>
          <cell r="I94">
            <v>94075451.778385997</v>
          </cell>
          <cell r="J94">
            <v>84282470.332318768</v>
          </cell>
          <cell r="K94">
            <v>78833280.815513998</v>
          </cell>
          <cell r="L94">
            <v>73749818.776159003</v>
          </cell>
          <cell r="M94">
            <v>39941126.792878002</v>
          </cell>
          <cell r="N94">
            <v>29042937.633315846</v>
          </cell>
          <cell r="O94">
            <v>21816548.919155002</v>
          </cell>
          <cell r="P94">
            <v>14704988.972228</v>
          </cell>
          <cell r="Q94">
            <v>54134324.985508002</v>
          </cell>
          <cell r="R94">
            <v>55239532.699002922</v>
          </cell>
          <cell r="S94">
            <v>57016731.896358997</v>
          </cell>
          <cell r="T94">
            <v>59044829.803929999</v>
          </cell>
          <cell r="U94">
            <v>33232272.99602</v>
          </cell>
          <cell r="V94">
            <v>0</v>
          </cell>
          <cell r="W94">
            <v>0</v>
          </cell>
          <cell r="X94">
            <v>0</v>
          </cell>
          <cell r="Y94">
            <v>50074250.611594997</v>
          </cell>
          <cell r="Z94">
            <v>51096567.746577702</v>
          </cell>
          <cell r="AA94">
            <v>52740477.004132077</v>
          </cell>
          <cell r="AB94">
            <v>54616467.568635255</v>
          </cell>
          <cell r="AC94">
            <v>0</v>
          </cell>
          <cell r="AD94">
            <v>0</v>
          </cell>
          <cell r="AE94">
            <v>0</v>
          </cell>
          <cell r="AF94">
            <v>0</v>
          </cell>
        </row>
        <row r="95">
          <cell r="A95" t="str">
            <v>R389</v>
          </cell>
          <cell r="B95" t="str">
            <v/>
          </cell>
          <cell r="C95" t="str">
            <v/>
          </cell>
          <cell r="D95" t="str">
            <v/>
          </cell>
          <cell r="E95" t="str">
            <v/>
          </cell>
          <cell r="F95" t="str">
            <v/>
          </cell>
          <cell r="G95" t="str">
            <v>Ealing</v>
          </cell>
          <cell r="H95">
            <v>135142752.26799899</v>
          </cell>
          <cell r="I95">
            <v>118936266.80520201</v>
          </cell>
          <cell r="J95">
            <v>107013219.58273005</v>
          </cell>
          <cell r="K95">
            <v>100488971.999607</v>
          </cell>
          <cell r="L95">
            <v>94132878.319202006</v>
          </cell>
          <cell r="M95">
            <v>48371072.928998999</v>
          </cell>
          <cell r="N95">
            <v>35007364.968684353</v>
          </cell>
          <cell r="O95">
            <v>26166502.078145001</v>
          </cell>
          <cell r="P95">
            <v>17166741.517512001</v>
          </cell>
          <cell r="Q95">
            <v>70565193.876203001</v>
          </cell>
          <cell r="R95">
            <v>72005854.614045694</v>
          </cell>
          <cell r="S95">
            <v>74322469.921461999</v>
          </cell>
          <cell r="T95">
            <v>76966136.801689997</v>
          </cell>
          <cell r="U95">
            <v>29508852.467843</v>
          </cell>
          <cell r="V95">
            <v>29495337.090701301</v>
          </cell>
          <cell r="W95">
            <v>30444278.670077</v>
          </cell>
          <cell r="X95">
            <v>31527188.472422998</v>
          </cell>
          <cell r="Y95">
            <v>65272804.335487999</v>
          </cell>
          <cell r="Z95">
            <v>66605415.517992273</v>
          </cell>
          <cell r="AA95">
            <v>68748284.677352354</v>
          </cell>
          <cell r="AB95">
            <v>71193676.541563258</v>
          </cell>
          <cell r="AC95">
            <v>0</v>
          </cell>
          <cell r="AD95">
            <v>0</v>
          </cell>
          <cell r="AE95">
            <v>0</v>
          </cell>
          <cell r="AF95">
            <v>0</v>
          </cell>
        </row>
        <row r="96">
          <cell r="A96" t="str">
            <v>R389L</v>
          </cell>
          <cell r="B96" t="str">
            <v/>
          </cell>
          <cell r="C96" t="str">
            <v>R389</v>
          </cell>
          <cell r="D96" t="str">
            <v/>
          </cell>
          <cell r="E96" t="str">
            <v/>
          </cell>
          <cell r="F96" t="str">
            <v/>
          </cell>
          <cell r="G96" t="str">
            <v>Ealing (Lower)</v>
          </cell>
          <cell r="H96">
            <v>28041276.354281001</v>
          </cell>
          <cell r="I96">
            <v>24043887.417885002</v>
          </cell>
          <cell r="J96">
            <v>21041299.205175109</v>
          </cell>
          <cell r="K96">
            <v>19467537.815917999</v>
          </cell>
          <cell r="L96">
            <v>17722043.979598001</v>
          </cell>
          <cell r="M96">
            <v>8471952.6308389995</v>
          </cell>
          <cell r="N96">
            <v>5151447.4136173204</v>
          </cell>
          <cell r="O96">
            <v>3066468.233943</v>
          </cell>
          <cell r="P96">
            <v>737584.68385200005</v>
          </cell>
          <cell r="Q96">
            <v>15571934.787046</v>
          </cell>
          <cell r="R96">
            <v>15889851.791557787</v>
          </cell>
          <cell r="S96">
            <v>16401069.581975</v>
          </cell>
          <cell r="T96">
            <v>16984459.295745</v>
          </cell>
          <cell r="V96">
            <v>0</v>
          </cell>
          <cell r="W96">
            <v>0</v>
          </cell>
          <cell r="X96">
            <v>0</v>
          </cell>
          <cell r="Y96">
            <v>14404039.678017</v>
          </cell>
          <cell r="Z96">
            <v>14698112.907190954</v>
          </cell>
          <cell r="AA96">
            <v>15170989.363326875</v>
          </cell>
          <cell r="AB96">
            <v>15710624.848564126</v>
          </cell>
          <cell r="AD96">
            <v>0</v>
          </cell>
          <cell r="AE96">
            <v>0</v>
          </cell>
          <cell r="AF96">
            <v>0</v>
          </cell>
        </row>
        <row r="97">
          <cell r="A97" t="str">
            <v>R389U</v>
          </cell>
          <cell r="B97" t="str">
            <v>R389</v>
          </cell>
          <cell r="C97" t="str">
            <v/>
          </cell>
          <cell r="D97" t="str">
            <v/>
          </cell>
          <cell r="E97" t="str">
            <v/>
          </cell>
          <cell r="F97" t="str">
            <v/>
          </cell>
          <cell r="G97" t="str">
            <v>Ealing (Upper)</v>
          </cell>
          <cell r="H97">
            <v>107101475.913718</v>
          </cell>
          <cell r="I97">
            <v>94892379.387317002</v>
          </cell>
          <cell r="J97">
            <v>85971920.377554938</v>
          </cell>
          <cell r="K97">
            <v>81021434.183688</v>
          </cell>
          <cell r="L97">
            <v>76410834.339604005</v>
          </cell>
          <cell r="M97">
            <v>39899120.298159003</v>
          </cell>
          <cell r="N97">
            <v>29855917.555067033</v>
          </cell>
          <cell r="O97">
            <v>23100033.844200999</v>
          </cell>
          <cell r="P97">
            <v>16429156.833659001</v>
          </cell>
          <cell r="Q97">
            <v>54993259.089157999</v>
          </cell>
          <cell r="R97">
            <v>56116002.822487906</v>
          </cell>
          <cell r="S97">
            <v>57921400.339487001</v>
          </cell>
          <cell r="T97">
            <v>59981677.505944997</v>
          </cell>
          <cell r="U97">
            <v>29508852.467843</v>
          </cell>
          <cell r="V97">
            <v>0</v>
          </cell>
          <cell r="W97">
            <v>0</v>
          </cell>
          <cell r="X97">
            <v>0</v>
          </cell>
          <cell r="Y97">
            <v>50868764.657471001</v>
          </cell>
          <cell r="Z97">
            <v>51907302.610801317</v>
          </cell>
          <cell r="AA97">
            <v>53577295.314025477</v>
          </cell>
          <cell r="AB97">
            <v>55483051.692999125</v>
          </cell>
          <cell r="AC97">
            <v>0</v>
          </cell>
          <cell r="AD97">
            <v>0</v>
          </cell>
          <cell r="AE97">
            <v>0</v>
          </cell>
          <cell r="AF97">
            <v>0</v>
          </cell>
        </row>
        <row r="98">
          <cell r="A98" t="str">
            <v>R390</v>
          </cell>
          <cell r="B98" t="str">
            <v/>
          </cell>
          <cell r="C98" t="str">
            <v/>
          </cell>
          <cell r="D98" t="str">
            <v/>
          </cell>
          <cell r="E98" t="str">
            <v/>
          </cell>
          <cell r="F98" t="str">
            <v/>
          </cell>
          <cell r="G98" t="str">
            <v>Enfield</v>
          </cell>
          <cell r="H98">
            <v>129552863.247731</v>
          </cell>
          <cell r="I98">
            <v>114427316.625012</v>
          </cell>
          <cell r="J98">
            <v>103309297.44289398</v>
          </cell>
          <cell r="K98">
            <v>97220185.650220007</v>
          </cell>
          <cell r="L98">
            <v>91319311.133355007</v>
          </cell>
          <cell r="M98">
            <v>46553553.587779</v>
          </cell>
          <cell r="N98">
            <v>34049821.986179695</v>
          </cell>
          <cell r="O98">
            <v>25732453.034603</v>
          </cell>
          <cell r="P98">
            <v>17288743.877578001</v>
          </cell>
          <cell r="Q98">
            <v>67873763.037232995</v>
          </cell>
          <cell r="R98">
            <v>69259475.456714287</v>
          </cell>
          <cell r="S98">
            <v>71487732.615617007</v>
          </cell>
          <cell r="T98">
            <v>74030567.255776003</v>
          </cell>
          <cell r="U98">
            <v>35571246.875929996</v>
          </cell>
          <cell r="V98">
            <v>36878617.248065986</v>
          </cell>
          <cell r="W98">
            <v>38065098.120921999</v>
          </cell>
          <cell r="X98">
            <v>39419082.175828002</v>
          </cell>
          <cell r="Y98">
            <v>62783230.809441</v>
          </cell>
          <cell r="Z98">
            <v>64065014.79746072</v>
          </cell>
          <cell r="AA98">
            <v>66126152.669445738</v>
          </cell>
          <cell r="AB98">
            <v>68478274.711592808</v>
          </cell>
          <cell r="AC98">
            <v>0</v>
          </cell>
          <cell r="AD98">
            <v>0</v>
          </cell>
          <cell r="AE98">
            <v>0</v>
          </cell>
          <cell r="AF98">
            <v>0</v>
          </cell>
        </row>
        <row r="99">
          <cell r="A99" t="str">
            <v>R390L</v>
          </cell>
          <cell r="B99" t="str">
            <v/>
          </cell>
          <cell r="C99" t="str">
            <v>R390</v>
          </cell>
          <cell r="D99" t="str">
            <v/>
          </cell>
          <cell r="E99" t="str">
            <v/>
          </cell>
          <cell r="F99" t="str">
            <v/>
          </cell>
          <cell r="G99" t="str">
            <v>Enfield (Lower)</v>
          </cell>
          <cell r="H99">
            <v>24040311.373041999</v>
          </cell>
          <cell r="I99">
            <v>20722622.861873999</v>
          </cell>
          <cell r="J99">
            <v>18230951.158369869</v>
          </cell>
          <cell r="K99">
            <v>16926139.199948002</v>
          </cell>
          <cell r="L99">
            <v>15479368.530086</v>
          </cell>
          <cell r="M99">
            <v>7306134.7822850002</v>
          </cell>
          <cell r="N99">
            <v>4540551.7273868136</v>
          </cell>
          <cell r="O99">
            <v>2795284.0719050001</v>
          </cell>
          <cell r="P99">
            <v>845875.72422099998</v>
          </cell>
          <cell r="Q99">
            <v>13416488.079589</v>
          </cell>
          <cell r="R99">
            <v>13690399.430983057</v>
          </cell>
          <cell r="S99">
            <v>14130855.128043</v>
          </cell>
          <cell r="T99">
            <v>14633492.805864999</v>
          </cell>
          <cell r="V99">
            <v>0</v>
          </cell>
          <cell r="W99">
            <v>0</v>
          </cell>
          <cell r="X99">
            <v>0</v>
          </cell>
          <cell r="Y99">
            <v>12410251.473619999</v>
          </cell>
          <cell r="Z99">
            <v>12663619.473659329</v>
          </cell>
          <cell r="AA99">
            <v>13071040.993439775</v>
          </cell>
          <cell r="AB99">
            <v>13535980.845425125</v>
          </cell>
          <cell r="AD99">
            <v>0</v>
          </cell>
          <cell r="AE99">
            <v>0</v>
          </cell>
          <cell r="AF99">
            <v>0</v>
          </cell>
        </row>
        <row r="100">
          <cell r="A100" t="str">
            <v>R390U</v>
          </cell>
          <cell r="B100" t="str">
            <v>R390</v>
          </cell>
          <cell r="C100" t="str">
            <v/>
          </cell>
          <cell r="D100" t="str">
            <v/>
          </cell>
          <cell r="E100" t="str">
            <v/>
          </cell>
          <cell r="F100" t="str">
            <v/>
          </cell>
          <cell r="G100" t="str">
            <v>Enfield (Upper)</v>
          </cell>
          <cell r="H100">
            <v>105512551.874689</v>
          </cell>
          <cell r="I100">
            <v>93704693.763137996</v>
          </cell>
          <cell r="J100">
            <v>85078346.284524113</v>
          </cell>
          <cell r="K100">
            <v>80294046.450271994</v>
          </cell>
          <cell r="L100">
            <v>75839942.603267998</v>
          </cell>
          <cell r="M100">
            <v>39247418.805494003</v>
          </cell>
          <cell r="N100">
            <v>29509270.258792877</v>
          </cell>
          <cell r="O100">
            <v>22937168.962698001</v>
          </cell>
          <cell r="P100">
            <v>16442868.153356999</v>
          </cell>
          <cell r="Q100">
            <v>54457274.957644001</v>
          </cell>
          <cell r="R100">
            <v>55569076.025731236</v>
          </cell>
          <cell r="S100">
            <v>57356877.487572998</v>
          </cell>
          <cell r="T100">
            <v>59397074.449910998</v>
          </cell>
          <cell r="U100">
            <v>35571246.875929996</v>
          </cell>
          <cell r="V100">
            <v>0</v>
          </cell>
          <cell r="W100">
            <v>0</v>
          </cell>
          <cell r="X100">
            <v>0</v>
          </cell>
          <cell r="Y100">
            <v>50372979.335819997</v>
          </cell>
          <cell r="Z100">
            <v>51401395.323801398</v>
          </cell>
          <cell r="AA100">
            <v>53055111.676005028</v>
          </cell>
          <cell r="AB100">
            <v>54942293.866167679</v>
          </cell>
          <cell r="AC100">
            <v>0</v>
          </cell>
          <cell r="AD100">
            <v>0</v>
          </cell>
          <cell r="AE100">
            <v>0</v>
          </cell>
          <cell r="AF100">
            <v>0</v>
          </cell>
        </row>
        <row r="101">
          <cell r="A101" t="str">
            <v>R391</v>
          </cell>
          <cell r="B101" t="str">
            <v/>
          </cell>
          <cell r="C101" t="str">
            <v/>
          </cell>
          <cell r="D101" t="str">
            <v/>
          </cell>
          <cell r="E101" t="str">
            <v/>
          </cell>
          <cell r="F101" t="str">
            <v/>
          </cell>
          <cell r="G101" t="str">
            <v>Haringey</v>
          </cell>
          <cell r="H101">
            <v>140808456.26038501</v>
          </cell>
          <cell r="I101">
            <v>126023570.12640999</v>
          </cell>
          <cell r="J101">
            <v>115156659.69749463</v>
          </cell>
          <cell r="K101">
            <v>109232458.877996</v>
          </cell>
          <cell r="L101">
            <v>103482117.608905</v>
          </cell>
          <cell r="M101">
            <v>50988373.449685998</v>
          </cell>
          <cell r="N101">
            <v>38589542.595552094</v>
          </cell>
          <cell r="O101">
            <v>30201978.811003</v>
          </cell>
          <cell r="P101">
            <v>21640505.687677</v>
          </cell>
          <cell r="Q101">
            <v>75035196.676724002</v>
          </cell>
          <cell r="R101">
            <v>76567117.101942539</v>
          </cell>
          <cell r="S101">
            <v>79030480.066993997</v>
          </cell>
          <cell r="T101">
            <v>81841611.921229005</v>
          </cell>
          <cell r="U101">
            <v>55219711.069935001</v>
          </cell>
          <cell r="V101">
            <v>54232403.248703063</v>
          </cell>
          <cell r="W101">
            <v>55977200.476613998</v>
          </cell>
          <cell r="X101">
            <v>57968322.019052997</v>
          </cell>
          <cell r="Y101">
            <v>69407556.925970003</v>
          </cell>
          <cell r="Z101">
            <v>70824583.319296852</v>
          </cell>
          <cell r="AA101">
            <v>73103194.061969444</v>
          </cell>
          <cell r="AB101">
            <v>75703491.027136832</v>
          </cell>
          <cell r="AC101">
            <v>0</v>
          </cell>
          <cell r="AD101">
            <v>0</v>
          </cell>
          <cell r="AE101">
            <v>0</v>
          </cell>
          <cell r="AF101">
            <v>0</v>
          </cell>
        </row>
        <row r="102">
          <cell r="A102" t="str">
            <v>R391L</v>
          </cell>
          <cell r="B102" t="str">
            <v/>
          </cell>
          <cell r="C102" t="str">
            <v>R391</v>
          </cell>
          <cell r="D102" t="str">
            <v/>
          </cell>
          <cell r="E102" t="str">
            <v/>
          </cell>
          <cell r="F102" t="str">
            <v/>
          </cell>
          <cell r="G102" t="str">
            <v>Haringey (Lower)</v>
          </cell>
          <cell r="H102">
            <v>28852105.917258002</v>
          </cell>
          <cell r="I102">
            <v>25320198.241266999</v>
          </cell>
          <cell r="J102">
            <v>22669106.663140833</v>
          </cell>
          <cell r="K102">
            <v>21285427.510671999</v>
          </cell>
          <cell r="L102">
            <v>19752903.013126001</v>
          </cell>
          <cell r="M102">
            <v>9078881.1129989997</v>
          </cell>
          <cell r="N102">
            <v>6096206.403980121</v>
          </cell>
          <cell r="O102">
            <v>4179334.018344</v>
          </cell>
          <cell r="P102">
            <v>2038341.9488299999</v>
          </cell>
          <cell r="Q102">
            <v>16241317.128268</v>
          </cell>
          <cell r="R102">
            <v>16572900.259160712</v>
          </cell>
          <cell r="S102">
            <v>17106093.492327999</v>
          </cell>
          <cell r="T102">
            <v>17714561.064296</v>
          </cell>
          <cell r="V102">
            <v>0</v>
          </cell>
          <cell r="W102">
            <v>0</v>
          </cell>
          <cell r="X102">
            <v>0</v>
          </cell>
          <cell r="Y102">
            <v>15023218.343648</v>
          </cell>
          <cell r="Z102">
            <v>15329932.73972366</v>
          </cell>
          <cell r="AA102">
            <v>15823136.480403401</v>
          </cell>
          <cell r="AB102">
            <v>16385968.9844738</v>
          </cell>
          <cell r="AD102">
            <v>0</v>
          </cell>
          <cell r="AE102">
            <v>0</v>
          </cell>
          <cell r="AF102">
            <v>0</v>
          </cell>
        </row>
        <row r="103">
          <cell r="A103" t="str">
            <v>R391U</v>
          </cell>
          <cell r="B103" t="str">
            <v>R391</v>
          </cell>
          <cell r="C103" t="str">
            <v/>
          </cell>
          <cell r="D103" t="str">
            <v/>
          </cell>
          <cell r="E103" t="str">
            <v/>
          </cell>
          <cell r="F103" t="str">
            <v/>
          </cell>
          <cell r="G103" t="str">
            <v>Haringey (Upper)</v>
          </cell>
          <cell r="H103">
            <v>111956350.343128</v>
          </cell>
          <cell r="I103">
            <v>100703371.885143</v>
          </cell>
          <cell r="J103">
            <v>92487553.034353793</v>
          </cell>
          <cell r="K103">
            <v>87947031.367323995</v>
          </cell>
          <cell r="L103">
            <v>83729214.595779002</v>
          </cell>
          <cell r="M103">
            <v>41909492.336686999</v>
          </cell>
          <cell r="N103">
            <v>32493336.191571973</v>
          </cell>
          <cell r="O103">
            <v>26022644.792659</v>
          </cell>
          <cell r="P103">
            <v>19602163.738846999</v>
          </cell>
          <cell r="Q103">
            <v>58793879.548456997</v>
          </cell>
          <cell r="R103">
            <v>59994216.842781827</v>
          </cell>
          <cell r="S103">
            <v>61924386.574665003</v>
          </cell>
          <cell r="T103">
            <v>64127050.856932998</v>
          </cell>
          <cell r="U103">
            <v>55219711.069935001</v>
          </cell>
          <cell r="V103">
            <v>0</v>
          </cell>
          <cell r="W103">
            <v>0</v>
          </cell>
          <cell r="X103">
            <v>0</v>
          </cell>
          <cell r="Y103">
            <v>54384338.582322001</v>
          </cell>
          <cell r="Z103">
            <v>55494650.579573192</v>
          </cell>
          <cell r="AA103">
            <v>57280057.581565127</v>
          </cell>
          <cell r="AB103">
            <v>59317522.042663023</v>
          </cell>
          <cell r="AC103">
            <v>0</v>
          </cell>
          <cell r="AD103">
            <v>0</v>
          </cell>
          <cell r="AE103">
            <v>0</v>
          </cell>
          <cell r="AF103">
            <v>0</v>
          </cell>
        </row>
        <row r="104">
          <cell r="A104" t="str">
            <v>R392</v>
          </cell>
          <cell r="B104" t="str">
            <v/>
          </cell>
          <cell r="C104" t="str">
            <v/>
          </cell>
          <cell r="D104" t="str">
            <v/>
          </cell>
          <cell r="E104" t="str">
            <v/>
          </cell>
          <cell r="F104" t="str">
            <v/>
          </cell>
          <cell r="G104" t="str">
            <v>Harrow</v>
          </cell>
          <cell r="H104">
            <v>69338442.526611</v>
          </cell>
          <cell r="I104">
            <v>58245820.631066002</v>
          </cell>
          <cell r="J104">
            <v>50070859.788871542</v>
          </cell>
          <cell r="K104">
            <v>45575841.171919003</v>
          </cell>
          <cell r="L104">
            <v>41163780.522630997</v>
          </cell>
          <cell r="M104">
            <v>21935452.091192</v>
          </cell>
          <cell r="N104">
            <v>13019177.869716994</v>
          </cell>
          <cell r="O104">
            <v>7332110.4400739996</v>
          </cell>
          <cell r="P104">
            <v>1559711.733951</v>
          </cell>
          <cell r="Q104">
            <v>36310368.539874002</v>
          </cell>
          <cell r="R104">
            <v>37051681.91915454</v>
          </cell>
          <cell r="S104">
            <v>38243730.731844999</v>
          </cell>
          <cell r="T104">
            <v>39604068.788680002</v>
          </cell>
          <cell r="U104">
            <v>21113423.625971999</v>
          </cell>
          <cell r="V104">
            <v>21049306.607585274</v>
          </cell>
          <cell r="W104">
            <v>21726517.456050001</v>
          </cell>
          <cell r="X104">
            <v>22499334.541946001</v>
          </cell>
          <cell r="Y104">
            <v>33587090.899383001</v>
          </cell>
          <cell r="Z104">
            <v>34272805.77521795</v>
          </cell>
          <cell r="AA104">
            <v>35375450.926956624</v>
          </cell>
          <cell r="AB104">
            <v>36633763.629529007</v>
          </cell>
          <cell r="AC104">
            <v>0</v>
          </cell>
          <cell r="AD104">
            <v>0</v>
          </cell>
          <cell r="AE104">
            <v>0</v>
          </cell>
          <cell r="AF104">
            <v>0</v>
          </cell>
        </row>
        <row r="105">
          <cell r="A105" t="str">
            <v>R392L</v>
          </cell>
          <cell r="B105" t="str">
            <v/>
          </cell>
          <cell r="C105" t="str">
            <v>R392</v>
          </cell>
          <cell r="D105" t="str">
            <v/>
          </cell>
          <cell r="E105" t="str">
            <v/>
          </cell>
          <cell r="F105" t="str">
            <v/>
          </cell>
          <cell r="G105" t="str">
            <v>Harrow (Lower)</v>
          </cell>
          <cell r="H105">
            <v>15247851.907364</v>
          </cell>
          <cell r="I105">
            <v>12252395.926712999</v>
          </cell>
          <cell r="J105">
            <v>10000076.027088342</v>
          </cell>
          <cell r="K105">
            <v>8812241.2411599997</v>
          </cell>
          <cell r="L105">
            <v>7492105.3458629996</v>
          </cell>
          <cell r="M105">
            <v>3687721.3550840002</v>
          </cell>
          <cell r="N105">
            <v>1260544.8482573107</v>
          </cell>
          <cell r="O105">
            <v>-208463.348042</v>
          </cell>
          <cell r="P105">
            <v>-1849467.7234100001</v>
          </cell>
          <cell r="Q105">
            <v>8564674.5716290008</v>
          </cell>
          <cell r="R105">
            <v>8739531.1788310315</v>
          </cell>
          <cell r="S105">
            <v>9020704.5892019998</v>
          </cell>
          <cell r="T105">
            <v>9341573.0692730006</v>
          </cell>
          <cell r="V105">
            <v>0</v>
          </cell>
          <cell r="W105">
            <v>0</v>
          </cell>
          <cell r="X105">
            <v>0</v>
          </cell>
          <cell r="Y105">
            <v>7922323.9787569996</v>
          </cell>
          <cell r="Z105">
            <v>8084066.3404187048</v>
          </cell>
          <cell r="AA105">
            <v>8344151.7450118503</v>
          </cell>
          <cell r="AB105">
            <v>8640955.0890775267</v>
          </cell>
          <cell r="AD105">
            <v>0</v>
          </cell>
          <cell r="AE105">
            <v>0</v>
          </cell>
          <cell r="AF105">
            <v>0</v>
          </cell>
        </row>
        <row r="106">
          <cell r="A106" t="str">
            <v>R392U</v>
          </cell>
          <cell r="B106" t="str">
            <v>R392</v>
          </cell>
          <cell r="C106" t="str">
            <v/>
          </cell>
          <cell r="D106" t="str">
            <v/>
          </cell>
          <cell r="E106" t="str">
            <v/>
          </cell>
          <cell r="F106" t="str">
            <v/>
          </cell>
          <cell r="G106" t="str">
            <v>Harrow (Upper)</v>
          </cell>
          <cell r="H106">
            <v>54090590.619248003</v>
          </cell>
          <cell r="I106">
            <v>45993424.704352997</v>
          </cell>
          <cell r="J106">
            <v>40070783.761783198</v>
          </cell>
          <cell r="K106">
            <v>36763599.930758998</v>
          </cell>
          <cell r="L106">
            <v>33671675.176767997</v>
          </cell>
          <cell r="M106">
            <v>18247730.736109</v>
          </cell>
          <cell r="N106">
            <v>11758633.021459684</v>
          </cell>
          <cell r="O106">
            <v>7540573.7881159997</v>
          </cell>
          <cell r="P106">
            <v>3409179.4573610001</v>
          </cell>
          <cell r="Q106">
            <v>27745693.968245</v>
          </cell>
          <cell r="R106">
            <v>28312150.74032351</v>
          </cell>
          <cell r="S106">
            <v>29223026.142643001</v>
          </cell>
          <cell r="T106">
            <v>30262495.719407</v>
          </cell>
          <cell r="U106">
            <v>21113423.625971999</v>
          </cell>
          <cell r="V106">
            <v>0</v>
          </cell>
          <cell r="W106">
            <v>0</v>
          </cell>
          <cell r="X106">
            <v>0</v>
          </cell>
          <cell r="Y106">
            <v>25664766.920626</v>
          </cell>
          <cell r="Z106">
            <v>26188739.434799246</v>
          </cell>
          <cell r="AA106">
            <v>27031299.181944776</v>
          </cell>
          <cell r="AB106">
            <v>27992808.540451474</v>
          </cell>
          <cell r="AC106">
            <v>0</v>
          </cell>
          <cell r="AD106">
            <v>0</v>
          </cell>
          <cell r="AE106">
            <v>0</v>
          </cell>
          <cell r="AF106">
            <v>0</v>
          </cell>
        </row>
        <row r="107">
          <cell r="A107" t="str">
            <v>R393</v>
          </cell>
          <cell r="B107" t="str">
            <v/>
          </cell>
          <cell r="C107" t="str">
            <v/>
          </cell>
          <cell r="D107" t="str">
            <v/>
          </cell>
          <cell r="E107" t="str">
            <v/>
          </cell>
          <cell r="F107" t="str">
            <v/>
          </cell>
          <cell r="G107" t="str">
            <v>Havering</v>
          </cell>
          <cell r="H107">
            <v>63327849.438588001</v>
          </cell>
          <cell r="I107">
            <v>52516359.943190999</v>
          </cell>
          <cell r="J107">
            <v>44555836.617499575</v>
          </cell>
          <cell r="K107">
            <v>40157641.620306998</v>
          </cell>
          <cell r="L107">
            <v>35871120.051178001</v>
          </cell>
          <cell r="M107">
            <v>20889741.457986001</v>
          </cell>
          <cell r="N107">
            <v>12283528.309599876</v>
          </cell>
          <cell r="O107">
            <v>6847049.358519</v>
          </cell>
          <cell r="P107">
            <v>1375662.571425</v>
          </cell>
          <cell r="Q107">
            <v>31626618.485204998</v>
          </cell>
          <cell r="R107">
            <v>32272308.307899699</v>
          </cell>
          <cell r="S107">
            <v>33310592.261787001</v>
          </cell>
          <cell r="T107">
            <v>34495457.479753003</v>
          </cell>
          <cell r="U107">
            <v>9462167.4787939992</v>
          </cell>
          <cell r="V107">
            <v>9231835.7646550033</v>
          </cell>
          <cell r="W107">
            <v>9528847.8918299992</v>
          </cell>
          <cell r="X107">
            <v>9867791.1428410001</v>
          </cell>
          <cell r="Y107">
            <v>29254622.098813999</v>
          </cell>
          <cell r="Z107">
            <v>29851885.184807222</v>
          </cell>
          <cell r="AA107">
            <v>30812297.842152979</v>
          </cell>
          <cell r="AB107">
            <v>31908298.168771528</v>
          </cell>
          <cell r="AC107">
            <v>0</v>
          </cell>
          <cell r="AD107">
            <v>0</v>
          </cell>
          <cell r="AE107">
            <v>0</v>
          </cell>
          <cell r="AF107">
            <v>0</v>
          </cell>
        </row>
        <row r="108">
          <cell r="A108" t="str">
            <v>R393L</v>
          </cell>
          <cell r="B108" t="str">
            <v/>
          </cell>
          <cell r="C108" t="str">
            <v>R393</v>
          </cell>
          <cell r="D108" t="str">
            <v/>
          </cell>
          <cell r="E108" t="str">
            <v/>
          </cell>
          <cell r="F108" t="str">
            <v/>
          </cell>
          <cell r="G108" t="str">
            <v>Havering (Lower)</v>
          </cell>
          <cell r="H108">
            <v>11013123.071433</v>
          </cell>
          <cell r="I108">
            <v>8595758.8829069994</v>
          </cell>
          <cell r="J108">
            <v>6777426.7003054759</v>
          </cell>
          <cell r="K108">
            <v>5816307.9223389998</v>
          </cell>
          <cell r="L108">
            <v>4747352.0691950005</v>
          </cell>
          <cell r="M108">
            <v>2602215.7494109999</v>
          </cell>
          <cell r="N108">
            <v>661519.2424351871</v>
          </cell>
          <cell r="O108">
            <v>-496364.15851400001</v>
          </cell>
          <cell r="P108">
            <v>-1789863.169649</v>
          </cell>
          <cell r="Q108">
            <v>5993543.1334960004</v>
          </cell>
          <cell r="R108">
            <v>6115907.4578702888</v>
          </cell>
          <cell r="S108">
            <v>6312672.080852</v>
          </cell>
          <cell r="T108">
            <v>6537215.2388439998</v>
          </cell>
          <cell r="V108">
            <v>0</v>
          </cell>
          <cell r="W108">
            <v>0</v>
          </cell>
          <cell r="X108">
            <v>0</v>
          </cell>
          <cell r="Y108">
            <v>5544027.398484</v>
          </cell>
          <cell r="Z108">
            <v>5657214.3985300176</v>
          </cell>
          <cell r="AA108">
            <v>5839221.6747881006</v>
          </cell>
          <cell r="AB108">
            <v>6046924.0959307002</v>
          </cell>
          <cell r="AD108">
            <v>0</v>
          </cell>
          <cell r="AE108">
            <v>0</v>
          </cell>
          <cell r="AF108">
            <v>0</v>
          </cell>
        </row>
        <row r="109">
          <cell r="A109" t="str">
            <v>R393U</v>
          </cell>
          <cell r="B109" t="str">
            <v>R393</v>
          </cell>
          <cell r="C109" t="str">
            <v/>
          </cell>
          <cell r="D109" t="str">
            <v/>
          </cell>
          <cell r="E109" t="str">
            <v/>
          </cell>
          <cell r="F109" t="str">
            <v/>
          </cell>
          <cell r="G109" t="str">
            <v>Havering (Upper)</v>
          </cell>
          <cell r="H109">
            <v>52314726.367155001</v>
          </cell>
          <cell r="I109">
            <v>43920601.060284004</v>
          </cell>
          <cell r="J109">
            <v>37778409.917194098</v>
          </cell>
          <cell r="K109">
            <v>34341333.697967999</v>
          </cell>
          <cell r="L109">
            <v>31123767.981982999</v>
          </cell>
          <cell r="M109">
            <v>18287525.708574999</v>
          </cell>
          <cell r="N109">
            <v>11622009.067164689</v>
          </cell>
          <cell r="O109">
            <v>7343413.5170329995</v>
          </cell>
          <cell r="P109">
            <v>3165525.7410729998</v>
          </cell>
          <cell r="Q109">
            <v>25633075.351709001</v>
          </cell>
          <cell r="R109">
            <v>26156400.850029409</v>
          </cell>
          <cell r="S109">
            <v>26997920.180934999</v>
          </cell>
          <cell r="T109">
            <v>27958242.240910001</v>
          </cell>
          <cell r="U109">
            <v>9462167.4787939992</v>
          </cell>
          <cell r="V109">
            <v>0</v>
          </cell>
          <cell r="W109">
            <v>0</v>
          </cell>
          <cell r="X109">
            <v>0</v>
          </cell>
          <cell r="Y109">
            <v>23710594.700330999</v>
          </cell>
          <cell r="Z109">
            <v>24194670.786277205</v>
          </cell>
          <cell r="AA109">
            <v>24973076.167364877</v>
          </cell>
          <cell r="AB109">
            <v>25861374.072841752</v>
          </cell>
          <cell r="AC109">
            <v>0</v>
          </cell>
          <cell r="AD109">
            <v>0</v>
          </cell>
          <cell r="AE109">
            <v>0</v>
          </cell>
          <cell r="AF109">
            <v>0</v>
          </cell>
        </row>
        <row r="110">
          <cell r="A110" t="str">
            <v>R394</v>
          </cell>
          <cell r="B110" t="str">
            <v/>
          </cell>
          <cell r="C110" t="str">
            <v/>
          </cell>
          <cell r="D110" t="str">
            <v/>
          </cell>
          <cell r="E110" t="str">
            <v/>
          </cell>
          <cell r="F110" t="str">
            <v/>
          </cell>
          <cell r="G110" t="str">
            <v>Hillingdon</v>
          </cell>
          <cell r="H110">
            <v>84920863.831304997</v>
          </cell>
          <cell r="I110">
            <v>72647347.711836994</v>
          </cell>
          <cell r="J110">
            <v>63611207.187685817</v>
          </cell>
          <cell r="K110">
            <v>58641428.656483002</v>
          </cell>
          <cell r="L110">
            <v>53790878.742481001</v>
          </cell>
          <cell r="M110">
            <v>29431260.74893</v>
          </cell>
          <cell r="N110">
            <v>19512819.527923975</v>
          </cell>
          <cell r="O110">
            <v>13124281.363458</v>
          </cell>
          <cell r="P110">
            <v>6654676.338556</v>
          </cell>
          <cell r="Q110">
            <v>43216086.962907001</v>
          </cell>
          <cell r="R110">
            <v>44098387.659761846</v>
          </cell>
          <cell r="S110">
            <v>45517147.293024004</v>
          </cell>
          <cell r="T110">
            <v>47136202.403924003</v>
          </cell>
          <cell r="U110">
            <v>-60790469.051449001</v>
          </cell>
          <cell r="V110">
            <v>-51412256.719174854</v>
          </cell>
          <cell r="W110">
            <v>-53066322.510669999</v>
          </cell>
          <cell r="X110">
            <v>-54953903.472728997</v>
          </cell>
          <cell r="Y110">
            <v>39974880.440688998</v>
          </cell>
          <cell r="Z110">
            <v>40791008.585279711</v>
          </cell>
          <cell r="AA110">
            <v>42103361.246047206</v>
          </cell>
          <cell r="AB110">
            <v>43600987.223629706</v>
          </cell>
          <cell r="AC110">
            <v>0.5</v>
          </cell>
          <cell r="AD110">
            <v>0.5</v>
          </cell>
          <cell r="AE110">
            <v>0.5</v>
          </cell>
          <cell r="AF110">
            <v>0.5</v>
          </cell>
        </row>
        <row r="111">
          <cell r="A111" t="str">
            <v>R394L</v>
          </cell>
          <cell r="B111" t="str">
            <v/>
          </cell>
          <cell r="C111" t="str">
            <v>R394</v>
          </cell>
          <cell r="D111" t="str">
            <v/>
          </cell>
          <cell r="E111" t="str">
            <v/>
          </cell>
          <cell r="F111" t="str">
            <v/>
          </cell>
          <cell r="G111" t="str">
            <v>Hillingdon (Lower)</v>
          </cell>
          <cell r="H111">
            <v>16811503.581390999</v>
          </cell>
          <cell r="I111">
            <v>13838152.666270999</v>
          </cell>
          <cell r="J111">
            <v>11602961.708054494</v>
          </cell>
          <cell r="K111">
            <v>10425759.494098</v>
          </cell>
          <cell r="L111">
            <v>9118023.0536410008</v>
          </cell>
          <cell r="M111">
            <v>4657422.4876920003</v>
          </cell>
          <cell r="N111">
            <v>2234797.515814025</v>
          </cell>
          <cell r="O111">
            <v>756197.13518800004</v>
          </cell>
          <cell r="P111">
            <v>-895487.80135099997</v>
          </cell>
          <cell r="Q111">
            <v>9180730.1785790008</v>
          </cell>
          <cell r="R111">
            <v>9368164.1922404692</v>
          </cell>
          <cell r="S111">
            <v>9669562.35891</v>
          </cell>
          <cell r="T111">
            <v>10013510.854991</v>
          </cell>
          <cell r="V111">
            <v>0</v>
          </cell>
          <cell r="W111">
            <v>0</v>
          </cell>
          <cell r="X111">
            <v>0</v>
          </cell>
          <cell r="Y111">
            <v>8492175.4151859991</v>
          </cell>
          <cell r="Z111">
            <v>8665551.8778224345</v>
          </cell>
          <cell r="AA111">
            <v>8944345.1819917504</v>
          </cell>
          <cell r="AB111">
            <v>9262497.5408666749</v>
          </cell>
          <cell r="AD111">
            <v>0</v>
          </cell>
          <cell r="AE111">
            <v>0</v>
          </cell>
          <cell r="AF111">
            <v>0</v>
          </cell>
        </row>
        <row r="112">
          <cell r="A112" t="str">
            <v>R394U</v>
          </cell>
          <cell r="B112" t="str">
            <v>R394</v>
          </cell>
          <cell r="C112" t="str">
            <v/>
          </cell>
          <cell r="D112" t="str">
            <v/>
          </cell>
          <cell r="E112" t="str">
            <v/>
          </cell>
          <cell r="F112" t="str">
            <v/>
          </cell>
          <cell r="G112" t="str">
            <v>Hillingdon (Upper)</v>
          </cell>
          <cell r="H112">
            <v>68109360.249913007</v>
          </cell>
          <cell r="I112">
            <v>58809195.045566998</v>
          </cell>
          <cell r="J112">
            <v>52008245.479631327</v>
          </cell>
          <cell r="K112">
            <v>48215669.162385002</v>
          </cell>
          <cell r="L112">
            <v>44672855.688840002</v>
          </cell>
          <cell r="M112">
            <v>24773838.261238001</v>
          </cell>
          <cell r="N112">
            <v>17278022.01210995</v>
          </cell>
          <cell r="O112">
            <v>12368084.228271</v>
          </cell>
          <cell r="P112">
            <v>7550164.1399069997</v>
          </cell>
          <cell r="Q112">
            <v>34035356.784327999</v>
          </cell>
          <cell r="R112">
            <v>34730223.467521377</v>
          </cell>
          <cell r="S112">
            <v>35847584.934115</v>
          </cell>
          <cell r="T112">
            <v>37122691.548932999</v>
          </cell>
          <cell r="U112">
            <v>-60790469.051449001</v>
          </cell>
          <cell r="V112">
            <v>0</v>
          </cell>
          <cell r="W112">
            <v>0</v>
          </cell>
          <cell r="X112">
            <v>0</v>
          </cell>
          <cell r="Y112">
            <v>31482705.025504</v>
          </cell>
          <cell r="Z112">
            <v>32125456.707457274</v>
          </cell>
          <cell r="AA112">
            <v>33159016.064056378</v>
          </cell>
          <cell r="AB112">
            <v>34338489.682763025</v>
          </cell>
          <cell r="AC112">
            <v>0.5</v>
          </cell>
          <cell r="AD112">
            <v>0</v>
          </cell>
          <cell r="AE112">
            <v>0</v>
          </cell>
          <cell r="AF112">
            <v>0</v>
          </cell>
        </row>
        <row r="113">
          <cell r="A113" t="str">
            <v>R395</v>
          </cell>
          <cell r="B113" t="str">
            <v/>
          </cell>
          <cell r="C113" t="str">
            <v/>
          </cell>
          <cell r="D113" t="str">
            <v/>
          </cell>
          <cell r="E113" t="str">
            <v/>
          </cell>
          <cell r="F113" t="str">
            <v/>
          </cell>
          <cell r="G113" t="str">
            <v>Hounslow</v>
          </cell>
          <cell r="H113">
            <v>87600923.257351995</v>
          </cell>
          <cell r="I113">
            <v>76201539.149004996</v>
          </cell>
          <cell r="J113">
            <v>67807943.785009384</v>
          </cell>
          <cell r="K113">
            <v>63208991.838472001</v>
          </cell>
          <cell r="L113">
            <v>58709989.567891002</v>
          </cell>
          <cell r="M113">
            <v>31081899.884842999</v>
          </cell>
          <cell r="N113">
            <v>21767140.853281781</v>
          </cell>
          <cell r="O113">
            <v>15686936.730667001</v>
          </cell>
          <cell r="P113">
            <v>9497564.3297380004</v>
          </cell>
          <cell r="Q113">
            <v>45119639.264161997</v>
          </cell>
          <cell r="R113">
            <v>46040802.931727611</v>
          </cell>
          <cell r="S113">
            <v>47522055.107804999</v>
          </cell>
          <cell r="T113">
            <v>49212425.238151997</v>
          </cell>
          <cell r="U113">
            <v>531074.63833600003</v>
          </cell>
          <cell r="V113">
            <v>-5561649.6479832735</v>
          </cell>
          <cell r="W113">
            <v>-5740582.3580809999</v>
          </cell>
          <cell r="X113">
            <v>-5944776.1566629997</v>
          </cell>
          <cell r="Y113">
            <v>41735666.319349997</v>
          </cell>
          <cell r="Z113">
            <v>42587742.711848043</v>
          </cell>
          <cell r="AA113">
            <v>43957900.974719629</v>
          </cell>
          <cell r="AB113">
            <v>45521493.345290601</v>
          </cell>
          <cell r="AC113">
            <v>0</v>
          </cell>
          <cell r="AD113">
            <v>0.10777878511476047</v>
          </cell>
          <cell r="AE113">
            <v>0.107779</v>
          </cell>
          <cell r="AF113">
            <v>0.107779</v>
          </cell>
        </row>
        <row r="114">
          <cell r="A114" t="str">
            <v>R395L</v>
          </cell>
          <cell r="B114" t="str">
            <v/>
          </cell>
          <cell r="C114" t="str">
            <v>R395</v>
          </cell>
          <cell r="D114" t="str">
            <v/>
          </cell>
          <cell r="E114" t="str">
            <v/>
          </cell>
          <cell r="F114" t="str">
            <v/>
          </cell>
          <cell r="G114" t="str">
            <v>Hounslow (Lower)</v>
          </cell>
          <cell r="H114">
            <v>18871162.213633999</v>
          </cell>
          <cell r="I114">
            <v>15872955.819057999</v>
          </cell>
          <cell r="J114">
            <v>13619938.104870981</v>
          </cell>
          <cell r="K114">
            <v>12436049.619269</v>
          </cell>
          <cell r="L114">
            <v>11121871.505534999</v>
          </cell>
          <cell r="M114">
            <v>5467757.875798</v>
          </cell>
          <cell r="N114">
            <v>3002307.3838788122</v>
          </cell>
          <cell r="O114">
            <v>1476822.1491149999</v>
          </cell>
          <cell r="P114">
            <v>-227178.13719099999</v>
          </cell>
          <cell r="Q114">
            <v>10405197.943259999</v>
          </cell>
          <cell r="R114">
            <v>10617630.720992168</v>
          </cell>
          <cell r="S114">
            <v>10959227.470154</v>
          </cell>
          <cell r="T114">
            <v>11349049.642726</v>
          </cell>
          <cell r="V114">
            <v>0</v>
          </cell>
          <cell r="W114">
            <v>0</v>
          </cell>
          <cell r="X114">
            <v>0</v>
          </cell>
          <cell r="Y114">
            <v>9624808.097515</v>
          </cell>
          <cell r="Z114">
            <v>9821308.4169177562</v>
          </cell>
          <cell r="AA114">
            <v>10137285.409892451</v>
          </cell>
          <cell r="AB114">
            <v>10497870.919521552</v>
          </cell>
          <cell r="AD114">
            <v>0</v>
          </cell>
          <cell r="AE114">
            <v>0</v>
          </cell>
          <cell r="AF114">
            <v>0</v>
          </cell>
        </row>
        <row r="115">
          <cell r="A115" t="str">
            <v>R395U</v>
          </cell>
          <cell r="B115" t="str">
            <v>R395</v>
          </cell>
          <cell r="C115" t="str">
            <v/>
          </cell>
          <cell r="D115" t="str">
            <v/>
          </cell>
          <cell r="E115" t="str">
            <v/>
          </cell>
          <cell r="F115" t="str">
            <v/>
          </cell>
          <cell r="G115" t="str">
            <v>Hounslow (Upper)</v>
          </cell>
          <cell r="H115">
            <v>68729761.043718994</v>
          </cell>
          <cell r="I115">
            <v>60328583.329947002</v>
          </cell>
          <cell r="J115">
            <v>54188005.680138409</v>
          </cell>
          <cell r="K115">
            <v>50772942.219203003</v>
          </cell>
          <cell r="L115">
            <v>47588118.062356003</v>
          </cell>
          <cell r="M115">
            <v>25614142.009045001</v>
          </cell>
          <cell r="N115">
            <v>18764833.469402969</v>
          </cell>
          <cell r="O115">
            <v>14210114.581552001</v>
          </cell>
          <cell r="P115">
            <v>9724742.4669289999</v>
          </cell>
          <cell r="Q115">
            <v>34714441.320901997</v>
          </cell>
          <cell r="R115">
            <v>35423172.21073544</v>
          </cell>
          <cell r="S115">
            <v>36562827.637652002</v>
          </cell>
          <cell r="T115">
            <v>37863375.595426999</v>
          </cell>
          <cell r="U115">
            <v>531074.63833600003</v>
          </cell>
          <cell r="V115">
            <v>0</v>
          </cell>
          <cell r="W115">
            <v>0</v>
          </cell>
          <cell r="X115">
            <v>0</v>
          </cell>
          <cell r="Y115">
            <v>32110858.221834</v>
          </cell>
          <cell r="Z115">
            <v>32766434.294930283</v>
          </cell>
          <cell r="AA115">
            <v>33820615.564828105</v>
          </cell>
          <cell r="AB115">
            <v>35023622.425769977</v>
          </cell>
          <cell r="AC115">
            <v>0</v>
          </cell>
          <cell r="AD115">
            <v>0</v>
          </cell>
          <cell r="AE115">
            <v>0</v>
          </cell>
          <cell r="AF115">
            <v>0</v>
          </cell>
        </row>
        <row r="116">
          <cell r="A116" t="str">
            <v>R396</v>
          </cell>
          <cell r="B116" t="str">
            <v/>
          </cell>
          <cell r="C116" t="str">
            <v/>
          </cell>
          <cell r="D116" t="str">
            <v/>
          </cell>
          <cell r="E116" t="str">
            <v/>
          </cell>
          <cell r="F116" t="str">
            <v/>
          </cell>
          <cell r="G116" t="str">
            <v>Kingston upon Thames</v>
          </cell>
          <cell r="H116">
            <v>40305405.312758997</v>
          </cell>
          <cell r="I116">
            <v>32152646.688147999</v>
          </cell>
          <cell r="J116">
            <v>26127741.201184057</v>
          </cell>
          <cell r="K116">
            <v>22814029.296296</v>
          </cell>
          <cell r="L116">
            <v>19512852.695711002</v>
          </cell>
          <cell r="M116">
            <v>11959129.935001999</v>
          </cell>
          <cell r="N116">
            <v>5521953.1121693812</v>
          </cell>
          <cell r="O116">
            <v>1545299.501163</v>
          </cell>
          <cell r="P116">
            <v>-2512410.5758170001</v>
          </cell>
          <cell r="Q116">
            <v>20193516.753145002</v>
          </cell>
          <cell r="R116">
            <v>20605788.089014675</v>
          </cell>
          <cell r="S116">
            <v>21268729.795134</v>
          </cell>
          <cell r="T116">
            <v>22025263.271527998</v>
          </cell>
          <cell r="U116">
            <v>-4493208.2588689998</v>
          </cell>
          <cell r="V116">
            <v>-4147485.2805359252</v>
          </cell>
          <cell r="W116">
            <v>-4280920.6510300003</v>
          </cell>
          <cell r="X116">
            <v>-4433193.9561820002</v>
          </cell>
          <cell r="Y116">
            <v>18679002.996658999</v>
          </cell>
          <cell r="Z116">
            <v>19060353.982338578</v>
          </cell>
          <cell r="AA116">
            <v>19673575.060498953</v>
          </cell>
          <cell r="AB116">
            <v>20373368.526163399</v>
          </cell>
          <cell r="AC116">
            <v>0.182009</v>
          </cell>
          <cell r="AD116">
            <v>0.16755300273287543</v>
          </cell>
          <cell r="AE116">
            <v>0.16755300000000001</v>
          </cell>
          <cell r="AF116">
            <v>0.16755300000000001</v>
          </cell>
        </row>
        <row r="117">
          <cell r="A117" t="str">
            <v>R396L</v>
          </cell>
          <cell r="B117" t="str">
            <v/>
          </cell>
          <cell r="C117" t="str">
            <v>R396</v>
          </cell>
          <cell r="D117" t="str">
            <v/>
          </cell>
          <cell r="E117" t="str">
            <v/>
          </cell>
          <cell r="F117" t="str">
            <v/>
          </cell>
          <cell r="G117" t="str">
            <v>Kingston upon Thames (Lower)</v>
          </cell>
          <cell r="H117">
            <v>10807698.767956</v>
          </cell>
          <cell r="I117">
            <v>8022903.184506</v>
          </cell>
          <cell r="J117">
            <v>5927354.2068310212</v>
          </cell>
          <cell r="K117">
            <v>4817074.3873739997</v>
          </cell>
          <cell r="L117">
            <v>3581264.827852</v>
          </cell>
          <cell r="M117">
            <v>2236867.1104720002</v>
          </cell>
          <cell r="N117">
            <v>23190.2776642479</v>
          </cell>
          <cell r="O117">
            <v>-1277041.8256610001</v>
          </cell>
          <cell r="P117">
            <v>-2729620.4620679999</v>
          </cell>
          <cell r="Q117">
            <v>5786036.0740339998</v>
          </cell>
          <cell r="R117">
            <v>5904163.9291667733</v>
          </cell>
          <cell r="S117">
            <v>6094116.2130349996</v>
          </cell>
          <cell r="T117">
            <v>6310885.2899190001</v>
          </cell>
          <cell r="V117">
            <v>0</v>
          </cell>
          <cell r="W117">
            <v>0</v>
          </cell>
          <cell r="X117">
            <v>0</v>
          </cell>
          <cell r="Y117">
            <v>5352083.3684820002</v>
          </cell>
          <cell r="Z117">
            <v>5461351.6344792657</v>
          </cell>
          <cell r="AA117">
            <v>5637057.4970573746</v>
          </cell>
          <cell r="AB117">
            <v>5837568.8931750758</v>
          </cell>
          <cell r="AD117">
            <v>0</v>
          </cell>
          <cell r="AE117">
            <v>0</v>
          </cell>
          <cell r="AF117">
            <v>0</v>
          </cell>
        </row>
        <row r="118">
          <cell r="A118" t="str">
            <v>R396U</v>
          </cell>
          <cell r="B118" t="str">
            <v>R396</v>
          </cell>
          <cell r="C118" t="str">
            <v/>
          </cell>
          <cell r="D118" t="str">
            <v/>
          </cell>
          <cell r="E118" t="str">
            <v/>
          </cell>
          <cell r="F118" t="str">
            <v/>
          </cell>
          <cell r="G118" t="str">
            <v>Kingston upon Thames (Upper)</v>
          </cell>
          <cell r="H118">
            <v>29497706.544803001</v>
          </cell>
          <cell r="I118">
            <v>24129743.503642</v>
          </cell>
          <cell r="J118">
            <v>20200386.994353034</v>
          </cell>
          <cell r="K118">
            <v>17996954.908922002</v>
          </cell>
          <cell r="L118">
            <v>15931587.867859</v>
          </cell>
          <cell r="M118">
            <v>9722262.8245310001</v>
          </cell>
          <cell r="N118">
            <v>5498762.8345051333</v>
          </cell>
          <cell r="O118">
            <v>2822341.3268229999</v>
          </cell>
          <cell r="P118">
            <v>217209.88625000001</v>
          </cell>
          <cell r="Q118">
            <v>14407480.679111</v>
          </cell>
          <cell r="R118">
            <v>14701624.159847902</v>
          </cell>
          <cell r="S118">
            <v>15174613.582099</v>
          </cell>
          <cell r="T118">
            <v>15714377.981609</v>
          </cell>
          <cell r="U118">
            <v>-4493208.2588689998</v>
          </cell>
          <cell r="V118">
            <v>0</v>
          </cell>
          <cell r="W118">
            <v>0</v>
          </cell>
          <cell r="X118">
            <v>0</v>
          </cell>
          <cell r="Y118">
            <v>13326919.628178</v>
          </cell>
          <cell r="Z118">
            <v>13599002.34785931</v>
          </cell>
          <cell r="AA118">
            <v>14036517.563441576</v>
          </cell>
          <cell r="AB118">
            <v>14535799.632988326</v>
          </cell>
          <cell r="AC118">
            <v>0.182009</v>
          </cell>
          <cell r="AD118">
            <v>0</v>
          </cell>
          <cell r="AE118">
            <v>0</v>
          </cell>
          <cell r="AF118">
            <v>0</v>
          </cell>
        </row>
        <row r="119">
          <cell r="A119" t="str">
            <v>R397</v>
          </cell>
          <cell r="B119" t="str">
            <v/>
          </cell>
          <cell r="C119" t="str">
            <v/>
          </cell>
          <cell r="D119" t="str">
            <v/>
          </cell>
          <cell r="E119" t="str">
            <v/>
          </cell>
          <cell r="F119" t="str">
            <v/>
          </cell>
          <cell r="G119" t="str">
            <v>Merton</v>
          </cell>
          <cell r="H119">
            <v>64930351.880154997</v>
          </cell>
          <cell r="I119">
            <v>55500136.921190999</v>
          </cell>
          <cell r="J119">
            <v>48545195.69224228</v>
          </cell>
          <cell r="K119">
            <v>44733906.959022999</v>
          </cell>
          <cell r="L119">
            <v>40972242.853432</v>
          </cell>
          <cell r="M119">
            <v>22589463.526764002</v>
          </cell>
          <cell r="N119">
            <v>14962617.178437792</v>
          </cell>
          <cell r="O119">
            <v>10070889.696667001</v>
          </cell>
          <cell r="P119">
            <v>5076254.3133169999</v>
          </cell>
          <cell r="Q119">
            <v>32910673.394427001</v>
          </cell>
          <cell r="R119">
            <v>33582578.513804495</v>
          </cell>
          <cell r="S119">
            <v>34663017.262355998</v>
          </cell>
          <cell r="T119">
            <v>35895988.540114999</v>
          </cell>
          <cell r="U119">
            <v>7906361.1271249996</v>
          </cell>
          <cell r="V119">
            <v>9082780.5841005165</v>
          </cell>
          <cell r="W119">
            <v>9374997.2190920003</v>
          </cell>
          <cell r="X119">
            <v>9708467.9672599994</v>
          </cell>
          <cell r="Y119">
            <v>30442372.889844999</v>
          </cell>
          <cell r="Z119">
            <v>31063885.12526916</v>
          </cell>
          <cell r="AA119">
            <v>32063290.967679299</v>
          </cell>
          <cell r="AB119">
            <v>33203789.399606377</v>
          </cell>
          <cell r="AC119">
            <v>0</v>
          </cell>
          <cell r="AD119">
            <v>0</v>
          </cell>
          <cell r="AE119">
            <v>0</v>
          </cell>
          <cell r="AF119">
            <v>0</v>
          </cell>
        </row>
        <row r="120">
          <cell r="A120" t="str">
            <v>R397L</v>
          </cell>
          <cell r="B120" t="str">
            <v/>
          </cell>
          <cell r="C120" t="str">
            <v>R397</v>
          </cell>
          <cell r="D120" t="str">
            <v/>
          </cell>
          <cell r="E120" t="str">
            <v/>
          </cell>
          <cell r="F120" t="str">
            <v/>
          </cell>
          <cell r="G120" t="str">
            <v>Merton (Lower)</v>
          </cell>
          <cell r="H120">
            <v>15742297.952090999</v>
          </cell>
          <cell r="I120">
            <v>12863659.060083</v>
          </cell>
          <cell r="J120">
            <v>10699433.338210955</v>
          </cell>
          <cell r="K120">
            <v>9558870.1805460006</v>
          </cell>
          <cell r="L120">
            <v>8291566.9861970004</v>
          </cell>
          <cell r="M120">
            <v>4287948.3122239998</v>
          </cell>
          <cell r="N120">
            <v>1948640.6683041826</v>
          </cell>
          <cell r="O120">
            <v>526541.78885899996</v>
          </cell>
          <cell r="P120">
            <v>-1062043.346814</v>
          </cell>
          <cell r="Q120">
            <v>8575710.7478589993</v>
          </cell>
          <cell r="R120">
            <v>8750792.6699067727</v>
          </cell>
          <cell r="S120">
            <v>9032328.3916870002</v>
          </cell>
          <cell r="T120">
            <v>9353610.3330119997</v>
          </cell>
          <cell r="V120">
            <v>0</v>
          </cell>
          <cell r="W120">
            <v>0</v>
          </cell>
          <cell r="X120">
            <v>0</v>
          </cell>
          <cell r="Y120">
            <v>7932532.4417690001</v>
          </cell>
          <cell r="Z120">
            <v>8094483.2196637653</v>
          </cell>
          <cell r="AA120">
            <v>8354903.7623104751</v>
          </cell>
          <cell r="AB120">
            <v>8652089.5580361001</v>
          </cell>
          <cell r="AD120">
            <v>0</v>
          </cell>
          <cell r="AE120">
            <v>0</v>
          </cell>
          <cell r="AF120">
            <v>0</v>
          </cell>
        </row>
        <row r="121">
          <cell r="A121" t="str">
            <v>R397U</v>
          </cell>
          <cell r="B121" t="str">
            <v>R397</v>
          </cell>
          <cell r="C121" t="str">
            <v/>
          </cell>
          <cell r="D121" t="str">
            <v/>
          </cell>
          <cell r="E121" t="str">
            <v/>
          </cell>
          <cell r="F121" t="str">
            <v/>
          </cell>
          <cell r="G121" t="str">
            <v>Merton (Upper)</v>
          </cell>
          <cell r="H121">
            <v>49188053.928064004</v>
          </cell>
          <cell r="I121">
            <v>42636477.861106999</v>
          </cell>
          <cell r="J121">
            <v>37845762.354031324</v>
          </cell>
          <cell r="K121">
            <v>35175036.778476998</v>
          </cell>
          <cell r="L121">
            <v>32680675.867235001</v>
          </cell>
          <cell r="M121">
            <v>18301515.214538999</v>
          </cell>
          <cell r="N121">
            <v>13013976.510133609</v>
          </cell>
          <cell r="O121">
            <v>9544347.907807</v>
          </cell>
          <cell r="P121">
            <v>6138297.660131</v>
          </cell>
          <cell r="Q121">
            <v>24334962.646568</v>
          </cell>
          <cell r="R121">
            <v>24831785.843897719</v>
          </cell>
          <cell r="S121">
            <v>25630688.870669998</v>
          </cell>
          <cell r="T121">
            <v>26542378.207102999</v>
          </cell>
          <cell r="U121">
            <v>7906361.1271249996</v>
          </cell>
          <cell r="V121">
            <v>0</v>
          </cell>
          <cell r="W121">
            <v>0</v>
          </cell>
          <cell r="X121">
            <v>0</v>
          </cell>
          <cell r="Y121">
            <v>22509840.448075</v>
          </cell>
          <cell r="Z121">
            <v>22969401.905605391</v>
          </cell>
          <cell r="AA121">
            <v>23708387.205369748</v>
          </cell>
          <cell r="AB121">
            <v>24551699.841570277</v>
          </cell>
          <cell r="AC121">
            <v>0</v>
          </cell>
          <cell r="AD121">
            <v>0</v>
          </cell>
          <cell r="AE121">
            <v>0</v>
          </cell>
          <cell r="AF121">
            <v>0</v>
          </cell>
        </row>
        <row r="122">
          <cell r="A122" t="str">
            <v>R398</v>
          </cell>
          <cell r="B122" t="str">
            <v/>
          </cell>
          <cell r="C122" t="str">
            <v/>
          </cell>
          <cell r="D122" t="str">
            <v/>
          </cell>
          <cell r="E122" t="str">
            <v/>
          </cell>
          <cell r="F122" t="str">
            <v/>
          </cell>
          <cell r="G122" t="str">
            <v>Newham</v>
          </cell>
          <cell r="H122">
            <v>189301006.47295901</v>
          </cell>
          <cell r="I122">
            <v>172677131.71282899</v>
          </cell>
          <cell r="J122">
            <v>160473040.94985062</v>
          </cell>
          <cell r="K122">
            <v>153859612.30596799</v>
          </cell>
          <cell r="L122">
            <v>147466697.418174</v>
          </cell>
          <cell r="M122">
            <v>70661153.775769994</v>
          </cell>
          <cell r="N122">
            <v>56374302.29219687</v>
          </cell>
          <cell r="O122">
            <v>46411746.931469999</v>
          </cell>
          <cell r="P122">
            <v>36196887.437397003</v>
          </cell>
          <cell r="Q122">
            <v>102015977.937059</v>
          </cell>
          <cell r="R122">
            <v>104098738.65765378</v>
          </cell>
          <cell r="S122">
            <v>107447865.374497</v>
          </cell>
          <cell r="T122">
            <v>111269809.98077799</v>
          </cell>
          <cell r="U122">
            <v>71178799.145232007</v>
          </cell>
          <cell r="V122">
            <v>69407733.808921993</v>
          </cell>
          <cell r="W122">
            <v>71640760.823971003</v>
          </cell>
          <cell r="X122">
            <v>74189038.711732</v>
          </cell>
          <cell r="Y122">
            <v>94364779.591780007</v>
          </cell>
          <cell r="Z122">
            <v>96291333.258329749</v>
          </cell>
          <cell r="AA122">
            <v>99389275.471409723</v>
          </cell>
          <cell r="AB122">
            <v>102924574.23221965</v>
          </cell>
          <cell r="AC122">
            <v>0</v>
          </cell>
          <cell r="AD122">
            <v>0</v>
          </cell>
          <cell r="AE122">
            <v>0</v>
          </cell>
          <cell r="AF122">
            <v>0</v>
          </cell>
        </row>
        <row r="123">
          <cell r="A123" t="str">
            <v>R398L</v>
          </cell>
          <cell r="B123" t="str">
            <v/>
          </cell>
          <cell r="C123" t="str">
            <v>R398</v>
          </cell>
          <cell r="D123" t="str">
            <v/>
          </cell>
          <cell r="E123" t="str">
            <v/>
          </cell>
          <cell r="F123" t="str">
            <v/>
          </cell>
          <cell r="G123" t="str">
            <v>Newham (Lower)</v>
          </cell>
          <cell r="H123">
            <v>38500352.896856003</v>
          </cell>
          <cell r="I123">
            <v>34593189.393280998</v>
          </cell>
          <cell r="J123">
            <v>31663466.431638166</v>
          </cell>
          <cell r="K123">
            <v>30143950.122515999</v>
          </cell>
          <cell r="L123">
            <v>28464506.260782</v>
          </cell>
          <cell r="M123">
            <v>12560310.046461999</v>
          </cell>
          <cell r="N123">
            <v>9180763.2768914737</v>
          </cell>
          <cell r="O123">
            <v>6937920.0305420002</v>
          </cell>
          <cell r="P123">
            <v>4433032.4875029996</v>
          </cell>
          <cell r="Q123">
            <v>22032879.346818998</v>
          </cell>
          <cell r="R123">
            <v>22482703.154746693</v>
          </cell>
          <cell r="S123">
            <v>23206030.091974001</v>
          </cell>
          <cell r="T123">
            <v>24031473.773279998</v>
          </cell>
          <cell r="V123">
            <v>0</v>
          </cell>
          <cell r="W123">
            <v>0</v>
          </cell>
          <cell r="X123">
            <v>0</v>
          </cell>
          <cell r="Y123">
            <v>20380413.395807002</v>
          </cell>
          <cell r="Z123">
            <v>20796500.418140691</v>
          </cell>
          <cell r="AA123">
            <v>21465577.835075952</v>
          </cell>
          <cell r="AB123">
            <v>22229113.240284</v>
          </cell>
          <cell r="AD123">
            <v>0</v>
          </cell>
          <cell r="AE123">
            <v>0</v>
          </cell>
          <cell r="AF123">
            <v>0</v>
          </cell>
        </row>
        <row r="124">
          <cell r="A124" t="str">
            <v>R398U</v>
          </cell>
          <cell r="B124" t="str">
            <v>R398</v>
          </cell>
          <cell r="C124" t="str">
            <v/>
          </cell>
          <cell r="D124" t="str">
            <v/>
          </cell>
          <cell r="E124" t="str">
            <v/>
          </cell>
          <cell r="F124" t="str">
            <v/>
          </cell>
          <cell r="G124" t="str">
            <v>Newham (Upper)</v>
          </cell>
          <cell r="H124">
            <v>150800653.576103</v>
          </cell>
          <cell r="I124">
            <v>138083942.31954899</v>
          </cell>
          <cell r="J124">
            <v>128809574.51821247</v>
          </cell>
          <cell r="K124">
            <v>123715662.183452</v>
          </cell>
          <cell r="L124">
            <v>119002191.157392</v>
          </cell>
          <cell r="M124">
            <v>58100843.729308002</v>
          </cell>
          <cell r="N124">
            <v>47193539.015305392</v>
          </cell>
          <cell r="O124">
            <v>39473826.900927998</v>
          </cell>
          <cell r="P124">
            <v>31763854.949894</v>
          </cell>
          <cell r="Q124">
            <v>79983098.590240002</v>
          </cell>
          <cell r="R124">
            <v>81616035.502907082</v>
          </cell>
          <cell r="S124">
            <v>84241835.282524005</v>
          </cell>
          <cell r="T124">
            <v>87238336.207497999</v>
          </cell>
          <cell r="U124">
            <v>71178799.145232007</v>
          </cell>
          <cell r="V124">
            <v>0</v>
          </cell>
          <cell r="W124">
            <v>0</v>
          </cell>
          <cell r="X124">
            <v>0</v>
          </cell>
          <cell r="Y124">
            <v>73984366.195971996</v>
          </cell>
          <cell r="Z124">
            <v>75494832.840189055</v>
          </cell>
          <cell r="AA124">
            <v>77923697.636334702</v>
          </cell>
          <cell r="AB124">
            <v>80695460.991935655</v>
          </cell>
          <cell r="AC124">
            <v>0</v>
          </cell>
          <cell r="AD124">
            <v>0</v>
          </cell>
          <cell r="AE124">
            <v>0</v>
          </cell>
          <cell r="AF124">
            <v>0</v>
          </cell>
        </row>
        <row r="125">
          <cell r="A125" t="str">
            <v>R399</v>
          </cell>
          <cell r="B125" t="str">
            <v/>
          </cell>
          <cell r="C125" t="str">
            <v/>
          </cell>
          <cell r="D125" t="str">
            <v/>
          </cell>
          <cell r="E125" t="str">
            <v/>
          </cell>
          <cell r="F125" t="str">
            <v/>
          </cell>
          <cell r="G125" t="str">
            <v>Redbridge</v>
          </cell>
          <cell r="H125">
            <v>93949875.159253001</v>
          </cell>
          <cell r="I125">
            <v>81955339.006237999</v>
          </cell>
          <cell r="J125">
            <v>73129908.550246313</v>
          </cell>
          <cell r="K125">
            <v>68291217.151245996</v>
          </cell>
          <cell r="L125">
            <v>63577953.799639001</v>
          </cell>
          <cell r="M125">
            <v>33047937.837329999</v>
          </cell>
          <cell r="N125">
            <v>23224012.673344351</v>
          </cell>
          <cell r="O125">
            <v>16779719.022438001</v>
          </cell>
          <cell r="P125">
            <v>10234180.159832001</v>
          </cell>
          <cell r="Q125">
            <v>48907401.168908</v>
          </cell>
          <cell r="R125">
            <v>49905895.876901962</v>
          </cell>
          <cell r="S125">
            <v>51511498.128807999</v>
          </cell>
          <cell r="T125">
            <v>53343773.639807001</v>
          </cell>
          <cell r="U125">
            <v>31702255.678759001</v>
          </cell>
          <cell r="V125">
            <v>31783786.053020205</v>
          </cell>
          <cell r="W125">
            <v>32806352.977511998</v>
          </cell>
          <cell r="X125">
            <v>33973282.291343004</v>
          </cell>
          <cell r="Y125">
            <v>45239346.081239998</v>
          </cell>
          <cell r="Z125">
            <v>46162953.686134316</v>
          </cell>
          <cell r="AA125">
            <v>47648135.769147404</v>
          </cell>
          <cell r="AB125">
            <v>49342990.616821475</v>
          </cell>
          <cell r="AC125">
            <v>0</v>
          </cell>
          <cell r="AD125">
            <v>0</v>
          </cell>
          <cell r="AE125">
            <v>0</v>
          </cell>
          <cell r="AF125">
            <v>0</v>
          </cell>
        </row>
        <row r="126">
          <cell r="A126" t="str">
            <v>R399L</v>
          </cell>
          <cell r="B126" t="str">
            <v/>
          </cell>
          <cell r="C126" t="str">
            <v>R399</v>
          </cell>
          <cell r="D126" t="str">
            <v/>
          </cell>
          <cell r="E126" t="str">
            <v/>
          </cell>
          <cell r="F126" t="str">
            <v/>
          </cell>
          <cell r="G126" t="str">
            <v>Redbridge (Lower)</v>
          </cell>
          <cell r="H126">
            <v>19239778.119925</v>
          </cell>
          <cell r="I126">
            <v>16350310.274869001</v>
          </cell>
          <cell r="J126">
            <v>14179486.341704099</v>
          </cell>
          <cell r="K126">
            <v>13040305.423704</v>
          </cell>
          <cell r="L126">
            <v>11776309.924799999</v>
          </cell>
          <cell r="M126">
            <v>5678319.7035379997</v>
          </cell>
          <cell r="N126">
            <v>3289616.1477689222</v>
          </cell>
          <cell r="O126">
            <v>1800079.8298879999</v>
          </cell>
          <cell r="P126">
            <v>136266.99229699999</v>
          </cell>
          <cell r="Q126">
            <v>10671990.571331</v>
          </cell>
          <cell r="R126">
            <v>10889870.193935176</v>
          </cell>
          <cell r="S126">
            <v>11240225.593815999</v>
          </cell>
          <cell r="T126">
            <v>11640042.932503</v>
          </cell>
          <cell r="V126">
            <v>0</v>
          </cell>
          <cell r="W126">
            <v>0</v>
          </cell>
          <cell r="X126">
            <v>0</v>
          </cell>
          <cell r="Y126">
            <v>9871591.2784809992</v>
          </cell>
          <cell r="Z126">
            <v>10073129.929390039</v>
          </cell>
          <cell r="AA126">
            <v>10397208.6742798</v>
          </cell>
          <cell r="AB126">
            <v>10767039.712565275</v>
          </cell>
          <cell r="AD126">
            <v>0</v>
          </cell>
          <cell r="AE126">
            <v>0</v>
          </cell>
          <cell r="AF126">
            <v>0</v>
          </cell>
        </row>
        <row r="127">
          <cell r="A127" t="str">
            <v>R399U</v>
          </cell>
          <cell r="B127" t="str">
            <v>R399</v>
          </cell>
          <cell r="C127" t="str">
            <v/>
          </cell>
          <cell r="D127" t="str">
            <v/>
          </cell>
          <cell r="E127" t="str">
            <v/>
          </cell>
          <cell r="F127" t="str">
            <v/>
          </cell>
          <cell r="G127" t="str">
            <v>Redbridge (Upper)</v>
          </cell>
          <cell r="H127">
            <v>74710097.039327994</v>
          </cell>
          <cell r="I127">
            <v>65605028.731370002</v>
          </cell>
          <cell r="J127">
            <v>58950422.208542213</v>
          </cell>
          <cell r="K127">
            <v>55250911.727541998</v>
          </cell>
          <cell r="L127">
            <v>51801643.874839</v>
          </cell>
          <cell r="M127">
            <v>27369618.133792002</v>
          </cell>
          <cell r="N127">
            <v>19934396.525575429</v>
          </cell>
          <cell r="O127">
            <v>14979639.19255</v>
          </cell>
          <cell r="P127">
            <v>10097913.167535</v>
          </cell>
          <cell r="Q127">
            <v>38235410.597576998</v>
          </cell>
          <cell r="R127">
            <v>39016025.682966784</v>
          </cell>
          <cell r="S127">
            <v>40271272.534993</v>
          </cell>
          <cell r="T127">
            <v>41703730.707304001</v>
          </cell>
          <cell r="U127">
            <v>31702255.678759001</v>
          </cell>
          <cell r="V127">
            <v>0</v>
          </cell>
          <cell r="W127">
            <v>0</v>
          </cell>
          <cell r="X127">
            <v>0</v>
          </cell>
          <cell r="Y127">
            <v>35367754.802758999</v>
          </cell>
          <cell r="Z127">
            <v>36089823.756744273</v>
          </cell>
          <cell r="AA127">
            <v>37250927.094868526</v>
          </cell>
          <cell r="AB127">
            <v>38575950.904256202</v>
          </cell>
          <cell r="AC127">
            <v>0</v>
          </cell>
          <cell r="AD127">
            <v>0</v>
          </cell>
          <cell r="AE127">
            <v>0</v>
          </cell>
          <cell r="AF127">
            <v>0</v>
          </cell>
        </row>
        <row r="128">
          <cell r="A128" t="str">
            <v>R400</v>
          </cell>
          <cell r="B128" t="str">
            <v/>
          </cell>
          <cell r="C128" t="str">
            <v/>
          </cell>
          <cell r="D128" t="str">
            <v/>
          </cell>
          <cell r="E128" t="str">
            <v/>
          </cell>
          <cell r="F128" t="str">
            <v/>
          </cell>
          <cell r="G128" t="str">
            <v>Richmond upon Thames</v>
          </cell>
          <cell r="H128">
            <v>44251025.777737997</v>
          </cell>
          <cell r="I128">
            <v>32992984.952124</v>
          </cell>
          <cell r="J128">
            <v>24534135.986740761</v>
          </cell>
          <cell r="K128">
            <v>20028166.871135</v>
          </cell>
          <cell r="L128">
            <v>15063406.363428</v>
          </cell>
          <cell r="M128">
            <v>12333793.662012</v>
          </cell>
          <cell r="N128">
            <v>3453166.137932186</v>
          </cell>
          <cell r="O128">
            <v>-1731032.5148229999</v>
          </cell>
          <cell r="P128">
            <v>-7469772.6119830003</v>
          </cell>
          <cell r="Q128">
            <v>20659191.290112</v>
          </cell>
          <cell r="R128">
            <v>21080969.848808575</v>
          </cell>
          <cell r="S128">
            <v>21759199.385958001</v>
          </cell>
          <cell r="T128">
            <v>22533178.975411002</v>
          </cell>
          <cell r="U128">
            <v>-3792686.2358309999</v>
          </cell>
          <cell r="V128">
            <v>-4640378.8248690665</v>
          </cell>
          <cell r="W128">
            <v>-4789671.8604910001</v>
          </cell>
          <cell r="X128">
            <v>-4960041.5599659998</v>
          </cell>
          <cell r="Y128">
            <v>19109751.943353999</v>
          </cell>
          <cell r="Z128">
            <v>19499897.110147934</v>
          </cell>
          <cell r="AA128">
            <v>20127259.432011154</v>
          </cell>
          <cell r="AB128">
            <v>20843190.552255176</v>
          </cell>
          <cell r="AC128">
            <v>0.155108</v>
          </cell>
          <cell r="AD128">
            <v>0.18040962329544852</v>
          </cell>
          <cell r="AE128">
            <v>0.18040999999999999</v>
          </cell>
          <cell r="AF128">
            <v>0.18040999999999999</v>
          </cell>
        </row>
        <row r="129">
          <cell r="A129" t="str">
            <v>R400L</v>
          </cell>
          <cell r="B129" t="str">
            <v/>
          </cell>
          <cell r="C129" t="str">
            <v>R400</v>
          </cell>
          <cell r="D129" t="str">
            <v/>
          </cell>
          <cell r="E129" t="str">
            <v/>
          </cell>
          <cell r="F129" t="str">
            <v/>
          </cell>
          <cell r="G129" t="str">
            <v>Richmond upon Thames (Lower)</v>
          </cell>
          <cell r="H129">
            <v>27014607.580623001</v>
          </cell>
          <cell r="I129">
            <v>16496527.332896</v>
          </cell>
          <cell r="J129">
            <v>8575220.6835876368</v>
          </cell>
          <cell r="K129">
            <v>4357881.6924350001</v>
          </cell>
          <cell r="L129">
            <v>-343678.103076</v>
          </cell>
          <cell r="M129">
            <v>3320151.4053110001</v>
          </cell>
          <cell r="N129">
            <v>-4870164.4597765654</v>
          </cell>
          <cell r="O129">
            <v>-9520076.4021729995</v>
          </cell>
          <cell r="P129">
            <v>-14715278.271455999</v>
          </cell>
          <cell r="Q129">
            <v>13176375.927585</v>
          </cell>
          <cell r="R129">
            <v>13445385.143364202</v>
          </cell>
          <cell r="S129">
            <v>13877958.094608</v>
          </cell>
          <cell r="T129">
            <v>14371600.16838</v>
          </cell>
          <cell r="V129">
            <v>0</v>
          </cell>
          <cell r="W129">
            <v>0</v>
          </cell>
          <cell r="X129">
            <v>0</v>
          </cell>
          <cell r="Y129">
            <v>12188147.733015999</v>
          </cell>
          <cell r="Z129">
            <v>12436981.257611888</v>
          </cell>
          <cell r="AA129">
            <v>12837111.2375124</v>
          </cell>
          <cell r="AB129">
            <v>13293730.1557515</v>
          </cell>
          <cell r="AD129">
            <v>0</v>
          </cell>
          <cell r="AE129">
            <v>0</v>
          </cell>
          <cell r="AF129">
            <v>0</v>
          </cell>
        </row>
        <row r="130">
          <cell r="A130" t="str">
            <v>R400U</v>
          </cell>
          <cell r="B130" t="str">
            <v>R400</v>
          </cell>
          <cell r="C130" t="str">
            <v/>
          </cell>
          <cell r="D130" t="str">
            <v/>
          </cell>
          <cell r="E130" t="str">
            <v/>
          </cell>
          <cell r="F130" t="str">
            <v/>
          </cell>
          <cell r="G130" t="str">
            <v>Richmond upon Thames (Upper)</v>
          </cell>
          <cell r="H130">
            <v>17236418.197115999</v>
          </cell>
          <cell r="I130">
            <v>16496457.619228</v>
          </cell>
          <cell r="J130">
            <v>15958915.303153126</v>
          </cell>
          <cell r="K130">
            <v>15670285.178699</v>
          </cell>
          <cell r="L130">
            <v>15407084.466504</v>
          </cell>
          <cell r="M130">
            <v>9013642.256701</v>
          </cell>
          <cell r="N130">
            <v>8323330.5977087514</v>
          </cell>
          <cell r="O130">
            <v>7789043.8873490002</v>
          </cell>
          <cell r="P130">
            <v>7245505.6594740003</v>
          </cell>
          <cell r="Q130">
            <v>7482815.3625269998</v>
          </cell>
          <cell r="R130">
            <v>7635584.7054443741</v>
          </cell>
          <cell r="S130">
            <v>7881241.2913499996</v>
          </cell>
          <cell r="T130">
            <v>8161578.807031</v>
          </cell>
          <cell r="U130">
            <v>-3792686.2358309999</v>
          </cell>
          <cell r="V130">
            <v>0</v>
          </cell>
          <cell r="W130">
            <v>0</v>
          </cell>
          <cell r="X130">
            <v>0</v>
          </cell>
          <cell r="Y130">
            <v>6921604.210337</v>
          </cell>
          <cell r="Z130">
            <v>7062915.8525360459</v>
          </cell>
          <cell r="AA130">
            <v>7290148.1944987504</v>
          </cell>
          <cell r="AB130">
            <v>7549460.3965036757</v>
          </cell>
          <cell r="AC130">
            <v>0.155108</v>
          </cell>
          <cell r="AD130">
            <v>0</v>
          </cell>
          <cell r="AE130">
            <v>0</v>
          </cell>
          <cell r="AF130">
            <v>0</v>
          </cell>
        </row>
        <row r="131">
          <cell r="A131" t="str">
            <v>R401</v>
          </cell>
          <cell r="B131" t="str">
            <v/>
          </cell>
          <cell r="C131" t="str">
            <v/>
          </cell>
          <cell r="D131" t="str">
            <v/>
          </cell>
          <cell r="E131" t="str">
            <v/>
          </cell>
          <cell r="F131" t="str">
            <v/>
          </cell>
          <cell r="G131" t="str">
            <v>Sutton</v>
          </cell>
          <cell r="H131">
            <v>67908427.262075007</v>
          </cell>
          <cell r="I131">
            <v>58079235.884076998</v>
          </cell>
          <cell r="J131">
            <v>50839296.312057391</v>
          </cell>
          <cell r="K131">
            <v>46857380.438928001</v>
          </cell>
          <cell r="L131">
            <v>42960964.457365997</v>
          </cell>
          <cell r="M131">
            <v>24750720.197902001</v>
          </cell>
          <cell r="N131">
            <v>16830344.827976063</v>
          </cell>
          <cell r="O131">
            <v>11754272.680756999</v>
          </cell>
          <cell r="P131">
            <v>6609231.304056</v>
          </cell>
          <cell r="Q131">
            <v>33328515.686174002</v>
          </cell>
          <cell r="R131">
            <v>34008951.48408132</v>
          </cell>
          <cell r="S131">
            <v>35103107.758171998</v>
          </cell>
          <cell r="T131">
            <v>36351733.153310001</v>
          </cell>
          <cell r="U131">
            <v>17621568.670421001</v>
          </cell>
          <cell r="V131">
            <v>18111971.068276696</v>
          </cell>
          <cell r="W131">
            <v>18694680.205598</v>
          </cell>
          <cell r="X131">
            <v>19359654.162306</v>
          </cell>
          <cell r="Y131">
            <v>30828877.009711001</v>
          </cell>
          <cell r="Z131">
            <v>31458280.122775223</v>
          </cell>
          <cell r="AA131">
            <v>32470374.676309101</v>
          </cell>
          <cell r="AB131">
            <v>33625353.166811749</v>
          </cell>
          <cell r="AC131">
            <v>0</v>
          </cell>
          <cell r="AD131">
            <v>0</v>
          </cell>
          <cell r="AE131">
            <v>0</v>
          </cell>
          <cell r="AF131">
            <v>0</v>
          </cell>
        </row>
        <row r="132">
          <cell r="A132" t="str">
            <v>R401L</v>
          </cell>
          <cell r="B132" t="str">
            <v/>
          </cell>
          <cell r="C132" t="str">
            <v>R401</v>
          </cell>
          <cell r="D132" t="str">
            <v/>
          </cell>
          <cell r="E132" t="str">
            <v/>
          </cell>
          <cell r="F132" t="str">
            <v/>
          </cell>
          <cell r="G132" t="str">
            <v>Sutton (Lower)</v>
          </cell>
          <cell r="H132">
            <v>12055300.894405</v>
          </cell>
          <cell r="I132">
            <v>9552935.0657550003</v>
          </cell>
          <cell r="J132">
            <v>7670975.4610427599</v>
          </cell>
          <cell r="K132">
            <v>6677202.2561130002</v>
          </cell>
          <cell r="L132">
            <v>5572283.4195729997</v>
          </cell>
          <cell r="M132">
            <v>2933374.535067</v>
          </cell>
          <cell r="N132">
            <v>916269.81936560571</v>
          </cell>
          <cell r="O132">
            <v>-294819.80476999999</v>
          </cell>
          <cell r="P132">
            <v>-1647735.0255809999</v>
          </cell>
          <cell r="Q132">
            <v>6619560.5306890002</v>
          </cell>
          <cell r="R132">
            <v>6754705.6416771542</v>
          </cell>
          <cell r="S132">
            <v>6972022.0608829996</v>
          </cell>
          <cell r="T132">
            <v>7220018.4451540001</v>
          </cell>
          <cell r="V132">
            <v>0</v>
          </cell>
          <cell r="W132">
            <v>0</v>
          </cell>
          <cell r="X132">
            <v>0</v>
          </cell>
          <cell r="Y132">
            <v>6123093.4908870002</v>
          </cell>
          <cell r="Z132">
            <v>6248102.7185513675</v>
          </cell>
          <cell r="AA132">
            <v>6449120.4063167749</v>
          </cell>
          <cell r="AB132">
            <v>6678517.0617674505</v>
          </cell>
          <cell r="AD132">
            <v>0</v>
          </cell>
          <cell r="AE132">
            <v>0</v>
          </cell>
          <cell r="AF132">
            <v>0</v>
          </cell>
        </row>
        <row r="133">
          <cell r="A133" t="str">
            <v>R401U</v>
          </cell>
          <cell r="B133" t="str">
            <v>R401</v>
          </cell>
          <cell r="C133" t="str">
            <v/>
          </cell>
          <cell r="D133" t="str">
            <v/>
          </cell>
          <cell r="E133" t="str">
            <v/>
          </cell>
          <cell r="F133" t="str">
            <v/>
          </cell>
          <cell r="G133" t="str">
            <v>Sutton (Upper)</v>
          </cell>
          <cell r="H133">
            <v>55853126.36767</v>
          </cell>
          <cell r="I133">
            <v>48526300.818320997</v>
          </cell>
          <cell r="J133">
            <v>43168320.851014629</v>
          </cell>
          <cell r="K133">
            <v>40180178.182815</v>
          </cell>
          <cell r="L133">
            <v>37388681.037794001</v>
          </cell>
          <cell r="M133">
            <v>21817345.662836</v>
          </cell>
          <cell r="N133">
            <v>15914075.008610457</v>
          </cell>
          <cell r="O133">
            <v>12049092.485526999</v>
          </cell>
          <cell r="P133">
            <v>8256966.3296370003</v>
          </cell>
          <cell r="Q133">
            <v>26708955.155485999</v>
          </cell>
          <cell r="R133">
            <v>27254245.842404168</v>
          </cell>
          <cell r="S133">
            <v>28131085.697287999</v>
          </cell>
          <cell r="T133">
            <v>29131714.708156001</v>
          </cell>
          <cell r="U133">
            <v>17621568.670421001</v>
          </cell>
          <cell r="V133">
            <v>0</v>
          </cell>
          <cell r="W133">
            <v>0</v>
          </cell>
          <cell r="X133">
            <v>0</v>
          </cell>
          <cell r="Y133">
            <v>24705783.518824</v>
          </cell>
          <cell r="Z133">
            <v>25210177.404223856</v>
          </cell>
          <cell r="AA133">
            <v>26021254.269991402</v>
          </cell>
          <cell r="AB133">
            <v>26946836.105044302</v>
          </cell>
          <cell r="AC133">
            <v>0</v>
          </cell>
          <cell r="AD133">
            <v>0</v>
          </cell>
          <cell r="AE133">
            <v>0</v>
          </cell>
          <cell r="AF133">
            <v>0</v>
          </cell>
        </row>
        <row r="134">
          <cell r="A134" t="str">
            <v>R402</v>
          </cell>
          <cell r="B134" t="str">
            <v/>
          </cell>
          <cell r="C134" t="str">
            <v/>
          </cell>
          <cell r="D134" t="str">
            <v/>
          </cell>
          <cell r="E134" t="str">
            <v/>
          </cell>
          <cell r="F134" t="str">
            <v/>
          </cell>
          <cell r="G134" t="str">
            <v>Waltham Forest</v>
          </cell>
          <cell r="H134">
            <v>121899075.63227899</v>
          </cell>
          <cell r="I134">
            <v>108689317.407873</v>
          </cell>
          <cell r="J134">
            <v>98979156.17821072</v>
          </cell>
          <cell r="K134">
            <v>93677534.210988998</v>
          </cell>
          <cell r="L134">
            <v>88531964.944746003</v>
          </cell>
          <cell r="M134">
            <v>44483622.482156001</v>
          </cell>
          <cell r="N134">
            <v>33462636.202007327</v>
          </cell>
          <cell r="O134">
            <v>26053177.672341</v>
          </cell>
          <cell r="P134">
            <v>18502194.917192001</v>
          </cell>
          <cell r="Q134">
            <v>64205694.925717004</v>
          </cell>
          <cell r="R134">
            <v>65516519.976203382</v>
          </cell>
          <cell r="S134">
            <v>67624356.538646996</v>
          </cell>
          <cell r="T134">
            <v>70029770.027554005</v>
          </cell>
          <cell r="U134">
            <v>46211988.209123999</v>
          </cell>
          <cell r="V134">
            <v>44636517.864510797</v>
          </cell>
          <cell r="W134">
            <v>46072590.543724999</v>
          </cell>
          <cell r="X134">
            <v>47711402.895297997</v>
          </cell>
          <cell r="Y134">
            <v>59390267.806287996</v>
          </cell>
          <cell r="Z134">
            <v>60602780.977988131</v>
          </cell>
          <cell r="AA134">
            <v>62552529.798248477</v>
          </cell>
          <cell r="AB134">
            <v>64777537.27548746</v>
          </cell>
          <cell r="AC134">
            <v>0</v>
          </cell>
          <cell r="AD134">
            <v>0</v>
          </cell>
          <cell r="AE134">
            <v>0</v>
          </cell>
          <cell r="AF134">
            <v>0</v>
          </cell>
        </row>
        <row r="135">
          <cell r="A135" t="str">
            <v>R402L</v>
          </cell>
          <cell r="B135" t="str">
            <v/>
          </cell>
          <cell r="C135" t="str">
            <v>R402</v>
          </cell>
          <cell r="D135" t="str">
            <v/>
          </cell>
          <cell r="E135" t="str">
            <v/>
          </cell>
          <cell r="F135" t="str">
            <v/>
          </cell>
          <cell r="G135" t="str">
            <v>Waltham Forest (Lower)</v>
          </cell>
          <cell r="H135">
            <v>23984729.554701</v>
          </cell>
          <cell r="I135">
            <v>20886390.330844998</v>
          </cell>
          <cell r="J135">
            <v>18560175.228728846</v>
          </cell>
          <cell r="K135">
            <v>17344275.842039</v>
          </cell>
          <cell r="L135">
            <v>15996923.330621</v>
          </cell>
          <cell r="M135">
            <v>7394642.8903130004</v>
          </cell>
          <cell r="N135">
            <v>4792979.939834144</v>
          </cell>
          <cell r="O135">
            <v>3134154.1339329998</v>
          </cell>
          <cell r="P135">
            <v>1281344.4147089999</v>
          </cell>
          <cell r="Q135">
            <v>13491747.440532999</v>
          </cell>
          <cell r="R135">
            <v>13767195.288894702</v>
          </cell>
          <cell r="S135">
            <v>14210121.708106</v>
          </cell>
          <cell r="T135">
            <v>14715578.915912</v>
          </cell>
          <cell r="V135">
            <v>0</v>
          </cell>
          <cell r="W135">
            <v>0</v>
          </cell>
          <cell r="X135">
            <v>0</v>
          </cell>
          <cell r="Y135">
            <v>12479866.382493</v>
          </cell>
          <cell r="Z135">
            <v>12734655.642227599</v>
          </cell>
          <cell r="AA135">
            <v>13144362.57999805</v>
          </cell>
          <cell r="AB135">
            <v>13611910.497218601</v>
          </cell>
          <cell r="AD135">
            <v>0</v>
          </cell>
          <cell r="AE135">
            <v>0</v>
          </cell>
          <cell r="AF135">
            <v>0</v>
          </cell>
        </row>
        <row r="136">
          <cell r="A136" t="str">
            <v>R402U</v>
          </cell>
          <cell r="B136" t="str">
            <v>R402</v>
          </cell>
          <cell r="C136" t="str">
            <v/>
          </cell>
          <cell r="D136" t="str">
            <v/>
          </cell>
          <cell r="E136" t="str">
            <v/>
          </cell>
          <cell r="F136" t="str">
            <v/>
          </cell>
          <cell r="G136" t="str">
            <v>Waltham Forest (Upper)</v>
          </cell>
          <cell r="H136">
            <v>97914346.077577993</v>
          </cell>
          <cell r="I136">
            <v>87802927.077028006</v>
          </cell>
          <cell r="J136">
            <v>80418980.949481875</v>
          </cell>
          <cell r="K136">
            <v>76333258.368949994</v>
          </cell>
          <cell r="L136">
            <v>72535041.614124998</v>
          </cell>
          <cell r="M136">
            <v>37088979.591844</v>
          </cell>
          <cell r="N136">
            <v>28669656.262173183</v>
          </cell>
          <cell r="O136">
            <v>22919023.538408</v>
          </cell>
          <cell r="P136">
            <v>17220850.502482999</v>
          </cell>
          <cell r="Q136">
            <v>50713947.485183999</v>
          </cell>
          <cell r="R136">
            <v>51749324.687308684</v>
          </cell>
          <cell r="S136">
            <v>53414234.830541998</v>
          </cell>
          <cell r="T136">
            <v>55314191.111643001</v>
          </cell>
          <cell r="U136">
            <v>46211988.209123999</v>
          </cell>
          <cell r="V136">
            <v>0</v>
          </cell>
          <cell r="W136">
            <v>0</v>
          </cell>
          <cell r="X136">
            <v>0</v>
          </cell>
          <cell r="Y136">
            <v>46910401.423795998</v>
          </cell>
          <cell r="Z136">
            <v>47868125.335760534</v>
          </cell>
          <cell r="AA136">
            <v>49408167.218251348</v>
          </cell>
          <cell r="AB136">
            <v>51165626.778269775</v>
          </cell>
          <cell r="AC136">
            <v>0</v>
          </cell>
          <cell r="AD136">
            <v>0</v>
          </cell>
          <cell r="AE136">
            <v>0</v>
          </cell>
          <cell r="AF136">
            <v>0</v>
          </cell>
        </row>
        <row r="137">
          <cell r="A137" t="str">
            <v>R334</v>
          </cell>
          <cell r="B137" t="str">
            <v/>
          </cell>
          <cell r="C137" t="str">
            <v/>
          </cell>
          <cell r="D137" t="str">
            <v/>
          </cell>
          <cell r="E137" t="str">
            <v/>
          </cell>
          <cell r="F137" t="str">
            <v/>
          </cell>
          <cell r="G137" t="str">
            <v>Bolton</v>
          </cell>
          <cell r="H137">
            <v>117904119.420601</v>
          </cell>
          <cell r="I137">
            <v>104384984.57437301</v>
          </cell>
          <cell r="J137">
            <v>116505259.62879142</v>
          </cell>
          <cell r="K137">
            <v>89016003.501940995</v>
          </cell>
          <cell r="L137">
            <v>83788725.608261004</v>
          </cell>
          <cell r="M137">
            <v>42007616.376060002</v>
          </cell>
          <cell r="N137">
            <v>0</v>
          </cell>
          <cell r="O137">
            <v>23317323.784113999</v>
          </cell>
          <cell r="P137">
            <v>15753129.156796001</v>
          </cell>
          <cell r="Q137">
            <v>62377368.198312998</v>
          </cell>
          <cell r="R137">
            <v>116505259.62879142</v>
          </cell>
          <cell r="S137">
            <v>65698679.717827</v>
          </cell>
          <cell r="T137">
            <v>68035596.451464996</v>
          </cell>
          <cell r="U137">
            <v>19332129.256049</v>
          </cell>
          <cell r="V137">
            <v>37806255.132859096</v>
          </cell>
          <cell r="W137">
            <v>25493459.163456999</v>
          </cell>
          <cell r="X137">
            <v>26400267.208508998</v>
          </cell>
          <cell r="Y137">
            <v>57699065.583439998</v>
          </cell>
          <cell r="Z137">
            <v>107767365.15663207</v>
          </cell>
          <cell r="AA137">
            <v>60771278.738989979</v>
          </cell>
          <cell r="AB137">
            <v>62932926.717605121</v>
          </cell>
          <cell r="AC137">
            <v>0</v>
          </cell>
          <cell r="AD137">
            <v>0</v>
          </cell>
          <cell r="AE137">
            <v>0</v>
          </cell>
          <cell r="AF137">
            <v>0</v>
          </cell>
        </row>
        <row r="138">
          <cell r="A138" t="str">
            <v>R334L</v>
          </cell>
          <cell r="B138" t="str">
            <v/>
          </cell>
          <cell r="C138" t="str">
            <v>R334</v>
          </cell>
          <cell r="D138" t="str">
            <v/>
          </cell>
          <cell r="E138" t="str">
            <v/>
          </cell>
          <cell r="F138" t="str">
            <v/>
          </cell>
          <cell r="G138" t="str">
            <v>Bolton (Lower)</v>
          </cell>
          <cell r="H138">
            <v>16294082.450804999</v>
          </cell>
          <cell r="I138">
            <v>14038394.740992</v>
          </cell>
          <cell r="J138">
            <v>12344466.940939633</v>
          </cell>
          <cell r="K138">
            <v>11457892.054014999</v>
          </cell>
          <cell r="L138">
            <v>10475038.363851</v>
          </cell>
          <cell r="M138">
            <v>4711593.5173300002</v>
          </cell>
          <cell r="N138">
            <v>0</v>
          </cell>
          <cell r="O138">
            <v>1634481.0303710001</v>
          </cell>
          <cell r="P138">
            <v>302206.41270599997</v>
          </cell>
          <cell r="Q138">
            <v>9326801.2236620001</v>
          </cell>
          <cell r="R138">
            <v>12344466.940939633</v>
          </cell>
          <cell r="S138">
            <v>9823411.0236440003</v>
          </cell>
          <cell r="T138">
            <v>10172831.951145001</v>
          </cell>
          <cell r="V138">
            <v>0</v>
          </cell>
          <cell r="W138">
            <v>0</v>
          </cell>
          <cell r="X138">
            <v>0</v>
          </cell>
          <cell r="Y138">
            <v>8627291.1318880003</v>
          </cell>
          <cell r="Z138">
            <v>11418631.920369161</v>
          </cell>
          <cell r="AA138">
            <v>9086655.1968707014</v>
          </cell>
          <cell r="AB138">
            <v>9409869.554809127</v>
          </cell>
          <cell r="AD138">
            <v>0</v>
          </cell>
          <cell r="AE138">
            <v>0</v>
          </cell>
          <cell r="AF138">
            <v>0</v>
          </cell>
        </row>
        <row r="139">
          <cell r="A139" t="str">
            <v>R334U</v>
          </cell>
          <cell r="B139" t="str">
            <v>R334</v>
          </cell>
          <cell r="C139" t="str">
            <v/>
          </cell>
          <cell r="D139" t="str">
            <v/>
          </cell>
          <cell r="E139" t="str">
            <v/>
          </cell>
          <cell r="F139" t="str">
            <v/>
          </cell>
          <cell r="G139" t="str">
            <v>Bolton (Upper)</v>
          </cell>
          <cell r="H139">
            <v>101610036.969796</v>
          </cell>
          <cell r="I139">
            <v>90346589.833381996</v>
          </cell>
          <cell r="J139">
            <v>104160792.68785179</v>
          </cell>
          <cell r="K139">
            <v>77558111.447926</v>
          </cell>
          <cell r="L139">
            <v>73313687.244409993</v>
          </cell>
          <cell r="M139">
            <v>37296022.858731002</v>
          </cell>
          <cell r="N139">
            <v>0</v>
          </cell>
          <cell r="O139">
            <v>21682842.753743</v>
          </cell>
          <cell r="P139">
            <v>15450922.74409</v>
          </cell>
          <cell r="Q139">
            <v>53050566.974651001</v>
          </cell>
          <cell r="R139">
            <v>104160792.68785179</v>
          </cell>
          <cell r="S139">
            <v>55875268.694182999</v>
          </cell>
          <cell r="T139">
            <v>57862764.500320002</v>
          </cell>
          <cell r="U139">
            <v>19332129.256049</v>
          </cell>
          <cell r="V139">
            <v>0</v>
          </cell>
          <cell r="W139">
            <v>0</v>
          </cell>
          <cell r="X139">
            <v>0</v>
          </cell>
          <cell r="Y139">
            <v>49071774.451552004</v>
          </cell>
          <cell r="Z139">
            <v>96348733.236262903</v>
          </cell>
          <cell r="AA139">
            <v>51684623.54211928</v>
          </cell>
          <cell r="AB139">
            <v>53523057.162796006</v>
          </cell>
          <cell r="AC139">
            <v>0</v>
          </cell>
          <cell r="AD139">
            <v>0</v>
          </cell>
          <cell r="AE139">
            <v>0</v>
          </cell>
          <cell r="AF139">
            <v>0</v>
          </cell>
        </row>
        <row r="140">
          <cell r="A140" t="str">
            <v>R335</v>
          </cell>
          <cell r="B140" t="str">
            <v/>
          </cell>
          <cell r="C140" t="str">
            <v/>
          </cell>
          <cell r="D140" t="str">
            <v/>
          </cell>
          <cell r="E140" t="str">
            <v/>
          </cell>
          <cell r="F140" t="str">
            <v/>
          </cell>
          <cell r="G140" t="str">
            <v>Bury</v>
          </cell>
          <cell r="H140">
            <v>63726380.693783998</v>
          </cell>
          <cell r="I140">
            <v>55202410.391880997</v>
          </cell>
          <cell r="J140">
            <v>60877990.159450166</v>
          </cell>
          <cell r="K140">
            <v>45488852.338491999</v>
          </cell>
          <cell r="L140">
            <v>42159880.074187003</v>
          </cell>
          <cell r="M140">
            <v>22247626.615945</v>
          </cell>
          <cell r="N140">
            <v>0</v>
          </cell>
          <cell r="O140">
            <v>10779376.017174</v>
          </cell>
          <cell r="P140">
            <v>6215779.9159899997</v>
          </cell>
          <cell r="Q140">
            <v>32954783.775936</v>
          </cell>
          <cell r="R140">
            <v>60877990.159450166</v>
          </cell>
          <cell r="S140">
            <v>34709476.321318001</v>
          </cell>
          <cell r="T140">
            <v>35944100.158196002</v>
          </cell>
          <cell r="U140">
            <v>7650876.8297039997</v>
          </cell>
          <cell r="V140">
            <v>13444723.511403941</v>
          </cell>
          <cell r="W140">
            <v>10477086.605416</v>
          </cell>
          <cell r="X140">
            <v>10849758.91958</v>
          </cell>
          <cell r="Y140">
            <v>30483174.992741</v>
          </cell>
          <cell r="Z140">
            <v>56312140.897491403</v>
          </cell>
          <cell r="AA140">
            <v>32106265.597219151</v>
          </cell>
          <cell r="AB140">
            <v>33248292.646331303</v>
          </cell>
          <cell r="AC140">
            <v>0</v>
          </cell>
          <cell r="AD140">
            <v>0</v>
          </cell>
          <cell r="AE140">
            <v>0</v>
          </cell>
          <cell r="AF140">
            <v>0</v>
          </cell>
        </row>
        <row r="141">
          <cell r="A141" t="str">
            <v>R335L</v>
          </cell>
          <cell r="B141" t="str">
            <v/>
          </cell>
          <cell r="C141" t="str">
            <v>R335</v>
          </cell>
          <cell r="D141" t="str">
            <v/>
          </cell>
          <cell r="E141" t="str">
            <v/>
          </cell>
          <cell r="F141" t="str">
            <v/>
          </cell>
          <cell r="G141" t="str">
            <v>Bury (Lower)</v>
          </cell>
          <cell r="H141">
            <v>9766642.1833229996</v>
          </cell>
          <cell r="I141">
            <v>8200110.6782210004</v>
          </cell>
          <cell r="J141">
            <v>7022921.4343639361</v>
          </cell>
          <cell r="K141">
            <v>6404311.5071679996</v>
          </cell>
          <cell r="L141">
            <v>5717609.4324559998</v>
          </cell>
          <cell r="M141">
            <v>2778263.4826469999</v>
          </cell>
          <cell r="N141">
            <v>0</v>
          </cell>
          <cell r="O141">
            <v>693775.57611499995</v>
          </cell>
          <cell r="P141">
            <v>-196051.53904999999</v>
          </cell>
          <cell r="Q141">
            <v>5421847.1955739995</v>
          </cell>
          <cell r="R141">
            <v>7022921.4343639361</v>
          </cell>
          <cell r="S141">
            <v>5710535.9310539998</v>
          </cell>
          <cell r="T141">
            <v>5913660.9715059996</v>
          </cell>
          <cell r="V141">
            <v>0</v>
          </cell>
          <cell r="W141">
            <v>0</v>
          </cell>
          <cell r="X141">
            <v>0</v>
          </cell>
          <cell r="Y141">
            <v>5015208.6559060002</v>
          </cell>
          <cell r="Z141">
            <v>6496202.326786641</v>
          </cell>
          <cell r="AA141">
            <v>5282245.7362249503</v>
          </cell>
          <cell r="AB141">
            <v>5470136.3986430494</v>
          </cell>
          <cell r="AD141">
            <v>0</v>
          </cell>
          <cell r="AE141">
            <v>0</v>
          </cell>
          <cell r="AF141">
            <v>0</v>
          </cell>
        </row>
        <row r="142">
          <cell r="A142" t="str">
            <v>R335U</v>
          </cell>
          <cell r="B142" t="str">
            <v>R335</v>
          </cell>
          <cell r="C142" t="str">
            <v/>
          </cell>
          <cell r="D142" t="str">
            <v/>
          </cell>
          <cell r="E142" t="str">
            <v/>
          </cell>
          <cell r="F142" t="str">
            <v/>
          </cell>
          <cell r="G142" t="str">
            <v>Bury (Upper)</v>
          </cell>
          <cell r="H142">
            <v>53959738.510461003</v>
          </cell>
          <cell r="I142">
            <v>47002299.713660002</v>
          </cell>
          <cell r="J142">
            <v>53855068.725086227</v>
          </cell>
          <cell r="K142">
            <v>39084540.831324004</v>
          </cell>
          <cell r="L142">
            <v>36442270.641731001</v>
          </cell>
          <cell r="M142">
            <v>19469363.133299001</v>
          </cell>
          <cell r="N142">
            <v>0</v>
          </cell>
          <cell r="O142">
            <v>10085600.441059999</v>
          </cell>
          <cell r="P142">
            <v>6411831.4550400004</v>
          </cell>
          <cell r="Q142">
            <v>27532936.580362</v>
          </cell>
          <cell r="R142">
            <v>53855068.725086227</v>
          </cell>
          <cell r="S142">
            <v>28998940.390264001</v>
          </cell>
          <cell r="T142">
            <v>30030439.186691001</v>
          </cell>
          <cell r="U142">
            <v>7650876.8297039997</v>
          </cell>
          <cell r="V142">
            <v>0</v>
          </cell>
          <cell r="W142">
            <v>0</v>
          </cell>
          <cell r="X142">
            <v>0</v>
          </cell>
          <cell r="Y142">
            <v>25467966.336835001</v>
          </cell>
          <cell r="Z142">
            <v>49815938.570704766</v>
          </cell>
          <cell r="AA142">
            <v>26824019.860994201</v>
          </cell>
          <cell r="AB142">
            <v>27778156.247689176</v>
          </cell>
          <cell r="AC142">
            <v>0</v>
          </cell>
          <cell r="AD142">
            <v>0</v>
          </cell>
          <cell r="AE142">
            <v>0</v>
          </cell>
          <cell r="AF142">
            <v>0</v>
          </cell>
        </row>
        <row r="143">
          <cell r="A143" t="str">
            <v>R336</v>
          </cell>
          <cell r="B143" t="str">
            <v/>
          </cell>
          <cell r="C143" t="str">
            <v/>
          </cell>
          <cell r="D143" t="str">
            <v/>
          </cell>
          <cell r="E143" t="str">
            <v/>
          </cell>
          <cell r="F143" t="str">
            <v/>
          </cell>
          <cell r="G143" t="str">
            <v>Manchester</v>
          </cell>
          <cell r="H143">
            <v>305028965.27791703</v>
          </cell>
          <cell r="I143">
            <v>277372693.91810203</v>
          </cell>
          <cell r="J143">
            <v>310346671.26271105</v>
          </cell>
          <cell r="K143">
            <v>246056072.43909901</v>
          </cell>
          <cell r="L143">
            <v>235486624.85543501</v>
          </cell>
          <cell r="M143">
            <v>113767710.94947</v>
          </cell>
          <cell r="N143">
            <v>0</v>
          </cell>
          <cell r="O143">
            <v>73739867.271156996</v>
          </cell>
          <cell r="P143">
            <v>57041093.724423997</v>
          </cell>
          <cell r="Q143">
            <v>163604982.96863201</v>
          </cell>
          <cell r="R143">
            <v>310346671.26271105</v>
          </cell>
          <cell r="S143">
            <v>172316205.16794199</v>
          </cell>
          <cell r="T143">
            <v>178445531.13101101</v>
          </cell>
          <cell r="U143">
            <v>7574569.3574900003</v>
          </cell>
          <cell r="V143">
            <v>599579.80589181185</v>
          </cell>
          <cell r="W143">
            <v>14074684.733719001</v>
          </cell>
          <cell r="X143">
            <v>14575324.41805</v>
          </cell>
          <cell r="Y143">
            <v>151334609.245985</v>
          </cell>
          <cell r="Z143">
            <v>287070670.91800773</v>
          </cell>
          <cell r="AA143">
            <v>159392489.78034633</v>
          </cell>
          <cell r="AB143">
            <v>165062116.2961852</v>
          </cell>
          <cell r="AC143">
            <v>0</v>
          </cell>
          <cell r="AD143">
            <v>0</v>
          </cell>
          <cell r="AE143">
            <v>0</v>
          </cell>
          <cell r="AF143">
            <v>0</v>
          </cell>
        </row>
        <row r="144">
          <cell r="A144" t="str">
            <v>R336L</v>
          </cell>
          <cell r="B144" t="str">
            <v/>
          </cell>
          <cell r="C144" t="str">
            <v>R336</v>
          </cell>
          <cell r="D144" t="str">
            <v/>
          </cell>
          <cell r="E144" t="str">
            <v/>
          </cell>
          <cell r="F144" t="str">
            <v/>
          </cell>
          <cell r="G144" t="str">
            <v>Manchester (Lower)</v>
          </cell>
          <cell r="H144">
            <v>46471445.046622001</v>
          </cell>
          <cell r="I144">
            <v>41560789.497685999</v>
          </cell>
          <cell r="J144">
            <v>37877771.747064203</v>
          </cell>
          <cell r="K144">
            <v>35964894.754892997</v>
          </cell>
          <cell r="L144">
            <v>33849703.771793</v>
          </cell>
          <cell r="M144">
            <v>14996077.229253</v>
          </cell>
          <cell r="N144">
            <v>0</v>
          </cell>
          <cell r="O144">
            <v>7985732.2231970001</v>
          </cell>
          <cell r="P144">
            <v>4875316.1702129999</v>
          </cell>
          <cell r="Q144">
            <v>26564712.268433001</v>
          </cell>
          <cell r="R144">
            <v>37877771.747064203</v>
          </cell>
          <cell r="S144">
            <v>27979162.531695999</v>
          </cell>
          <cell r="T144">
            <v>28974387.601580001</v>
          </cell>
          <cell r="V144">
            <v>0</v>
          </cell>
          <cell r="W144">
            <v>0</v>
          </cell>
          <cell r="X144">
            <v>0</v>
          </cell>
          <cell r="Y144">
            <v>24572358.848301001</v>
          </cell>
          <cell r="Z144">
            <v>35036938.866034389</v>
          </cell>
          <cell r="AA144">
            <v>25880725.341818802</v>
          </cell>
          <cell r="AB144">
            <v>26801308.531461503</v>
          </cell>
          <cell r="AD144">
            <v>0</v>
          </cell>
          <cell r="AE144">
            <v>0</v>
          </cell>
          <cell r="AF144">
            <v>0</v>
          </cell>
        </row>
        <row r="145">
          <cell r="A145" t="str">
            <v>R336U</v>
          </cell>
          <cell r="B145" t="str">
            <v>R336</v>
          </cell>
          <cell r="C145" t="str">
            <v/>
          </cell>
          <cell r="D145" t="str">
            <v/>
          </cell>
          <cell r="E145" t="str">
            <v/>
          </cell>
          <cell r="F145" t="str">
            <v/>
          </cell>
          <cell r="G145" t="str">
            <v>Manchester (Upper)</v>
          </cell>
          <cell r="H145">
            <v>258557520.23129401</v>
          </cell>
          <cell r="I145">
            <v>235811904.420416</v>
          </cell>
          <cell r="J145">
            <v>272468899.51564682</v>
          </cell>
          <cell r="K145">
            <v>210091177.684205</v>
          </cell>
          <cell r="L145">
            <v>201636921.08364201</v>
          </cell>
          <cell r="M145">
            <v>98771633.720217004</v>
          </cell>
          <cell r="N145">
            <v>0</v>
          </cell>
          <cell r="O145">
            <v>65754135.047959</v>
          </cell>
          <cell r="P145">
            <v>52165777.554210998</v>
          </cell>
          <cell r="Q145">
            <v>137040270.70019901</v>
          </cell>
          <cell r="R145">
            <v>272468899.51564682</v>
          </cell>
          <cell r="S145">
            <v>144337042.636246</v>
          </cell>
          <cell r="T145">
            <v>149471143.52943099</v>
          </cell>
          <cell r="U145">
            <v>7574569.3574900003</v>
          </cell>
          <cell r="V145">
            <v>0</v>
          </cell>
          <cell r="W145">
            <v>0</v>
          </cell>
          <cell r="X145">
            <v>0</v>
          </cell>
          <cell r="Y145">
            <v>126762250.39768399</v>
          </cell>
          <cell r="Z145">
            <v>252033732.05197331</v>
          </cell>
          <cell r="AA145">
            <v>133511764.43852755</v>
          </cell>
          <cell r="AB145">
            <v>138260807.76472366</v>
          </cell>
          <cell r="AC145">
            <v>0</v>
          </cell>
          <cell r="AD145">
            <v>0</v>
          </cell>
          <cell r="AE145">
            <v>0</v>
          </cell>
          <cell r="AF145">
            <v>0</v>
          </cell>
        </row>
        <row r="146">
          <cell r="A146" t="str">
            <v>R337</v>
          </cell>
          <cell r="B146" t="str">
            <v/>
          </cell>
          <cell r="C146" t="str">
            <v/>
          </cell>
          <cell r="D146" t="str">
            <v/>
          </cell>
          <cell r="E146" t="str">
            <v/>
          </cell>
          <cell r="F146" t="str">
            <v/>
          </cell>
          <cell r="G146" t="str">
            <v>Oldham</v>
          </cell>
          <cell r="H146">
            <v>111977436.945896</v>
          </cell>
          <cell r="I146">
            <v>99840169.231439993</v>
          </cell>
          <cell r="J146">
            <v>108272851.93120028</v>
          </cell>
          <cell r="K146">
            <v>86053918.681771994</v>
          </cell>
          <cell r="L146">
            <v>81376070.355404004</v>
          </cell>
          <cell r="M146">
            <v>40543401.740736</v>
          </cell>
          <cell r="N146">
            <v>0</v>
          </cell>
          <cell r="O146">
            <v>23599867.666205999</v>
          </cell>
          <cell r="P146">
            <v>16700514.774927</v>
          </cell>
          <cell r="Q146">
            <v>59296767.490704</v>
          </cell>
          <cell r="R146">
            <v>108272851.93120028</v>
          </cell>
          <cell r="S146">
            <v>62454051.015566997</v>
          </cell>
          <cell r="T146">
            <v>64675555.580476999</v>
          </cell>
          <cell r="U146">
            <v>30236867.094232</v>
          </cell>
          <cell r="V146">
            <v>54746626.397336334</v>
          </cell>
          <cell r="W146">
            <v>35108931.254322</v>
          </cell>
          <cell r="X146">
            <v>36357763.792521998</v>
          </cell>
          <cell r="Y146">
            <v>54849509.928901002</v>
          </cell>
          <cell r="Z146">
            <v>100152388.03636026</v>
          </cell>
          <cell r="AA146">
            <v>57769997.189399473</v>
          </cell>
          <cell r="AB146">
            <v>59824888.91194123</v>
          </cell>
          <cell r="AC146">
            <v>0</v>
          </cell>
          <cell r="AD146">
            <v>0</v>
          </cell>
          <cell r="AE146">
            <v>0</v>
          </cell>
          <cell r="AF146">
            <v>0</v>
          </cell>
        </row>
        <row r="147">
          <cell r="A147" t="str">
            <v>R337L</v>
          </cell>
          <cell r="B147" t="str">
            <v/>
          </cell>
          <cell r="C147" t="str">
            <v>R337</v>
          </cell>
          <cell r="D147" t="str">
            <v/>
          </cell>
          <cell r="E147" t="str">
            <v/>
          </cell>
          <cell r="F147" t="str">
            <v/>
          </cell>
          <cell r="G147" t="str">
            <v>Oldham (Lower)</v>
          </cell>
          <cell r="H147">
            <v>15342708.057243999</v>
          </cell>
          <cell r="I147">
            <v>13356915.409611</v>
          </cell>
          <cell r="J147">
            <v>11866060.711786795</v>
          </cell>
          <cell r="K147">
            <v>11087010.382862</v>
          </cell>
          <cell r="L147">
            <v>10223813.029696001</v>
          </cell>
          <cell r="M147">
            <v>4620295.0654379996</v>
          </cell>
          <cell r="N147">
            <v>0</v>
          </cell>
          <cell r="O147">
            <v>1885204.689758</v>
          </cell>
          <cell r="P147">
            <v>694697.04974499997</v>
          </cell>
          <cell r="Q147">
            <v>8736620.3441729993</v>
          </cell>
          <cell r="R147">
            <v>11866060.711786795</v>
          </cell>
          <cell r="S147">
            <v>9201805.6931040008</v>
          </cell>
          <cell r="T147">
            <v>9529115.9799509998</v>
          </cell>
          <cell r="V147">
            <v>0</v>
          </cell>
          <cell r="W147">
            <v>0</v>
          </cell>
          <cell r="X147">
            <v>0</v>
          </cell>
          <cell r="Y147">
            <v>8081373.8183599999</v>
          </cell>
          <cell r="Z147">
            <v>10976106.158402786</v>
          </cell>
          <cell r="AA147">
            <v>8511670.2661212012</v>
          </cell>
          <cell r="AB147">
            <v>8814432.2814546749</v>
          </cell>
          <cell r="AD147">
            <v>0</v>
          </cell>
          <cell r="AE147">
            <v>0</v>
          </cell>
          <cell r="AF147">
            <v>0</v>
          </cell>
        </row>
        <row r="148">
          <cell r="A148" t="str">
            <v>R337U</v>
          </cell>
          <cell r="B148" t="str">
            <v>R337</v>
          </cell>
          <cell r="C148" t="str">
            <v/>
          </cell>
          <cell r="D148" t="str">
            <v/>
          </cell>
          <cell r="E148" t="str">
            <v/>
          </cell>
          <cell r="F148" t="str">
            <v/>
          </cell>
          <cell r="G148" t="str">
            <v>Oldham (Upper)</v>
          </cell>
          <cell r="H148">
            <v>96634728.888651997</v>
          </cell>
          <cell r="I148">
            <v>86483253.821827993</v>
          </cell>
          <cell r="J148">
            <v>96406791.219413489</v>
          </cell>
          <cell r="K148">
            <v>74966908.298910007</v>
          </cell>
          <cell r="L148">
            <v>71152257.325708002</v>
          </cell>
          <cell r="M148">
            <v>35923106.675297998</v>
          </cell>
          <cell r="N148">
            <v>0</v>
          </cell>
          <cell r="O148">
            <v>21714662.976447001</v>
          </cell>
          <cell r="P148">
            <v>16005817.725182001</v>
          </cell>
          <cell r="Q148">
            <v>50560147.146530002</v>
          </cell>
          <cell r="R148">
            <v>96406791.219413489</v>
          </cell>
          <cell r="S148">
            <v>53252245.322462</v>
          </cell>
          <cell r="T148">
            <v>55146439.600525998</v>
          </cell>
          <cell r="U148">
            <v>30236867.094232</v>
          </cell>
          <cell r="V148">
            <v>0</v>
          </cell>
          <cell r="W148">
            <v>0</v>
          </cell>
          <cell r="X148">
            <v>0</v>
          </cell>
          <cell r="Y148">
            <v>46768136.110541001</v>
          </cell>
          <cell r="Z148">
            <v>89176281.877957478</v>
          </cell>
          <cell r="AA148">
            <v>49258326.923277356</v>
          </cell>
          <cell r="AB148">
            <v>51010456.630486548</v>
          </cell>
          <cell r="AC148">
            <v>0</v>
          </cell>
          <cell r="AD148">
            <v>0</v>
          </cell>
          <cell r="AE148">
            <v>0</v>
          </cell>
          <cell r="AF148">
            <v>0</v>
          </cell>
        </row>
        <row r="149">
          <cell r="A149" t="str">
            <v>R338</v>
          </cell>
          <cell r="B149" t="str">
            <v/>
          </cell>
          <cell r="C149" t="str">
            <v/>
          </cell>
          <cell r="D149" t="str">
            <v/>
          </cell>
          <cell r="E149" t="str">
            <v/>
          </cell>
          <cell r="F149" t="str">
            <v/>
          </cell>
          <cell r="G149" t="str">
            <v>Rochdale</v>
          </cell>
          <cell r="H149">
            <v>106761819.210775</v>
          </cell>
          <cell r="I149">
            <v>95426024.666631997</v>
          </cell>
          <cell r="J149">
            <v>104286303.53019081</v>
          </cell>
          <cell r="K149">
            <v>82553504.061710998</v>
          </cell>
          <cell r="L149">
            <v>78193312.746847004</v>
          </cell>
          <cell r="M149">
            <v>39272577.461802997</v>
          </cell>
          <cell r="N149">
            <v>0</v>
          </cell>
          <cell r="O149">
            <v>23410140.859320998</v>
          </cell>
          <cell r="P149">
            <v>16946206.885625999</v>
          </cell>
          <cell r="Q149">
            <v>56153447.204829998</v>
          </cell>
          <cell r="R149">
            <v>104286303.53019081</v>
          </cell>
          <cell r="S149">
            <v>59143363.20239</v>
          </cell>
          <cell r="T149">
            <v>61247105.861221001</v>
          </cell>
          <cell r="U149">
            <v>25803194.926514</v>
          </cell>
          <cell r="V149">
            <v>49401234.58325658</v>
          </cell>
          <cell r="W149">
            <v>31104046.615261</v>
          </cell>
          <cell r="X149">
            <v>32210424.511</v>
          </cell>
          <cell r="Y149">
            <v>51941938.664467998</v>
          </cell>
          <cell r="Z149">
            <v>96464830.765426502</v>
          </cell>
          <cell r="AA149">
            <v>54707610.962210752</v>
          </cell>
          <cell r="AB149">
            <v>56653572.921629429</v>
          </cell>
          <cell r="AC149">
            <v>0</v>
          </cell>
          <cell r="AD149">
            <v>0</v>
          </cell>
          <cell r="AE149">
            <v>0</v>
          </cell>
          <cell r="AF149">
            <v>0</v>
          </cell>
        </row>
        <row r="150">
          <cell r="A150" t="str">
            <v>R338L</v>
          </cell>
          <cell r="B150" t="str">
            <v/>
          </cell>
          <cell r="C150" t="str">
            <v>R338</v>
          </cell>
          <cell r="D150" t="str">
            <v/>
          </cell>
          <cell r="E150" t="str">
            <v/>
          </cell>
          <cell r="F150" t="str">
            <v/>
          </cell>
          <cell r="G150" t="str">
            <v>Rochdale (Lower)</v>
          </cell>
          <cell r="H150">
            <v>13682634.690810001</v>
          </cell>
          <cell r="I150">
            <v>11929281.9044</v>
          </cell>
          <cell r="J150">
            <v>10612984.097848583</v>
          </cell>
          <cell r="K150">
            <v>9925307.3367529996</v>
          </cell>
          <cell r="L150">
            <v>9163411.2582719997</v>
          </cell>
          <cell r="M150">
            <v>4148124.422334</v>
          </cell>
          <cell r="N150">
            <v>0</v>
          </cell>
          <cell r="O150">
            <v>1729838.5631599999</v>
          </cell>
          <cell r="P150">
            <v>676427.82716500002</v>
          </cell>
          <cell r="Q150">
            <v>7781157.4820649996</v>
          </cell>
          <cell r="R150">
            <v>10612984.097848583</v>
          </cell>
          <cell r="S150">
            <v>8195468.7735930001</v>
          </cell>
          <cell r="T150">
            <v>8486983.4311059993</v>
          </cell>
          <cell r="V150">
            <v>0</v>
          </cell>
          <cell r="W150">
            <v>0</v>
          </cell>
          <cell r="X150">
            <v>0</v>
          </cell>
          <cell r="Y150">
            <v>7197570.6709110001</v>
          </cell>
          <cell r="Z150">
            <v>9817010.2905099392</v>
          </cell>
          <cell r="AA150">
            <v>7580808.6155735254</v>
          </cell>
          <cell r="AB150">
            <v>7850459.6737730494</v>
          </cell>
          <cell r="AD150">
            <v>0</v>
          </cell>
          <cell r="AE150">
            <v>0</v>
          </cell>
          <cell r="AF150">
            <v>0</v>
          </cell>
        </row>
        <row r="151">
          <cell r="A151" t="str">
            <v>R338U</v>
          </cell>
          <cell r="B151" t="str">
            <v>R338</v>
          </cell>
          <cell r="C151" t="str">
            <v/>
          </cell>
          <cell r="D151" t="str">
            <v/>
          </cell>
          <cell r="E151" t="str">
            <v/>
          </cell>
          <cell r="F151" t="str">
            <v/>
          </cell>
          <cell r="G151" t="str">
            <v>Rochdale (Upper)</v>
          </cell>
          <cell r="H151">
            <v>93079184.519964993</v>
          </cell>
          <cell r="I151">
            <v>83496742.762233004</v>
          </cell>
          <cell r="J151">
            <v>93673319.432342231</v>
          </cell>
          <cell r="K151">
            <v>72628196.724958003</v>
          </cell>
          <cell r="L151">
            <v>69029901.488574997</v>
          </cell>
          <cell r="M151">
            <v>35124453.039467998</v>
          </cell>
          <cell r="N151">
            <v>0</v>
          </cell>
          <cell r="O151">
            <v>21680302.296161</v>
          </cell>
          <cell r="P151">
            <v>16269779.058460999</v>
          </cell>
          <cell r="Q151">
            <v>48372289.722764</v>
          </cell>
          <cell r="R151">
            <v>93673319.432342231</v>
          </cell>
          <cell r="S151">
            <v>50947894.428796999</v>
          </cell>
          <cell r="T151">
            <v>52760122.430114999</v>
          </cell>
          <cell r="U151">
            <v>25803194.926514</v>
          </cell>
          <cell r="V151">
            <v>0</v>
          </cell>
          <cell r="W151">
            <v>0</v>
          </cell>
          <cell r="X151">
            <v>0</v>
          </cell>
          <cell r="Y151">
            <v>44744367.993556999</v>
          </cell>
          <cell r="Z151">
            <v>86647820.474916562</v>
          </cell>
          <cell r="AA151">
            <v>47126802.346637227</v>
          </cell>
          <cell r="AB151">
            <v>48803113.247856379</v>
          </cell>
          <cell r="AC151">
            <v>0</v>
          </cell>
          <cell r="AD151">
            <v>0</v>
          </cell>
          <cell r="AE151">
            <v>0</v>
          </cell>
          <cell r="AF151">
            <v>0</v>
          </cell>
        </row>
        <row r="152">
          <cell r="A152" t="str">
            <v>R339</v>
          </cell>
          <cell r="B152" t="str">
            <v/>
          </cell>
          <cell r="C152" t="str">
            <v/>
          </cell>
          <cell r="D152" t="str">
            <v/>
          </cell>
          <cell r="E152" t="str">
            <v/>
          </cell>
          <cell r="F152" t="str">
            <v/>
          </cell>
          <cell r="G152" t="str">
            <v>Salford</v>
          </cell>
          <cell r="H152">
            <v>126549477.30548701</v>
          </cell>
          <cell r="I152">
            <v>113227516.790297</v>
          </cell>
          <cell r="J152">
            <v>124764347.03129791</v>
          </cell>
          <cell r="K152">
            <v>98101207.701258004</v>
          </cell>
          <cell r="L152">
            <v>92978527.700128004</v>
          </cell>
          <cell r="M152">
            <v>46755436.936158001</v>
          </cell>
          <cell r="N152">
            <v>0</v>
          </cell>
          <cell r="O152">
            <v>28089791.531360999</v>
          </cell>
          <cell r="P152">
            <v>20476789.796282001</v>
          </cell>
          <cell r="Q152">
            <v>66472079.854139999</v>
          </cell>
          <cell r="R152">
            <v>124764347.03129791</v>
          </cell>
          <cell r="S152">
            <v>70011416.169897005</v>
          </cell>
          <cell r="T152">
            <v>72501737.903845996</v>
          </cell>
          <cell r="U152">
            <v>25657722.161841001</v>
          </cell>
          <cell r="V152">
            <v>52069759.894573092</v>
          </cell>
          <cell r="W152">
            <v>32873692.158509001</v>
          </cell>
          <cell r="X152">
            <v>34043016.742071003</v>
          </cell>
          <cell r="Y152">
            <v>61486673.865079001</v>
          </cell>
          <cell r="Z152">
            <v>115407021.00395057</v>
          </cell>
          <cell r="AA152">
            <v>64760559.957154736</v>
          </cell>
          <cell r="AB152">
            <v>67064107.561057553</v>
          </cell>
          <cell r="AC152">
            <v>0</v>
          </cell>
          <cell r="AD152">
            <v>0</v>
          </cell>
          <cell r="AE152">
            <v>0</v>
          </cell>
          <cell r="AF152">
            <v>0</v>
          </cell>
        </row>
        <row r="153">
          <cell r="A153" t="str">
            <v>R339L</v>
          </cell>
          <cell r="B153" t="str">
            <v/>
          </cell>
          <cell r="C153" t="str">
            <v>R339</v>
          </cell>
          <cell r="D153" t="str">
            <v/>
          </cell>
          <cell r="E153" t="str">
            <v/>
          </cell>
          <cell r="F153" t="str">
            <v/>
          </cell>
          <cell r="G153" t="str">
            <v>Salford (Lower)</v>
          </cell>
          <cell r="H153">
            <v>16462292.13926</v>
          </cell>
          <cell r="I153">
            <v>14394514.111439001</v>
          </cell>
          <cell r="J153">
            <v>12842262.144500664</v>
          </cell>
          <cell r="K153">
            <v>12031614.487422001</v>
          </cell>
          <cell r="L153">
            <v>11133585.614571</v>
          </cell>
          <cell r="M153">
            <v>5091069.3602849999</v>
          </cell>
          <cell r="N153">
            <v>0</v>
          </cell>
          <cell r="O153">
            <v>2232803.5623550001</v>
          </cell>
          <cell r="P153">
            <v>986228.79301200004</v>
          </cell>
          <cell r="Q153">
            <v>9303444.7511539999</v>
          </cell>
          <cell r="R153">
            <v>12842262.144500664</v>
          </cell>
          <cell r="S153">
            <v>9798810.9250670001</v>
          </cell>
          <cell r="T153">
            <v>10147356.821558001</v>
          </cell>
          <cell r="V153">
            <v>0</v>
          </cell>
          <cell r="W153">
            <v>0</v>
          </cell>
          <cell r="X153">
            <v>0</v>
          </cell>
          <cell r="Y153">
            <v>8605686.3948170003</v>
          </cell>
          <cell r="Z153">
            <v>11879092.483663114</v>
          </cell>
          <cell r="AA153">
            <v>9063900.1056869756</v>
          </cell>
          <cell r="AB153">
            <v>9386305.0599411502</v>
          </cell>
          <cell r="AD153">
            <v>0</v>
          </cell>
          <cell r="AE153">
            <v>0</v>
          </cell>
          <cell r="AF153">
            <v>0</v>
          </cell>
        </row>
        <row r="154">
          <cell r="A154" t="str">
            <v>R339U</v>
          </cell>
          <cell r="B154" t="str">
            <v>R339</v>
          </cell>
          <cell r="C154" t="str">
            <v/>
          </cell>
          <cell r="D154" t="str">
            <v/>
          </cell>
          <cell r="E154" t="str">
            <v/>
          </cell>
          <cell r="F154" t="str">
            <v/>
          </cell>
          <cell r="G154" t="str">
            <v>Salford (Upper)</v>
          </cell>
          <cell r="H154">
            <v>110087185.166228</v>
          </cell>
          <cell r="I154">
            <v>98833002.678858995</v>
          </cell>
          <cell r="J154">
            <v>111922084.88679725</v>
          </cell>
          <cell r="K154">
            <v>86069593.213835999</v>
          </cell>
          <cell r="L154">
            <v>81844942.085557997</v>
          </cell>
          <cell r="M154">
            <v>41664367.575873002</v>
          </cell>
          <cell r="N154">
            <v>0</v>
          </cell>
          <cell r="O154">
            <v>25856987.969005998</v>
          </cell>
          <cell r="P154">
            <v>19490561.00327</v>
          </cell>
          <cell r="Q154">
            <v>57168635.102986</v>
          </cell>
          <cell r="R154">
            <v>111922084.88679725</v>
          </cell>
          <cell r="S154">
            <v>60212605.244829997</v>
          </cell>
          <cell r="T154">
            <v>62354381.082287997</v>
          </cell>
          <cell r="U154">
            <v>25657722.161841001</v>
          </cell>
          <cell r="V154">
            <v>0</v>
          </cell>
          <cell r="W154">
            <v>0</v>
          </cell>
          <cell r="X154">
            <v>0</v>
          </cell>
          <cell r="Y154">
            <v>52880987.470261998</v>
          </cell>
          <cell r="Z154">
            <v>103527928.52028745</v>
          </cell>
          <cell r="AA154">
            <v>55696659.851467751</v>
          </cell>
          <cell r="AB154">
            <v>57677802.501116402</v>
          </cell>
          <cell r="AC154">
            <v>0</v>
          </cell>
          <cell r="AD154">
            <v>0</v>
          </cell>
          <cell r="AE154">
            <v>0</v>
          </cell>
          <cell r="AF154">
            <v>0</v>
          </cell>
        </row>
        <row r="155">
          <cell r="A155" t="str">
            <v>R340</v>
          </cell>
          <cell r="B155" t="str">
            <v/>
          </cell>
          <cell r="C155" t="str">
            <v/>
          </cell>
          <cell r="D155" t="str">
            <v/>
          </cell>
          <cell r="E155" t="str">
            <v/>
          </cell>
          <cell r="F155" t="str">
            <v/>
          </cell>
          <cell r="G155" t="str">
            <v>Stockport</v>
          </cell>
          <cell r="H155">
            <v>85903382.600188002</v>
          </cell>
          <cell r="I155">
            <v>72141057.959439993</v>
          </cell>
          <cell r="J155">
            <v>78104498.96734342</v>
          </cell>
          <cell r="K155">
            <v>56426042.723871998</v>
          </cell>
          <cell r="L155">
            <v>51020330.639576003</v>
          </cell>
          <cell r="M155">
            <v>28289482.959901001</v>
          </cell>
          <cell r="N155">
            <v>0</v>
          </cell>
          <cell r="O155">
            <v>10239570.542847</v>
          </cell>
          <cell r="P155">
            <v>3190995.3116640002</v>
          </cell>
          <cell r="Q155">
            <v>43851574.999539003</v>
          </cell>
          <cell r="R155">
            <v>78104498.96734342</v>
          </cell>
          <cell r="S155">
            <v>46186472.181025997</v>
          </cell>
          <cell r="T155">
            <v>47829335.327912003</v>
          </cell>
          <cell r="U155">
            <v>-1710746.639468</v>
          </cell>
          <cell r="V155">
            <v>-1415355.9409613609</v>
          </cell>
          <cell r="W155">
            <v>5561901.0632910002</v>
          </cell>
          <cell r="X155">
            <v>5759739.1282489998</v>
          </cell>
          <cell r="Y155">
            <v>40562706.874573</v>
          </cell>
          <cell r="Z155">
            <v>72246661.544792667</v>
          </cell>
          <cell r="AA155">
            <v>42722486.767449051</v>
          </cell>
          <cell r="AB155">
            <v>44242135.178318605</v>
          </cell>
          <cell r="AC155">
            <v>3.7546999999999997E-2</v>
          </cell>
          <cell r="AD155">
            <v>1.7798774187822941E-2</v>
          </cell>
          <cell r="AE155">
            <v>0</v>
          </cell>
          <cell r="AF155">
            <v>0</v>
          </cell>
        </row>
        <row r="156">
          <cell r="A156" t="str">
            <v>R340L</v>
          </cell>
          <cell r="B156" t="str">
            <v/>
          </cell>
          <cell r="C156" t="str">
            <v>R340</v>
          </cell>
          <cell r="D156" t="str">
            <v/>
          </cell>
          <cell r="E156" t="str">
            <v/>
          </cell>
          <cell r="F156" t="str">
            <v/>
          </cell>
          <cell r="G156" t="str">
            <v>Stockport (Lower)</v>
          </cell>
          <cell r="H156">
            <v>12331582.602956001</v>
          </cell>
          <cell r="I156">
            <v>9902295.099831</v>
          </cell>
          <cell r="J156">
            <v>8075586.5625146981</v>
          </cell>
          <cell r="K156">
            <v>7111904.517252</v>
          </cell>
          <cell r="L156">
            <v>6040775.5152770001</v>
          </cell>
          <cell r="M156">
            <v>3086989.846874</v>
          </cell>
          <cell r="N156">
            <v>0</v>
          </cell>
          <cell r="O156">
            <v>-66284.783227000007</v>
          </cell>
          <cell r="P156">
            <v>-1392743.584303</v>
          </cell>
          <cell r="Q156">
            <v>6815305.2529570004</v>
          </cell>
          <cell r="R156">
            <v>8075586.5625146981</v>
          </cell>
          <cell r="S156">
            <v>7178189.3004799997</v>
          </cell>
          <cell r="T156">
            <v>7433519.0995800002</v>
          </cell>
          <cell r="V156">
            <v>0</v>
          </cell>
          <cell r="W156">
            <v>0</v>
          </cell>
          <cell r="X156">
            <v>0</v>
          </cell>
          <cell r="Y156">
            <v>6304157.3589850003</v>
          </cell>
          <cell r="Z156">
            <v>7469917.5703260964</v>
          </cell>
          <cell r="AA156">
            <v>6639825.1029439997</v>
          </cell>
          <cell r="AB156">
            <v>6876005.1671115002</v>
          </cell>
          <cell r="AD156">
            <v>0</v>
          </cell>
          <cell r="AE156">
            <v>0</v>
          </cell>
          <cell r="AF156">
            <v>0</v>
          </cell>
        </row>
        <row r="157">
          <cell r="A157" t="str">
            <v>R340U</v>
          </cell>
          <cell r="B157" t="str">
            <v>R340</v>
          </cell>
          <cell r="C157" t="str">
            <v/>
          </cell>
          <cell r="D157" t="str">
            <v/>
          </cell>
          <cell r="E157" t="str">
            <v/>
          </cell>
          <cell r="F157" t="str">
            <v/>
          </cell>
          <cell r="G157" t="str">
            <v>Stockport (Upper)</v>
          </cell>
          <cell r="H157">
            <v>73571799.997232005</v>
          </cell>
          <cell r="I157">
            <v>62238762.859609</v>
          </cell>
          <cell r="J157">
            <v>70028912.404828727</v>
          </cell>
          <cell r="K157">
            <v>49314138.20662</v>
          </cell>
          <cell r="L157">
            <v>44979555.124298997</v>
          </cell>
          <cell r="M157">
            <v>25202493.113026999</v>
          </cell>
          <cell r="N157">
            <v>0</v>
          </cell>
          <cell r="O157">
            <v>10305855.326074</v>
          </cell>
          <cell r="P157">
            <v>4583738.8959670002</v>
          </cell>
          <cell r="Q157">
            <v>37036269.746582001</v>
          </cell>
          <cell r="R157">
            <v>70028912.404828727</v>
          </cell>
          <cell r="S157">
            <v>39008282.880546004</v>
          </cell>
          <cell r="T157">
            <v>40395816.228331998</v>
          </cell>
          <cell r="U157">
            <v>-1710746.639468</v>
          </cell>
          <cell r="V157">
            <v>0</v>
          </cell>
          <cell r="W157">
            <v>0</v>
          </cell>
          <cell r="X157">
            <v>0</v>
          </cell>
          <cell r="Y157">
            <v>34258549.515588</v>
          </cell>
          <cell r="Z157">
            <v>64776743.974466577</v>
          </cell>
          <cell r="AA157">
            <v>36082661.664505057</v>
          </cell>
          <cell r="AB157">
            <v>37366130.011207096</v>
          </cell>
          <cell r="AC157">
            <v>3.7546999999999997E-2</v>
          </cell>
          <cell r="AD157">
            <v>0</v>
          </cell>
          <cell r="AE157">
            <v>0</v>
          </cell>
          <cell r="AF157">
            <v>0</v>
          </cell>
        </row>
        <row r="158">
          <cell r="A158" t="str">
            <v>R341</v>
          </cell>
          <cell r="B158" t="str">
            <v/>
          </cell>
          <cell r="C158" t="str">
            <v/>
          </cell>
          <cell r="D158" t="str">
            <v/>
          </cell>
          <cell r="E158" t="str">
            <v/>
          </cell>
          <cell r="F158" t="str">
            <v/>
          </cell>
          <cell r="G158" t="str">
            <v>Tameside</v>
          </cell>
          <cell r="H158">
            <v>96908502.984378994</v>
          </cell>
          <cell r="I158">
            <v>86016048.957607999</v>
          </cell>
          <cell r="J158">
            <v>93335972.072855115</v>
          </cell>
          <cell r="K158">
            <v>73637906.073936999</v>
          </cell>
          <cell r="L158">
            <v>69433959.612104997</v>
          </cell>
          <cell r="M158">
            <v>34492916.026683003</v>
          </cell>
          <cell r="N158">
            <v>0</v>
          </cell>
          <cell r="O158">
            <v>19371400.348237</v>
          </cell>
          <cell r="P158">
            <v>13237182.13892</v>
          </cell>
          <cell r="Q158">
            <v>51523132.930923998</v>
          </cell>
          <cell r="R158">
            <v>93335972.072855115</v>
          </cell>
          <cell r="S158">
            <v>54266505.725699998</v>
          </cell>
          <cell r="T158">
            <v>56196777.473185003</v>
          </cell>
          <cell r="U158">
            <v>24042532.105656002</v>
          </cell>
          <cell r="V158">
            <v>43634949.903203659</v>
          </cell>
          <cell r="W158">
            <v>28875580.250755999</v>
          </cell>
          <cell r="X158">
            <v>29902691.099426001</v>
          </cell>
          <cell r="Y158">
            <v>47658897.961104997</v>
          </cell>
          <cell r="Z158">
            <v>86335774.167390987</v>
          </cell>
          <cell r="AA158">
            <v>50196517.796272501</v>
          </cell>
          <cell r="AB158">
            <v>51982019.162696131</v>
          </cell>
          <cell r="AC158">
            <v>0</v>
          </cell>
          <cell r="AD158">
            <v>0</v>
          </cell>
          <cell r="AE158">
            <v>0</v>
          </cell>
          <cell r="AF158">
            <v>0</v>
          </cell>
        </row>
        <row r="159">
          <cell r="A159" t="str">
            <v>R341L</v>
          </cell>
          <cell r="B159" t="str">
            <v/>
          </cell>
          <cell r="C159" t="str">
            <v>R341</v>
          </cell>
          <cell r="D159" t="str">
            <v/>
          </cell>
          <cell r="E159" t="str">
            <v/>
          </cell>
          <cell r="F159" t="str">
            <v/>
          </cell>
          <cell r="G159" t="str">
            <v>Tameside (Lower)</v>
          </cell>
          <cell r="H159">
            <v>13108930.073912</v>
          </cell>
          <cell r="I159">
            <v>11340145.032799</v>
          </cell>
          <cell r="J159">
            <v>10012017.076484673</v>
          </cell>
          <cell r="K159">
            <v>9317388.3115389999</v>
          </cell>
          <cell r="L159">
            <v>8547506.1345579997</v>
          </cell>
          <cell r="M159">
            <v>3817729.6330860001</v>
          </cell>
          <cell r="N159">
            <v>0</v>
          </cell>
          <cell r="O159">
            <v>1394438.4608990001</v>
          </cell>
          <cell r="P159">
            <v>342735.18545300001</v>
          </cell>
          <cell r="Q159">
            <v>7522415.3997130003</v>
          </cell>
          <cell r="R159">
            <v>10012017.076484673</v>
          </cell>
          <cell r="S159">
            <v>7922949.8506410001</v>
          </cell>
          <cell r="T159">
            <v>8204770.9491050001</v>
          </cell>
          <cell r="V159">
            <v>0</v>
          </cell>
          <cell r="W159">
            <v>0</v>
          </cell>
          <cell r="X159">
            <v>0</v>
          </cell>
          <cell r="Y159">
            <v>6958234.2447340004</v>
          </cell>
          <cell r="Z159">
            <v>9261115.7957483232</v>
          </cell>
          <cell r="AA159">
            <v>7328728.6118429257</v>
          </cell>
          <cell r="AB159">
            <v>7589413.1279221252</v>
          </cell>
          <cell r="AD159">
            <v>0</v>
          </cell>
          <cell r="AE159">
            <v>0</v>
          </cell>
          <cell r="AF159">
            <v>0</v>
          </cell>
        </row>
        <row r="160">
          <cell r="A160" t="str">
            <v>R341U</v>
          </cell>
          <cell r="B160" t="str">
            <v>R341</v>
          </cell>
          <cell r="C160" t="str">
            <v/>
          </cell>
          <cell r="D160" t="str">
            <v/>
          </cell>
          <cell r="E160" t="str">
            <v/>
          </cell>
          <cell r="F160" t="str">
            <v/>
          </cell>
          <cell r="G160" t="str">
            <v>Tameside (Upper)</v>
          </cell>
          <cell r="H160">
            <v>83799572.910466999</v>
          </cell>
          <cell r="I160">
            <v>74675903.924807996</v>
          </cell>
          <cell r="J160">
            <v>83323954.99637045</v>
          </cell>
          <cell r="K160">
            <v>64320517.762396999</v>
          </cell>
          <cell r="L160">
            <v>60886453.477546997</v>
          </cell>
          <cell r="M160">
            <v>30675186.393596999</v>
          </cell>
          <cell r="N160">
            <v>0</v>
          </cell>
          <cell r="O160">
            <v>17976961.887338001</v>
          </cell>
          <cell r="P160">
            <v>12894446.953467</v>
          </cell>
          <cell r="Q160">
            <v>44000717.531212002</v>
          </cell>
          <cell r="R160">
            <v>83323954.99637045</v>
          </cell>
          <cell r="S160">
            <v>46343555.875059001</v>
          </cell>
          <cell r="T160">
            <v>47992006.524080001</v>
          </cell>
          <cell r="U160">
            <v>24042532.105656002</v>
          </cell>
          <cell r="V160">
            <v>0</v>
          </cell>
          <cell r="W160">
            <v>0</v>
          </cell>
          <cell r="X160">
            <v>0</v>
          </cell>
          <cell r="Y160">
            <v>40700663.716371</v>
          </cell>
          <cell r="Z160">
            <v>77074658.371642664</v>
          </cell>
          <cell r="AA160">
            <v>42867789.184429578</v>
          </cell>
          <cell r="AB160">
            <v>44392606.034774005</v>
          </cell>
          <cell r="AC160">
            <v>0</v>
          </cell>
          <cell r="AD160">
            <v>0</v>
          </cell>
          <cell r="AE160">
            <v>0</v>
          </cell>
          <cell r="AF160">
            <v>0</v>
          </cell>
        </row>
        <row r="161">
          <cell r="A161" t="str">
            <v>R342</v>
          </cell>
          <cell r="B161" t="str">
            <v/>
          </cell>
          <cell r="C161" t="str">
            <v/>
          </cell>
          <cell r="D161" t="str">
            <v/>
          </cell>
          <cell r="E161" t="str">
            <v/>
          </cell>
          <cell r="F161" t="str">
            <v/>
          </cell>
          <cell r="G161" t="str">
            <v>Trafford</v>
          </cell>
          <cell r="H161">
            <v>65881805.386785999</v>
          </cell>
          <cell r="I161">
            <v>56318350.483466998</v>
          </cell>
          <cell r="J161">
            <v>62004124.742157854</v>
          </cell>
          <cell r="K161">
            <v>45406753.171085</v>
          </cell>
          <cell r="L161">
            <v>41651154.785576999</v>
          </cell>
          <cell r="M161">
            <v>22989082.269873999</v>
          </cell>
          <cell r="N161">
            <v>0</v>
          </cell>
          <cell r="O161">
            <v>10302852.816826999</v>
          </cell>
          <cell r="P161">
            <v>5298600.8433600003</v>
          </cell>
          <cell r="Q161">
            <v>33329268.213592999</v>
          </cell>
          <cell r="R161">
            <v>62004124.742157854</v>
          </cell>
          <cell r="S161">
            <v>35103900.354258001</v>
          </cell>
          <cell r="T161">
            <v>36352553.942217</v>
          </cell>
          <cell r="U161">
            <v>-44509390.071262002</v>
          </cell>
          <cell r="V161">
            <v>-77399400.650729775</v>
          </cell>
          <cell r="W161">
            <v>-36113639.440256998</v>
          </cell>
          <cell r="X161">
            <v>-37398209.673372</v>
          </cell>
          <cell r="Y161">
            <v>30829573.097573999</v>
          </cell>
          <cell r="Z161">
            <v>57353815.386496015</v>
          </cell>
          <cell r="AA161">
            <v>32471107.827688653</v>
          </cell>
          <cell r="AB161">
            <v>33626112.39655073</v>
          </cell>
          <cell r="AC161">
            <v>0.5</v>
          </cell>
          <cell r="AD161">
            <v>0.5</v>
          </cell>
          <cell r="AE161">
            <v>0.5</v>
          </cell>
          <cell r="AF161">
            <v>0.5</v>
          </cell>
        </row>
        <row r="162">
          <cell r="A162" t="str">
            <v>R342L</v>
          </cell>
          <cell r="B162" t="str">
            <v/>
          </cell>
          <cell r="C162" t="str">
            <v>R342</v>
          </cell>
          <cell r="D162" t="str">
            <v/>
          </cell>
          <cell r="E162" t="str">
            <v/>
          </cell>
          <cell r="F162" t="str">
            <v/>
          </cell>
          <cell r="G162" t="str">
            <v>Trafford (Lower)</v>
          </cell>
          <cell r="H162">
            <v>10420162.422706001</v>
          </cell>
          <cell r="I162">
            <v>8549501.7069049999</v>
          </cell>
          <cell r="J162">
            <v>7143201.1342153465</v>
          </cell>
          <cell r="K162">
            <v>6402398.9363900004</v>
          </cell>
          <cell r="L162">
            <v>5579398.2310260003</v>
          </cell>
          <cell r="M162">
            <v>2837019.8782310002</v>
          </cell>
          <cell r="N162">
            <v>0</v>
          </cell>
          <cell r="O162">
            <v>385753.39817599999</v>
          </cell>
          <cell r="P162">
            <v>-651260.73484000005</v>
          </cell>
          <cell r="Q162">
            <v>5712481.8286730004</v>
          </cell>
          <cell r="R162">
            <v>7143201.1342153465</v>
          </cell>
          <cell r="S162">
            <v>6016645.5382139999</v>
          </cell>
          <cell r="T162">
            <v>6230658.9658660004</v>
          </cell>
          <cell r="V162">
            <v>0</v>
          </cell>
          <cell r="W162">
            <v>0</v>
          </cell>
          <cell r="X162">
            <v>0</v>
          </cell>
          <cell r="Y162">
            <v>5284045.6915229997</v>
          </cell>
          <cell r="Z162">
            <v>6607461.0491491957</v>
          </cell>
          <cell r="AA162">
            <v>5565397.1228479501</v>
          </cell>
          <cell r="AB162">
            <v>5763359.5434260508</v>
          </cell>
          <cell r="AD162">
            <v>0</v>
          </cell>
          <cell r="AE162">
            <v>0</v>
          </cell>
          <cell r="AF162">
            <v>0</v>
          </cell>
        </row>
        <row r="163">
          <cell r="A163" t="str">
            <v>R342U</v>
          </cell>
          <cell r="B163" t="str">
            <v>R342</v>
          </cell>
          <cell r="C163" t="str">
            <v/>
          </cell>
          <cell r="D163" t="str">
            <v/>
          </cell>
          <cell r="E163" t="str">
            <v/>
          </cell>
          <cell r="F163" t="str">
            <v/>
          </cell>
          <cell r="G163" t="str">
            <v>Trafford (Upper)</v>
          </cell>
          <cell r="H163">
            <v>55461642.964079998</v>
          </cell>
          <cell r="I163">
            <v>47768848.776563004</v>
          </cell>
          <cell r="J163">
            <v>54860923.607942507</v>
          </cell>
          <cell r="K163">
            <v>39004354.234693997</v>
          </cell>
          <cell r="L163">
            <v>36071756.554550998</v>
          </cell>
          <cell r="M163">
            <v>20152062.391642999</v>
          </cell>
          <cell r="N163">
            <v>0</v>
          </cell>
          <cell r="O163">
            <v>9917099.4186499994</v>
          </cell>
          <cell r="P163">
            <v>5949861.5782000003</v>
          </cell>
          <cell r="Q163">
            <v>27616786.384920001</v>
          </cell>
          <cell r="R163">
            <v>54860923.607942507</v>
          </cell>
          <cell r="S163">
            <v>29087254.816043999</v>
          </cell>
          <cell r="T163">
            <v>30121894.976351</v>
          </cell>
          <cell r="U163">
            <v>-44509390.071262002</v>
          </cell>
          <cell r="V163">
            <v>0</v>
          </cell>
          <cell r="W163">
            <v>0</v>
          </cell>
          <cell r="X163">
            <v>0</v>
          </cell>
          <cell r="Y163">
            <v>25545527.406050999</v>
          </cell>
          <cell r="Z163">
            <v>50746354.337346822</v>
          </cell>
          <cell r="AA163">
            <v>26905710.704840701</v>
          </cell>
          <cell r="AB163">
            <v>27862752.853124678</v>
          </cell>
          <cell r="AC163">
            <v>0.5</v>
          </cell>
          <cell r="AD163">
            <v>0</v>
          </cell>
          <cell r="AE163">
            <v>0</v>
          </cell>
          <cell r="AF163">
            <v>0</v>
          </cell>
        </row>
        <row r="164">
          <cell r="A164" t="str">
            <v>R343</v>
          </cell>
          <cell r="B164" t="str">
            <v/>
          </cell>
          <cell r="C164" t="str">
            <v/>
          </cell>
          <cell r="D164" t="str">
            <v/>
          </cell>
          <cell r="E164" t="str">
            <v/>
          </cell>
          <cell r="F164" t="str">
            <v/>
          </cell>
          <cell r="G164" t="str">
            <v>Wigan</v>
          </cell>
          <cell r="H164">
            <v>123251993.247693</v>
          </cell>
          <cell r="I164">
            <v>108593220.700822</v>
          </cell>
          <cell r="J164">
            <v>124096665.22188164</v>
          </cell>
          <cell r="K164">
            <v>91917681.901650995</v>
          </cell>
          <cell r="L164">
            <v>86234559.179618999</v>
          </cell>
          <cell r="M164">
            <v>43987371.115212001</v>
          </cell>
          <cell r="N164">
            <v>0</v>
          </cell>
          <cell r="O164">
            <v>23871864.285096999</v>
          </cell>
          <cell r="P164">
            <v>15768336.609340001</v>
          </cell>
          <cell r="Q164">
            <v>64605849.585608996</v>
          </cell>
          <cell r="R164">
            <v>124096665.22188164</v>
          </cell>
          <cell r="S164">
            <v>68045817.616555005</v>
          </cell>
          <cell r="T164">
            <v>70466222.570279002</v>
          </cell>
          <cell r="U164">
            <v>25963031.043609999</v>
          </cell>
          <cell r="V164">
            <v>52082648.965952531</v>
          </cell>
          <cell r="W164">
            <v>31255779.100561999</v>
          </cell>
          <cell r="X164">
            <v>32367554.154743999</v>
          </cell>
          <cell r="Y164">
            <v>59760410.866688997</v>
          </cell>
          <cell r="Z164">
            <v>114789415.33024052</v>
          </cell>
          <cell r="AA164">
            <v>62942381.295313381</v>
          </cell>
          <cell r="AB164">
            <v>65181255.877508081</v>
          </cell>
          <cell r="AC164">
            <v>0</v>
          </cell>
          <cell r="AD164">
            <v>0</v>
          </cell>
          <cell r="AE164">
            <v>0</v>
          </cell>
          <cell r="AF164">
            <v>0</v>
          </cell>
        </row>
        <row r="165">
          <cell r="A165" t="str">
            <v>R343L</v>
          </cell>
          <cell r="B165" t="str">
            <v/>
          </cell>
          <cell r="C165" t="str">
            <v>R343</v>
          </cell>
          <cell r="D165" t="str">
            <v/>
          </cell>
          <cell r="E165" t="str">
            <v/>
          </cell>
          <cell r="F165" t="str">
            <v/>
          </cell>
          <cell r="G165" t="str">
            <v>Wigan (Lower)</v>
          </cell>
          <cell r="H165">
            <v>17484173.889123</v>
          </cell>
          <cell r="I165">
            <v>14979340.029608</v>
          </cell>
          <cell r="J165">
            <v>13097971.377511542</v>
          </cell>
          <cell r="K165">
            <v>12112213.370369</v>
          </cell>
          <cell r="L165">
            <v>11019009.287195999</v>
          </cell>
          <cell r="M165">
            <v>5080369.9491259996</v>
          </cell>
          <cell r="N165">
            <v>0</v>
          </cell>
          <cell r="O165">
            <v>1686168.0972450001</v>
          </cell>
          <cell r="P165">
            <v>222107.25151500001</v>
          </cell>
          <cell r="Q165">
            <v>9898970.0804810002</v>
          </cell>
          <cell r="R165">
            <v>13097971.377511542</v>
          </cell>
          <cell r="S165">
            <v>10426045.273124</v>
          </cell>
          <cell r="T165">
            <v>10796902.035681</v>
          </cell>
          <cell r="V165">
            <v>0</v>
          </cell>
          <cell r="W165">
            <v>0</v>
          </cell>
          <cell r="X165">
            <v>0</v>
          </cell>
          <cell r="Y165">
            <v>9156547.3244449999</v>
          </cell>
          <cell r="Z165">
            <v>12115623.524198176</v>
          </cell>
          <cell r="AA165">
            <v>9644091.8776396997</v>
          </cell>
          <cell r="AB165">
            <v>9987134.3830049261</v>
          </cell>
          <cell r="AD165">
            <v>0</v>
          </cell>
          <cell r="AE165">
            <v>0</v>
          </cell>
          <cell r="AF165">
            <v>0</v>
          </cell>
        </row>
        <row r="166">
          <cell r="A166" t="str">
            <v>R343U</v>
          </cell>
          <cell r="B166" t="str">
            <v>R343</v>
          </cell>
          <cell r="C166" t="str">
            <v/>
          </cell>
          <cell r="D166" t="str">
            <v/>
          </cell>
          <cell r="E166" t="str">
            <v/>
          </cell>
          <cell r="F166" t="str">
            <v/>
          </cell>
          <cell r="G166" t="str">
            <v>Wigan (Upper)</v>
          </cell>
          <cell r="H166">
            <v>105767819.35856999</v>
          </cell>
          <cell r="I166">
            <v>93613880.671213999</v>
          </cell>
          <cell r="J166">
            <v>110998693.8443701</v>
          </cell>
          <cell r="K166">
            <v>79805468.531281993</v>
          </cell>
          <cell r="L166">
            <v>75215549.892423004</v>
          </cell>
          <cell r="M166">
            <v>38907001.166086003</v>
          </cell>
          <cell r="N166">
            <v>0</v>
          </cell>
          <cell r="O166">
            <v>22185696.187851001</v>
          </cell>
          <cell r="P166">
            <v>15546229.357825</v>
          </cell>
          <cell r="Q166">
            <v>54706879.505128004</v>
          </cell>
          <cell r="R166">
            <v>110998693.8443701</v>
          </cell>
          <cell r="S166">
            <v>57619772.343431003</v>
          </cell>
          <cell r="T166">
            <v>59669320.534598</v>
          </cell>
          <cell r="U166">
            <v>25963031.043609999</v>
          </cell>
          <cell r="V166">
            <v>0</v>
          </cell>
          <cell r="W166">
            <v>0</v>
          </cell>
          <cell r="X166">
            <v>0</v>
          </cell>
          <cell r="Y166">
            <v>50603863.542242996</v>
          </cell>
          <cell r="Z166">
            <v>102673791.80604234</v>
          </cell>
          <cell r="AA166">
            <v>53298289.417673677</v>
          </cell>
          <cell r="AB166">
            <v>55194121.494503155</v>
          </cell>
          <cell r="AC166">
            <v>0</v>
          </cell>
          <cell r="AD166">
            <v>0</v>
          </cell>
          <cell r="AE166">
            <v>0</v>
          </cell>
          <cell r="AF166">
            <v>0</v>
          </cell>
        </row>
        <row r="167">
          <cell r="A167" t="str">
            <v>R344</v>
          </cell>
          <cell r="B167" t="str">
            <v/>
          </cell>
          <cell r="C167" t="str">
            <v/>
          </cell>
          <cell r="D167" t="str">
            <v/>
          </cell>
          <cell r="E167" t="str">
            <v/>
          </cell>
          <cell r="F167" t="str">
            <v/>
          </cell>
          <cell r="G167" t="str">
            <v>Knowsley</v>
          </cell>
          <cell r="H167">
            <v>107762764.672631</v>
          </cell>
          <cell r="I167">
            <v>98139144.340271994</v>
          </cell>
          <cell r="J167">
            <v>92401069.420070186</v>
          </cell>
          <cell r="K167">
            <v>87245288.747273996</v>
          </cell>
          <cell r="L167">
            <v>83592858.293060005</v>
          </cell>
          <cell r="M167">
            <v>41043127.314121999</v>
          </cell>
          <cell r="N167">
            <v>0</v>
          </cell>
          <cell r="O167">
            <v>27109168.162018001</v>
          </cell>
          <cell r="P167">
            <v>21317682.446796</v>
          </cell>
          <cell r="Q167">
            <v>57096017.026150003</v>
          </cell>
          <cell r="R167">
            <v>92401069.420070186</v>
          </cell>
          <cell r="S167">
            <v>60136120.585256003</v>
          </cell>
          <cell r="T167">
            <v>62275175.846263997</v>
          </cell>
          <cell r="U167">
            <v>36843869.423418999</v>
          </cell>
          <cell r="V167">
            <v>51476384.372014754</v>
          </cell>
          <cell r="W167">
            <v>39228791.464463003</v>
          </cell>
          <cell r="X167">
            <v>40624168.351905003</v>
          </cell>
          <cell r="Y167">
            <v>52813815.749188997</v>
          </cell>
          <cell r="Z167">
            <v>85470989.213564932</v>
          </cell>
          <cell r="AA167">
            <v>55625911.541361809</v>
          </cell>
          <cell r="AB167">
            <v>57604537.6577942</v>
          </cell>
          <cell r="AC167">
            <v>0</v>
          </cell>
          <cell r="AD167">
            <v>0</v>
          </cell>
          <cell r="AE167">
            <v>0</v>
          </cell>
          <cell r="AF167">
            <v>0</v>
          </cell>
        </row>
        <row r="168">
          <cell r="A168" t="str">
            <v>R344L</v>
          </cell>
          <cell r="B168" t="str">
            <v/>
          </cell>
          <cell r="C168" t="str">
            <v>R344</v>
          </cell>
          <cell r="D168" t="str">
            <v/>
          </cell>
          <cell r="E168" t="str">
            <v/>
          </cell>
          <cell r="F168" t="str">
            <v/>
          </cell>
          <cell r="G168" t="str">
            <v>Knowsley (Lower)</v>
          </cell>
          <cell r="H168">
            <v>12031554.396785</v>
          </cell>
          <cell r="I168">
            <v>10760572.366432</v>
          </cell>
          <cell r="J168">
            <v>9807326.8976480849</v>
          </cell>
          <cell r="K168">
            <v>9312225.6108199991</v>
          </cell>
          <cell r="L168">
            <v>8764757.7483549993</v>
          </cell>
          <cell r="M168">
            <v>3887994.1254329998</v>
          </cell>
          <cell r="N168">
            <v>0</v>
          </cell>
          <cell r="O168">
            <v>2073713.795836</v>
          </cell>
          <cell r="P168">
            <v>1268770.448936</v>
          </cell>
          <cell r="Q168">
            <v>6872578.2409990001</v>
          </cell>
          <cell r="R168">
            <v>9807326.8976480849</v>
          </cell>
          <cell r="S168">
            <v>7238511.8149840003</v>
          </cell>
          <cell r="T168">
            <v>7495987.2994189998</v>
          </cell>
          <cell r="V168">
            <v>0</v>
          </cell>
          <cell r="W168">
            <v>0</v>
          </cell>
          <cell r="X168">
            <v>0</v>
          </cell>
          <cell r="Y168">
            <v>6357134.872924</v>
          </cell>
          <cell r="Z168">
            <v>9071777.3803244792</v>
          </cell>
          <cell r="AA168">
            <v>6695623.4288602006</v>
          </cell>
          <cell r="AB168">
            <v>6933788.2519625751</v>
          </cell>
          <cell r="AD168">
            <v>0</v>
          </cell>
          <cell r="AE168">
            <v>0</v>
          </cell>
          <cell r="AF168">
            <v>0</v>
          </cell>
        </row>
        <row r="169">
          <cell r="A169" t="str">
            <v>R344U</v>
          </cell>
          <cell r="B169" t="str">
            <v>R344</v>
          </cell>
          <cell r="C169" t="str">
            <v/>
          </cell>
          <cell r="D169" t="str">
            <v/>
          </cell>
          <cell r="E169" t="str">
            <v/>
          </cell>
          <cell r="F169" t="str">
            <v/>
          </cell>
          <cell r="G169" t="str">
            <v>Knowsley (Upper)</v>
          </cell>
          <cell r="H169">
            <v>95731210.275846004</v>
          </cell>
          <cell r="I169">
            <v>87378571.973839998</v>
          </cell>
          <cell r="J169">
            <v>82593742.522422105</v>
          </cell>
          <cell r="K169">
            <v>77933063.136454001</v>
          </cell>
          <cell r="L169">
            <v>74828100.544705003</v>
          </cell>
          <cell r="M169">
            <v>37155133.188689001</v>
          </cell>
          <cell r="N169">
            <v>0</v>
          </cell>
          <cell r="O169">
            <v>25035454.366181999</v>
          </cell>
          <cell r="P169">
            <v>20048911.99786</v>
          </cell>
          <cell r="Q169">
            <v>50223438.785150997</v>
          </cell>
          <cell r="R169">
            <v>82593742.522422105</v>
          </cell>
          <cell r="S169">
            <v>52897608.770272002</v>
          </cell>
          <cell r="T169">
            <v>54779188.546844997</v>
          </cell>
          <cell r="U169">
            <v>36843869.423418999</v>
          </cell>
          <cell r="V169">
            <v>0</v>
          </cell>
          <cell r="W169">
            <v>0</v>
          </cell>
          <cell r="X169">
            <v>0</v>
          </cell>
          <cell r="Y169">
            <v>46456680.876264997</v>
          </cell>
          <cell r="Z169">
            <v>76399211.833240449</v>
          </cell>
          <cell r="AA169">
            <v>48930288.112501606</v>
          </cell>
          <cell r="AB169">
            <v>50670749.405831628</v>
          </cell>
          <cell r="AC169">
            <v>0</v>
          </cell>
          <cell r="AD169">
            <v>0</v>
          </cell>
          <cell r="AE169">
            <v>0</v>
          </cell>
          <cell r="AF169">
            <v>0</v>
          </cell>
        </row>
        <row r="170">
          <cell r="A170" t="str">
            <v>R345</v>
          </cell>
          <cell r="B170" t="str">
            <v/>
          </cell>
          <cell r="C170" t="str">
            <v/>
          </cell>
          <cell r="D170" t="str">
            <v/>
          </cell>
          <cell r="E170" t="str">
            <v/>
          </cell>
          <cell r="F170" t="str">
            <v/>
          </cell>
          <cell r="G170" t="str">
            <v>Liverpool</v>
          </cell>
          <cell r="H170">
            <v>299172301.62627298</v>
          </cell>
          <cell r="I170">
            <v>271150008.31408298</v>
          </cell>
          <cell r="J170">
            <v>254354240.10775399</v>
          </cell>
          <cell r="K170">
            <v>239406347.39002201</v>
          </cell>
          <cell r="L170">
            <v>228694826.22768</v>
          </cell>
          <cell r="M170">
            <v>109430902.06351601</v>
          </cell>
          <cell r="N170">
            <v>0</v>
          </cell>
          <cell r="O170">
            <v>69076433.309154004</v>
          </cell>
          <cell r="P170">
            <v>52306239.002021998</v>
          </cell>
          <cell r="Q170">
            <v>161719106.25056699</v>
          </cell>
          <cell r="R170">
            <v>254354240.10775399</v>
          </cell>
          <cell r="S170">
            <v>170329914.08086801</v>
          </cell>
          <cell r="T170">
            <v>176388587.22565901</v>
          </cell>
          <cell r="U170">
            <v>65120234.264565997</v>
          </cell>
          <cell r="V170">
            <v>68069274.833467007</v>
          </cell>
          <cell r="W170">
            <v>75161898.134707004</v>
          </cell>
          <cell r="X170">
            <v>77835423.664251</v>
          </cell>
          <cell r="Y170">
            <v>149590173.281775</v>
          </cell>
          <cell r="Z170">
            <v>235277672.09967247</v>
          </cell>
          <cell r="AA170">
            <v>157555170.52480292</v>
          </cell>
          <cell r="AB170">
            <v>163159443.1837346</v>
          </cell>
          <cell r="AC170">
            <v>0</v>
          </cell>
          <cell r="AD170">
            <v>0</v>
          </cell>
          <cell r="AE170">
            <v>0</v>
          </cell>
          <cell r="AF170">
            <v>0</v>
          </cell>
        </row>
        <row r="171">
          <cell r="A171" t="str">
            <v>R345L</v>
          </cell>
          <cell r="B171" t="str">
            <v/>
          </cell>
          <cell r="C171" t="str">
            <v>R345</v>
          </cell>
          <cell r="D171" t="str">
            <v/>
          </cell>
          <cell r="E171" t="str">
            <v/>
          </cell>
          <cell r="F171" t="str">
            <v/>
          </cell>
          <cell r="G171" t="str">
            <v>Liverpool (Lower)</v>
          </cell>
          <cell r="H171">
            <v>43046884.300589003</v>
          </cell>
          <cell r="I171">
            <v>38312390.482950002</v>
          </cell>
          <cell r="J171">
            <v>34761012.840561792</v>
          </cell>
          <cell r="K171">
            <v>32914984.917172</v>
          </cell>
          <cell r="L171">
            <v>30873150.201522999</v>
          </cell>
          <cell r="M171">
            <v>13345467.430412</v>
          </cell>
          <cell r="N171">
            <v>0</v>
          </cell>
          <cell r="O171">
            <v>6618686.6194719998</v>
          </cell>
          <cell r="P171">
            <v>3641486.6911809999</v>
          </cell>
          <cell r="Q171">
            <v>24966923.052538</v>
          </cell>
          <cell r="R171">
            <v>34761012.840561792</v>
          </cell>
          <cell r="S171">
            <v>26296298.297699999</v>
          </cell>
          <cell r="T171">
            <v>27231663.510343</v>
          </cell>
          <cell r="V171">
            <v>0</v>
          </cell>
          <cell r="W171">
            <v>0</v>
          </cell>
          <cell r="X171">
            <v>0</v>
          </cell>
          <cell r="Y171">
            <v>23094403.823596999</v>
          </cell>
          <cell r="Z171">
            <v>32153936.87751966</v>
          </cell>
          <cell r="AA171">
            <v>24324075.9253725</v>
          </cell>
          <cell r="AB171">
            <v>25189288.747067276</v>
          </cell>
          <cell r="AD171">
            <v>0</v>
          </cell>
          <cell r="AE171">
            <v>0</v>
          </cell>
          <cell r="AF171">
            <v>0</v>
          </cell>
        </row>
        <row r="172">
          <cell r="A172" t="str">
            <v>R345U</v>
          </cell>
          <cell r="B172" t="str">
            <v>R345</v>
          </cell>
          <cell r="C172" t="str">
            <v/>
          </cell>
          <cell r="D172" t="str">
            <v/>
          </cell>
          <cell r="E172" t="str">
            <v/>
          </cell>
          <cell r="F172" t="str">
            <v/>
          </cell>
          <cell r="G172" t="str">
            <v>Liverpool (Upper)</v>
          </cell>
          <cell r="H172">
            <v>256125417.325683</v>
          </cell>
          <cell r="I172">
            <v>232837617.83113399</v>
          </cell>
          <cell r="J172">
            <v>219593227.26719218</v>
          </cell>
          <cell r="K172">
            <v>206491362.47284901</v>
          </cell>
          <cell r="L172">
            <v>197821676.02615699</v>
          </cell>
          <cell r="M172">
            <v>96085434.633103997</v>
          </cell>
          <cell r="N172">
            <v>0</v>
          </cell>
          <cell r="O172">
            <v>62457746.689681001</v>
          </cell>
          <cell r="P172">
            <v>48664752.310841002</v>
          </cell>
          <cell r="Q172">
            <v>136752183.19802999</v>
          </cell>
          <cell r="R172">
            <v>219593227.26719218</v>
          </cell>
          <cell r="S172">
            <v>144033615.78316799</v>
          </cell>
          <cell r="T172">
            <v>149156923.715316</v>
          </cell>
          <cell r="U172">
            <v>65120234.264565997</v>
          </cell>
          <cell r="V172">
            <v>0</v>
          </cell>
          <cell r="W172">
            <v>0</v>
          </cell>
          <cell r="X172">
            <v>0</v>
          </cell>
          <cell r="Y172">
            <v>126495769.458178</v>
          </cell>
          <cell r="Z172">
            <v>203123735.22215277</v>
          </cell>
          <cell r="AA172">
            <v>133231094.5994304</v>
          </cell>
          <cell r="AB172">
            <v>137970154.43666729</v>
          </cell>
          <cell r="AC172">
            <v>0</v>
          </cell>
          <cell r="AD172">
            <v>0</v>
          </cell>
          <cell r="AE172">
            <v>0</v>
          </cell>
          <cell r="AF172">
            <v>0</v>
          </cell>
        </row>
        <row r="173">
          <cell r="A173" t="str">
            <v>R346</v>
          </cell>
          <cell r="B173" t="str">
            <v/>
          </cell>
          <cell r="C173" t="str">
            <v/>
          </cell>
          <cell r="D173" t="str">
            <v/>
          </cell>
          <cell r="E173" t="str">
            <v/>
          </cell>
          <cell r="F173" t="str">
            <v/>
          </cell>
          <cell r="G173" t="str">
            <v>St Helens</v>
          </cell>
          <cell r="H173">
            <v>79285846.059891</v>
          </cell>
          <cell r="I173">
            <v>70357749.376094997</v>
          </cell>
          <cell r="J173">
            <v>64633293.727500625</v>
          </cell>
          <cell r="K173">
            <v>60212709.753036</v>
          </cell>
          <cell r="L173">
            <v>56772113.362873003</v>
          </cell>
          <cell r="M173">
            <v>28057499.155710001</v>
          </cell>
          <cell r="N173">
            <v>0</v>
          </cell>
          <cell r="O173">
            <v>15660163.349063</v>
          </cell>
          <cell r="P173">
            <v>10634822.917396</v>
          </cell>
          <cell r="Q173">
            <v>42300250.220384002</v>
          </cell>
          <cell r="R173">
            <v>64633293.727500625</v>
          </cell>
          <cell r="S173">
            <v>44552546.403972</v>
          </cell>
          <cell r="T173">
            <v>46137290.445477001</v>
          </cell>
          <cell r="U173">
            <v>18146576.024376001</v>
          </cell>
          <cell r="V173">
            <v>20553959.546974033</v>
          </cell>
          <cell r="W173">
            <v>22033591.253663</v>
          </cell>
          <cell r="X173">
            <v>22817331.023228999</v>
          </cell>
          <cell r="Y173">
            <v>39127731.453855999</v>
          </cell>
          <cell r="Z173">
            <v>59785796.697938085</v>
          </cell>
          <cell r="AA173">
            <v>41211105.423674099</v>
          </cell>
          <cell r="AB173">
            <v>42676993.662066229</v>
          </cell>
          <cell r="AC173">
            <v>0</v>
          </cell>
          <cell r="AD173">
            <v>0</v>
          </cell>
          <cell r="AE173">
            <v>0</v>
          </cell>
          <cell r="AF173">
            <v>0</v>
          </cell>
        </row>
        <row r="174">
          <cell r="A174" t="str">
            <v>R346L</v>
          </cell>
          <cell r="B174" t="str">
            <v/>
          </cell>
          <cell r="C174" t="str">
            <v>R346</v>
          </cell>
          <cell r="D174" t="str">
            <v/>
          </cell>
          <cell r="E174" t="str">
            <v/>
          </cell>
          <cell r="F174" t="str">
            <v/>
          </cell>
          <cell r="G174" t="str">
            <v>St Helens (Lower)</v>
          </cell>
          <cell r="H174">
            <v>10140006.874241</v>
          </cell>
          <cell r="I174">
            <v>8777357.6615559999</v>
          </cell>
          <cell r="J174">
            <v>7754204.024973602</v>
          </cell>
          <cell r="K174">
            <v>7219140.9389899997</v>
          </cell>
          <cell r="L174">
            <v>6626133.2221250003</v>
          </cell>
          <cell r="M174">
            <v>2956728.686882</v>
          </cell>
          <cell r="N174">
            <v>0</v>
          </cell>
          <cell r="O174">
            <v>1088589.9104879999</v>
          </cell>
          <cell r="P174">
            <v>277517.12220300001</v>
          </cell>
          <cell r="Q174">
            <v>5820628.9746740004</v>
          </cell>
          <cell r="R174">
            <v>7754204.024973602</v>
          </cell>
          <cell r="S174">
            <v>6130551.0285010003</v>
          </cell>
          <cell r="T174">
            <v>6348616.0999220004</v>
          </cell>
          <cell r="V174">
            <v>0</v>
          </cell>
          <cell r="W174">
            <v>0</v>
          </cell>
          <cell r="X174">
            <v>0</v>
          </cell>
          <cell r="Y174">
            <v>5384081.8015729999</v>
          </cell>
          <cell r="Z174">
            <v>7172638.7231005821</v>
          </cell>
          <cell r="AA174">
            <v>5670759.7013634257</v>
          </cell>
          <cell r="AB174">
            <v>5872469.8924278505</v>
          </cell>
          <cell r="AD174">
            <v>0</v>
          </cell>
          <cell r="AE174">
            <v>0</v>
          </cell>
          <cell r="AF174">
            <v>0</v>
          </cell>
        </row>
        <row r="175">
          <cell r="A175" t="str">
            <v>R346U</v>
          </cell>
          <cell r="B175" t="str">
            <v>R346</v>
          </cell>
          <cell r="C175" t="str">
            <v/>
          </cell>
          <cell r="D175" t="str">
            <v/>
          </cell>
          <cell r="E175" t="str">
            <v/>
          </cell>
          <cell r="F175" t="str">
            <v/>
          </cell>
          <cell r="G175" t="str">
            <v>St Helens (Upper)</v>
          </cell>
          <cell r="H175">
            <v>69145839.185650006</v>
          </cell>
          <cell r="I175">
            <v>61580391.714538999</v>
          </cell>
          <cell r="J175">
            <v>56879089.702527024</v>
          </cell>
          <cell r="K175">
            <v>52993568.814046003</v>
          </cell>
          <cell r="L175">
            <v>50145980.140748002</v>
          </cell>
          <cell r="M175">
            <v>25100770.468828</v>
          </cell>
          <cell r="N175">
            <v>0</v>
          </cell>
          <cell r="O175">
            <v>14571573.438575</v>
          </cell>
          <cell r="P175">
            <v>10357305.795193</v>
          </cell>
          <cell r="Q175">
            <v>36479621.245710999</v>
          </cell>
          <cell r="R175">
            <v>56879089.702527024</v>
          </cell>
          <cell r="S175">
            <v>38421995.375471003</v>
          </cell>
          <cell r="T175">
            <v>39788674.345555</v>
          </cell>
          <cell r="U175">
            <v>18146576.024376001</v>
          </cell>
          <cell r="V175">
            <v>0</v>
          </cell>
          <cell r="W175">
            <v>0</v>
          </cell>
          <cell r="X175">
            <v>0</v>
          </cell>
          <cell r="Y175">
            <v>33743649.652282998</v>
          </cell>
          <cell r="Z175">
            <v>52613157.974837497</v>
          </cell>
          <cell r="AA175">
            <v>35540345.722310677</v>
          </cell>
          <cell r="AB175">
            <v>36804523.769638374</v>
          </cell>
          <cell r="AC175">
            <v>0</v>
          </cell>
          <cell r="AD175">
            <v>0</v>
          </cell>
          <cell r="AE175">
            <v>0</v>
          </cell>
          <cell r="AF175">
            <v>0</v>
          </cell>
        </row>
        <row r="176">
          <cell r="A176" t="str">
            <v>R347</v>
          </cell>
          <cell r="B176" t="str">
            <v/>
          </cell>
          <cell r="C176" t="str">
            <v/>
          </cell>
          <cell r="D176" t="str">
            <v/>
          </cell>
          <cell r="E176" t="str">
            <v/>
          </cell>
          <cell r="F176" t="str">
            <v/>
          </cell>
          <cell r="G176" t="str">
            <v>Sefton</v>
          </cell>
          <cell r="H176">
            <v>112041707.931703</v>
          </cell>
          <cell r="I176">
            <v>98008397.135701001</v>
          </cell>
          <cell r="J176">
            <v>88722830.809304565</v>
          </cell>
          <cell r="K176">
            <v>82035839.452488005</v>
          </cell>
          <cell r="L176">
            <v>76585059.007440999</v>
          </cell>
          <cell r="M176">
            <v>38576743.378040999</v>
          </cell>
          <cell r="N176">
            <v>0</v>
          </cell>
          <cell r="O176">
            <v>19439720.088943999</v>
          </cell>
          <cell r="P176">
            <v>11762381.676069999</v>
          </cell>
          <cell r="Q176">
            <v>59431653.757660002</v>
          </cell>
          <cell r="R176">
            <v>88722830.809304565</v>
          </cell>
          <cell r="S176">
            <v>62596119.363544002</v>
          </cell>
          <cell r="T176">
            <v>64822677.331371002</v>
          </cell>
          <cell r="U176">
            <v>24463952.274126999</v>
          </cell>
          <cell r="V176">
            <v>21574749.314596847</v>
          </cell>
          <cell r="W176">
            <v>28291957.02262</v>
          </cell>
          <cell r="X176">
            <v>29298308.262515001</v>
          </cell>
          <cell r="Y176">
            <v>54974279.725836001</v>
          </cell>
          <cell r="Z176">
            <v>82068618.498606727</v>
          </cell>
          <cell r="AA176">
            <v>57901410.411278203</v>
          </cell>
          <cell r="AB176">
            <v>59960976.531518176</v>
          </cell>
          <cell r="AC176">
            <v>0</v>
          </cell>
          <cell r="AD176">
            <v>0</v>
          </cell>
          <cell r="AE176">
            <v>0</v>
          </cell>
          <cell r="AF176">
            <v>0</v>
          </cell>
        </row>
        <row r="177">
          <cell r="A177" t="str">
            <v>R347L</v>
          </cell>
          <cell r="B177" t="str">
            <v/>
          </cell>
          <cell r="C177" t="str">
            <v>R347</v>
          </cell>
          <cell r="D177" t="str">
            <v/>
          </cell>
          <cell r="E177" t="str">
            <v/>
          </cell>
          <cell r="F177" t="str">
            <v/>
          </cell>
          <cell r="G177" t="str">
            <v>Sefton (Lower)</v>
          </cell>
          <cell r="H177">
            <v>16161548.107254</v>
          </cell>
          <cell r="I177">
            <v>13751455.530833</v>
          </cell>
          <cell r="J177">
            <v>11941032.174960917</v>
          </cell>
          <cell r="K177">
            <v>10991770.654558999</v>
          </cell>
          <cell r="L177">
            <v>9938793.2542090006</v>
          </cell>
          <cell r="M177">
            <v>4513682.9601609996</v>
          </cell>
          <cell r="N177">
            <v>0</v>
          </cell>
          <cell r="O177">
            <v>1262128.6552810001</v>
          </cell>
          <cell r="P177">
            <v>-136934.28739799999</v>
          </cell>
          <cell r="Q177">
            <v>9237772.5706719998</v>
          </cell>
          <cell r="R177">
            <v>11941032.174960917</v>
          </cell>
          <cell r="S177">
            <v>9729641.9992779996</v>
          </cell>
          <cell r="T177">
            <v>10075727.541606</v>
          </cell>
          <cell r="V177">
            <v>0</v>
          </cell>
          <cell r="W177">
            <v>0</v>
          </cell>
          <cell r="X177">
            <v>0</v>
          </cell>
          <cell r="Y177">
            <v>8544939.6278719995</v>
          </cell>
          <cell r="Z177">
            <v>11045454.761838848</v>
          </cell>
          <cell r="AA177">
            <v>8999918.8493321501</v>
          </cell>
          <cell r="AB177">
            <v>9320047.9759855494</v>
          </cell>
          <cell r="AD177">
            <v>0</v>
          </cell>
          <cell r="AE177">
            <v>0</v>
          </cell>
          <cell r="AF177">
            <v>0</v>
          </cell>
        </row>
        <row r="178">
          <cell r="A178" t="str">
            <v>R347U</v>
          </cell>
          <cell r="B178" t="str">
            <v>R347</v>
          </cell>
          <cell r="C178" t="str">
            <v/>
          </cell>
          <cell r="D178" t="str">
            <v/>
          </cell>
          <cell r="E178" t="str">
            <v/>
          </cell>
          <cell r="F178" t="str">
            <v/>
          </cell>
          <cell r="G178" t="str">
            <v>Sefton (Upper)</v>
          </cell>
          <cell r="H178">
            <v>95880159.824449003</v>
          </cell>
          <cell r="I178">
            <v>84256941.604867995</v>
          </cell>
          <cell r="J178">
            <v>76781798.634343654</v>
          </cell>
          <cell r="K178">
            <v>71044068.797929004</v>
          </cell>
          <cell r="L178">
            <v>66646265.753232002</v>
          </cell>
          <cell r="M178">
            <v>34063060.417879999</v>
          </cell>
          <cell r="N178">
            <v>0</v>
          </cell>
          <cell r="O178">
            <v>18177591.433662999</v>
          </cell>
          <cell r="P178">
            <v>11899315.963468</v>
          </cell>
          <cell r="Q178">
            <v>50193881.186988004</v>
          </cell>
          <cell r="R178">
            <v>76781798.634343654</v>
          </cell>
          <cell r="S178">
            <v>52866477.364266001</v>
          </cell>
          <cell r="T178">
            <v>54746949.789764002</v>
          </cell>
          <cell r="U178">
            <v>24463952.274126999</v>
          </cell>
          <cell r="V178">
            <v>0</v>
          </cell>
          <cell r="W178">
            <v>0</v>
          </cell>
          <cell r="X178">
            <v>0</v>
          </cell>
          <cell r="Y178">
            <v>46429340.097964004</v>
          </cell>
          <cell r="Z178">
            <v>71023163.736767888</v>
          </cell>
          <cell r="AA178">
            <v>48901491.561946049</v>
          </cell>
          <cell r="AB178">
            <v>50640928.555531703</v>
          </cell>
          <cell r="AC178">
            <v>0</v>
          </cell>
          <cell r="AD178">
            <v>0</v>
          </cell>
          <cell r="AE178">
            <v>0</v>
          </cell>
          <cell r="AF178">
            <v>0</v>
          </cell>
        </row>
        <row r="179">
          <cell r="A179" t="str">
            <v>R348</v>
          </cell>
          <cell r="B179" t="str">
            <v/>
          </cell>
          <cell r="C179" t="str">
            <v/>
          </cell>
          <cell r="D179" t="str">
            <v/>
          </cell>
          <cell r="E179" t="str">
            <v/>
          </cell>
          <cell r="F179" t="str">
            <v/>
          </cell>
          <cell r="G179" t="str">
            <v>Wirral</v>
          </cell>
          <cell r="H179">
            <v>141923355.25505501</v>
          </cell>
          <cell r="I179">
            <v>125263411.656005</v>
          </cell>
          <cell r="J179">
            <v>114446357.59621283</v>
          </cell>
          <cell r="K179">
            <v>106317121.89272401</v>
          </cell>
          <cell r="L179">
            <v>99878102.335051998</v>
          </cell>
          <cell r="M179">
            <v>50712455.335127003</v>
          </cell>
          <cell r="N179">
            <v>0</v>
          </cell>
          <cell r="O179">
            <v>27796665.780958001</v>
          </cell>
          <cell r="P179">
            <v>18564656.035225</v>
          </cell>
          <cell r="Q179">
            <v>74550956.320877999</v>
          </cell>
          <cell r="R179">
            <v>114446357.59621283</v>
          </cell>
          <cell r="S179">
            <v>78520456.111765996</v>
          </cell>
          <cell r="T179">
            <v>81313446.299826995</v>
          </cell>
          <cell r="U179">
            <v>41630965.982110001</v>
          </cell>
          <cell r="V179">
            <v>51841695.661095753</v>
          </cell>
          <cell r="W179">
            <v>46537405.538828999</v>
          </cell>
          <cell r="X179">
            <v>48192751.463753</v>
          </cell>
          <cell r="Y179">
            <v>68959634.596811995</v>
          </cell>
          <cell r="Z179">
            <v>105862880.77649687</v>
          </cell>
          <cell r="AA179">
            <v>72631421.903383553</v>
          </cell>
          <cell r="AB179">
            <v>75214937.827339977</v>
          </cell>
          <cell r="AC179">
            <v>0</v>
          </cell>
          <cell r="AD179">
            <v>0</v>
          </cell>
          <cell r="AE179">
            <v>0</v>
          </cell>
          <cell r="AF179">
            <v>0</v>
          </cell>
        </row>
        <row r="180">
          <cell r="A180" t="str">
            <v>R348L</v>
          </cell>
          <cell r="B180" t="str">
            <v/>
          </cell>
          <cell r="C180" t="str">
            <v>R348</v>
          </cell>
          <cell r="D180" t="str">
            <v/>
          </cell>
          <cell r="E180" t="str">
            <v/>
          </cell>
          <cell r="F180" t="str">
            <v/>
          </cell>
          <cell r="G180" t="str">
            <v>Wirral (Lower)</v>
          </cell>
          <cell r="H180">
            <v>18342884.174587999</v>
          </cell>
          <cell r="I180">
            <v>15770517.519084999</v>
          </cell>
          <cell r="J180">
            <v>13838601.059365125</v>
          </cell>
          <cell r="K180">
            <v>12826912.088396</v>
          </cell>
          <cell r="L180">
            <v>11705153.764525</v>
          </cell>
          <cell r="M180">
            <v>5369602.7137099998</v>
          </cell>
          <cell r="N180">
            <v>0</v>
          </cell>
          <cell r="O180">
            <v>1872195.8137640001</v>
          </cell>
          <cell r="P180">
            <v>360775.78155499999</v>
          </cell>
          <cell r="Q180">
            <v>10400914.805375</v>
          </cell>
          <cell r="R180">
            <v>13838601.059365125</v>
          </cell>
          <cell r="S180">
            <v>10954716.274631999</v>
          </cell>
          <cell r="T180">
            <v>11344377.982969999</v>
          </cell>
          <cell r="V180">
            <v>0</v>
          </cell>
          <cell r="W180">
            <v>0</v>
          </cell>
          <cell r="X180">
            <v>0</v>
          </cell>
          <cell r="Y180">
            <v>9620846.1949719992</v>
          </cell>
          <cell r="Z180">
            <v>12800705.979912741</v>
          </cell>
          <cell r="AA180">
            <v>10133112.5540346</v>
          </cell>
          <cell r="AB180">
            <v>10493549.634247249</v>
          </cell>
          <cell r="AD180">
            <v>0</v>
          </cell>
          <cell r="AE180">
            <v>0</v>
          </cell>
          <cell r="AF180">
            <v>0</v>
          </cell>
        </row>
        <row r="181">
          <cell r="A181" t="str">
            <v>R348U</v>
          </cell>
          <cell r="B181" t="str">
            <v>R348</v>
          </cell>
          <cell r="C181" t="str">
            <v/>
          </cell>
          <cell r="D181" t="str">
            <v/>
          </cell>
          <cell r="E181" t="str">
            <v/>
          </cell>
          <cell r="F181" t="str">
            <v/>
          </cell>
          <cell r="G181" t="str">
            <v>Wirral (Upper)</v>
          </cell>
          <cell r="H181">
            <v>123580471.080467</v>
          </cell>
          <cell r="I181">
            <v>109492894.136921</v>
          </cell>
          <cell r="J181">
            <v>100607756.53684771</v>
          </cell>
          <cell r="K181">
            <v>93490209.804328993</v>
          </cell>
          <cell r="L181">
            <v>88172948.570527002</v>
          </cell>
          <cell r="M181">
            <v>45342852.621417999</v>
          </cell>
          <cell r="N181">
            <v>0</v>
          </cell>
          <cell r="O181">
            <v>25924469.967193998</v>
          </cell>
          <cell r="P181">
            <v>18203880.25367</v>
          </cell>
          <cell r="Q181">
            <v>64150041.515502997</v>
          </cell>
          <cell r="R181">
            <v>100607756.53684771</v>
          </cell>
          <cell r="S181">
            <v>67565739.837134004</v>
          </cell>
          <cell r="T181">
            <v>69969068.316855997</v>
          </cell>
          <cell r="U181">
            <v>41630965.982110001</v>
          </cell>
          <cell r="V181">
            <v>0</v>
          </cell>
          <cell r="W181">
            <v>0</v>
          </cell>
          <cell r="X181">
            <v>0</v>
          </cell>
          <cell r="Y181">
            <v>59338788.401840001</v>
          </cell>
          <cell r="Z181">
            <v>93062174.796584129</v>
          </cell>
          <cell r="AA181">
            <v>62498309.349348955</v>
          </cell>
          <cell r="AB181">
            <v>64721388.193091802</v>
          </cell>
          <cell r="AC181">
            <v>0</v>
          </cell>
          <cell r="AD181">
            <v>0</v>
          </cell>
          <cell r="AE181">
            <v>0</v>
          </cell>
          <cell r="AF181">
            <v>0</v>
          </cell>
        </row>
        <row r="182">
          <cell r="A182" t="str">
            <v>R349</v>
          </cell>
          <cell r="B182" t="str">
            <v/>
          </cell>
          <cell r="C182" t="str">
            <v/>
          </cell>
          <cell r="D182" t="str">
            <v/>
          </cell>
          <cell r="E182" t="str">
            <v/>
          </cell>
          <cell r="F182" t="str">
            <v/>
          </cell>
          <cell r="G182" t="str">
            <v>Barnsley</v>
          </cell>
          <cell r="H182">
            <v>97895542.021351993</v>
          </cell>
          <cell r="I182">
            <v>86665482.640539005</v>
          </cell>
          <cell r="J182">
            <v>78430197.175784767</v>
          </cell>
          <cell r="K182">
            <v>73901869.422970995</v>
          </cell>
          <cell r="L182">
            <v>69578519.864259005</v>
          </cell>
          <cell r="M182">
            <v>34559848.904090002</v>
          </cell>
          <cell r="N182">
            <v>25260773.536395907</v>
          </cell>
          <cell r="O182">
            <v>19021847.369748998</v>
          </cell>
          <cell r="P182">
            <v>12746403.150544001</v>
          </cell>
          <cell r="Q182">
            <v>52105633.736449003</v>
          </cell>
          <cell r="R182">
            <v>53169423.639388852</v>
          </cell>
          <cell r="S182">
            <v>54880022.053222001</v>
          </cell>
          <cell r="T182">
            <v>56832116.713715002</v>
          </cell>
          <cell r="U182">
            <v>26655199.506924</v>
          </cell>
          <cell r="V182">
            <v>30341842.504165933</v>
          </cell>
          <cell r="W182">
            <v>31318018.360659</v>
          </cell>
          <cell r="X182">
            <v>32432007.279245</v>
          </cell>
          <cell r="Y182">
            <v>48197711.206215002</v>
          </cell>
          <cell r="Z182">
            <v>49181716.866434693</v>
          </cell>
          <cell r="AA182">
            <v>50764020.399230354</v>
          </cell>
          <cell r="AB182">
            <v>52569707.960186377</v>
          </cell>
          <cell r="AC182">
            <v>0</v>
          </cell>
          <cell r="AD182">
            <v>0</v>
          </cell>
          <cell r="AE182">
            <v>0</v>
          </cell>
          <cell r="AF182">
            <v>0</v>
          </cell>
        </row>
        <row r="183">
          <cell r="A183" t="str">
            <v>R349L</v>
          </cell>
          <cell r="B183" t="str">
            <v/>
          </cell>
          <cell r="C183" t="str">
            <v>R349</v>
          </cell>
          <cell r="D183" t="str">
            <v/>
          </cell>
          <cell r="E183" t="str">
            <v/>
          </cell>
          <cell r="F183" t="str">
            <v/>
          </cell>
          <cell r="G183" t="str">
            <v>Barnsley (Lower)</v>
          </cell>
          <cell r="H183">
            <v>11421936.369162999</v>
          </cell>
          <cell r="I183">
            <v>9860766.3830580004</v>
          </cell>
          <cell r="J183">
            <v>8688463.0451963246</v>
          </cell>
          <cell r="K183">
            <v>8075120.3414129997</v>
          </cell>
          <cell r="L183">
            <v>7395252.4435620001</v>
          </cell>
          <cell r="M183">
            <v>3311371.4616350001</v>
          </cell>
          <cell r="N183">
            <v>2005355.5155932903</v>
          </cell>
          <cell r="O183">
            <v>1176999.889775</v>
          </cell>
          <cell r="P183">
            <v>251764.30442500001</v>
          </cell>
          <cell r="Q183">
            <v>6549394.9214230003</v>
          </cell>
          <cell r="R183">
            <v>6683107.5296030343</v>
          </cell>
          <cell r="S183">
            <v>6898120.4516380001</v>
          </cell>
          <cell r="T183">
            <v>7143488.1391369998</v>
          </cell>
          <cell r="V183">
            <v>0</v>
          </cell>
          <cell r="W183">
            <v>0</v>
          </cell>
          <cell r="X183">
            <v>0</v>
          </cell>
          <cell r="Y183">
            <v>6058190.3023159998</v>
          </cell>
          <cell r="Z183">
            <v>6181874.4648828069</v>
          </cell>
          <cell r="AA183">
            <v>6380761.4177651508</v>
          </cell>
          <cell r="AB183">
            <v>6607726.5287017254</v>
          </cell>
          <cell r="AD183">
            <v>0</v>
          </cell>
          <cell r="AE183">
            <v>0</v>
          </cell>
          <cell r="AF183">
            <v>0</v>
          </cell>
        </row>
        <row r="184">
          <cell r="A184" t="str">
            <v>R349U</v>
          </cell>
          <cell r="B184" t="str">
            <v>R349</v>
          </cell>
          <cell r="C184" t="str">
            <v/>
          </cell>
          <cell r="D184" t="str">
            <v/>
          </cell>
          <cell r="E184" t="str">
            <v/>
          </cell>
          <cell r="F184" t="str">
            <v/>
          </cell>
          <cell r="G184" t="str">
            <v>Barnsley (Upper)</v>
          </cell>
          <cell r="H184">
            <v>86473605.652189001</v>
          </cell>
          <cell r="I184">
            <v>76804716.257480994</v>
          </cell>
          <cell r="J184">
            <v>69741734.130588442</v>
          </cell>
          <cell r="K184">
            <v>65826749.081557997</v>
          </cell>
          <cell r="L184">
            <v>62183267.420697004</v>
          </cell>
          <cell r="M184">
            <v>31248477.442455001</v>
          </cell>
          <cell r="N184">
            <v>23255418.020802617</v>
          </cell>
          <cell r="O184">
            <v>17844847.479973</v>
          </cell>
          <cell r="P184">
            <v>12494638.846119</v>
          </cell>
          <cell r="Q184">
            <v>45556238.815026</v>
          </cell>
          <cell r="R184">
            <v>46486316.109785818</v>
          </cell>
          <cell r="S184">
            <v>47981901.601584002</v>
          </cell>
          <cell r="T184">
            <v>49688628.574578002</v>
          </cell>
          <cell r="U184">
            <v>26655199.506924</v>
          </cell>
          <cell r="V184">
            <v>0</v>
          </cell>
          <cell r="W184">
            <v>0</v>
          </cell>
          <cell r="X184">
            <v>0</v>
          </cell>
          <cell r="Y184">
            <v>42139520.903898999</v>
          </cell>
          <cell r="Z184">
            <v>42999842.40155188</v>
          </cell>
          <cell r="AA184">
            <v>44383258.981465206</v>
          </cell>
          <cell r="AB184">
            <v>45961981.431484655</v>
          </cell>
          <cell r="AC184">
            <v>0</v>
          </cell>
          <cell r="AD184">
            <v>0</v>
          </cell>
          <cell r="AE184">
            <v>0</v>
          </cell>
          <cell r="AF184">
            <v>0</v>
          </cell>
        </row>
        <row r="185">
          <cell r="A185" t="str">
            <v>R350</v>
          </cell>
          <cell r="B185" t="str">
            <v/>
          </cell>
          <cell r="C185" t="str">
            <v/>
          </cell>
          <cell r="D185" t="str">
            <v/>
          </cell>
          <cell r="E185" t="str">
            <v/>
          </cell>
          <cell r="F185" t="str">
            <v/>
          </cell>
          <cell r="G185" t="str">
            <v>Doncaster</v>
          </cell>
          <cell r="H185">
            <v>132128908.54161599</v>
          </cell>
          <cell r="I185">
            <v>117900788.64485399</v>
          </cell>
          <cell r="J185">
            <v>107466436.51687953</v>
          </cell>
          <cell r="K185">
            <v>101742126.348</v>
          </cell>
          <cell r="L185">
            <v>96270101.397361994</v>
          </cell>
          <cell r="M185">
            <v>48011336.793736003</v>
          </cell>
          <cell r="N185">
            <v>36150119.89376162</v>
          </cell>
          <cell r="O185">
            <v>28131378.645032</v>
          </cell>
          <cell r="P185">
            <v>20041002.932682</v>
          </cell>
          <cell r="Q185">
            <v>69889451.851118997</v>
          </cell>
          <cell r="R185">
            <v>71316316.623117909</v>
          </cell>
          <cell r="S185">
            <v>73610747.702968001</v>
          </cell>
          <cell r="T185">
            <v>76229098.464680001</v>
          </cell>
          <cell r="U185">
            <v>27196802.014727</v>
          </cell>
          <cell r="V185">
            <v>32804502.22870772</v>
          </cell>
          <cell r="W185">
            <v>33859908.242879003</v>
          </cell>
          <cell r="X185">
            <v>35064312.753168002</v>
          </cell>
          <cell r="Y185">
            <v>64647742.962284997</v>
          </cell>
          <cell r="Z185">
            <v>65967592.876384072</v>
          </cell>
          <cell r="AA185">
            <v>68089941.625245407</v>
          </cell>
          <cell r="AB185">
            <v>70511916.079829007</v>
          </cell>
          <cell r="AC185">
            <v>0</v>
          </cell>
          <cell r="AD185">
            <v>0</v>
          </cell>
          <cell r="AE185">
            <v>0</v>
          </cell>
          <cell r="AF185">
            <v>0</v>
          </cell>
        </row>
        <row r="186">
          <cell r="A186" t="str">
            <v>R350L</v>
          </cell>
          <cell r="B186" t="str">
            <v/>
          </cell>
          <cell r="C186" t="str">
            <v>R350</v>
          </cell>
          <cell r="D186" t="str">
            <v/>
          </cell>
          <cell r="E186" t="str">
            <v/>
          </cell>
          <cell r="F186" t="str">
            <v/>
          </cell>
          <cell r="G186" t="str">
            <v>Doncaster (Lower)</v>
          </cell>
          <cell r="H186">
            <v>16489304.838111</v>
          </cell>
          <cell r="I186">
            <v>14341240.060744001</v>
          </cell>
          <cell r="J186">
            <v>12728576.000110235</v>
          </cell>
          <cell r="K186">
            <v>11885931.059293</v>
          </cell>
          <cell r="L186">
            <v>10952291.132421</v>
          </cell>
          <cell r="M186">
            <v>4866426.6158779999</v>
          </cell>
          <cell r="N186">
            <v>3060324.5303688198</v>
          </cell>
          <cell r="O186">
            <v>1906626.835983</v>
          </cell>
          <cell r="P186">
            <v>618020.82562699995</v>
          </cell>
          <cell r="Q186">
            <v>9474813.4448659997</v>
          </cell>
          <cell r="R186">
            <v>9668251.4697414152</v>
          </cell>
          <cell r="S186">
            <v>9979304.2233099993</v>
          </cell>
          <cell r="T186">
            <v>10334270.306794001</v>
          </cell>
          <cell r="V186">
            <v>0</v>
          </cell>
          <cell r="W186">
            <v>0</v>
          </cell>
          <cell r="X186">
            <v>0</v>
          </cell>
          <cell r="Y186">
            <v>8764202.4365010001</v>
          </cell>
          <cell r="Z186">
            <v>8943132.6095108092</v>
          </cell>
          <cell r="AA186">
            <v>9230856.4065617491</v>
          </cell>
          <cell r="AB186">
            <v>9559200.033784451</v>
          </cell>
          <cell r="AD186">
            <v>0</v>
          </cell>
          <cell r="AE186">
            <v>0</v>
          </cell>
          <cell r="AF186">
            <v>0</v>
          </cell>
        </row>
        <row r="187">
          <cell r="A187" t="str">
            <v>R350U</v>
          </cell>
          <cell r="B187" t="str">
            <v>R350</v>
          </cell>
          <cell r="C187" t="str">
            <v/>
          </cell>
          <cell r="D187" t="str">
            <v/>
          </cell>
          <cell r="E187" t="str">
            <v/>
          </cell>
          <cell r="F187" t="str">
            <v/>
          </cell>
          <cell r="G187" t="str">
            <v>Doncaster (Upper)</v>
          </cell>
          <cell r="H187">
            <v>115639603.70350599</v>
          </cell>
          <cell r="I187">
            <v>103559548.58411101</v>
          </cell>
          <cell r="J187">
            <v>94737860.51676929</v>
          </cell>
          <cell r="K187">
            <v>89856195.288707003</v>
          </cell>
          <cell r="L187">
            <v>85317810.264941007</v>
          </cell>
          <cell r="M187">
            <v>43144910.177856997</v>
          </cell>
          <cell r="N187">
            <v>33089795.3633928</v>
          </cell>
          <cell r="O187">
            <v>26224751.809048001</v>
          </cell>
          <cell r="P187">
            <v>19422982.107055001</v>
          </cell>
          <cell r="Q187">
            <v>60414638.406253003</v>
          </cell>
          <cell r="R187">
            <v>61648065.153376497</v>
          </cell>
          <cell r="S187">
            <v>63631443.479658</v>
          </cell>
          <cell r="T187">
            <v>65894828.157885998</v>
          </cell>
          <cell r="U187">
            <v>27196802.014727</v>
          </cell>
          <cell r="V187">
            <v>0</v>
          </cell>
          <cell r="W187">
            <v>0</v>
          </cell>
          <cell r="X187">
            <v>0</v>
          </cell>
          <cell r="Y187">
            <v>55883540.525784001</v>
          </cell>
          <cell r="Z187">
            <v>57024460.266873263</v>
          </cell>
          <cell r="AA187">
            <v>58859085.218683653</v>
          </cell>
          <cell r="AB187">
            <v>60952716.046044551</v>
          </cell>
          <cell r="AC187">
            <v>0</v>
          </cell>
          <cell r="AD187">
            <v>0</v>
          </cell>
          <cell r="AE187">
            <v>0</v>
          </cell>
          <cell r="AF187">
            <v>0</v>
          </cell>
        </row>
        <row r="188">
          <cell r="A188" t="str">
            <v>R351</v>
          </cell>
          <cell r="B188" t="str">
            <v/>
          </cell>
          <cell r="C188" t="str">
            <v/>
          </cell>
          <cell r="D188" t="str">
            <v/>
          </cell>
          <cell r="E188" t="str">
            <v/>
          </cell>
          <cell r="F188" t="str">
            <v/>
          </cell>
          <cell r="G188" t="str">
            <v>Rotherham</v>
          </cell>
          <cell r="H188">
            <v>110788051.58691099</v>
          </cell>
          <cell r="I188">
            <v>98159201.714967996</v>
          </cell>
          <cell r="J188">
            <v>88897179.465988964</v>
          </cell>
          <cell r="K188">
            <v>83805979.704055995</v>
          </cell>
          <cell r="L188">
            <v>78941672.319304004</v>
          </cell>
          <cell r="M188">
            <v>39404609.931713998</v>
          </cell>
          <cell r="N188">
            <v>28943052.488393605</v>
          </cell>
          <cell r="O188">
            <v>21922972.789634001</v>
          </cell>
          <cell r="P188">
            <v>14857473.006387001</v>
          </cell>
          <cell r="Q188">
            <v>58754591.783252999</v>
          </cell>
          <cell r="R188">
            <v>59954126.977595359</v>
          </cell>
          <cell r="S188">
            <v>61883006.914421998</v>
          </cell>
          <cell r="T188">
            <v>64084199.312918</v>
          </cell>
          <cell r="U188">
            <v>22816630.951177001</v>
          </cell>
          <cell r="V188">
            <v>27691789.385559727</v>
          </cell>
          <cell r="W188">
            <v>28582706.152316999</v>
          </cell>
          <cell r="X188">
            <v>29599399.403793</v>
          </cell>
          <cell r="Y188">
            <v>54347997.399508998</v>
          </cell>
          <cell r="Z188">
            <v>55457567.454275712</v>
          </cell>
          <cell r="AA188">
            <v>57241781.395840354</v>
          </cell>
          <cell r="AB188">
            <v>59277884.364449151</v>
          </cell>
          <cell r="AC188">
            <v>0</v>
          </cell>
          <cell r="AD188">
            <v>0</v>
          </cell>
          <cell r="AE188">
            <v>0</v>
          </cell>
          <cell r="AF188">
            <v>0</v>
          </cell>
        </row>
        <row r="189">
          <cell r="A189" t="str">
            <v>R351L</v>
          </cell>
          <cell r="B189" t="str">
            <v/>
          </cell>
          <cell r="C189" t="str">
            <v>R351</v>
          </cell>
          <cell r="D189" t="str">
            <v/>
          </cell>
          <cell r="E189" t="str">
            <v/>
          </cell>
          <cell r="F189" t="str">
            <v/>
          </cell>
          <cell r="G189" t="str">
            <v>Rotherham (Lower)</v>
          </cell>
          <cell r="H189">
            <v>13268202.209132999</v>
          </cell>
          <cell r="I189">
            <v>11458329.425776999</v>
          </cell>
          <cell r="J189">
            <v>10099283.259631202</v>
          </cell>
          <cell r="K189">
            <v>9388273.7164089996</v>
          </cell>
          <cell r="L189">
            <v>8600158.9256900009</v>
          </cell>
          <cell r="M189">
            <v>3850313.5233789999</v>
          </cell>
          <cell r="N189">
            <v>2335941.9170067161</v>
          </cell>
          <cell r="O189">
            <v>1375165.525139</v>
          </cell>
          <cell r="P189">
            <v>302022.68361200002</v>
          </cell>
          <cell r="Q189">
            <v>7608015.9023979995</v>
          </cell>
          <cell r="R189">
            <v>7763341.3426244855</v>
          </cell>
          <cell r="S189">
            <v>8013108.1912709996</v>
          </cell>
          <cell r="T189">
            <v>8298136.242079</v>
          </cell>
          <cell r="V189">
            <v>0</v>
          </cell>
          <cell r="W189">
            <v>0</v>
          </cell>
          <cell r="X189">
            <v>0</v>
          </cell>
          <cell r="Y189">
            <v>7037414.7097180001</v>
          </cell>
          <cell r="Z189">
            <v>7181090.7419276498</v>
          </cell>
          <cell r="AA189">
            <v>7412125.0769256754</v>
          </cell>
          <cell r="AB189">
            <v>7675776.0239230758</v>
          </cell>
          <cell r="AD189">
            <v>0</v>
          </cell>
          <cell r="AE189">
            <v>0</v>
          </cell>
          <cell r="AF189">
            <v>0</v>
          </cell>
        </row>
        <row r="190">
          <cell r="A190" t="str">
            <v>R351U</v>
          </cell>
          <cell r="B190" t="str">
            <v>R351</v>
          </cell>
          <cell r="C190" t="str">
            <v/>
          </cell>
          <cell r="D190" t="str">
            <v/>
          </cell>
          <cell r="E190" t="str">
            <v/>
          </cell>
          <cell r="F190" t="str">
            <v/>
          </cell>
          <cell r="G190" t="str">
            <v>Rotherham (Upper)</v>
          </cell>
          <cell r="H190">
            <v>97519849.377776995</v>
          </cell>
          <cell r="I190">
            <v>86700872.289189994</v>
          </cell>
          <cell r="J190">
            <v>78797896.206357762</v>
          </cell>
          <cell r="K190">
            <v>74417705.987646997</v>
          </cell>
          <cell r="L190">
            <v>70341513.393613994</v>
          </cell>
          <cell r="M190">
            <v>35554296.408335999</v>
          </cell>
          <cell r="N190">
            <v>26607110.571386889</v>
          </cell>
          <cell r="O190">
            <v>20547807.264495999</v>
          </cell>
          <cell r="P190">
            <v>14555450.322775001</v>
          </cell>
          <cell r="Q190">
            <v>51146575.880855002</v>
          </cell>
          <cell r="R190">
            <v>52190785.634970874</v>
          </cell>
          <cell r="S190">
            <v>53869898.723150998</v>
          </cell>
          <cell r="T190">
            <v>55786063.070839003</v>
          </cell>
          <cell r="U190">
            <v>22816630.951177001</v>
          </cell>
          <cell r="V190">
            <v>0</v>
          </cell>
          <cell r="W190">
            <v>0</v>
          </cell>
          <cell r="X190">
            <v>0</v>
          </cell>
          <cell r="Y190">
            <v>47310582.689791001</v>
          </cell>
          <cell r="Z190">
            <v>48276476.712348059</v>
          </cell>
          <cell r="AA190">
            <v>49829656.318914674</v>
          </cell>
          <cell r="AB190">
            <v>51602108.340526082</v>
          </cell>
          <cell r="AC190">
            <v>0</v>
          </cell>
          <cell r="AD190">
            <v>0</v>
          </cell>
          <cell r="AE190">
            <v>0</v>
          </cell>
          <cell r="AF190">
            <v>0</v>
          </cell>
        </row>
        <row r="191">
          <cell r="A191" t="str">
            <v>R352</v>
          </cell>
          <cell r="B191" t="str">
            <v/>
          </cell>
          <cell r="C191" t="str">
            <v/>
          </cell>
          <cell r="D191" t="str">
            <v/>
          </cell>
          <cell r="E191" t="str">
            <v/>
          </cell>
          <cell r="F191" t="str">
            <v/>
          </cell>
          <cell r="G191" t="str">
            <v>Sheffield</v>
          </cell>
          <cell r="H191">
            <v>250483039.644703</v>
          </cell>
          <cell r="I191">
            <v>223086741.28557101</v>
          </cell>
          <cell r="J191">
            <v>202988800.24472165</v>
          </cell>
          <cell r="K191">
            <v>191964265.63516</v>
          </cell>
          <cell r="L191">
            <v>181405591.73529801</v>
          </cell>
          <cell r="M191">
            <v>90592462.328617007</v>
          </cell>
          <cell r="N191">
            <v>67789514.822159201</v>
          </cell>
          <cell r="O191">
            <v>52415268.153204001</v>
          </cell>
          <cell r="P191">
            <v>36892805.197328001</v>
          </cell>
          <cell r="Q191">
            <v>132494278.956954</v>
          </cell>
          <cell r="R191">
            <v>135199285.42256248</v>
          </cell>
          <cell r="S191">
            <v>139548997.48195601</v>
          </cell>
          <cell r="T191">
            <v>144512786.53797001</v>
          </cell>
          <cell r="U191">
            <v>29123990.539159998</v>
          </cell>
          <cell r="V191">
            <v>39583398.576019622</v>
          </cell>
          <cell r="W191">
            <v>40856899.287208997</v>
          </cell>
          <cell r="X191">
            <v>42310188.334095001</v>
          </cell>
          <cell r="Y191">
            <v>122557208.035183</v>
          </cell>
          <cell r="Z191">
            <v>125059339.0158703</v>
          </cell>
          <cell r="AA191">
            <v>129082822.67080931</v>
          </cell>
          <cell r="AB191">
            <v>133674327.54762226</v>
          </cell>
          <cell r="AC191">
            <v>0</v>
          </cell>
          <cell r="AD191">
            <v>0</v>
          </cell>
          <cell r="AE191">
            <v>0</v>
          </cell>
          <cell r="AF191">
            <v>0</v>
          </cell>
        </row>
        <row r="192">
          <cell r="A192" t="str">
            <v>R352L</v>
          </cell>
          <cell r="B192" t="str">
            <v/>
          </cell>
          <cell r="C192" t="str">
            <v>R352</v>
          </cell>
          <cell r="D192" t="str">
            <v/>
          </cell>
          <cell r="E192" t="str">
            <v/>
          </cell>
          <cell r="F192" t="str">
            <v/>
          </cell>
          <cell r="G192" t="str">
            <v>Sheffield (Lower)</v>
          </cell>
          <cell r="H192">
            <v>33786540.502337001</v>
          </cell>
          <cell r="I192">
            <v>29400805.709159002</v>
          </cell>
          <cell r="J192">
            <v>26108092.763608914</v>
          </cell>
          <cell r="K192">
            <v>24387235.208719</v>
          </cell>
          <cell r="L192">
            <v>22480415.193948001</v>
          </cell>
          <cell r="M192">
            <v>10207753.216003001</v>
          </cell>
          <cell r="N192">
            <v>6523194.4375806972</v>
          </cell>
          <cell r="O192">
            <v>4172239.8510050001</v>
          </cell>
          <cell r="P192">
            <v>1546367.929488</v>
          </cell>
          <cell r="Q192">
            <v>19193052.493156001</v>
          </cell>
          <cell r="R192">
            <v>19584898.326028217</v>
          </cell>
          <cell r="S192">
            <v>20214995.357712999</v>
          </cell>
          <cell r="T192">
            <v>20934047.264460001</v>
          </cell>
          <cell r="V192">
            <v>0</v>
          </cell>
          <cell r="W192">
            <v>0</v>
          </cell>
          <cell r="X192">
            <v>0</v>
          </cell>
          <cell r="Y192">
            <v>17753573.556169</v>
          </cell>
          <cell r="Z192">
            <v>18116030.951576103</v>
          </cell>
          <cell r="AA192">
            <v>18698870.705884524</v>
          </cell>
          <cell r="AB192">
            <v>19363993.719625503</v>
          </cell>
          <cell r="AD192">
            <v>0</v>
          </cell>
          <cell r="AE192">
            <v>0</v>
          </cell>
          <cell r="AF192">
            <v>0</v>
          </cell>
        </row>
        <row r="193">
          <cell r="A193" t="str">
            <v>R352U</v>
          </cell>
          <cell r="B193" t="str">
            <v>R352</v>
          </cell>
          <cell r="C193" t="str">
            <v/>
          </cell>
          <cell r="D193" t="str">
            <v/>
          </cell>
          <cell r="E193" t="str">
            <v/>
          </cell>
          <cell r="F193" t="str">
            <v/>
          </cell>
          <cell r="G193" t="str">
            <v>Sheffield (Upper)</v>
          </cell>
          <cell r="H193">
            <v>216696499.14236599</v>
          </cell>
          <cell r="I193">
            <v>193685935.57641199</v>
          </cell>
          <cell r="J193">
            <v>176880707.48111275</v>
          </cell>
          <cell r="K193">
            <v>167577030.42644101</v>
          </cell>
          <cell r="L193">
            <v>158925176.54135099</v>
          </cell>
          <cell r="M193">
            <v>80384709.112613007</v>
          </cell>
          <cell r="N193">
            <v>61266320.384578496</v>
          </cell>
          <cell r="O193">
            <v>48243028.302198999</v>
          </cell>
          <cell r="P193">
            <v>35346437.267840996</v>
          </cell>
          <cell r="Q193">
            <v>113301226.463799</v>
          </cell>
          <cell r="R193">
            <v>115614387.09653425</v>
          </cell>
          <cell r="S193">
            <v>119334002.12424301</v>
          </cell>
          <cell r="T193">
            <v>123578739.27350999</v>
          </cell>
          <cell r="U193">
            <v>29123990.539159998</v>
          </cell>
          <cell r="V193">
            <v>0</v>
          </cell>
          <cell r="W193">
            <v>0</v>
          </cell>
          <cell r="X193">
            <v>0</v>
          </cell>
          <cell r="Y193">
            <v>104803634.47901399</v>
          </cell>
          <cell r="Z193">
            <v>106943308.06429419</v>
          </cell>
          <cell r="AA193">
            <v>110383951.96492478</v>
          </cell>
          <cell r="AB193">
            <v>114310333.82799675</v>
          </cell>
          <cell r="AC193">
            <v>0</v>
          </cell>
          <cell r="AD193">
            <v>0</v>
          </cell>
          <cell r="AE193">
            <v>0</v>
          </cell>
          <cell r="AF193">
            <v>0</v>
          </cell>
        </row>
        <row r="194">
          <cell r="A194" t="str">
            <v>R353</v>
          </cell>
          <cell r="B194" t="str">
            <v/>
          </cell>
          <cell r="C194" t="str">
            <v/>
          </cell>
          <cell r="D194" t="str">
            <v/>
          </cell>
          <cell r="E194" t="str">
            <v/>
          </cell>
          <cell r="F194" t="str">
            <v/>
          </cell>
          <cell r="G194" t="str">
            <v>Gateshead</v>
          </cell>
          <cell r="H194">
            <v>102193292.70479999</v>
          </cell>
          <cell r="I194">
            <v>90767749.363281995</v>
          </cell>
          <cell r="J194">
            <v>82385887.02879636</v>
          </cell>
          <cell r="K194">
            <v>77782514.227020994</v>
          </cell>
          <cell r="L194">
            <v>73375692.238108993</v>
          </cell>
          <cell r="M194">
            <v>37257601.685347997</v>
          </cell>
          <cell r="N194">
            <v>27783274.856666915</v>
          </cell>
          <cell r="O194">
            <v>21423194.244661</v>
          </cell>
          <cell r="P194">
            <v>15011658.637014</v>
          </cell>
          <cell r="Q194">
            <v>53510147.677933998</v>
          </cell>
          <cell r="R194">
            <v>54602612.172129437</v>
          </cell>
          <cell r="S194">
            <v>56359319.982360996</v>
          </cell>
          <cell r="T194">
            <v>58364033.601094998</v>
          </cell>
          <cell r="U194">
            <v>9951393.0611390006</v>
          </cell>
          <cell r="V194">
            <v>13936230.891167566</v>
          </cell>
          <cell r="W194">
            <v>14384595.624608001</v>
          </cell>
          <cell r="X194">
            <v>14896258.908651</v>
          </cell>
          <cell r="Y194">
            <v>49496886.602089003</v>
          </cell>
          <cell r="Z194">
            <v>50507416.259219728</v>
          </cell>
          <cell r="AA194">
            <v>52132370.983683921</v>
          </cell>
          <cell r="AB194">
            <v>53986731.081012875</v>
          </cell>
          <cell r="AC194">
            <v>0</v>
          </cell>
          <cell r="AD194">
            <v>0</v>
          </cell>
          <cell r="AE194">
            <v>0</v>
          </cell>
          <cell r="AF194">
            <v>0</v>
          </cell>
        </row>
        <row r="195">
          <cell r="A195" t="str">
            <v>R353L</v>
          </cell>
          <cell r="B195" t="str">
            <v/>
          </cell>
          <cell r="C195" t="str">
            <v>R353</v>
          </cell>
          <cell r="D195" t="str">
            <v/>
          </cell>
          <cell r="E195" t="str">
            <v/>
          </cell>
          <cell r="F195" t="str">
            <v/>
          </cell>
          <cell r="G195" t="str">
            <v>Gateshead (Lower)</v>
          </cell>
          <cell r="H195">
            <v>13040590.040399</v>
          </cell>
          <cell r="I195">
            <v>11272843.042184999</v>
          </cell>
          <cell r="J195">
            <v>9945407.6644305531</v>
          </cell>
          <cell r="K195">
            <v>9250867.2746409997</v>
          </cell>
          <cell r="L195">
            <v>8480982.4338739999</v>
          </cell>
          <cell r="M195">
            <v>3871009.80229</v>
          </cell>
          <cell r="N195">
            <v>2392458.4146296158</v>
          </cell>
          <cell r="O195">
            <v>1454920.036107</v>
          </cell>
          <cell r="P195">
            <v>407731.60819699999</v>
          </cell>
          <cell r="Q195">
            <v>7401833.2398960004</v>
          </cell>
          <cell r="R195">
            <v>7552949.2498009373</v>
          </cell>
          <cell r="S195">
            <v>7795947.2385339998</v>
          </cell>
          <cell r="T195">
            <v>8073250.825677</v>
          </cell>
          <cell r="V195">
            <v>0</v>
          </cell>
          <cell r="W195">
            <v>0</v>
          </cell>
          <cell r="X195">
            <v>0</v>
          </cell>
          <cell r="Y195">
            <v>6846695.7469030004</v>
          </cell>
          <cell r="Z195">
            <v>6986478.0560658677</v>
          </cell>
          <cell r="AA195">
            <v>7211251.1956439503</v>
          </cell>
          <cell r="AB195">
            <v>7467757.0137512255</v>
          </cell>
          <cell r="AD195">
            <v>0</v>
          </cell>
          <cell r="AE195">
            <v>0</v>
          </cell>
          <cell r="AF195">
            <v>0</v>
          </cell>
        </row>
        <row r="196">
          <cell r="A196" t="str">
            <v>R353U</v>
          </cell>
          <cell r="B196" t="str">
            <v>R353</v>
          </cell>
          <cell r="C196" t="str">
            <v/>
          </cell>
          <cell r="D196" t="str">
            <v/>
          </cell>
          <cell r="E196" t="str">
            <v/>
          </cell>
          <cell r="F196" t="str">
            <v/>
          </cell>
          <cell r="G196" t="str">
            <v>Gateshead (Upper)</v>
          </cell>
          <cell r="H196">
            <v>89152702.664400995</v>
          </cell>
          <cell r="I196">
            <v>79494906.321097001</v>
          </cell>
          <cell r="J196">
            <v>72440479.364365801</v>
          </cell>
          <cell r="K196">
            <v>68531646.952380002</v>
          </cell>
          <cell r="L196">
            <v>64894709.804236002</v>
          </cell>
          <cell r="M196">
            <v>33386591.883058999</v>
          </cell>
          <cell r="N196">
            <v>25390816.442037299</v>
          </cell>
          <cell r="O196">
            <v>19968274.208554</v>
          </cell>
          <cell r="P196">
            <v>14603927.028817</v>
          </cell>
          <cell r="Q196">
            <v>46108314.438038997</v>
          </cell>
          <cell r="R196">
            <v>47049662.922328502</v>
          </cell>
          <cell r="S196">
            <v>48563372.743827</v>
          </cell>
          <cell r="T196">
            <v>50290782.775418997</v>
          </cell>
          <cell r="U196">
            <v>9951393.0611390006</v>
          </cell>
          <cell r="V196">
            <v>0</v>
          </cell>
          <cell r="W196">
            <v>0</v>
          </cell>
          <cell r="X196">
            <v>0</v>
          </cell>
          <cell r="Y196">
            <v>42650190.855186</v>
          </cell>
          <cell r="Z196">
            <v>43520938.203153864</v>
          </cell>
          <cell r="AA196">
            <v>44921119.788039975</v>
          </cell>
          <cell r="AB196">
            <v>46518974.067262575</v>
          </cell>
          <cell r="AC196">
            <v>0</v>
          </cell>
          <cell r="AD196">
            <v>0</v>
          </cell>
          <cell r="AE196">
            <v>0</v>
          </cell>
          <cell r="AF196">
            <v>0</v>
          </cell>
        </row>
        <row r="197">
          <cell r="A197" t="str">
            <v>R354</v>
          </cell>
          <cell r="B197" t="str">
            <v/>
          </cell>
          <cell r="C197" t="str">
            <v/>
          </cell>
          <cell r="D197" t="str">
            <v/>
          </cell>
          <cell r="E197" t="str">
            <v/>
          </cell>
          <cell r="F197" t="str">
            <v/>
          </cell>
          <cell r="G197" t="str">
            <v>Newcastle upon Tyne</v>
          </cell>
          <cell r="H197">
            <v>156320603.92246801</v>
          </cell>
          <cell r="I197">
            <v>140488411.48587</v>
          </cell>
          <cell r="J197">
            <v>128875976.1957716</v>
          </cell>
          <cell r="K197">
            <v>122523572.382145</v>
          </cell>
          <cell r="L197">
            <v>116438694.699715</v>
          </cell>
          <cell r="M197">
            <v>57763289.101673</v>
          </cell>
          <cell r="N197">
            <v>44461935.673530057</v>
          </cell>
          <cell r="O197">
            <v>35393712.993744999</v>
          </cell>
          <cell r="P197">
            <v>26209606.722876001</v>
          </cell>
          <cell r="Q197">
            <v>82725122.384196997</v>
          </cell>
          <cell r="R197">
            <v>84414040.522241548</v>
          </cell>
          <cell r="S197">
            <v>87129859.388400003</v>
          </cell>
          <cell r="T197">
            <v>90229087.976840004</v>
          </cell>
          <cell r="U197">
            <v>8170054.4356230004</v>
          </cell>
          <cell r="V197">
            <v>16303103.858021634</v>
          </cell>
          <cell r="W197">
            <v>16827617.040433001</v>
          </cell>
          <cell r="X197">
            <v>17426179.142715</v>
          </cell>
          <cell r="Y197">
            <v>76520738.205383003</v>
          </cell>
          <cell r="Z197">
            <v>78082987.483073428</v>
          </cell>
          <cell r="AA197">
            <v>80595119.934270009</v>
          </cell>
          <cell r="AB197">
            <v>83461906.378577009</v>
          </cell>
          <cell r="AC197">
            <v>0</v>
          </cell>
          <cell r="AD197">
            <v>0</v>
          </cell>
          <cell r="AE197">
            <v>0</v>
          </cell>
          <cell r="AF197">
            <v>0</v>
          </cell>
        </row>
        <row r="198">
          <cell r="A198" t="str">
            <v>R354L</v>
          </cell>
          <cell r="B198" t="str">
            <v/>
          </cell>
          <cell r="C198" t="str">
            <v>R354</v>
          </cell>
          <cell r="D198" t="str">
            <v/>
          </cell>
          <cell r="E198" t="str">
            <v/>
          </cell>
          <cell r="F198" t="str">
            <v/>
          </cell>
          <cell r="G198" t="str">
            <v>Newcastle upon Tyne (Lower)</v>
          </cell>
          <cell r="H198">
            <v>22083535.723703001</v>
          </cell>
          <cell r="I198">
            <v>19422650.548246</v>
          </cell>
          <cell r="J198">
            <v>17425606.515948623</v>
          </cell>
          <cell r="K198">
            <v>16384074.642496999</v>
          </cell>
          <cell r="L198">
            <v>15230790.660869</v>
          </cell>
          <cell r="M198">
            <v>6855296.9407240003</v>
          </cell>
          <cell r="N198">
            <v>4601677.5073483903</v>
          </cell>
          <cell r="O198">
            <v>3147566.5401300001</v>
          </cell>
          <cell r="P198">
            <v>1523457.004439</v>
          </cell>
          <cell r="Q198">
            <v>12567353.607522</v>
          </cell>
          <cell r="R198">
            <v>12823929.008600231</v>
          </cell>
          <cell r="S198">
            <v>13236508.102367001</v>
          </cell>
          <cell r="T198">
            <v>13707333.65643</v>
          </cell>
          <cell r="V198">
            <v>0</v>
          </cell>
          <cell r="W198">
            <v>0</v>
          </cell>
          <cell r="X198">
            <v>0</v>
          </cell>
          <cell r="Y198">
            <v>11624802.086958</v>
          </cell>
          <cell r="Z198">
            <v>11862134.332955215</v>
          </cell>
          <cell r="AA198">
            <v>12243769.994689476</v>
          </cell>
          <cell r="AB198">
            <v>12679283.632197751</v>
          </cell>
          <cell r="AD198">
            <v>0</v>
          </cell>
          <cell r="AE198">
            <v>0</v>
          </cell>
          <cell r="AF198">
            <v>0</v>
          </cell>
        </row>
        <row r="199">
          <cell r="A199" t="str">
            <v>R354U</v>
          </cell>
          <cell r="B199" t="str">
            <v>R354</v>
          </cell>
          <cell r="C199" t="str">
            <v/>
          </cell>
          <cell r="D199" t="str">
            <v/>
          </cell>
          <cell r="E199" t="str">
            <v/>
          </cell>
          <cell r="F199" t="str">
            <v/>
          </cell>
          <cell r="G199" t="str">
            <v>Newcastle upon Tyne (Upper)</v>
          </cell>
          <cell r="H199">
            <v>134237068.198764</v>
          </cell>
          <cell r="I199">
            <v>121065760.93762501</v>
          </cell>
          <cell r="J199">
            <v>111450369.67982298</v>
          </cell>
          <cell r="K199">
            <v>106139497.739648</v>
          </cell>
          <cell r="L199">
            <v>101207904.038847</v>
          </cell>
          <cell r="M199">
            <v>50907992.160948999</v>
          </cell>
          <cell r="N199">
            <v>39860258.166181669</v>
          </cell>
          <cell r="O199">
            <v>32246146.453614999</v>
          </cell>
          <cell r="P199">
            <v>24686149.718437001</v>
          </cell>
          <cell r="Q199">
            <v>70157768.776675001</v>
          </cell>
          <cell r="R199">
            <v>71590111.513641313</v>
          </cell>
          <cell r="S199">
            <v>73893351.286033005</v>
          </cell>
          <cell r="T199">
            <v>76521754.320409998</v>
          </cell>
          <cell r="U199">
            <v>8170054.4356230004</v>
          </cell>
          <cell r="V199">
            <v>0</v>
          </cell>
          <cell r="W199">
            <v>0</v>
          </cell>
          <cell r="X199">
            <v>0</v>
          </cell>
          <cell r="Y199">
            <v>64895936.118424997</v>
          </cell>
          <cell r="Z199">
            <v>66220853.150118217</v>
          </cell>
          <cell r="AA199">
            <v>68351349.93958053</v>
          </cell>
          <cell r="AB199">
            <v>70782622.746379256</v>
          </cell>
          <cell r="AC199">
            <v>0</v>
          </cell>
          <cell r="AD199">
            <v>0</v>
          </cell>
          <cell r="AE199">
            <v>0</v>
          </cell>
          <cell r="AF199">
            <v>0</v>
          </cell>
        </row>
        <row r="200">
          <cell r="A200" t="str">
            <v>R355</v>
          </cell>
          <cell r="B200" t="str">
            <v/>
          </cell>
          <cell r="C200" t="str">
            <v/>
          </cell>
          <cell r="D200" t="str">
            <v/>
          </cell>
          <cell r="E200" t="str">
            <v/>
          </cell>
          <cell r="F200" t="str">
            <v/>
          </cell>
          <cell r="G200" t="str">
            <v>North Tyneside</v>
          </cell>
          <cell r="H200">
            <v>85857336.514093995</v>
          </cell>
          <cell r="I200">
            <v>75388282.236369997</v>
          </cell>
          <cell r="J200">
            <v>67703041.939377651</v>
          </cell>
          <cell r="K200">
            <v>63472754.296755001</v>
          </cell>
          <cell r="L200">
            <v>59411850.855733</v>
          </cell>
          <cell r="M200">
            <v>31183719.072423998</v>
          </cell>
          <cell r="N200">
            <v>22595997.324087374</v>
          </cell>
          <cell r="O200">
            <v>16914498.934946999</v>
          </cell>
          <cell r="P200">
            <v>11197507.936133999</v>
          </cell>
          <cell r="Q200">
            <v>44204563.163946003</v>
          </cell>
          <cell r="R200">
            <v>45107044.615290284</v>
          </cell>
          <cell r="S200">
            <v>46558255.361808002</v>
          </cell>
          <cell r="T200">
            <v>48214342.919598997</v>
          </cell>
          <cell r="U200">
            <v>15673466.749365</v>
          </cell>
          <cell r="V200">
            <v>19189107.435783584</v>
          </cell>
          <cell r="W200">
            <v>19806470.846852001</v>
          </cell>
          <cell r="X200">
            <v>20510991.445363998</v>
          </cell>
          <cell r="Y200">
            <v>40889220.926650003</v>
          </cell>
          <cell r="Z200">
            <v>41724016.269143514</v>
          </cell>
          <cell r="AA200">
            <v>43066386.209672406</v>
          </cell>
          <cell r="AB200">
            <v>44598267.20062907</v>
          </cell>
          <cell r="AC200">
            <v>0</v>
          </cell>
          <cell r="AD200">
            <v>0</v>
          </cell>
          <cell r="AE200">
            <v>0</v>
          </cell>
          <cell r="AF200">
            <v>0</v>
          </cell>
        </row>
        <row r="201">
          <cell r="A201" t="str">
            <v>R355L</v>
          </cell>
          <cell r="B201" t="str">
            <v/>
          </cell>
          <cell r="C201" t="str">
            <v>R355</v>
          </cell>
          <cell r="D201" t="str">
            <v/>
          </cell>
          <cell r="E201" t="str">
            <v/>
          </cell>
          <cell r="F201" t="str">
            <v/>
          </cell>
          <cell r="G201" t="str">
            <v>North Tyneside (Lower)</v>
          </cell>
          <cell r="H201">
            <v>11446352.821635</v>
          </cell>
          <cell r="I201">
            <v>9753893.4699789993</v>
          </cell>
          <cell r="J201">
            <v>8482458.5392841157</v>
          </cell>
          <cell r="K201">
            <v>7815533.559479</v>
          </cell>
          <cell r="L201">
            <v>7075641.0062389998</v>
          </cell>
          <cell r="M201">
            <v>3382174.845528</v>
          </cell>
          <cell r="N201">
            <v>1980654.7503124196</v>
          </cell>
          <cell r="O201">
            <v>1104549.860567</v>
          </cell>
          <cell r="P201">
            <v>125946.115983</v>
          </cell>
          <cell r="Q201">
            <v>6371718.6244510002</v>
          </cell>
          <cell r="R201">
            <v>6501803.788971696</v>
          </cell>
          <cell r="S201">
            <v>6710983.6989120003</v>
          </cell>
          <cell r="T201">
            <v>6949694.8902559998</v>
          </cell>
          <cell r="V201">
            <v>0</v>
          </cell>
          <cell r="W201">
            <v>0</v>
          </cell>
          <cell r="X201">
            <v>0</v>
          </cell>
          <cell r="Y201">
            <v>5893839.7276170002</v>
          </cell>
          <cell r="Z201">
            <v>6014168.5047988193</v>
          </cell>
          <cell r="AA201">
            <v>6207659.9214936001</v>
          </cell>
          <cell r="AB201">
            <v>6428467.7734868005</v>
          </cell>
          <cell r="AD201">
            <v>0</v>
          </cell>
          <cell r="AE201">
            <v>0</v>
          </cell>
          <cell r="AF201">
            <v>0</v>
          </cell>
        </row>
        <row r="202">
          <cell r="A202" t="str">
            <v>R355U</v>
          </cell>
          <cell r="B202" t="str">
            <v>R355</v>
          </cell>
          <cell r="C202" t="str">
            <v/>
          </cell>
          <cell r="D202" t="str">
            <v/>
          </cell>
          <cell r="E202" t="str">
            <v/>
          </cell>
          <cell r="F202" t="str">
            <v/>
          </cell>
          <cell r="G202" t="str">
            <v>North Tyneside (Upper)</v>
          </cell>
          <cell r="H202">
            <v>74410983.692459002</v>
          </cell>
          <cell r="I202">
            <v>65634388.766391002</v>
          </cell>
          <cell r="J202">
            <v>59220583.400093541</v>
          </cell>
          <cell r="K202">
            <v>55657220.737276003</v>
          </cell>
          <cell r="L202">
            <v>52336209.849494003</v>
          </cell>
          <cell r="M202">
            <v>27801544.226895999</v>
          </cell>
          <cell r="N202">
            <v>20615342.573774956</v>
          </cell>
          <cell r="O202">
            <v>15809949.074379999</v>
          </cell>
          <cell r="P202">
            <v>11071561.820150999</v>
          </cell>
          <cell r="Q202">
            <v>37832844.539494999</v>
          </cell>
          <cell r="R202">
            <v>38605240.826318584</v>
          </cell>
          <cell r="S202">
            <v>39847271.662896</v>
          </cell>
          <cell r="T202">
            <v>41264648.029343002</v>
          </cell>
          <cell r="U202">
            <v>15673466.749365</v>
          </cell>
          <cell r="V202">
            <v>0</v>
          </cell>
          <cell r="W202">
            <v>0</v>
          </cell>
          <cell r="X202">
            <v>0</v>
          </cell>
          <cell r="Y202">
            <v>34995381.199033</v>
          </cell>
          <cell r="Z202">
            <v>35709847.764344692</v>
          </cell>
          <cell r="AA202">
            <v>36858726.288178802</v>
          </cell>
          <cell r="AB202">
            <v>38169799.427142277</v>
          </cell>
          <cell r="AC202">
            <v>0</v>
          </cell>
          <cell r="AD202">
            <v>0</v>
          </cell>
          <cell r="AE202">
            <v>0</v>
          </cell>
          <cell r="AF202">
            <v>0</v>
          </cell>
        </row>
        <row r="203">
          <cell r="A203" t="str">
            <v>R356</v>
          </cell>
          <cell r="B203" t="str">
            <v/>
          </cell>
          <cell r="C203" t="str">
            <v/>
          </cell>
          <cell r="D203" t="str">
            <v/>
          </cell>
          <cell r="E203" t="str">
            <v/>
          </cell>
          <cell r="F203" t="str">
            <v/>
          </cell>
          <cell r="G203" t="str">
            <v>South Tyneside</v>
          </cell>
          <cell r="H203">
            <v>85949214.470052004</v>
          </cell>
          <cell r="I203">
            <v>77246170.329407007</v>
          </cell>
          <cell r="J203">
            <v>70866874.67438823</v>
          </cell>
          <cell r="K203">
            <v>67371475.765000999</v>
          </cell>
          <cell r="L203">
            <v>64037865.183953002</v>
          </cell>
          <cell r="M203">
            <v>31980637.744235002</v>
          </cell>
          <cell r="N203">
            <v>24677199.860011298</v>
          </cell>
          <cell r="O203">
            <v>19695759.179533001</v>
          </cell>
          <cell r="P203">
            <v>14666312.695005</v>
          </cell>
          <cell r="Q203">
            <v>45265532.585173003</v>
          </cell>
          <cell r="R203">
            <v>46189674.814376935</v>
          </cell>
          <cell r="S203">
            <v>47675716.585468002</v>
          </cell>
          <cell r="T203">
            <v>49371552.488948002</v>
          </cell>
          <cell r="U203">
            <v>30251705.843830001</v>
          </cell>
          <cell r="V203">
            <v>32623798.355545547</v>
          </cell>
          <cell r="W203">
            <v>33673390.656916</v>
          </cell>
          <cell r="X203">
            <v>34871160.694950998</v>
          </cell>
          <cell r="Y203">
            <v>41870617.641285002</v>
          </cell>
          <cell r="Z203">
            <v>42725449.203298666</v>
          </cell>
          <cell r="AA203">
            <v>44100037.841557905</v>
          </cell>
          <cell r="AB203">
            <v>45668686.052276902</v>
          </cell>
          <cell r="AC203">
            <v>0</v>
          </cell>
          <cell r="AD203">
            <v>0</v>
          </cell>
          <cell r="AE203">
            <v>0</v>
          </cell>
          <cell r="AF203">
            <v>0</v>
          </cell>
        </row>
        <row r="204">
          <cell r="A204" t="str">
            <v>R356L</v>
          </cell>
          <cell r="B204" t="str">
            <v/>
          </cell>
          <cell r="C204" t="str">
            <v>R356</v>
          </cell>
          <cell r="D204" t="str">
            <v/>
          </cell>
          <cell r="E204" t="str">
            <v/>
          </cell>
          <cell r="F204" t="str">
            <v/>
          </cell>
          <cell r="G204" t="str">
            <v>South Tyneside (Lower)</v>
          </cell>
          <cell r="H204">
            <v>10265088.684215</v>
          </cell>
          <cell r="I204">
            <v>9015976.2044440005</v>
          </cell>
          <cell r="J204">
            <v>8078458.7835945189</v>
          </cell>
          <cell r="K204">
            <v>7589398.0455750003</v>
          </cell>
          <cell r="L204">
            <v>7047822.2168349996</v>
          </cell>
          <cell r="M204">
            <v>3163459.7691799998</v>
          </cell>
          <cell r="N204">
            <v>2106457.2285033502</v>
          </cell>
          <cell r="O204">
            <v>1425261.694049</v>
          </cell>
          <cell r="P204">
            <v>664426.15643500001</v>
          </cell>
          <cell r="Q204">
            <v>5852516.435265</v>
          </cell>
          <cell r="R204">
            <v>5972001.5550911687</v>
          </cell>
          <cell r="S204">
            <v>6164136.3515269998</v>
          </cell>
          <cell r="T204">
            <v>6383396.0603999998</v>
          </cell>
          <cell r="V204">
            <v>0</v>
          </cell>
          <cell r="W204">
            <v>0</v>
          </cell>
          <cell r="X204">
            <v>0</v>
          </cell>
          <cell r="Y204">
            <v>5413577.7026199996</v>
          </cell>
          <cell r="Z204">
            <v>5524101.4384593312</v>
          </cell>
          <cell r="AA204">
            <v>5701826.1251624748</v>
          </cell>
          <cell r="AB204">
            <v>5904641.3558700001</v>
          </cell>
          <cell r="AD204">
            <v>0</v>
          </cell>
          <cell r="AE204">
            <v>0</v>
          </cell>
          <cell r="AF204">
            <v>0</v>
          </cell>
        </row>
        <row r="205">
          <cell r="A205" t="str">
            <v>R356U</v>
          </cell>
          <cell r="B205" t="str">
            <v>R356</v>
          </cell>
          <cell r="C205" t="str">
            <v/>
          </cell>
          <cell r="D205" t="str">
            <v/>
          </cell>
          <cell r="E205" t="str">
            <v/>
          </cell>
          <cell r="F205" t="str">
            <v/>
          </cell>
          <cell r="G205" t="str">
            <v>South Tyneside (Upper)</v>
          </cell>
          <cell r="H205">
            <v>75684125.785836995</v>
          </cell>
          <cell r="I205">
            <v>68230194.124963</v>
          </cell>
          <cell r="J205">
            <v>62788415.890793718</v>
          </cell>
          <cell r="K205">
            <v>59782077.719425999</v>
          </cell>
          <cell r="L205">
            <v>56990042.967118002</v>
          </cell>
          <cell r="M205">
            <v>28817177.975055002</v>
          </cell>
          <cell r="N205">
            <v>22570742.631507948</v>
          </cell>
          <cell r="O205">
            <v>18270497.485484999</v>
          </cell>
          <cell r="P205">
            <v>14001886.538571</v>
          </cell>
          <cell r="Q205">
            <v>39413016.149907999</v>
          </cell>
          <cell r="R205">
            <v>40217673.25928577</v>
          </cell>
          <cell r="S205">
            <v>41511580.233941004</v>
          </cell>
          <cell r="T205">
            <v>42988156.428548001</v>
          </cell>
          <cell r="U205">
            <v>30251705.843830001</v>
          </cell>
          <cell r="V205">
            <v>0</v>
          </cell>
          <cell r="W205">
            <v>0</v>
          </cell>
          <cell r="X205">
            <v>0</v>
          </cell>
          <cell r="Y205">
            <v>36457039.938665003</v>
          </cell>
          <cell r="Z205">
            <v>37201347.764839336</v>
          </cell>
          <cell r="AA205">
            <v>38398211.71639543</v>
          </cell>
          <cell r="AB205">
            <v>39764044.696406901</v>
          </cell>
          <cell r="AC205">
            <v>0</v>
          </cell>
          <cell r="AD205">
            <v>0</v>
          </cell>
          <cell r="AE205">
            <v>0</v>
          </cell>
          <cell r="AF205">
            <v>0</v>
          </cell>
        </row>
        <row r="206">
          <cell r="A206" t="str">
            <v>R357</v>
          </cell>
          <cell r="B206" t="str">
            <v/>
          </cell>
          <cell r="C206" t="str">
            <v/>
          </cell>
          <cell r="D206" t="str">
            <v/>
          </cell>
          <cell r="E206" t="str">
            <v/>
          </cell>
          <cell r="F206" t="str">
            <v/>
          </cell>
          <cell r="G206" t="str">
            <v>Sunderland</v>
          </cell>
          <cell r="H206">
            <v>150705732.86026001</v>
          </cell>
          <cell r="I206">
            <v>135817207.05519101</v>
          </cell>
          <cell r="J206">
            <v>124902386.03472032</v>
          </cell>
          <cell r="K206">
            <v>118927520.052003</v>
          </cell>
          <cell r="L206">
            <v>113222191.90763301</v>
          </cell>
          <cell r="M206">
            <v>57230930.348793998</v>
          </cell>
          <cell r="N206">
            <v>44711689.965673886</v>
          </cell>
          <cell r="O206">
            <v>36156881.073845997</v>
          </cell>
          <cell r="P206">
            <v>27507382.786139</v>
          </cell>
          <cell r="Q206">
            <v>78586276.706396997</v>
          </cell>
          <cell r="R206">
            <v>80190696.069046438</v>
          </cell>
          <cell r="S206">
            <v>82770638.978156999</v>
          </cell>
          <cell r="T206">
            <v>85714809.121493995</v>
          </cell>
          <cell r="U206">
            <v>36247201.159952</v>
          </cell>
          <cell r="V206">
            <v>40699064.650276907</v>
          </cell>
          <cell r="W206">
            <v>42008459.235922001</v>
          </cell>
          <cell r="X206">
            <v>43502709.527774997</v>
          </cell>
          <cell r="Y206">
            <v>72692305.953417003</v>
          </cell>
          <cell r="Z206">
            <v>74176393.863867953</v>
          </cell>
          <cell r="AA206">
            <v>76562841.05479522</v>
          </cell>
          <cell r="AB206">
            <v>79286198.437381953</v>
          </cell>
          <cell r="AC206">
            <v>0</v>
          </cell>
          <cell r="AD206">
            <v>0</v>
          </cell>
          <cell r="AE206">
            <v>0</v>
          </cell>
          <cell r="AF206">
            <v>0</v>
          </cell>
        </row>
        <row r="207">
          <cell r="A207" t="str">
            <v>R357L</v>
          </cell>
          <cell r="B207" t="str">
            <v/>
          </cell>
          <cell r="C207" t="str">
            <v>R357</v>
          </cell>
          <cell r="D207" t="str">
            <v/>
          </cell>
          <cell r="E207" t="str">
            <v/>
          </cell>
          <cell r="F207" t="str">
            <v/>
          </cell>
          <cell r="G207" t="str">
            <v>Sunderland (Lower)</v>
          </cell>
          <cell r="H207">
            <v>18925746.628531002</v>
          </cell>
          <cell r="I207">
            <v>16666511.63369</v>
          </cell>
          <cell r="J207">
            <v>14970948.609136647</v>
          </cell>
          <cell r="K207">
            <v>14086760.706006</v>
          </cell>
          <cell r="L207">
            <v>13107743.787033999</v>
          </cell>
          <cell r="M207">
            <v>5949280.9416979998</v>
          </cell>
          <cell r="N207">
            <v>4034914.6711225584</v>
          </cell>
          <cell r="O207">
            <v>2798886.1605989998</v>
          </cell>
          <cell r="P207">
            <v>1418357.0190729999</v>
          </cell>
          <cell r="Q207">
            <v>10717230.691991</v>
          </cell>
          <cell r="R207">
            <v>10936033.938014088</v>
          </cell>
          <cell r="S207">
            <v>11287874.545407001</v>
          </cell>
          <cell r="T207">
            <v>11689386.767960999</v>
          </cell>
          <cell r="V207">
            <v>0</v>
          </cell>
          <cell r="W207">
            <v>0</v>
          </cell>
          <cell r="X207">
            <v>0</v>
          </cell>
          <cell r="Y207">
            <v>9913438.3900920004</v>
          </cell>
          <cell r="Z207">
            <v>10115831.392663032</v>
          </cell>
          <cell r="AA207">
            <v>10441283.954501476</v>
          </cell>
          <cell r="AB207">
            <v>10812682.760363925</v>
          </cell>
          <cell r="AD207">
            <v>0</v>
          </cell>
          <cell r="AE207">
            <v>0</v>
          </cell>
          <cell r="AF207">
            <v>0</v>
          </cell>
        </row>
        <row r="208">
          <cell r="A208" t="str">
            <v>R357U</v>
          </cell>
          <cell r="B208" t="str">
            <v>R357</v>
          </cell>
          <cell r="C208" t="str">
            <v/>
          </cell>
          <cell r="D208" t="str">
            <v/>
          </cell>
          <cell r="E208" t="str">
            <v/>
          </cell>
          <cell r="F208" t="str">
            <v/>
          </cell>
          <cell r="G208" t="str">
            <v>Sunderland (Upper)</v>
          </cell>
          <cell r="H208">
            <v>131779986.23173</v>
          </cell>
          <cell r="I208">
            <v>119150695.421501</v>
          </cell>
          <cell r="J208">
            <v>109931437.42558368</v>
          </cell>
          <cell r="K208">
            <v>104840759.34599701</v>
          </cell>
          <cell r="L208">
            <v>100114448.120599</v>
          </cell>
          <cell r="M208">
            <v>51281649.407095999</v>
          </cell>
          <cell r="N208">
            <v>40676775.294551328</v>
          </cell>
          <cell r="O208">
            <v>33357994.913247</v>
          </cell>
          <cell r="P208">
            <v>26089025.767065998</v>
          </cell>
          <cell r="Q208">
            <v>67869046.014404997</v>
          </cell>
          <cell r="R208">
            <v>69254662.131032348</v>
          </cell>
          <cell r="S208">
            <v>71482764.432750002</v>
          </cell>
          <cell r="T208">
            <v>74025422.353533</v>
          </cell>
          <cell r="U208">
            <v>36247201.159952</v>
          </cell>
          <cell r="V208">
            <v>0</v>
          </cell>
          <cell r="W208">
            <v>0</v>
          </cell>
          <cell r="X208">
            <v>0</v>
          </cell>
          <cell r="Y208">
            <v>62778867.563325003</v>
          </cell>
          <cell r="Z208">
            <v>64060562.471204922</v>
          </cell>
          <cell r="AA208">
            <v>66121557.100293756</v>
          </cell>
          <cell r="AB208">
            <v>68473515.677018031</v>
          </cell>
          <cell r="AC208">
            <v>0</v>
          </cell>
          <cell r="AD208">
            <v>0</v>
          </cell>
          <cell r="AE208">
            <v>0</v>
          </cell>
          <cell r="AF208">
            <v>0</v>
          </cell>
        </row>
        <row r="209">
          <cell r="A209" t="str">
            <v>R358</v>
          </cell>
          <cell r="B209" t="str">
            <v/>
          </cell>
          <cell r="C209" t="str">
            <v/>
          </cell>
          <cell r="D209" t="str">
            <v/>
          </cell>
          <cell r="E209" t="str">
            <v/>
          </cell>
          <cell r="F209" t="str">
            <v/>
          </cell>
          <cell r="G209" t="str">
            <v>Birmingham</v>
          </cell>
          <cell r="H209">
            <v>611910532.99081695</v>
          </cell>
          <cell r="I209">
            <v>554416924.17249501</v>
          </cell>
          <cell r="J209">
            <v>512275551.71733207</v>
          </cell>
          <cell r="K209">
            <v>489277219.26602697</v>
          </cell>
          <cell r="L209">
            <v>467310118.34693301</v>
          </cell>
          <cell r="M209">
            <v>226586894.88920799</v>
          </cell>
          <cell r="N209">
            <v>0</v>
          </cell>
          <cell r="O209">
            <v>143991730.02746099</v>
          </cell>
          <cell r="P209">
            <v>109742747.019573</v>
          </cell>
          <cell r="Q209">
            <v>327830029.28328699</v>
          </cell>
          <cell r="R209">
            <v>512275551.71733207</v>
          </cell>
          <cell r="S209">
            <v>345285489.23856598</v>
          </cell>
          <cell r="T209">
            <v>357567371.32735997</v>
          </cell>
          <cell r="U209">
            <v>127066744.15570199</v>
          </cell>
          <cell r="V209">
            <v>123463217.45689356</v>
          </cell>
          <cell r="W209">
            <v>146651646.87518001</v>
          </cell>
          <cell r="X209">
            <v>151868078.75889501</v>
          </cell>
          <cell r="Y209">
            <v>303242777.08704102</v>
          </cell>
          <cell r="Z209">
            <v>473854885.33853221</v>
          </cell>
          <cell r="AA209">
            <v>319389077.54567355</v>
          </cell>
          <cell r="AB209">
            <v>330749818.477808</v>
          </cell>
          <cell r="AC209">
            <v>0</v>
          </cell>
          <cell r="AD209">
            <v>0</v>
          </cell>
          <cell r="AE209">
            <v>0</v>
          </cell>
          <cell r="AF209">
            <v>0</v>
          </cell>
        </row>
        <row r="210">
          <cell r="A210" t="str">
            <v>R358L</v>
          </cell>
          <cell r="B210" t="str">
            <v/>
          </cell>
          <cell r="C210" t="str">
            <v>R358</v>
          </cell>
          <cell r="D210" t="str">
            <v/>
          </cell>
          <cell r="E210" t="str">
            <v/>
          </cell>
          <cell r="F210" t="str">
            <v/>
          </cell>
          <cell r="G210" t="str">
            <v>Birmingham (Lower)</v>
          </cell>
          <cell r="H210">
            <v>83739549.857163996</v>
          </cell>
          <cell r="I210">
            <v>74473557.747280002</v>
          </cell>
          <cell r="J210">
            <v>67522607.577329442</v>
          </cell>
          <cell r="K210">
            <v>63907998.794606</v>
          </cell>
          <cell r="L210">
            <v>59909450.665945001</v>
          </cell>
          <cell r="M210">
            <v>26229806.823180001</v>
          </cell>
          <cell r="N210">
            <v>0</v>
          </cell>
          <cell r="O210">
            <v>13095487.271640001</v>
          </cell>
          <cell r="P210">
            <v>7289526.7419050001</v>
          </cell>
          <cell r="Q210">
            <v>48243750.924099997</v>
          </cell>
          <cell r="R210">
            <v>67522607.577329442</v>
          </cell>
          <cell r="S210">
            <v>50812511.522965997</v>
          </cell>
          <cell r="T210">
            <v>52619923.924038999</v>
          </cell>
          <cell r="V210">
            <v>0</v>
          </cell>
          <cell r="W210">
            <v>0</v>
          </cell>
          <cell r="X210">
            <v>0</v>
          </cell>
          <cell r="Y210">
            <v>44625469.604791999</v>
          </cell>
          <cell r="Z210">
            <v>62458412.009029739</v>
          </cell>
          <cell r="AA210">
            <v>47001573.158743553</v>
          </cell>
          <cell r="AB210">
            <v>48673429.629736073</v>
          </cell>
          <cell r="AD210">
            <v>0</v>
          </cell>
          <cell r="AE210">
            <v>0</v>
          </cell>
          <cell r="AF210">
            <v>0</v>
          </cell>
        </row>
        <row r="211">
          <cell r="A211" t="str">
            <v>R358U</v>
          </cell>
          <cell r="B211" t="str">
            <v>R358</v>
          </cell>
          <cell r="C211" t="str">
            <v/>
          </cell>
          <cell r="D211" t="str">
            <v/>
          </cell>
          <cell r="E211" t="str">
            <v/>
          </cell>
          <cell r="F211" t="str">
            <v/>
          </cell>
          <cell r="G211" t="str">
            <v>Birmingham (Upper)</v>
          </cell>
          <cell r="H211">
            <v>528170983.13365299</v>
          </cell>
          <cell r="I211">
            <v>479943366.42521501</v>
          </cell>
          <cell r="J211">
            <v>444752944.14000261</v>
          </cell>
          <cell r="K211">
            <v>425369220.471421</v>
          </cell>
          <cell r="L211">
            <v>407400667.68098903</v>
          </cell>
          <cell r="M211">
            <v>200357088.066028</v>
          </cell>
          <cell r="N211">
            <v>0</v>
          </cell>
          <cell r="O211">
            <v>130896242.755821</v>
          </cell>
          <cell r="P211">
            <v>102453220.277668</v>
          </cell>
          <cell r="Q211">
            <v>279586278.35918802</v>
          </cell>
          <cell r="R211">
            <v>444752944.14000261</v>
          </cell>
          <cell r="S211">
            <v>294472977.71560001</v>
          </cell>
          <cell r="T211">
            <v>304947447.40332001</v>
          </cell>
          <cell r="U211">
            <v>127066744.15570199</v>
          </cell>
          <cell r="V211">
            <v>0</v>
          </cell>
          <cell r="W211">
            <v>0</v>
          </cell>
          <cell r="X211">
            <v>0</v>
          </cell>
          <cell r="Y211">
            <v>258617307.48224801</v>
          </cell>
          <cell r="Z211">
            <v>411396473.3295024</v>
          </cell>
          <cell r="AA211">
            <v>272387504.38693005</v>
          </cell>
          <cell r="AB211">
            <v>282076388.84807104</v>
          </cell>
          <cell r="AC211">
            <v>0</v>
          </cell>
          <cell r="AD211">
            <v>0</v>
          </cell>
          <cell r="AE211">
            <v>0</v>
          </cell>
          <cell r="AF211">
            <v>0</v>
          </cell>
        </row>
        <row r="212">
          <cell r="A212" t="str">
            <v>R359</v>
          </cell>
          <cell r="B212" t="str">
            <v/>
          </cell>
          <cell r="C212" t="str">
            <v/>
          </cell>
          <cell r="D212" t="str">
            <v/>
          </cell>
          <cell r="E212" t="str">
            <v/>
          </cell>
          <cell r="F212" t="str">
            <v/>
          </cell>
          <cell r="G212" t="str">
            <v>Coventry</v>
          </cell>
          <cell r="H212">
            <v>137254967.59816</v>
          </cell>
          <cell r="I212">
            <v>121630301.87794299</v>
          </cell>
          <cell r="J212">
            <v>110161120.38749021</v>
          </cell>
          <cell r="K212">
            <v>103873177.511438</v>
          </cell>
          <cell r="L212">
            <v>97828996.022838995</v>
          </cell>
          <cell r="M212">
            <v>47625770.099177003</v>
          </cell>
          <cell r="N212">
            <v>0</v>
          </cell>
          <cell r="O212">
            <v>25928240.566624999</v>
          </cell>
          <cell r="P212">
            <v>17111540.235472001</v>
          </cell>
          <cell r="Q212">
            <v>74004531.778764993</v>
          </cell>
          <cell r="R212">
            <v>110161120.38749021</v>
          </cell>
          <cell r="S212">
            <v>77944936.944812998</v>
          </cell>
          <cell r="T212">
            <v>80717455.787368</v>
          </cell>
          <cell r="U212">
            <v>16091078.780763</v>
          </cell>
          <cell r="V212">
            <v>-736912.19399029016</v>
          </cell>
          <cell r="W212">
            <v>21290092.483412001</v>
          </cell>
          <cell r="X212">
            <v>22047385.835407</v>
          </cell>
          <cell r="Y212">
            <v>68454191.895357996</v>
          </cell>
          <cell r="Z212">
            <v>101899036.35842845</v>
          </cell>
          <cell r="AA212">
            <v>72099066.673952028</v>
          </cell>
          <cell r="AB212">
            <v>74663646.603315398</v>
          </cell>
          <cell r="AC212">
            <v>0</v>
          </cell>
          <cell r="AD212">
            <v>6.6449528168938121E-3</v>
          </cell>
          <cell r="AE212">
            <v>0</v>
          </cell>
          <cell r="AF212">
            <v>0</v>
          </cell>
        </row>
        <row r="213">
          <cell r="A213" t="str">
            <v>R359L</v>
          </cell>
          <cell r="B213" t="str">
            <v/>
          </cell>
          <cell r="C213" t="str">
            <v>R359</v>
          </cell>
          <cell r="D213" t="str">
            <v/>
          </cell>
          <cell r="E213" t="str">
            <v/>
          </cell>
          <cell r="F213" t="str">
            <v/>
          </cell>
          <cell r="G213" t="str">
            <v>Coventry (Lower)</v>
          </cell>
          <cell r="H213">
            <v>21005561.968478002</v>
          </cell>
          <cell r="I213">
            <v>18217331.210545</v>
          </cell>
          <cell r="J213">
            <v>16123880.970074086</v>
          </cell>
          <cell r="K213">
            <v>15029448.508878</v>
          </cell>
          <cell r="L213">
            <v>13816622.168135</v>
          </cell>
          <cell r="M213">
            <v>6159911.9771220004</v>
          </cell>
          <cell r="N213">
            <v>0</v>
          </cell>
          <cell r="O213">
            <v>2330026.4697540002</v>
          </cell>
          <cell r="P213">
            <v>665478.84635699994</v>
          </cell>
          <cell r="Q213">
            <v>12057419.233423</v>
          </cell>
          <cell r="R213">
            <v>16123880.970074086</v>
          </cell>
          <cell r="S213">
            <v>12699422.039124001</v>
          </cell>
          <cell r="T213">
            <v>13151143.321777999</v>
          </cell>
          <cell r="V213">
            <v>0</v>
          </cell>
          <cell r="W213">
            <v>0</v>
          </cell>
          <cell r="X213">
            <v>0</v>
          </cell>
          <cell r="Y213">
            <v>11153112.790916</v>
          </cell>
          <cell r="Z213">
            <v>14914589.897318529</v>
          </cell>
          <cell r="AA213">
            <v>11746965.386189701</v>
          </cell>
          <cell r="AB213">
            <v>12164807.572644651</v>
          </cell>
          <cell r="AD213">
            <v>0</v>
          </cell>
          <cell r="AE213">
            <v>0</v>
          </cell>
          <cell r="AF213">
            <v>0</v>
          </cell>
        </row>
        <row r="214">
          <cell r="A214" t="str">
            <v>R359U</v>
          </cell>
          <cell r="B214" t="str">
            <v>R359</v>
          </cell>
          <cell r="C214" t="str">
            <v/>
          </cell>
          <cell r="D214" t="str">
            <v/>
          </cell>
          <cell r="E214" t="str">
            <v/>
          </cell>
          <cell r="F214" t="str">
            <v/>
          </cell>
          <cell r="G214" t="str">
            <v>Coventry (Upper)</v>
          </cell>
          <cell r="H214">
            <v>116249405.629683</v>
          </cell>
          <cell r="I214">
            <v>103412970.66739801</v>
          </cell>
          <cell r="J214">
            <v>94037239.417416126</v>
          </cell>
          <cell r="K214">
            <v>88843729.002560005</v>
          </cell>
          <cell r="L214">
            <v>84012373.854705006</v>
          </cell>
          <cell r="M214">
            <v>41465858.122055002</v>
          </cell>
          <cell r="N214">
            <v>0</v>
          </cell>
          <cell r="O214">
            <v>23598214.096871998</v>
          </cell>
          <cell r="P214">
            <v>16446061.389115</v>
          </cell>
          <cell r="Q214">
            <v>61947112.545341998</v>
          </cell>
          <cell r="R214">
            <v>94037239.417416126</v>
          </cell>
          <cell r="S214">
            <v>65245514.905688003</v>
          </cell>
          <cell r="T214">
            <v>67566312.46559</v>
          </cell>
          <cell r="U214">
            <v>16091078.780763</v>
          </cell>
          <cell r="V214">
            <v>0</v>
          </cell>
          <cell r="W214">
            <v>0</v>
          </cell>
          <cell r="X214">
            <v>0</v>
          </cell>
          <cell r="Y214">
            <v>57301079.104441002</v>
          </cell>
          <cell r="Z214">
            <v>86984446.461109921</v>
          </cell>
          <cell r="AA214">
            <v>60352101.287761405</v>
          </cell>
          <cell r="AB214">
            <v>62498839.030670755</v>
          </cell>
          <cell r="AC214">
            <v>0</v>
          </cell>
          <cell r="AD214">
            <v>0</v>
          </cell>
          <cell r="AE214">
            <v>0</v>
          </cell>
          <cell r="AF214">
            <v>0</v>
          </cell>
        </row>
        <row r="215">
          <cell r="A215" t="str">
            <v>R360</v>
          </cell>
          <cell r="B215" t="str">
            <v/>
          </cell>
          <cell r="C215" t="str">
            <v/>
          </cell>
          <cell r="D215" t="str">
            <v/>
          </cell>
          <cell r="E215" t="str">
            <v/>
          </cell>
          <cell r="F215" t="str">
            <v/>
          </cell>
          <cell r="G215" t="str">
            <v>Dudley</v>
          </cell>
          <cell r="H215">
            <v>122173171.07515199</v>
          </cell>
          <cell r="I215">
            <v>107949924.636848</v>
          </cell>
          <cell r="J215">
            <v>97514740.100342989</v>
          </cell>
          <cell r="K215">
            <v>91773146.201313004</v>
          </cell>
          <cell r="L215">
            <v>86278252.166126996</v>
          </cell>
          <cell r="M215">
            <v>44915198.367683999</v>
          </cell>
          <cell r="N215">
            <v>0</v>
          </cell>
          <cell r="O215">
            <v>25382107.081282001</v>
          </cell>
          <cell r="P215">
            <v>17525668.933649998</v>
          </cell>
          <cell r="Q215">
            <v>63034726.269164003</v>
          </cell>
          <cell r="R215">
            <v>97514740.100342989</v>
          </cell>
          <cell r="S215">
            <v>66391039.120030001</v>
          </cell>
          <cell r="T215">
            <v>68752583.232476994</v>
          </cell>
          <cell r="U215">
            <v>15296855.160050999</v>
          </cell>
          <cell r="V215">
            <v>11553512.156318873</v>
          </cell>
          <cell r="W215">
            <v>22475742.468564</v>
          </cell>
          <cell r="X215">
            <v>23275209.655747999</v>
          </cell>
          <cell r="Y215">
            <v>58307121.798977003</v>
          </cell>
          <cell r="Z215">
            <v>90201134.592817262</v>
          </cell>
          <cell r="AA215">
            <v>61411711.18602775</v>
          </cell>
          <cell r="AB215">
            <v>63596139.490041226</v>
          </cell>
          <cell r="AC215">
            <v>0</v>
          </cell>
          <cell r="AD215">
            <v>0</v>
          </cell>
          <cell r="AE215">
            <v>0</v>
          </cell>
          <cell r="AF215">
            <v>0</v>
          </cell>
        </row>
        <row r="216">
          <cell r="A216" t="str">
            <v>R360L</v>
          </cell>
          <cell r="B216" t="str">
            <v/>
          </cell>
          <cell r="C216" t="str">
            <v>R360</v>
          </cell>
          <cell r="D216" t="str">
            <v/>
          </cell>
          <cell r="E216" t="str">
            <v/>
          </cell>
          <cell r="F216" t="str">
            <v/>
          </cell>
          <cell r="G216" t="str">
            <v>Dudley (Lower)</v>
          </cell>
          <cell r="H216">
            <v>15051249.749769</v>
          </cell>
          <cell r="I216">
            <v>12938891.360043</v>
          </cell>
          <cell r="J216">
            <v>11352364.831720512</v>
          </cell>
          <cell r="K216">
            <v>10521267.217918999</v>
          </cell>
          <cell r="L216">
            <v>9599645.6405260004</v>
          </cell>
          <cell r="M216">
            <v>4516483.0231889999</v>
          </cell>
          <cell r="N216">
            <v>0</v>
          </cell>
          <cell r="O216">
            <v>1650403.8942770001</v>
          </cell>
          <cell r="P216">
            <v>413243.724147</v>
          </cell>
          <cell r="Q216">
            <v>8422408.3368539996</v>
          </cell>
          <cell r="R216">
            <v>11352364.831720512</v>
          </cell>
          <cell r="S216">
            <v>8870863.3236420006</v>
          </cell>
          <cell r="T216">
            <v>9186401.9163789991</v>
          </cell>
          <cell r="V216">
            <v>0</v>
          </cell>
          <cell r="W216">
            <v>0</v>
          </cell>
          <cell r="X216">
            <v>0</v>
          </cell>
          <cell r="Y216">
            <v>7790727.7115900004</v>
          </cell>
          <cell r="Z216">
            <v>10500937.469341474</v>
          </cell>
          <cell r="AA216">
            <v>8205548.5743688513</v>
          </cell>
          <cell r="AB216">
            <v>8497421.7726505753</v>
          </cell>
          <cell r="AD216">
            <v>0</v>
          </cell>
          <cell r="AE216">
            <v>0</v>
          </cell>
          <cell r="AF216">
            <v>0</v>
          </cell>
        </row>
        <row r="217">
          <cell r="A217" t="str">
            <v>R360U</v>
          </cell>
          <cell r="B217" t="str">
            <v>R360</v>
          </cell>
          <cell r="C217" t="str">
            <v/>
          </cell>
          <cell r="D217" t="str">
            <v/>
          </cell>
          <cell r="E217" t="str">
            <v/>
          </cell>
          <cell r="F217" t="str">
            <v/>
          </cell>
          <cell r="G217" t="str">
            <v>Dudley (Upper)</v>
          </cell>
          <cell r="H217">
            <v>107121921.32538199</v>
          </cell>
          <cell r="I217">
            <v>95011033.276804999</v>
          </cell>
          <cell r="J217">
            <v>86162375.268622473</v>
          </cell>
          <cell r="K217">
            <v>81251878.983393997</v>
          </cell>
          <cell r="L217">
            <v>76678606.525601</v>
          </cell>
          <cell r="M217">
            <v>40398715.344494998</v>
          </cell>
          <cell r="N217">
            <v>0</v>
          </cell>
          <cell r="O217">
            <v>23731703.187004998</v>
          </cell>
          <cell r="P217">
            <v>17112425.209502</v>
          </cell>
          <cell r="Q217">
            <v>54612317.93231</v>
          </cell>
          <cell r="R217">
            <v>86162375.268622473</v>
          </cell>
          <cell r="S217">
            <v>57520175.796388999</v>
          </cell>
          <cell r="T217">
            <v>59566181.316099003</v>
          </cell>
          <cell r="U217">
            <v>15296855.160050999</v>
          </cell>
          <cell r="V217">
            <v>0</v>
          </cell>
          <cell r="W217">
            <v>0</v>
          </cell>
          <cell r="X217">
            <v>0</v>
          </cell>
          <cell r="Y217">
            <v>50516394.087387003</v>
          </cell>
          <cell r="Z217">
            <v>79700197.12347579</v>
          </cell>
          <cell r="AA217">
            <v>53206162.611659825</v>
          </cell>
          <cell r="AB217">
            <v>55098717.71739158</v>
          </cell>
          <cell r="AC217">
            <v>0</v>
          </cell>
          <cell r="AD217">
            <v>0</v>
          </cell>
          <cell r="AE217">
            <v>0</v>
          </cell>
          <cell r="AF217">
            <v>0</v>
          </cell>
        </row>
        <row r="218">
          <cell r="A218" t="str">
            <v>R361</v>
          </cell>
          <cell r="B218" t="str">
            <v/>
          </cell>
          <cell r="C218" t="str">
            <v/>
          </cell>
          <cell r="D218" t="str">
            <v/>
          </cell>
          <cell r="E218" t="str">
            <v/>
          </cell>
          <cell r="F218" t="str">
            <v/>
          </cell>
          <cell r="G218" t="str">
            <v>Sandwell</v>
          </cell>
          <cell r="H218">
            <v>177269246.82280701</v>
          </cell>
          <cell r="I218">
            <v>160554771.584773</v>
          </cell>
          <cell r="J218">
            <v>148307662.88173607</v>
          </cell>
          <cell r="K218">
            <v>141611733.56134301</v>
          </cell>
          <cell r="L218">
            <v>135233386.86467099</v>
          </cell>
          <cell r="M218">
            <v>67424828.316075996</v>
          </cell>
          <cell r="N218">
            <v>0</v>
          </cell>
          <cell r="O218">
            <v>43523043.838216998</v>
          </cell>
          <cell r="P218">
            <v>33655660.506728999</v>
          </cell>
          <cell r="Q218">
            <v>93129943.268696994</v>
          </cell>
          <cell r="R218">
            <v>148307662.88173607</v>
          </cell>
          <cell r="S218">
            <v>98088689.723125994</v>
          </cell>
          <cell r="T218">
            <v>101577726.357942</v>
          </cell>
          <cell r="U218">
            <v>45002044.768241003</v>
          </cell>
          <cell r="V218">
            <v>60663584.314869389</v>
          </cell>
          <cell r="W218">
            <v>53313669.611562997</v>
          </cell>
          <cell r="X218">
            <v>55210048.765329003</v>
          </cell>
          <cell r="Y218">
            <v>86145197.523543999</v>
          </cell>
          <cell r="Z218">
            <v>137184588.16560587</v>
          </cell>
          <cell r="AA218">
            <v>90732037.993891552</v>
          </cell>
          <cell r="AB218">
            <v>93959396.881096348</v>
          </cell>
          <cell r="AC218">
            <v>0</v>
          </cell>
          <cell r="AD218">
            <v>0</v>
          </cell>
          <cell r="AE218">
            <v>0</v>
          </cell>
          <cell r="AF218">
            <v>0</v>
          </cell>
        </row>
        <row r="219">
          <cell r="A219" t="str">
            <v>R361L</v>
          </cell>
          <cell r="B219" t="str">
            <v/>
          </cell>
          <cell r="C219" t="str">
            <v>R361</v>
          </cell>
          <cell r="D219" t="str">
            <v/>
          </cell>
          <cell r="E219" t="str">
            <v/>
          </cell>
          <cell r="F219" t="str">
            <v/>
          </cell>
          <cell r="G219" t="str">
            <v>Sandwell (Lower)</v>
          </cell>
          <cell r="H219">
            <v>21384659.513835002</v>
          </cell>
          <cell r="I219">
            <v>18980728.755654</v>
          </cell>
          <cell r="J219">
            <v>17177141.752365056</v>
          </cell>
          <cell r="K219">
            <v>16238422.509668</v>
          </cell>
          <cell r="L219">
            <v>15199689.081103001</v>
          </cell>
          <cell r="M219">
            <v>6813877.5180439996</v>
          </cell>
          <cell r="N219">
            <v>0</v>
          </cell>
          <cell r="O219">
            <v>3423741.709208</v>
          </cell>
          <cell r="P219">
            <v>1929187.2180669999</v>
          </cell>
          <cell r="Q219">
            <v>12166851.237609001</v>
          </cell>
          <cell r="R219">
            <v>17177141.752365056</v>
          </cell>
          <cell r="S219">
            <v>12814680.80046</v>
          </cell>
          <cell r="T219">
            <v>13270501.863035999</v>
          </cell>
          <cell r="V219">
            <v>0</v>
          </cell>
          <cell r="W219">
            <v>0</v>
          </cell>
          <cell r="X219">
            <v>0</v>
          </cell>
          <cell r="Y219">
            <v>11254337.394788999</v>
          </cell>
          <cell r="Z219">
            <v>15888856.120937677</v>
          </cell>
          <cell r="AA219">
            <v>11853579.740425501</v>
          </cell>
          <cell r="AB219">
            <v>12275214.223308301</v>
          </cell>
          <cell r="AD219">
            <v>0</v>
          </cell>
          <cell r="AE219">
            <v>0</v>
          </cell>
          <cell r="AF219">
            <v>0</v>
          </cell>
        </row>
        <row r="220">
          <cell r="A220" t="str">
            <v>R361U</v>
          </cell>
          <cell r="B220" t="str">
            <v>R361</v>
          </cell>
          <cell r="C220" t="str">
            <v/>
          </cell>
          <cell r="D220" t="str">
            <v/>
          </cell>
          <cell r="E220" t="str">
            <v/>
          </cell>
          <cell r="F220" t="str">
            <v/>
          </cell>
          <cell r="G220" t="str">
            <v>Sandwell (Upper)</v>
          </cell>
          <cell r="H220">
            <v>155884587.308972</v>
          </cell>
          <cell r="I220">
            <v>141574042.829119</v>
          </cell>
          <cell r="J220">
            <v>131130521.12937102</v>
          </cell>
          <cell r="K220">
            <v>125373311.05167501</v>
          </cell>
          <cell r="L220">
            <v>120033697.78356799</v>
          </cell>
          <cell r="M220">
            <v>60610950.798032001</v>
          </cell>
          <cell r="N220">
            <v>0</v>
          </cell>
          <cell r="O220">
            <v>40099302.129008003</v>
          </cell>
          <cell r="P220">
            <v>31726473.288660999</v>
          </cell>
          <cell r="Q220">
            <v>80963092.031086996</v>
          </cell>
          <cell r="R220">
            <v>131130521.12937102</v>
          </cell>
          <cell r="S220">
            <v>85274008.922665998</v>
          </cell>
          <cell r="T220">
            <v>88307224.494905993</v>
          </cell>
          <cell r="U220">
            <v>45002044.768241003</v>
          </cell>
          <cell r="V220">
            <v>0</v>
          </cell>
          <cell r="W220">
            <v>0</v>
          </cell>
          <cell r="X220">
            <v>0</v>
          </cell>
          <cell r="Y220">
            <v>74890860.128756002</v>
          </cell>
          <cell r="Z220">
            <v>121295732.0446682</v>
          </cell>
          <cell r="AA220">
            <v>78878458.253466055</v>
          </cell>
          <cell r="AB220">
            <v>81684182.657788053</v>
          </cell>
          <cell r="AC220">
            <v>0</v>
          </cell>
          <cell r="AD220">
            <v>0</v>
          </cell>
          <cell r="AE220">
            <v>0</v>
          </cell>
          <cell r="AF220">
            <v>0</v>
          </cell>
        </row>
        <row r="221">
          <cell r="A221" t="str">
            <v>R362</v>
          </cell>
          <cell r="B221" t="str">
            <v/>
          </cell>
          <cell r="C221" t="str">
            <v/>
          </cell>
          <cell r="D221" t="str">
            <v/>
          </cell>
          <cell r="E221" t="str">
            <v/>
          </cell>
          <cell r="F221" t="str">
            <v/>
          </cell>
          <cell r="G221" t="str">
            <v>Solihull</v>
          </cell>
          <cell r="H221">
            <v>56050157.729630999</v>
          </cell>
          <cell r="I221">
            <v>46850392.703890003</v>
          </cell>
          <cell r="J221">
            <v>40087171.208345287</v>
          </cell>
          <cell r="K221">
            <v>36339934.654303998</v>
          </cell>
          <cell r="L221">
            <v>32723672.296505999</v>
          </cell>
          <cell r="M221">
            <v>19199702.162679002</v>
          </cell>
          <cell r="N221">
            <v>0</v>
          </cell>
          <cell r="O221">
            <v>7216970.4396500001</v>
          </cell>
          <cell r="P221">
            <v>2564797.730248</v>
          </cell>
          <cell r="Q221">
            <v>27650690.541211002</v>
          </cell>
          <cell r="R221">
            <v>40087171.208345287</v>
          </cell>
          <cell r="S221">
            <v>29122964.214653999</v>
          </cell>
          <cell r="T221">
            <v>30158874.566257</v>
          </cell>
          <cell r="U221">
            <v>-26231715.504512001</v>
          </cell>
          <cell r="V221">
            <v>-55670753.891715221</v>
          </cell>
          <cell r="W221">
            <v>-19797203.494401999</v>
          </cell>
          <cell r="X221">
            <v>-20501394.451115001</v>
          </cell>
          <cell r="Y221">
            <v>25576888.75062</v>
          </cell>
          <cell r="Z221">
            <v>37080633.367719389</v>
          </cell>
          <cell r="AA221">
            <v>26938741.898554951</v>
          </cell>
          <cell r="AB221">
            <v>27896958.973787725</v>
          </cell>
          <cell r="AC221">
            <v>0.48683300000000002</v>
          </cell>
          <cell r="AD221">
            <v>0.5</v>
          </cell>
          <cell r="AE221">
            <v>0.40468399999999999</v>
          </cell>
          <cell r="AF221">
            <v>0.40468399999999999</v>
          </cell>
        </row>
        <row r="222">
          <cell r="A222" t="str">
            <v>R362L</v>
          </cell>
          <cell r="B222" t="str">
            <v/>
          </cell>
          <cell r="C222" t="str">
            <v>R362</v>
          </cell>
          <cell r="D222" t="str">
            <v/>
          </cell>
          <cell r="E222" t="str">
            <v/>
          </cell>
          <cell r="F222" t="str">
            <v/>
          </cell>
          <cell r="G222" t="str">
            <v>Solihull (Lower)</v>
          </cell>
          <cell r="H222">
            <v>7650248.6597199999</v>
          </cell>
          <cell r="I222">
            <v>6093865.6392019996</v>
          </cell>
          <cell r="J222">
            <v>4923345.3609182015</v>
          </cell>
          <cell r="K222">
            <v>4305224.2450710004</v>
          </cell>
          <cell r="L222">
            <v>3617962.0545509998</v>
          </cell>
          <cell r="M222">
            <v>1987407.774005</v>
          </cell>
          <cell r="N222">
            <v>0</v>
          </cell>
          <cell r="O222">
            <v>-19883.848662</v>
          </cell>
          <cell r="P222">
            <v>-860991.10155599995</v>
          </cell>
          <cell r="Q222">
            <v>4106457.8651959999</v>
          </cell>
          <cell r="R222">
            <v>4923345.3609182015</v>
          </cell>
          <cell r="S222">
            <v>4325108.0937329996</v>
          </cell>
          <cell r="T222">
            <v>4478953.1561070001</v>
          </cell>
          <cell r="V222">
            <v>0</v>
          </cell>
          <cell r="W222">
            <v>0</v>
          </cell>
          <cell r="X222">
            <v>0</v>
          </cell>
          <cell r="Y222">
            <v>3798473.5253070001</v>
          </cell>
          <cell r="Z222">
            <v>4554094.458849337</v>
          </cell>
          <cell r="AA222">
            <v>4000724.9867030247</v>
          </cell>
          <cell r="AB222">
            <v>4143031.6693989751</v>
          </cell>
          <cell r="AD222">
            <v>0</v>
          </cell>
          <cell r="AE222">
            <v>0</v>
          </cell>
          <cell r="AF222">
            <v>0</v>
          </cell>
        </row>
        <row r="223">
          <cell r="A223" t="str">
            <v>R362U</v>
          </cell>
          <cell r="B223" t="str">
            <v>R362</v>
          </cell>
          <cell r="C223" t="str">
            <v/>
          </cell>
          <cell r="D223" t="str">
            <v/>
          </cell>
          <cell r="E223" t="str">
            <v/>
          </cell>
          <cell r="F223" t="str">
            <v/>
          </cell>
          <cell r="G223" t="str">
            <v>Solihull (Upper)</v>
          </cell>
          <cell r="H223">
            <v>48399909.069911003</v>
          </cell>
          <cell r="I223">
            <v>40756527.064689003</v>
          </cell>
          <cell r="J223">
            <v>35163825.847427085</v>
          </cell>
          <cell r="K223">
            <v>32034710.409233</v>
          </cell>
          <cell r="L223">
            <v>29105710.241955001</v>
          </cell>
          <cell r="M223">
            <v>17212294.388673998</v>
          </cell>
          <cell r="N223">
            <v>0</v>
          </cell>
          <cell r="O223">
            <v>7236854.2883120002</v>
          </cell>
          <cell r="P223">
            <v>3425788.8318039998</v>
          </cell>
          <cell r="Q223">
            <v>23544232.676015001</v>
          </cell>
          <cell r="R223">
            <v>35163825.847427085</v>
          </cell>
          <cell r="S223">
            <v>24797856.120921001</v>
          </cell>
          <cell r="T223">
            <v>25679921.410151001</v>
          </cell>
          <cell r="U223">
            <v>-26231715.504512001</v>
          </cell>
          <cell r="V223">
            <v>0</v>
          </cell>
          <cell r="W223">
            <v>0</v>
          </cell>
          <cell r="X223">
            <v>0</v>
          </cell>
          <cell r="Y223">
            <v>21778415.225313999</v>
          </cell>
          <cell r="Z223">
            <v>32526538.908870056</v>
          </cell>
          <cell r="AA223">
            <v>22938016.911851928</v>
          </cell>
          <cell r="AB223">
            <v>23753927.304389678</v>
          </cell>
          <cell r="AC223">
            <v>0.48683300000000002</v>
          </cell>
          <cell r="AD223">
            <v>0</v>
          </cell>
          <cell r="AE223">
            <v>0</v>
          </cell>
          <cell r="AF223">
            <v>0</v>
          </cell>
        </row>
        <row r="224">
          <cell r="A224" t="str">
            <v>R363</v>
          </cell>
          <cell r="B224" t="str">
            <v/>
          </cell>
          <cell r="C224" t="str">
            <v/>
          </cell>
          <cell r="D224" t="str">
            <v/>
          </cell>
          <cell r="E224" t="str">
            <v/>
          </cell>
          <cell r="F224" t="str">
            <v/>
          </cell>
          <cell r="G224" t="str">
            <v>Walsall</v>
          </cell>
          <cell r="H224">
            <v>128638131.614099</v>
          </cell>
          <cell r="I224">
            <v>114179811.912028</v>
          </cell>
          <cell r="J224">
            <v>103574267.88727725</v>
          </cell>
          <cell r="K224">
            <v>97750486.058017999</v>
          </cell>
          <cell r="L224">
            <v>92178546.593618006</v>
          </cell>
          <cell r="M224">
            <v>45759081.738851003</v>
          </cell>
          <cell r="N224">
            <v>0</v>
          </cell>
          <cell r="O224">
            <v>25686662.790959999</v>
          </cell>
          <cell r="P224">
            <v>17551397.013064001</v>
          </cell>
          <cell r="Q224">
            <v>68420730.173177004</v>
          </cell>
          <cell r="R224">
            <v>103574267.88727725</v>
          </cell>
          <cell r="S224">
            <v>72063823.267058</v>
          </cell>
          <cell r="T224">
            <v>74627149.580553994</v>
          </cell>
          <cell r="U224">
            <v>33421309.074671</v>
          </cell>
          <cell r="V224">
            <v>32569391.362555444</v>
          </cell>
          <cell r="W224">
            <v>35789327.301104002</v>
          </cell>
          <cell r="X224">
            <v>37062361.678884998</v>
          </cell>
          <cell r="Y224">
            <v>63289175.410187997</v>
          </cell>
          <cell r="Z224">
            <v>95806197.795731455</v>
          </cell>
          <cell r="AA224">
            <v>66659036.522028655</v>
          </cell>
          <cell r="AB224">
            <v>69030113.362012446</v>
          </cell>
          <cell r="AC224">
            <v>0</v>
          </cell>
          <cell r="AD224">
            <v>0</v>
          </cell>
          <cell r="AE224">
            <v>0</v>
          </cell>
          <cell r="AF224">
            <v>0</v>
          </cell>
        </row>
        <row r="225">
          <cell r="A225" t="str">
            <v>R363L</v>
          </cell>
          <cell r="B225" t="str">
            <v/>
          </cell>
          <cell r="C225" t="str">
            <v>R363</v>
          </cell>
          <cell r="D225" t="str">
            <v/>
          </cell>
          <cell r="E225" t="str">
            <v/>
          </cell>
          <cell r="F225" t="str">
            <v/>
          </cell>
          <cell r="G225" t="str">
            <v>Walsall (Lower)</v>
          </cell>
          <cell r="H225">
            <v>16449829.647004999</v>
          </cell>
          <cell r="I225">
            <v>14245621.653131001</v>
          </cell>
          <cell r="J225">
            <v>12590591.529888712</v>
          </cell>
          <cell r="K225">
            <v>11725127.102372</v>
          </cell>
          <cell r="L225">
            <v>10765952.491179001</v>
          </cell>
          <cell r="M225">
            <v>4812630.5088670002</v>
          </cell>
          <cell r="N225">
            <v>0</v>
          </cell>
          <cell r="O225">
            <v>1789872.0272009999</v>
          </cell>
          <cell r="P225">
            <v>477298.17057700001</v>
          </cell>
          <cell r="Q225">
            <v>9432991.1442639995</v>
          </cell>
          <cell r="R225">
            <v>12590591.529888712</v>
          </cell>
          <cell r="S225">
            <v>9935255.0751709994</v>
          </cell>
          <cell r="T225">
            <v>10288654.320603</v>
          </cell>
          <cell r="V225">
            <v>0</v>
          </cell>
          <cell r="W225">
            <v>0</v>
          </cell>
          <cell r="X225">
            <v>0</v>
          </cell>
          <cell r="Y225">
            <v>8725516.8084440008</v>
          </cell>
          <cell r="Z225">
            <v>11646297.165147059</v>
          </cell>
          <cell r="AA225">
            <v>9190110.9445331749</v>
          </cell>
          <cell r="AB225">
            <v>9517005.2465577759</v>
          </cell>
          <cell r="AD225">
            <v>0</v>
          </cell>
          <cell r="AE225">
            <v>0</v>
          </cell>
          <cell r="AF225">
            <v>0</v>
          </cell>
        </row>
        <row r="226">
          <cell r="A226" t="str">
            <v>R363U</v>
          </cell>
          <cell r="B226" t="str">
            <v>R363</v>
          </cell>
          <cell r="C226" t="str">
            <v/>
          </cell>
          <cell r="D226" t="str">
            <v/>
          </cell>
          <cell r="E226" t="str">
            <v/>
          </cell>
          <cell r="F226" t="str">
            <v/>
          </cell>
          <cell r="G226" t="str">
            <v>Walsall (Upper)</v>
          </cell>
          <cell r="H226">
            <v>112188301.967095</v>
          </cell>
          <cell r="I226">
            <v>99934190.258895993</v>
          </cell>
          <cell r="J226">
            <v>90983676.357388526</v>
          </cell>
          <cell r="K226">
            <v>86025358.955645993</v>
          </cell>
          <cell r="L226">
            <v>81412594.102439001</v>
          </cell>
          <cell r="M226">
            <v>40946451.229984</v>
          </cell>
          <cell r="N226">
            <v>0</v>
          </cell>
          <cell r="O226">
            <v>23896790.763758998</v>
          </cell>
          <cell r="P226">
            <v>17074098.842487</v>
          </cell>
          <cell r="Q226">
            <v>58987739.028912999</v>
          </cell>
          <cell r="R226">
            <v>90983676.357388526</v>
          </cell>
          <cell r="S226">
            <v>62128568.191886999</v>
          </cell>
          <cell r="T226">
            <v>64338495.259952001</v>
          </cell>
          <cell r="U226">
            <v>33421309.074671</v>
          </cell>
          <cell r="V226">
            <v>0</v>
          </cell>
          <cell r="W226">
            <v>0</v>
          </cell>
          <cell r="X226">
            <v>0</v>
          </cell>
          <cell r="Y226">
            <v>54563658.601744004</v>
          </cell>
          <cell r="Z226">
            <v>84159900.630584389</v>
          </cell>
          <cell r="AA226">
            <v>57468925.577495478</v>
          </cell>
          <cell r="AB226">
            <v>59513108.115455605</v>
          </cell>
          <cell r="AC226">
            <v>0</v>
          </cell>
          <cell r="AD226">
            <v>0</v>
          </cell>
          <cell r="AE226">
            <v>0</v>
          </cell>
          <cell r="AF226">
            <v>0</v>
          </cell>
        </row>
        <row r="227">
          <cell r="A227" t="str">
            <v>R364</v>
          </cell>
          <cell r="B227" t="str">
            <v/>
          </cell>
          <cell r="C227" t="str">
            <v/>
          </cell>
          <cell r="D227" t="str">
            <v/>
          </cell>
          <cell r="E227" t="str">
            <v/>
          </cell>
          <cell r="F227" t="str">
            <v/>
          </cell>
          <cell r="G227" t="str">
            <v>Wolverhampton</v>
          </cell>
          <cell r="H227">
            <v>137389816.34190199</v>
          </cell>
          <cell r="I227">
            <v>123200313.28427801</v>
          </cell>
          <cell r="J227">
            <v>112797539.79143527</v>
          </cell>
          <cell r="K227">
            <v>107097034.851014</v>
          </cell>
          <cell r="L227">
            <v>101654858.66338401</v>
          </cell>
          <cell r="M227">
            <v>50283656.586263001</v>
          </cell>
          <cell r="N227">
            <v>0</v>
          </cell>
          <cell r="O227">
            <v>30297897.393541999</v>
          </cell>
          <cell r="P227">
            <v>22123958.707424998</v>
          </cell>
          <cell r="Q227">
            <v>72916656.698014006</v>
          </cell>
          <cell r="R227">
            <v>112797539.79143527</v>
          </cell>
          <cell r="S227">
            <v>76799137.457471997</v>
          </cell>
          <cell r="T227">
            <v>79530899.955960006</v>
          </cell>
          <cell r="U227">
            <v>36198137.884998001</v>
          </cell>
          <cell r="V227">
            <v>42105747.197364196</v>
          </cell>
          <cell r="W227">
            <v>40684587.714020997</v>
          </cell>
          <cell r="X227">
            <v>42131747.599705003</v>
          </cell>
          <cell r="Y227">
            <v>67447907.445663005</v>
          </cell>
          <cell r="Z227">
            <v>104337724.30707763</v>
          </cell>
          <cell r="AA227">
            <v>71039202.148161605</v>
          </cell>
          <cell r="AB227">
            <v>73566082.459263012</v>
          </cell>
          <cell r="AC227">
            <v>0</v>
          </cell>
          <cell r="AD227">
            <v>0</v>
          </cell>
          <cell r="AE227">
            <v>0</v>
          </cell>
          <cell r="AF227">
            <v>0</v>
          </cell>
        </row>
        <row r="228">
          <cell r="A228" t="str">
            <v>R364L</v>
          </cell>
          <cell r="B228" t="str">
            <v/>
          </cell>
          <cell r="C228" t="str">
            <v>R364</v>
          </cell>
          <cell r="D228" t="str">
            <v/>
          </cell>
          <cell r="E228" t="str">
            <v/>
          </cell>
          <cell r="F228" t="str">
            <v/>
          </cell>
          <cell r="G228" t="str">
            <v>Wolverhampton (Lower)</v>
          </cell>
          <cell r="H228">
            <v>16961134.217971999</v>
          </cell>
          <cell r="I228">
            <v>14861476.121378001</v>
          </cell>
          <cell r="J228">
            <v>13285518.526123269</v>
          </cell>
          <cell r="K228">
            <v>12463204.503972</v>
          </cell>
          <cell r="L228">
            <v>11552514.311703</v>
          </cell>
          <cell r="M228">
            <v>5111938.6246849997</v>
          </cell>
          <cell r="N228">
            <v>0</v>
          </cell>
          <cell r="O228">
            <v>2194548.4209560002</v>
          </cell>
          <cell r="P228">
            <v>918599.83482800005</v>
          </cell>
          <cell r="Q228">
            <v>9749537.4966930002</v>
          </cell>
          <cell r="R228">
            <v>13285518.526123269</v>
          </cell>
          <cell r="S228">
            <v>10268656.083017001</v>
          </cell>
          <cell r="T228">
            <v>10633914.476876</v>
          </cell>
          <cell r="V228">
            <v>0</v>
          </cell>
          <cell r="W228">
            <v>0</v>
          </cell>
          <cell r="X228">
            <v>0</v>
          </cell>
          <cell r="Y228">
            <v>9018322.1844410002</v>
          </cell>
          <cell r="Z228">
            <v>12289104.636664024</v>
          </cell>
          <cell r="AA228">
            <v>9498506.8767907266</v>
          </cell>
          <cell r="AB228">
            <v>9836370.891110301</v>
          </cell>
          <cell r="AD228">
            <v>0</v>
          </cell>
          <cell r="AE228">
            <v>0</v>
          </cell>
          <cell r="AF228">
            <v>0</v>
          </cell>
        </row>
        <row r="229">
          <cell r="A229" t="str">
            <v>R364U</v>
          </cell>
          <cell r="B229" t="str">
            <v>R364</v>
          </cell>
          <cell r="C229" t="str">
            <v/>
          </cell>
          <cell r="D229" t="str">
            <v/>
          </cell>
          <cell r="E229" t="str">
            <v/>
          </cell>
          <cell r="F229" t="str">
            <v/>
          </cell>
          <cell r="G229" t="str">
            <v>Wolverhampton (Upper)</v>
          </cell>
          <cell r="H229">
            <v>120428682.12393001</v>
          </cell>
          <cell r="I229">
            <v>108338837.1629</v>
          </cell>
          <cell r="J229">
            <v>99512021.265312001</v>
          </cell>
          <cell r="K229">
            <v>94633830.347040996</v>
          </cell>
          <cell r="L229">
            <v>90102344.351680994</v>
          </cell>
          <cell r="M229">
            <v>45171717.961579002</v>
          </cell>
          <cell r="N229">
            <v>0</v>
          </cell>
          <cell r="O229">
            <v>28103348.972585998</v>
          </cell>
          <cell r="P229">
            <v>21205358.872597001</v>
          </cell>
          <cell r="Q229">
            <v>63167119.201320998</v>
          </cell>
          <cell r="R229">
            <v>99512021.265312001</v>
          </cell>
          <cell r="S229">
            <v>66530481.374456003</v>
          </cell>
          <cell r="T229">
            <v>68896985.479084</v>
          </cell>
          <cell r="U229">
            <v>36198137.884998001</v>
          </cell>
          <cell r="V229">
            <v>0</v>
          </cell>
          <cell r="W229">
            <v>0</v>
          </cell>
          <cell r="X229">
            <v>0</v>
          </cell>
          <cell r="Y229">
            <v>58429585.261221997</v>
          </cell>
          <cell r="Z229">
            <v>92048619.670413598</v>
          </cell>
          <cell r="AA229">
            <v>61540695.271371804</v>
          </cell>
          <cell r="AB229">
            <v>63729711.568152703</v>
          </cell>
          <cell r="AC229">
            <v>0</v>
          </cell>
          <cell r="AD229">
            <v>0</v>
          </cell>
          <cell r="AE229">
            <v>0</v>
          </cell>
          <cell r="AF229">
            <v>0</v>
          </cell>
        </row>
        <row r="230">
          <cell r="A230" t="str">
            <v>R365</v>
          </cell>
          <cell r="B230" t="str">
            <v/>
          </cell>
          <cell r="C230" t="str">
            <v/>
          </cell>
          <cell r="D230" t="str">
            <v/>
          </cell>
          <cell r="E230" t="str">
            <v/>
          </cell>
          <cell r="F230" t="str">
            <v/>
          </cell>
          <cell r="G230" t="str">
            <v>Bradford</v>
          </cell>
          <cell r="H230">
            <v>236604048.82153699</v>
          </cell>
          <cell r="I230">
            <v>211393294.500245</v>
          </cell>
          <cell r="J230">
            <v>192897223.31014737</v>
          </cell>
          <cell r="K230">
            <v>182771090.512894</v>
          </cell>
          <cell r="L230">
            <v>173060583.300255</v>
          </cell>
          <cell r="M230">
            <v>83947060.731551006</v>
          </cell>
          <cell r="N230">
            <v>62849044.09085913</v>
          </cell>
          <cell r="O230">
            <v>48538923.695710003</v>
          </cell>
          <cell r="P230">
            <v>34053748.283120997</v>
          </cell>
          <cell r="Q230">
            <v>127446233.768695</v>
          </cell>
          <cell r="R230">
            <v>130048179.21928824</v>
          </cell>
          <cell r="S230">
            <v>134232166.817184</v>
          </cell>
          <cell r="T230">
            <v>139006835.01713499</v>
          </cell>
          <cell r="U230">
            <v>57039641.661842003</v>
          </cell>
          <cell r="V230">
            <v>64511967.437051378</v>
          </cell>
          <cell r="W230">
            <v>66587484.935971998</v>
          </cell>
          <cell r="X230">
            <v>68956016.670035005</v>
          </cell>
          <cell r="Y230">
            <v>117887766.23604301</v>
          </cell>
          <cell r="Z230">
            <v>120294565.77784163</v>
          </cell>
          <cell r="AA230">
            <v>124164754.30589521</v>
          </cell>
          <cell r="AB230">
            <v>128581322.39084987</v>
          </cell>
          <cell r="AC230">
            <v>0</v>
          </cell>
          <cell r="AD230">
            <v>0</v>
          </cell>
          <cell r="AE230">
            <v>0</v>
          </cell>
          <cell r="AF230">
            <v>0</v>
          </cell>
        </row>
        <row r="231">
          <cell r="A231" t="str">
            <v>R365L</v>
          </cell>
          <cell r="B231" t="str">
            <v/>
          </cell>
          <cell r="C231" t="str">
            <v>R365</v>
          </cell>
          <cell r="D231" t="str">
            <v/>
          </cell>
          <cell r="E231" t="str">
            <v/>
          </cell>
          <cell r="F231" t="str">
            <v/>
          </cell>
          <cell r="G231" t="str">
            <v>Bradford (Lower)</v>
          </cell>
          <cell r="H231">
            <v>33907369.194411002</v>
          </cell>
          <cell r="I231">
            <v>29593334.558442999</v>
          </cell>
          <cell r="J231">
            <v>26355053.455932114</v>
          </cell>
          <cell r="K231">
            <v>24664538.368172001</v>
          </cell>
          <cell r="L231">
            <v>22792036.468828999</v>
          </cell>
          <cell r="M231">
            <v>9910318.6148610003</v>
          </cell>
          <cell r="N231">
            <v>6270188.5735938549</v>
          </cell>
          <cell r="O231">
            <v>3933491.2318600002</v>
          </cell>
          <cell r="P231">
            <v>1323581.3485699999</v>
          </cell>
          <cell r="Q231">
            <v>19683015.943583</v>
          </cell>
          <cell r="R231">
            <v>20084864.882338259</v>
          </cell>
          <cell r="S231">
            <v>20731047.136312</v>
          </cell>
          <cell r="T231">
            <v>21468455.120259002</v>
          </cell>
          <cell r="V231">
            <v>0</v>
          </cell>
          <cell r="W231">
            <v>0</v>
          </cell>
          <cell r="X231">
            <v>0</v>
          </cell>
          <cell r="Y231">
            <v>18206789.747814</v>
          </cell>
          <cell r="Z231">
            <v>18578500.016162891</v>
          </cell>
          <cell r="AA231">
            <v>19176218.601088602</v>
          </cell>
          <cell r="AB231">
            <v>19858320.986239579</v>
          </cell>
          <cell r="AD231">
            <v>0</v>
          </cell>
          <cell r="AE231">
            <v>0</v>
          </cell>
          <cell r="AF231">
            <v>0</v>
          </cell>
        </row>
        <row r="232">
          <cell r="A232" t="str">
            <v>R365U</v>
          </cell>
          <cell r="B232" t="str">
            <v>R365</v>
          </cell>
          <cell r="C232" t="str">
            <v/>
          </cell>
          <cell r="D232" t="str">
            <v/>
          </cell>
          <cell r="E232" t="str">
            <v/>
          </cell>
          <cell r="F232" t="str">
            <v/>
          </cell>
          <cell r="G232" t="str">
            <v>Bradford (Upper)</v>
          </cell>
          <cell r="H232">
            <v>202696679.62712601</v>
          </cell>
          <cell r="I232">
            <v>181799959.941802</v>
          </cell>
          <cell r="J232">
            <v>166542169.85421526</v>
          </cell>
          <cell r="K232">
            <v>158106552.14472201</v>
          </cell>
          <cell r="L232">
            <v>150268546.83142701</v>
          </cell>
          <cell r="M232">
            <v>74036742.116689995</v>
          </cell>
          <cell r="N232">
            <v>56578855.517265275</v>
          </cell>
          <cell r="O232">
            <v>44605432.463849999</v>
          </cell>
          <cell r="P232">
            <v>32730166.934551001</v>
          </cell>
          <cell r="Q232">
            <v>107763217.825112</v>
          </cell>
          <cell r="R232">
            <v>109963314.33694999</v>
          </cell>
          <cell r="S232">
            <v>113501119.68087199</v>
          </cell>
          <cell r="T232">
            <v>117538379.89687601</v>
          </cell>
          <cell r="U232">
            <v>57039641.661842003</v>
          </cell>
          <cell r="V232">
            <v>0</v>
          </cell>
          <cell r="W232">
            <v>0</v>
          </cell>
          <cell r="X232">
            <v>0</v>
          </cell>
          <cell r="Y232">
            <v>99680976.488229007</v>
          </cell>
          <cell r="Z232">
            <v>101716065.76167874</v>
          </cell>
          <cell r="AA232">
            <v>104988535.7048066</v>
          </cell>
          <cell r="AB232">
            <v>108723001.40461031</v>
          </cell>
          <cell r="AC232">
            <v>0</v>
          </cell>
          <cell r="AD232">
            <v>0</v>
          </cell>
          <cell r="AE232">
            <v>0</v>
          </cell>
          <cell r="AF232">
            <v>0</v>
          </cell>
        </row>
        <row r="233">
          <cell r="A233" t="str">
            <v>R366</v>
          </cell>
          <cell r="B233" t="str">
            <v/>
          </cell>
          <cell r="C233" t="str">
            <v/>
          </cell>
          <cell r="D233" t="str">
            <v/>
          </cell>
          <cell r="E233" t="str">
            <v/>
          </cell>
          <cell r="F233" t="str">
            <v/>
          </cell>
          <cell r="G233" t="str">
            <v>Calderdale</v>
          </cell>
          <cell r="H233">
            <v>73510776.177617997</v>
          </cell>
          <cell r="I233">
            <v>63950244.278181002</v>
          </cell>
          <cell r="J233">
            <v>56927463.032095388</v>
          </cell>
          <cell r="K233">
            <v>53061697.622378998</v>
          </cell>
          <cell r="L233">
            <v>49337450.022368997</v>
          </cell>
          <cell r="M233">
            <v>25303401.389651</v>
          </cell>
          <cell r="N233">
            <v>17491605.246381409</v>
          </cell>
          <cell r="O233">
            <v>12357085.895792</v>
          </cell>
          <cell r="P233">
            <v>7184966.1514919996</v>
          </cell>
          <cell r="Q233">
            <v>38646842.888529003</v>
          </cell>
          <cell r="R233">
            <v>39435857.785713978</v>
          </cell>
          <cell r="S233">
            <v>40704611.726586998</v>
          </cell>
          <cell r="T233">
            <v>42152483.870876998</v>
          </cell>
          <cell r="U233">
            <v>9638436.3719030004</v>
          </cell>
          <cell r="V233">
            <v>12859236.588430582</v>
          </cell>
          <cell r="W233">
            <v>13272951.618717</v>
          </cell>
          <cell r="X233">
            <v>13745073.476808</v>
          </cell>
          <cell r="Y233">
            <v>35748329.671889</v>
          </cell>
          <cell r="Z233">
            <v>36478168.45178543</v>
          </cell>
          <cell r="AA233">
            <v>37651765.847092971</v>
          </cell>
          <cell r="AB233">
            <v>38991047.580561228</v>
          </cell>
          <cell r="AC233">
            <v>0</v>
          </cell>
          <cell r="AD233">
            <v>0</v>
          </cell>
          <cell r="AE233">
            <v>0</v>
          </cell>
          <cell r="AF233">
            <v>0</v>
          </cell>
        </row>
        <row r="234">
          <cell r="A234" t="str">
            <v>R366L</v>
          </cell>
          <cell r="B234" t="str">
            <v/>
          </cell>
          <cell r="C234" t="str">
            <v>R366</v>
          </cell>
          <cell r="D234" t="str">
            <v/>
          </cell>
          <cell r="E234" t="str">
            <v/>
          </cell>
          <cell r="F234" t="str">
            <v/>
          </cell>
          <cell r="G234" t="str">
            <v>Calderdale (Lower)</v>
          </cell>
          <cell r="H234">
            <v>11040283.467589</v>
          </cell>
          <cell r="I234">
            <v>9335431.3278000001</v>
          </cell>
          <cell r="J234">
            <v>8054534.2771436004</v>
          </cell>
          <cell r="K234">
            <v>7382166.277892</v>
          </cell>
          <cell r="L234">
            <v>6636059.4595849998</v>
          </cell>
          <cell r="M234">
            <v>3120647.4224370001</v>
          </cell>
          <cell r="N234">
            <v>1712869.1903542075</v>
          </cell>
          <cell r="O234">
            <v>836473.35901500005</v>
          </cell>
          <cell r="P234">
            <v>-142465.22061600001</v>
          </cell>
          <cell r="Q234">
            <v>6214783.905363</v>
          </cell>
          <cell r="R234">
            <v>6341665.0867893929</v>
          </cell>
          <cell r="S234">
            <v>6545692.9188780002</v>
          </cell>
          <cell r="T234">
            <v>6778524.6802019998</v>
          </cell>
          <cell r="V234">
            <v>0</v>
          </cell>
          <cell r="W234">
            <v>0</v>
          </cell>
          <cell r="X234">
            <v>0</v>
          </cell>
          <cell r="Y234">
            <v>5748675.1124600004</v>
          </cell>
          <cell r="Z234">
            <v>5866040.2052801885</v>
          </cell>
          <cell r="AA234">
            <v>6054765.9499621503</v>
          </cell>
          <cell r="AB234">
            <v>6270135.3291868502</v>
          </cell>
          <cell r="AD234">
            <v>0</v>
          </cell>
          <cell r="AE234">
            <v>0</v>
          </cell>
          <cell r="AF234">
            <v>0</v>
          </cell>
        </row>
        <row r="235">
          <cell r="A235" t="str">
            <v>R366U</v>
          </cell>
          <cell r="B235" t="str">
            <v>R366</v>
          </cell>
          <cell r="C235" t="str">
            <v/>
          </cell>
          <cell r="D235" t="str">
            <v/>
          </cell>
          <cell r="E235" t="str">
            <v/>
          </cell>
          <cell r="F235" t="str">
            <v/>
          </cell>
          <cell r="G235" t="str">
            <v>Calderdale (Upper)</v>
          </cell>
          <cell r="H235">
            <v>62470492.710028999</v>
          </cell>
          <cell r="I235">
            <v>54614812.950381003</v>
          </cell>
          <cell r="J235">
            <v>48872928.75495179</v>
          </cell>
          <cell r="K235">
            <v>45679531.344486997</v>
          </cell>
          <cell r="L235">
            <v>42701390.562783003</v>
          </cell>
          <cell r="M235">
            <v>22182753.967213999</v>
          </cell>
          <cell r="N235">
            <v>15778736.056027204</v>
          </cell>
          <cell r="O235">
            <v>11520612.536777999</v>
          </cell>
          <cell r="P235">
            <v>7327431.3721089996</v>
          </cell>
          <cell r="Q235">
            <v>32432058.983167</v>
          </cell>
          <cell r="R235">
            <v>33094192.698924582</v>
          </cell>
          <cell r="S235">
            <v>34158918.807709001</v>
          </cell>
          <cell r="T235">
            <v>35373959.190674998</v>
          </cell>
          <cell r="U235">
            <v>9638436.3719030004</v>
          </cell>
          <cell r="V235">
            <v>0</v>
          </cell>
          <cell r="W235">
            <v>0</v>
          </cell>
          <cell r="X235">
            <v>0</v>
          </cell>
          <cell r="Y235">
            <v>29999654.559429001</v>
          </cell>
          <cell r="Z235">
            <v>30612128.246505242</v>
          </cell>
          <cell r="AA235">
            <v>31596999.897130828</v>
          </cell>
          <cell r="AB235">
            <v>32720912.251374375</v>
          </cell>
          <cell r="AC235">
            <v>0</v>
          </cell>
          <cell r="AD235">
            <v>0</v>
          </cell>
          <cell r="AE235">
            <v>0</v>
          </cell>
          <cell r="AF235">
            <v>0</v>
          </cell>
        </row>
        <row r="236">
          <cell r="A236" t="str">
            <v>R367</v>
          </cell>
          <cell r="B236" t="str">
            <v/>
          </cell>
          <cell r="C236" t="str">
            <v/>
          </cell>
          <cell r="D236" t="str">
            <v/>
          </cell>
          <cell r="E236" t="str">
            <v/>
          </cell>
          <cell r="F236" t="str">
            <v/>
          </cell>
          <cell r="G236" t="str">
            <v>Kirklees</v>
          </cell>
          <cell r="H236">
            <v>141949118.50677299</v>
          </cell>
          <cell r="I236">
            <v>123512399.238562</v>
          </cell>
          <cell r="J236">
            <v>109974257.04734945</v>
          </cell>
          <cell r="K236">
            <v>102519966.303028</v>
          </cell>
          <cell r="L236">
            <v>95353465.366264001</v>
          </cell>
          <cell r="M236">
            <v>47846265.758928999</v>
          </cell>
          <cell r="N236">
            <v>32763321.921176065</v>
          </cell>
          <cell r="O236">
            <v>22824954.914278999</v>
          </cell>
          <cell r="P236">
            <v>12823684.595517</v>
          </cell>
          <cell r="Q236">
            <v>75666133.479632005</v>
          </cell>
          <cell r="R236">
            <v>77210935.126173392</v>
          </cell>
          <cell r="S236">
            <v>79695011.388749003</v>
          </cell>
          <cell r="T236">
            <v>82529780.770747006</v>
          </cell>
          <cell r="U236">
            <v>21429246.890099</v>
          </cell>
          <cell r="V236">
            <v>26676438.027846765</v>
          </cell>
          <cell r="W236">
            <v>27534688.305048</v>
          </cell>
          <cell r="X236">
            <v>28514103.327266999</v>
          </cell>
          <cell r="Y236">
            <v>69991173.468659997</v>
          </cell>
          <cell r="Z236">
            <v>71420114.991710395</v>
          </cell>
          <cell r="AA236">
            <v>73717885.534592837</v>
          </cell>
          <cell r="AB236">
            <v>76340047.212940991</v>
          </cell>
          <cell r="AC236">
            <v>0</v>
          </cell>
          <cell r="AD236">
            <v>0</v>
          </cell>
          <cell r="AE236">
            <v>0</v>
          </cell>
          <cell r="AF236">
            <v>0</v>
          </cell>
        </row>
        <row r="237">
          <cell r="A237" t="str">
            <v>R367L</v>
          </cell>
          <cell r="B237" t="str">
            <v/>
          </cell>
          <cell r="C237" t="str">
            <v>R367</v>
          </cell>
          <cell r="D237" t="str">
            <v/>
          </cell>
          <cell r="E237" t="str">
            <v/>
          </cell>
          <cell r="F237" t="str">
            <v/>
          </cell>
          <cell r="G237" t="str">
            <v>Kirklees (Lower)</v>
          </cell>
          <cell r="H237">
            <v>20101498.565579999</v>
          </cell>
          <cell r="I237">
            <v>17007270.373300001</v>
          </cell>
          <cell r="J237">
            <v>14682649.899082568</v>
          </cell>
          <cell r="K237">
            <v>13462879.666410999</v>
          </cell>
          <cell r="L237">
            <v>12109508.397315999</v>
          </cell>
          <cell r="M237">
            <v>5528792.9741089996</v>
          </cell>
          <cell r="N237">
            <v>2969827.6223272271</v>
          </cell>
          <cell r="O237">
            <v>1373225.484461</v>
          </cell>
          <cell r="P237">
            <v>-410177.48820899997</v>
          </cell>
          <cell r="Q237">
            <v>11478477.399191</v>
          </cell>
          <cell r="R237">
            <v>11712822.27675534</v>
          </cell>
          <cell r="S237">
            <v>12089654.181949999</v>
          </cell>
          <cell r="T237">
            <v>12519685.885524999</v>
          </cell>
          <cell r="V237">
            <v>0</v>
          </cell>
          <cell r="W237">
            <v>0</v>
          </cell>
          <cell r="X237">
            <v>0</v>
          </cell>
          <cell r="Y237">
            <v>10617591.594252</v>
          </cell>
          <cell r="Z237">
            <v>10834360.605998691</v>
          </cell>
          <cell r="AA237">
            <v>11182930.11830375</v>
          </cell>
          <cell r="AB237">
            <v>11580709.444110624</v>
          </cell>
          <cell r="AD237">
            <v>0</v>
          </cell>
          <cell r="AE237">
            <v>0</v>
          </cell>
          <cell r="AF237">
            <v>0</v>
          </cell>
        </row>
        <row r="238">
          <cell r="A238" t="str">
            <v>R367U</v>
          </cell>
          <cell r="B238" t="str">
            <v>R367</v>
          </cell>
          <cell r="C238" t="str">
            <v/>
          </cell>
          <cell r="D238" t="str">
            <v/>
          </cell>
          <cell r="E238" t="str">
            <v/>
          </cell>
          <cell r="F238" t="str">
            <v/>
          </cell>
          <cell r="G238" t="str">
            <v>Kirklees (Upper)</v>
          </cell>
          <cell r="H238">
            <v>121847619.941193</v>
          </cell>
          <cell r="I238">
            <v>106505128.865262</v>
          </cell>
          <cell r="J238">
            <v>95291607.148266882</v>
          </cell>
          <cell r="K238">
            <v>89057086.636616006</v>
          </cell>
          <cell r="L238">
            <v>83243956.968948007</v>
          </cell>
          <cell r="M238">
            <v>42317472.784821004</v>
          </cell>
          <cell r="N238">
            <v>29793494.298848838</v>
          </cell>
          <cell r="O238">
            <v>21451729.429816999</v>
          </cell>
          <cell r="P238">
            <v>13233862.083726</v>
          </cell>
          <cell r="Q238">
            <v>64187656.080440998</v>
          </cell>
          <cell r="R238">
            <v>65498112.849418052</v>
          </cell>
          <cell r="S238">
            <v>67605357.206799001</v>
          </cell>
          <cell r="T238">
            <v>70010094.885222003</v>
          </cell>
          <cell r="U238">
            <v>21429246.890099</v>
          </cell>
          <cell r="V238">
            <v>0</v>
          </cell>
          <cell r="W238">
            <v>0</v>
          </cell>
          <cell r="X238">
            <v>0</v>
          </cell>
          <cell r="Y238">
            <v>59373581.874407999</v>
          </cell>
          <cell r="Z238">
            <v>60585754.3857117</v>
          </cell>
          <cell r="AA238">
            <v>62534955.416289076</v>
          </cell>
          <cell r="AB238">
            <v>64759337.768830359</v>
          </cell>
          <cell r="AC238">
            <v>0</v>
          </cell>
          <cell r="AD238">
            <v>0</v>
          </cell>
          <cell r="AE238">
            <v>0</v>
          </cell>
          <cell r="AF238">
            <v>0</v>
          </cell>
        </row>
        <row r="239">
          <cell r="A239" t="str">
            <v>R368</v>
          </cell>
          <cell r="B239" t="str">
            <v/>
          </cell>
          <cell r="C239" t="str">
            <v/>
          </cell>
          <cell r="D239" t="str">
            <v/>
          </cell>
          <cell r="E239" t="str">
            <v/>
          </cell>
          <cell r="F239" t="str">
            <v/>
          </cell>
          <cell r="G239" t="str">
            <v>Leeds</v>
          </cell>
          <cell r="H239">
            <v>272170940.87957001</v>
          </cell>
          <cell r="I239">
            <v>238044404.482122</v>
          </cell>
          <cell r="J239">
            <v>212973495.28397015</v>
          </cell>
          <cell r="K239">
            <v>199199425.59199199</v>
          </cell>
          <cell r="L239">
            <v>185910031.163519</v>
          </cell>
          <cell r="M239">
            <v>93047867.430290997</v>
          </cell>
          <cell r="N239">
            <v>65016705.357043982</v>
          </cell>
          <cell r="O239">
            <v>46482481.560680002</v>
          </cell>
          <cell r="P239">
            <v>27760911.271907002</v>
          </cell>
          <cell r="Q239">
            <v>144996537.05183101</v>
          </cell>
          <cell r="R239">
            <v>147956789.9269262</v>
          </cell>
          <cell r="S239">
            <v>152716944.031313</v>
          </cell>
          <cell r="T239">
            <v>158149119.89161199</v>
          </cell>
          <cell r="U239">
            <v>-33150852.371897001</v>
          </cell>
          <cell r="V239">
            <v>-13389533.939379243</v>
          </cell>
          <cell r="W239">
            <v>-13820310.012372</v>
          </cell>
          <cell r="X239">
            <v>-14311901.530964</v>
          </cell>
          <cell r="Y239">
            <v>134121796.772944</v>
          </cell>
          <cell r="Z239">
            <v>136860030.68240672</v>
          </cell>
          <cell r="AA239">
            <v>141263173.22896454</v>
          </cell>
          <cell r="AB239">
            <v>146287935.89974111</v>
          </cell>
          <cell r="AC239">
            <v>0.186087</v>
          </cell>
          <cell r="AD239">
            <v>8.2986296920368963E-2</v>
          </cell>
          <cell r="AE239">
            <v>8.2986000000000004E-2</v>
          </cell>
          <cell r="AF239">
            <v>8.2986000000000004E-2</v>
          </cell>
        </row>
        <row r="240">
          <cell r="A240" t="str">
            <v>R368L</v>
          </cell>
          <cell r="B240" t="str">
            <v/>
          </cell>
          <cell r="C240" t="str">
            <v>R368</v>
          </cell>
          <cell r="D240" t="str">
            <v/>
          </cell>
          <cell r="E240" t="str">
            <v/>
          </cell>
          <cell r="F240" t="str">
            <v/>
          </cell>
          <cell r="G240" t="str">
            <v>Leeds (Lower)</v>
          </cell>
          <cell r="H240">
            <v>43711135.658747002</v>
          </cell>
          <cell r="I240">
            <v>37216503.564999998</v>
          </cell>
          <cell r="J240">
            <v>32337848.569904</v>
          </cell>
          <cell r="K240">
            <v>29779848.010685001</v>
          </cell>
          <cell r="L240">
            <v>26942372.714145999</v>
          </cell>
          <cell r="M240">
            <v>12309871.431899</v>
          </cell>
          <cell r="N240">
            <v>6922722.0211425722</v>
          </cell>
          <cell r="O240">
            <v>3547050.850021</v>
          </cell>
          <cell r="P240">
            <v>-223530.90951200001</v>
          </cell>
          <cell r="Q240">
            <v>24906632.133101001</v>
          </cell>
          <cell r="R240">
            <v>25415126.548761427</v>
          </cell>
          <cell r="S240">
            <v>26232797.160663001</v>
          </cell>
          <cell r="T240">
            <v>27165903.623656999</v>
          </cell>
          <cell r="V240">
            <v>0</v>
          </cell>
          <cell r="W240">
            <v>0</v>
          </cell>
          <cell r="X240">
            <v>0</v>
          </cell>
          <cell r="Y240">
            <v>23038634.723118</v>
          </cell>
          <cell r="Z240">
            <v>23508992.05760432</v>
          </cell>
          <cell r="AA240">
            <v>24265337.373613276</v>
          </cell>
          <cell r="AB240">
            <v>25128460.851882726</v>
          </cell>
          <cell r="AD240">
            <v>0</v>
          </cell>
          <cell r="AE240">
            <v>0</v>
          </cell>
          <cell r="AF240">
            <v>0</v>
          </cell>
        </row>
        <row r="241">
          <cell r="A241" t="str">
            <v>R368U</v>
          </cell>
          <cell r="B241" t="str">
            <v>R368</v>
          </cell>
          <cell r="C241" t="str">
            <v/>
          </cell>
          <cell r="D241" t="str">
            <v/>
          </cell>
          <cell r="E241" t="str">
            <v/>
          </cell>
          <cell r="F241" t="str">
            <v/>
          </cell>
          <cell r="G241" t="str">
            <v>Leeds (Upper)</v>
          </cell>
          <cell r="H241">
            <v>228459805.22082299</v>
          </cell>
          <cell r="I241">
            <v>200827900.91712099</v>
          </cell>
          <cell r="J241">
            <v>180635646.71406615</v>
          </cell>
          <cell r="K241">
            <v>169419577.58130801</v>
          </cell>
          <cell r="L241">
            <v>158967658.44937399</v>
          </cell>
          <cell r="M241">
            <v>80737995.998391002</v>
          </cell>
          <cell r="N241">
            <v>58093983.335901409</v>
          </cell>
          <cell r="O241">
            <v>42935430.710657999</v>
          </cell>
          <cell r="P241">
            <v>27984442.181419</v>
          </cell>
          <cell r="Q241">
            <v>120089904.91873001</v>
          </cell>
          <cell r="R241">
            <v>122541663.37816475</v>
          </cell>
          <cell r="S241">
            <v>126484146.870649</v>
          </cell>
          <cell r="T241">
            <v>130983216.26795501</v>
          </cell>
          <cell r="U241">
            <v>-33150852.371897001</v>
          </cell>
          <cell r="V241">
            <v>0</v>
          </cell>
          <cell r="W241">
            <v>0</v>
          </cell>
          <cell r="X241">
            <v>0</v>
          </cell>
          <cell r="Y241">
            <v>111083162.049825</v>
          </cell>
          <cell r="Z241">
            <v>113351038.6248024</v>
          </cell>
          <cell r="AA241">
            <v>116997835.85535033</v>
          </cell>
          <cell r="AB241">
            <v>121159475.04785839</v>
          </cell>
          <cell r="AC241">
            <v>0.186087</v>
          </cell>
          <cell r="AD241">
            <v>0</v>
          </cell>
          <cell r="AE241">
            <v>0</v>
          </cell>
          <cell r="AF241">
            <v>0</v>
          </cell>
        </row>
        <row r="242">
          <cell r="A242" t="str">
            <v>R369</v>
          </cell>
          <cell r="B242" t="str">
            <v/>
          </cell>
          <cell r="C242" t="str">
            <v/>
          </cell>
          <cell r="D242" t="str">
            <v/>
          </cell>
          <cell r="E242" t="str">
            <v/>
          </cell>
          <cell r="F242" t="str">
            <v/>
          </cell>
          <cell r="G242" t="str">
            <v>Wakefield</v>
          </cell>
          <cell r="H242">
            <v>123922337.442375</v>
          </cell>
          <cell r="I242">
            <v>108931951.51443399</v>
          </cell>
          <cell r="J242">
            <v>97931248.309224069</v>
          </cell>
          <cell r="K242">
            <v>91880425.338655993</v>
          </cell>
          <cell r="L242">
            <v>86080804.837541997</v>
          </cell>
          <cell r="M242">
            <v>42915374.530686997</v>
          </cell>
          <cell r="N242">
            <v>30566875.262248829</v>
          </cell>
          <cell r="O242">
            <v>22348765.497965999</v>
          </cell>
          <cell r="P242">
            <v>14075888.302849</v>
          </cell>
          <cell r="Q242">
            <v>66016576.983747996</v>
          </cell>
          <cell r="R242">
            <v>67364373.04697524</v>
          </cell>
          <cell r="S242">
            <v>69531659.840689003</v>
          </cell>
          <cell r="T242">
            <v>72004916.534693003</v>
          </cell>
          <cell r="U242">
            <v>6977429.0206329999</v>
          </cell>
          <cell r="V242">
            <v>13043435.406357609</v>
          </cell>
          <cell r="W242">
            <v>13463076.590892</v>
          </cell>
          <cell r="X242">
            <v>13941961.236772999</v>
          </cell>
          <cell r="Y242">
            <v>61065333.709967002</v>
          </cell>
          <cell r="Z242">
            <v>62312045.068452097</v>
          </cell>
          <cell r="AA242">
            <v>64316785.352637328</v>
          </cell>
          <cell r="AB242">
            <v>66604547.794591032</v>
          </cell>
          <cell r="AC242">
            <v>0</v>
          </cell>
          <cell r="AD242">
            <v>0</v>
          </cell>
          <cell r="AE242">
            <v>0</v>
          </cell>
          <cell r="AF242">
            <v>0</v>
          </cell>
        </row>
        <row r="243">
          <cell r="A243" t="str">
            <v>R369L</v>
          </cell>
          <cell r="B243" t="str">
            <v/>
          </cell>
          <cell r="C243" t="str">
            <v>R369</v>
          </cell>
          <cell r="D243" t="str">
            <v/>
          </cell>
          <cell r="E243" t="str">
            <v/>
          </cell>
          <cell r="F243" t="str">
            <v/>
          </cell>
          <cell r="G243" t="str">
            <v>Wakefield (Lower)</v>
          </cell>
          <cell r="H243">
            <v>15946030.515998</v>
          </cell>
          <cell r="I243">
            <v>13601083.637376999</v>
          </cell>
          <cell r="J243">
            <v>11839778.030254053</v>
          </cell>
          <cell r="K243">
            <v>10916841.968395</v>
          </cell>
          <cell r="L243">
            <v>9893275.7706460003</v>
          </cell>
          <cell r="M243">
            <v>4370486.4399950001</v>
          </cell>
          <cell r="N243">
            <v>2420728.7329256553</v>
          </cell>
          <cell r="O243">
            <v>1194757.3984419999</v>
          </cell>
          <cell r="P243">
            <v>-174625.522184</v>
          </cell>
          <cell r="Q243">
            <v>9230597.1973819993</v>
          </cell>
          <cell r="R243">
            <v>9419049.2973283976</v>
          </cell>
          <cell r="S243">
            <v>9722084.5699530002</v>
          </cell>
          <cell r="T243">
            <v>10067901.292828999</v>
          </cell>
          <cell r="V243">
            <v>0</v>
          </cell>
          <cell r="W243">
            <v>0</v>
          </cell>
          <cell r="X243">
            <v>0</v>
          </cell>
          <cell r="Y243">
            <v>8538302.4075780008</v>
          </cell>
          <cell r="Z243">
            <v>8712620.6000287682</v>
          </cell>
          <cell r="AA243">
            <v>8992928.2272065263</v>
          </cell>
          <cell r="AB243">
            <v>9312808.6958668251</v>
          </cell>
          <cell r="AD243">
            <v>0</v>
          </cell>
          <cell r="AE243">
            <v>0</v>
          </cell>
          <cell r="AF243">
            <v>0</v>
          </cell>
        </row>
        <row r="244">
          <cell r="A244" t="str">
            <v>R369U</v>
          </cell>
          <cell r="B244" t="str">
            <v>R369</v>
          </cell>
          <cell r="C244" t="str">
            <v/>
          </cell>
          <cell r="D244" t="str">
            <v/>
          </cell>
          <cell r="E244" t="str">
            <v/>
          </cell>
          <cell r="F244" t="str">
            <v/>
          </cell>
          <cell r="G244" t="str">
            <v>Wakefield (Upper)</v>
          </cell>
          <cell r="H244">
            <v>107976306.926378</v>
          </cell>
          <cell r="I244">
            <v>95330867.877057001</v>
          </cell>
          <cell r="J244">
            <v>86091470.278970018</v>
          </cell>
          <cell r="K244">
            <v>80963583.370260999</v>
          </cell>
          <cell r="L244">
            <v>76187529.066896006</v>
          </cell>
          <cell r="M244">
            <v>38544888.090691</v>
          </cell>
          <cell r="N244">
            <v>28146146.529323176</v>
          </cell>
          <cell r="O244">
            <v>21154008.099523999</v>
          </cell>
          <cell r="P244">
            <v>14250513.825033</v>
          </cell>
          <cell r="Q244">
            <v>56785979.786366001</v>
          </cell>
          <cell r="R244">
            <v>57945323.749646842</v>
          </cell>
          <cell r="S244">
            <v>59809575.270737</v>
          </cell>
          <cell r="T244">
            <v>61937015.241862997</v>
          </cell>
          <cell r="U244">
            <v>6977429.0206329999</v>
          </cell>
          <cell r="V244">
            <v>0</v>
          </cell>
          <cell r="W244">
            <v>0</v>
          </cell>
          <cell r="X244">
            <v>0</v>
          </cell>
          <cell r="Y244">
            <v>52527031.302387998</v>
          </cell>
          <cell r="Z244">
            <v>53599424.468423329</v>
          </cell>
          <cell r="AA244">
            <v>55323857.125431724</v>
          </cell>
          <cell r="AB244">
            <v>57291739.098723277</v>
          </cell>
          <cell r="AC244">
            <v>0</v>
          </cell>
          <cell r="AD244">
            <v>0</v>
          </cell>
          <cell r="AE244">
            <v>0</v>
          </cell>
          <cell r="AF244">
            <v>0</v>
          </cell>
        </row>
        <row r="245">
          <cell r="A245" t="str">
            <v>R412</v>
          </cell>
          <cell r="B245" t="str">
            <v/>
          </cell>
          <cell r="C245" t="str">
            <v/>
          </cell>
          <cell r="D245" t="str">
            <v/>
          </cell>
          <cell r="E245" t="str">
            <v/>
          </cell>
          <cell r="F245" t="str">
            <v/>
          </cell>
          <cell r="G245" t="str">
            <v>Cumbria</v>
          </cell>
          <cell r="H245">
            <v>161654969.26924199</v>
          </cell>
          <cell r="I245">
            <v>139871328.272695</v>
          </cell>
          <cell r="J245">
            <v>123545559.67407085</v>
          </cell>
          <cell r="K245">
            <v>114585827.54490399</v>
          </cell>
          <cell r="L245">
            <v>106446167.213577</v>
          </cell>
          <cell r="M245">
            <v>58558054.603670999</v>
          </cell>
          <cell r="N245">
            <v>40572192.205178484</v>
          </cell>
          <cell r="O245">
            <v>28942991.402713001</v>
          </cell>
          <cell r="P245">
            <v>17756996.232443999</v>
          </cell>
          <cell r="Q245">
            <v>81313273.669024006</v>
          </cell>
          <cell r="R245">
            <v>82973367.468892366</v>
          </cell>
          <cell r="S245">
            <v>85642836.142190993</v>
          </cell>
          <cell r="T245">
            <v>88689170.981132001</v>
          </cell>
          <cell r="U245">
            <v>62045584.793302998</v>
          </cell>
          <cell r="V245">
            <v>65272748.331134215</v>
          </cell>
          <cell r="W245">
            <v>67372742.126799002</v>
          </cell>
          <cell r="X245">
            <v>69769205.634792998</v>
          </cell>
          <cell r="Y245">
            <v>75214778.143847004</v>
          </cell>
          <cell r="Z245">
            <v>76750364.908725441</v>
          </cell>
          <cell r="AA245">
            <v>79219623.431526676</v>
          </cell>
          <cell r="AB245">
            <v>82037483.157547101</v>
          </cell>
          <cell r="AC245">
            <v>0</v>
          </cell>
          <cell r="AD245">
            <v>0</v>
          </cell>
          <cell r="AE245">
            <v>0</v>
          </cell>
          <cell r="AF245">
            <v>0</v>
          </cell>
        </row>
        <row r="246">
          <cell r="A246" t="str">
            <v>R412U</v>
          </cell>
          <cell r="B246" t="str">
            <v>R412</v>
          </cell>
          <cell r="C246" t="str">
            <v/>
          </cell>
          <cell r="D246" t="str">
            <v/>
          </cell>
          <cell r="E246" t="str">
            <v/>
          </cell>
          <cell r="F246" t="str">
            <v/>
          </cell>
          <cell r="G246" t="str">
            <v>Cumbria (Upper)</v>
          </cell>
          <cell r="H246">
            <v>150944651.086256</v>
          </cell>
          <cell r="I246">
            <v>129985493.55721</v>
          </cell>
          <cell r="J246">
            <v>114658232.02411337</v>
          </cell>
          <cell r="K246">
            <v>106109619.59593099</v>
          </cell>
          <cell r="L246">
            <v>98123229.638570994</v>
          </cell>
          <cell r="M246">
            <v>53841874.604327999</v>
          </cell>
          <cell r="N246">
            <v>36960063.06949681</v>
          </cell>
          <cell r="O246">
            <v>25911698.801366001</v>
          </cell>
          <cell r="P246">
            <v>15072650.861949001</v>
          </cell>
          <cell r="Q246">
            <v>76143618.952882007</v>
          </cell>
          <cell r="R246">
            <v>77698168.954616562</v>
          </cell>
          <cell r="S246">
            <v>80197920.794563994</v>
          </cell>
          <cell r="T246">
            <v>83050578.776622996</v>
          </cell>
          <cell r="U246">
            <v>62045584.793302998</v>
          </cell>
          <cell r="V246">
            <v>0</v>
          </cell>
          <cell r="W246">
            <v>0</v>
          </cell>
          <cell r="X246">
            <v>0</v>
          </cell>
          <cell r="Y246">
            <v>70432847.531415999</v>
          </cell>
          <cell r="Z246">
            <v>71870806.283020318</v>
          </cell>
          <cell r="AA246">
            <v>74183076.734971702</v>
          </cell>
          <cell r="AB246">
            <v>76821785.36837627</v>
          </cell>
          <cell r="AC246">
            <v>0</v>
          </cell>
          <cell r="AD246">
            <v>0</v>
          </cell>
          <cell r="AE246">
            <v>0</v>
          </cell>
          <cell r="AF246">
            <v>0</v>
          </cell>
        </row>
        <row r="247">
          <cell r="A247" t="str">
            <v>R412F</v>
          </cell>
          <cell r="B247" t="str">
            <v/>
          </cell>
          <cell r="C247" t="str">
            <v/>
          </cell>
          <cell r="D247" t="str">
            <v>R412</v>
          </cell>
          <cell r="E247" t="str">
            <v/>
          </cell>
          <cell r="F247" t="str">
            <v/>
          </cell>
          <cell r="G247" t="str">
            <v>Cumbria (Fire)</v>
          </cell>
          <cell r="H247">
            <v>10710318.182985</v>
          </cell>
          <cell r="I247">
            <v>9885834.7154859994</v>
          </cell>
          <cell r="J247">
            <v>8887327.6499574762</v>
          </cell>
          <cell r="K247">
            <v>8476207.948973</v>
          </cell>
          <cell r="L247">
            <v>8322937.5750050005</v>
          </cell>
          <cell r="M247">
            <v>4716179.9993439997</v>
          </cell>
          <cell r="N247">
            <v>3612129.1356816739</v>
          </cell>
          <cell r="O247">
            <v>3031292.6013469999</v>
          </cell>
          <cell r="P247">
            <v>2684345.3704960002</v>
          </cell>
          <cell r="Q247">
            <v>5169654.7161419997</v>
          </cell>
          <cell r="R247">
            <v>5275198.5142758023</v>
          </cell>
          <cell r="S247">
            <v>5444915.347627</v>
          </cell>
          <cell r="T247">
            <v>5638592.2045099996</v>
          </cell>
          <cell r="V247">
            <v>0</v>
          </cell>
          <cell r="W247">
            <v>0</v>
          </cell>
          <cell r="X247">
            <v>0</v>
          </cell>
          <cell r="Y247">
            <v>4781930.612431</v>
          </cell>
          <cell r="Z247">
            <v>4879558.6257051174</v>
          </cell>
          <cell r="AA247">
            <v>5036546.6965549756</v>
          </cell>
          <cell r="AB247">
            <v>5215697.7891717497</v>
          </cell>
          <cell r="AD247">
            <v>0</v>
          </cell>
          <cell r="AE247">
            <v>0</v>
          </cell>
          <cell r="AF247">
            <v>0</v>
          </cell>
        </row>
        <row r="248">
          <cell r="A248" t="str">
            <v>R419</v>
          </cell>
          <cell r="B248" t="str">
            <v/>
          </cell>
          <cell r="C248" t="str">
            <v/>
          </cell>
          <cell r="D248" t="str">
            <v/>
          </cell>
          <cell r="E248" t="str">
            <v/>
          </cell>
          <cell r="F248" t="str">
            <v/>
          </cell>
          <cell r="G248" t="str">
            <v>Gloucestershire</v>
          </cell>
          <cell r="H248">
            <v>142388690.38171199</v>
          </cell>
          <cell r="I248">
            <v>119248079.012704</v>
          </cell>
          <cell r="J248">
            <v>101969150.9271646</v>
          </cell>
          <cell r="K248">
            <v>92420044.356750995</v>
          </cell>
          <cell r="L248">
            <v>83677316.533487007</v>
          </cell>
          <cell r="M248">
            <v>49905403.869552001</v>
          </cell>
          <cell r="N248">
            <v>31210774.01876314</v>
          </cell>
          <cell r="O248">
            <v>19385186.737822</v>
          </cell>
          <cell r="P248">
            <v>8044592.6919550002</v>
          </cell>
          <cell r="Q248">
            <v>69342675.143151999</v>
          </cell>
          <cell r="R248">
            <v>70758376.908401459</v>
          </cell>
          <cell r="S248">
            <v>73034857.618928999</v>
          </cell>
          <cell r="T248">
            <v>75632723.841530994</v>
          </cell>
          <cell r="U248">
            <v>48710963.880785003</v>
          </cell>
          <cell r="V248">
            <v>50673975.713890158</v>
          </cell>
          <cell r="W248">
            <v>52304289.088485003</v>
          </cell>
          <cell r="X248">
            <v>54164764.351259001</v>
          </cell>
          <cell r="Y248">
            <v>64141974.507416002</v>
          </cell>
          <cell r="Z248">
            <v>65451498.640271351</v>
          </cell>
          <cell r="AA248">
            <v>67557243.297509328</v>
          </cell>
          <cell r="AB248">
            <v>69960269.553416178</v>
          </cell>
          <cell r="AC248">
            <v>0</v>
          </cell>
          <cell r="AD248">
            <v>0</v>
          </cell>
          <cell r="AE248">
            <v>0</v>
          </cell>
          <cell r="AF248">
            <v>0</v>
          </cell>
        </row>
        <row r="249">
          <cell r="A249" t="str">
            <v>R419U</v>
          </cell>
          <cell r="B249" t="str">
            <v>R419</v>
          </cell>
          <cell r="C249" t="str">
            <v/>
          </cell>
          <cell r="D249" t="str">
            <v/>
          </cell>
          <cell r="E249" t="str">
            <v/>
          </cell>
          <cell r="F249" t="str">
            <v/>
          </cell>
          <cell r="G249" t="str">
            <v>Gloucestershire (Upper)</v>
          </cell>
          <cell r="H249">
            <v>134554423.09416601</v>
          </cell>
          <cell r="I249">
            <v>112130732.866725</v>
          </cell>
          <cell r="J249">
            <v>95720666.189676523</v>
          </cell>
          <cell r="K249">
            <v>86531322.999611005</v>
          </cell>
          <cell r="L249">
            <v>77925113.159687996</v>
          </cell>
          <cell r="M249">
            <v>46454277.913286</v>
          </cell>
          <cell r="N249">
            <v>28703359.112765431</v>
          </cell>
          <cell r="O249">
            <v>17357895.142406002</v>
          </cell>
          <cell r="P249">
            <v>6291171.0002640001</v>
          </cell>
          <cell r="Q249">
            <v>65676454.953438997</v>
          </cell>
          <cell r="R249">
            <v>67017307.076911084</v>
          </cell>
          <cell r="S249">
            <v>69173427.857205003</v>
          </cell>
          <cell r="T249">
            <v>71633942.159424007</v>
          </cell>
          <cell r="U249">
            <v>48710963.880785003</v>
          </cell>
          <cell r="V249">
            <v>0</v>
          </cell>
          <cell r="W249">
            <v>0</v>
          </cell>
          <cell r="X249">
            <v>0</v>
          </cell>
          <cell r="Y249">
            <v>60750720.831932001</v>
          </cell>
          <cell r="Z249">
            <v>61991009.046142757</v>
          </cell>
          <cell r="AA249">
            <v>63985420.76791463</v>
          </cell>
          <cell r="AB249">
            <v>66261396.497467212</v>
          </cell>
          <cell r="AC249">
            <v>0</v>
          </cell>
          <cell r="AD249">
            <v>0</v>
          </cell>
          <cell r="AE249">
            <v>0</v>
          </cell>
          <cell r="AF249">
            <v>0</v>
          </cell>
        </row>
        <row r="250">
          <cell r="A250" t="str">
            <v>R419F</v>
          </cell>
          <cell r="B250" t="str">
            <v/>
          </cell>
          <cell r="C250" t="str">
            <v/>
          </cell>
          <cell r="D250" t="str">
            <v>R419</v>
          </cell>
          <cell r="E250" t="str">
            <v/>
          </cell>
          <cell r="F250" t="str">
            <v/>
          </cell>
          <cell r="G250" t="str">
            <v>Gloucestershire (Fire)</v>
          </cell>
          <cell r="H250">
            <v>7834267.2875450002</v>
          </cell>
          <cell r="I250">
            <v>7117346.1459790003</v>
          </cell>
          <cell r="J250">
            <v>6248484.7374880798</v>
          </cell>
          <cell r="K250">
            <v>5888721.35714</v>
          </cell>
          <cell r="L250">
            <v>5752203.3737989999</v>
          </cell>
          <cell r="M250">
            <v>3451125.9562659999</v>
          </cell>
          <cell r="N250">
            <v>2507414.9059977066</v>
          </cell>
          <cell r="O250">
            <v>2027291.5954160001</v>
          </cell>
          <cell r="P250">
            <v>1753421.691691</v>
          </cell>
          <cell r="Q250">
            <v>3666220.1897129999</v>
          </cell>
          <cell r="R250">
            <v>3741069.8314903732</v>
          </cell>
          <cell r="S250">
            <v>3861429.7617239999</v>
          </cell>
          <cell r="T250">
            <v>3998781.6821079999</v>
          </cell>
          <cell r="V250">
            <v>0</v>
          </cell>
          <cell r="W250">
            <v>0</v>
          </cell>
          <cell r="X250">
            <v>0</v>
          </cell>
          <cell r="Y250">
            <v>3391253.6754839998</v>
          </cell>
          <cell r="Z250">
            <v>3460489.5941285952</v>
          </cell>
          <cell r="AA250">
            <v>3571822.5295946999</v>
          </cell>
          <cell r="AB250">
            <v>3698873.0559499003</v>
          </cell>
          <cell r="AD250">
            <v>0</v>
          </cell>
          <cell r="AE250">
            <v>0</v>
          </cell>
          <cell r="AF250">
            <v>0</v>
          </cell>
        </row>
        <row r="251">
          <cell r="A251" t="str">
            <v>R422</v>
          </cell>
          <cell r="B251" t="str">
            <v/>
          </cell>
          <cell r="C251" t="str">
            <v/>
          </cell>
          <cell r="D251" t="str">
            <v/>
          </cell>
          <cell r="E251" t="str">
            <v/>
          </cell>
          <cell r="F251" t="str">
            <v/>
          </cell>
          <cell r="G251" t="str">
            <v>Hertfordshire</v>
          </cell>
          <cell r="H251">
            <v>237330355.33600399</v>
          </cell>
          <cell r="I251">
            <v>193531690.41105601</v>
          </cell>
          <cell r="J251">
            <v>160392837.3586432</v>
          </cell>
          <cell r="K251">
            <v>142184649.554784</v>
          </cell>
          <cell r="L251">
            <v>125729554.840175</v>
          </cell>
          <cell r="M251">
            <v>79991697.383518994</v>
          </cell>
          <cell r="N251">
            <v>44534809.034318238</v>
          </cell>
          <cell r="O251">
            <v>22599167.631834</v>
          </cell>
          <cell r="P251">
            <v>1890390.5752640001</v>
          </cell>
          <cell r="Q251">
            <v>113539993.027538</v>
          </cell>
          <cell r="R251">
            <v>115858028.32432497</v>
          </cell>
          <cell r="S251">
            <v>119585481.92295</v>
          </cell>
          <cell r="T251">
            <v>123839164.264911</v>
          </cell>
          <cell r="U251">
            <v>64230511.734140001</v>
          </cell>
          <cell r="V251">
            <v>69530602.90215078</v>
          </cell>
          <cell r="W251">
            <v>71767582.934959993</v>
          </cell>
          <cell r="X251">
            <v>74320371.913578004</v>
          </cell>
          <cell r="Y251">
            <v>105024493.55047201</v>
          </cell>
          <cell r="Z251">
            <v>107168676.2000006</v>
          </cell>
          <cell r="AA251">
            <v>110616570.77872875</v>
          </cell>
          <cell r="AB251">
            <v>114551226.94504267</v>
          </cell>
          <cell r="AC251">
            <v>0</v>
          </cell>
          <cell r="AD251">
            <v>0</v>
          </cell>
          <cell r="AE251">
            <v>0</v>
          </cell>
          <cell r="AF251">
            <v>0</v>
          </cell>
        </row>
        <row r="252">
          <cell r="A252" t="str">
            <v>R422U</v>
          </cell>
          <cell r="B252" t="str">
            <v>R422</v>
          </cell>
          <cell r="C252" t="str">
            <v/>
          </cell>
          <cell r="D252" t="str">
            <v/>
          </cell>
          <cell r="E252" t="str">
            <v/>
          </cell>
          <cell r="F252" t="str">
            <v/>
          </cell>
          <cell r="G252" t="str">
            <v>Hertfordshire (Upper)</v>
          </cell>
          <cell r="H252">
            <v>218493102.96318099</v>
          </cell>
          <cell r="I252">
            <v>176926233.50001699</v>
          </cell>
          <cell r="J252">
            <v>146494118.16186094</v>
          </cell>
          <cell r="K252">
            <v>129413044.39036299</v>
          </cell>
          <cell r="L252">
            <v>113393126.820355</v>
          </cell>
          <cell r="M252">
            <v>72193951.993688002</v>
          </cell>
          <cell r="N252">
            <v>39623619.81430167</v>
          </cell>
          <cell r="O252">
            <v>19104244.619812001</v>
          </cell>
          <cell r="P252">
            <v>-839381.63290299999</v>
          </cell>
          <cell r="Q252">
            <v>104732281.506328</v>
          </cell>
          <cell r="R252">
            <v>106870498.34755927</v>
          </cell>
          <cell r="S252">
            <v>110308799.77055</v>
          </cell>
          <cell r="T252">
            <v>114232508.45325799</v>
          </cell>
          <cell r="U252">
            <v>64230511.734140001</v>
          </cell>
          <cell r="V252">
            <v>0</v>
          </cell>
          <cell r="W252">
            <v>0</v>
          </cell>
          <cell r="X252">
            <v>0</v>
          </cell>
          <cell r="Y252">
            <v>96877360.393353999</v>
          </cell>
          <cell r="Z252">
            <v>98855210.971492335</v>
          </cell>
          <cell r="AA252">
            <v>102035639.78775875</v>
          </cell>
          <cell r="AB252">
            <v>105665070.31926365</v>
          </cell>
          <cell r="AC252">
            <v>0</v>
          </cell>
          <cell r="AD252">
            <v>0</v>
          </cell>
          <cell r="AE252">
            <v>0</v>
          </cell>
          <cell r="AF252">
            <v>0</v>
          </cell>
        </row>
        <row r="253">
          <cell r="A253" t="str">
            <v>R422F</v>
          </cell>
          <cell r="B253" t="str">
            <v/>
          </cell>
          <cell r="C253" t="str">
            <v/>
          </cell>
          <cell r="D253" t="str">
            <v>R422</v>
          </cell>
          <cell r="E253" t="str">
            <v/>
          </cell>
          <cell r="F253" t="str">
            <v/>
          </cell>
          <cell r="G253" t="str">
            <v>Hertfordshire (Fire)</v>
          </cell>
          <cell r="H253">
            <v>18837252.372823</v>
          </cell>
          <cell r="I253">
            <v>16605456.911040001</v>
          </cell>
          <cell r="J253">
            <v>13898719.196782265</v>
          </cell>
          <cell r="K253">
            <v>12771605.164421</v>
          </cell>
          <cell r="L253">
            <v>12336428.019819999</v>
          </cell>
          <cell r="M253">
            <v>7797745.3898299998</v>
          </cell>
          <cell r="N253">
            <v>4911189.2200165689</v>
          </cell>
          <cell r="O253">
            <v>3494923.0120219998</v>
          </cell>
          <cell r="P253">
            <v>2729772.2081670002</v>
          </cell>
          <cell r="Q253">
            <v>8807711.5212089997</v>
          </cell>
          <cell r="R253">
            <v>8987529.976765696</v>
          </cell>
          <cell r="S253">
            <v>9276682.1524</v>
          </cell>
          <cell r="T253">
            <v>9606655.8116529994</v>
          </cell>
          <cell r="V253">
            <v>0</v>
          </cell>
          <cell r="W253">
            <v>0</v>
          </cell>
          <cell r="X253">
            <v>0</v>
          </cell>
          <cell r="Y253">
            <v>8147133.1571190003</v>
          </cell>
          <cell r="Z253">
            <v>8313465.2285082694</v>
          </cell>
          <cell r="AA253">
            <v>8580930.9909700006</v>
          </cell>
          <cell r="AB253">
            <v>8886156.6257790253</v>
          </cell>
          <cell r="AD253">
            <v>0</v>
          </cell>
          <cell r="AE253">
            <v>0</v>
          </cell>
          <cell r="AF253">
            <v>0</v>
          </cell>
        </row>
        <row r="254">
          <cell r="A254" t="str">
            <v>R428</v>
          </cell>
          <cell r="B254" t="str">
            <v/>
          </cell>
          <cell r="C254" t="str">
            <v/>
          </cell>
          <cell r="D254" t="str">
            <v/>
          </cell>
          <cell r="E254" t="str">
            <v/>
          </cell>
          <cell r="F254" t="str">
            <v/>
          </cell>
          <cell r="G254" t="str">
            <v>Lincolnshire</v>
          </cell>
          <cell r="H254">
            <v>199096218.76312101</v>
          </cell>
          <cell r="I254">
            <v>172360609.79949799</v>
          </cell>
          <cell r="J254">
            <v>152384189.7996245</v>
          </cell>
          <cell r="K254">
            <v>141405759.947225</v>
          </cell>
          <cell r="L254">
            <v>131401787.66317099</v>
          </cell>
          <cell r="M254">
            <v>70350697.798972994</v>
          </cell>
          <cell r="N254">
            <v>48291640.92081406</v>
          </cell>
          <cell r="O254">
            <v>33964283.492827997</v>
          </cell>
          <cell r="P254">
            <v>20138593.857811999</v>
          </cell>
          <cell r="Q254">
            <v>102009912.000525</v>
          </cell>
          <cell r="R254">
            <v>104092548.87881042</v>
          </cell>
          <cell r="S254">
            <v>107441476.45439699</v>
          </cell>
          <cell r="T254">
            <v>111263193.80536</v>
          </cell>
          <cell r="U254">
            <v>82425774.979389995</v>
          </cell>
          <cell r="V254">
            <v>85144631.568050265</v>
          </cell>
          <cell r="W254">
            <v>87883955.445144996</v>
          </cell>
          <cell r="X254">
            <v>91010007.399005994</v>
          </cell>
          <cell r="Y254">
            <v>94359168.600485995</v>
          </cell>
          <cell r="Z254">
            <v>96285607.71289964</v>
          </cell>
          <cell r="AA254">
            <v>99383365.72031723</v>
          </cell>
          <cell r="AB254">
            <v>102918454.269958</v>
          </cell>
          <cell r="AC254">
            <v>0</v>
          </cell>
          <cell r="AD254">
            <v>0</v>
          </cell>
          <cell r="AE254">
            <v>0</v>
          </cell>
          <cell r="AF254">
            <v>0</v>
          </cell>
        </row>
        <row r="255">
          <cell r="A255" t="str">
            <v>R428U</v>
          </cell>
          <cell r="B255" t="str">
            <v>R428</v>
          </cell>
          <cell r="C255" t="str">
            <v/>
          </cell>
          <cell r="D255" t="str">
            <v/>
          </cell>
          <cell r="E255" t="str">
            <v/>
          </cell>
          <cell r="F255" t="str">
            <v/>
          </cell>
          <cell r="G255" t="str">
            <v>Lincolnshire (Upper)</v>
          </cell>
          <cell r="H255">
            <v>186821073.06449699</v>
          </cell>
          <cell r="I255">
            <v>160975004.16196001</v>
          </cell>
          <cell r="J255">
            <v>142075604.39876902</v>
          </cell>
          <cell r="K255">
            <v>131539723.46763299</v>
          </cell>
          <cell r="L255">
            <v>121699677.02455699</v>
          </cell>
          <cell r="M255">
            <v>64910340.482340001</v>
          </cell>
          <cell r="N255">
            <v>44049682.17715314</v>
          </cell>
          <cell r="O255">
            <v>30360052.802096002</v>
          </cell>
          <cell r="P255">
            <v>16921022.840665001</v>
          </cell>
          <cell r="Q255">
            <v>96064663.679620996</v>
          </cell>
          <cell r="R255">
            <v>98025922.221615866</v>
          </cell>
          <cell r="S255">
            <v>101179670.665536</v>
          </cell>
          <cell r="T255">
            <v>104778654.183892</v>
          </cell>
          <cell r="U255">
            <v>82425774.979389995</v>
          </cell>
          <cell r="V255">
            <v>0</v>
          </cell>
          <cell r="W255">
            <v>0</v>
          </cell>
          <cell r="X255">
            <v>0</v>
          </cell>
          <cell r="Y255">
            <v>88859813.903649002</v>
          </cell>
          <cell r="Z255">
            <v>90673978.054994687</v>
          </cell>
          <cell r="AA255">
            <v>93591195.365620807</v>
          </cell>
          <cell r="AB255">
            <v>96920255.120100096</v>
          </cell>
          <cell r="AC255">
            <v>0</v>
          </cell>
          <cell r="AD255">
            <v>0</v>
          </cell>
          <cell r="AE255">
            <v>0</v>
          </cell>
          <cell r="AF255">
            <v>0</v>
          </cell>
        </row>
        <row r="256">
          <cell r="A256" t="str">
            <v>R428F</v>
          </cell>
          <cell r="B256" t="str">
            <v/>
          </cell>
          <cell r="C256" t="str">
            <v/>
          </cell>
          <cell r="D256" t="str">
            <v>R428</v>
          </cell>
          <cell r="E256" t="str">
            <v/>
          </cell>
          <cell r="F256" t="str">
            <v/>
          </cell>
          <cell r="G256" t="str">
            <v>Lincolnshire (Fire)</v>
          </cell>
          <cell r="H256">
            <v>12275145.698624</v>
          </cell>
          <cell r="I256">
            <v>11385605.637537999</v>
          </cell>
          <cell r="J256">
            <v>10308585.400855476</v>
          </cell>
          <cell r="K256">
            <v>9866036.4795919992</v>
          </cell>
          <cell r="L256">
            <v>9702110.6386140008</v>
          </cell>
          <cell r="M256">
            <v>5440357.316633</v>
          </cell>
          <cell r="N256">
            <v>4241958.7436609212</v>
          </cell>
          <cell r="O256">
            <v>3604230.6907319999</v>
          </cell>
          <cell r="P256">
            <v>3217571.0171469999</v>
          </cell>
          <cell r="Q256">
            <v>5945248.320905</v>
          </cell>
          <cell r="R256">
            <v>6066626.6571945548</v>
          </cell>
          <cell r="S256">
            <v>6261805.788861</v>
          </cell>
          <cell r="T256">
            <v>6484539.6214680001</v>
          </cell>
          <cell r="V256">
            <v>0</v>
          </cell>
          <cell r="W256">
            <v>0</v>
          </cell>
          <cell r="X256">
            <v>0</v>
          </cell>
          <cell r="Y256">
            <v>5499354.6968369996</v>
          </cell>
          <cell r="Z256">
            <v>5611629.657904963</v>
          </cell>
          <cell r="AA256">
            <v>5792170.3546964256</v>
          </cell>
          <cell r="AB256">
            <v>5998199.1498579001</v>
          </cell>
          <cell r="AD256">
            <v>0</v>
          </cell>
          <cell r="AE256">
            <v>0</v>
          </cell>
          <cell r="AF256">
            <v>0</v>
          </cell>
        </row>
        <row r="257">
          <cell r="A257" t="str">
            <v>R429</v>
          </cell>
          <cell r="B257" t="str">
            <v/>
          </cell>
          <cell r="C257" t="str">
            <v/>
          </cell>
          <cell r="D257" t="str">
            <v/>
          </cell>
          <cell r="E257" t="str">
            <v/>
          </cell>
          <cell r="F257" t="str">
            <v/>
          </cell>
          <cell r="G257" t="str">
            <v>Norfolk</v>
          </cell>
          <cell r="H257">
            <v>287506577.206128</v>
          </cell>
          <cell r="I257">
            <v>250381576.13395801</v>
          </cell>
          <cell r="J257">
            <v>222693048.80637002</v>
          </cell>
          <cell r="K257">
            <v>207459309.89384401</v>
          </cell>
          <cell r="L257">
            <v>193549296.782208</v>
          </cell>
          <cell r="M257">
            <v>108511183.19785599</v>
          </cell>
          <cell r="N257">
            <v>77926226.430509448</v>
          </cell>
          <cell r="O257">
            <v>58034962.952522002</v>
          </cell>
          <cell r="P257">
            <v>38809892.395595998</v>
          </cell>
          <cell r="Q257">
            <v>141870392.936102</v>
          </cell>
          <cell r="R257">
            <v>144766822.37586054</v>
          </cell>
          <cell r="S257">
            <v>149424346.941322</v>
          </cell>
          <cell r="T257">
            <v>154739404.386612</v>
          </cell>
          <cell r="U257">
            <v>115685467.89459801</v>
          </cell>
          <cell r="V257">
            <v>119351174.85937278</v>
          </cell>
          <cell r="W257">
            <v>123191012.052048</v>
          </cell>
          <cell r="X257">
            <v>127572943.90721799</v>
          </cell>
          <cell r="Y257">
            <v>131230113.465894</v>
          </cell>
          <cell r="Z257">
            <v>133909310.69767101</v>
          </cell>
          <cell r="AA257">
            <v>138217520.92072284</v>
          </cell>
          <cell r="AB257">
            <v>143133949.05761611</v>
          </cell>
          <cell r="AC257">
            <v>0</v>
          </cell>
          <cell r="AD257">
            <v>0</v>
          </cell>
          <cell r="AE257">
            <v>0</v>
          </cell>
          <cell r="AF257">
            <v>0</v>
          </cell>
        </row>
        <row r="258">
          <cell r="A258" t="str">
            <v>R429U</v>
          </cell>
          <cell r="B258" t="str">
            <v>R429</v>
          </cell>
          <cell r="C258" t="str">
            <v/>
          </cell>
          <cell r="D258" t="str">
            <v/>
          </cell>
          <cell r="E258" t="str">
            <v/>
          </cell>
          <cell r="F258" t="str">
            <v/>
          </cell>
          <cell r="G258" t="str">
            <v>Norfolk (Upper)</v>
          </cell>
          <cell r="H258">
            <v>272345221.49586201</v>
          </cell>
          <cell r="I258">
            <v>236350573.60620099</v>
          </cell>
          <cell r="J258">
            <v>210030887.25214648</v>
          </cell>
          <cell r="K258">
            <v>195360434.92765799</v>
          </cell>
          <cell r="L258">
            <v>181660052.30845001</v>
          </cell>
          <cell r="M258">
            <v>101695660.331204</v>
          </cell>
          <cell r="N258">
            <v>72626855.948036909</v>
          </cell>
          <cell r="O258">
            <v>53535759.164484002</v>
          </cell>
          <cell r="P258">
            <v>34790641.103753999</v>
          </cell>
          <cell r="Q258">
            <v>134654913.27499801</v>
          </cell>
          <cell r="R258">
            <v>137404031.30410957</v>
          </cell>
          <cell r="S258">
            <v>141824675.763174</v>
          </cell>
          <cell r="T258">
            <v>146869411.20469499</v>
          </cell>
          <cell r="U258">
            <v>115685467.89459801</v>
          </cell>
          <cell r="V258">
            <v>0</v>
          </cell>
          <cell r="W258">
            <v>0</v>
          </cell>
          <cell r="X258">
            <v>0</v>
          </cell>
          <cell r="Y258">
            <v>124555794.77937301</v>
          </cell>
          <cell r="Z258">
            <v>127098728.95630136</v>
          </cell>
          <cell r="AA258">
            <v>131187825.08093596</v>
          </cell>
          <cell r="AB258">
            <v>135854205.36434287</v>
          </cell>
          <cell r="AC258">
            <v>0</v>
          </cell>
          <cell r="AD258">
            <v>0</v>
          </cell>
          <cell r="AE258">
            <v>0</v>
          </cell>
          <cell r="AF258">
            <v>0</v>
          </cell>
        </row>
        <row r="259">
          <cell r="A259" t="str">
            <v>R429F</v>
          </cell>
          <cell r="B259" t="str">
            <v/>
          </cell>
          <cell r="C259" t="str">
            <v/>
          </cell>
          <cell r="D259" t="str">
            <v>R429</v>
          </cell>
          <cell r="E259" t="str">
            <v/>
          </cell>
          <cell r="F259" t="str">
            <v/>
          </cell>
          <cell r="G259" t="str">
            <v>Norfolk (Fire)</v>
          </cell>
          <cell r="H259">
            <v>15161355.710266</v>
          </cell>
          <cell r="I259">
            <v>14031002.527757</v>
          </cell>
          <cell r="J259">
            <v>12662161.554223524</v>
          </cell>
          <cell r="K259">
            <v>12098874.966186</v>
          </cell>
          <cell r="L259">
            <v>11889244.473758999</v>
          </cell>
          <cell r="M259">
            <v>6815522.8666519998</v>
          </cell>
          <cell r="N259">
            <v>5299370.4824725427</v>
          </cell>
          <cell r="O259">
            <v>4499203.7880380005</v>
          </cell>
          <cell r="P259">
            <v>4019251.2918420001</v>
          </cell>
          <cell r="Q259">
            <v>7215479.6611040002</v>
          </cell>
          <cell r="R259">
            <v>7362791.0717509817</v>
          </cell>
          <cell r="S259">
            <v>7599671.1781470003</v>
          </cell>
          <cell r="T259">
            <v>7869993.1819169996</v>
          </cell>
          <cell r="V259">
            <v>0</v>
          </cell>
          <cell r="W259">
            <v>0</v>
          </cell>
          <cell r="X259">
            <v>0</v>
          </cell>
          <cell r="Y259">
            <v>6674318.6865219995</v>
          </cell>
          <cell r="Z259">
            <v>6810581.7413696581</v>
          </cell>
          <cell r="AA259">
            <v>7029695.8397859754</v>
          </cell>
          <cell r="AB259">
            <v>7279743.6932732249</v>
          </cell>
          <cell r="AD259">
            <v>0</v>
          </cell>
          <cell r="AE259">
            <v>0</v>
          </cell>
          <cell r="AF259">
            <v>0</v>
          </cell>
        </row>
        <row r="260">
          <cell r="A260" t="str">
            <v>R430</v>
          </cell>
          <cell r="B260" t="str">
            <v/>
          </cell>
          <cell r="C260" t="str">
            <v/>
          </cell>
          <cell r="D260" t="str">
            <v/>
          </cell>
          <cell r="E260" t="str">
            <v/>
          </cell>
          <cell r="F260" t="str">
            <v/>
          </cell>
          <cell r="G260" t="str">
            <v>Northamptonshire</v>
          </cell>
          <cell r="H260">
            <v>164981124.78446499</v>
          </cell>
          <cell r="I260">
            <v>140078345.79293999</v>
          </cell>
          <cell r="J260">
            <v>121448452.93608847</v>
          </cell>
          <cell r="K260">
            <v>111189920.72823501</v>
          </cell>
          <cell r="L260">
            <v>101835191.53024299</v>
          </cell>
          <cell r="M260">
            <v>55865442.796540998</v>
          </cell>
          <cell r="N260">
            <v>35516257.235987306</v>
          </cell>
          <cell r="O260">
            <v>22493063.167987</v>
          </cell>
          <cell r="P260">
            <v>9983366.9060629997</v>
          </cell>
          <cell r="Q260">
            <v>84212902.996399999</v>
          </cell>
          <cell r="R260">
            <v>85932195.700101167</v>
          </cell>
          <cell r="S260">
            <v>88696857.560248002</v>
          </cell>
          <cell r="T260">
            <v>91851824.624181002</v>
          </cell>
          <cell r="U260">
            <v>57950380.460000999</v>
          </cell>
          <cell r="V260">
            <v>61986098.365162127</v>
          </cell>
          <cell r="W260">
            <v>63980352.097576</v>
          </cell>
          <cell r="X260">
            <v>66256147.533390999</v>
          </cell>
          <cell r="Y260">
            <v>77896935.271669999</v>
          </cell>
          <cell r="Z260">
            <v>79487281.022593588</v>
          </cell>
          <cell r="AA260">
            <v>82044593.243229404</v>
          </cell>
          <cell r="AB260">
            <v>84962937.777367428</v>
          </cell>
          <cell r="AC260">
            <v>0</v>
          </cell>
          <cell r="AD260">
            <v>0</v>
          </cell>
          <cell r="AE260">
            <v>0</v>
          </cell>
          <cell r="AF260">
            <v>0</v>
          </cell>
        </row>
        <row r="261">
          <cell r="A261" t="str">
            <v>R430U</v>
          </cell>
          <cell r="B261" t="str">
            <v>R430</v>
          </cell>
          <cell r="C261" t="str">
            <v/>
          </cell>
          <cell r="D261" t="str">
            <v/>
          </cell>
          <cell r="E261" t="str">
            <v/>
          </cell>
          <cell r="F261" t="str">
            <v/>
          </cell>
          <cell r="G261" t="str">
            <v>Northamptonshire (Upper)</v>
          </cell>
          <cell r="H261">
            <v>154869120.965231</v>
          </cell>
          <cell r="I261">
            <v>130825738.71821199</v>
          </cell>
          <cell r="J261">
            <v>113236969.08161472</v>
          </cell>
          <cell r="K261">
            <v>103408192.497228</v>
          </cell>
          <cell r="L261">
            <v>94214970.302970007</v>
          </cell>
          <cell r="M261">
            <v>51555042.421981998</v>
          </cell>
          <cell r="N261">
            <v>32347880.295515895</v>
          </cell>
          <cell r="O261">
            <v>19916691.694922999</v>
          </cell>
          <cell r="P261">
            <v>7753658.1409940002</v>
          </cell>
          <cell r="Q261">
            <v>79270696.296230003</v>
          </cell>
          <cell r="R261">
            <v>80889088.786098823</v>
          </cell>
          <cell r="S261">
            <v>83491500.802305996</v>
          </cell>
          <cell r="T261">
            <v>86461312.161976993</v>
          </cell>
          <cell r="U261">
            <v>57950380.460000999</v>
          </cell>
          <cell r="V261">
            <v>0</v>
          </cell>
          <cell r="W261">
            <v>0</v>
          </cell>
          <cell r="X261">
            <v>0</v>
          </cell>
          <cell r="Y261">
            <v>73325394.074012995</v>
          </cell>
          <cell r="Z261">
            <v>74822407.127141416</v>
          </cell>
          <cell r="AA261">
            <v>77229638.242133051</v>
          </cell>
          <cell r="AB261">
            <v>79976713.749828726</v>
          </cell>
          <cell r="AC261">
            <v>0</v>
          </cell>
          <cell r="AD261">
            <v>0</v>
          </cell>
          <cell r="AE261">
            <v>0</v>
          </cell>
          <cell r="AF261">
            <v>0</v>
          </cell>
        </row>
        <row r="262">
          <cell r="A262" t="str">
            <v>R430F</v>
          </cell>
          <cell r="B262" t="str">
            <v/>
          </cell>
          <cell r="C262" t="str">
            <v/>
          </cell>
          <cell r="D262" t="str">
            <v>R430</v>
          </cell>
          <cell r="E262" t="str">
            <v/>
          </cell>
          <cell r="F262" t="str">
            <v/>
          </cell>
          <cell r="G262" t="str">
            <v>Northamptonshire (Fire)</v>
          </cell>
          <cell r="H262">
            <v>10112003.819234001</v>
          </cell>
          <cell r="I262">
            <v>9252607.0747280009</v>
          </cell>
          <cell r="J262">
            <v>8211483.8544737566</v>
          </cell>
          <cell r="K262">
            <v>7781728.2310060002</v>
          </cell>
          <cell r="L262">
            <v>7620221.2272730004</v>
          </cell>
          <cell r="M262">
            <v>4310400.3745579999</v>
          </cell>
          <cell r="N262">
            <v>3168376.9404714126</v>
          </cell>
          <cell r="O262">
            <v>2576371.4730639998</v>
          </cell>
          <cell r="P262">
            <v>2229708.765069</v>
          </cell>
          <cell r="Q262">
            <v>4942206.7001700001</v>
          </cell>
          <cell r="R262">
            <v>5043106.914002344</v>
          </cell>
          <cell r="S262">
            <v>5205356.7579429997</v>
          </cell>
          <cell r="T262">
            <v>5390512.462204</v>
          </cell>
          <cell r="V262">
            <v>0</v>
          </cell>
          <cell r="W262">
            <v>0</v>
          </cell>
          <cell r="X262">
            <v>0</v>
          </cell>
          <cell r="Y262">
            <v>4571541.1976570003</v>
          </cell>
          <cell r="Z262">
            <v>4664873.8954521688</v>
          </cell>
          <cell r="AA262">
            <v>4814955.0010972749</v>
          </cell>
          <cell r="AB262">
            <v>4986224.0275387</v>
          </cell>
          <cell r="AD262">
            <v>0</v>
          </cell>
          <cell r="AE262">
            <v>0</v>
          </cell>
          <cell r="AF262">
            <v>0</v>
          </cell>
        </row>
        <row r="263">
          <cell r="A263" t="str">
            <v>R434</v>
          </cell>
          <cell r="B263" t="str">
            <v/>
          </cell>
          <cell r="C263" t="str">
            <v/>
          </cell>
          <cell r="D263" t="str">
            <v/>
          </cell>
          <cell r="E263" t="str">
            <v/>
          </cell>
          <cell r="F263" t="str">
            <v/>
          </cell>
          <cell r="G263" t="str">
            <v>Oxfordshire</v>
          </cell>
          <cell r="H263">
            <v>130786122.635676</v>
          </cell>
          <cell r="I263">
            <v>105183725.29460301</v>
          </cell>
          <cell r="J263">
            <v>85862328.459270075</v>
          </cell>
          <cell r="K263">
            <v>75227576.854362994</v>
          </cell>
          <cell r="L263">
            <v>65587503.971130997</v>
          </cell>
          <cell r="M263">
            <v>39330916.020657003</v>
          </cell>
          <cell r="N263">
            <v>18665066.607697912</v>
          </cell>
          <cell r="O263">
            <v>5868404.6101399995</v>
          </cell>
          <cell r="P263">
            <v>-6238789.544706</v>
          </cell>
          <cell r="Q263">
            <v>65852809.273944996</v>
          </cell>
          <cell r="R263">
            <v>67197261.851572156</v>
          </cell>
          <cell r="S263">
            <v>69359172.244222999</v>
          </cell>
          <cell r="T263">
            <v>71826293.515836</v>
          </cell>
          <cell r="U263">
            <v>37393905.616475001</v>
          </cell>
          <cell r="V263">
            <v>37821192.013063155</v>
          </cell>
          <cell r="W263">
            <v>39037997.963521004</v>
          </cell>
          <cell r="X263">
            <v>40426588.283455998</v>
          </cell>
          <cell r="Y263">
            <v>60913848.578399003</v>
          </cell>
          <cell r="Z263">
            <v>62157467.212704249</v>
          </cell>
          <cell r="AA263">
            <v>64157234.325906277</v>
          </cell>
          <cell r="AB263">
            <v>66439321.5021483</v>
          </cell>
          <cell r="AC263">
            <v>0</v>
          </cell>
          <cell r="AD263">
            <v>0</v>
          </cell>
          <cell r="AE263">
            <v>0</v>
          </cell>
          <cell r="AF263">
            <v>0</v>
          </cell>
        </row>
        <row r="264">
          <cell r="A264" t="str">
            <v>R434U</v>
          </cell>
          <cell r="B264" t="str">
            <v>R434</v>
          </cell>
          <cell r="C264" t="str">
            <v/>
          </cell>
          <cell r="D264" t="str">
            <v/>
          </cell>
          <cell r="E264" t="str">
            <v/>
          </cell>
          <cell r="F264" t="str">
            <v/>
          </cell>
          <cell r="G264" t="str">
            <v>Oxfordshire (Upper)</v>
          </cell>
          <cell r="H264">
            <v>121164160.995225</v>
          </cell>
          <cell r="I264">
            <v>96762106.651304007</v>
          </cell>
          <cell r="J264">
            <v>78896476.950782597</v>
          </cell>
          <cell r="K264">
            <v>68867864.865489006</v>
          </cell>
          <cell r="L264">
            <v>59461754.663465001</v>
          </cell>
          <cell r="M264">
            <v>35669890.673790999</v>
          </cell>
          <cell r="N264">
            <v>16557000.785747647</v>
          </cell>
          <cell r="O264">
            <v>4522765.8866659999</v>
          </cell>
          <cell r="P264">
            <v>-7172113.8793280004</v>
          </cell>
          <cell r="Q264">
            <v>61092215.977513</v>
          </cell>
          <cell r="R264">
            <v>62339476.16503495</v>
          </cell>
          <cell r="S264">
            <v>64345098.978822999</v>
          </cell>
          <cell r="T264">
            <v>66633868.542792998</v>
          </cell>
          <cell r="U264">
            <v>37393905.616475001</v>
          </cell>
          <cell r="V264">
            <v>0</v>
          </cell>
          <cell r="W264">
            <v>0</v>
          </cell>
          <cell r="X264">
            <v>0</v>
          </cell>
          <cell r="Y264">
            <v>56510299.779198997</v>
          </cell>
          <cell r="Z264">
            <v>57664015.452657335</v>
          </cell>
          <cell r="AA264">
            <v>59519216.555411279</v>
          </cell>
          <cell r="AB264">
            <v>61636328.402083524</v>
          </cell>
          <cell r="AC264">
            <v>0</v>
          </cell>
          <cell r="AD264">
            <v>0</v>
          </cell>
          <cell r="AE264">
            <v>0</v>
          </cell>
          <cell r="AF264">
            <v>0</v>
          </cell>
        </row>
        <row r="265">
          <cell r="A265" t="str">
            <v>R434F</v>
          </cell>
          <cell r="B265" t="str">
            <v/>
          </cell>
          <cell r="C265" t="str">
            <v/>
          </cell>
          <cell r="D265" t="str">
            <v>R434</v>
          </cell>
          <cell r="E265" t="str">
            <v/>
          </cell>
          <cell r="F265" t="str">
            <v/>
          </cell>
          <cell r="G265" t="str">
            <v>Oxfordshire (Fire)</v>
          </cell>
          <cell r="H265">
            <v>9621961.6404509991</v>
          </cell>
          <cell r="I265">
            <v>8421618.6432990003</v>
          </cell>
          <cell r="J265">
            <v>6965851.5084874751</v>
          </cell>
          <cell r="K265">
            <v>6359711.9888739996</v>
          </cell>
          <cell r="L265">
            <v>6125749.307666</v>
          </cell>
          <cell r="M265">
            <v>3661025.346866</v>
          </cell>
          <cell r="N265">
            <v>2108065.8219502643</v>
          </cell>
          <cell r="O265">
            <v>1345638.7234740001</v>
          </cell>
          <cell r="P265">
            <v>933324.33462199999</v>
          </cell>
          <cell r="Q265">
            <v>4760593.2964329999</v>
          </cell>
          <cell r="R265">
            <v>4857785.6865372108</v>
          </cell>
          <cell r="S265">
            <v>5014073.2653999999</v>
          </cell>
          <cell r="T265">
            <v>5192424.9730439996</v>
          </cell>
          <cell r="V265">
            <v>0</v>
          </cell>
          <cell r="W265">
            <v>0</v>
          </cell>
          <cell r="X265">
            <v>0</v>
          </cell>
          <cell r="Y265">
            <v>4403548.7992000002</v>
          </cell>
          <cell r="Z265">
            <v>4493451.7600469198</v>
          </cell>
          <cell r="AA265">
            <v>4638017.7704950003</v>
          </cell>
          <cell r="AB265">
            <v>4802993.1000656998</v>
          </cell>
          <cell r="AD265">
            <v>0</v>
          </cell>
          <cell r="AE265">
            <v>0</v>
          </cell>
          <cell r="AF265">
            <v>0</v>
          </cell>
        </row>
        <row r="266">
          <cell r="A266" t="str">
            <v>R438</v>
          </cell>
          <cell r="B266" t="str">
            <v/>
          </cell>
          <cell r="C266" t="str">
            <v/>
          </cell>
          <cell r="D266" t="str">
            <v/>
          </cell>
          <cell r="E266" t="str">
            <v/>
          </cell>
          <cell r="F266" t="str">
            <v/>
          </cell>
          <cell r="G266" t="str">
            <v>Suffolk</v>
          </cell>
          <cell r="H266">
            <v>190518674.59421399</v>
          </cell>
          <cell r="I266">
            <v>162223998.96265799</v>
          </cell>
          <cell r="J266">
            <v>141103634.35573798</v>
          </cell>
          <cell r="K266">
            <v>129453014.10819399</v>
          </cell>
          <cell r="L266">
            <v>118798983.612682</v>
          </cell>
          <cell r="M266">
            <v>68230297.971726999</v>
          </cell>
          <cell r="N266">
            <v>45190955.648119733</v>
          </cell>
          <cell r="O266">
            <v>30454575.487574998</v>
          </cell>
          <cell r="P266">
            <v>16279148.385462999</v>
          </cell>
          <cell r="Q266">
            <v>93993700.990931004</v>
          </cell>
          <cell r="R266">
            <v>95912678.707618237</v>
          </cell>
          <cell r="S266">
            <v>98998438.620618999</v>
          </cell>
          <cell r="T266">
            <v>102519835.227219</v>
          </cell>
          <cell r="U266">
            <v>69560745.00587</v>
          </cell>
          <cell r="V266">
            <v>72934026.797714204</v>
          </cell>
          <cell r="W266">
            <v>75280503.814294994</v>
          </cell>
          <cell r="X266">
            <v>77958248.174392</v>
          </cell>
          <cell r="Y266">
            <v>86944173.416611001</v>
          </cell>
          <cell r="Z266">
            <v>88719227.804546878</v>
          </cell>
          <cell r="AA266">
            <v>91573555.724072576</v>
          </cell>
          <cell r="AB266">
            <v>94830847.585177585</v>
          </cell>
          <cell r="AC266">
            <v>0</v>
          </cell>
          <cell r="AD266">
            <v>0</v>
          </cell>
          <cell r="AE266">
            <v>0</v>
          </cell>
          <cell r="AF266">
            <v>0</v>
          </cell>
        </row>
        <row r="267">
          <cell r="A267" t="str">
            <v>R438U</v>
          </cell>
          <cell r="B267" t="str">
            <v>R438</v>
          </cell>
          <cell r="C267" t="str">
            <v/>
          </cell>
          <cell r="D267" t="str">
            <v/>
          </cell>
          <cell r="E267" t="str">
            <v/>
          </cell>
          <cell r="F267" t="str">
            <v/>
          </cell>
          <cell r="G267" t="str">
            <v>Suffolk (Upper)</v>
          </cell>
          <cell r="H267">
            <v>179922966.50494301</v>
          </cell>
          <cell r="I267">
            <v>152504511.367118</v>
          </cell>
          <cell r="J267">
            <v>132445680.50373079</v>
          </cell>
          <cell r="K267">
            <v>121233336.412864</v>
          </cell>
          <cell r="L267">
            <v>110744127.695448</v>
          </cell>
          <cell r="M267">
            <v>63510640.075955003</v>
          </cell>
          <cell r="N267">
            <v>41634908.142294109</v>
          </cell>
          <cell r="O267">
            <v>27500945.712774001</v>
          </cell>
          <cell r="P267">
            <v>13677654.891248001</v>
          </cell>
          <cell r="Q267">
            <v>88993871.291162997</v>
          </cell>
          <cell r="R267">
            <v>90810772.36143668</v>
          </cell>
          <cell r="S267">
            <v>93732390.700090006</v>
          </cell>
          <cell r="T267">
            <v>97066472.804199994</v>
          </cell>
          <cell r="U267">
            <v>69560745.00587</v>
          </cell>
          <cell r="V267">
            <v>0</v>
          </cell>
          <cell r="W267">
            <v>0</v>
          </cell>
          <cell r="X267">
            <v>0</v>
          </cell>
          <cell r="Y267">
            <v>82319330.944325</v>
          </cell>
          <cell r="Z267">
            <v>83999964.434328929</v>
          </cell>
          <cell r="AA267">
            <v>86702461.397583261</v>
          </cell>
          <cell r="AB267">
            <v>89786487.343885005</v>
          </cell>
          <cell r="AC267">
            <v>0</v>
          </cell>
          <cell r="AD267">
            <v>0</v>
          </cell>
          <cell r="AE267">
            <v>0</v>
          </cell>
          <cell r="AF267">
            <v>0</v>
          </cell>
        </row>
        <row r="268">
          <cell r="A268" t="str">
            <v>R438F</v>
          </cell>
          <cell r="B268" t="str">
            <v/>
          </cell>
          <cell r="C268" t="str">
            <v/>
          </cell>
          <cell r="D268" t="str">
            <v>R438</v>
          </cell>
          <cell r="E268" t="str">
            <v/>
          </cell>
          <cell r="F268" t="str">
            <v/>
          </cell>
          <cell r="G268" t="str">
            <v>Suffolk (Fire)</v>
          </cell>
          <cell r="H268">
            <v>10595708.089271</v>
          </cell>
          <cell r="I268">
            <v>9719487.5955400001</v>
          </cell>
          <cell r="J268">
            <v>8657953.852007186</v>
          </cell>
          <cell r="K268">
            <v>8219677.6953299996</v>
          </cell>
          <cell r="L268">
            <v>8054855.9172339998</v>
          </cell>
          <cell r="M268">
            <v>4719657.8957709996</v>
          </cell>
          <cell r="N268">
            <v>3556047.505825622</v>
          </cell>
          <cell r="O268">
            <v>2953629.774801</v>
          </cell>
          <cell r="P268">
            <v>2601493.494215</v>
          </cell>
          <cell r="Q268">
            <v>4999829.6997689996</v>
          </cell>
          <cell r="R268">
            <v>5101906.346181564</v>
          </cell>
          <cell r="S268">
            <v>5266047.9205290005</v>
          </cell>
          <cell r="T268">
            <v>5453362.4230190003</v>
          </cell>
          <cell r="V268">
            <v>0</v>
          </cell>
          <cell r="W268">
            <v>0</v>
          </cell>
          <cell r="X268">
            <v>0</v>
          </cell>
          <cell r="Y268">
            <v>4624842.4722859999</v>
          </cell>
          <cell r="Z268">
            <v>4719263.3702179473</v>
          </cell>
          <cell r="AA268">
            <v>4871094.3264893256</v>
          </cell>
          <cell r="AB268">
            <v>5044360.2412925754</v>
          </cell>
          <cell r="AD268">
            <v>0</v>
          </cell>
          <cell r="AE268">
            <v>0</v>
          </cell>
          <cell r="AF268">
            <v>0</v>
          </cell>
        </row>
        <row r="269">
          <cell r="A269" t="str">
            <v>R439</v>
          </cell>
          <cell r="B269" t="str">
            <v/>
          </cell>
          <cell r="C269" t="str">
            <v/>
          </cell>
          <cell r="D269" t="str">
            <v/>
          </cell>
          <cell r="E269" t="str">
            <v/>
          </cell>
          <cell r="F269" t="str">
            <v/>
          </cell>
          <cell r="G269" t="str">
            <v>Surrey</v>
          </cell>
          <cell r="H269">
            <v>220267462.569691</v>
          </cell>
          <cell r="I269">
            <v>172435633.482647</v>
          </cell>
          <cell r="J269">
            <v>135503948.30807436</v>
          </cell>
          <cell r="K269">
            <v>115419865.451443</v>
          </cell>
          <cell r="L269">
            <v>97655649.804775</v>
          </cell>
          <cell r="M269">
            <v>67078248.193986997</v>
          </cell>
          <cell r="N269">
            <v>27995584.043953389</v>
          </cell>
          <cell r="O269">
            <v>4452677.961565</v>
          </cell>
          <cell r="P269">
            <v>-17258665.366262</v>
          </cell>
          <cell r="Q269">
            <v>105357385.28865901</v>
          </cell>
          <cell r="R269">
            <v>107508364.26412098</v>
          </cell>
          <cell r="S269">
            <v>110967187.489878</v>
          </cell>
          <cell r="T269">
            <v>114914315.17103601</v>
          </cell>
          <cell r="U269">
            <v>59406005.118432999</v>
          </cell>
          <cell r="V269">
            <v>58551670.129440315</v>
          </cell>
          <cell r="W269">
            <v>60435429.387957998</v>
          </cell>
          <cell r="X269">
            <v>62585131.130029999</v>
          </cell>
          <cell r="Y269">
            <v>97455581.392010003</v>
          </cell>
          <cell r="Z269">
            <v>99445236.944311917</v>
          </cell>
          <cell r="AA269">
            <v>102644648.42813715</v>
          </cell>
          <cell r="AB269">
            <v>106295741.53320831</v>
          </cell>
          <cell r="AC269">
            <v>0</v>
          </cell>
          <cell r="AD269">
            <v>0</v>
          </cell>
          <cell r="AE269">
            <v>0</v>
          </cell>
          <cell r="AF269">
            <v>0</v>
          </cell>
        </row>
        <row r="270">
          <cell r="A270" t="str">
            <v>R439U</v>
          </cell>
          <cell r="B270" t="str">
            <v>R439</v>
          </cell>
          <cell r="C270" t="str">
            <v/>
          </cell>
          <cell r="D270" t="str">
            <v/>
          </cell>
          <cell r="E270" t="str">
            <v/>
          </cell>
          <cell r="F270" t="str">
            <v/>
          </cell>
          <cell r="G270" t="str">
            <v>Surrey (Upper)</v>
          </cell>
          <cell r="H270">
            <v>198551039.36018199</v>
          </cell>
          <cell r="I270">
            <v>154666291.58961499</v>
          </cell>
          <cell r="J270">
            <v>122525314.99623354</v>
          </cell>
          <cell r="K270">
            <v>104448062.571319</v>
          </cell>
          <cell r="L270">
            <v>87472636.960057005</v>
          </cell>
          <cell r="M270">
            <v>59991179.179863997</v>
          </cell>
          <cell r="N270">
            <v>25917313.157469809</v>
          </cell>
          <cell r="O270">
            <v>4731930.4690070003</v>
          </cell>
          <cell r="P270">
            <v>-15790420.26654</v>
          </cell>
          <cell r="Q270">
            <v>94675112.409750998</v>
          </cell>
          <cell r="R270">
            <v>96608001.838763729</v>
          </cell>
          <cell r="S270">
            <v>99716132.102311999</v>
          </cell>
          <cell r="T270">
            <v>103263057.226597</v>
          </cell>
          <cell r="U270">
            <v>59406005.118432999</v>
          </cell>
          <cell r="V270">
            <v>0</v>
          </cell>
          <cell r="W270">
            <v>0</v>
          </cell>
          <cell r="X270">
            <v>0</v>
          </cell>
          <cell r="Y270">
            <v>87574478.97902</v>
          </cell>
          <cell r="Z270">
            <v>89362401.700856447</v>
          </cell>
          <cell r="AA270">
            <v>92237422.19463861</v>
          </cell>
          <cell r="AB270">
            <v>95518327.934602231</v>
          </cell>
          <cell r="AC270">
            <v>0</v>
          </cell>
          <cell r="AD270">
            <v>0</v>
          </cell>
          <cell r="AE270">
            <v>0</v>
          </cell>
          <cell r="AF270">
            <v>0</v>
          </cell>
        </row>
        <row r="271">
          <cell r="A271" t="str">
            <v>R439F</v>
          </cell>
          <cell r="B271" t="str">
            <v/>
          </cell>
          <cell r="C271" t="str">
            <v/>
          </cell>
          <cell r="D271" t="str">
            <v>R439</v>
          </cell>
          <cell r="E271" t="str">
            <v/>
          </cell>
          <cell r="F271" t="str">
            <v/>
          </cell>
          <cell r="G271" t="str">
            <v>Surrey (Fire)</v>
          </cell>
          <cell r="H271">
            <v>21716423.209509</v>
          </cell>
          <cell r="I271">
            <v>17769341.893031999</v>
          </cell>
          <cell r="J271">
            <v>12978633.311840832</v>
          </cell>
          <cell r="K271">
            <v>10971802.880123001</v>
          </cell>
          <cell r="L271">
            <v>10183012.844717</v>
          </cell>
          <cell r="M271">
            <v>7087069.0141230002</v>
          </cell>
          <cell r="N271">
            <v>2078270.8864835799</v>
          </cell>
          <cell r="O271">
            <v>-279252.50744299998</v>
          </cell>
          <cell r="P271">
            <v>-1468245.0997220001</v>
          </cell>
          <cell r="Q271">
            <v>10682272.878908001</v>
          </cell>
          <cell r="R271">
            <v>10900362.425357252</v>
          </cell>
          <cell r="S271">
            <v>11251055.387566</v>
          </cell>
          <cell r="T271">
            <v>11651257.944439</v>
          </cell>
          <cell r="V271">
            <v>0</v>
          </cell>
          <cell r="W271">
            <v>0</v>
          </cell>
          <cell r="X271">
            <v>0</v>
          </cell>
          <cell r="Y271">
            <v>9881102.4129900001</v>
          </cell>
          <cell r="Z271">
            <v>10082835.243455458</v>
          </cell>
          <cell r="AA271">
            <v>10407226.233498551</v>
          </cell>
          <cell r="AB271">
            <v>10777413.598606074</v>
          </cell>
          <cell r="AD271">
            <v>0</v>
          </cell>
          <cell r="AE271">
            <v>0</v>
          </cell>
          <cell r="AF271">
            <v>0</v>
          </cell>
        </row>
        <row r="272">
          <cell r="A272" t="str">
            <v>R440</v>
          </cell>
          <cell r="B272" t="str">
            <v/>
          </cell>
          <cell r="C272" t="str">
            <v/>
          </cell>
          <cell r="D272" t="str">
            <v/>
          </cell>
          <cell r="E272" t="str">
            <v/>
          </cell>
          <cell r="F272" t="str">
            <v/>
          </cell>
          <cell r="G272" t="str">
            <v>Warwickshire</v>
          </cell>
          <cell r="H272">
            <v>117342950.18550301</v>
          </cell>
          <cell r="I272">
            <v>96162112.635992005</v>
          </cell>
          <cell r="J272">
            <v>80245863.406962663</v>
          </cell>
          <cell r="K272">
            <v>71472496.833936006</v>
          </cell>
          <cell r="L272">
            <v>63488612.303911</v>
          </cell>
          <cell r="M272">
            <v>37502515.909341</v>
          </cell>
          <cell r="N272">
            <v>20388670.907387249</v>
          </cell>
          <cell r="O272">
            <v>9689543.0313840006</v>
          </cell>
          <cell r="P272">
            <v>-491974.985567</v>
          </cell>
          <cell r="Q272">
            <v>58659596.726650998</v>
          </cell>
          <cell r="R272">
            <v>59857192.499575414</v>
          </cell>
          <cell r="S272">
            <v>61782953.802552</v>
          </cell>
          <cell r="T272">
            <v>63980587.289477997</v>
          </cell>
          <cell r="U272">
            <v>35433520.689433999</v>
          </cell>
          <cell r="V272">
            <v>37774489.456520736</v>
          </cell>
          <cell r="W272">
            <v>38989792.864471003</v>
          </cell>
          <cell r="X272">
            <v>40376668.518248998</v>
          </cell>
          <cell r="Y272">
            <v>54260126.972152002</v>
          </cell>
          <cell r="Z272">
            <v>55367903.062107258</v>
          </cell>
          <cell r="AA272">
            <v>57149232.267360605</v>
          </cell>
          <cell r="AB272">
            <v>59182043.242767148</v>
          </cell>
          <cell r="AC272">
            <v>0</v>
          </cell>
          <cell r="AD272">
            <v>0</v>
          </cell>
          <cell r="AE272">
            <v>0</v>
          </cell>
          <cell r="AF272">
            <v>0</v>
          </cell>
        </row>
        <row r="273">
          <cell r="A273" t="str">
            <v>R440U</v>
          </cell>
          <cell r="B273" t="str">
            <v>R440</v>
          </cell>
          <cell r="C273" t="str">
            <v/>
          </cell>
          <cell r="D273" t="str">
            <v/>
          </cell>
          <cell r="E273" t="str">
            <v/>
          </cell>
          <cell r="F273" t="str">
            <v/>
          </cell>
          <cell r="G273" t="str">
            <v>Warwickshire (Upper)</v>
          </cell>
          <cell r="H273">
            <v>109339646.55563299</v>
          </cell>
          <cell r="I273">
            <v>89016516.020979002</v>
          </cell>
          <cell r="J273">
            <v>74140134.292023063</v>
          </cell>
          <cell r="K273">
            <v>65798587.191056997</v>
          </cell>
          <cell r="L273">
            <v>57980032.713881001</v>
          </cell>
          <cell r="M273">
            <v>34231055.662698001</v>
          </cell>
          <cell r="N273">
            <v>18236172.624425232</v>
          </cell>
          <cell r="O273">
            <v>8096049.9209810002</v>
          </cell>
          <cell r="P273">
            <v>-1774996.714316</v>
          </cell>
          <cell r="Q273">
            <v>54785460.358280003</v>
          </cell>
          <cell r="R273">
            <v>55903961.66759783</v>
          </cell>
          <cell r="S273">
            <v>57702537.270075001</v>
          </cell>
          <cell r="T273">
            <v>59755029.428196996</v>
          </cell>
          <cell r="U273">
            <v>35433520.689433999</v>
          </cell>
          <cell r="V273">
            <v>0</v>
          </cell>
          <cell r="W273">
            <v>0</v>
          </cell>
          <cell r="X273">
            <v>0</v>
          </cell>
          <cell r="Y273">
            <v>50676550.831409</v>
          </cell>
          <cell r="Z273">
            <v>51711164.542527996</v>
          </cell>
          <cell r="AA273">
            <v>53374846.974819377</v>
          </cell>
          <cell r="AB273">
            <v>55273402.221082225</v>
          </cell>
          <cell r="AC273">
            <v>0</v>
          </cell>
          <cell r="AD273">
            <v>0</v>
          </cell>
          <cell r="AE273">
            <v>0</v>
          </cell>
          <cell r="AF273">
            <v>0</v>
          </cell>
        </row>
        <row r="274">
          <cell r="A274" t="str">
            <v>R440F</v>
          </cell>
          <cell r="B274" t="str">
            <v/>
          </cell>
          <cell r="C274" t="str">
            <v/>
          </cell>
          <cell r="D274" t="str">
            <v>R440</v>
          </cell>
          <cell r="E274" t="str">
            <v/>
          </cell>
          <cell r="F274" t="str">
            <v/>
          </cell>
          <cell r="G274" t="str">
            <v>Warwickshire (Fire)</v>
          </cell>
          <cell r="H274">
            <v>8003303.6298700003</v>
          </cell>
          <cell r="I274">
            <v>7145596.6150129996</v>
          </cell>
          <cell r="J274">
            <v>6105729.114939604</v>
          </cell>
          <cell r="K274">
            <v>5673909.6428789999</v>
          </cell>
          <cell r="L274">
            <v>5508579.5900299996</v>
          </cell>
          <cell r="M274">
            <v>3271460.2466429998</v>
          </cell>
          <cell r="N274">
            <v>2152498.2829620168</v>
          </cell>
          <cell r="O274">
            <v>1593493.1104029999</v>
          </cell>
          <cell r="P274">
            <v>1283021.728749</v>
          </cell>
          <cell r="Q274">
            <v>3874136.368371</v>
          </cell>
          <cell r="R274">
            <v>3953230.8319775867</v>
          </cell>
          <cell r="S274">
            <v>4080416.532476</v>
          </cell>
          <cell r="T274">
            <v>4225557.8612810001</v>
          </cell>
          <cell r="V274">
            <v>0</v>
          </cell>
          <cell r="W274">
            <v>0</v>
          </cell>
          <cell r="X274">
            <v>0</v>
          </cell>
          <cell r="Y274">
            <v>3583576.140743</v>
          </cell>
          <cell r="Z274">
            <v>3656738.5195792681</v>
          </cell>
          <cell r="AA274">
            <v>3774385.2925403002</v>
          </cell>
          <cell r="AB274">
            <v>3908641.0216849251</v>
          </cell>
          <cell r="AD274">
            <v>0</v>
          </cell>
          <cell r="AE274">
            <v>0</v>
          </cell>
          <cell r="AF274">
            <v>0</v>
          </cell>
        </row>
        <row r="275">
          <cell r="A275" t="str">
            <v>R441</v>
          </cell>
          <cell r="B275" t="str">
            <v/>
          </cell>
          <cell r="C275" t="str">
            <v/>
          </cell>
          <cell r="D275" t="str">
            <v/>
          </cell>
          <cell r="E275" t="str">
            <v/>
          </cell>
          <cell r="F275" t="str">
            <v/>
          </cell>
          <cell r="G275" t="str">
            <v>West Sussex</v>
          </cell>
          <cell r="H275">
            <v>157320748.45618299</v>
          </cell>
          <cell r="I275">
            <v>125614422.86881199</v>
          </cell>
          <cell r="J275">
            <v>101708098.23208761</v>
          </cell>
          <cell r="K275">
            <v>88518856.602566004</v>
          </cell>
          <cell r="L275">
            <v>76534340.251993999</v>
          </cell>
          <cell r="M275">
            <v>53079886.907228</v>
          </cell>
          <cell r="N275">
            <v>27692695.396095876</v>
          </cell>
          <cell r="O275">
            <v>12122186.075030999</v>
          </cell>
          <cell r="P275">
            <v>-2579776.935304</v>
          </cell>
          <cell r="Q275">
            <v>72534535.961583003</v>
          </cell>
          <cell r="R275">
            <v>74015402.83599174</v>
          </cell>
          <cell r="S275">
            <v>76396670.527536005</v>
          </cell>
          <cell r="T275">
            <v>79114117.187298</v>
          </cell>
          <cell r="U275">
            <v>40713468.296751998</v>
          </cell>
          <cell r="V275">
            <v>42636628.637213729</v>
          </cell>
          <cell r="W275">
            <v>44008359.687238</v>
          </cell>
          <cell r="X275">
            <v>45573746.885499999</v>
          </cell>
          <cell r="Y275">
            <v>67094445.764464997</v>
          </cell>
          <cell r="Z275">
            <v>68464247.623292357</v>
          </cell>
          <cell r="AA275">
            <v>70666920.237970814</v>
          </cell>
          <cell r="AB275">
            <v>73180558.398250654</v>
          </cell>
          <cell r="AC275">
            <v>0</v>
          </cell>
          <cell r="AD275">
            <v>0</v>
          </cell>
          <cell r="AE275">
            <v>0</v>
          </cell>
          <cell r="AF275">
            <v>0</v>
          </cell>
        </row>
        <row r="276">
          <cell r="A276" t="str">
            <v>R441U</v>
          </cell>
          <cell r="B276" t="str">
            <v>R441</v>
          </cell>
          <cell r="C276" t="str">
            <v/>
          </cell>
          <cell r="D276" t="str">
            <v/>
          </cell>
          <cell r="E276" t="str">
            <v/>
          </cell>
          <cell r="F276" t="str">
            <v/>
          </cell>
          <cell r="G276" t="str">
            <v>West Sussex (Upper)</v>
          </cell>
          <cell r="H276">
            <v>146013076.920232</v>
          </cell>
          <cell r="I276">
            <v>115734578.32224999</v>
          </cell>
          <cell r="J276">
            <v>93560355.824947968</v>
          </cell>
          <cell r="K276">
            <v>81093759.213834003</v>
          </cell>
          <cell r="L276">
            <v>69389868.930125996</v>
          </cell>
          <cell r="M276">
            <v>48268882.908584997</v>
          </cell>
          <cell r="N276">
            <v>24717279.110464811</v>
          </cell>
          <cell r="O276">
            <v>10035821.969172999</v>
          </cell>
          <cell r="P276">
            <v>-4195615.0372090004</v>
          </cell>
          <cell r="Q276">
            <v>67465695.413664997</v>
          </cell>
          <cell r="R276">
            <v>68843076.714483157</v>
          </cell>
          <cell r="S276">
            <v>71057937.244661003</v>
          </cell>
          <cell r="T276">
            <v>73585483.967335999</v>
          </cell>
          <cell r="U276">
            <v>40713468.296751998</v>
          </cell>
          <cell r="V276">
            <v>0</v>
          </cell>
          <cell r="W276">
            <v>0</v>
          </cell>
          <cell r="X276">
            <v>0</v>
          </cell>
          <cell r="Y276">
            <v>62405768.257639997</v>
          </cell>
          <cell r="Z276">
            <v>63679845.960896924</v>
          </cell>
          <cell r="AA276">
            <v>65728591.951311432</v>
          </cell>
          <cell r="AB276">
            <v>68066572.669785798</v>
          </cell>
          <cell r="AC276">
            <v>0</v>
          </cell>
          <cell r="AD276">
            <v>0</v>
          </cell>
          <cell r="AE276">
            <v>0</v>
          </cell>
          <cell r="AF276">
            <v>0</v>
          </cell>
        </row>
        <row r="277">
          <cell r="A277" t="str">
            <v>R441F</v>
          </cell>
          <cell r="B277" t="str">
            <v/>
          </cell>
          <cell r="C277" t="str">
            <v/>
          </cell>
          <cell r="D277" t="str">
            <v>R441</v>
          </cell>
          <cell r="E277" t="str">
            <v/>
          </cell>
          <cell r="F277" t="str">
            <v/>
          </cell>
          <cell r="G277" t="str">
            <v>West Sussex (Fire)</v>
          </cell>
          <cell r="H277">
            <v>11307671.535951</v>
          </cell>
          <cell r="I277">
            <v>9879844.5465619992</v>
          </cell>
          <cell r="J277">
            <v>8147742.4071396505</v>
          </cell>
          <cell r="K277">
            <v>7425097.3887320003</v>
          </cell>
          <cell r="L277">
            <v>7144471.3218679996</v>
          </cell>
          <cell r="M277">
            <v>4811003.9986429997</v>
          </cell>
          <cell r="N277">
            <v>2975416.2856310643</v>
          </cell>
          <cell r="O277">
            <v>2086364.105858</v>
          </cell>
          <cell r="P277">
            <v>1615838.1019059999</v>
          </cell>
          <cell r="Q277">
            <v>5068840.5479189996</v>
          </cell>
          <cell r="R277">
            <v>5172326.1215085862</v>
          </cell>
          <cell r="S277">
            <v>5338733.2828740003</v>
          </cell>
          <cell r="T277">
            <v>5528633.2199619999</v>
          </cell>
          <cell r="V277">
            <v>0</v>
          </cell>
          <cell r="W277">
            <v>0</v>
          </cell>
          <cell r="X277">
            <v>0</v>
          </cell>
          <cell r="Y277">
            <v>4688677.506825</v>
          </cell>
          <cell r="Z277">
            <v>4784401.6623954428</v>
          </cell>
          <cell r="AA277">
            <v>4938328.28665845</v>
          </cell>
          <cell r="AB277">
            <v>5113985.7284648502</v>
          </cell>
          <cell r="AD277">
            <v>0</v>
          </cell>
          <cell r="AE277">
            <v>0</v>
          </cell>
          <cell r="AF277">
            <v>0</v>
          </cell>
        </row>
        <row r="278">
          <cell r="A278" t="str">
            <v>R436</v>
          </cell>
          <cell r="B278" t="str">
            <v/>
          </cell>
          <cell r="C278" t="str">
            <v/>
          </cell>
          <cell r="D278" t="str">
            <v/>
          </cell>
          <cell r="E278" t="str">
            <v/>
          </cell>
          <cell r="F278" t="str">
            <v/>
          </cell>
          <cell r="G278" t="str">
            <v>Somerset</v>
          </cell>
          <cell r="H278">
            <v>124760553.92792299</v>
          </cell>
          <cell r="I278">
            <v>104750179.774675</v>
          </cell>
          <cell r="J278">
            <v>90109138.66774115</v>
          </cell>
          <cell r="K278">
            <v>81919506.450305998</v>
          </cell>
          <cell r="L278">
            <v>74254788.944075003</v>
          </cell>
          <cell r="M278">
            <v>42241058.992144004</v>
          </cell>
          <cell r="N278">
            <v>26323830.134257168</v>
          </cell>
          <cell r="O278">
            <v>16082058.921611</v>
          </cell>
          <cell r="P278">
            <v>6075488.6796700004</v>
          </cell>
          <cell r="Q278">
            <v>62509120.782531001</v>
          </cell>
          <cell r="R278">
            <v>63785308.53348399</v>
          </cell>
          <cell r="S278">
            <v>65837447.528693996</v>
          </cell>
          <cell r="T278">
            <v>68179300.264404997</v>
          </cell>
          <cell r="U278">
            <v>47995966.833062001</v>
          </cell>
          <cell r="V278">
            <v>49260290.436213054</v>
          </cell>
          <cell r="W278">
            <v>50845121.884765998</v>
          </cell>
          <cell r="X278">
            <v>52653694.243703999</v>
          </cell>
          <cell r="Y278">
            <v>57820936.723840997</v>
          </cell>
          <cell r="Z278">
            <v>59001410.393472694</v>
          </cell>
          <cell r="AA278">
            <v>60899638.964041948</v>
          </cell>
          <cell r="AB278">
            <v>63065852.744574629</v>
          </cell>
          <cell r="AC278">
            <v>0</v>
          </cell>
          <cell r="AD278">
            <v>0</v>
          </cell>
          <cell r="AE278">
            <v>0</v>
          </cell>
          <cell r="AF278">
            <v>0</v>
          </cell>
        </row>
        <row r="279">
          <cell r="A279" t="str">
            <v>R618</v>
          </cell>
          <cell r="B279" t="str">
            <v/>
          </cell>
          <cell r="C279" t="str">
            <v/>
          </cell>
          <cell r="D279" t="str">
            <v/>
          </cell>
          <cell r="E279" t="str">
            <v/>
          </cell>
          <cell r="F279" t="str">
            <v/>
          </cell>
          <cell r="G279" t="str">
            <v>North Yorkshire</v>
          </cell>
          <cell r="H279">
            <v>122553174.84787899</v>
          </cell>
          <cell r="I279">
            <v>99345352.445697993</v>
          </cell>
          <cell r="J279">
            <v>82356957.266939312</v>
          </cell>
          <cell r="K279">
            <v>72829781.605618</v>
          </cell>
          <cell r="L279">
            <v>63899147.499843001</v>
          </cell>
          <cell r="M279">
            <v>37372412.963225998</v>
          </cell>
          <cell r="N279">
            <v>19118776.724154562</v>
          </cell>
          <cell r="O279">
            <v>7557064.5957110003</v>
          </cell>
          <cell r="P279">
            <v>-3695334.6548970002</v>
          </cell>
          <cell r="Q279">
            <v>61972939.482472003</v>
          </cell>
          <cell r="R279">
            <v>63238180.542784758</v>
          </cell>
          <cell r="S279">
            <v>65272717.009907</v>
          </cell>
          <cell r="T279">
            <v>67594482.154740006</v>
          </cell>
          <cell r="U279">
            <v>42942800.723695002</v>
          </cell>
          <cell r="V279">
            <v>44652359.682313152</v>
          </cell>
          <cell r="W279">
            <v>46088942.033938996</v>
          </cell>
          <cell r="X279">
            <v>47728336.011678003</v>
          </cell>
          <cell r="Y279">
            <v>57324969.021287002</v>
          </cell>
          <cell r="Z279">
            <v>58495317.002075903</v>
          </cell>
          <cell r="AA279">
            <v>60377263.234163977</v>
          </cell>
          <cell r="AB279">
            <v>62524895.993134506</v>
          </cell>
          <cell r="AC279">
            <v>0</v>
          </cell>
          <cell r="AD279">
            <v>0</v>
          </cell>
          <cell r="AE279">
            <v>0</v>
          </cell>
          <cell r="AF279">
            <v>0</v>
          </cell>
        </row>
        <row r="280">
          <cell r="A280" t="str">
            <v>R633</v>
          </cell>
          <cell r="B280" t="str">
            <v/>
          </cell>
          <cell r="C280" t="str">
            <v/>
          </cell>
          <cell r="D280" t="str">
            <v/>
          </cell>
          <cell r="E280" t="str">
            <v/>
          </cell>
          <cell r="F280" t="str">
            <v/>
          </cell>
          <cell r="G280" t="str">
            <v>Buckinghamshire</v>
          </cell>
          <cell r="H280">
            <v>84655803.265968993</v>
          </cell>
          <cell r="I280">
            <v>64444791.222420998</v>
          </cell>
          <cell r="J280">
            <v>49640197.993748963</v>
          </cell>
          <cell r="K280">
            <v>41306875.718863003</v>
          </cell>
          <cell r="L280">
            <v>33477656.633570001</v>
          </cell>
          <cell r="M280">
            <v>23712526.999331001</v>
          </cell>
          <cell r="N280">
            <v>8076342.8600949645</v>
          </cell>
          <cell r="O280">
            <v>-1594196.5557299999</v>
          </cell>
          <cell r="P280">
            <v>-10949416.37833</v>
          </cell>
          <cell r="Q280">
            <v>40732264.22309</v>
          </cell>
          <cell r="R280">
            <v>41563855.133653998</v>
          </cell>
          <cell r="S280">
            <v>42901072.274593003</v>
          </cell>
          <cell r="T280">
            <v>44427073.0119</v>
          </cell>
          <cell r="U280">
            <v>25390867.220438998</v>
          </cell>
          <cell r="V280">
            <v>26701937.769004371</v>
          </cell>
          <cell r="W280">
            <v>27561008.439089999</v>
          </cell>
          <cell r="X280">
            <v>28541359.674362998</v>
          </cell>
          <cell r="Y280">
            <v>37677344.406358004</v>
          </cell>
          <cell r="Z280">
            <v>38446565.99862995</v>
          </cell>
          <cell r="AA280">
            <v>39683491.853998527</v>
          </cell>
          <cell r="AB280">
            <v>41095042.536007501</v>
          </cell>
          <cell r="AC280">
            <v>0</v>
          </cell>
          <cell r="AD280">
            <v>0</v>
          </cell>
          <cell r="AE280">
            <v>0</v>
          </cell>
          <cell r="AF280">
            <v>0</v>
          </cell>
        </row>
        <row r="281">
          <cell r="A281" t="str">
            <v>R634</v>
          </cell>
          <cell r="B281" t="str">
            <v/>
          </cell>
          <cell r="C281" t="str">
            <v/>
          </cell>
          <cell r="D281" t="str">
            <v/>
          </cell>
          <cell r="E281" t="str">
            <v/>
          </cell>
          <cell r="F281" t="str">
            <v/>
          </cell>
          <cell r="G281" t="str">
            <v>Derbyshire</v>
          </cell>
          <cell r="H281">
            <v>200497066.68766999</v>
          </cell>
          <cell r="I281">
            <v>171023101.62224099</v>
          </cell>
          <cell r="J281">
            <v>149466206.84842968</v>
          </cell>
          <cell r="K281">
            <v>137434279.78839499</v>
          </cell>
          <cell r="L281">
            <v>126188586.678987</v>
          </cell>
          <cell r="M281">
            <v>67722177.890184999</v>
          </cell>
          <cell r="N281">
            <v>44056288.910750151</v>
          </cell>
          <cell r="O281">
            <v>28633051.091933001</v>
          </cell>
          <cell r="P281">
            <v>13517273.94015</v>
          </cell>
          <cell r="Q281">
            <v>103300923.73205601</v>
          </cell>
          <cell r="R281">
            <v>105409917.93767951</v>
          </cell>
          <cell r="S281">
            <v>108801228.69646201</v>
          </cell>
          <cell r="T281">
            <v>112671312.738837</v>
          </cell>
          <cell r="U281">
            <v>86457248.658884004</v>
          </cell>
          <cell r="V281">
            <v>88603853.17093569</v>
          </cell>
          <cell r="W281">
            <v>91454469.188925996</v>
          </cell>
          <cell r="X281">
            <v>94707525.115337998</v>
          </cell>
          <cell r="Y281">
            <v>95553354.452151999</v>
          </cell>
          <cell r="Z281">
            <v>97504174.092353553</v>
          </cell>
          <cell r="AA281">
            <v>100641136.54422736</v>
          </cell>
          <cell r="AB281">
            <v>104220964.28342423</v>
          </cell>
          <cell r="AC281">
            <v>0</v>
          </cell>
          <cell r="AD281">
            <v>0</v>
          </cell>
          <cell r="AE281">
            <v>0</v>
          </cell>
          <cell r="AF281">
            <v>0</v>
          </cell>
        </row>
        <row r="282">
          <cell r="A282" t="str">
            <v>R635</v>
          </cell>
          <cell r="B282" t="str">
            <v/>
          </cell>
          <cell r="C282" t="str">
            <v/>
          </cell>
          <cell r="D282" t="str">
            <v/>
          </cell>
          <cell r="E282" t="str">
            <v/>
          </cell>
          <cell r="F282" t="str">
            <v/>
          </cell>
          <cell r="G282" t="str">
            <v>Dorset</v>
          </cell>
          <cell r="H282">
            <v>73290519.892153993</v>
          </cell>
          <cell r="I282">
            <v>56143158.331257001</v>
          </cell>
          <cell r="J282">
            <v>43584292.466393627</v>
          </cell>
          <cell r="K282">
            <v>36520041.038912997</v>
          </cell>
          <cell r="L282">
            <v>29885968.715746</v>
          </cell>
          <cell r="M282">
            <v>19446216.200458001</v>
          </cell>
          <cell r="N282">
            <v>6138144.660351634</v>
          </cell>
          <cell r="O282">
            <v>-2130846.5716380002</v>
          </cell>
          <cell r="P282">
            <v>-10139739.612893</v>
          </cell>
          <cell r="Q282">
            <v>36696942.130797997</v>
          </cell>
          <cell r="R282">
            <v>37446147.806041993</v>
          </cell>
          <cell r="S282">
            <v>38650887.610551</v>
          </cell>
          <cell r="T282">
            <v>40025708.328638002</v>
          </cell>
          <cell r="U282">
            <v>25954890.722782001</v>
          </cell>
          <cell r="V282">
            <v>26668350.878111754</v>
          </cell>
          <cell r="W282">
            <v>27526340.970708001</v>
          </cell>
          <cell r="X282">
            <v>28505459.076377001</v>
          </cell>
          <cell r="Y282">
            <v>33944671.470988996</v>
          </cell>
          <cell r="Z282">
            <v>34637686.720588848</v>
          </cell>
          <cell r="AA282">
            <v>35752071.039759673</v>
          </cell>
          <cell r="AB282">
            <v>37023780.203990154</v>
          </cell>
          <cell r="AC282">
            <v>0</v>
          </cell>
          <cell r="AD282">
            <v>0</v>
          </cell>
          <cell r="AE282">
            <v>0</v>
          </cell>
          <cell r="AF282">
            <v>0</v>
          </cell>
        </row>
        <row r="283">
          <cell r="A283" t="str">
            <v>R637</v>
          </cell>
          <cell r="B283" t="str">
            <v/>
          </cell>
          <cell r="C283" t="str">
            <v/>
          </cell>
          <cell r="D283" t="str">
            <v/>
          </cell>
          <cell r="E283" t="str">
            <v/>
          </cell>
          <cell r="F283" t="str">
            <v/>
          </cell>
          <cell r="G283" t="str">
            <v>East Sussex</v>
          </cell>
          <cell r="H283">
            <v>137004592.15265301</v>
          </cell>
          <cell r="I283">
            <v>113804595.01356301</v>
          </cell>
          <cell r="J283">
            <v>96826971.651758164</v>
          </cell>
          <cell r="K283">
            <v>87321548.437083006</v>
          </cell>
          <cell r="L283">
            <v>78420316.629323006</v>
          </cell>
          <cell r="M283">
            <v>45106901.688940004</v>
          </cell>
          <cell r="N283">
            <v>26726744.526593566</v>
          </cell>
          <cell r="O283">
            <v>14966014.988815</v>
          </cell>
          <cell r="P283">
            <v>3491080.6711599999</v>
          </cell>
          <cell r="Q283">
            <v>68697693.324623004</v>
          </cell>
          <cell r="R283">
            <v>70100227.125164598</v>
          </cell>
          <cell r="S283">
            <v>72355533.448267996</v>
          </cell>
          <cell r="T283">
            <v>74929235.958161995</v>
          </cell>
          <cell r="U283">
            <v>57301995.221661001</v>
          </cell>
          <cell r="V283">
            <v>58638395.877093107</v>
          </cell>
          <cell r="W283">
            <v>60524945.328097001</v>
          </cell>
          <cell r="X283">
            <v>62677831.172183998</v>
          </cell>
          <cell r="Y283">
            <v>63545366.325277001</v>
          </cell>
          <cell r="Z283">
            <v>64842710.090777256</v>
          </cell>
          <cell r="AA283">
            <v>66928868.439647898</v>
          </cell>
          <cell r="AB283">
            <v>69309543.261299849</v>
          </cell>
          <cell r="AC283">
            <v>0</v>
          </cell>
          <cell r="AD283">
            <v>0</v>
          </cell>
          <cell r="AE283">
            <v>0</v>
          </cell>
          <cell r="AF283">
            <v>0</v>
          </cell>
        </row>
        <row r="284">
          <cell r="A284" t="str">
            <v>R638</v>
          </cell>
          <cell r="B284" t="str">
            <v/>
          </cell>
          <cell r="C284" t="str">
            <v/>
          </cell>
          <cell r="D284" t="str">
            <v/>
          </cell>
          <cell r="E284" t="str">
            <v/>
          </cell>
          <cell r="F284" t="str">
            <v/>
          </cell>
          <cell r="G284" t="str">
            <v>Hampshire</v>
          </cell>
          <cell r="H284">
            <v>238147609.46115199</v>
          </cell>
          <cell r="I284">
            <v>190818430.90398699</v>
          </cell>
          <cell r="J284">
            <v>156160712.68423176</v>
          </cell>
          <cell r="K284">
            <v>136686456.22194299</v>
          </cell>
          <cell r="L284">
            <v>118409757.507999</v>
          </cell>
          <cell r="M284">
            <v>80764214.714432999</v>
          </cell>
          <cell r="N284">
            <v>43859626.903751016</v>
          </cell>
          <cell r="O284">
            <v>20772352.920136999</v>
          </cell>
          <cell r="P284">
            <v>-1627436.3769660001</v>
          </cell>
          <cell r="Q284">
            <v>110054216.18955401</v>
          </cell>
          <cell r="R284">
            <v>112301085.78048073</v>
          </cell>
          <cell r="S284">
            <v>115914103.301806</v>
          </cell>
          <cell r="T284">
            <v>120037193.884965</v>
          </cell>
          <cell r="U284">
            <v>66220400.016654</v>
          </cell>
          <cell r="V284">
            <v>69556060.513728708</v>
          </cell>
          <cell r="W284">
            <v>71793859.584004</v>
          </cell>
          <cell r="X284">
            <v>74347583.228906006</v>
          </cell>
          <cell r="Y284">
            <v>101800149.975337</v>
          </cell>
          <cell r="Z284">
            <v>103878504.34694467</v>
          </cell>
          <cell r="AA284">
            <v>107220545.55417056</v>
          </cell>
          <cell r="AB284">
            <v>111034404.34359263</v>
          </cell>
          <cell r="AC284">
            <v>0</v>
          </cell>
          <cell r="AD284">
            <v>0</v>
          </cell>
          <cell r="AE284">
            <v>0</v>
          </cell>
          <cell r="AF284">
            <v>0</v>
          </cell>
        </row>
        <row r="285">
          <cell r="A285" t="str">
            <v>R639</v>
          </cell>
          <cell r="B285" t="str">
            <v/>
          </cell>
          <cell r="C285" t="str">
            <v/>
          </cell>
          <cell r="D285" t="str">
            <v/>
          </cell>
          <cell r="E285" t="str">
            <v/>
          </cell>
          <cell r="F285" t="str">
            <v/>
          </cell>
          <cell r="G285" t="str">
            <v>Leicestershire</v>
          </cell>
          <cell r="H285">
            <v>115865959.50685</v>
          </cell>
          <cell r="I285">
            <v>93618505.323303998</v>
          </cell>
          <cell r="J285">
            <v>77331030.905683309</v>
          </cell>
          <cell r="K285">
            <v>68190455.862544</v>
          </cell>
          <cell r="L285">
            <v>59618499.127397001</v>
          </cell>
          <cell r="M285">
            <v>36991880.540422</v>
          </cell>
          <cell r="N285">
            <v>19548315.555199802</v>
          </cell>
          <cell r="O285">
            <v>8548720.5253870003</v>
          </cell>
          <cell r="P285">
            <v>-2144706.0769039998</v>
          </cell>
          <cell r="Q285">
            <v>56626624.782881998</v>
          </cell>
          <cell r="R285">
            <v>57782715.350483514</v>
          </cell>
          <cell r="S285">
            <v>59641735.337157004</v>
          </cell>
          <cell r="T285">
            <v>61763205.204301998</v>
          </cell>
          <cell r="U285">
            <v>36742837.247391</v>
          </cell>
          <cell r="V285">
            <v>37565577.743742362</v>
          </cell>
          <cell r="W285">
            <v>38774159.919449002</v>
          </cell>
          <cell r="X285">
            <v>40153365.461139001</v>
          </cell>
          <cell r="Y285">
            <v>52379627.924166001</v>
          </cell>
          <cell r="Z285">
            <v>53449011.699197255</v>
          </cell>
          <cell r="AA285">
            <v>55168605.186870232</v>
          </cell>
          <cell r="AB285">
            <v>57130964.81397935</v>
          </cell>
          <cell r="AC285">
            <v>0</v>
          </cell>
          <cell r="AD285">
            <v>0</v>
          </cell>
          <cell r="AE285">
            <v>0</v>
          </cell>
          <cell r="AF285">
            <v>0</v>
          </cell>
        </row>
        <row r="286">
          <cell r="A286" t="str">
            <v>R640</v>
          </cell>
          <cell r="B286" t="str">
            <v/>
          </cell>
          <cell r="C286" t="str">
            <v/>
          </cell>
          <cell r="D286" t="str">
            <v/>
          </cell>
          <cell r="E286" t="str">
            <v/>
          </cell>
          <cell r="F286" t="str">
            <v/>
          </cell>
          <cell r="G286" t="str">
            <v>Staffordshire</v>
          </cell>
          <cell r="H286">
            <v>186518970.86648101</v>
          </cell>
          <cell r="I286">
            <v>156876062.18771899</v>
          </cell>
          <cell r="J286">
            <v>135187167.4019824</v>
          </cell>
          <cell r="K286">
            <v>123055260.943223</v>
          </cell>
          <cell r="L286">
            <v>111700962.350425</v>
          </cell>
          <cell r="M286">
            <v>64266804.040891998</v>
          </cell>
          <cell r="N286">
            <v>40687196.35770452</v>
          </cell>
          <cell r="O286">
            <v>25514980.459594999</v>
          </cell>
          <cell r="P286">
            <v>10691152.271303</v>
          </cell>
          <cell r="Q286">
            <v>92609258.146826997</v>
          </cell>
          <cell r="R286">
            <v>94499971.044277877</v>
          </cell>
          <cell r="S286">
            <v>97540280.483628005</v>
          </cell>
          <cell r="T286">
            <v>101009810.07912201</v>
          </cell>
          <cell r="U286">
            <v>68665546.612528995</v>
          </cell>
          <cell r="V286">
            <v>71679822.432673842</v>
          </cell>
          <cell r="W286">
            <v>73985948.438266993</v>
          </cell>
          <cell r="X286">
            <v>76617645.174061999</v>
          </cell>
          <cell r="Y286">
            <v>85663563.785815001</v>
          </cell>
          <cell r="Z286">
            <v>87412473.215957046</v>
          </cell>
          <cell r="AA286">
            <v>90224759.447355911</v>
          </cell>
          <cell r="AB286">
            <v>93434074.323187858</v>
          </cell>
          <cell r="AC286">
            <v>0</v>
          </cell>
          <cell r="AD286">
            <v>0</v>
          </cell>
          <cell r="AE286">
            <v>0</v>
          </cell>
          <cell r="AF286">
            <v>0</v>
          </cell>
        </row>
        <row r="287">
          <cell r="A287" t="str">
            <v>R663</v>
          </cell>
          <cell r="B287" t="str">
            <v/>
          </cell>
          <cell r="C287" t="str">
            <v/>
          </cell>
          <cell r="D287" t="str">
            <v/>
          </cell>
          <cell r="E287" t="str">
            <v/>
          </cell>
          <cell r="F287" t="str">
            <v/>
          </cell>
          <cell r="G287" t="str">
            <v>Cambridgeshire</v>
          </cell>
          <cell r="H287">
            <v>116159366.743756</v>
          </cell>
          <cell r="I287">
            <v>93192968.377694994</v>
          </cell>
          <cell r="J287">
            <v>76380190.331919312</v>
          </cell>
          <cell r="K287">
            <v>66948049.870792001</v>
          </cell>
          <cell r="L287">
            <v>58104520.496674001</v>
          </cell>
          <cell r="M287">
            <v>33346701.19557</v>
          </cell>
          <cell r="N287">
            <v>15312100.283596158</v>
          </cell>
          <cell r="O287">
            <v>3915240.8012319999</v>
          </cell>
          <cell r="P287">
            <v>-7170379.6912390003</v>
          </cell>
          <cell r="Q287">
            <v>59846267.182123996</v>
          </cell>
          <cell r="R287">
            <v>61068090.048323154</v>
          </cell>
          <cell r="S287">
            <v>63032809.069559999</v>
          </cell>
          <cell r="T287">
            <v>65274900.187912002</v>
          </cell>
          <cell r="U287">
            <v>36355050.486451</v>
          </cell>
          <cell r="V287">
            <v>37541490.721628249</v>
          </cell>
          <cell r="W287">
            <v>38749297.955292001</v>
          </cell>
          <cell r="X287">
            <v>40127619.151354</v>
          </cell>
          <cell r="Y287">
            <v>55357797.143464997</v>
          </cell>
          <cell r="Z287">
            <v>56487983.294698924</v>
          </cell>
          <cell r="AA287">
            <v>58305348.389343001</v>
          </cell>
          <cell r="AB287">
            <v>60379282.673818603</v>
          </cell>
          <cell r="AC287">
            <v>0</v>
          </cell>
          <cell r="AD287">
            <v>0</v>
          </cell>
          <cell r="AE287">
            <v>0</v>
          </cell>
          <cell r="AF287">
            <v>0</v>
          </cell>
        </row>
        <row r="288">
          <cell r="A288" t="str">
            <v>R665</v>
          </cell>
          <cell r="B288" t="str">
            <v/>
          </cell>
          <cell r="C288" t="str">
            <v/>
          </cell>
          <cell r="D288" t="str">
            <v/>
          </cell>
          <cell r="E288" t="str">
            <v/>
          </cell>
          <cell r="F288" t="str">
            <v/>
          </cell>
          <cell r="G288" t="str">
            <v>Devon</v>
          </cell>
          <cell r="H288">
            <v>183533747.775179</v>
          </cell>
          <cell r="I288">
            <v>151644245.86041</v>
          </cell>
          <cell r="J288">
            <v>128307331.43800242</v>
          </cell>
          <cell r="K288">
            <v>115240343.97610401</v>
          </cell>
          <cell r="L288">
            <v>103003283.127047</v>
          </cell>
          <cell r="M288">
            <v>57699963.364575997</v>
          </cell>
          <cell r="N288">
            <v>32445080.154695153</v>
          </cell>
          <cell r="O288">
            <v>16293955.160971999</v>
          </cell>
          <cell r="P288">
            <v>537349.12853800005</v>
          </cell>
          <cell r="Q288">
            <v>93944282.495835006</v>
          </cell>
          <cell r="R288">
            <v>95862251.283307269</v>
          </cell>
          <cell r="S288">
            <v>98946388.815132007</v>
          </cell>
          <cell r="T288">
            <v>102465933.998509</v>
          </cell>
          <cell r="U288">
            <v>72109464.167284995</v>
          </cell>
          <cell r="V288">
            <v>75119370.14550966</v>
          </cell>
          <cell r="W288">
            <v>77536155.331872001</v>
          </cell>
          <cell r="X288">
            <v>80294133.721013993</v>
          </cell>
          <cell r="Y288">
            <v>86898461.308647007</v>
          </cell>
          <cell r="Z288">
            <v>88672582.437059224</v>
          </cell>
          <cell r="AA288">
            <v>91525409.653997108</v>
          </cell>
          <cell r="AB288">
            <v>94780988.948620841</v>
          </cell>
          <cell r="AC288">
            <v>0</v>
          </cell>
          <cell r="AD288">
            <v>0</v>
          </cell>
          <cell r="AE288">
            <v>0</v>
          </cell>
          <cell r="AF288">
            <v>0</v>
          </cell>
        </row>
        <row r="289">
          <cell r="A289" t="str">
            <v>R666</v>
          </cell>
          <cell r="B289" t="str">
            <v/>
          </cell>
          <cell r="C289" t="str">
            <v/>
          </cell>
          <cell r="D289" t="str">
            <v/>
          </cell>
          <cell r="E289" t="str">
            <v/>
          </cell>
          <cell r="F289" t="str">
            <v/>
          </cell>
          <cell r="G289" t="str">
            <v>Essex</v>
          </cell>
          <cell r="H289">
            <v>335291071.507806</v>
          </cell>
          <cell r="I289">
            <v>279592728.65969902</v>
          </cell>
          <cell r="J289">
            <v>238830556.26661763</v>
          </cell>
          <cell r="K289">
            <v>216001023.28309</v>
          </cell>
          <cell r="L289">
            <v>194618216.78838101</v>
          </cell>
          <cell r="M289">
            <v>117938174.75188001</v>
          </cell>
          <cell r="N289">
            <v>73875659.000895739</v>
          </cell>
          <cell r="O289">
            <v>45739098.664004996</v>
          </cell>
          <cell r="P289">
            <v>18300037.424869001</v>
          </cell>
          <cell r="Q289">
            <v>161654553.90781999</v>
          </cell>
          <cell r="R289">
            <v>164954897.26572189</v>
          </cell>
          <cell r="S289">
            <v>170261924.61908501</v>
          </cell>
          <cell r="T289">
            <v>176318179.36351201</v>
          </cell>
          <cell r="U289">
            <v>118604049.313815</v>
          </cell>
          <cell r="V289">
            <v>124005856.23069634</v>
          </cell>
          <cell r="W289">
            <v>127995446.60905001</v>
          </cell>
          <cell r="X289">
            <v>132548273.27611101</v>
          </cell>
          <cell r="Y289">
            <v>149530462.36473301</v>
          </cell>
          <cell r="Z289">
            <v>152583279.97079274</v>
          </cell>
          <cell r="AA289">
            <v>157492280.27265364</v>
          </cell>
          <cell r="AB289">
            <v>163094315.91124862</v>
          </cell>
          <cell r="AC289">
            <v>0</v>
          </cell>
          <cell r="AD289">
            <v>0</v>
          </cell>
          <cell r="AE289">
            <v>0</v>
          </cell>
          <cell r="AF289">
            <v>0</v>
          </cell>
        </row>
        <row r="290">
          <cell r="A290" t="str">
            <v>R667</v>
          </cell>
          <cell r="B290" t="str">
            <v/>
          </cell>
          <cell r="C290" t="str">
            <v/>
          </cell>
          <cell r="D290" t="str">
            <v/>
          </cell>
          <cell r="E290" t="str">
            <v/>
          </cell>
          <cell r="F290" t="str">
            <v/>
          </cell>
          <cell r="G290" t="str">
            <v>Kent</v>
          </cell>
          <cell r="H290">
            <v>340015287.16939199</v>
          </cell>
          <cell r="I290">
            <v>283385669.03437001</v>
          </cell>
          <cell r="J290">
            <v>241947639.01388401</v>
          </cell>
          <cell r="K290">
            <v>218757294.90834001</v>
          </cell>
          <cell r="L290">
            <v>197046716.13502601</v>
          </cell>
          <cell r="M290">
            <v>111424590.197583</v>
          </cell>
          <cell r="N290">
            <v>66475798.552155375</v>
          </cell>
          <cell r="O290">
            <v>37640069.723201998</v>
          </cell>
          <cell r="P290">
            <v>9487110.7361159995</v>
          </cell>
          <cell r="Q290">
            <v>171961078.83678699</v>
          </cell>
          <cell r="R290">
            <v>175471840.46172863</v>
          </cell>
          <cell r="S290">
            <v>181117225.18513799</v>
          </cell>
          <cell r="T290">
            <v>187559605.398911</v>
          </cell>
          <cell r="U290">
            <v>123963548.071619</v>
          </cell>
          <cell r="V290">
            <v>128863763.87804359</v>
          </cell>
          <cell r="W290">
            <v>133009645.759056</v>
          </cell>
          <cell r="X290">
            <v>137740828.611505</v>
          </cell>
          <cell r="Y290">
            <v>159063997.92402801</v>
          </cell>
          <cell r="Z290">
            <v>162311452.42709899</v>
          </cell>
          <cell r="AA290">
            <v>167533433.29625264</v>
          </cell>
          <cell r="AB290">
            <v>173492634.99399269</v>
          </cell>
          <cell r="AC290">
            <v>0</v>
          </cell>
          <cell r="AD290">
            <v>0</v>
          </cell>
          <cell r="AE290">
            <v>0</v>
          </cell>
          <cell r="AF290">
            <v>0</v>
          </cell>
        </row>
        <row r="291">
          <cell r="A291" t="str">
            <v>R668</v>
          </cell>
          <cell r="B291" t="str">
            <v/>
          </cell>
          <cell r="C291" t="str">
            <v/>
          </cell>
          <cell r="D291" t="str">
            <v/>
          </cell>
          <cell r="E291" t="str">
            <v/>
          </cell>
          <cell r="F291" t="str">
            <v/>
          </cell>
          <cell r="G291" t="str">
            <v>Lancashire</v>
          </cell>
          <cell r="H291">
            <v>338465960.00913799</v>
          </cell>
          <cell r="I291">
            <v>292249472.16606897</v>
          </cell>
          <cell r="J291">
            <v>258455846.72557753</v>
          </cell>
          <cell r="K291">
            <v>239620657.73423001</v>
          </cell>
          <cell r="L291">
            <v>222031618.46797401</v>
          </cell>
          <cell r="M291">
            <v>118841603.341933</v>
          </cell>
          <cell r="N291">
            <v>81507678.576448679</v>
          </cell>
          <cell r="O291">
            <v>56979607.566678002</v>
          </cell>
          <cell r="P291">
            <v>32893985.291161001</v>
          </cell>
          <cell r="Q291">
            <v>173407868.824137</v>
          </cell>
          <cell r="R291">
            <v>176948168.14912885</v>
          </cell>
          <cell r="S291">
            <v>182641050.16755301</v>
          </cell>
          <cell r="T291">
            <v>189137633.17681301</v>
          </cell>
          <cell r="U291">
            <v>140072421.30817899</v>
          </cell>
          <cell r="V291">
            <v>147042215.02782744</v>
          </cell>
          <cell r="W291">
            <v>151772944.88299999</v>
          </cell>
          <cell r="X291">
            <v>157171542.48243201</v>
          </cell>
          <cell r="Y291">
            <v>160402278.66232699</v>
          </cell>
          <cell r="Z291">
            <v>163677055.5379442</v>
          </cell>
          <cell r="AA291">
            <v>168942971.40498653</v>
          </cell>
          <cell r="AB291">
            <v>174952310.68855205</v>
          </cell>
          <cell r="AC291">
            <v>0</v>
          </cell>
          <cell r="AD291">
            <v>0</v>
          </cell>
          <cell r="AE291">
            <v>0</v>
          </cell>
          <cell r="AF291">
            <v>0</v>
          </cell>
        </row>
        <row r="292">
          <cell r="A292" t="str">
            <v>R669</v>
          </cell>
          <cell r="B292" t="str">
            <v/>
          </cell>
          <cell r="C292" t="str">
            <v/>
          </cell>
          <cell r="D292" t="str">
            <v/>
          </cell>
          <cell r="E292" t="str">
            <v/>
          </cell>
          <cell r="F292" t="str">
            <v/>
          </cell>
          <cell r="G292" t="str">
            <v>Nottinghamshire</v>
          </cell>
          <cell r="H292">
            <v>193909271.2965</v>
          </cell>
          <cell r="I292">
            <v>162896246.85061201</v>
          </cell>
          <cell r="J292">
            <v>140206949.25434268</v>
          </cell>
          <cell r="K292">
            <v>127521917.613066</v>
          </cell>
          <cell r="L292">
            <v>115653662.159382</v>
          </cell>
          <cell r="M292">
            <v>63234072.113618001</v>
          </cell>
          <cell r="N292">
            <v>38510069.100915074</v>
          </cell>
          <cell r="O292">
            <v>22553184.767344002</v>
          </cell>
          <cell r="P292">
            <v>6951168.0059829997</v>
          </cell>
          <cell r="Q292">
            <v>99662174.736993998</v>
          </cell>
          <cell r="R292">
            <v>101696880.15342759</v>
          </cell>
          <cell r="S292">
            <v>104968732.845722</v>
          </cell>
          <cell r="T292">
            <v>108702494.15339901</v>
          </cell>
          <cell r="U292">
            <v>80280261.896975994</v>
          </cell>
          <cell r="V292">
            <v>83257328.858327881</v>
          </cell>
          <cell r="W292">
            <v>85935933.306835994</v>
          </cell>
          <cell r="X292">
            <v>88992693.677486002</v>
          </cell>
          <cell r="Y292">
            <v>92187511.631720006</v>
          </cell>
          <cell r="Z292">
            <v>94069614.141920522</v>
          </cell>
          <cell r="AA292">
            <v>97096077.882292852</v>
          </cell>
          <cell r="AB292">
            <v>100549807.09189409</v>
          </cell>
          <cell r="AC292">
            <v>0</v>
          </cell>
          <cell r="AD292">
            <v>0</v>
          </cell>
          <cell r="AE292">
            <v>0</v>
          </cell>
          <cell r="AF292">
            <v>0</v>
          </cell>
        </row>
        <row r="293">
          <cell r="A293" t="str">
            <v>R671</v>
          </cell>
          <cell r="B293" t="str">
            <v/>
          </cell>
          <cell r="C293" t="str">
            <v/>
          </cell>
          <cell r="D293" t="str">
            <v/>
          </cell>
          <cell r="E293" t="str">
            <v/>
          </cell>
          <cell r="F293" t="str">
            <v/>
          </cell>
          <cell r="G293" t="str">
            <v>Worcestershire</v>
          </cell>
          <cell r="H293">
            <v>115303689.70224699</v>
          </cell>
          <cell r="I293">
            <v>94450161.756625995</v>
          </cell>
          <cell r="J293">
            <v>79186944.929034144</v>
          </cell>
          <cell r="K293">
            <v>70632888.380037993</v>
          </cell>
          <cell r="L293">
            <v>62617671.406577997</v>
          </cell>
          <cell r="M293">
            <v>36346546.471814997</v>
          </cell>
          <cell r="N293">
            <v>19897084.802121878</v>
          </cell>
          <cell r="O293">
            <v>9435519.5056669991</v>
          </cell>
          <cell r="P293">
            <v>-756501.56783499999</v>
          </cell>
          <cell r="Q293">
            <v>58103615.284810998</v>
          </cell>
          <cell r="R293">
            <v>59289860.126912273</v>
          </cell>
          <cell r="S293">
            <v>61197368.874371998</v>
          </cell>
          <cell r="T293">
            <v>63374172.974413</v>
          </cell>
          <cell r="U293">
            <v>41082442.169543996</v>
          </cell>
          <cell r="V293">
            <v>43810748.819598146</v>
          </cell>
          <cell r="W293">
            <v>45220254.364513002</v>
          </cell>
          <cell r="X293">
            <v>46828748.927533999</v>
          </cell>
          <cell r="Y293">
            <v>53745844.138449997</v>
          </cell>
          <cell r="Z293">
            <v>54843120.617393859</v>
          </cell>
          <cell r="AA293">
            <v>56607566.208794102</v>
          </cell>
          <cell r="AB293">
            <v>58621110.00133203</v>
          </cell>
          <cell r="AC293">
            <v>0</v>
          </cell>
          <cell r="AD293">
            <v>0</v>
          </cell>
          <cell r="AE293">
            <v>0</v>
          </cell>
          <cell r="AF293">
            <v>0</v>
          </cell>
        </row>
        <row r="294">
          <cell r="A294" t="str">
            <v>R601</v>
          </cell>
          <cell r="B294" t="str">
            <v/>
          </cell>
          <cell r="C294" t="str">
            <v/>
          </cell>
          <cell r="D294" t="str">
            <v/>
          </cell>
          <cell r="E294" t="str">
            <v/>
          </cell>
          <cell r="F294" t="str">
            <v/>
          </cell>
          <cell r="G294" t="str">
            <v>Isle of Wight Council</v>
          </cell>
          <cell r="H294">
            <v>56951290.262345999</v>
          </cell>
          <cell r="I294">
            <v>49160594.671613</v>
          </cell>
          <cell r="J294">
            <v>43321237.253767788</v>
          </cell>
          <cell r="K294">
            <v>40139489.173358999</v>
          </cell>
          <cell r="L294">
            <v>37157718.141024999</v>
          </cell>
          <cell r="M294">
            <v>19169992.76715</v>
          </cell>
          <cell r="N294">
            <v>12718346.481454808</v>
          </cell>
          <cell r="O294">
            <v>8552023.9439499993</v>
          </cell>
          <cell r="P294">
            <v>4446679.7076369999</v>
          </cell>
          <cell r="Q294">
            <v>29990601.904463999</v>
          </cell>
          <cell r="R294">
            <v>30602890.772312988</v>
          </cell>
          <cell r="S294">
            <v>31587465.229409002</v>
          </cell>
          <cell r="T294">
            <v>32711038.433387998</v>
          </cell>
          <cell r="U294">
            <v>12552853.828172</v>
          </cell>
          <cell r="V294">
            <v>12365366.184576543</v>
          </cell>
          <cell r="W294">
            <v>12763192.121627999</v>
          </cell>
          <cell r="X294">
            <v>13217181.720380001</v>
          </cell>
          <cell r="Y294">
            <v>27741306.761629</v>
          </cell>
          <cell r="Z294">
            <v>28307673.964389514</v>
          </cell>
          <cell r="AA294">
            <v>29218405.337203328</v>
          </cell>
          <cell r="AB294">
            <v>30257710.5508839</v>
          </cell>
          <cell r="AC294">
            <v>0</v>
          </cell>
          <cell r="AD294">
            <v>0</v>
          </cell>
          <cell r="AE294">
            <v>0</v>
          </cell>
          <cell r="AF294">
            <v>0</v>
          </cell>
        </row>
        <row r="295">
          <cell r="A295" t="str">
            <v>R601L</v>
          </cell>
          <cell r="B295" t="str">
            <v/>
          </cell>
          <cell r="C295" t="str">
            <v>R601</v>
          </cell>
          <cell r="D295" t="str">
            <v/>
          </cell>
          <cell r="E295" t="str">
            <v/>
          </cell>
          <cell r="F295" t="str">
            <v/>
          </cell>
          <cell r="G295" t="str">
            <v>Isle of Wight Council (Lower)</v>
          </cell>
          <cell r="H295">
            <v>6976395.9134</v>
          </cell>
          <cell r="I295">
            <v>5814245.692121</v>
          </cell>
          <cell r="J295">
            <v>4940886.8248550333</v>
          </cell>
          <cell r="K295">
            <v>4481791.285402</v>
          </cell>
          <cell r="L295">
            <v>3972107.7923949999</v>
          </cell>
          <cell r="M295">
            <v>1854684.613712</v>
          </cell>
          <cell r="N295">
            <v>900487.2498532515</v>
          </cell>
          <cell r="O295">
            <v>311401.56510299997</v>
          </cell>
          <cell r="P295">
            <v>-346623.62312599999</v>
          </cell>
          <cell r="Q295">
            <v>3959561.0784089998</v>
          </cell>
          <cell r="R295">
            <v>4040399.5750017818</v>
          </cell>
          <cell r="S295">
            <v>4170389.7202989999</v>
          </cell>
          <cell r="T295">
            <v>4318731.4155200003</v>
          </cell>
          <cell r="V295">
            <v>0</v>
          </cell>
          <cell r="W295">
            <v>0</v>
          </cell>
          <cell r="X295">
            <v>0</v>
          </cell>
          <cell r="Y295">
            <v>3662593.9975279998</v>
          </cell>
          <cell r="Z295">
            <v>3737369.6068766485</v>
          </cell>
          <cell r="AA295">
            <v>3857610.4912765753</v>
          </cell>
          <cell r="AB295">
            <v>3994826.5593560003</v>
          </cell>
          <cell r="AD295">
            <v>0</v>
          </cell>
          <cell r="AE295">
            <v>0</v>
          </cell>
          <cell r="AF295">
            <v>0</v>
          </cell>
        </row>
        <row r="296">
          <cell r="A296" t="str">
            <v>R601U</v>
          </cell>
          <cell r="B296" t="str">
            <v>R601</v>
          </cell>
          <cell r="C296" t="str">
            <v/>
          </cell>
          <cell r="D296" t="str">
            <v/>
          </cell>
          <cell r="E296" t="str">
            <v/>
          </cell>
          <cell r="F296" t="str">
            <v/>
          </cell>
          <cell r="G296" t="str">
            <v>Isle of Wight Council (Upper)</v>
          </cell>
          <cell r="H296">
            <v>46525249.871319003</v>
          </cell>
          <cell r="I296">
            <v>40145910.798464999</v>
          </cell>
          <cell r="J296">
            <v>35481620.958743498</v>
          </cell>
          <cell r="K296">
            <v>32882873.945535</v>
          </cell>
          <cell r="L296">
            <v>30456603.244263999</v>
          </cell>
          <cell r="M296">
            <v>15807866.050814001</v>
          </cell>
          <cell r="N296">
            <v>10646690.089511089</v>
          </cell>
          <cell r="O296">
            <v>7248938.8658990003</v>
          </cell>
          <cell r="P296">
            <v>3910863.3598159999</v>
          </cell>
          <cell r="Q296">
            <v>24338044.747651</v>
          </cell>
          <cell r="R296">
            <v>24834930.869232409</v>
          </cell>
          <cell r="S296">
            <v>25633935.079635002</v>
          </cell>
          <cell r="T296">
            <v>26545739.884447999</v>
          </cell>
          <cell r="U296">
            <v>12552853.828172</v>
          </cell>
          <cell r="V296">
            <v>0</v>
          </cell>
          <cell r="W296">
            <v>0</v>
          </cell>
          <cell r="X296">
            <v>0</v>
          </cell>
          <cell r="Y296">
            <v>22512691.391577002</v>
          </cell>
          <cell r="Z296">
            <v>22972311.054039977</v>
          </cell>
          <cell r="AA296">
            <v>23711389.948662378</v>
          </cell>
          <cell r="AB296">
            <v>24554809.393114399</v>
          </cell>
          <cell r="AC296">
            <v>0</v>
          </cell>
          <cell r="AD296">
            <v>0</v>
          </cell>
          <cell r="AE296">
            <v>0</v>
          </cell>
          <cell r="AF296">
            <v>0</v>
          </cell>
        </row>
        <row r="297">
          <cell r="A297" t="str">
            <v>R601F</v>
          </cell>
          <cell r="B297" t="str">
            <v/>
          </cell>
          <cell r="C297" t="str">
            <v/>
          </cell>
          <cell r="D297" t="str">
            <v>R601</v>
          </cell>
          <cell r="E297" t="str">
            <v/>
          </cell>
          <cell r="F297" t="str">
            <v/>
          </cell>
          <cell r="G297" t="str">
            <v>Isle of Wight Council (Fire)</v>
          </cell>
          <cell r="H297">
            <v>3449644.4776280001</v>
          </cell>
          <cell r="I297">
            <v>3200438.1810280001</v>
          </cell>
          <cell r="J297">
            <v>2898729.4701692648</v>
          </cell>
          <cell r="K297">
            <v>2774823.9424220002</v>
          </cell>
          <cell r="L297">
            <v>2729007.1043659998</v>
          </cell>
          <cell r="M297">
            <v>1507442.1026240001</v>
          </cell>
          <cell r="N297">
            <v>1171169.1420904687</v>
          </cell>
          <cell r="O297">
            <v>991683.51294799999</v>
          </cell>
          <cell r="P297">
            <v>882439.97094599996</v>
          </cell>
          <cell r="Q297">
            <v>1692996.078404</v>
          </cell>
          <cell r="R297">
            <v>1727560.3280787964</v>
          </cell>
          <cell r="S297">
            <v>1783140.4294739999</v>
          </cell>
          <cell r="T297">
            <v>1846567.1334200001</v>
          </cell>
          <cell r="V297">
            <v>0</v>
          </cell>
          <cell r="W297">
            <v>0</v>
          </cell>
          <cell r="X297">
            <v>0</v>
          </cell>
          <cell r="Y297">
            <v>1566021.372524</v>
          </cell>
          <cell r="Z297">
            <v>1597993.3034728868</v>
          </cell>
          <cell r="AA297">
            <v>1649404.8972634501</v>
          </cell>
          <cell r="AB297">
            <v>1708074.5984135002</v>
          </cell>
          <cell r="AD297">
            <v>0</v>
          </cell>
          <cell r="AE297">
            <v>0</v>
          </cell>
          <cell r="AF297">
            <v>0</v>
          </cell>
        </row>
        <row r="298">
          <cell r="A298" t="str">
            <v>R672</v>
          </cell>
          <cell r="B298" t="str">
            <v/>
          </cell>
          <cell r="C298" t="str">
            <v/>
          </cell>
          <cell r="D298" t="str">
            <v/>
          </cell>
          <cell r="E298" t="str">
            <v/>
          </cell>
          <cell r="F298" t="str">
            <v/>
          </cell>
          <cell r="G298" t="str">
            <v>Cornwall</v>
          </cell>
          <cell r="H298">
            <v>194766520.04198799</v>
          </cell>
          <cell r="I298">
            <v>167921746.00699499</v>
          </cell>
          <cell r="J298">
            <v>177020843.26139274</v>
          </cell>
          <cell r="K298">
            <v>136715516.52747801</v>
          </cell>
          <cell r="L298">
            <v>126458271.46192101</v>
          </cell>
          <cell r="M298">
            <v>65296940.207590997</v>
          </cell>
          <cell r="N298">
            <v>0</v>
          </cell>
          <cell r="O298">
            <v>28626405.972447999</v>
          </cell>
          <cell r="P298">
            <v>14524407.066099999</v>
          </cell>
          <cell r="Q298">
            <v>102624805.799404</v>
          </cell>
          <cell r="R298">
            <v>177020843.26139274</v>
          </cell>
          <cell r="S298">
            <v>108089110.55503</v>
          </cell>
          <cell r="T298">
            <v>111933864.39582101</v>
          </cell>
          <cell r="U298">
            <v>21030067.809317</v>
          </cell>
          <cell r="V298">
            <v>18721301.640770078</v>
          </cell>
          <cell r="W298">
            <v>26392886.103962999</v>
          </cell>
          <cell r="X298">
            <v>27331686.966480002</v>
          </cell>
          <cell r="Y298">
            <v>94927945.364447996</v>
          </cell>
          <cell r="Z298">
            <v>163744280.0167883</v>
          </cell>
          <cell r="AA298">
            <v>99982427.26340276</v>
          </cell>
          <cell r="AB298">
            <v>103538824.56613444</v>
          </cell>
          <cell r="AC298">
            <v>0</v>
          </cell>
          <cell r="AD298">
            <v>0</v>
          </cell>
          <cell r="AE298">
            <v>0</v>
          </cell>
          <cell r="AF298">
            <v>0</v>
          </cell>
        </row>
        <row r="299">
          <cell r="A299" t="str">
            <v>R672L</v>
          </cell>
          <cell r="B299" t="str">
            <v/>
          </cell>
          <cell r="C299" t="str">
            <v>R672</v>
          </cell>
          <cell r="D299" t="str">
            <v/>
          </cell>
          <cell r="E299" t="str">
            <v/>
          </cell>
          <cell r="F299" t="str">
            <v/>
          </cell>
          <cell r="G299" t="str">
            <v>Cornwall (Lower)</v>
          </cell>
          <cell r="H299">
            <v>25696033.184657998</v>
          </cell>
          <cell r="I299">
            <v>21384465.687644999</v>
          </cell>
          <cell r="J299">
            <v>18144211.997234315</v>
          </cell>
          <cell r="K299">
            <v>16440605.026137</v>
          </cell>
          <cell r="L299">
            <v>14549162.018531</v>
          </cell>
          <cell r="M299">
            <v>6827839.4736339999</v>
          </cell>
          <cell r="N299">
            <v>0</v>
          </cell>
          <cell r="O299">
            <v>1108904.586869</v>
          </cell>
          <cell r="P299">
            <v>-1327890.434895</v>
          </cell>
          <cell r="Q299">
            <v>14556626.214011</v>
          </cell>
          <cell r="R299">
            <v>18144211.997234315</v>
          </cell>
          <cell r="S299">
            <v>15331700.439268</v>
          </cell>
          <cell r="T299">
            <v>15877052.453426</v>
          </cell>
          <cell r="V299">
            <v>0</v>
          </cell>
          <cell r="W299">
            <v>0</v>
          </cell>
          <cell r="X299">
            <v>0</v>
          </cell>
          <cell r="Y299">
            <v>13464879.247959999</v>
          </cell>
          <cell r="Z299">
            <v>16783396.09744174</v>
          </cell>
          <cell r="AA299">
            <v>14181822.9063229</v>
          </cell>
          <cell r="AB299">
            <v>14686273.51941905</v>
          </cell>
          <cell r="AD299">
            <v>0</v>
          </cell>
          <cell r="AE299">
            <v>0</v>
          </cell>
          <cell r="AF299">
            <v>0</v>
          </cell>
        </row>
        <row r="300">
          <cell r="A300" t="str">
            <v>R672U</v>
          </cell>
          <cell r="B300" t="str">
            <v>R672</v>
          </cell>
          <cell r="C300" t="str">
            <v/>
          </cell>
          <cell r="D300" t="str">
            <v/>
          </cell>
          <cell r="E300" t="str">
            <v/>
          </cell>
          <cell r="F300" t="str">
            <v/>
          </cell>
          <cell r="G300" t="str">
            <v>Cornwall (Upper)</v>
          </cell>
          <cell r="H300">
            <v>154591214.26754099</v>
          </cell>
          <cell r="I300">
            <v>133118943.340409</v>
          </cell>
          <cell r="J300">
            <v>146742824.47194445</v>
          </cell>
          <cell r="K300">
            <v>108668890.129409</v>
          </cell>
          <cell r="L300">
            <v>100498551.53106099</v>
          </cell>
          <cell r="M300">
            <v>52153657.075034</v>
          </cell>
          <cell r="N300">
            <v>0</v>
          </cell>
          <cell r="O300">
            <v>23392570.139446001</v>
          </cell>
          <cell r="P300">
            <v>12188933.763676999</v>
          </cell>
          <cell r="Q300">
            <v>80965286.265375003</v>
          </cell>
          <cell r="R300">
            <v>146742824.47194445</v>
          </cell>
          <cell r="S300">
            <v>85276319.989962995</v>
          </cell>
          <cell r="T300">
            <v>88309617.767383993</v>
          </cell>
          <cell r="U300">
            <v>21030067.809317</v>
          </cell>
          <cell r="V300">
            <v>0</v>
          </cell>
          <cell r="W300">
            <v>0</v>
          </cell>
          <cell r="X300">
            <v>0</v>
          </cell>
          <cell r="Y300">
            <v>74892889.795471996</v>
          </cell>
          <cell r="Z300">
            <v>135737112.63654864</v>
          </cell>
          <cell r="AA300">
            <v>78880595.990715772</v>
          </cell>
          <cell r="AB300">
            <v>81686396.434830204</v>
          </cell>
          <cell r="AC300">
            <v>0</v>
          </cell>
          <cell r="AD300">
            <v>0</v>
          </cell>
          <cell r="AE300">
            <v>0</v>
          </cell>
          <cell r="AF300">
            <v>0</v>
          </cell>
        </row>
        <row r="301">
          <cell r="A301" t="str">
            <v>R672F</v>
          </cell>
          <cell r="B301" t="str">
            <v/>
          </cell>
          <cell r="C301" t="str">
            <v/>
          </cell>
          <cell r="D301" t="str">
            <v>R672</v>
          </cell>
          <cell r="E301" t="str">
            <v/>
          </cell>
          <cell r="F301" t="str">
            <v/>
          </cell>
          <cell r="G301" t="str">
            <v>Cornwall (Fire)</v>
          </cell>
          <cell r="H301">
            <v>14479272.589788999</v>
          </cell>
          <cell r="I301">
            <v>13418336.978940999</v>
          </cell>
          <cell r="J301">
            <v>12133806.792213969</v>
          </cell>
          <cell r="K301">
            <v>11606021.371932</v>
          </cell>
          <cell r="L301">
            <v>11410557.912328999</v>
          </cell>
          <cell r="M301">
            <v>6315443.6589240003</v>
          </cell>
          <cell r="N301">
            <v>0</v>
          </cell>
          <cell r="O301">
            <v>4124931.2461339999</v>
          </cell>
          <cell r="P301">
            <v>3663363.7373179998</v>
          </cell>
          <cell r="Q301">
            <v>7102893.3200169997</v>
          </cell>
          <cell r="R301">
            <v>12133806.792213969</v>
          </cell>
          <cell r="S301">
            <v>7481090.1257990003</v>
          </cell>
          <cell r="T301">
            <v>7747194.1750109997</v>
          </cell>
          <cell r="V301">
            <v>0</v>
          </cell>
          <cell r="W301">
            <v>0</v>
          </cell>
          <cell r="X301">
            <v>0</v>
          </cell>
          <cell r="Y301">
            <v>6570176.3210159997</v>
          </cell>
          <cell r="Z301">
            <v>11223771.282797921</v>
          </cell>
          <cell r="AA301">
            <v>6920008.3663640758</v>
          </cell>
          <cell r="AB301">
            <v>7166154.6118851751</v>
          </cell>
          <cell r="AD301">
            <v>0</v>
          </cell>
          <cell r="AE301">
            <v>0</v>
          </cell>
          <cell r="AF301">
            <v>0</v>
          </cell>
        </row>
        <row r="302">
          <cell r="A302" t="str">
            <v>R674</v>
          </cell>
          <cell r="B302" t="str">
            <v/>
          </cell>
          <cell r="C302" t="str">
            <v/>
          </cell>
          <cell r="D302" t="str">
            <v/>
          </cell>
          <cell r="E302" t="str">
            <v/>
          </cell>
          <cell r="F302" t="str">
            <v/>
          </cell>
          <cell r="G302" t="str">
            <v>Northumberland</v>
          </cell>
          <cell r="H302">
            <v>121040643.80493601</v>
          </cell>
          <cell r="I302">
            <v>104528915.710686</v>
          </cell>
          <cell r="J302">
            <v>92155917.328282371</v>
          </cell>
          <cell r="K302">
            <v>85417562.029624999</v>
          </cell>
          <cell r="L302">
            <v>79073584.499078006</v>
          </cell>
          <cell r="M302">
            <v>41459483.576659001</v>
          </cell>
          <cell r="N302">
            <v>27798858.112936743</v>
          </cell>
          <cell r="O302">
            <v>18989969.115072999</v>
          </cell>
          <cell r="P302">
            <v>10283147.245431</v>
          </cell>
          <cell r="Q302">
            <v>63069432.134026997</v>
          </cell>
          <cell r="R302">
            <v>64357059.215345643</v>
          </cell>
          <cell r="S302">
            <v>66427592.914552003</v>
          </cell>
          <cell r="T302">
            <v>68790437.253647</v>
          </cell>
          <cell r="U302">
            <v>24057695.023074001</v>
          </cell>
          <cell r="V302">
            <v>25756533.838851489</v>
          </cell>
          <cell r="W302">
            <v>26585188.409745999</v>
          </cell>
          <cell r="X302">
            <v>27530829.508295</v>
          </cell>
          <cell r="Y302">
            <v>58339224.723975003</v>
          </cell>
          <cell r="Z302">
            <v>59530279.774194725</v>
          </cell>
          <cell r="AA302">
            <v>61445523.445960604</v>
          </cell>
          <cell r="AB302">
            <v>63631154.459623478</v>
          </cell>
          <cell r="AC302">
            <v>0</v>
          </cell>
          <cell r="AD302">
            <v>0</v>
          </cell>
          <cell r="AE302">
            <v>0</v>
          </cell>
          <cell r="AF302">
            <v>0</v>
          </cell>
        </row>
        <row r="303">
          <cell r="A303" t="str">
            <v>R674L</v>
          </cell>
          <cell r="B303" t="str">
            <v/>
          </cell>
          <cell r="C303" t="str">
            <v>R674</v>
          </cell>
          <cell r="D303" t="str">
            <v/>
          </cell>
          <cell r="E303" t="str">
            <v/>
          </cell>
          <cell r="F303" t="str">
            <v/>
          </cell>
          <cell r="G303" t="str">
            <v>Northumberland (Lower)</v>
          </cell>
          <cell r="H303">
            <v>16261532.065943001</v>
          </cell>
          <cell r="I303">
            <v>13470000.171835</v>
          </cell>
          <cell r="J303">
            <v>11371936.418832457</v>
          </cell>
          <cell r="K303">
            <v>10268360.216947</v>
          </cell>
          <cell r="L303">
            <v>9042926.6456439998</v>
          </cell>
          <cell r="M303">
            <v>4253731.4399229996</v>
          </cell>
          <cell r="N303">
            <v>1967508.1172784232</v>
          </cell>
          <cell r="O303">
            <v>561367.03816600004</v>
          </cell>
          <cell r="P303">
            <v>-1009346.451854</v>
          </cell>
          <cell r="Q303">
            <v>9216268.7319120001</v>
          </cell>
          <cell r="R303">
            <v>9404428.3015540335</v>
          </cell>
          <cell r="S303">
            <v>9706993.1787800007</v>
          </cell>
          <cell r="T303">
            <v>10052273.097498</v>
          </cell>
          <cell r="V303">
            <v>0</v>
          </cell>
          <cell r="W303">
            <v>0</v>
          </cell>
          <cell r="X303">
            <v>0</v>
          </cell>
          <cell r="Y303">
            <v>8525048.5770180002</v>
          </cell>
          <cell r="Z303">
            <v>8699096.1789374817</v>
          </cell>
          <cell r="AA303">
            <v>8978968.6903715003</v>
          </cell>
          <cell r="AB303">
            <v>9298352.6151856501</v>
          </cell>
          <cell r="AD303">
            <v>0</v>
          </cell>
          <cell r="AE303">
            <v>0</v>
          </cell>
          <cell r="AF303">
            <v>0</v>
          </cell>
        </row>
        <row r="304">
          <cell r="A304" t="str">
            <v>R674U</v>
          </cell>
          <cell r="B304" t="str">
            <v>R674</v>
          </cell>
          <cell r="C304" t="str">
            <v/>
          </cell>
          <cell r="D304" t="str">
            <v/>
          </cell>
          <cell r="E304" t="str">
            <v/>
          </cell>
          <cell r="F304" t="str">
            <v/>
          </cell>
          <cell r="G304" t="str">
            <v>Northumberland (Upper)</v>
          </cell>
          <cell r="H304">
            <v>97883161.645713001</v>
          </cell>
          <cell r="I304">
            <v>84670414.885067001</v>
          </cell>
          <cell r="J304">
            <v>75009887.365564704</v>
          </cell>
          <cell r="K304">
            <v>69627592.469408005</v>
          </cell>
          <cell r="L304">
            <v>64602599.870622002</v>
          </cell>
          <cell r="M304">
            <v>34199137.294913001</v>
          </cell>
          <cell r="N304">
            <v>23508186.92784667</v>
          </cell>
          <cell r="O304">
            <v>16468948.603528</v>
          </cell>
          <cell r="P304">
            <v>9553091.1514260005</v>
          </cell>
          <cell r="Q304">
            <v>50471277.590153001</v>
          </cell>
          <cell r="R304">
            <v>51501700.437718041</v>
          </cell>
          <cell r="S304">
            <v>53158643.865881003</v>
          </cell>
          <cell r="T304">
            <v>55049508.719195999</v>
          </cell>
          <cell r="U304">
            <v>24057695.023074001</v>
          </cell>
          <cell r="V304">
            <v>0</v>
          </cell>
          <cell r="W304">
            <v>0</v>
          </cell>
          <cell r="X304">
            <v>0</v>
          </cell>
          <cell r="Y304">
            <v>46685931.770892002</v>
          </cell>
          <cell r="Z304">
            <v>47639072.904889189</v>
          </cell>
          <cell r="AA304">
            <v>49171745.575939931</v>
          </cell>
          <cell r="AB304">
            <v>50920795.565256305</v>
          </cell>
          <cell r="AC304">
            <v>0</v>
          </cell>
          <cell r="AD304">
            <v>0</v>
          </cell>
          <cell r="AE304">
            <v>0</v>
          </cell>
          <cell r="AF304">
            <v>0</v>
          </cell>
        </row>
        <row r="305">
          <cell r="A305" t="str">
            <v>R674F</v>
          </cell>
          <cell r="B305" t="str">
            <v/>
          </cell>
          <cell r="C305" t="str">
            <v/>
          </cell>
          <cell r="D305" t="str">
            <v>R674</v>
          </cell>
          <cell r="E305" t="str">
            <v/>
          </cell>
          <cell r="F305" t="str">
            <v/>
          </cell>
          <cell r="G305" t="str">
            <v>Northumberland (Fire)</v>
          </cell>
          <cell r="H305">
            <v>6895950.0932799997</v>
          </cell>
          <cell r="I305">
            <v>6388500.6537849996</v>
          </cell>
          <cell r="J305">
            <v>5774093.5438852217</v>
          </cell>
          <cell r="K305">
            <v>5521609.3432700001</v>
          </cell>
          <cell r="L305">
            <v>5428057.9828120004</v>
          </cell>
          <cell r="M305">
            <v>3006614.841823</v>
          </cell>
          <cell r="N305">
            <v>2323163.0678116493</v>
          </cell>
          <cell r="O305">
            <v>1959653.4733790001</v>
          </cell>
          <cell r="P305">
            <v>1739402.5458589999</v>
          </cell>
          <cell r="Q305">
            <v>3381885.8119620001</v>
          </cell>
          <cell r="R305">
            <v>3450930.4760735729</v>
          </cell>
          <cell r="S305">
            <v>3561955.869891</v>
          </cell>
          <cell r="T305">
            <v>3688655.436954</v>
          </cell>
          <cell r="V305">
            <v>0</v>
          </cell>
          <cell r="W305">
            <v>0</v>
          </cell>
          <cell r="X305">
            <v>0</v>
          </cell>
          <cell r="Y305">
            <v>3128244.376065</v>
          </cell>
          <cell r="Z305">
            <v>3192110.6903680549</v>
          </cell>
          <cell r="AA305">
            <v>3294809.1796491751</v>
          </cell>
          <cell r="AB305">
            <v>3412006.2791824504</v>
          </cell>
          <cell r="AD305">
            <v>0</v>
          </cell>
          <cell r="AE305">
            <v>0</v>
          </cell>
          <cell r="AF305">
            <v>0</v>
          </cell>
        </row>
        <row r="306">
          <cell r="A306" t="str">
            <v>R602</v>
          </cell>
          <cell r="B306" t="str">
            <v/>
          </cell>
          <cell r="C306" t="str">
            <v/>
          </cell>
          <cell r="D306" t="str">
            <v/>
          </cell>
          <cell r="E306" t="str">
            <v/>
          </cell>
          <cell r="F306" t="str">
            <v/>
          </cell>
          <cell r="G306" t="str">
            <v>Bath &amp; North East Somerset</v>
          </cell>
          <cell r="H306">
            <v>43871170.858203001</v>
          </cell>
          <cell r="I306">
            <v>36102109.530598998</v>
          </cell>
          <cell r="J306">
            <v>30381122.107504126</v>
          </cell>
          <cell r="K306">
            <v>27217615.895245001</v>
          </cell>
          <cell r="L306">
            <v>24133741.458515</v>
          </cell>
          <cell r="M306">
            <v>14422624.077981999</v>
          </cell>
          <cell r="N306">
            <v>0</v>
          </cell>
          <cell r="O306">
            <v>4383796.3171159998</v>
          </cell>
          <cell r="P306">
            <v>487717.81031799997</v>
          </cell>
          <cell r="Q306">
            <v>21679485.452617001</v>
          </cell>
          <cell r="R306">
            <v>30381122.107504126</v>
          </cell>
          <cell r="S306">
            <v>22833819.578127999</v>
          </cell>
          <cell r="T306">
            <v>23646023.648196999</v>
          </cell>
          <cell r="U306">
            <v>-9919325.0897819996</v>
          </cell>
          <cell r="V306">
            <v>-29139032.646821253</v>
          </cell>
          <cell r="W306">
            <v>-9190845.9667409994</v>
          </cell>
          <cell r="X306">
            <v>-9517766.4136689994</v>
          </cell>
          <cell r="Y306">
            <v>20053524.043669999</v>
          </cell>
          <cell r="Z306">
            <v>28102537.949441317</v>
          </cell>
          <cell r="AA306">
            <v>21121283.109768398</v>
          </cell>
          <cell r="AB306">
            <v>21872571.874582224</v>
          </cell>
          <cell r="AC306">
            <v>0.313915</v>
          </cell>
          <cell r="AD306">
            <v>0.48956580786953841</v>
          </cell>
          <cell r="AE306">
            <v>0.286993</v>
          </cell>
          <cell r="AF306">
            <v>0.286993</v>
          </cell>
        </row>
        <row r="307">
          <cell r="A307" t="str">
            <v>R602L</v>
          </cell>
          <cell r="B307" t="str">
            <v/>
          </cell>
          <cell r="C307" t="str">
            <v>R602</v>
          </cell>
          <cell r="D307" t="str">
            <v/>
          </cell>
          <cell r="E307" t="str">
            <v/>
          </cell>
          <cell r="F307" t="str">
            <v/>
          </cell>
          <cell r="G307" t="str">
            <v>Bath &amp; North East Somerset (Lower)</v>
          </cell>
          <cell r="H307">
            <v>7835464.0642750002</v>
          </cell>
          <cell r="I307">
            <v>6106963.1287850002</v>
          </cell>
          <cell r="J307">
            <v>4806711.2936175587</v>
          </cell>
          <cell r="K307">
            <v>4119183.3517720001</v>
          </cell>
          <cell r="L307">
            <v>3354423.585312</v>
          </cell>
          <cell r="M307">
            <v>1928339.253884</v>
          </cell>
          <cell r="N307">
            <v>0</v>
          </cell>
          <cell r="O307">
            <v>-281933.26388099999</v>
          </cell>
          <cell r="P307">
            <v>-1203241.732842</v>
          </cell>
          <cell r="Q307">
            <v>4178623.8749000002</v>
          </cell>
          <cell r="R307">
            <v>4806711.2936175587</v>
          </cell>
          <cell r="S307">
            <v>4401116.6156540001</v>
          </cell>
          <cell r="T307">
            <v>4557665.3181539997</v>
          </cell>
          <cell r="V307">
            <v>0</v>
          </cell>
          <cell r="W307">
            <v>0</v>
          </cell>
          <cell r="X307">
            <v>0</v>
          </cell>
          <cell r="Y307">
            <v>3865227.0842829999</v>
          </cell>
          <cell r="Z307">
            <v>4446207.9465962416</v>
          </cell>
          <cell r="AA307">
            <v>4071032.8694799501</v>
          </cell>
          <cell r="AB307">
            <v>4215840.41929245</v>
          </cell>
          <cell r="AD307">
            <v>0</v>
          </cell>
          <cell r="AE307">
            <v>0</v>
          </cell>
          <cell r="AF307">
            <v>0</v>
          </cell>
        </row>
        <row r="308">
          <cell r="A308" t="str">
            <v>R602U</v>
          </cell>
          <cell r="B308" t="str">
            <v>R602</v>
          </cell>
          <cell r="C308" t="str">
            <v/>
          </cell>
          <cell r="D308" t="str">
            <v/>
          </cell>
          <cell r="E308" t="str">
            <v/>
          </cell>
          <cell r="F308" t="str">
            <v/>
          </cell>
          <cell r="G308" t="str">
            <v>Bath &amp; North East Somerset (Upper)</v>
          </cell>
          <cell r="H308">
            <v>36035706.793926999</v>
          </cell>
          <cell r="I308">
            <v>29995146.401813999</v>
          </cell>
          <cell r="J308">
            <v>25574410.813886568</v>
          </cell>
          <cell r="K308">
            <v>23098432.543471999</v>
          </cell>
          <cell r="L308">
            <v>20779317.873202998</v>
          </cell>
          <cell r="M308">
            <v>12494284.824098</v>
          </cell>
          <cell r="N308">
            <v>0</v>
          </cell>
          <cell r="O308">
            <v>4665729.5809979998</v>
          </cell>
          <cell r="P308">
            <v>1690959.5431599999</v>
          </cell>
          <cell r="Q308">
            <v>17500861.577716</v>
          </cell>
          <cell r="R308">
            <v>25574410.813886568</v>
          </cell>
          <cell r="S308">
            <v>18432702.962475002</v>
          </cell>
          <cell r="T308">
            <v>19088358.330042999</v>
          </cell>
          <cell r="U308">
            <v>-9919325.0897819996</v>
          </cell>
          <cell r="V308">
            <v>0</v>
          </cell>
          <cell r="W308">
            <v>0</v>
          </cell>
          <cell r="X308">
            <v>0</v>
          </cell>
          <cell r="Y308">
            <v>16188296.959388001</v>
          </cell>
          <cell r="Z308">
            <v>23656330.002845075</v>
          </cell>
          <cell r="AA308">
            <v>17050250.240289379</v>
          </cell>
          <cell r="AB308">
            <v>17656731.455289774</v>
          </cell>
          <cell r="AC308">
            <v>0.313915</v>
          </cell>
          <cell r="AD308">
            <v>0</v>
          </cell>
          <cell r="AE308">
            <v>0</v>
          </cell>
          <cell r="AF308">
            <v>0</v>
          </cell>
        </row>
        <row r="309">
          <cell r="A309" t="str">
            <v>R603</v>
          </cell>
          <cell r="B309" t="str">
            <v/>
          </cell>
          <cell r="C309" t="str">
            <v/>
          </cell>
          <cell r="D309" t="str">
            <v/>
          </cell>
          <cell r="E309" t="str">
            <v/>
          </cell>
          <cell r="F309" t="str">
            <v/>
          </cell>
          <cell r="G309" t="str">
            <v>Bristol</v>
          </cell>
          <cell r="H309">
            <v>176325704.89297301</v>
          </cell>
          <cell r="I309">
            <v>153714996.343716</v>
          </cell>
          <cell r="J309">
            <v>137096844.3228825</v>
          </cell>
          <cell r="K309">
            <v>127966817.942812</v>
          </cell>
          <cell r="L309">
            <v>119136351.30421899</v>
          </cell>
          <cell r="M309">
            <v>60367545.965879001</v>
          </cell>
          <cell r="N309">
            <v>0</v>
          </cell>
          <cell r="O309">
            <v>29649039.844967</v>
          </cell>
          <cell r="P309">
            <v>17321387.846825</v>
          </cell>
          <cell r="Q309">
            <v>93347450.377837002</v>
          </cell>
          <cell r="R309">
            <v>137096844.3228825</v>
          </cell>
          <cell r="S309">
            <v>98317778.097845003</v>
          </cell>
          <cell r="T309">
            <v>101814963.457394</v>
          </cell>
          <cell r="U309">
            <v>-10090521.741851</v>
          </cell>
          <cell r="V309">
            <v>-53455740.373468578</v>
          </cell>
          <cell r="W309">
            <v>-4208547.9642960001</v>
          </cell>
          <cell r="X309">
            <v>-4358246.9567919997</v>
          </cell>
          <cell r="Y309">
            <v>86346391.599499002</v>
          </cell>
          <cell r="Z309">
            <v>126814580.99866632</v>
          </cell>
          <cell r="AA309">
            <v>90943944.740506634</v>
          </cell>
          <cell r="AB309">
            <v>94178841.198089465</v>
          </cell>
          <cell r="AC309">
            <v>9.7550999999999999E-2</v>
          </cell>
          <cell r="AD309">
            <v>0.28053012484008677</v>
          </cell>
          <cell r="AE309">
            <v>4.1048000000000001E-2</v>
          </cell>
          <cell r="AF309">
            <v>4.1048000000000001E-2</v>
          </cell>
        </row>
        <row r="310">
          <cell r="A310" t="str">
            <v>R603L</v>
          </cell>
          <cell r="B310" t="str">
            <v/>
          </cell>
          <cell r="C310" t="str">
            <v>R603</v>
          </cell>
          <cell r="D310" t="str">
            <v/>
          </cell>
          <cell r="E310" t="str">
            <v/>
          </cell>
          <cell r="F310" t="str">
            <v/>
          </cell>
          <cell r="G310" t="str">
            <v>Bristol (Lower)</v>
          </cell>
          <cell r="H310">
            <v>28958502.401509002</v>
          </cell>
          <cell r="I310">
            <v>24392969.175739001</v>
          </cell>
          <cell r="J310">
            <v>20962744.553699695</v>
          </cell>
          <cell r="K310">
            <v>19162064.090027999</v>
          </cell>
          <cell r="L310">
            <v>17163870.106879</v>
          </cell>
          <cell r="M310">
            <v>7787454.1863470003</v>
          </cell>
          <cell r="N310">
            <v>0</v>
          </cell>
          <cell r="O310">
            <v>1672380.8547690001</v>
          </cell>
          <cell r="P310">
            <v>-947925.073309</v>
          </cell>
          <cell r="Q310">
            <v>16605514.989391999</v>
          </cell>
          <cell r="R310">
            <v>20962744.553699695</v>
          </cell>
          <cell r="S310">
            <v>17489683.235259</v>
          </cell>
          <cell r="T310">
            <v>18111795.180188</v>
          </cell>
          <cell r="V310">
            <v>0</v>
          </cell>
          <cell r="W310">
            <v>0</v>
          </cell>
          <cell r="X310">
            <v>0</v>
          </cell>
          <cell r="Y310">
            <v>15360101.365187</v>
          </cell>
          <cell r="Z310">
            <v>19390538.712172218</v>
          </cell>
          <cell r="AA310">
            <v>16177956.992614577</v>
          </cell>
          <cell r="AB310">
            <v>16753410.541673901</v>
          </cell>
          <cell r="AD310">
            <v>0</v>
          </cell>
          <cell r="AE310">
            <v>0</v>
          </cell>
          <cell r="AF310">
            <v>0</v>
          </cell>
        </row>
        <row r="311">
          <cell r="A311" t="str">
            <v>R603U</v>
          </cell>
          <cell r="B311" t="str">
            <v>R603</v>
          </cell>
          <cell r="C311" t="str">
            <v/>
          </cell>
          <cell r="D311" t="str">
            <v/>
          </cell>
          <cell r="E311" t="str">
            <v/>
          </cell>
          <cell r="F311" t="str">
            <v/>
          </cell>
          <cell r="G311" t="str">
            <v>Bristol (Upper)</v>
          </cell>
          <cell r="H311">
            <v>147367202.49146399</v>
          </cell>
          <cell r="I311">
            <v>129322027.16797701</v>
          </cell>
          <cell r="J311">
            <v>116134099.7691828</v>
          </cell>
          <cell r="K311">
            <v>108804753.85278399</v>
          </cell>
          <cell r="L311">
            <v>101972481.19734</v>
          </cell>
          <cell r="M311">
            <v>52580091.779531002</v>
          </cell>
          <cell r="N311">
            <v>0</v>
          </cell>
          <cell r="O311">
            <v>27976658.990198001</v>
          </cell>
          <cell r="P311">
            <v>18269312.920134</v>
          </cell>
          <cell r="Q311">
            <v>76741935.388445005</v>
          </cell>
          <cell r="R311">
            <v>116134099.7691828</v>
          </cell>
          <cell r="S311">
            <v>80828094.862586007</v>
          </cell>
          <cell r="T311">
            <v>83703168.277206004</v>
          </cell>
          <cell r="U311">
            <v>-10090521.741851</v>
          </cell>
          <cell r="V311">
            <v>0</v>
          </cell>
          <cell r="W311">
            <v>0</v>
          </cell>
          <cell r="X311">
            <v>0</v>
          </cell>
          <cell r="Y311">
            <v>70986290.234311998</v>
          </cell>
          <cell r="Z311">
            <v>107424042.28649409</v>
          </cell>
          <cell r="AA311">
            <v>74765987.747892067</v>
          </cell>
          <cell r="AB311">
            <v>77425430.656415552</v>
          </cell>
          <cell r="AC311">
            <v>9.7550999999999999E-2</v>
          </cell>
          <cell r="AD311">
            <v>0</v>
          </cell>
          <cell r="AE311">
            <v>0</v>
          </cell>
          <cell r="AF311">
            <v>0</v>
          </cell>
        </row>
        <row r="312">
          <cell r="A312" t="str">
            <v>R604</v>
          </cell>
          <cell r="B312" t="str">
            <v/>
          </cell>
          <cell r="C312" t="str">
            <v/>
          </cell>
          <cell r="D312" t="str">
            <v/>
          </cell>
          <cell r="E312" t="str">
            <v/>
          </cell>
          <cell r="F312" t="str">
            <v/>
          </cell>
          <cell r="G312" t="str">
            <v>South Gloucestershire</v>
          </cell>
          <cell r="H312">
            <v>71609036.273243994</v>
          </cell>
          <cell r="I312">
            <v>59755310.532282002</v>
          </cell>
          <cell r="J312">
            <v>51030291.096470237</v>
          </cell>
          <cell r="K312">
            <v>46205493.712512001</v>
          </cell>
          <cell r="L312">
            <v>41513589.843970001</v>
          </cell>
          <cell r="M312">
            <v>25283959.800735999</v>
          </cell>
          <cell r="N312">
            <v>0</v>
          </cell>
          <cell r="O312">
            <v>9898700.1339069996</v>
          </cell>
          <cell r="P312">
            <v>3915355.4963420001</v>
          </cell>
          <cell r="Q312">
            <v>34471350.731546998</v>
          </cell>
          <cell r="R312">
            <v>51030291.096470237</v>
          </cell>
          <cell r="S312">
            <v>36306793.578605004</v>
          </cell>
          <cell r="T312">
            <v>37598234.347627997</v>
          </cell>
          <cell r="U312">
            <v>-31067225.905898999</v>
          </cell>
          <cell r="V312">
            <v>-64537153.890430912</v>
          </cell>
          <cell r="W312">
            <v>-25873971.724456999</v>
          </cell>
          <cell r="X312">
            <v>-26794314.686418999</v>
          </cell>
          <cell r="Y312">
            <v>31885999.426681001</v>
          </cell>
          <cell r="Z312">
            <v>47203019.264234975</v>
          </cell>
          <cell r="AA312">
            <v>33583784.060209632</v>
          </cell>
          <cell r="AB312">
            <v>34778366.771555901</v>
          </cell>
          <cell r="AC312">
            <v>0.47403000000000001</v>
          </cell>
          <cell r="AD312">
            <v>0.5</v>
          </cell>
          <cell r="AE312">
            <v>0.41610900000000001</v>
          </cell>
          <cell r="AF312">
            <v>0.41610900000000001</v>
          </cell>
        </row>
        <row r="313">
          <cell r="A313" t="str">
            <v>R604L</v>
          </cell>
          <cell r="B313" t="str">
            <v/>
          </cell>
          <cell r="C313" t="str">
            <v>R604</v>
          </cell>
          <cell r="D313" t="str">
            <v/>
          </cell>
          <cell r="E313" t="str">
            <v/>
          </cell>
          <cell r="F313" t="str">
            <v/>
          </cell>
          <cell r="G313" t="str">
            <v>South Gloucestershire (Lower)</v>
          </cell>
          <cell r="H313">
            <v>10800598.398087</v>
          </cell>
          <cell r="I313">
            <v>8302745.1628900003</v>
          </cell>
          <cell r="J313">
            <v>6423544.3895067023</v>
          </cell>
          <cell r="K313">
            <v>5429229.2004140001</v>
          </cell>
          <cell r="L313">
            <v>4322980.4170190003</v>
          </cell>
          <cell r="M313">
            <v>2544360.4124250002</v>
          </cell>
          <cell r="N313">
            <v>0</v>
          </cell>
          <cell r="O313">
            <v>-635763.38167100004</v>
          </cell>
          <cell r="P313">
            <v>-1957745.307884</v>
          </cell>
          <cell r="Q313">
            <v>5758384.750465</v>
          </cell>
          <cell r="R313">
            <v>6423544.3895067023</v>
          </cell>
          <cell r="S313">
            <v>6064992.5820859997</v>
          </cell>
          <cell r="T313">
            <v>6280725.7249029996</v>
          </cell>
          <cell r="V313">
            <v>0</v>
          </cell>
          <cell r="W313">
            <v>0</v>
          </cell>
          <cell r="X313">
            <v>0</v>
          </cell>
          <cell r="Y313">
            <v>5326505.8941799998</v>
          </cell>
          <cell r="Z313">
            <v>5941778.5602936996</v>
          </cell>
          <cell r="AA313">
            <v>5610118.1384295495</v>
          </cell>
          <cell r="AB313">
            <v>5809671.2955352748</v>
          </cell>
          <cell r="AD313">
            <v>0</v>
          </cell>
          <cell r="AE313">
            <v>0</v>
          </cell>
          <cell r="AF313">
            <v>0</v>
          </cell>
        </row>
        <row r="314">
          <cell r="A314" t="str">
            <v>R604U</v>
          </cell>
          <cell r="B314" t="str">
            <v>R604</v>
          </cell>
          <cell r="C314" t="str">
            <v/>
          </cell>
          <cell r="D314" t="str">
            <v/>
          </cell>
          <cell r="E314" t="str">
            <v/>
          </cell>
          <cell r="F314" t="str">
            <v/>
          </cell>
          <cell r="G314" t="str">
            <v>South Gloucestershire (Upper)</v>
          </cell>
          <cell r="H314">
            <v>60808437.875156999</v>
          </cell>
          <cell r="I314">
            <v>51452565.369392999</v>
          </cell>
          <cell r="J314">
            <v>44606746.706963532</v>
          </cell>
          <cell r="K314">
            <v>40776264.512097001</v>
          </cell>
          <cell r="L314">
            <v>37190609.426950999</v>
          </cell>
          <cell r="M314">
            <v>22739599.388310999</v>
          </cell>
          <cell r="N314">
            <v>0</v>
          </cell>
          <cell r="O314">
            <v>10534463.515578</v>
          </cell>
          <cell r="P314">
            <v>5873100.8042270001</v>
          </cell>
          <cell r="Q314">
            <v>28712965.981082</v>
          </cell>
          <cell r="R314">
            <v>44606746.706963532</v>
          </cell>
          <cell r="S314">
            <v>30241800.996518999</v>
          </cell>
          <cell r="T314">
            <v>31317508.622724999</v>
          </cell>
          <cell r="U314">
            <v>-31067225.905898999</v>
          </cell>
          <cell r="V314">
            <v>0</v>
          </cell>
          <cell r="W314">
            <v>0</v>
          </cell>
          <cell r="X314">
            <v>0</v>
          </cell>
          <cell r="Y314">
            <v>26559493.532501001</v>
          </cell>
          <cell r="Z314">
            <v>41261240.703941271</v>
          </cell>
          <cell r="AA314">
            <v>27973665.921780076</v>
          </cell>
          <cell r="AB314">
            <v>28968695.476020627</v>
          </cell>
          <cell r="AC314">
            <v>0.47403000000000001</v>
          </cell>
          <cell r="AD314">
            <v>0</v>
          </cell>
          <cell r="AE314">
            <v>0</v>
          </cell>
          <cell r="AF314">
            <v>0</v>
          </cell>
        </row>
        <row r="315">
          <cell r="A315" t="str">
            <v>R605</v>
          </cell>
          <cell r="B315" t="str">
            <v/>
          </cell>
          <cell r="C315" t="str">
            <v/>
          </cell>
          <cell r="D315" t="str">
            <v/>
          </cell>
          <cell r="E315" t="str">
            <v/>
          </cell>
          <cell r="F315" t="str">
            <v/>
          </cell>
          <cell r="G315" t="str">
            <v>North Somerset</v>
          </cell>
          <cell r="H315">
            <v>57681319.658584997</v>
          </cell>
          <cell r="I315">
            <v>48286357.910874002</v>
          </cell>
          <cell r="J315">
            <v>41377709.64499896</v>
          </cell>
          <cell r="K315">
            <v>37555022.037995003</v>
          </cell>
          <cell r="L315">
            <v>33858113.015945002</v>
          </cell>
          <cell r="M315">
            <v>19199046.115166001</v>
          </cell>
          <cell r="N315">
            <v>11696550.574571181</v>
          </cell>
          <cell r="O315">
            <v>6918943.0126139997</v>
          </cell>
          <cell r="P315">
            <v>2132301.8066759999</v>
          </cell>
          <cell r="Q315">
            <v>29087311.795708001</v>
          </cell>
          <cell r="R315">
            <v>29681159.070427775</v>
          </cell>
          <cell r="S315">
            <v>30636079.025380999</v>
          </cell>
          <cell r="T315">
            <v>31725811.209268998</v>
          </cell>
          <cell r="U315">
            <v>321694.87648500002</v>
          </cell>
          <cell r="V315">
            <v>2928167.4979967163</v>
          </cell>
          <cell r="W315">
            <v>3022374.249446</v>
          </cell>
          <cell r="X315">
            <v>3129880.7775710002</v>
          </cell>
          <cell r="Y315">
            <v>26905763.411029998</v>
          </cell>
          <cell r="Z315">
            <v>27455072.140145693</v>
          </cell>
          <cell r="AA315">
            <v>28338373.098477427</v>
          </cell>
          <cell r="AB315">
            <v>29346375.368573826</v>
          </cell>
          <cell r="AC315">
            <v>0</v>
          </cell>
          <cell r="AD315">
            <v>0</v>
          </cell>
          <cell r="AE315">
            <v>0</v>
          </cell>
          <cell r="AF315">
            <v>0</v>
          </cell>
        </row>
        <row r="316">
          <cell r="A316" t="str">
            <v>R605L</v>
          </cell>
          <cell r="B316" t="str">
            <v/>
          </cell>
          <cell r="C316" t="str">
            <v>R605</v>
          </cell>
          <cell r="D316" t="str">
            <v/>
          </cell>
          <cell r="E316" t="str">
            <v/>
          </cell>
          <cell r="F316" t="str">
            <v/>
          </cell>
          <cell r="G316" t="str">
            <v>North Somerset (Lower)</v>
          </cell>
          <cell r="H316">
            <v>8294390.5420019999</v>
          </cell>
          <cell r="I316">
            <v>6577097.8946559997</v>
          </cell>
          <cell r="J316">
            <v>5285592.5112652723</v>
          </cell>
          <cell r="K316">
            <v>4603681.0650840001</v>
          </cell>
          <cell r="L316">
            <v>3845529.087479</v>
          </cell>
          <cell r="M316">
            <v>2004135.0415169999</v>
          </cell>
          <cell r="N316">
            <v>619267.93577793613</v>
          </cell>
          <cell r="O316">
            <v>-212771.288191</v>
          </cell>
          <cell r="P316">
            <v>-1142245.55339</v>
          </cell>
          <cell r="Q316">
            <v>4572962.853139</v>
          </cell>
          <cell r="R316">
            <v>4666324.5754873361</v>
          </cell>
          <cell r="S316">
            <v>4816452.3532760004</v>
          </cell>
          <cell r="T316">
            <v>4987774.640869</v>
          </cell>
          <cell r="V316">
            <v>0</v>
          </cell>
          <cell r="W316">
            <v>0</v>
          </cell>
          <cell r="X316">
            <v>0</v>
          </cell>
          <cell r="Y316">
            <v>4229990.6391540002</v>
          </cell>
          <cell r="Z316">
            <v>4316350.2323257858</v>
          </cell>
          <cell r="AA316">
            <v>4455218.4267803002</v>
          </cell>
          <cell r="AB316">
            <v>4613691.5428038249</v>
          </cell>
          <cell r="AD316">
            <v>0</v>
          </cell>
          <cell r="AE316">
            <v>0</v>
          </cell>
          <cell r="AF316">
            <v>0</v>
          </cell>
        </row>
        <row r="317">
          <cell r="A317" t="str">
            <v>R605U</v>
          </cell>
          <cell r="B317" t="str">
            <v>R605</v>
          </cell>
          <cell r="C317" t="str">
            <v/>
          </cell>
          <cell r="D317" t="str">
            <v/>
          </cell>
          <cell r="E317" t="str">
            <v/>
          </cell>
          <cell r="F317" t="str">
            <v/>
          </cell>
          <cell r="G317" t="str">
            <v>North Somerset (Upper)</v>
          </cell>
          <cell r="H317">
            <v>49386929.116582997</v>
          </cell>
          <cell r="I317">
            <v>41709260.016218998</v>
          </cell>
          <cell r="J317">
            <v>36092117.13373369</v>
          </cell>
          <cell r="K317">
            <v>32951340.972911</v>
          </cell>
          <cell r="L317">
            <v>30012583.928466</v>
          </cell>
          <cell r="M317">
            <v>17194911.073649</v>
          </cell>
          <cell r="N317">
            <v>11077282.638793245</v>
          </cell>
          <cell r="O317">
            <v>7131714.3008049997</v>
          </cell>
          <cell r="P317">
            <v>3274547.3600659999</v>
          </cell>
          <cell r="Q317">
            <v>24514348.942568999</v>
          </cell>
          <cell r="R317">
            <v>25014834.494940441</v>
          </cell>
          <cell r="S317">
            <v>25819626.672104999</v>
          </cell>
          <cell r="T317">
            <v>26738036.568399999</v>
          </cell>
          <cell r="U317">
            <v>321694.87648500002</v>
          </cell>
          <cell r="V317">
            <v>0</v>
          </cell>
          <cell r="W317">
            <v>0</v>
          </cell>
          <cell r="X317">
            <v>0</v>
          </cell>
          <cell r="Y317">
            <v>22675772.771876</v>
          </cell>
          <cell r="Z317">
            <v>23138721.907819908</v>
          </cell>
          <cell r="AA317">
            <v>23883154.671697125</v>
          </cell>
          <cell r="AB317">
            <v>24732683.825770002</v>
          </cell>
          <cell r="AC317">
            <v>0</v>
          </cell>
          <cell r="AD317">
            <v>0</v>
          </cell>
          <cell r="AE317">
            <v>0</v>
          </cell>
          <cell r="AF317">
            <v>0</v>
          </cell>
        </row>
        <row r="318">
          <cell r="A318" t="str">
            <v>R606</v>
          </cell>
          <cell r="B318" t="str">
            <v/>
          </cell>
          <cell r="C318" t="str">
            <v/>
          </cell>
          <cell r="D318" t="str">
            <v/>
          </cell>
          <cell r="E318" t="str">
            <v/>
          </cell>
          <cell r="F318" t="str">
            <v/>
          </cell>
          <cell r="G318" t="str">
            <v>Hartlepool</v>
          </cell>
          <cell r="H318">
            <v>49579050.282632001</v>
          </cell>
          <cell r="I318">
            <v>44280618.885493003</v>
          </cell>
          <cell r="J318">
            <v>40392310.435206257</v>
          </cell>
          <cell r="K318">
            <v>38262556.986657999</v>
          </cell>
          <cell r="L318">
            <v>36217435.551041</v>
          </cell>
          <cell r="M318">
            <v>18206183.537517998</v>
          </cell>
          <cell r="N318">
            <v>13785538.772346303</v>
          </cell>
          <cell r="O318">
            <v>10799776.394447999</v>
          </cell>
          <cell r="P318">
            <v>7777797.7100430001</v>
          </cell>
          <cell r="Q318">
            <v>26074435.347973999</v>
          </cell>
          <cell r="R318">
            <v>26606771.662859954</v>
          </cell>
          <cell r="S318">
            <v>27462780.592209999</v>
          </cell>
          <cell r="T318">
            <v>28439637.840998001</v>
          </cell>
          <cell r="U318">
            <v>7509653.7202740004</v>
          </cell>
          <cell r="V318">
            <v>7751096.4710005959</v>
          </cell>
          <cell r="W318">
            <v>8000469.3703330001</v>
          </cell>
          <cell r="X318">
            <v>8285047.8554530004</v>
          </cell>
          <cell r="Y318">
            <v>24118852.696876001</v>
          </cell>
          <cell r="Z318">
            <v>24611263.78814546</v>
          </cell>
          <cell r="AA318">
            <v>25403072.047794249</v>
          </cell>
          <cell r="AB318">
            <v>26306665.002923153</v>
          </cell>
          <cell r="AC318">
            <v>0</v>
          </cell>
          <cell r="AD318">
            <v>0</v>
          </cell>
          <cell r="AE318">
            <v>0</v>
          </cell>
          <cell r="AF318">
            <v>0</v>
          </cell>
        </row>
        <row r="319">
          <cell r="A319" t="str">
            <v>R606L</v>
          </cell>
          <cell r="B319" t="str">
            <v/>
          </cell>
          <cell r="C319" t="str">
            <v>R606</v>
          </cell>
          <cell r="D319" t="str">
            <v/>
          </cell>
          <cell r="E319" t="str">
            <v/>
          </cell>
          <cell r="F319" t="str">
            <v/>
          </cell>
          <cell r="G319" t="str">
            <v>Hartlepool (Lower)</v>
          </cell>
          <cell r="H319">
            <v>7326803.623226</v>
          </cell>
          <cell r="I319">
            <v>6393157.7245439999</v>
          </cell>
          <cell r="J319">
            <v>5692222.615657025</v>
          </cell>
          <cell r="K319">
            <v>5325976.5146740004</v>
          </cell>
          <cell r="L319">
            <v>4920182.1813559998</v>
          </cell>
          <cell r="M319">
            <v>2273003.9643020001</v>
          </cell>
          <cell r="N319">
            <v>1487951.6946703829</v>
          </cell>
          <cell r="O319">
            <v>986443.28169500001</v>
          </cell>
          <cell r="P319">
            <v>426290.78057399997</v>
          </cell>
          <cell r="Q319">
            <v>4120153.7602420002</v>
          </cell>
          <cell r="R319">
            <v>4204270.9209866421</v>
          </cell>
          <cell r="S319">
            <v>4339533.2329789996</v>
          </cell>
          <cell r="T319">
            <v>4493891.4007820003</v>
          </cell>
          <cell r="V319">
            <v>0</v>
          </cell>
          <cell r="W319">
            <v>0</v>
          </cell>
          <cell r="X319">
            <v>0</v>
          </cell>
          <cell r="Y319">
            <v>3811142.228224</v>
          </cell>
          <cell r="Z319">
            <v>3888950.6019126442</v>
          </cell>
          <cell r="AA319">
            <v>4014068.2405055747</v>
          </cell>
          <cell r="AB319">
            <v>4156849.5457233503</v>
          </cell>
          <cell r="AD319">
            <v>0</v>
          </cell>
          <cell r="AE319">
            <v>0</v>
          </cell>
          <cell r="AF319">
            <v>0</v>
          </cell>
        </row>
        <row r="320">
          <cell r="A320" t="str">
            <v>R606U</v>
          </cell>
          <cell r="B320" t="str">
            <v>R606</v>
          </cell>
          <cell r="C320" t="str">
            <v/>
          </cell>
          <cell r="D320" t="str">
            <v/>
          </cell>
          <cell r="E320" t="str">
            <v/>
          </cell>
          <cell r="F320" t="str">
            <v/>
          </cell>
          <cell r="G320" t="str">
            <v>Hartlepool (Upper)</v>
          </cell>
          <cell r="H320">
            <v>42252246.659405999</v>
          </cell>
          <cell r="I320">
            <v>37887461.160948999</v>
          </cell>
          <cell r="J320">
            <v>34700087.819549233</v>
          </cell>
          <cell r="K320">
            <v>32936580.471983999</v>
          </cell>
          <cell r="L320">
            <v>31297253.369685002</v>
          </cell>
          <cell r="M320">
            <v>15933179.573217001</v>
          </cell>
          <cell r="N320">
            <v>12297587.07767592</v>
          </cell>
          <cell r="O320">
            <v>9813333.1127530001</v>
          </cell>
          <cell r="P320">
            <v>7351506.9294689996</v>
          </cell>
          <cell r="Q320">
            <v>21954281.587731998</v>
          </cell>
          <cell r="R320">
            <v>22402500.741873313</v>
          </cell>
          <cell r="S320">
            <v>23123247.359230999</v>
          </cell>
          <cell r="T320">
            <v>23945746.440216001</v>
          </cell>
          <cell r="U320">
            <v>7509653.7202740004</v>
          </cell>
          <cell r="V320">
            <v>0</v>
          </cell>
          <cell r="W320">
            <v>0</v>
          </cell>
          <cell r="X320">
            <v>0</v>
          </cell>
          <cell r="Y320">
            <v>20307710.468651999</v>
          </cell>
          <cell r="Z320">
            <v>20722313.186232816</v>
          </cell>
          <cell r="AA320">
            <v>21389003.807288677</v>
          </cell>
          <cell r="AB320">
            <v>22149815.457199801</v>
          </cell>
          <cell r="AC320">
            <v>0</v>
          </cell>
          <cell r="AD320">
            <v>0</v>
          </cell>
          <cell r="AE320">
            <v>0</v>
          </cell>
          <cell r="AF320">
            <v>0</v>
          </cell>
        </row>
        <row r="321">
          <cell r="A321" t="str">
            <v>R607</v>
          </cell>
          <cell r="B321" t="str">
            <v/>
          </cell>
          <cell r="C321" t="str">
            <v/>
          </cell>
          <cell r="D321" t="str">
            <v/>
          </cell>
          <cell r="E321" t="str">
            <v/>
          </cell>
          <cell r="F321" t="str">
            <v/>
          </cell>
          <cell r="G321" t="str">
            <v>Middlesbrough</v>
          </cell>
          <cell r="H321">
            <v>77579386.245515004</v>
          </cell>
          <cell r="I321">
            <v>69759385.161028996</v>
          </cell>
          <cell r="J321">
            <v>64025895.778097041</v>
          </cell>
          <cell r="K321">
            <v>60890820.570393004</v>
          </cell>
          <cell r="L321">
            <v>57893917.209003001</v>
          </cell>
          <cell r="M321">
            <v>27644535.732117999</v>
          </cell>
          <cell r="N321">
            <v>21051228.544974804</v>
          </cell>
          <cell r="O321">
            <v>16533546.707893001</v>
          </cell>
          <cell r="P321">
            <v>11958845.192978</v>
          </cell>
          <cell r="Q321">
            <v>42114849.428911</v>
          </cell>
          <cell r="R321">
            <v>42974667.233122237</v>
          </cell>
          <cell r="S321">
            <v>44357273.862499997</v>
          </cell>
          <cell r="T321">
            <v>45935072.016024999</v>
          </cell>
          <cell r="U321">
            <v>21810370.346081</v>
          </cell>
          <cell r="V321">
            <v>25711585.995274432</v>
          </cell>
          <cell r="W321">
            <v>26538794.477333002</v>
          </cell>
          <cell r="X321">
            <v>27482785.333329</v>
          </cell>
          <cell r="Y321">
            <v>38956235.721743003</v>
          </cell>
          <cell r="Z321">
            <v>39751567.190638073</v>
          </cell>
          <cell r="AA321">
            <v>41030478.322812498</v>
          </cell>
          <cell r="AB321">
            <v>42489941.614823125</v>
          </cell>
          <cell r="AC321">
            <v>0</v>
          </cell>
          <cell r="AD321">
            <v>0</v>
          </cell>
          <cell r="AE321">
            <v>0</v>
          </cell>
          <cell r="AF321">
            <v>0</v>
          </cell>
        </row>
        <row r="322">
          <cell r="A322" t="str">
            <v>R607L</v>
          </cell>
          <cell r="B322" t="str">
            <v/>
          </cell>
          <cell r="C322" t="str">
            <v>R607</v>
          </cell>
          <cell r="D322" t="str">
            <v/>
          </cell>
          <cell r="E322" t="str">
            <v/>
          </cell>
          <cell r="F322" t="str">
            <v/>
          </cell>
          <cell r="G322" t="str">
            <v>Middlesbrough (Lower)</v>
          </cell>
          <cell r="H322">
            <v>10573607.985029999</v>
          </cell>
          <cell r="I322">
            <v>9324553.7888629995</v>
          </cell>
          <cell r="J322">
            <v>8387285.4099343503</v>
          </cell>
          <cell r="K322">
            <v>7899002.1505389996</v>
          </cell>
          <cell r="L322">
            <v>7358525.8196559995</v>
          </cell>
          <cell r="M322">
            <v>3197733.7777760001</v>
          </cell>
          <cell r="N322">
            <v>2135380.0904543642</v>
          </cell>
          <cell r="O322">
            <v>1445956.8037479999</v>
          </cell>
          <cell r="P322">
            <v>675944.20640400006</v>
          </cell>
          <cell r="Q322">
            <v>6126820.0110870004</v>
          </cell>
          <cell r="R322">
            <v>6251905.3194799861</v>
          </cell>
          <cell r="S322">
            <v>6453045.3467910001</v>
          </cell>
          <cell r="T322">
            <v>6682581.613252</v>
          </cell>
          <cell r="V322">
            <v>0</v>
          </cell>
          <cell r="W322">
            <v>0</v>
          </cell>
          <cell r="X322">
            <v>0</v>
          </cell>
          <cell r="Y322">
            <v>5667308.5102559999</v>
          </cell>
          <cell r="Z322">
            <v>5783012.4205189878</v>
          </cell>
          <cell r="AA322">
            <v>5969066.9457816752</v>
          </cell>
          <cell r="AB322">
            <v>6181387.9922580998</v>
          </cell>
          <cell r="AD322">
            <v>0</v>
          </cell>
          <cell r="AE322">
            <v>0</v>
          </cell>
          <cell r="AF322">
            <v>0</v>
          </cell>
        </row>
        <row r="323">
          <cell r="A323" t="str">
            <v>R607U</v>
          </cell>
          <cell r="B323" t="str">
            <v>R607</v>
          </cell>
          <cell r="C323" t="str">
            <v/>
          </cell>
          <cell r="D323" t="str">
            <v/>
          </cell>
          <cell r="E323" t="str">
            <v/>
          </cell>
          <cell r="F323" t="str">
            <v/>
          </cell>
          <cell r="G323" t="str">
            <v>Middlesbrough (Upper)</v>
          </cell>
          <cell r="H323">
            <v>67005778.260485001</v>
          </cell>
          <cell r="I323">
            <v>60434831.372165002</v>
          </cell>
          <cell r="J323">
            <v>55638610.368162692</v>
          </cell>
          <cell r="K323">
            <v>52991818.419854</v>
          </cell>
          <cell r="L323">
            <v>50535391.389347002</v>
          </cell>
          <cell r="M323">
            <v>24446801.954341002</v>
          </cell>
          <cell r="N323">
            <v>18915848.454520442</v>
          </cell>
          <cell r="O323">
            <v>15087589.904145001</v>
          </cell>
          <cell r="P323">
            <v>11282900.986574</v>
          </cell>
          <cell r="Q323">
            <v>35988029.417824</v>
          </cell>
          <cell r="R323">
            <v>36722761.91364225</v>
          </cell>
          <cell r="S323">
            <v>37904228.515708998</v>
          </cell>
          <cell r="T323">
            <v>39252490.402773</v>
          </cell>
          <cell r="U323">
            <v>21810370.346081</v>
          </cell>
          <cell r="V323">
            <v>0</v>
          </cell>
          <cell r="W323">
            <v>0</v>
          </cell>
          <cell r="X323">
            <v>0</v>
          </cell>
          <cell r="Y323">
            <v>33288927.211486999</v>
          </cell>
          <cell r="Z323">
            <v>33968554.770119086</v>
          </cell>
          <cell r="AA323">
            <v>35061411.377030827</v>
          </cell>
          <cell r="AB323">
            <v>36308553.622565024</v>
          </cell>
          <cell r="AC323">
            <v>0</v>
          </cell>
          <cell r="AD323">
            <v>0</v>
          </cell>
          <cell r="AE323">
            <v>0</v>
          </cell>
          <cell r="AF323">
            <v>0</v>
          </cell>
        </row>
        <row r="324">
          <cell r="A324" t="str">
            <v>R608</v>
          </cell>
          <cell r="B324" t="str">
            <v/>
          </cell>
          <cell r="C324" t="str">
            <v/>
          </cell>
          <cell r="D324" t="str">
            <v/>
          </cell>
          <cell r="E324" t="str">
            <v/>
          </cell>
          <cell r="F324" t="str">
            <v/>
          </cell>
          <cell r="G324" t="str">
            <v>Redcar and Cleveland</v>
          </cell>
          <cell r="H324">
            <v>61926024.068663999</v>
          </cell>
          <cell r="I324">
            <v>54548154.624300003</v>
          </cell>
          <cell r="J324">
            <v>49133571.999752849</v>
          </cell>
          <cell r="K324">
            <v>46157383.175802</v>
          </cell>
          <cell r="L324">
            <v>43302944.900986001</v>
          </cell>
          <cell r="M324">
            <v>21550556.575250998</v>
          </cell>
          <cell r="N324">
            <v>15462294.175434103</v>
          </cell>
          <cell r="O324">
            <v>11402812.915803</v>
          </cell>
          <cell r="P324">
            <v>7312146.8026219998</v>
          </cell>
          <cell r="Q324">
            <v>32997598.049049001</v>
          </cell>
          <cell r="R324">
            <v>33671277.824318752</v>
          </cell>
          <cell r="S324">
            <v>34754570.259999</v>
          </cell>
          <cell r="T324">
            <v>35990798.098362997</v>
          </cell>
          <cell r="U324">
            <v>8539880.7328219991</v>
          </cell>
          <cell r="V324">
            <v>14290557.65575554</v>
          </cell>
          <cell r="W324">
            <v>14750322.001227999</v>
          </cell>
          <cell r="X324">
            <v>15274994.254296999</v>
          </cell>
          <cell r="Y324">
            <v>30522778.195370998</v>
          </cell>
          <cell r="Z324">
            <v>31145931.987494849</v>
          </cell>
          <cell r="AA324">
            <v>32147977.490499076</v>
          </cell>
          <cell r="AB324">
            <v>33291488.240985774</v>
          </cell>
          <cell r="AC324">
            <v>0</v>
          </cell>
          <cell r="AD324">
            <v>0</v>
          </cell>
          <cell r="AE324">
            <v>0</v>
          </cell>
          <cell r="AF324">
            <v>0</v>
          </cell>
        </row>
        <row r="325">
          <cell r="A325" t="str">
            <v>R608L</v>
          </cell>
          <cell r="B325" t="str">
            <v/>
          </cell>
          <cell r="C325" t="str">
            <v>R608</v>
          </cell>
          <cell r="D325" t="str">
            <v/>
          </cell>
          <cell r="E325" t="str">
            <v/>
          </cell>
          <cell r="F325" t="str">
            <v/>
          </cell>
          <cell r="G325" t="str">
            <v>Redcar and Cleveland (Lower)</v>
          </cell>
          <cell r="H325">
            <v>8373961.8013559999</v>
          </cell>
          <cell r="I325">
            <v>7184551.1709629996</v>
          </cell>
          <cell r="J325">
            <v>6291252.0676421355</v>
          </cell>
          <cell r="K325">
            <v>5823394.7562990002</v>
          </cell>
          <cell r="L325">
            <v>5304612.816474</v>
          </cell>
          <cell r="M325">
            <v>2401817.1702589998</v>
          </cell>
          <cell r="N325">
            <v>1410873.651669478</v>
          </cell>
          <cell r="O325">
            <v>786001.89469600003</v>
          </cell>
          <cell r="P325">
            <v>88038.763972999994</v>
          </cell>
          <cell r="Q325">
            <v>4782734.0007039998</v>
          </cell>
          <cell r="R325">
            <v>4880378.4159726575</v>
          </cell>
          <cell r="S325">
            <v>5037392.8616040004</v>
          </cell>
          <cell r="T325">
            <v>5216574.0525010005</v>
          </cell>
          <cell r="V325">
            <v>0</v>
          </cell>
          <cell r="W325">
            <v>0</v>
          </cell>
          <cell r="X325">
            <v>0</v>
          </cell>
          <cell r="Y325">
            <v>4424028.9506510003</v>
          </cell>
          <cell r="Z325">
            <v>4514350.0347747086</v>
          </cell>
          <cell r="AA325">
            <v>4659588.3969837008</v>
          </cell>
          <cell r="AB325">
            <v>4825330.9985634256</v>
          </cell>
          <cell r="AD325">
            <v>0</v>
          </cell>
          <cell r="AE325">
            <v>0</v>
          </cell>
          <cell r="AF325">
            <v>0</v>
          </cell>
        </row>
        <row r="326">
          <cell r="A326" t="str">
            <v>R608U</v>
          </cell>
          <cell r="B326" t="str">
            <v>R608</v>
          </cell>
          <cell r="C326" t="str">
            <v/>
          </cell>
          <cell r="D326" t="str">
            <v/>
          </cell>
          <cell r="E326" t="str">
            <v/>
          </cell>
          <cell r="F326" t="str">
            <v/>
          </cell>
          <cell r="G326" t="str">
            <v>Redcar and Cleveland (Upper)</v>
          </cell>
          <cell r="H326">
            <v>53552062.267307997</v>
          </cell>
          <cell r="I326">
            <v>47363603.453337997</v>
          </cell>
          <cell r="J326">
            <v>42842319.932110712</v>
          </cell>
          <cell r="K326">
            <v>40333988.419501998</v>
          </cell>
          <cell r="L326">
            <v>37998332.084512003</v>
          </cell>
          <cell r="M326">
            <v>19148739.404991999</v>
          </cell>
          <cell r="N326">
            <v>14051420.523764625</v>
          </cell>
          <cell r="O326">
            <v>10616811.021106999</v>
          </cell>
          <cell r="P326">
            <v>7224108.0386490002</v>
          </cell>
          <cell r="Q326">
            <v>28214864.048345</v>
          </cell>
          <cell r="R326">
            <v>28790899.40834609</v>
          </cell>
          <cell r="S326">
            <v>29717177.398394998</v>
          </cell>
          <cell r="T326">
            <v>30774224.045862999</v>
          </cell>
          <cell r="U326">
            <v>8539880.7328219991</v>
          </cell>
          <cell r="V326">
            <v>0</v>
          </cell>
          <cell r="W326">
            <v>0</v>
          </cell>
          <cell r="X326">
            <v>0</v>
          </cell>
          <cell r="Y326">
            <v>26098749.244718999</v>
          </cell>
          <cell r="Z326">
            <v>26631581.952720135</v>
          </cell>
          <cell r="AA326">
            <v>27488389.093515374</v>
          </cell>
          <cell r="AB326">
            <v>28466157.242423274</v>
          </cell>
          <cell r="AC326">
            <v>0</v>
          </cell>
          <cell r="AD326">
            <v>0</v>
          </cell>
          <cell r="AE326">
            <v>0</v>
          </cell>
          <cell r="AF326">
            <v>0</v>
          </cell>
        </row>
        <row r="327">
          <cell r="A327" t="str">
            <v>R609</v>
          </cell>
          <cell r="B327" t="str">
            <v/>
          </cell>
          <cell r="C327" t="str">
            <v/>
          </cell>
          <cell r="D327" t="str">
            <v/>
          </cell>
          <cell r="E327" t="str">
            <v/>
          </cell>
          <cell r="F327" t="str">
            <v/>
          </cell>
          <cell r="G327" t="str">
            <v>Stockton-on-Tees</v>
          </cell>
          <cell r="H327">
            <v>67210548.759323001</v>
          </cell>
          <cell r="I327">
            <v>58265333.041221999</v>
          </cell>
          <cell r="J327">
            <v>51694547.847603865</v>
          </cell>
          <cell r="K327">
            <v>48078051.013485998</v>
          </cell>
          <cell r="L327">
            <v>44593785.755695999</v>
          </cell>
          <cell r="M327">
            <v>21959902.066307001</v>
          </cell>
          <cell r="N327">
            <v>14647904.298855592</v>
          </cell>
          <cell r="O327">
            <v>9839520.7495060004</v>
          </cell>
          <cell r="P327">
            <v>4995102.4166860003</v>
          </cell>
          <cell r="Q327">
            <v>36305430.974914998</v>
          </cell>
          <cell r="R327">
            <v>37046643.54874827</v>
          </cell>
          <cell r="S327">
            <v>38238530.263981</v>
          </cell>
          <cell r="T327">
            <v>39598683.33901</v>
          </cell>
          <cell r="U327">
            <v>-2516520.2513959999</v>
          </cell>
          <cell r="V327">
            <v>1633581.6547935531</v>
          </cell>
          <cell r="W327">
            <v>1686138.2182519999</v>
          </cell>
          <cell r="X327">
            <v>1746114.5318460001</v>
          </cell>
          <cell r="Y327">
            <v>33582523.651796997</v>
          </cell>
          <cell r="Z327">
            <v>34268145.282592148</v>
          </cell>
          <cell r="AA327">
            <v>35370640.494182423</v>
          </cell>
          <cell r="AB327">
            <v>36628782.088584252</v>
          </cell>
          <cell r="AC327">
            <v>6.4822000000000005E-2</v>
          </cell>
          <cell r="AD327">
            <v>0</v>
          </cell>
          <cell r="AE327">
            <v>0</v>
          </cell>
          <cell r="AF327">
            <v>0</v>
          </cell>
        </row>
        <row r="328">
          <cell r="A328" t="str">
            <v>R609L</v>
          </cell>
          <cell r="B328" t="str">
            <v/>
          </cell>
          <cell r="C328" t="str">
            <v>R609</v>
          </cell>
          <cell r="D328" t="str">
            <v/>
          </cell>
          <cell r="E328" t="str">
            <v/>
          </cell>
          <cell r="F328" t="str">
            <v/>
          </cell>
          <cell r="G328" t="str">
            <v>Stockton-on-Tees (Lower)</v>
          </cell>
          <cell r="H328">
            <v>10124759.055624001</v>
          </cell>
          <cell r="I328">
            <v>8524667.0371620003</v>
          </cell>
          <cell r="J328">
            <v>7322490.418538495</v>
          </cell>
          <cell r="K328">
            <v>6691480.8527070004</v>
          </cell>
          <cell r="L328">
            <v>5991281.6345030004</v>
          </cell>
          <cell r="M328">
            <v>2676263.6211959999</v>
          </cell>
          <cell r="N328">
            <v>1354685.8542500623</v>
          </cell>
          <cell r="O328">
            <v>531676.52007500001</v>
          </cell>
          <cell r="P328">
            <v>-387628.31612199999</v>
          </cell>
          <cell r="Q328">
            <v>5848403.4159660004</v>
          </cell>
          <cell r="R328">
            <v>5967804.5642884327</v>
          </cell>
          <cell r="S328">
            <v>6159804.3326319996</v>
          </cell>
          <cell r="T328">
            <v>6378909.9506249996</v>
          </cell>
          <cell r="V328">
            <v>0</v>
          </cell>
          <cell r="W328">
            <v>0</v>
          </cell>
          <cell r="X328">
            <v>0</v>
          </cell>
          <cell r="Y328">
            <v>5409773.1597680002</v>
          </cell>
          <cell r="Z328">
            <v>5520219.2219668003</v>
          </cell>
          <cell r="AA328">
            <v>5697819.0076845996</v>
          </cell>
          <cell r="AB328">
            <v>5900491.7043281253</v>
          </cell>
          <cell r="AD328">
            <v>0</v>
          </cell>
          <cell r="AE328">
            <v>0</v>
          </cell>
          <cell r="AF328">
            <v>0</v>
          </cell>
        </row>
        <row r="329">
          <cell r="A329" t="str">
            <v>R609U</v>
          </cell>
          <cell r="B329" t="str">
            <v>R609</v>
          </cell>
          <cell r="C329" t="str">
            <v/>
          </cell>
          <cell r="D329" t="str">
            <v/>
          </cell>
          <cell r="E329" t="str">
            <v/>
          </cell>
          <cell r="F329" t="str">
            <v/>
          </cell>
          <cell r="G329" t="str">
            <v>Stockton-on-Tees (Upper)</v>
          </cell>
          <cell r="H329">
            <v>57085789.703699999</v>
          </cell>
          <cell r="I329">
            <v>49740666.004060999</v>
          </cell>
          <cell r="J329">
            <v>44372057.429065369</v>
          </cell>
          <cell r="K329">
            <v>41386570.160779998</v>
          </cell>
          <cell r="L329">
            <v>38602504.121192999</v>
          </cell>
          <cell r="M329">
            <v>19283638.445110999</v>
          </cell>
          <cell r="N329">
            <v>13293218.444605529</v>
          </cell>
          <cell r="O329">
            <v>9307844.2294309996</v>
          </cell>
          <cell r="P329">
            <v>5382730.7328080004</v>
          </cell>
          <cell r="Q329">
            <v>30457027.55895</v>
          </cell>
          <cell r="R329">
            <v>31078838.98445984</v>
          </cell>
          <cell r="S329">
            <v>32078725.931348</v>
          </cell>
          <cell r="T329">
            <v>33219773.388386</v>
          </cell>
          <cell r="U329">
            <v>-2516520.2513959999</v>
          </cell>
          <cell r="V329">
            <v>0</v>
          </cell>
          <cell r="W329">
            <v>0</v>
          </cell>
          <cell r="X329">
            <v>0</v>
          </cell>
          <cell r="Y329">
            <v>28172750.492028002</v>
          </cell>
          <cell r="Z329">
            <v>28747926.060625352</v>
          </cell>
          <cell r="AA329">
            <v>29672821.486496903</v>
          </cell>
          <cell r="AB329">
            <v>30728290.384257052</v>
          </cell>
          <cell r="AC329">
            <v>6.4822000000000005E-2</v>
          </cell>
          <cell r="AD329">
            <v>0</v>
          </cell>
          <cell r="AE329">
            <v>0</v>
          </cell>
          <cell r="AF329">
            <v>0</v>
          </cell>
        </row>
        <row r="330">
          <cell r="A330" t="str">
            <v>R610</v>
          </cell>
          <cell r="B330" t="str">
            <v/>
          </cell>
          <cell r="C330" t="str">
            <v/>
          </cell>
          <cell r="D330" t="str">
            <v/>
          </cell>
          <cell r="E330" t="str">
            <v/>
          </cell>
          <cell r="F330" t="str">
            <v/>
          </cell>
          <cell r="G330" t="str">
            <v>East Riding of Yorkshire</v>
          </cell>
          <cell r="H330">
            <v>95850032.537309006</v>
          </cell>
          <cell r="I330">
            <v>80887473.183053002</v>
          </cell>
          <cell r="J330">
            <v>69879582.194726288</v>
          </cell>
          <cell r="K330">
            <v>63802682.545286998</v>
          </cell>
          <cell r="L330">
            <v>57904893.089311004</v>
          </cell>
          <cell r="M330">
            <v>32173041.519471001</v>
          </cell>
          <cell r="N330">
            <v>20170595.493328653</v>
          </cell>
          <cell r="O330">
            <v>12494428.671437001</v>
          </cell>
          <cell r="P330">
            <v>4771593.1480740001</v>
          </cell>
          <cell r="Q330">
            <v>48714431.663581997</v>
          </cell>
          <cell r="R330">
            <v>49708986.701397642</v>
          </cell>
          <cell r="S330">
            <v>51308253.873850003</v>
          </cell>
          <cell r="T330">
            <v>53133299.941237003</v>
          </cell>
          <cell r="U330">
            <v>5882322.8711339999</v>
          </cell>
          <cell r="V330">
            <v>13450235.645989411</v>
          </cell>
          <cell r="W330">
            <v>13882964.650497001</v>
          </cell>
          <cell r="X330">
            <v>14376784.808582</v>
          </cell>
          <cell r="Y330">
            <v>45060849.288813002</v>
          </cell>
          <cell r="Z330">
            <v>45980812.698792823</v>
          </cell>
          <cell r="AA330">
            <v>47460134.833311252</v>
          </cell>
          <cell r="AB330">
            <v>49148302.44564423</v>
          </cell>
          <cell r="AC330">
            <v>0</v>
          </cell>
          <cell r="AD330">
            <v>0</v>
          </cell>
          <cell r="AE330">
            <v>0</v>
          </cell>
          <cell r="AF330">
            <v>0</v>
          </cell>
        </row>
        <row r="331">
          <cell r="A331" t="str">
            <v>R610L</v>
          </cell>
          <cell r="B331" t="str">
            <v/>
          </cell>
          <cell r="C331" t="str">
            <v>R610</v>
          </cell>
          <cell r="D331" t="str">
            <v/>
          </cell>
          <cell r="E331" t="str">
            <v/>
          </cell>
          <cell r="F331" t="str">
            <v/>
          </cell>
          <cell r="G331" t="str">
            <v>East Riding of Yorkshire (Lower)</v>
          </cell>
          <cell r="H331">
            <v>16321830.935232</v>
          </cell>
          <cell r="I331">
            <v>13244608.822685</v>
          </cell>
          <cell r="J331">
            <v>10930900.634881435</v>
          </cell>
          <cell r="K331">
            <v>9710982.4785830006</v>
          </cell>
          <cell r="L331">
            <v>8355296.0683840001</v>
          </cell>
          <cell r="M331">
            <v>4322212.4234060002</v>
          </cell>
          <cell r="N331">
            <v>1826344.3707480058</v>
          </cell>
          <cell r="O331">
            <v>313508.99929000001</v>
          </cell>
          <cell r="P331">
            <v>-1376447.6446789999</v>
          </cell>
          <cell r="Q331">
            <v>8922396.3992790002</v>
          </cell>
          <cell r="R331">
            <v>9104556.2641334292</v>
          </cell>
          <cell r="S331">
            <v>9397473.479293</v>
          </cell>
          <cell r="T331">
            <v>9731743.7130629998</v>
          </cell>
          <cell r="V331">
            <v>0</v>
          </cell>
          <cell r="W331">
            <v>0</v>
          </cell>
          <cell r="X331">
            <v>0</v>
          </cell>
          <cell r="Y331">
            <v>8253216.6693329997</v>
          </cell>
          <cell r="Z331">
            <v>8421714.544323422</v>
          </cell>
          <cell r="AA331">
            <v>8692662.9683460258</v>
          </cell>
          <cell r="AB331">
            <v>9001862.9345832746</v>
          </cell>
          <cell r="AD331">
            <v>0</v>
          </cell>
          <cell r="AE331">
            <v>0</v>
          </cell>
          <cell r="AF331">
            <v>0</v>
          </cell>
        </row>
        <row r="332">
          <cell r="A332" t="str">
            <v>R610U</v>
          </cell>
          <cell r="B332" t="str">
            <v>R610</v>
          </cell>
          <cell r="C332" t="str">
            <v/>
          </cell>
          <cell r="D332" t="str">
            <v/>
          </cell>
          <cell r="E332" t="str">
            <v/>
          </cell>
          <cell r="F332" t="str">
            <v/>
          </cell>
          <cell r="G332" t="str">
            <v>East Riding of Yorkshire (Upper)</v>
          </cell>
          <cell r="H332">
            <v>79528201.602077007</v>
          </cell>
          <cell r="I332">
            <v>67642864.360367</v>
          </cell>
          <cell r="J332">
            <v>58948681.559844859</v>
          </cell>
          <cell r="K332">
            <v>54091700.066703998</v>
          </cell>
          <cell r="L332">
            <v>49549597.020926997</v>
          </cell>
          <cell r="M332">
            <v>27850829.096065</v>
          </cell>
          <cell r="N332">
            <v>18344251.122580647</v>
          </cell>
          <cell r="O332">
            <v>12180919.672147</v>
          </cell>
          <cell r="P332">
            <v>6148040.7927529998</v>
          </cell>
          <cell r="Q332">
            <v>39792035.264302999</v>
          </cell>
          <cell r="R332">
            <v>40604430.437264211</v>
          </cell>
          <cell r="S332">
            <v>41910780.394556999</v>
          </cell>
          <cell r="T332">
            <v>43401556.228173003</v>
          </cell>
          <cell r="U332">
            <v>5882322.8711339999</v>
          </cell>
          <cell r="V332">
            <v>0</v>
          </cell>
          <cell r="W332">
            <v>0</v>
          </cell>
          <cell r="X332">
            <v>0</v>
          </cell>
          <cell r="Y332">
            <v>36807632.619479999</v>
          </cell>
          <cell r="Z332">
            <v>37559098.154469401</v>
          </cell>
          <cell r="AA332">
            <v>38767471.864965223</v>
          </cell>
          <cell r="AB332">
            <v>40146439.511060029</v>
          </cell>
          <cell r="AC332">
            <v>0</v>
          </cell>
          <cell r="AD332">
            <v>0</v>
          </cell>
          <cell r="AE332">
            <v>0</v>
          </cell>
          <cell r="AF332">
            <v>0</v>
          </cell>
        </row>
        <row r="333">
          <cell r="A333" t="str">
            <v>R611</v>
          </cell>
          <cell r="B333" t="str">
            <v/>
          </cell>
          <cell r="C333" t="str">
            <v/>
          </cell>
          <cell r="D333" t="str">
            <v/>
          </cell>
          <cell r="E333" t="str">
            <v/>
          </cell>
          <cell r="F333" t="str">
            <v/>
          </cell>
          <cell r="G333" t="str">
            <v>Kingston upon Hull</v>
          </cell>
          <cell r="H333">
            <v>138559734.56567901</v>
          </cell>
          <cell r="I333">
            <v>125387313.46193799</v>
          </cell>
          <cell r="J333">
            <v>115730619.38713013</v>
          </cell>
          <cell r="K333">
            <v>110461093.572136</v>
          </cell>
          <cell r="L333">
            <v>105422748.16912299</v>
          </cell>
          <cell r="M333">
            <v>50725295.585346997</v>
          </cell>
          <cell r="N333">
            <v>39544299.912904307</v>
          </cell>
          <cell r="O333">
            <v>31823662.381290998</v>
          </cell>
          <cell r="P333">
            <v>23988165.960487999</v>
          </cell>
          <cell r="Q333">
            <v>74662017.876590997</v>
          </cell>
          <cell r="R333">
            <v>76186319.474225804</v>
          </cell>
          <cell r="S333">
            <v>78637431.190844998</v>
          </cell>
          <cell r="T333">
            <v>81434582.208635002</v>
          </cell>
          <cell r="U333">
            <v>31380736.173112001</v>
          </cell>
          <cell r="V333">
            <v>38163479.73090326</v>
          </cell>
          <cell r="W333">
            <v>39391297.965999998</v>
          </cell>
          <cell r="X333">
            <v>40792455.246053003</v>
          </cell>
          <cell r="Y333">
            <v>69062366.535846993</v>
          </cell>
          <cell r="Z333">
            <v>70472345.513658866</v>
          </cell>
          <cell r="AA333">
            <v>72739623.851531625</v>
          </cell>
          <cell r="AB333">
            <v>75326988.542987376</v>
          </cell>
          <cell r="AC333">
            <v>0</v>
          </cell>
          <cell r="AD333">
            <v>0</v>
          </cell>
          <cell r="AE333">
            <v>0</v>
          </cell>
          <cell r="AF333">
            <v>0</v>
          </cell>
        </row>
        <row r="334">
          <cell r="A334" t="str">
            <v>R611L</v>
          </cell>
          <cell r="B334" t="str">
            <v/>
          </cell>
          <cell r="C334" t="str">
            <v>R611</v>
          </cell>
          <cell r="D334" t="str">
            <v/>
          </cell>
          <cell r="E334" t="str">
            <v/>
          </cell>
          <cell r="F334" t="str">
            <v/>
          </cell>
          <cell r="G334" t="str">
            <v>Kingston upon Hull (Lower)</v>
          </cell>
          <cell r="H334">
            <v>19462633.308784001</v>
          </cell>
          <cell r="I334">
            <v>17274558.031194001</v>
          </cell>
          <cell r="J334">
            <v>15633095.104243049</v>
          </cell>
          <cell r="K334">
            <v>14779309.649713</v>
          </cell>
          <cell r="L334">
            <v>13834763.109302999</v>
          </cell>
          <cell r="M334">
            <v>5966020.2327169999</v>
          </cell>
          <cell r="N334">
            <v>4093681.9192798901</v>
          </cell>
          <cell r="O334">
            <v>2868643.580298</v>
          </cell>
          <cell r="P334">
            <v>1500431.983514</v>
          </cell>
          <cell r="Q334">
            <v>11308537.798477</v>
          </cell>
          <cell r="R334">
            <v>11539413.184963159</v>
          </cell>
          <cell r="S334">
            <v>11910666.069414999</v>
          </cell>
          <cell r="T334">
            <v>12334331.12579</v>
          </cell>
          <cell r="V334">
            <v>0</v>
          </cell>
          <cell r="W334">
            <v>0</v>
          </cell>
          <cell r="X334">
            <v>0</v>
          </cell>
          <cell r="Y334">
            <v>10460397.463591</v>
          </cell>
          <cell r="Z334">
            <v>10673957.196090924</v>
          </cell>
          <cell r="AA334">
            <v>11017366.114208875</v>
          </cell>
          <cell r="AB334">
            <v>11409256.29135575</v>
          </cell>
          <cell r="AD334">
            <v>0</v>
          </cell>
          <cell r="AE334">
            <v>0</v>
          </cell>
          <cell r="AF334">
            <v>0</v>
          </cell>
        </row>
        <row r="335">
          <cell r="A335" t="str">
            <v>R611U</v>
          </cell>
          <cell r="B335" t="str">
            <v>R611</v>
          </cell>
          <cell r="C335" t="str">
            <v/>
          </cell>
          <cell r="D335" t="str">
            <v/>
          </cell>
          <cell r="E335" t="str">
            <v/>
          </cell>
          <cell r="F335" t="str">
            <v/>
          </cell>
          <cell r="G335" t="str">
            <v>Kingston upon Hull (Upper)</v>
          </cell>
          <cell r="H335">
            <v>119097101.25689501</v>
          </cell>
          <cell r="I335">
            <v>108112755.43074401</v>
          </cell>
          <cell r="J335">
            <v>100097524.28288707</v>
          </cell>
          <cell r="K335">
            <v>95681783.922423005</v>
          </cell>
          <cell r="L335">
            <v>91587985.059818998</v>
          </cell>
          <cell r="M335">
            <v>44759275.352628998</v>
          </cell>
          <cell r="N335">
            <v>35450617.993624419</v>
          </cell>
          <cell r="O335">
            <v>28955018.800992999</v>
          </cell>
          <cell r="P335">
            <v>22487733.976973999</v>
          </cell>
          <cell r="Q335">
            <v>63353480.078115001</v>
          </cell>
          <cell r="R335">
            <v>64646906.289262645</v>
          </cell>
          <cell r="S335">
            <v>66726765.121430002</v>
          </cell>
          <cell r="T335">
            <v>69100251.082845002</v>
          </cell>
          <cell r="U335">
            <v>31380736.173112001</v>
          </cell>
          <cell r="V335">
            <v>0</v>
          </cell>
          <cell r="W335">
            <v>0</v>
          </cell>
          <cell r="X335">
            <v>0</v>
          </cell>
          <cell r="Y335">
            <v>58601969.072255999</v>
          </cell>
          <cell r="Z335">
            <v>59798388.317567952</v>
          </cell>
          <cell r="AA335">
            <v>61722257.737322755</v>
          </cell>
          <cell r="AB335">
            <v>63917732.251631632</v>
          </cell>
          <cell r="AC335">
            <v>0</v>
          </cell>
          <cell r="AD335">
            <v>0</v>
          </cell>
          <cell r="AE335">
            <v>0</v>
          </cell>
          <cell r="AF335">
            <v>0</v>
          </cell>
        </row>
        <row r="336">
          <cell r="A336" t="str">
            <v>R612</v>
          </cell>
          <cell r="B336" t="str">
            <v/>
          </cell>
          <cell r="C336" t="str">
            <v/>
          </cell>
          <cell r="D336" t="str">
            <v/>
          </cell>
          <cell r="E336" t="str">
            <v/>
          </cell>
          <cell r="F336" t="str">
            <v/>
          </cell>
          <cell r="G336" t="str">
            <v>North East Lincolnshire</v>
          </cell>
          <cell r="H336">
            <v>68484118.807842001</v>
          </cell>
          <cell r="I336">
            <v>60626681.415871002</v>
          </cell>
          <cell r="J336">
            <v>54859693.313653946</v>
          </cell>
          <cell r="K336">
            <v>51694316.627104998</v>
          </cell>
          <cell r="L336">
            <v>48655251.320046</v>
          </cell>
          <cell r="M336">
            <v>24264905.166745</v>
          </cell>
          <cell r="N336">
            <v>17755554.144187696</v>
          </cell>
          <cell r="O336">
            <v>13396440.959000001</v>
          </cell>
          <cell r="P336">
            <v>8995111.6476109996</v>
          </cell>
          <cell r="Q336">
            <v>36361776.249126002</v>
          </cell>
          <cell r="R336">
            <v>37104139.16946625</v>
          </cell>
          <cell r="S336">
            <v>38297875.668104999</v>
          </cell>
          <cell r="T336">
            <v>39660139.672435001</v>
          </cell>
          <cell r="U336">
            <v>3562482.5882410002</v>
          </cell>
          <cell r="V336">
            <v>8043313.8097251803</v>
          </cell>
          <cell r="W336">
            <v>8302088.099591</v>
          </cell>
          <cell r="X336">
            <v>8597395.2303800005</v>
          </cell>
          <cell r="Y336">
            <v>33634643.030441001</v>
          </cell>
          <cell r="Z336">
            <v>34321328.731756285</v>
          </cell>
          <cell r="AA336">
            <v>35425534.992997125</v>
          </cell>
          <cell r="AB336">
            <v>36685629.197002374</v>
          </cell>
          <cell r="AC336">
            <v>0</v>
          </cell>
          <cell r="AD336">
            <v>0</v>
          </cell>
          <cell r="AE336">
            <v>0</v>
          </cell>
          <cell r="AF336">
            <v>0</v>
          </cell>
        </row>
        <row r="337">
          <cell r="A337" t="str">
            <v>R612L</v>
          </cell>
          <cell r="B337" t="str">
            <v/>
          </cell>
          <cell r="C337" t="str">
            <v>R612</v>
          </cell>
          <cell r="D337" t="str">
            <v/>
          </cell>
          <cell r="E337" t="str">
            <v/>
          </cell>
          <cell r="F337" t="str">
            <v/>
          </cell>
          <cell r="G337" t="str">
            <v>North East Lincolnshire (Lower)</v>
          </cell>
          <cell r="H337">
            <v>9639029.5248390008</v>
          </cell>
          <cell r="I337">
            <v>8304221.3339459999</v>
          </cell>
          <cell r="J337">
            <v>7301838.1125017777</v>
          </cell>
          <cell r="K337">
            <v>6777213.9188360004</v>
          </cell>
          <cell r="L337">
            <v>6195620.1113830004</v>
          </cell>
          <cell r="M337">
            <v>2781989.2914089998</v>
          </cell>
          <cell r="N337">
            <v>1666864.0444430728</v>
          </cell>
          <cell r="O337">
            <v>960948.10369799996</v>
          </cell>
          <cell r="P337">
            <v>172468.42016499999</v>
          </cell>
          <cell r="Q337">
            <v>5522232.042537</v>
          </cell>
          <cell r="R337">
            <v>5634974.068058705</v>
          </cell>
          <cell r="S337">
            <v>5816265.8151390003</v>
          </cell>
          <cell r="T337">
            <v>6023151.6912179999</v>
          </cell>
          <cell r="V337">
            <v>0</v>
          </cell>
          <cell r="W337">
            <v>0</v>
          </cell>
          <cell r="X337">
            <v>0</v>
          </cell>
          <cell r="Y337">
            <v>5108064.639347</v>
          </cell>
          <cell r="Z337">
            <v>5212351.0129543021</v>
          </cell>
          <cell r="AA337">
            <v>5380045.879003576</v>
          </cell>
          <cell r="AB337">
            <v>5571415.3143766504</v>
          </cell>
          <cell r="AD337">
            <v>0</v>
          </cell>
          <cell r="AE337">
            <v>0</v>
          </cell>
          <cell r="AF337">
            <v>0</v>
          </cell>
        </row>
        <row r="338">
          <cell r="A338" t="str">
            <v>R612U</v>
          </cell>
          <cell r="B338" t="str">
            <v>R612</v>
          </cell>
          <cell r="C338" t="str">
            <v/>
          </cell>
          <cell r="D338" t="str">
            <v/>
          </cell>
          <cell r="E338" t="str">
            <v/>
          </cell>
          <cell r="F338" t="str">
            <v/>
          </cell>
          <cell r="G338" t="str">
            <v>North East Lincolnshire (Upper)</v>
          </cell>
          <cell r="H338">
            <v>58845089.283003002</v>
          </cell>
          <cell r="I338">
            <v>52322460.081924997</v>
          </cell>
          <cell r="J338">
            <v>47557855.201152168</v>
          </cell>
          <cell r="K338">
            <v>44917102.708269</v>
          </cell>
          <cell r="L338">
            <v>42459631.208664</v>
          </cell>
          <cell r="M338">
            <v>21482915.875335999</v>
          </cell>
          <cell r="N338">
            <v>16088690.099744625</v>
          </cell>
          <cell r="O338">
            <v>12435492.855302</v>
          </cell>
          <cell r="P338">
            <v>8822643.2274469994</v>
          </cell>
          <cell r="Q338">
            <v>30839544.206588998</v>
          </cell>
          <cell r="R338">
            <v>31469165.101407543</v>
          </cell>
          <cell r="S338">
            <v>32481609.852967001</v>
          </cell>
          <cell r="T338">
            <v>33636987.981216997</v>
          </cell>
          <cell r="U338">
            <v>3562482.5882410002</v>
          </cell>
          <cell r="V338">
            <v>0</v>
          </cell>
          <cell r="W338">
            <v>0</v>
          </cell>
          <cell r="X338">
            <v>0</v>
          </cell>
          <cell r="Y338">
            <v>28526578.391095001</v>
          </cell>
          <cell r="Z338">
            <v>29108977.718801979</v>
          </cell>
          <cell r="AA338">
            <v>30045489.113994479</v>
          </cell>
          <cell r="AB338">
            <v>31114213.882625725</v>
          </cell>
          <cell r="AC338">
            <v>0</v>
          </cell>
          <cell r="AD338">
            <v>0</v>
          </cell>
          <cell r="AE338">
            <v>0</v>
          </cell>
          <cell r="AF338">
            <v>0</v>
          </cell>
        </row>
        <row r="339">
          <cell r="A339" t="str">
            <v>R613</v>
          </cell>
          <cell r="B339" t="str">
            <v/>
          </cell>
          <cell r="C339" t="str">
            <v/>
          </cell>
          <cell r="D339" t="str">
            <v/>
          </cell>
          <cell r="E339" t="str">
            <v/>
          </cell>
          <cell r="F339" t="str">
            <v/>
          </cell>
          <cell r="G339" t="str">
            <v>North Lincolnshire</v>
          </cell>
          <cell r="H339">
            <v>58487467.071886003</v>
          </cell>
          <cell r="I339">
            <v>50868562.705806002</v>
          </cell>
          <cell r="J339">
            <v>45268388.849423781</v>
          </cell>
          <cell r="K339">
            <v>42188720.162493996</v>
          </cell>
          <cell r="L339">
            <v>39209759.314457998</v>
          </cell>
          <cell r="M339">
            <v>20511009.160726</v>
          </cell>
          <cell r="N339">
            <v>14291054.742752992</v>
          </cell>
          <cell r="O339">
            <v>10214764.784413001</v>
          </cell>
          <cell r="P339">
            <v>6098483.191354</v>
          </cell>
          <cell r="Q339">
            <v>30357553.545079999</v>
          </cell>
          <cell r="R339">
            <v>30977334.106670797</v>
          </cell>
          <cell r="S339">
            <v>31973955.378081001</v>
          </cell>
          <cell r="T339">
            <v>33111276.123103</v>
          </cell>
          <cell r="U339">
            <v>-9901996.5783949997</v>
          </cell>
          <cell r="V339">
            <v>-3484633.0869800351</v>
          </cell>
          <cell r="W339">
            <v>-3596742.7812999999</v>
          </cell>
          <cell r="X339">
            <v>-3724679.7265829998</v>
          </cell>
          <cell r="Y339">
            <v>28080737.029199</v>
          </cell>
          <cell r="Z339">
            <v>28654034.048670489</v>
          </cell>
          <cell r="AA339">
            <v>29575908.724724926</v>
          </cell>
          <cell r="AB339">
            <v>30627930.413870275</v>
          </cell>
          <cell r="AC339">
            <v>0.24595400000000001</v>
          </cell>
          <cell r="AD339">
            <v>0.10111532714888183</v>
          </cell>
          <cell r="AE339">
            <v>0.101115</v>
          </cell>
          <cell r="AF339">
            <v>0.101115</v>
          </cell>
        </row>
        <row r="340">
          <cell r="A340" t="str">
            <v>R613L</v>
          </cell>
          <cell r="B340" t="str">
            <v/>
          </cell>
          <cell r="C340" t="str">
            <v>R613</v>
          </cell>
          <cell r="D340" t="str">
            <v/>
          </cell>
          <cell r="E340" t="str">
            <v/>
          </cell>
          <cell r="F340" t="str">
            <v/>
          </cell>
          <cell r="G340" t="str">
            <v>North Lincolnshire (Lower)</v>
          </cell>
          <cell r="H340">
            <v>9776333.0517839994</v>
          </cell>
          <cell r="I340">
            <v>8252835.9949120004</v>
          </cell>
          <cell r="J340">
            <v>7108098.1602904238</v>
          </cell>
          <cell r="K340">
            <v>6506896.2529800003</v>
          </cell>
          <cell r="L340">
            <v>5839648.1171789998</v>
          </cell>
          <cell r="M340">
            <v>2829272.3331809998</v>
          </cell>
          <cell r="N340">
            <v>1573806.8891330883</v>
          </cell>
          <cell r="O340">
            <v>794552.46174399997</v>
          </cell>
          <cell r="P340">
            <v>-75885.020499999999</v>
          </cell>
          <cell r="Q340">
            <v>5423563.6617310001</v>
          </cell>
          <cell r="R340">
            <v>5534291.2711573355</v>
          </cell>
          <cell r="S340">
            <v>5712343.7912360001</v>
          </cell>
          <cell r="T340">
            <v>5915533.1376790004</v>
          </cell>
          <cell r="V340">
            <v>0</v>
          </cell>
          <cell r="W340">
            <v>0</v>
          </cell>
          <cell r="X340">
            <v>0</v>
          </cell>
          <cell r="Y340">
            <v>5016796.3871010002</v>
          </cell>
          <cell r="Z340">
            <v>5119219.425820536</v>
          </cell>
          <cell r="AA340">
            <v>5283918.0068933005</v>
          </cell>
          <cell r="AB340">
            <v>5471868.1523530753</v>
          </cell>
          <cell r="AD340">
            <v>0</v>
          </cell>
          <cell r="AE340">
            <v>0</v>
          </cell>
          <cell r="AF340">
            <v>0</v>
          </cell>
        </row>
        <row r="341">
          <cell r="A341" t="str">
            <v>R613U</v>
          </cell>
          <cell r="B341" t="str">
            <v>R613</v>
          </cell>
          <cell r="C341" t="str">
            <v/>
          </cell>
          <cell r="D341" t="str">
            <v/>
          </cell>
          <cell r="E341" t="str">
            <v/>
          </cell>
          <cell r="F341" t="str">
            <v/>
          </cell>
          <cell r="G341" t="str">
            <v>North Lincolnshire (Upper)</v>
          </cell>
          <cell r="H341">
            <v>48711134.020102002</v>
          </cell>
          <cell r="I341">
            <v>42615726.710894004</v>
          </cell>
          <cell r="J341">
            <v>38160290.689133361</v>
          </cell>
          <cell r="K341">
            <v>35681823.909515001</v>
          </cell>
          <cell r="L341">
            <v>33370111.197278</v>
          </cell>
          <cell r="M341">
            <v>17681736.827544</v>
          </cell>
          <cell r="N341">
            <v>12717247.853619903</v>
          </cell>
          <cell r="O341">
            <v>9420212.3226689994</v>
          </cell>
          <cell r="P341">
            <v>6174368.2118539996</v>
          </cell>
          <cell r="Q341">
            <v>24933989.88335</v>
          </cell>
          <cell r="R341">
            <v>25443042.835513461</v>
          </cell>
          <cell r="S341">
            <v>26261611.586844999</v>
          </cell>
          <cell r="T341">
            <v>27195742.985424001</v>
          </cell>
          <cell r="U341">
            <v>-9901996.5783949997</v>
          </cell>
          <cell r="V341">
            <v>0</v>
          </cell>
          <cell r="W341">
            <v>0</v>
          </cell>
          <cell r="X341">
            <v>0</v>
          </cell>
          <cell r="Y341">
            <v>23063940.642097998</v>
          </cell>
          <cell r="Z341">
            <v>23534814.622849952</v>
          </cell>
          <cell r="AA341">
            <v>24291990.717831627</v>
          </cell>
          <cell r="AB341">
            <v>25156062.261517201</v>
          </cell>
          <cell r="AC341">
            <v>0.24595400000000001</v>
          </cell>
          <cell r="AD341">
            <v>0</v>
          </cell>
          <cell r="AE341">
            <v>0</v>
          </cell>
          <cell r="AF341">
            <v>0</v>
          </cell>
        </row>
        <row r="342">
          <cell r="A342" t="str">
            <v>R617</v>
          </cell>
          <cell r="B342" t="str">
            <v/>
          </cell>
          <cell r="C342" t="str">
            <v/>
          </cell>
          <cell r="D342" t="str">
            <v/>
          </cell>
          <cell r="E342" t="str">
            <v/>
          </cell>
          <cell r="F342" t="str">
            <v/>
          </cell>
          <cell r="G342" t="str">
            <v>York</v>
          </cell>
          <cell r="H342">
            <v>47090181.412091002</v>
          </cell>
          <cell r="I342">
            <v>39194778.569132999</v>
          </cell>
          <cell r="J342">
            <v>33378419.03306108</v>
          </cell>
          <cell r="K342">
            <v>30172415.966534998</v>
          </cell>
          <cell r="L342">
            <v>27035873.057457</v>
          </cell>
          <cell r="M342">
            <v>14892063.979095001</v>
          </cell>
          <cell r="N342">
            <v>8579539.6228100359</v>
          </cell>
          <cell r="O342">
            <v>4575692.2149250004</v>
          </cell>
          <cell r="P342">
            <v>528668.11629499996</v>
          </cell>
          <cell r="Q342">
            <v>24302714.590038002</v>
          </cell>
          <cell r="R342">
            <v>24798879.410251044</v>
          </cell>
          <cell r="S342">
            <v>25596723.75161</v>
          </cell>
          <cell r="T342">
            <v>26507204.941162001</v>
          </cell>
          <cell r="U342">
            <v>-22946753.832929</v>
          </cell>
          <cell r="V342">
            <v>-20378560.748404656</v>
          </cell>
          <cell r="W342">
            <v>-21034191.960976001</v>
          </cell>
          <cell r="X342">
            <v>-21782382.874146</v>
          </cell>
          <cell r="Y342">
            <v>22480010.995786</v>
          </cell>
          <cell r="Z342">
            <v>22938963.454482216</v>
          </cell>
          <cell r="AA342">
            <v>23676969.470239252</v>
          </cell>
          <cell r="AB342">
            <v>24519164.570574854</v>
          </cell>
          <cell r="AC342">
            <v>0.485651</v>
          </cell>
          <cell r="AD342">
            <v>0.45107825226127296</v>
          </cell>
          <cell r="AE342">
            <v>0.45107799999999998</v>
          </cell>
          <cell r="AF342">
            <v>0.45107799999999998</v>
          </cell>
        </row>
        <row r="343">
          <cell r="A343" t="str">
            <v>R617L</v>
          </cell>
          <cell r="B343" t="str">
            <v/>
          </cell>
          <cell r="C343" t="str">
            <v>R617</v>
          </cell>
          <cell r="D343" t="str">
            <v/>
          </cell>
          <cell r="E343" t="str">
            <v/>
          </cell>
          <cell r="F343" t="str">
            <v/>
          </cell>
          <cell r="G343" t="str">
            <v>York (Lower)</v>
          </cell>
          <cell r="H343">
            <v>9334409.615425</v>
          </cell>
          <cell r="I343">
            <v>7376500.3530900003</v>
          </cell>
          <cell r="J343">
            <v>5904032.7946677748</v>
          </cell>
          <cell r="K343">
            <v>5126560.3062429996</v>
          </cell>
          <cell r="L343">
            <v>4262158.255721</v>
          </cell>
          <cell r="M343">
            <v>2168533.0706620002</v>
          </cell>
          <cell r="N343">
            <v>589739.52380888164</v>
          </cell>
          <cell r="O343">
            <v>-358707.57779700001</v>
          </cell>
          <cell r="P343">
            <v>-1418221.8339480001</v>
          </cell>
          <cell r="Q343">
            <v>5207967.2824269999</v>
          </cell>
          <cell r="R343">
            <v>5314293.2708588932</v>
          </cell>
          <cell r="S343">
            <v>5485267.8840389997</v>
          </cell>
          <cell r="T343">
            <v>5680380.0896690004</v>
          </cell>
          <cell r="V343">
            <v>0</v>
          </cell>
          <cell r="W343">
            <v>0</v>
          </cell>
          <cell r="X343">
            <v>0</v>
          </cell>
          <cell r="Y343">
            <v>4817369.7362449998</v>
          </cell>
          <cell r="Z343">
            <v>4915721.2755444767</v>
          </cell>
          <cell r="AA343">
            <v>5073872.7927360749</v>
          </cell>
          <cell r="AB343">
            <v>5254351.582943826</v>
          </cell>
          <cell r="AD343">
            <v>0</v>
          </cell>
          <cell r="AE343">
            <v>0</v>
          </cell>
          <cell r="AF343">
            <v>0</v>
          </cell>
        </row>
        <row r="344">
          <cell r="A344" t="str">
            <v>R617U</v>
          </cell>
          <cell r="B344" t="str">
            <v>R617</v>
          </cell>
          <cell r="C344" t="str">
            <v/>
          </cell>
          <cell r="D344" t="str">
            <v/>
          </cell>
          <cell r="E344" t="str">
            <v/>
          </cell>
          <cell r="F344" t="str">
            <v/>
          </cell>
          <cell r="G344" t="str">
            <v>York (Upper)</v>
          </cell>
          <cell r="H344">
            <v>37755771.796665996</v>
          </cell>
          <cell r="I344">
            <v>31818278.216042999</v>
          </cell>
          <cell r="J344">
            <v>27474386.238393307</v>
          </cell>
          <cell r="K344">
            <v>25045855.660293002</v>
          </cell>
          <cell r="L344">
            <v>22773714.801736001</v>
          </cell>
          <cell r="M344">
            <v>12723530.908431999</v>
          </cell>
          <cell r="N344">
            <v>7989800.0990011543</v>
          </cell>
          <cell r="O344">
            <v>4934399.7927219998</v>
          </cell>
          <cell r="P344">
            <v>1946889.9502429999</v>
          </cell>
          <cell r="Q344">
            <v>19094747.307611</v>
          </cell>
          <cell r="R344">
            <v>19484586.139392152</v>
          </cell>
          <cell r="S344">
            <v>20111455.867571</v>
          </cell>
          <cell r="T344">
            <v>20826824.851493001</v>
          </cell>
          <cell r="U344">
            <v>-22946753.832929</v>
          </cell>
          <cell r="V344">
            <v>0</v>
          </cell>
          <cell r="W344">
            <v>0</v>
          </cell>
          <cell r="X344">
            <v>0</v>
          </cell>
          <cell r="Y344">
            <v>17662641.259539999</v>
          </cell>
          <cell r="Z344">
            <v>18023242.178937741</v>
          </cell>
          <cell r="AA344">
            <v>18603096.677503176</v>
          </cell>
          <cell r="AB344">
            <v>19264812.987631027</v>
          </cell>
          <cell r="AC344">
            <v>0.485651</v>
          </cell>
          <cell r="AD344">
            <v>0</v>
          </cell>
          <cell r="AE344">
            <v>0</v>
          </cell>
          <cell r="AF344">
            <v>0</v>
          </cell>
        </row>
        <row r="345">
          <cell r="A345" t="str">
            <v>R619</v>
          </cell>
          <cell r="B345" t="str">
            <v/>
          </cell>
          <cell r="C345" t="str">
            <v/>
          </cell>
          <cell r="D345" t="str">
            <v/>
          </cell>
          <cell r="E345" t="str">
            <v/>
          </cell>
          <cell r="F345" t="str">
            <v/>
          </cell>
          <cell r="G345" t="str">
            <v>Luton</v>
          </cell>
          <cell r="H345">
            <v>82570027.321767002</v>
          </cell>
          <cell r="I345">
            <v>73370364.724557996</v>
          </cell>
          <cell r="J345">
            <v>66614248.756951332</v>
          </cell>
          <cell r="K345">
            <v>62917430.533409998</v>
          </cell>
          <cell r="L345">
            <v>59351575.834867001</v>
          </cell>
          <cell r="M345">
            <v>28769021.449041001</v>
          </cell>
          <cell r="N345">
            <v>21102323.357550025</v>
          </cell>
          <cell r="O345">
            <v>15941268.321386</v>
          </cell>
          <cell r="P345">
            <v>10704461.024909001</v>
          </cell>
          <cell r="Q345">
            <v>44601343.275517002</v>
          </cell>
          <cell r="R345">
            <v>45511925.399401307</v>
          </cell>
          <cell r="S345">
            <v>46976162.212024003</v>
          </cell>
          <cell r="T345">
            <v>48647114.809958003</v>
          </cell>
          <cell r="U345">
            <v>10841075.194541</v>
          </cell>
          <cell r="V345">
            <v>12868237.901703145</v>
          </cell>
          <cell r="W345">
            <v>13282242.52761</v>
          </cell>
          <cell r="X345">
            <v>13754694.865409</v>
          </cell>
          <cell r="Y345">
            <v>41256242.529854</v>
          </cell>
          <cell r="Z345">
            <v>42098530.994446211</v>
          </cell>
          <cell r="AA345">
            <v>43452950.046122208</v>
          </cell>
          <cell r="AB345">
            <v>44998581.199211158</v>
          </cell>
          <cell r="AC345">
            <v>0</v>
          </cell>
          <cell r="AD345">
            <v>0</v>
          </cell>
          <cell r="AE345">
            <v>0</v>
          </cell>
          <cell r="AF345">
            <v>0</v>
          </cell>
        </row>
        <row r="346">
          <cell r="A346" t="str">
            <v>R619L</v>
          </cell>
          <cell r="B346" t="str">
            <v/>
          </cell>
          <cell r="C346" t="str">
            <v>R619</v>
          </cell>
          <cell r="D346" t="str">
            <v/>
          </cell>
          <cell r="E346" t="str">
            <v/>
          </cell>
          <cell r="F346" t="str">
            <v/>
          </cell>
          <cell r="G346" t="str">
            <v>Luton (Lower)</v>
          </cell>
          <cell r="H346">
            <v>13857701.799791999</v>
          </cell>
          <cell r="I346">
            <v>12019735.841851</v>
          </cell>
          <cell r="J346">
            <v>10639814.85225191</v>
          </cell>
          <cell r="K346">
            <v>9918579.5735570006</v>
          </cell>
          <cell r="L346">
            <v>9119385.4989640005</v>
          </cell>
          <cell r="M346">
            <v>3998666.0464860001</v>
          </cell>
          <cell r="N346">
            <v>2454986.6981984954</v>
          </cell>
          <cell r="O346">
            <v>1470424.2457349999</v>
          </cell>
          <cell r="P346">
            <v>370727.39637199999</v>
          </cell>
          <cell r="Q346">
            <v>8021069.7953650001</v>
          </cell>
          <cell r="R346">
            <v>8184828.1540534142</v>
          </cell>
          <cell r="S346">
            <v>8448155.3278209995</v>
          </cell>
          <cell r="T346">
            <v>8748658.1025920007</v>
          </cell>
          <cell r="V346">
            <v>0</v>
          </cell>
          <cell r="W346">
            <v>0</v>
          </cell>
          <cell r="X346">
            <v>0</v>
          </cell>
          <cell r="Y346">
            <v>7419489.5607129997</v>
          </cell>
          <cell r="Z346">
            <v>7570966.0424994081</v>
          </cell>
          <cell r="AA346">
            <v>7814543.6782344254</v>
          </cell>
          <cell r="AB346">
            <v>8092508.7448976012</v>
          </cell>
          <cell r="AD346">
            <v>0</v>
          </cell>
          <cell r="AE346">
            <v>0</v>
          </cell>
          <cell r="AF346">
            <v>0</v>
          </cell>
        </row>
        <row r="347">
          <cell r="A347" t="str">
            <v>R619U</v>
          </cell>
          <cell r="B347" t="str">
            <v>R619</v>
          </cell>
          <cell r="C347" t="str">
            <v/>
          </cell>
          <cell r="D347" t="str">
            <v/>
          </cell>
          <cell r="E347" t="str">
            <v/>
          </cell>
          <cell r="F347" t="str">
            <v/>
          </cell>
          <cell r="G347" t="str">
            <v>Luton (Upper)</v>
          </cell>
          <cell r="H347">
            <v>68712325.521974996</v>
          </cell>
          <cell r="I347">
            <v>61350628.882707</v>
          </cell>
          <cell r="J347">
            <v>55974433.904699422</v>
          </cell>
          <cell r="K347">
            <v>52998850.959853001</v>
          </cell>
          <cell r="L347">
            <v>50232190.335902996</v>
          </cell>
          <cell r="M347">
            <v>24770355.402555</v>
          </cell>
          <cell r="N347">
            <v>18647336.659351528</v>
          </cell>
          <cell r="O347">
            <v>14470844.075649999</v>
          </cell>
          <cell r="P347">
            <v>10333733.628536999</v>
          </cell>
          <cell r="Q347">
            <v>36580273.480152003</v>
          </cell>
          <cell r="R347">
            <v>37327097.245347895</v>
          </cell>
          <cell r="S347">
            <v>38528006.884203002</v>
          </cell>
          <cell r="T347">
            <v>39898456.707367003</v>
          </cell>
          <cell r="U347">
            <v>10841075.194541</v>
          </cell>
          <cell r="V347">
            <v>0</v>
          </cell>
          <cell r="W347">
            <v>0</v>
          </cell>
          <cell r="X347">
            <v>0</v>
          </cell>
          <cell r="Y347">
            <v>33836752.969140999</v>
          </cell>
          <cell r="Z347">
            <v>34527564.951946802</v>
          </cell>
          <cell r="AA347">
            <v>35638406.36788778</v>
          </cell>
          <cell r="AB347">
            <v>36906072.454314478</v>
          </cell>
          <cell r="AC347">
            <v>0</v>
          </cell>
          <cell r="AD347">
            <v>0</v>
          </cell>
          <cell r="AE347">
            <v>0</v>
          </cell>
          <cell r="AF347">
            <v>0</v>
          </cell>
        </row>
        <row r="348">
          <cell r="A348" t="str">
            <v>R620</v>
          </cell>
          <cell r="B348" t="str">
            <v/>
          </cell>
          <cell r="C348" t="str">
            <v/>
          </cell>
          <cell r="D348" t="str">
            <v/>
          </cell>
          <cell r="E348" t="str">
            <v/>
          </cell>
          <cell r="F348" t="str">
            <v/>
          </cell>
          <cell r="G348" t="str">
            <v>Milton Keynes</v>
          </cell>
          <cell r="H348">
            <v>80231601.528322995</v>
          </cell>
          <cell r="I348">
            <v>69033797.917016998</v>
          </cell>
          <cell r="J348">
            <v>60803552.656276807</v>
          </cell>
          <cell r="K348">
            <v>56270084.970913</v>
          </cell>
          <cell r="L348">
            <v>51889587.639013998</v>
          </cell>
          <cell r="M348">
            <v>26504505.517772999</v>
          </cell>
          <cell r="N348">
            <v>17405981.174921341</v>
          </cell>
          <cell r="O348">
            <v>11476300.932436001</v>
          </cell>
          <cell r="P348">
            <v>5502478.6824099999</v>
          </cell>
          <cell r="Q348">
            <v>42529292.399245001</v>
          </cell>
          <cell r="R348">
            <v>43397571.481355466</v>
          </cell>
          <cell r="S348">
            <v>44793784.038477004</v>
          </cell>
          <cell r="T348">
            <v>46387108.956603996</v>
          </cell>
          <cell r="U348">
            <v>-27912368.686291002</v>
          </cell>
          <cell r="V348">
            <v>-26585042.349009398</v>
          </cell>
          <cell r="W348">
            <v>-27440352.189911999</v>
          </cell>
          <cell r="X348">
            <v>-28416411.655414</v>
          </cell>
          <cell r="Y348">
            <v>39339595.469301</v>
          </cell>
          <cell r="Z348">
            <v>40142753.620253809</v>
          </cell>
          <cell r="AA348">
            <v>41434250.235591233</v>
          </cell>
          <cell r="AB348">
            <v>42908075.784858696</v>
          </cell>
          <cell r="AC348">
            <v>0.39624799999999999</v>
          </cell>
          <cell r="AD348">
            <v>0.37988067169726625</v>
          </cell>
          <cell r="AE348">
            <v>0.37988100000000002</v>
          </cell>
          <cell r="AF348">
            <v>0.37988100000000002</v>
          </cell>
        </row>
        <row r="349">
          <cell r="A349" t="str">
            <v>R620L</v>
          </cell>
          <cell r="B349" t="str">
            <v/>
          </cell>
          <cell r="C349" t="str">
            <v>R620</v>
          </cell>
          <cell r="D349" t="str">
            <v/>
          </cell>
          <cell r="E349" t="str">
            <v/>
          </cell>
          <cell r="F349" t="str">
            <v/>
          </cell>
          <cell r="G349" t="str">
            <v>Milton Keynes (Lower)</v>
          </cell>
          <cell r="H349">
            <v>12781689.274233</v>
          </cell>
          <cell r="I349">
            <v>10647932.09797</v>
          </cell>
          <cell r="J349">
            <v>9044389.1171192713</v>
          </cell>
          <cell r="K349">
            <v>8201400.3650179999</v>
          </cell>
          <cell r="L349">
            <v>7265500.4072099999</v>
          </cell>
          <cell r="M349">
            <v>3403419.9488530001</v>
          </cell>
          <cell r="N349">
            <v>1651972.8293646928</v>
          </cell>
          <cell r="O349">
            <v>571150.85074599995</v>
          </cell>
          <cell r="P349">
            <v>-636158.78908799996</v>
          </cell>
          <cell r="Q349">
            <v>7244512.1491170004</v>
          </cell>
          <cell r="R349">
            <v>7392416.2877545776</v>
          </cell>
          <cell r="S349">
            <v>7630249.5142719997</v>
          </cell>
          <cell r="T349">
            <v>7901659.1962980004</v>
          </cell>
          <cell r="V349">
            <v>0</v>
          </cell>
          <cell r="W349">
            <v>0</v>
          </cell>
          <cell r="X349">
            <v>0</v>
          </cell>
          <cell r="Y349">
            <v>6701173.7379329996</v>
          </cell>
          <cell r="Z349">
            <v>6837985.0661729844</v>
          </cell>
          <cell r="AA349">
            <v>7057980.8007016005</v>
          </cell>
          <cell r="AB349">
            <v>7309034.7565756505</v>
          </cell>
          <cell r="AD349">
            <v>0</v>
          </cell>
          <cell r="AE349">
            <v>0</v>
          </cell>
          <cell r="AF349">
            <v>0</v>
          </cell>
        </row>
        <row r="350">
          <cell r="A350" t="str">
            <v>R620U</v>
          </cell>
          <cell r="B350" t="str">
            <v>R620</v>
          </cell>
          <cell r="C350" t="str">
            <v/>
          </cell>
          <cell r="D350" t="str">
            <v/>
          </cell>
          <cell r="E350" t="str">
            <v/>
          </cell>
          <cell r="F350" t="str">
            <v/>
          </cell>
          <cell r="G350" t="str">
            <v>Milton Keynes (Upper)</v>
          </cell>
          <cell r="H350">
            <v>67449912.254088998</v>
          </cell>
          <cell r="I350">
            <v>58385865.819048002</v>
          </cell>
          <cell r="J350">
            <v>51759163.539157532</v>
          </cell>
          <cell r="K350">
            <v>48068684.605894998</v>
          </cell>
          <cell r="L350">
            <v>44624087.231803998</v>
          </cell>
          <cell r="M350">
            <v>23101085.568920001</v>
          </cell>
          <cell r="N350">
            <v>15754008.345556647</v>
          </cell>
          <cell r="O350">
            <v>10905150.08169</v>
          </cell>
          <cell r="P350">
            <v>6138637.4714980004</v>
          </cell>
          <cell r="Q350">
            <v>35284780.250128001</v>
          </cell>
          <cell r="R350">
            <v>36005155.193600886</v>
          </cell>
          <cell r="S350">
            <v>37163534.524204999</v>
          </cell>
          <cell r="T350">
            <v>38485449.760306001</v>
          </cell>
          <cell r="U350">
            <v>-27912368.686291002</v>
          </cell>
          <cell r="V350">
            <v>0</v>
          </cell>
          <cell r="W350">
            <v>0</v>
          </cell>
          <cell r="X350">
            <v>0</v>
          </cell>
          <cell r="Y350">
            <v>32638421.731368002</v>
          </cell>
          <cell r="Z350">
            <v>33304768.554080822</v>
          </cell>
          <cell r="AA350">
            <v>34376269.434889629</v>
          </cell>
          <cell r="AB350">
            <v>35599041.028283052</v>
          </cell>
          <cell r="AC350">
            <v>0.39624799999999999</v>
          </cell>
          <cell r="AD350">
            <v>0</v>
          </cell>
          <cell r="AE350">
            <v>0</v>
          </cell>
          <cell r="AF350">
            <v>0</v>
          </cell>
        </row>
        <row r="351">
          <cell r="A351" t="str">
            <v>R621</v>
          </cell>
          <cell r="B351" t="str">
            <v/>
          </cell>
          <cell r="C351" t="str">
            <v/>
          </cell>
          <cell r="D351" t="str">
            <v/>
          </cell>
          <cell r="E351" t="str">
            <v/>
          </cell>
          <cell r="F351" t="str">
            <v/>
          </cell>
          <cell r="G351" t="str">
            <v>Derby</v>
          </cell>
          <cell r="H351">
            <v>98793539.884748995</v>
          </cell>
          <cell r="I351">
            <v>87440667.412016004</v>
          </cell>
          <cell r="J351">
            <v>79106696.63475813</v>
          </cell>
          <cell r="K351">
            <v>74535119.612554997</v>
          </cell>
          <cell r="L351">
            <v>70140387.560848996</v>
          </cell>
          <cell r="M351">
            <v>34615850.213237002</v>
          </cell>
          <cell r="N351">
            <v>25203406.665742099</v>
          </cell>
          <cell r="O351">
            <v>18897620.844384</v>
          </cell>
          <cell r="P351">
            <v>12523850.515996</v>
          </cell>
          <cell r="Q351">
            <v>52824817.198779002</v>
          </cell>
          <cell r="R351">
            <v>53903289.96901603</v>
          </cell>
          <cell r="S351">
            <v>55637498.768170998</v>
          </cell>
          <cell r="T351">
            <v>57616537.044853002</v>
          </cell>
          <cell r="U351">
            <v>13269733.089328</v>
          </cell>
          <cell r="V351">
            <v>15291016.201852124</v>
          </cell>
          <cell r="W351">
            <v>15782967.896461001</v>
          </cell>
          <cell r="X351">
            <v>16344371.595015001</v>
          </cell>
          <cell r="Y351">
            <v>48862955.908871002</v>
          </cell>
          <cell r="Z351">
            <v>49860543.221339829</v>
          </cell>
          <cell r="AA351">
            <v>51464686.360558175</v>
          </cell>
          <cell r="AB351">
            <v>53295296.766489029</v>
          </cell>
          <cell r="AC351">
            <v>0</v>
          </cell>
          <cell r="AD351">
            <v>0</v>
          </cell>
          <cell r="AE351">
            <v>0</v>
          </cell>
          <cell r="AF351">
            <v>0</v>
          </cell>
        </row>
        <row r="352">
          <cell r="A352" t="str">
            <v>R621L</v>
          </cell>
          <cell r="B352" t="str">
            <v/>
          </cell>
          <cell r="C352" t="str">
            <v>R621</v>
          </cell>
          <cell r="D352" t="str">
            <v/>
          </cell>
          <cell r="E352" t="str">
            <v/>
          </cell>
          <cell r="F352" t="str">
            <v/>
          </cell>
          <cell r="G352" t="str">
            <v>Derby (Lower)</v>
          </cell>
          <cell r="H352">
            <v>14591849.838107999</v>
          </cell>
          <cell r="I352">
            <v>12577765.830393</v>
          </cell>
          <cell r="J352">
            <v>11065350.695785305</v>
          </cell>
          <cell r="K352">
            <v>10274023.554312</v>
          </cell>
          <cell r="L352">
            <v>9396851.8148200009</v>
          </cell>
          <cell r="M352">
            <v>4145198.7283359999</v>
          </cell>
          <cell r="N352">
            <v>2460624.0958823655</v>
          </cell>
          <cell r="O352">
            <v>1392460.557365</v>
          </cell>
          <cell r="P352">
            <v>199369.63536300001</v>
          </cell>
          <cell r="Q352">
            <v>8432567.1020570006</v>
          </cell>
          <cell r="R352">
            <v>8604726.5999029391</v>
          </cell>
          <cell r="S352">
            <v>8881562.996948</v>
          </cell>
          <cell r="T352">
            <v>9197482.1794569995</v>
          </cell>
          <cell r="V352">
            <v>0</v>
          </cell>
          <cell r="W352">
            <v>0</v>
          </cell>
          <cell r="X352">
            <v>0</v>
          </cell>
          <cell r="Y352">
            <v>7800124.5694019999</v>
          </cell>
          <cell r="Z352">
            <v>7959372.1049102191</v>
          </cell>
          <cell r="AA352">
            <v>8215445.7721769009</v>
          </cell>
          <cell r="AB352">
            <v>8507671.0159977246</v>
          </cell>
          <cell r="AD352">
            <v>0</v>
          </cell>
          <cell r="AE352">
            <v>0</v>
          </cell>
          <cell r="AF352">
            <v>0</v>
          </cell>
        </row>
        <row r="353">
          <cell r="A353" t="str">
            <v>R621U</v>
          </cell>
          <cell r="B353" t="str">
            <v>R621</v>
          </cell>
          <cell r="C353" t="str">
            <v/>
          </cell>
          <cell r="D353" t="str">
            <v/>
          </cell>
          <cell r="E353" t="str">
            <v/>
          </cell>
          <cell r="F353" t="str">
            <v/>
          </cell>
          <cell r="G353" t="str">
            <v>Derby (Upper)</v>
          </cell>
          <cell r="H353">
            <v>84201690.046641007</v>
          </cell>
          <cell r="I353">
            <v>74862901.581623003</v>
          </cell>
          <cell r="J353">
            <v>68041345.938972831</v>
          </cell>
          <cell r="K353">
            <v>64261096.058242999</v>
          </cell>
          <cell r="L353">
            <v>60743535.746028997</v>
          </cell>
          <cell r="M353">
            <v>30470651.484900001</v>
          </cell>
          <cell r="N353">
            <v>22742782.569859736</v>
          </cell>
          <cell r="O353">
            <v>17505160.287018999</v>
          </cell>
          <cell r="P353">
            <v>12324480.880634001</v>
          </cell>
          <cell r="Q353">
            <v>44392250.096721999</v>
          </cell>
          <cell r="R353">
            <v>45298563.369113088</v>
          </cell>
          <cell r="S353">
            <v>46755935.771223001</v>
          </cell>
          <cell r="T353">
            <v>48419054.865396</v>
          </cell>
          <cell r="U353">
            <v>13269733.089328</v>
          </cell>
          <cell r="V353">
            <v>0</v>
          </cell>
          <cell r="W353">
            <v>0</v>
          </cell>
          <cell r="X353">
            <v>0</v>
          </cell>
          <cell r="Y353">
            <v>41062831.339468002</v>
          </cell>
          <cell r="Z353">
            <v>41901171.116429605</v>
          </cell>
          <cell r="AA353">
            <v>43249240.588381276</v>
          </cell>
          <cell r="AB353">
            <v>44787625.750491306</v>
          </cell>
          <cell r="AC353">
            <v>0</v>
          </cell>
          <cell r="AD353">
            <v>0</v>
          </cell>
          <cell r="AE353">
            <v>0</v>
          </cell>
          <cell r="AF353">
            <v>0</v>
          </cell>
        </row>
        <row r="354">
          <cell r="A354" t="str">
            <v>R622</v>
          </cell>
          <cell r="B354" t="str">
            <v/>
          </cell>
          <cell r="C354" t="str">
            <v/>
          </cell>
          <cell r="D354" t="str">
            <v/>
          </cell>
          <cell r="E354" t="str">
            <v/>
          </cell>
          <cell r="F354" t="str">
            <v/>
          </cell>
          <cell r="G354" t="str">
            <v>Bournemouth</v>
          </cell>
          <cell r="H354">
            <v>56224812.561333001</v>
          </cell>
          <cell r="I354">
            <v>47662580.838855997</v>
          </cell>
          <cell r="J354">
            <v>41360524.71382831</v>
          </cell>
          <cell r="K354">
            <v>37888387.012509003</v>
          </cell>
          <cell r="L354">
            <v>34507222.872629002</v>
          </cell>
          <cell r="M354">
            <v>18736375.580805</v>
          </cell>
          <cell r="N354">
            <v>11843761.336101884</v>
          </cell>
          <cell r="O354">
            <v>7421992.71612</v>
          </cell>
          <cell r="P354">
            <v>2957132.1161190001</v>
          </cell>
          <cell r="Q354">
            <v>28926205.258051001</v>
          </cell>
          <cell r="R354">
            <v>29516763.377726428</v>
          </cell>
          <cell r="S354">
            <v>30466394.296388999</v>
          </cell>
          <cell r="T354">
            <v>31550090.756510001</v>
          </cell>
          <cell r="U354">
            <v>-4453273.718572</v>
          </cell>
          <cell r="V354">
            <v>-929413.63543556025</v>
          </cell>
          <cell r="W354">
            <v>-959315.28532699996</v>
          </cell>
          <cell r="X354">
            <v>-993438.34461399994</v>
          </cell>
          <cell r="Y354">
            <v>26756739.863697</v>
          </cell>
          <cell r="Z354">
            <v>27303006.124396946</v>
          </cell>
          <cell r="AA354">
            <v>28181414.724159826</v>
          </cell>
          <cell r="AB354">
            <v>29183833.949771751</v>
          </cell>
          <cell r="AC354">
            <v>0.133414</v>
          </cell>
          <cell r="AD354">
            <v>3.0526447870081408E-2</v>
          </cell>
          <cell r="AE354">
            <v>3.0526000000000001E-2</v>
          </cell>
          <cell r="AF354">
            <v>3.0526000000000001E-2</v>
          </cell>
        </row>
        <row r="355">
          <cell r="A355" t="str">
            <v>R622L</v>
          </cell>
          <cell r="B355" t="str">
            <v/>
          </cell>
          <cell r="C355" t="str">
            <v>R622</v>
          </cell>
          <cell r="D355" t="str">
            <v/>
          </cell>
          <cell r="E355" t="str">
            <v/>
          </cell>
          <cell r="F355" t="str">
            <v/>
          </cell>
          <cell r="G355" t="str">
            <v>Bournemouth (Lower)</v>
          </cell>
          <cell r="H355">
            <v>10958451.663859</v>
          </cell>
          <cell r="I355">
            <v>9015727.7248149998</v>
          </cell>
          <cell r="J355">
            <v>7555260.1132388413</v>
          </cell>
          <cell r="K355">
            <v>6785948.3845809996</v>
          </cell>
          <cell r="L355">
            <v>5931283.6086489996</v>
          </cell>
          <cell r="M355">
            <v>3072888.9132759999</v>
          </cell>
          <cell r="N355">
            <v>1491092.1580119897</v>
          </cell>
          <cell r="O355">
            <v>526680.40051399998</v>
          </cell>
          <cell r="P355">
            <v>-550627.93774099997</v>
          </cell>
          <cell r="Q355">
            <v>5942838.8115400001</v>
          </cell>
          <cell r="R355">
            <v>6064167.9552268516</v>
          </cell>
          <cell r="S355">
            <v>6259267.9840660002</v>
          </cell>
          <cell r="T355">
            <v>6481911.5463889996</v>
          </cell>
          <cell r="V355">
            <v>0</v>
          </cell>
          <cell r="W355">
            <v>0</v>
          </cell>
          <cell r="X355">
            <v>0</v>
          </cell>
          <cell r="Y355">
            <v>5497125.9006740004</v>
          </cell>
          <cell r="Z355">
            <v>5609355.358584838</v>
          </cell>
          <cell r="AA355">
            <v>5789822.8852610504</v>
          </cell>
          <cell r="AB355">
            <v>5995768.1804098245</v>
          </cell>
          <cell r="AD355">
            <v>0</v>
          </cell>
          <cell r="AE355">
            <v>0</v>
          </cell>
          <cell r="AF355">
            <v>0</v>
          </cell>
        </row>
        <row r="356">
          <cell r="A356" t="str">
            <v>R622U</v>
          </cell>
          <cell r="B356" t="str">
            <v>R622</v>
          </cell>
          <cell r="C356" t="str">
            <v/>
          </cell>
          <cell r="D356" t="str">
            <v/>
          </cell>
          <cell r="E356" t="str">
            <v/>
          </cell>
          <cell r="F356" t="str">
            <v/>
          </cell>
          <cell r="G356" t="str">
            <v>Bournemouth (Upper)</v>
          </cell>
          <cell r="H356">
            <v>45266360.897473998</v>
          </cell>
          <cell r="I356">
            <v>38646853.114040002</v>
          </cell>
          <cell r="J356">
            <v>33805264.600589469</v>
          </cell>
          <cell r="K356">
            <v>31102438.627928</v>
          </cell>
          <cell r="L356">
            <v>28575939.263980001</v>
          </cell>
          <cell r="M356">
            <v>15663486.667529</v>
          </cell>
          <cell r="N356">
            <v>10352669.178089894</v>
          </cell>
          <cell r="O356">
            <v>6895312.3156049997</v>
          </cell>
          <cell r="P356">
            <v>3507760.0538590001</v>
          </cell>
          <cell r="Q356">
            <v>22983366.446511</v>
          </cell>
          <cell r="R356">
            <v>23452595.422499575</v>
          </cell>
          <cell r="S356">
            <v>24207126.312323</v>
          </cell>
          <cell r="T356">
            <v>25068179.210120998</v>
          </cell>
          <cell r="U356">
            <v>-4453273.718572</v>
          </cell>
          <cell r="V356">
            <v>0</v>
          </cell>
          <cell r="W356">
            <v>0</v>
          </cell>
          <cell r="X356">
            <v>0</v>
          </cell>
          <cell r="Y356">
            <v>21259613.963022999</v>
          </cell>
          <cell r="Z356">
            <v>21693650.765812106</v>
          </cell>
          <cell r="AA356">
            <v>22391591.838898778</v>
          </cell>
          <cell r="AB356">
            <v>23188065.769361924</v>
          </cell>
          <cell r="AC356">
            <v>0.133414</v>
          </cell>
          <cell r="AD356">
            <v>0</v>
          </cell>
          <cell r="AE356">
            <v>0</v>
          </cell>
          <cell r="AF356">
            <v>0</v>
          </cell>
        </row>
        <row r="357">
          <cell r="A357" t="str">
            <v>R623</v>
          </cell>
          <cell r="B357" t="str">
            <v/>
          </cell>
          <cell r="C357" t="str">
            <v/>
          </cell>
          <cell r="D357" t="str">
            <v/>
          </cell>
          <cell r="E357" t="str">
            <v/>
          </cell>
          <cell r="F357" t="str">
            <v/>
          </cell>
          <cell r="G357" t="str">
            <v>Poole</v>
          </cell>
          <cell r="H357">
            <v>32262521.004953001</v>
          </cell>
          <cell r="I357">
            <v>25821538.630309999</v>
          </cell>
          <cell r="J357">
            <v>21081322.372974444</v>
          </cell>
          <cell r="K357">
            <v>18449914.418164998</v>
          </cell>
          <cell r="L357">
            <v>15897354.587329</v>
          </cell>
          <cell r="M357">
            <v>9942407.2472830005</v>
          </cell>
          <cell r="N357">
            <v>4878002.2521589119</v>
          </cell>
          <cell r="O357">
            <v>1725291.4168529999</v>
          </cell>
          <cell r="P357">
            <v>-1422166.9952529999</v>
          </cell>
          <cell r="Q357">
            <v>15879131.383026</v>
          </cell>
          <cell r="R357">
            <v>16203320.12081553</v>
          </cell>
          <cell r="S357">
            <v>16724623.001311</v>
          </cell>
          <cell r="T357">
            <v>17319521.582582999</v>
          </cell>
          <cell r="U357">
            <v>-14649075.681511</v>
          </cell>
          <cell r="V357">
            <v>-13089242.407391999</v>
          </cell>
          <cell r="W357">
            <v>-13510357.322089</v>
          </cell>
          <cell r="X357">
            <v>-13990923.754154</v>
          </cell>
          <cell r="Y357">
            <v>14688196.529299</v>
          </cell>
          <cell r="Z357">
            <v>14988071.111754367</v>
          </cell>
          <cell r="AA357">
            <v>15470276.276212675</v>
          </cell>
          <cell r="AB357">
            <v>16020557.463889275</v>
          </cell>
          <cell r="AC357">
            <v>0.479854</v>
          </cell>
          <cell r="AD357">
            <v>0.44684524936278958</v>
          </cell>
          <cell r="AE357">
            <v>0.44684499999999999</v>
          </cell>
          <cell r="AF357">
            <v>0.44684499999999999</v>
          </cell>
        </row>
        <row r="358">
          <cell r="A358" t="str">
            <v>R623L</v>
          </cell>
          <cell r="B358" t="str">
            <v/>
          </cell>
          <cell r="C358" t="str">
            <v>R623</v>
          </cell>
          <cell r="D358" t="str">
            <v/>
          </cell>
          <cell r="E358" t="str">
            <v/>
          </cell>
          <cell r="F358" t="str">
            <v/>
          </cell>
          <cell r="G358" t="str">
            <v>Poole (Lower)</v>
          </cell>
          <cell r="H358">
            <v>5164702.2432709998</v>
          </cell>
          <cell r="I358">
            <v>3949487.7898809998</v>
          </cell>
          <cell r="J358">
            <v>3035186.3116125879</v>
          </cell>
          <cell r="K358">
            <v>2551214.50905</v>
          </cell>
          <cell r="L358">
            <v>2012687.552224</v>
          </cell>
          <cell r="M358">
            <v>1233129.8077229999</v>
          </cell>
          <cell r="N358">
            <v>263371.09792436846</v>
          </cell>
          <cell r="O358">
            <v>-309777.19712999999</v>
          </cell>
          <cell r="P358">
            <v>-950070.26891700004</v>
          </cell>
          <cell r="Q358">
            <v>2716357.9821569999</v>
          </cell>
          <cell r="R358">
            <v>2771815.2136882194</v>
          </cell>
          <cell r="S358">
            <v>2860991.7061800002</v>
          </cell>
          <cell r="T358">
            <v>2962757.8211409999</v>
          </cell>
          <cell r="V358">
            <v>0</v>
          </cell>
          <cell r="W358">
            <v>0</v>
          </cell>
          <cell r="X358">
            <v>0</v>
          </cell>
          <cell r="Y358">
            <v>2512631.1334950002</v>
          </cell>
          <cell r="Z358">
            <v>2563929.0726616029</v>
          </cell>
          <cell r="AA358">
            <v>2646417.3282165001</v>
          </cell>
          <cell r="AB358">
            <v>2740550.9845554251</v>
          </cell>
          <cell r="AD358">
            <v>0</v>
          </cell>
          <cell r="AE358">
            <v>0</v>
          </cell>
          <cell r="AF358">
            <v>0</v>
          </cell>
        </row>
        <row r="359">
          <cell r="A359" t="str">
            <v>R623U</v>
          </cell>
          <cell r="B359" t="str">
            <v>R623</v>
          </cell>
          <cell r="C359" t="str">
            <v/>
          </cell>
          <cell r="D359" t="str">
            <v/>
          </cell>
          <cell r="E359" t="str">
            <v/>
          </cell>
          <cell r="F359" t="str">
            <v/>
          </cell>
          <cell r="G359" t="str">
            <v>Poole (Upper)</v>
          </cell>
          <cell r="H359">
            <v>27097818.761682</v>
          </cell>
          <cell r="I359">
            <v>21872050.840429001</v>
          </cell>
          <cell r="J359">
            <v>18046136.061361857</v>
          </cell>
          <cell r="K359">
            <v>15898699.909115</v>
          </cell>
          <cell r="L359">
            <v>13884667.035104999</v>
          </cell>
          <cell r="M359">
            <v>8709277.4395599999</v>
          </cell>
          <cell r="N359">
            <v>4614631.1542345434</v>
          </cell>
          <cell r="O359">
            <v>2035068.6139839999</v>
          </cell>
          <cell r="P359">
            <v>-472096.72633600002</v>
          </cell>
          <cell r="Q359">
            <v>13162773.400869001</v>
          </cell>
          <cell r="R359">
            <v>13431504.907127311</v>
          </cell>
          <cell r="S359">
            <v>13863631.295131</v>
          </cell>
          <cell r="T359">
            <v>14356763.761441</v>
          </cell>
          <cell r="U359">
            <v>-14649075.681511</v>
          </cell>
          <cell r="V359">
            <v>0</v>
          </cell>
          <cell r="W359">
            <v>0</v>
          </cell>
          <cell r="X359">
            <v>0</v>
          </cell>
          <cell r="Y359">
            <v>12175565.395803999</v>
          </cell>
          <cell r="Z359">
            <v>12424142.039092764</v>
          </cell>
          <cell r="AA359">
            <v>12823858.947996175</v>
          </cell>
          <cell r="AB359">
            <v>13280006.479332926</v>
          </cell>
          <cell r="AC359">
            <v>0.479854</v>
          </cell>
          <cell r="AD359">
            <v>0</v>
          </cell>
          <cell r="AE359">
            <v>0</v>
          </cell>
          <cell r="AF359">
            <v>0</v>
          </cell>
        </row>
        <row r="360">
          <cell r="A360" t="str">
            <v>R624</v>
          </cell>
          <cell r="B360" t="str">
            <v/>
          </cell>
          <cell r="C360" t="str">
            <v/>
          </cell>
          <cell r="D360" t="str">
            <v/>
          </cell>
          <cell r="E360" t="str">
            <v/>
          </cell>
          <cell r="F360" t="str">
            <v/>
          </cell>
          <cell r="G360" t="str">
            <v>Darlington</v>
          </cell>
          <cell r="H360">
            <v>39374648.531017996</v>
          </cell>
          <cell r="I360">
            <v>34249558.470339</v>
          </cell>
          <cell r="J360">
            <v>30486304.695570979</v>
          </cell>
          <cell r="K360">
            <v>28413835.066257</v>
          </cell>
          <cell r="L360">
            <v>26421874.306867</v>
          </cell>
          <cell r="M360">
            <v>13285599.872376001</v>
          </cell>
          <cell r="N360">
            <v>9094345.4020414893</v>
          </cell>
          <cell r="O360">
            <v>6333640.8976509999</v>
          </cell>
          <cell r="P360">
            <v>3556282.6925880001</v>
          </cell>
          <cell r="Q360">
            <v>20963958.597961999</v>
          </cell>
          <cell r="R360">
            <v>21391959.293529488</v>
          </cell>
          <cell r="S360">
            <v>22080194.168605</v>
          </cell>
          <cell r="T360">
            <v>22865591.61428</v>
          </cell>
          <cell r="U360">
            <v>4012197.1295630001</v>
          </cell>
          <cell r="V360">
            <v>6828645.6623058002</v>
          </cell>
          <cell r="W360">
            <v>7048340.9239619998</v>
          </cell>
          <cell r="X360">
            <v>7299051.9872639999</v>
          </cell>
          <cell r="Y360">
            <v>19391661.703115001</v>
          </cell>
          <cell r="Z360">
            <v>19787562.346514776</v>
          </cell>
          <cell r="AA360">
            <v>20424179.605959624</v>
          </cell>
          <cell r="AB360">
            <v>21150672.243209001</v>
          </cell>
          <cell r="AC360">
            <v>0</v>
          </cell>
          <cell r="AD360">
            <v>0</v>
          </cell>
          <cell r="AE360">
            <v>0</v>
          </cell>
          <cell r="AF360">
            <v>0</v>
          </cell>
        </row>
        <row r="361">
          <cell r="A361" t="str">
            <v>R624L</v>
          </cell>
          <cell r="B361" t="str">
            <v/>
          </cell>
          <cell r="C361" t="str">
            <v>R624</v>
          </cell>
          <cell r="D361" t="str">
            <v/>
          </cell>
          <cell r="E361" t="str">
            <v/>
          </cell>
          <cell r="F361" t="str">
            <v/>
          </cell>
          <cell r="G361" t="str">
            <v>Darlington (Lower)</v>
          </cell>
          <cell r="H361">
            <v>5340871.5777629996</v>
          </cell>
          <cell r="I361">
            <v>4489142.0039489996</v>
          </cell>
          <cell r="J361">
            <v>3849198.882509741</v>
          </cell>
          <cell r="K361">
            <v>3513223.805716</v>
          </cell>
          <cell r="L361">
            <v>3140381.5956549998</v>
          </cell>
          <cell r="M361">
            <v>1408216.9940780001</v>
          </cell>
          <cell r="N361">
            <v>705373.63168169744</v>
          </cell>
          <cell r="O361">
            <v>268253.53357099998</v>
          </cell>
          <cell r="P361">
            <v>-220012.994935</v>
          </cell>
          <cell r="Q361">
            <v>3080925.009871</v>
          </cell>
          <cell r="R361">
            <v>3143825.2508280436</v>
          </cell>
          <cell r="S361">
            <v>3244970.2721449998</v>
          </cell>
          <cell r="T361">
            <v>3360394.5905900002</v>
          </cell>
          <cell r="V361">
            <v>0</v>
          </cell>
          <cell r="W361">
            <v>0</v>
          </cell>
          <cell r="X361">
            <v>0</v>
          </cell>
          <cell r="Y361">
            <v>2849855.6341309999</v>
          </cell>
          <cell r="Z361">
            <v>2908038.3570159404</v>
          </cell>
          <cell r="AA361">
            <v>3001597.501734125</v>
          </cell>
          <cell r="AB361">
            <v>3108364.9962957501</v>
          </cell>
          <cell r="AD361">
            <v>0</v>
          </cell>
          <cell r="AE361">
            <v>0</v>
          </cell>
          <cell r="AF361">
            <v>0</v>
          </cell>
        </row>
        <row r="362">
          <cell r="A362" t="str">
            <v>R624U</v>
          </cell>
          <cell r="B362" t="str">
            <v>R624</v>
          </cell>
          <cell r="C362" t="str">
            <v/>
          </cell>
          <cell r="D362" t="str">
            <v/>
          </cell>
          <cell r="E362" t="str">
            <v/>
          </cell>
          <cell r="F362" t="str">
            <v/>
          </cell>
          <cell r="G362" t="str">
            <v>Darlington (Upper)</v>
          </cell>
          <cell r="H362">
            <v>34033776.953254998</v>
          </cell>
          <cell r="I362">
            <v>29760416.466389</v>
          </cell>
          <cell r="J362">
            <v>26637105.813061237</v>
          </cell>
          <cell r="K362">
            <v>24900611.260540001</v>
          </cell>
          <cell r="L362">
            <v>23281492.711213</v>
          </cell>
          <cell r="M362">
            <v>11877382.878299</v>
          </cell>
          <cell r="N362">
            <v>8388971.7703597918</v>
          </cell>
          <cell r="O362">
            <v>6065387.3640799997</v>
          </cell>
          <cell r="P362">
            <v>3776295.6875229999</v>
          </cell>
          <cell r="Q362">
            <v>17883033.588091001</v>
          </cell>
          <cell r="R362">
            <v>18248134.042701446</v>
          </cell>
          <cell r="S362">
            <v>18835223.89646</v>
          </cell>
          <cell r="T362">
            <v>19505197.02369</v>
          </cell>
          <cell r="U362">
            <v>4012197.1295630001</v>
          </cell>
          <cell r="V362">
            <v>0</v>
          </cell>
          <cell r="W362">
            <v>0</v>
          </cell>
          <cell r="X362">
            <v>0</v>
          </cell>
          <cell r="Y362">
            <v>16541806.068984</v>
          </cell>
          <cell r="Z362">
            <v>16879523.989498839</v>
          </cell>
          <cell r="AA362">
            <v>17422582.104225501</v>
          </cell>
          <cell r="AB362">
            <v>18042307.246913251</v>
          </cell>
          <cell r="AC362">
            <v>0</v>
          </cell>
          <cell r="AD362">
            <v>0</v>
          </cell>
          <cell r="AE362">
            <v>0</v>
          </cell>
          <cell r="AF362">
            <v>0</v>
          </cell>
        </row>
        <row r="363">
          <cell r="A363" t="str">
            <v>R625</v>
          </cell>
          <cell r="B363" t="str">
            <v/>
          </cell>
          <cell r="C363" t="str">
            <v/>
          </cell>
          <cell r="D363" t="str">
            <v/>
          </cell>
          <cell r="E363" t="str">
            <v/>
          </cell>
          <cell r="F363" t="str">
            <v/>
          </cell>
          <cell r="G363" t="str">
            <v>Brighton &amp; Hove</v>
          </cell>
          <cell r="H363">
            <v>101364709.546064</v>
          </cell>
          <cell r="I363">
            <v>87245236.334594995</v>
          </cell>
          <cell r="J363">
            <v>76842817.768329114</v>
          </cell>
          <cell r="K363">
            <v>71144740.265990004</v>
          </cell>
          <cell r="L363">
            <v>65552157.088550001</v>
          </cell>
          <cell r="M363">
            <v>33125677.983116999</v>
          </cell>
          <cell r="N363">
            <v>21618353.179321218</v>
          </cell>
          <cell r="O363">
            <v>14143561.259849001</v>
          </cell>
          <cell r="P363">
            <v>6523433.3946219999</v>
          </cell>
          <cell r="Q363">
            <v>54119558.351478003</v>
          </cell>
          <cell r="R363">
            <v>55224464.589007899</v>
          </cell>
          <cell r="S363">
            <v>57001179.006140999</v>
          </cell>
          <cell r="T363">
            <v>59028723.693928003</v>
          </cell>
          <cell r="U363">
            <v>1655876.037306</v>
          </cell>
          <cell r="V363">
            <v>-1499756.8154921178</v>
          </cell>
          <cell r="W363">
            <v>-1548007.8863919999</v>
          </cell>
          <cell r="X363">
            <v>-1603070.8731829999</v>
          </cell>
          <cell r="Y363">
            <v>50060591.475116998</v>
          </cell>
          <cell r="Z363">
            <v>51082629.744832307</v>
          </cell>
          <cell r="AA363">
            <v>52726090.58068043</v>
          </cell>
          <cell r="AB363">
            <v>54601569.416883409</v>
          </cell>
          <cell r="AC363">
            <v>0</v>
          </cell>
          <cell r="AD363">
            <v>2.6439442946203928E-2</v>
          </cell>
          <cell r="AE363">
            <v>2.6439000000000001E-2</v>
          </cell>
          <cell r="AF363">
            <v>2.6439000000000001E-2</v>
          </cell>
        </row>
        <row r="364">
          <cell r="A364" t="str">
            <v>R625L</v>
          </cell>
          <cell r="B364" t="str">
            <v/>
          </cell>
          <cell r="C364" t="str">
            <v>R625</v>
          </cell>
          <cell r="D364" t="str">
            <v/>
          </cell>
          <cell r="E364" t="str">
            <v/>
          </cell>
          <cell r="F364" t="str">
            <v/>
          </cell>
          <cell r="G364" t="str">
            <v>Brighton &amp; Hove (Lower)</v>
          </cell>
          <cell r="H364">
            <v>23496219.410039999</v>
          </cell>
          <cell r="I364">
            <v>19550760.523081001</v>
          </cell>
          <cell r="J364">
            <v>16585707.913920727</v>
          </cell>
          <cell r="K364">
            <v>15026983.961529</v>
          </cell>
          <cell r="L364">
            <v>13296468.761024</v>
          </cell>
          <cell r="M364">
            <v>6148518.1616390003</v>
          </cell>
          <cell r="N364">
            <v>2909845.0420177169</v>
          </cell>
          <cell r="O364">
            <v>911133.07141600002</v>
          </cell>
          <cell r="P364">
            <v>-1321486.1028110001</v>
          </cell>
          <cell r="Q364">
            <v>13402242.361442</v>
          </cell>
          <cell r="R364">
            <v>13675862.87190301</v>
          </cell>
          <cell r="S364">
            <v>14115850.890113</v>
          </cell>
          <cell r="T364">
            <v>14617954.863836</v>
          </cell>
          <cell r="V364">
            <v>0</v>
          </cell>
          <cell r="W364">
            <v>0</v>
          </cell>
          <cell r="X364">
            <v>0</v>
          </cell>
          <cell r="Y364">
            <v>12397074.184334001</v>
          </cell>
          <cell r="Z364">
            <v>12650173.156510284</v>
          </cell>
          <cell r="AA364">
            <v>13057162.073354525</v>
          </cell>
          <cell r="AB364">
            <v>13521608.2490483</v>
          </cell>
          <cell r="AD364">
            <v>0</v>
          </cell>
          <cell r="AE364">
            <v>0</v>
          </cell>
          <cell r="AF364">
            <v>0</v>
          </cell>
        </row>
        <row r="365">
          <cell r="A365" t="str">
            <v>R625U</v>
          </cell>
          <cell r="B365" t="str">
            <v>R625</v>
          </cell>
          <cell r="C365" t="str">
            <v/>
          </cell>
          <cell r="D365" t="str">
            <v/>
          </cell>
          <cell r="E365" t="str">
            <v/>
          </cell>
          <cell r="F365" t="str">
            <v/>
          </cell>
          <cell r="G365" t="str">
            <v>Brighton &amp; Hove (Upper)</v>
          </cell>
          <cell r="H365">
            <v>77868490.136023998</v>
          </cell>
          <cell r="I365">
            <v>67694475.811514005</v>
          </cell>
          <cell r="J365">
            <v>60257109.854408391</v>
          </cell>
          <cell r="K365">
            <v>56117756.304461002</v>
          </cell>
          <cell r="L365">
            <v>52255688.327526003</v>
          </cell>
          <cell r="M365">
            <v>26977159.821479</v>
          </cell>
          <cell r="N365">
            <v>18708508.137303501</v>
          </cell>
          <cell r="O365">
            <v>13232428.188433001</v>
          </cell>
          <cell r="P365">
            <v>7844919.4974330002</v>
          </cell>
          <cell r="Q365">
            <v>40717315.990036003</v>
          </cell>
          <cell r="R365">
            <v>41548601.717104889</v>
          </cell>
          <cell r="S365">
            <v>42885328.116028003</v>
          </cell>
          <cell r="T365">
            <v>44410768.830091998</v>
          </cell>
          <cell r="U365">
            <v>1655876.037306</v>
          </cell>
          <cell r="V365">
            <v>0</v>
          </cell>
          <cell r="W365">
            <v>0</v>
          </cell>
          <cell r="X365">
            <v>0</v>
          </cell>
          <cell r="Y365">
            <v>37663517.290783003</v>
          </cell>
          <cell r="Z365">
            <v>38432456.588322021</v>
          </cell>
          <cell r="AA365">
            <v>39668928.507325903</v>
          </cell>
          <cell r="AB365">
            <v>41079961.167835101</v>
          </cell>
          <cell r="AC365">
            <v>0</v>
          </cell>
          <cell r="AD365">
            <v>0</v>
          </cell>
          <cell r="AE365">
            <v>0</v>
          </cell>
          <cell r="AF365">
            <v>0</v>
          </cell>
        </row>
        <row r="366">
          <cell r="A366" t="str">
            <v>R626</v>
          </cell>
          <cell r="B366" t="str">
            <v/>
          </cell>
          <cell r="C366" t="str">
            <v/>
          </cell>
          <cell r="D366" t="str">
            <v/>
          </cell>
          <cell r="E366" t="str">
            <v/>
          </cell>
          <cell r="F366" t="str">
            <v/>
          </cell>
          <cell r="G366" t="str">
            <v>Portsmouth</v>
          </cell>
          <cell r="H366">
            <v>84475097.651163995</v>
          </cell>
          <cell r="I366">
            <v>74768806.587455004</v>
          </cell>
          <cell r="J366">
            <v>67625286.50238955</v>
          </cell>
          <cell r="K366">
            <v>63726560.826376997</v>
          </cell>
          <cell r="L366">
            <v>59916201.936609</v>
          </cell>
          <cell r="M366">
            <v>30363225.494036999</v>
          </cell>
          <cell r="N366">
            <v>22313119.970624186</v>
          </cell>
          <cell r="O366">
            <v>16956584.243438002</v>
          </cell>
          <cell r="P366">
            <v>11482606.824684</v>
          </cell>
          <cell r="Q366">
            <v>44405581.093416996</v>
          </cell>
          <cell r="R366">
            <v>45312166.531765364</v>
          </cell>
          <cell r="S366">
            <v>46769976.582938999</v>
          </cell>
          <cell r="T366">
            <v>48433595.111924998</v>
          </cell>
          <cell r="U366">
            <v>4503000.7556170002</v>
          </cell>
          <cell r="V366">
            <v>5984004.4801115543</v>
          </cell>
          <cell r="W366">
            <v>6176525.441811</v>
          </cell>
          <cell r="X366">
            <v>6396225.8333970001</v>
          </cell>
          <cell r="Y366">
            <v>41075162.511410996</v>
          </cell>
          <cell r="Z366">
            <v>41913754.041882962</v>
          </cell>
          <cell r="AA366">
            <v>43262228.339218579</v>
          </cell>
          <cell r="AB366">
            <v>44801075.478530623</v>
          </cell>
          <cell r="AC366">
            <v>0</v>
          </cell>
          <cell r="AD366">
            <v>0</v>
          </cell>
          <cell r="AE366">
            <v>0</v>
          </cell>
          <cell r="AF366">
            <v>0</v>
          </cell>
        </row>
        <row r="367">
          <cell r="A367" t="str">
            <v>R626L</v>
          </cell>
          <cell r="B367" t="str">
            <v/>
          </cell>
          <cell r="C367" t="str">
            <v>R626</v>
          </cell>
          <cell r="D367" t="str">
            <v/>
          </cell>
          <cell r="E367" t="str">
            <v/>
          </cell>
          <cell r="F367" t="str">
            <v/>
          </cell>
          <cell r="G367" t="str">
            <v>Portsmouth (Lower)</v>
          </cell>
          <cell r="H367">
            <v>18890013.425627001</v>
          </cell>
          <cell r="I367">
            <v>16284237.581513001</v>
          </cell>
          <cell r="J367">
            <v>14327317.262515662</v>
          </cell>
          <cell r="K367">
            <v>13302809.805856001</v>
          </cell>
          <cell r="L367">
            <v>12166939.398828</v>
          </cell>
          <cell r="M367">
            <v>5631426.5000849999</v>
          </cell>
          <cell r="N367">
            <v>3457018.1274223235</v>
          </cell>
          <cell r="O367">
            <v>2082784.9226619999</v>
          </cell>
          <cell r="P367">
            <v>547815.72074200003</v>
          </cell>
          <cell r="Q367">
            <v>10652811.081428001</v>
          </cell>
          <cell r="R367">
            <v>10870299.135093339</v>
          </cell>
          <cell r="S367">
            <v>11220024.883194</v>
          </cell>
          <cell r="T367">
            <v>11619123.678086</v>
          </cell>
          <cell r="V367">
            <v>0</v>
          </cell>
          <cell r="W367">
            <v>0</v>
          </cell>
          <cell r="X367">
            <v>0</v>
          </cell>
          <cell r="Y367">
            <v>9853850.2503210008</v>
          </cell>
          <cell r="Z367">
            <v>10055026.699961338</v>
          </cell>
          <cell r="AA367">
            <v>10378523.01695445</v>
          </cell>
          <cell r="AB367">
            <v>10747689.402229549</v>
          </cell>
          <cell r="AD367">
            <v>0</v>
          </cell>
          <cell r="AE367">
            <v>0</v>
          </cell>
          <cell r="AF367">
            <v>0</v>
          </cell>
        </row>
        <row r="368">
          <cell r="A368" t="str">
            <v>R626U</v>
          </cell>
          <cell r="B368" t="str">
            <v>R626</v>
          </cell>
          <cell r="C368" t="str">
            <v/>
          </cell>
          <cell r="D368" t="str">
            <v/>
          </cell>
          <cell r="E368" t="str">
            <v/>
          </cell>
          <cell r="F368" t="str">
            <v/>
          </cell>
          <cell r="G368" t="str">
            <v>Portsmouth (Upper)</v>
          </cell>
          <cell r="H368">
            <v>65585084.225537002</v>
          </cell>
          <cell r="I368">
            <v>58484569.005942002</v>
          </cell>
          <cell r="J368">
            <v>53297969.239873886</v>
          </cell>
          <cell r="K368">
            <v>50423751.020521</v>
          </cell>
          <cell r="L368">
            <v>47749262.537781</v>
          </cell>
          <cell r="M368">
            <v>24731798.993951999</v>
          </cell>
          <cell r="N368">
            <v>18856101.843201861</v>
          </cell>
          <cell r="O368">
            <v>14873799.320776001</v>
          </cell>
          <cell r="P368">
            <v>10934791.103941999</v>
          </cell>
          <cell r="Q368">
            <v>33752770.011990003</v>
          </cell>
          <cell r="R368">
            <v>34441867.396672025</v>
          </cell>
          <cell r="S368">
            <v>35549951.699744001</v>
          </cell>
          <cell r="T368">
            <v>36814471.433839001</v>
          </cell>
          <cell r="U368">
            <v>4503000.7556170002</v>
          </cell>
          <cell r="V368">
            <v>0</v>
          </cell>
          <cell r="W368">
            <v>0</v>
          </cell>
          <cell r="X368">
            <v>0</v>
          </cell>
          <cell r="Y368">
            <v>31221312.261089999</v>
          </cell>
          <cell r="Z368">
            <v>31858727.341921624</v>
          </cell>
          <cell r="AA368">
            <v>32883705.322263204</v>
          </cell>
          <cell r="AB368">
            <v>34053386.076301076</v>
          </cell>
          <cell r="AC368">
            <v>0</v>
          </cell>
          <cell r="AD368">
            <v>0</v>
          </cell>
          <cell r="AE368">
            <v>0</v>
          </cell>
          <cell r="AF368">
            <v>0</v>
          </cell>
        </row>
        <row r="369">
          <cell r="A369" t="str">
            <v>R627</v>
          </cell>
          <cell r="B369" t="str">
            <v/>
          </cell>
          <cell r="C369" t="str">
            <v/>
          </cell>
          <cell r="D369" t="str">
            <v/>
          </cell>
          <cell r="E369" t="str">
            <v/>
          </cell>
          <cell r="F369" t="str">
            <v/>
          </cell>
          <cell r="G369" t="str">
            <v>Southampton</v>
          </cell>
          <cell r="H369">
            <v>94437834.734473005</v>
          </cell>
          <cell r="I369">
            <v>83198542.708813995</v>
          </cell>
          <cell r="J369">
            <v>74941589.523974597</v>
          </cell>
          <cell r="K369">
            <v>70414697.899963006</v>
          </cell>
          <cell r="L369">
            <v>66043014.006442003</v>
          </cell>
          <cell r="M369">
            <v>32538934.737851001</v>
          </cell>
          <cell r="N369">
            <v>23247713.747748334</v>
          </cell>
          <cell r="O369">
            <v>17057695.915948</v>
          </cell>
          <cell r="P369">
            <v>10788091.526479</v>
          </cell>
          <cell r="Q369">
            <v>50659607.970964</v>
          </cell>
          <cell r="R369">
            <v>51693875.77622626</v>
          </cell>
          <cell r="S369">
            <v>53357001.984016001</v>
          </cell>
          <cell r="T369">
            <v>55254922.479962997</v>
          </cell>
          <cell r="U369">
            <v>1622540.4474229999</v>
          </cell>
          <cell r="V369">
            <v>3783378.7114816075</v>
          </cell>
          <cell r="W369">
            <v>3905099.8282400002</v>
          </cell>
          <cell r="X369">
            <v>4044005.1026590001</v>
          </cell>
          <cell r="Y369">
            <v>46860137.373141997</v>
          </cell>
          <cell r="Z369">
            <v>47816835.093009293</v>
          </cell>
          <cell r="AA369">
            <v>49355226.835214801</v>
          </cell>
          <cell r="AB369">
            <v>51110803.293965772</v>
          </cell>
          <cell r="AC369">
            <v>0</v>
          </cell>
          <cell r="AD369">
            <v>0</v>
          </cell>
          <cell r="AE369">
            <v>0</v>
          </cell>
          <cell r="AF369">
            <v>0</v>
          </cell>
        </row>
        <row r="370">
          <cell r="A370" t="str">
            <v>R627L</v>
          </cell>
          <cell r="B370" t="str">
            <v/>
          </cell>
          <cell r="C370" t="str">
            <v>R627</v>
          </cell>
          <cell r="D370" t="str">
            <v/>
          </cell>
          <cell r="E370" t="str">
            <v/>
          </cell>
          <cell r="F370" t="str">
            <v/>
          </cell>
          <cell r="G370" t="str">
            <v>Southampton (Lower)</v>
          </cell>
          <cell r="H370">
            <v>15868315.009880999</v>
          </cell>
          <cell r="I370">
            <v>13618100.441926001</v>
          </cell>
          <cell r="J370">
            <v>11928145.720140437</v>
          </cell>
          <cell r="K370">
            <v>11043218.304564999</v>
          </cell>
          <cell r="L370">
            <v>10062032.400563</v>
          </cell>
          <cell r="M370">
            <v>4497193.4090830004</v>
          </cell>
          <cell r="N370">
            <v>2621026.0244541727</v>
          </cell>
          <cell r="O370">
            <v>1436664.4021670001</v>
          </cell>
          <cell r="P370">
            <v>113771.22697600001</v>
          </cell>
          <cell r="Q370">
            <v>9120907.0328429993</v>
          </cell>
          <cell r="R370">
            <v>9307119.695686264</v>
          </cell>
          <cell r="S370">
            <v>9606553.9023979995</v>
          </cell>
          <cell r="T370">
            <v>9948261.173587</v>
          </cell>
          <cell r="V370">
            <v>0</v>
          </cell>
          <cell r="W370">
            <v>0</v>
          </cell>
          <cell r="X370">
            <v>0</v>
          </cell>
          <cell r="Y370">
            <v>8436839.0053800009</v>
          </cell>
          <cell r="Z370">
            <v>8609085.7185097951</v>
          </cell>
          <cell r="AA370">
            <v>8886062.3597181495</v>
          </cell>
          <cell r="AB370">
            <v>9202141.5855679754</v>
          </cell>
          <cell r="AD370">
            <v>0</v>
          </cell>
          <cell r="AE370">
            <v>0</v>
          </cell>
          <cell r="AF370">
            <v>0</v>
          </cell>
        </row>
        <row r="371">
          <cell r="A371" t="str">
            <v>R627U</v>
          </cell>
          <cell r="B371" t="str">
            <v>R627</v>
          </cell>
          <cell r="C371" t="str">
            <v/>
          </cell>
          <cell r="D371" t="str">
            <v/>
          </cell>
          <cell r="E371" t="str">
            <v/>
          </cell>
          <cell r="F371" t="str">
            <v/>
          </cell>
          <cell r="G371" t="str">
            <v>Southampton (Upper)</v>
          </cell>
          <cell r="H371">
            <v>78569519.724591002</v>
          </cell>
          <cell r="I371">
            <v>69580442.266887993</v>
          </cell>
          <cell r="J371">
            <v>63013443.803834155</v>
          </cell>
          <cell r="K371">
            <v>59371479.595398001</v>
          </cell>
          <cell r="L371">
            <v>55980981.605879001</v>
          </cell>
          <cell r="M371">
            <v>28041741.328768</v>
          </cell>
          <cell r="N371">
            <v>20626687.723294161</v>
          </cell>
          <cell r="O371">
            <v>15621031.513781</v>
          </cell>
          <cell r="P371">
            <v>10674320.299503</v>
          </cell>
          <cell r="Q371">
            <v>41538700.938120998</v>
          </cell>
          <cell r="R371">
            <v>42386756.080539994</v>
          </cell>
          <cell r="S371">
            <v>43750448.081616998</v>
          </cell>
          <cell r="T371">
            <v>45306661.306376003</v>
          </cell>
          <cell r="U371">
            <v>1622540.4474229999</v>
          </cell>
          <cell r="V371">
            <v>0</v>
          </cell>
          <cell r="W371">
            <v>0</v>
          </cell>
          <cell r="X371">
            <v>0</v>
          </cell>
          <cell r="Y371">
            <v>38423298.367761999</v>
          </cell>
          <cell r="Z371">
            <v>39207749.3744995</v>
          </cell>
          <cell r="AA371">
            <v>40469164.475495726</v>
          </cell>
          <cell r="AB371">
            <v>41908661.708397806</v>
          </cell>
          <cell r="AC371">
            <v>0</v>
          </cell>
          <cell r="AD371">
            <v>0</v>
          </cell>
          <cell r="AE371">
            <v>0</v>
          </cell>
          <cell r="AF371">
            <v>0</v>
          </cell>
        </row>
        <row r="372">
          <cell r="A372" t="str">
            <v>R628</v>
          </cell>
          <cell r="B372" t="str">
            <v/>
          </cell>
          <cell r="C372" t="str">
            <v/>
          </cell>
          <cell r="D372" t="str">
            <v/>
          </cell>
          <cell r="E372" t="str">
            <v/>
          </cell>
          <cell r="F372" t="str">
            <v/>
          </cell>
          <cell r="G372" t="str">
            <v>Leicester</v>
          </cell>
          <cell r="H372">
            <v>171978382.30523399</v>
          </cell>
          <cell r="I372">
            <v>155130697.713193</v>
          </cell>
          <cell r="J372">
            <v>142769815.20806247</v>
          </cell>
          <cell r="K372">
            <v>136027667.642533</v>
          </cell>
          <cell r="L372">
            <v>129550743.929976</v>
          </cell>
          <cell r="M372">
            <v>62398395.715706997</v>
          </cell>
          <cell r="N372">
            <v>48144288.246837661</v>
          </cell>
          <cell r="O372">
            <v>38357791.782102004</v>
          </cell>
          <cell r="P372">
            <v>28406728.737507999</v>
          </cell>
          <cell r="Q372">
            <v>92732301.997485995</v>
          </cell>
          <cell r="R372">
            <v>94625526.961224794</v>
          </cell>
          <cell r="S372">
            <v>97669875.860431001</v>
          </cell>
          <cell r="T372">
            <v>101144015.192467</v>
          </cell>
          <cell r="U372">
            <v>44216738.630073003</v>
          </cell>
          <cell r="V372">
            <v>42129029.235195875</v>
          </cell>
          <cell r="W372">
            <v>43484429.494465999</v>
          </cell>
          <cell r="X372">
            <v>45031180.378573999</v>
          </cell>
          <cell r="Y372">
            <v>85777379.347673997</v>
          </cell>
          <cell r="Z372">
            <v>87528612.439132944</v>
          </cell>
          <cell r="AA372">
            <v>90344635.170898676</v>
          </cell>
          <cell r="AB372">
            <v>93558214.053031981</v>
          </cell>
          <cell r="AC372">
            <v>0</v>
          </cell>
          <cell r="AD372">
            <v>0</v>
          </cell>
          <cell r="AE372">
            <v>0</v>
          </cell>
          <cell r="AF372">
            <v>0</v>
          </cell>
        </row>
        <row r="373">
          <cell r="A373" t="str">
            <v>R628L</v>
          </cell>
          <cell r="B373" t="str">
            <v/>
          </cell>
          <cell r="C373" t="str">
            <v>R628</v>
          </cell>
          <cell r="D373" t="str">
            <v/>
          </cell>
          <cell r="E373" t="str">
            <v/>
          </cell>
          <cell r="F373" t="str">
            <v/>
          </cell>
          <cell r="G373" t="str">
            <v>Leicester (Lower)</v>
          </cell>
          <cell r="H373">
            <v>27548059.329395</v>
          </cell>
          <cell r="I373">
            <v>24360779.869477</v>
          </cell>
          <cell r="J373">
            <v>21969332.713862378</v>
          </cell>
          <cell r="K373">
            <v>20724204.744337</v>
          </cell>
          <cell r="L373">
            <v>19346253.22462</v>
          </cell>
          <cell r="M373">
            <v>8417027.387844</v>
          </cell>
          <cell r="N373">
            <v>5700072.1884987038</v>
          </cell>
          <cell r="O373">
            <v>3931519.8644480002</v>
          </cell>
          <cell r="P373">
            <v>1956248.787214</v>
          </cell>
          <cell r="Q373">
            <v>15943752.481632</v>
          </cell>
          <cell r="R373">
            <v>16269260.525363674</v>
          </cell>
          <cell r="S373">
            <v>16792684.879889</v>
          </cell>
          <cell r="T373">
            <v>17390004.437406</v>
          </cell>
          <cell r="V373">
            <v>0</v>
          </cell>
          <cell r="W373">
            <v>0</v>
          </cell>
          <cell r="X373">
            <v>0</v>
          </cell>
          <cell r="Y373">
            <v>14747971.04551</v>
          </cell>
          <cell r="Z373">
            <v>15049065.9859614</v>
          </cell>
          <cell r="AA373">
            <v>15533233.513897326</v>
          </cell>
          <cell r="AB373">
            <v>16085754.104600551</v>
          </cell>
          <cell r="AD373">
            <v>0</v>
          </cell>
          <cell r="AE373">
            <v>0</v>
          </cell>
          <cell r="AF373">
            <v>0</v>
          </cell>
        </row>
        <row r="374">
          <cell r="A374" t="str">
            <v>R628U</v>
          </cell>
          <cell r="B374" t="str">
            <v>R628</v>
          </cell>
          <cell r="C374" t="str">
            <v/>
          </cell>
          <cell r="D374" t="str">
            <v/>
          </cell>
          <cell r="E374" t="str">
            <v/>
          </cell>
          <cell r="F374" t="str">
            <v/>
          </cell>
          <cell r="G374" t="str">
            <v>Leicester (Upper)</v>
          </cell>
          <cell r="H374">
            <v>144430322.97583899</v>
          </cell>
          <cell r="I374">
            <v>130769917.84371699</v>
          </cell>
          <cell r="J374">
            <v>120800482.49420008</v>
          </cell>
          <cell r="K374">
            <v>115303462.898196</v>
          </cell>
          <cell r="L374">
            <v>110204490.705356</v>
          </cell>
          <cell r="M374">
            <v>53981368.327863</v>
          </cell>
          <cell r="N374">
            <v>42444216.058338955</v>
          </cell>
          <cell r="O374">
            <v>34426271.917654</v>
          </cell>
          <cell r="P374">
            <v>26450479.950295001</v>
          </cell>
          <cell r="Q374">
            <v>76788549.515853003</v>
          </cell>
          <cell r="R374">
            <v>78356266.435861126</v>
          </cell>
          <cell r="S374">
            <v>80877190.980542004</v>
          </cell>
          <cell r="T374">
            <v>83754010.755061001</v>
          </cell>
          <cell r="U374">
            <v>44216738.630073003</v>
          </cell>
          <cell r="V374">
            <v>0</v>
          </cell>
          <cell r="W374">
            <v>0</v>
          </cell>
          <cell r="X374">
            <v>0</v>
          </cell>
          <cell r="Y374">
            <v>71029408.302164003</v>
          </cell>
          <cell r="Z374">
            <v>72479546.453171551</v>
          </cell>
          <cell r="AA374">
            <v>74811401.657001361</v>
          </cell>
          <cell r="AB374">
            <v>77472459.948431432</v>
          </cell>
          <cell r="AC374">
            <v>0</v>
          </cell>
          <cell r="AD374">
            <v>0</v>
          </cell>
          <cell r="AE374">
            <v>0</v>
          </cell>
          <cell r="AF374">
            <v>0</v>
          </cell>
        </row>
        <row r="375">
          <cell r="A375" t="str">
            <v>R629</v>
          </cell>
          <cell r="B375" t="str">
            <v/>
          </cell>
          <cell r="C375" t="str">
            <v/>
          </cell>
          <cell r="D375" t="str">
            <v/>
          </cell>
          <cell r="E375" t="str">
            <v/>
          </cell>
          <cell r="F375" t="str">
            <v/>
          </cell>
          <cell r="G375" t="str">
            <v>Rutland</v>
          </cell>
          <cell r="H375">
            <v>8392634.7373820003</v>
          </cell>
          <cell r="I375">
            <v>6468560.5231480002</v>
          </cell>
          <cell r="J375">
            <v>5048586.7055460066</v>
          </cell>
          <cell r="K375">
            <v>4263012.2907440001</v>
          </cell>
          <cell r="L375">
            <v>3488114.3581659999</v>
          </cell>
          <cell r="M375">
            <v>2391919.0416870001</v>
          </cell>
          <cell r="N375">
            <v>888716.41109753679</v>
          </cell>
          <cell r="O375">
            <v>-30691.832254000001</v>
          </cell>
          <cell r="P375">
            <v>-958317.78094199998</v>
          </cell>
          <cell r="Q375">
            <v>4076641.4814599999</v>
          </cell>
          <cell r="R375">
            <v>4159870.2944484693</v>
          </cell>
          <cell r="S375">
            <v>4293704.1229980001</v>
          </cell>
          <cell r="T375">
            <v>4446432.1391080003</v>
          </cell>
          <cell r="U375">
            <v>-796354.74152599997</v>
          </cell>
          <cell r="V375">
            <v>-1009904.2687817803</v>
          </cell>
          <cell r="W375">
            <v>-1042395.511343</v>
          </cell>
          <cell r="X375">
            <v>-1079473.7528540001</v>
          </cell>
          <cell r="Y375">
            <v>3770893.3703510002</v>
          </cell>
          <cell r="Z375">
            <v>3847880.0223648343</v>
          </cell>
          <cell r="AA375">
            <v>3971676.3137731501</v>
          </cell>
          <cell r="AB375">
            <v>4112949.7286749007</v>
          </cell>
          <cell r="AC375">
            <v>0.16342200000000001</v>
          </cell>
          <cell r="AD375">
            <v>0.19534783508059939</v>
          </cell>
          <cell r="AE375">
            <v>0.19534799999999999</v>
          </cell>
          <cell r="AF375">
            <v>0.19534799999999999</v>
          </cell>
        </row>
        <row r="376">
          <cell r="A376" t="str">
            <v>R629L</v>
          </cell>
          <cell r="B376" t="str">
            <v/>
          </cell>
          <cell r="C376" t="str">
            <v>R629</v>
          </cell>
          <cell r="D376" t="str">
            <v/>
          </cell>
          <cell r="E376" t="str">
            <v/>
          </cell>
          <cell r="F376" t="str">
            <v/>
          </cell>
          <cell r="G376" t="str">
            <v>Rutland (Lower)</v>
          </cell>
          <cell r="H376">
            <v>1863484.792929</v>
          </cell>
          <cell r="I376">
            <v>1327822.2778370001</v>
          </cell>
          <cell r="J376">
            <v>924624.34816899104</v>
          </cell>
          <cell r="K376">
            <v>710641.05327200005</v>
          </cell>
          <cell r="L376">
            <v>472334.724445</v>
          </cell>
          <cell r="M376">
            <v>367002.97178000002</v>
          </cell>
          <cell r="N376">
            <v>-55811.068527857773</v>
          </cell>
          <cell r="O376">
            <v>-301337.51649800001</v>
          </cell>
          <cell r="P376">
            <v>-575640.14942000003</v>
          </cell>
          <cell r="Q376">
            <v>960819.30605699995</v>
          </cell>
          <cell r="R376">
            <v>980435.41669684881</v>
          </cell>
          <cell r="S376">
            <v>1011978.5697699999</v>
          </cell>
          <cell r="T376">
            <v>1047974.873865</v>
          </cell>
          <cell r="V376">
            <v>0</v>
          </cell>
          <cell r="W376">
            <v>0</v>
          </cell>
          <cell r="X376">
            <v>0</v>
          </cell>
          <cell r="Y376">
            <v>888757.85810299998</v>
          </cell>
          <cell r="Z376">
            <v>906902.76044458523</v>
          </cell>
          <cell r="AA376">
            <v>936080.17703725002</v>
          </cell>
          <cell r="AB376">
            <v>969376.75832512497</v>
          </cell>
          <cell r="AD376">
            <v>0</v>
          </cell>
          <cell r="AE376">
            <v>0</v>
          </cell>
          <cell r="AF376">
            <v>0</v>
          </cell>
        </row>
        <row r="377">
          <cell r="A377" t="str">
            <v>R629U</v>
          </cell>
          <cell r="B377" t="str">
            <v>R629</v>
          </cell>
          <cell r="C377" t="str">
            <v/>
          </cell>
          <cell r="D377" t="str">
            <v/>
          </cell>
          <cell r="E377" t="str">
            <v/>
          </cell>
          <cell r="F377" t="str">
            <v/>
          </cell>
          <cell r="G377" t="str">
            <v>Rutland (Upper)</v>
          </cell>
          <cell r="H377">
            <v>6529149.9444530001</v>
          </cell>
          <cell r="I377">
            <v>5140738.2453110004</v>
          </cell>
          <cell r="J377">
            <v>4123962.3573770151</v>
          </cell>
          <cell r="K377">
            <v>3552371.2374729998</v>
          </cell>
          <cell r="L377">
            <v>3015779.6337199998</v>
          </cell>
          <cell r="M377">
            <v>2024916.0699070001</v>
          </cell>
          <cell r="N377">
            <v>944527.47962539457</v>
          </cell>
          <cell r="O377">
            <v>270645.68424500001</v>
          </cell>
          <cell r="P377">
            <v>-382677.63152200001</v>
          </cell>
          <cell r="Q377">
            <v>3115822.1754029999</v>
          </cell>
          <cell r="R377">
            <v>3179434.8777516205</v>
          </cell>
          <cell r="S377">
            <v>3281725.5532280002</v>
          </cell>
          <cell r="T377">
            <v>3398457.2652420001</v>
          </cell>
          <cell r="U377">
            <v>-796354.74152599997</v>
          </cell>
          <cell r="V377">
            <v>0</v>
          </cell>
          <cell r="W377">
            <v>0</v>
          </cell>
          <cell r="X377">
            <v>0</v>
          </cell>
          <cell r="Y377">
            <v>2882135.5122480001</v>
          </cell>
          <cell r="Z377">
            <v>2940977.2619202491</v>
          </cell>
          <cell r="AA377">
            <v>3035596.1367359003</v>
          </cell>
          <cell r="AB377">
            <v>3143572.9703488504</v>
          </cell>
          <cell r="AC377">
            <v>0.16342200000000001</v>
          </cell>
          <cell r="AD377">
            <v>0</v>
          </cell>
          <cell r="AE377">
            <v>0</v>
          </cell>
          <cell r="AF377">
            <v>0</v>
          </cell>
        </row>
        <row r="378">
          <cell r="A378" t="str">
            <v>R630</v>
          </cell>
          <cell r="B378" t="str">
            <v/>
          </cell>
          <cell r="C378" t="str">
            <v/>
          </cell>
          <cell r="D378" t="str">
            <v/>
          </cell>
          <cell r="E378" t="str">
            <v/>
          </cell>
          <cell r="F378" t="str">
            <v/>
          </cell>
          <cell r="G378" t="str">
            <v>Stoke-on-Trent</v>
          </cell>
          <cell r="H378">
            <v>128086827.640636</v>
          </cell>
          <cell r="I378">
            <v>115232342.59917</v>
          </cell>
          <cell r="J378">
            <v>105808529.06768799</v>
          </cell>
          <cell r="K378">
            <v>100646261.85230599</v>
          </cell>
          <cell r="L378">
            <v>95717858.328470007</v>
          </cell>
          <cell r="M378">
            <v>48544935.325113997</v>
          </cell>
          <cell r="N378">
            <v>37759630.042658895</v>
          </cell>
          <cell r="O378">
            <v>30408053.055464</v>
          </cell>
          <cell r="P378">
            <v>22981260.733208001</v>
          </cell>
          <cell r="Q378">
            <v>66687407.274056002</v>
          </cell>
          <cell r="R378">
            <v>68048899.025029078</v>
          </cell>
          <cell r="S378">
            <v>70238208.796840996</v>
          </cell>
          <cell r="T378">
            <v>72736597.595262006</v>
          </cell>
          <cell r="U378">
            <v>25614183.265370999</v>
          </cell>
          <cell r="V378">
            <v>28531363.577645551</v>
          </cell>
          <cell r="W378">
            <v>29449291.626131002</v>
          </cell>
          <cell r="X378">
            <v>30496809.516757</v>
          </cell>
          <cell r="Y378">
            <v>61685851.728501998</v>
          </cell>
          <cell r="Z378">
            <v>62945231.5981519</v>
          </cell>
          <cell r="AA378">
            <v>64970343.137077928</v>
          </cell>
          <cell r="AB378">
            <v>67281352.775617361</v>
          </cell>
          <cell r="AC378">
            <v>0</v>
          </cell>
          <cell r="AD378">
            <v>0</v>
          </cell>
          <cell r="AE378">
            <v>0</v>
          </cell>
          <cell r="AF378">
            <v>0</v>
          </cell>
        </row>
        <row r="379">
          <cell r="A379" t="str">
            <v>R630L</v>
          </cell>
          <cell r="B379" t="str">
            <v/>
          </cell>
          <cell r="C379" t="str">
            <v>R630</v>
          </cell>
          <cell r="D379" t="str">
            <v/>
          </cell>
          <cell r="E379" t="str">
            <v/>
          </cell>
          <cell r="F379" t="str">
            <v/>
          </cell>
          <cell r="G379" t="str">
            <v>Stoke-on-Trent (Lower)</v>
          </cell>
          <cell r="H379">
            <v>15969641.288621999</v>
          </cell>
          <cell r="I379">
            <v>14054763.903739</v>
          </cell>
          <cell r="J379">
            <v>12617557.040141104</v>
          </cell>
          <cell r="K379">
            <v>11867825.400001001</v>
          </cell>
          <cell r="L379">
            <v>11037585.987594999</v>
          </cell>
          <cell r="M379">
            <v>5085184.9618640002</v>
          </cell>
          <cell r="N379">
            <v>3464854.9534585737</v>
          </cell>
          <cell r="O379">
            <v>2420657.1220359998</v>
          </cell>
          <cell r="P379">
            <v>1254379.820755</v>
          </cell>
          <cell r="Q379">
            <v>8969578.9418749996</v>
          </cell>
          <cell r="R379">
            <v>9152702.0866825301</v>
          </cell>
          <cell r="S379">
            <v>9447168.2779649999</v>
          </cell>
          <cell r="T379">
            <v>9783206.1668400001</v>
          </cell>
          <cell r="V379">
            <v>0</v>
          </cell>
          <cell r="W379">
            <v>0</v>
          </cell>
          <cell r="X379">
            <v>0</v>
          </cell>
          <cell r="Y379">
            <v>8296860.5212350003</v>
          </cell>
          <cell r="Z379">
            <v>8466249.4301813412</v>
          </cell>
          <cell r="AA379">
            <v>8738630.6571176257</v>
          </cell>
          <cell r="AB379">
            <v>9049465.7043270003</v>
          </cell>
          <cell r="AD379">
            <v>0</v>
          </cell>
          <cell r="AE379">
            <v>0</v>
          </cell>
          <cell r="AF379">
            <v>0</v>
          </cell>
        </row>
        <row r="380">
          <cell r="A380" t="str">
            <v>R630U</v>
          </cell>
          <cell r="B380" t="str">
            <v>R630</v>
          </cell>
          <cell r="C380" t="str">
            <v/>
          </cell>
          <cell r="D380" t="str">
            <v/>
          </cell>
          <cell r="E380" t="str">
            <v/>
          </cell>
          <cell r="F380" t="str">
            <v/>
          </cell>
          <cell r="G380" t="str">
            <v>Stoke-on-Trent (Upper)</v>
          </cell>
          <cell r="H380">
            <v>112117186.35201401</v>
          </cell>
          <cell r="I380">
            <v>101177578.69543099</v>
          </cell>
          <cell r="J380">
            <v>93190972.027546883</v>
          </cell>
          <cell r="K380">
            <v>88778436.452305004</v>
          </cell>
          <cell r="L380">
            <v>84680272.340875998</v>
          </cell>
          <cell r="M380">
            <v>43459750.363250002</v>
          </cell>
          <cell r="N380">
            <v>34294775.089200325</v>
          </cell>
          <cell r="O380">
            <v>27987395.933428001</v>
          </cell>
          <cell r="P380">
            <v>21726880.912454002</v>
          </cell>
          <cell r="Q380">
            <v>57717828.332180999</v>
          </cell>
          <cell r="R380">
            <v>58896196.93834655</v>
          </cell>
          <cell r="S380">
            <v>60791040.518876001</v>
          </cell>
          <cell r="T380">
            <v>62953391.428421997</v>
          </cell>
          <cell r="U380">
            <v>25614183.265370999</v>
          </cell>
          <cell r="V380">
            <v>0</v>
          </cell>
          <cell r="W380">
            <v>0</v>
          </cell>
          <cell r="X380">
            <v>0</v>
          </cell>
          <cell r="Y380">
            <v>53388991.207267001</v>
          </cell>
          <cell r="Z380">
            <v>54478982.16797056</v>
          </cell>
          <cell r="AA380">
            <v>56231712.479960307</v>
          </cell>
          <cell r="AB380">
            <v>58231887.071290351</v>
          </cell>
          <cell r="AC380">
            <v>0</v>
          </cell>
          <cell r="AD380">
            <v>0</v>
          </cell>
          <cell r="AE380">
            <v>0</v>
          </cell>
          <cell r="AF380">
            <v>0</v>
          </cell>
        </row>
        <row r="381">
          <cell r="A381" t="str">
            <v>R631</v>
          </cell>
          <cell r="B381" t="str">
            <v/>
          </cell>
          <cell r="C381" t="str">
            <v/>
          </cell>
          <cell r="D381" t="str">
            <v/>
          </cell>
          <cell r="E381" t="str">
            <v/>
          </cell>
          <cell r="F381" t="str">
            <v/>
          </cell>
          <cell r="G381" t="str">
            <v>Swindon</v>
          </cell>
          <cell r="H381">
            <v>59393938.327886</v>
          </cell>
          <cell r="I381">
            <v>50374789.124952003</v>
          </cell>
          <cell r="J381">
            <v>43732472.761990279</v>
          </cell>
          <cell r="K381">
            <v>40074717.605550997</v>
          </cell>
          <cell r="L381">
            <v>36500289.664495997</v>
          </cell>
          <cell r="M381">
            <v>20823024.517092001</v>
          </cell>
          <cell r="N381">
            <v>13577378.599346917</v>
          </cell>
          <cell r="O381">
            <v>8949455.7654570006</v>
          </cell>
          <cell r="P381">
            <v>4267895.29837</v>
          </cell>
          <cell r="Q381">
            <v>29551764.607859999</v>
          </cell>
          <cell r="R381">
            <v>30155094.162643369</v>
          </cell>
          <cell r="S381">
            <v>31125261.840094</v>
          </cell>
          <cell r="T381">
            <v>32232394.366126001</v>
          </cell>
          <cell r="U381">
            <v>-22226958.309177998</v>
          </cell>
          <cell r="V381">
            <v>-15969472.265509963</v>
          </cell>
          <cell r="W381">
            <v>-16483251.653310001</v>
          </cell>
          <cell r="X381">
            <v>-17069564.601741001</v>
          </cell>
          <cell r="Y381">
            <v>27335382.262270998</v>
          </cell>
          <cell r="Z381">
            <v>27893462.100445118</v>
          </cell>
          <cell r="AA381">
            <v>28790867.202086952</v>
          </cell>
          <cell r="AB381">
            <v>29814964.788666554</v>
          </cell>
          <cell r="AC381">
            <v>0.42926799999999998</v>
          </cell>
          <cell r="AD381">
            <v>0.3462248754226247</v>
          </cell>
          <cell r="AE381">
            <v>0.346225</v>
          </cell>
          <cell r="AF381">
            <v>0.346225</v>
          </cell>
        </row>
        <row r="382">
          <cell r="A382" t="str">
            <v>R631L</v>
          </cell>
          <cell r="B382" t="str">
            <v/>
          </cell>
          <cell r="C382" t="str">
            <v>R631</v>
          </cell>
          <cell r="D382" t="str">
            <v/>
          </cell>
          <cell r="E382" t="str">
            <v/>
          </cell>
          <cell r="F382" t="str">
            <v/>
          </cell>
          <cell r="G382" t="str">
            <v>Swindon (Lower)</v>
          </cell>
          <cell r="H382">
            <v>11116297.12329</v>
          </cell>
          <cell r="I382">
            <v>8906791.4868999999</v>
          </cell>
          <cell r="J382">
            <v>7245224.0455483226</v>
          </cell>
          <cell r="K382">
            <v>6368270.6930470001</v>
          </cell>
          <cell r="L382">
            <v>5393397.6487619998</v>
          </cell>
          <cell r="M382">
            <v>2874463.131513</v>
          </cell>
          <cell r="N382">
            <v>1089739.5257406123</v>
          </cell>
          <cell r="O382">
            <v>14748.253412</v>
          </cell>
          <cell r="P382">
            <v>-1186121.005264</v>
          </cell>
          <cell r="Q382">
            <v>6032328.3553870004</v>
          </cell>
          <cell r="R382">
            <v>6155484.5198077103</v>
          </cell>
          <cell r="S382">
            <v>6353522.4396350002</v>
          </cell>
          <cell r="T382">
            <v>6579518.6540259998</v>
          </cell>
          <cell r="V382">
            <v>0</v>
          </cell>
          <cell r="W382">
            <v>0</v>
          </cell>
          <cell r="X382">
            <v>0</v>
          </cell>
          <cell r="Y382">
            <v>5579903.7287330003</v>
          </cell>
          <cell r="Z382">
            <v>5693823.1808221322</v>
          </cell>
          <cell r="AA382">
            <v>5877008.2566623753</v>
          </cell>
          <cell r="AB382">
            <v>6086054.7549740504</v>
          </cell>
          <cell r="AD382">
            <v>0</v>
          </cell>
          <cell r="AE382">
            <v>0</v>
          </cell>
          <cell r="AF382">
            <v>0</v>
          </cell>
        </row>
        <row r="383">
          <cell r="A383" t="str">
            <v>R631U</v>
          </cell>
          <cell r="B383" t="str">
            <v>R631</v>
          </cell>
          <cell r="C383" t="str">
            <v/>
          </cell>
          <cell r="D383" t="str">
            <v/>
          </cell>
          <cell r="E383" t="str">
            <v/>
          </cell>
          <cell r="F383" t="str">
            <v/>
          </cell>
          <cell r="G383" t="str">
            <v>Swindon (Upper)</v>
          </cell>
          <cell r="H383">
            <v>48277641.204595998</v>
          </cell>
          <cell r="I383">
            <v>41467997.638052002</v>
          </cell>
          <cell r="J383">
            <v>36487248.716441959</v>
          </cell>
          <cell r="K383">
            <v>33706446.912504002</v>
          </cell>
          <cell r="L383">
            <v>31106892.015733998</v>
          </cell>
          <cell r="M383">
            <v>17948561.385579001</v>
          </cell>
          <cell r="N383">
            <v>12487639.073606305</v>
          </cell>
          <cell r="O383">
            <v>8934707.5120449997</v>
          </cell>
          <cell r="P383">
            <v>5454016.303634</v>
          </cell>
          <cell r="Q383">
            <v>23519436.252473</v>
          </cell>
          <cell r="R383">
            <v>23999609.642835658</v>
          </cell>
          <cell r="S383">
            <v>24771739.400458999</v>
          </cell>
          <cell r="T383">
            <v>25652875.712099999</v>
          </cell>
          <cell r="U383">
            <v>-22226958.309177998</v>
          </cell>
          <cell r="V383">
            <v>0</v>
          </cell>
          <cell r="W383">
            <v>0</v>
          </cell>
          <cell r="X383">
            <v>0</v>
          </cell>
          <cell r="Y383">
            <v>21755478.533537999</v>
          </cell>
          <cell r="Z383">
            <v>22199638.919622984</v>
          </cell>
          <cell r="AA383">
            <v>22913858.945424575</v>
          </cell>
          <cell r="AB383">
            <v>23728910.033692501</v>
          </cell>
          <cell r="AC383">
            <v>0.42926799999999998</v>
          </cell>
          <cell r="AD383">
            <v>0</v>
          </cell>
          <cell r="AE383">
            <v>0</v>
          </cell>
          <cell r="AF383">
            <v>0</v>
          </cell>
        </row>
        <row r="384">
          <cell r="A384" t="str">
            <v>R642</v>
          </cell>
          <cell r="B384" t="str">
            <v/>
          </cell>
          <cell r="C384" t="str">
            <v/>
          </cell>
          <cell r="D384" t="str">
            <v/>
          </cell>
          <cell r="E384" t="str">
            <v/>
          </cell>
          <cell r="F384" t="str">
            <v/>
          </cell>
          <cell r="G384" t="str">
            <v>Bracknell Forest</v>
          </cell>
          <cell r="H384">
            <v>31947547.296964001</v>
          </cell>
          <cell r="I384">
            <v>26686940.099768002</v>
          </cell>
          <cell r="J384">
            <v>22799713.320555359</v>
          </cell>
          <cell r="K384">
            <v>20668991.469238002</v>
          </cell>
          <cell r="L384">
            <v>18544216.827798001</v>
          </cell>
          <cell r="M384">
            <v>11282666.366407</v>
          </cell>
          <cell r="N384">
            <v>7080945.5548883416</v>
          </cell>
          <cell r="O384">
            <v>4444510.1304890001</v>
          </cell>
          <cell r="P384">
            <v>1742627.058592</v>
          </cell>
          <cell r="Q384">
            <v>15404273.73336</v>
          </cell>
          <cell r="R384">
            <v>15718767.765667018</v>
          </cell>
          <cell r="S384">
            <v>16224481.338749001</v>
          </cell>
          <cell r="T384">
            <v>16801589.769207001</v>
          </cell>
          <cell r="U384">
            <v>-11281977.620351</v>
          </cell>
          <cell r="V384">
            <v>-8899395.8792027049</v>
          </cell>
          <cell r="W384">
            <v>-9185712.5520760007</v>
          </cell>
          <cell r="X384">
            <v>-9512450.4022969995</v>
          </cell>
          <cell r="Y384">
            <v>14248953.203358</v>
          </cell>
          <cell r="Z384">
            <v>14539860.183241991</v>
          </cell>
          <cell r="AA384">
            <v>15007645.238342827</v>
          </cell>
          <cell r="AB384">
            <v>15541470.536516476</v>
          </cell>
          <cell r="AC384">
            <v>0.42276399999999997</v>
          </cell>
          <cell r="AD384">
            <v>0.36149714526157539</v>
          </cell>
          <cell r="AE384">
            <v>0.36149700000000001</v>
          </cell>
          <cell r="AF384">
            <v>0.36149700000000001</v>
          </cell>
        </row>
        <row r="385">
          <cell r="A385" t="str">
            <v>R642L</v>
          </cell>
          <cell r="B385" t="str">
            <v/>
          </cell>
          <cell r="C385" t="str">
            <v>R642</v>
          </cell>
          <cell r="D385" t="str">
            <v/>
          </cell>
          <cell r="E385" t="str">
            <v/>
          </cell>
          <cell r="F385" t="str">
            <v/>
          </cell>
          <cell r="G385" t="str">
            <v>Bracknell Forest (Lower)</v>
          </cell>
          <cell r="H385">
            <v>7663085.0949039999</v>
          </cell>
          <cell r="I385">
            <v>5796207.5769140003</v>
          </cell>
          <cell r="J385">
            <v>4391526.2603470543</v>
          </cell>
          <cell r="K385">
            <v>3647719.8724850002</v>
          </cell>
          <cell r="L385">
            <v>2819974.6314960001</v>
          </cell>
          <cell r="M385">
            <v>1733432.77657</v>
          </cell>
          <cell r="N385">
            <v>245805.74951747805</v>
          </cell>
          <cell r="O385">
            <v>-631379.23161500006</v>
          </cell>
          <cell r="P385">
            <v>-1611332.984925</v>
          </cell>
          <cell r="Q385">
            <v>4062774.8003449999</v>
          </cell>
          <cell r="R385">
            <v>4145720.5108295763</v>
          </cell>
          <cell r="S385">
            <v>4279099.1041000001</v>
          </cell>
          <cell r="T385">
            <v>4431307.6164199999</v>
          </cell>
          <cell r="V385">
            <v>0</v>
          </cell>
          <cell r="W385">
            <v>0</v>
          </cell>
          <cell r="X385">
            <v>0</v>
          </cell>
          <cell r="Y385">
            <v>3758066.6903189998</v>
          </cell>
          <cell r="Z385">
            <v>3834791.4725173581</v>
          </cell>
          <cell r="AA385">
            <v>3958166.6712925001</v>
          </cell>
          <cell r="AB385">
            <v>4098959.5451885001</v>
          </cell>
          <cell r="AD385">
            <v>0</v>
          </cell>
          <cell r="AE385">
            <v>0</v>
          </cell>
          <cell r="AF385">
            <v>0</v>
          </cell>
        </row>
        <row r="386">
          <cell r="A386" t="str">
            <v>R642U</v>
          </cell>
          <cell r="B386" t="str">
            <v>R642</v>
          </cell>
          <cell r="C386" t="str">
            <v/>
          </cell>
          <cell r="D386" t="str">
            <v/>
          </cell>
          <cell r="E386" t="str">
            <v/>
          </cell>
          <cell r="F386" t="str">
            <v/>
          </cell>
          <cell r="G386" t="str">
            <v>Bracknell Forest (Upper)</v>
          </cell>
          <cell r="H386">
            <v>24284462.202059999</v>
          </cell>
          <cell r="I386">
            <v>20890732.522852998</v>
          </cell>
          <cell r="J386">
            <v>18408187.060208306</v>
          </cell>
          <cell r="K386">
            <v>17021271.596751999</v>
          </cell>
          <cell r="L386">
            <v>15724242.196303001</v>
          </cell>
          <cell r="M386">
            <v>9549233.589838</v>
          </cell>
          <cell r="N386">
            <v>6835139.8053708635</v>
          </cell>
          <cell r="O386">
            <v>5075889.3621039996</v>
          </cell>
          <cell r="P386">
            <v>3353960.0435159998</v>
          </cell>
          <cell r="Q386">
            <v>11341498.933015</v>
          </cell>
          <cell r="R386">
            <v>11573047.25483744</v>
          </cell>
          <cell r="S386">
            <v>11945382.234649001</v>
          </cell>
          <cell r="T386">
            <v>12370282.152786</v>
          </cell>
          <cell r="U386">
            <v>-11281977.620351</v>
          </cell>
          <cell r="V386">
            <v>0</v>
          </cell>
          <cell r="W386">
            <v>0</v>
          </cell>
          <cell r="X386">
            <v>0</v>
          </cell>
          <cell r="Y386">
            <v>10490886.513039</v>
          </cell>
          <cell r="Z386">
            <v>10705068.710724633</v>
          </cell>
          <cell r="AA386">
            <v>11049478.567050327</v>
          </cell>
          <cell r="AB386">
            <v>11442510.991327051</v>
          </cell>
          <cell r="AC386">
            <v>0.42276399999999997</v>
          </cell>
          <cell r="AD386">
            <v>0</v>
          </cell>
          <cell r="AE386">
            <v>0</v>
          </cell>
          <cell r="AF386">
            <v>0</v>
          </cell>
        </row>
        <row r="387">
          <cell r="A387" t="str">
            <v>R643</v>
          </cell>
          <cell r="B387" t="str">
            <v/>
          </cell>
          <cell r="C387" t="str">
            <v/>
          </cell>
          <cell r="D387" t="str">
            <v/>
          </cell>
          <cell r="E387" t="str">
            <v/>
          </cell>
          <cell r="F387" t="str">
            <v/>
          </cell>
          <cell r="G387" t="str">
            <v>West Berkshire</v>
          </cell>
          <cell r="H387">
            <v>33534843.543019</v>
          </cell>
          <cell r="I387">
            <v>26094750.398472998</v>
          </cell>
          <cell r="J387">
            <v>20600098.89146585</v>
          </cell>
          <cell r="K387">
            <v>17567586.301775001</v>
          </cell>
          <cell r="L387">
            <v>14561780.720948</v>
          </cell>
          <cell r="M387">
            <v>9529161.3013729993</v>
          </cell>
          <cell r="N387">
            <v>3696306.318961896</v>
          </cell>
          <cell r="O387">
            <v>119954.83121600001</v>
          </cell>
          <cell r="P387">
            <v>-3506466.9038630002</v>
          </cell>
          <cell r="Q387">
            <v>16565589.097100999</v>
          </cell>
          <cell r="R387">
            <v>16903792.572503954</v>
          </cell>
          <cell r="S387">
            <v>17447631.470559999</v>
          </cell>
          <cell r="T387">
            <v>18068247.624811001</v>
          </cell>
          <cell r="U387">
            <v>-22563214.381701</v>
          </cell>
          <cell r="V387">
            <v>-20763844.851671007</v>
          </cell>
          <cell r="W387">
            <v>-21431871.654242001</v>
          </cell>
          <cell r="X387">
            <v>-22194208.123057999</v>
          </cell>
          <cell r="Y387">
            <v>15323169.914818</v>
          </cell>
          <cell r="Z387">
            <v>15636008.129566159</v>
          </cell>
          <cell r="AA387">
            <v>16139059.110268001</v>
          </cell>
          <cell r="AB387">
            <v>16713129.052950177</v>
          </cell>
          <cell r="AC387">
            <v>0.5</v>
          </cell>
          <cell r="AD387">
            <v>0.5</v>
          </cell>
          <cell r="AE387">
            <v>0.5</v>
          </cell>
          <cell r="AF387">
            <v>0.5</v>
          </cell>
        </row>
        <row r="388">
          <cell r="A388" t="str">
            <v>R643L</v>
          </cell>
          <cell r="B388" t="str">
            <v/>
          </cell>
          <cell r="C388" t="str">
            <v>R643</v>
          </cell>
          <cell r="D388" t="str">
            <v/>
          </cell>
          <cell r="E388" t="str">
            <v/>
          </cell>
          <cell r="F388" t="str">
            <v/>
          </cell>
          <cell r="G388" t="str">
            <v>West Berkshire (Lower)</v>
          </cell>
          <cell r="H388">
            <v>7860883.6869249996</v>
          </cell>
          <cell r="I388">
            <v>5568270.9152300004</v>
          </cell>
          <cell r="J388">
            <v>3842656.3522150023</v>
          </cell>
          <cell r="K388">
            <v>2927020.6737000002</v>
          </cell>
          <cell r="L388">
            <v>1907369.7118200001</v>
          </cell>
          <cell r="M388">
            <v>1381883.8326650001</v>
          </cell>
          <cell r="N388">
            <v>-429200.11223560572</v>
          </cell>
          <cell r="O388">
            <v>-1482272.505163</v>
          </cell>
          <cell r="P388">
            <v>-2658763.0117259999</v>
          </cell>
          <cell r="Q388">
            <v>4186387.0825649998</v>
          </cell>
          <cell r="R388">
            <v>4271856.464450608</v>
          </cell>
          <cell r="S388">
            <v>4409293.1788630001</v>
          </cell>
          <cell r="T388">
            <v>4566132.7235460002</v>
          </cell>
          <cell r="V388">
            <v>0</v>
          </cell>
          <cell r="W388">
            <v>0</v>
          </cell>
          <cell r="X388">
            <v>0</v>
          </cell>
          <cell r="Y388">
            <v>3872408.051372</v>
          </cell>
          <cell r="Z388">
            <v>3951467.2296168124</v>
          </cell>
          <cell r="AA388">
            <v>4078596.1904482753</v>
          </cell>
          <cell r="AB388">
            <v>4223672.7692800499</v>
          </cell>
          <cell r="AD388">
            <v>0</v>
          </cell>
          <cell r="AE388">
            <v>0</v>
          </cell>
          <cell r="AF388">
            <v>0</v>
          </cell>
        </row>
        <row r="389">
          <cell r="A389" t="str">
            <v>R643U</v>
          </cell>
          <cell r="B389" t="str">
            <v>R643</v>
          </cell>
          <cell r="C389" t="str">
            <v/>
          </cell>
          <cell r="D389" t="str">
            <v/>
          </cell>
          <cell r="E389" t="str">
            <v/>
          </cell>
          <cell r="F389" t="str">
            <v/>
          </cell>
          <cell r="G389" t="str">
            <v>West Berkshire (Upper)</v>
          </cell>
          <cell r="H389">
            <v>25673959.856093999</v>
          </cell>
          <cell r="I389">
            <v>20526479.483243</v>
          </cell>
          <cell r="J389">
            <v>16757442.539250847</v>
          </cell>
          <cell r="K389">
            <v>14640565.628075</v>
          </cell>
          <cell r="L389">
            <v>12654411.009128001</v>
          </cell>
          <cell r="M389">
            <v>8147277.4687069999</v>
          </cell>
          <cell r="N389">
            <v>4125506.4311975017</v>
          </cell>
          <cell r="O389">
            <v>1602227.336379</v>
          </cell>
          <cell r="P389">
            <v>-847703.89213699999</v>
          </cell>
          <cell r="Q389">
            <v>12379202.014536001</v>
          </cell>
          <cell r="R389">
            <v>12631936.108053345</v>
          </cell>
          <cell r="S389">
            <v>13038338.291696001</v>
          </cell>
          <cell r="T389">
            <v>13502114.901265001</v>
          </cell>
          <cell r="U389">
            <v>-22563214.381701</v>
          </cell>
          <cell r="V389">
            <v>0</v>
          </cell>
          <cell r="W389">
            <v>0</v>
          </cell>
          <cell r="X389">
            <v>0</v>
          </cell>
          <cell r="Y389">
            <v>11450761.863445999</v>
          </cell>
          <cell r="Z389">
            <v>11684540.899949346</v>
          </cell>
          <cell r="AA389">
            <v>12060462.919818802</v>
          </cell>
          <cell r="AB389">
            <v>12489456.283670126</v>
          </cell>
          <cell r="AC389">
            <v>0.5</v>
          </cell>
          <cell r="AD389">
            <v>0</v>
          </cell>
          <cell r="AE389">
            <v>0</v>
          </cell>
          <cell r="AF389">
            <v>0</v>
          </cell>
        </row>
        <row r="390">
          <cell r="A390" t="str">
            <v>R644</v>
          </cell>
          <cell r="B390" t="str">
            <v/>
          </cell>
          <cell r="C390" t="str">
            <v/>
          </cell>
          <cell r="D390" t="str">
            <v/>
          </cell>
          <cell r="E390" t="str">
            <v/>
          </cell>
          <cell r="F390" t="str">
            <v/>
          </cell>
          <cell r="G390" t="str">
            <v>Reading</v>
          </cell>
          <cell r="H390">
            <v>52909118.518588997</v>
          </cell>
          <cell r="I390">
            <v>44917091.337176003</v>
          </cell>
          <cell r="J390">
            <v>39032900.595757358</v>
          </cell>
          <cell r="K390">
            <v>35796762.118012004</v>
          </cell>
          <cell r="L390">
            <v>32637582.599222999</v>
          </cell>
          <cell r="M390">
            <v>16825552.671073001</v>
          </cell>
          <cell r="N390">
            <v>10367844.383697558</v>
          </cell>
          <cell r="O390">
            <v>6209476.6182819996</v>
          </cell>
          <cell r="P390">
            <v>1997870.7359160001</v>
          </cell>
          <cell r="Q390">
            <v>28091538.666103002</v>
          </cell>
          <cell r="R390">
            <v>28665056.212059803</v>
          </cell>
          <cell r="S390">
            <v>29587285.499729998</v>
          </cell>
          <cell r="T390">
            <v>30639711.863306999</v>
          </cell>
          <cell r="U390">
            <v>-22367766.939702</v>
          </cell>
          <cell r="V390">
            <v>-27483549.841028158</v>
          </cell>
          <cell r="W390">
            <v>-28367767.000939999</v>
          </cell>
          <cell r="X390">
            <v>-29376814.818721998</v>
          </cell>
          <cell r="Y390">
            <v>25984673.266144998</v>
          </cell>
          <cell r="Z390">
            <v>26515176.996155318</v>
          </cell>
          <cell r="AA390">
            <v>27368239.087250251</v>
          </cell>
          <cell r="AB390">
            <v>28341733.473558977</v>
          </cell>
          <cell r="AC390">
            <v>0.44328299999999998</v>
          </cell>
          <cell r="AD390">
            <v>0.48947875598269941</v>
          </cell>
          <cell r="AE390">
            <v>0.489479</v>
          </cell>
          <cell r="AF390">
            <v>0.489479</v>
          </cell>
        </row>
        <row r="391">
          <cell r="A391" t="str">
            <v>R644L</v>
          </cell>
          <cell r="B391" t="str">
            <v/>
          </cell>
          <cell r="C391" t="str">
            <v>R644</v>
          </cell>
          <cell r="D391" t="str">
            <v/>
          </cell>
          <cell r="E391" t="str">
            <v/>
          </cell>
          <cell r="F391" t="str">
            <v/>
          </cell>
          <cell r="G391" t="str">
            <v>Reading (Lower)</v>
          </cell>
          <cell r="H391">
            <v>10255013.925791999</v>
          </cell>
          <cell r="I391">
            <v>8310027.4321069997</v>
          </cell>
          <cell r="J391">
            <v>6847798.4233880546</v>
          </cell>
          <cell r="K391">
            <v>6077368.3641379997</v>
          </cell>
          <cell r="L391">
            <v>5221391.6890590005</v>
          </cell>
          <cell r="M391">
            <v>2441173.8834790001</v>
          </cell>
          <cell r="N391">
            <v>859126.21602502093</v>
          </cell>
          <cell r="O391">
            <v>-103974.977829</v>
          </cell>
          <cell r="P391">
            <v>-1179823.4182810001</v>
          </cell>
          <cell r="Q391">
            <v>5868853.5486279996</v>
          </cell>
          <cell r="R391">
            <v>5988672.2073630337</v>
          </cell>
          <cell r="S391">
            <v>6181343.3419679999</v>
          </cell>
          <cell r="T391">
            <v>6401215.1073399996</v>
          </cell>
          <cell r="V391">
            <v>0</v>
          </cell>
          <cell r="W391">
            <v>0</v>
          </cell>
          <cell r="X391">
            <v>0</v>
          </cell>
          <cell r="Y391">
            <v>5428689.5324809998</v>
          </cell>
          <cell r="Z391">
            <v>5539521.7918108068</v>
          </cell>
          <cell r="AA391">
            <v>5717742.5913204001</v>
          </cell>
          <cell r="AB391">
            <v>5921123.9742895002</v>
          </cell>
          <cell r="AD391">
            <v>0</v>
          </cell>
          <cell r="AE391">
            <v>0</v>
          </cell>
          <cell r="AF391">
            <v>0</v>
          </cell>
        </row>
        <row r="392">
          <cell r="A392" t="str">
            <v>R644U</v>
          </cell>
          <cell r="B392" t="str">
            <v>R644</v>
          </cell>
          <cell r="C392" t="str">
            <v/>
          </cell>
          <cell r="D392" t="str">
            <v/>
          </cell>
          <cell r="E392" t="str">
            <v/>
          </cell>
          <cell r="F392" t="str">
            <v/>
          </cell>
          <cell r="G392" t="str">
            <v>Reading (Upper)</v>
          </cell>
          <cell r="H392">
            <v>42654104.592797004</v>
          </cell>
          <cell r="I392">
            <v>36607063.905069001</v>
          </cell>
          <cell r="J392">
            <v>32185102.172369305</v>
          </cell>
          <cell r="K392">
            <v>29719393.753874</v>
          </cell>
          <cell r="L392">
            <v>27416190.910163</v>
          </cell>
          <cell r="M392">
            <v>14384378.787594</v>
          </cell>
          <cell r="N392">
            <v>9508718.1676725373</v>
          </cell>
          <cell r="O392">
            <v>6313451.5961119998</v>
          </cell>
          <cell r="P392">
            <v>3177694.154197</v>
          </cell>
          <cell r="Q392">
            <v>22222685.117476001</v>
          </cell>
          <cell r="R392">
            <v>22676384.004696768</v>
          </cell>
          <cell r="S392">
            <v>23405942.157761998</v>
          </cell>
          <cell r="T392">
            <v>24238496.755966999</v>
          </cell>
          <cell r="U392">
            <v>-22367766.939702</v>
          </cell>
          <cell r="V392">
            <v>0</v>
          </cell>
          <cell r="W392">
            <v>0</v>
          </cell>
          <cell r="X392">
            <v>0</v>
          </cell>
          <cell r="Y392">
            <v>20555983.733665001</v>
          </cell>
          <cell r="Z392">
            <v>20975655.204344511</v>
          </cell>
          <cell r="AA392">
            <v>21650496.495929848</v>
          </cell>
          <cell r="AB392">
            <v>22420609.499269474</v>
          </cell>
          <cell r="AC392">
            <v>0.44328299999999998</v>
          </cell>
          <cell r="AD392">
            <v>0</v>
          </cell>
          <cell r="AE392">
            <v>0</v>
          </cell>
          <cell r="AF392">
            <v>0</v>
          </cell>
        </row>
        <row r="393">
          <cell r="A393" t="str">
            <v>R645</v>
          </cell>
          <cell r="B393" t="str">
            <v/>
          </cell>
          <cell r="C393" t="str">
            <v/>
          </cell>
          <cell r="D393" t="str">
            <v/>
          </cell>
          <cell r="E393" t="str">
            <v/>
          </cell>
          <cell r="F393" t="str">
            <v/>
          </cell>
          <cell r="G393" t="str">
            <v>Slough</v>
          </cell>
          <cell r="H393">
            <v>52620508.188069001</v>
          </cell>
          <cell r="I393">
            <v>46189676.508401997</v>
          </cell>
          <cell r="J393">
            <v>41459562.989125706</v>
          </cell>
          <cell r="K393">
            <v>38869079.982856996</v>
          </cell>
          <cell r="L393">
            <v>36349319.633791</v>
          </cell>
          <cell r="M393">
            <v>18476595.917975999</v>
          </cell>
          <cell r="N393">
            <v>13180691.462146092</v>
          </cell>
          <cell r="O393">
            <v>9680403.7322620004</v>
          </cell>
          <cell r="P393">
            <v>6122395.6397749996</v>
          </cell>
          <cell r="Q393">
            <v>27713080.590426002</v>
          </cell>
          <cell r="R393">
            <v>28278871.526979618</v>
          </cell>
          <cell r="S393">
            <v>29188676.250596002</v>
          </cell>
          <cell r="T393">
            <v>30226923.994015999</v>
          </cell>
          <cell r="U393">
            <v>-18557043.368577</v>
          </cell>
          <cell r="V393">
            <v>-18779028.073718295</v>
          </cell>
          <cell r="W393">
            <v>-19383198.166930001</v>
          </cell>
          <cell r="X393">
            <v>-20072662.861536998</v>
          </cell>
          <cell r="Y393">
            <v>25634599.546144001</v>
          </cell>
          <cell r="Z393">
            <v>26157956.162456147</v>
          </cell>
          <cell r="AA393">
            <v>26999525.531801302</v>
          </cell>
          <cell r="AB393">
            <v>27959904.694464799</v>
          </cell>
          <cell r="AC393">
            <v>0.401059</v>
          </cell>
          <cell r="AD393">
            <v>0.39906218154793682</v>
          </cell>
          <cell r="AE393">
            <v>0.39906199999999997</v>
          </cell>
          <cell r="AF393">
            <v>0.39906199999999997</v>
          </cell>
        </row>
        <row r="394">
          <cell r="A394" t="str">
            <v>R645L</v>
          </cell>
          <cell r="B394" t="str">
            <v/>
          </cell>
          <cell r="C394" t="str">
            <v>R645</v>
          </cell>
          <cell r="D394" t="str">
            <v/>
          </cell>
          <cell r="E394" t="str">
            <v/>
          </cell>
          <cell r="F394" t="str">
            <v/>
          </cell>
          <cell r="G394" t="str">
            <v>Slough (Lower)</v>
          </cell>
          <cell r="H394">
            <v>10351992.962528</v>
          </cell>
          <cell r="I394">
            <v>8827622.8354330007</v>
          </cell>
          <cell r="J394">
            <v>7682537.9230601657</v>
          </cell>
          <cell r="K394">
            <v>7082127.1163459998</v>
          </cell>
          <cell r="L394">
            <v>6416113.1279069996</v>
          </cell>
          <cell r="M394">
            <v>2987760.7386750001</v>
          </cell>
          <cell r="N394">
            <v>1723449.0577625968</v>
          </cell>
          <cell r="O394">
            <v>931318.889371</v>
          </cell>
          <cell r="P394">
            <v>46519.276429999998</v>
          </cell>
          <cell r="Q394">
            <v>5839862.0967579996</v>
          </cell>
          <cell r="R394">
            <v>5959088.865297569</v>
          </cell>
          <cell r="S394">
            <v>6150808.2269740002</v>
          </cell>
          <cell r="T394">
            <v>6369593.8514759997</v>
          </cell>
          <cell r="V394">
            <v>0</v>
          </cell>
          <cell r="W394">
            <v>0</v>
          </cell>
          <cell r="X394">
            <v>0</v>
          </cell>
          <cell r="Y394">
            <v>5401872.4395009996</v>
          </cell>
          <cell r="Z394">
            <v>5512157.2004002519</v>
          </cell>
          <cell r="AA394">
            <v>5689497.6099509504</v>
          </cell>
          <cell r="AB394">
            <v>5891874.3126152996</v>
          </cell>
          <cell r="AD394">
            <v>0</v>
          </cell>
          <cell r="AE394">
            <v>0</v>
          </cell>
          <cell r="AF394">
            <v>0</v>
          </cell>
        </row>
        <row r="395">
          <cell r="A395" t="str">
            <v>R645U</v>
          </cell>
          <cell r="B395" t="str">
            <v>R645</v>
          </cell>
          <cell r="C395" t="str">
            <v/>
          </cell>
          <cell r="D395" t="str">
            <v/>
          </cell>
          <cell r="E395" t="str">
            <v/>
          </cell>
          <cell r="F395" t="str">
            <v/>
          </cell>
          <cell r="G395" t="str">
            <v>Slough (Upper)</v>
          </cell>
          <cell r="H395">
            <v>42268515.225539997</v>
          </cell>
          <cell r="I395">
            <v>37362053.672968999</v>
          </cell>
          <cell r="J395">
            <v>33777025.066065542</v>
          </cell>
          <cell r="K395">
            <v>31786952.866512001</v>
          </cell>
          <cell r="L395">
            <v>29933206.505885001</v>
          </cell>
          <cell r="M395">
            <v>15488835.179300999</v>
          </cell>
          <cell r="N395">
            <v>11457242.404383495</v>
          </cell>
          <cell r="O395">
            <v>8749084.84289</v>
          </cell>
          <cell r="P395">
            <v>6075876.363345</v>
          </cell>
          <cell r="Q395">
            <v>21873218.493668001</v>
          </cell>
          <cell r="R395">
            <v>22319782.661682047</v>
          </cell>
          <cell r="S395">
            <v>23037868.023621</v>
          </cell>
          <cell r="T395">
            <v>23857330.14254</v>
          </cell>
          <cell r="U395">
            <v>-18557043.368577</v>
          </cell>
          <cell r="V395">
            <v>0</v>
          </cell>
          <cell r="W395">
            <v>0</v>
          </cell>
          <cell r="X395">
            <v>0</v>
          </cell>
          <cell r="Y395">
            <v>20232727.106642999</v>
          </cell>
          <cell r="Z395">
            <v>20645798.962055895</v>
          </cell>
          <cell r="AA395">
            <v>21310027.921849426</v>
          </cell>
          <cell r="AB395">
            <v>22068030.381849501</v>
          </cell>
          <cell r="AC395">
            <v>0.401059</v>
          </cell>
          <cell r="AD395">
            <v>0</v>
          </cell>
          <cell r="AE395">
            <v>0</v>
          </cell>
          <cell r="AF395">
            <v>0</v>
          </cell>
        </row>
        <row r="396">
          <cell r="A396" t="str">
            <v>R646</v>
          </cell>
          <cell r="B396" t="str">
            <v/>
          </cell>
          <cell r="C396" t="str">
            <v/>
          </cell>
          <cell r="D396" t="str">
            <v/>
          </cell>
          <cell r="E396" t="str">
            <v/>
          </cell>
          <cell r="F396" t="str">
            <v/>
          </cell>
          <cell r="G396" t="str">
            <v>Windsor and Maidenhead</v>
          </cell>
          <cell r="H396">
            <v>24890048.185929</v>
          </cell>
          <cell r="I396">
            <v>19269360.909428999</v>
          </cell>
          <cell r="J396">
            <v>15102902.499252055</v>
          </cell>
          <cell r="K396">
            <v>12819531.123261999</v>
          </cell>
          <cell r="L396">
            <v>10503479.887102</v>
          </cell>
          <cell r="M396">
            <v>7621235.1694280002</v>
          </cell>
          <cell r="N396">
            <v>3216968.336979147</v>
          </cell>
          <cell r="O396">
            <v>551195.59694900003</v>
          </cell>
          <cell r="P396">
            <v>-2201243.0781740001</v>
          </cell>
          <cell r="Q396">
            <v>11648125.74</v>
          </cell>
          <cell r="R396">
            <v>11885934.162272908</v>
          </cell>
          <cell r="S396">
            <v>12268335.526312999</v>
          </cell>
          <cell r="T396">
            <v>12704722.965275999</v>
          </cell>
          <cell r="U396">
            <v>-26450243.716017</v>
          </cell>
          <cell r="V396">
            <v>-30384730.097067799</v>
          </cell>
          <cell r="W396">
            <v>-31362285.758783001</v>
          </cell>
          <cell r="X396">
            <v>-32477849.278622001</v>
          </cell>
          <cell r="Y396">
            <v>10774516.3095</v>
          </cell>
          <cell r="Z396">
            <v>10994489.10010244</v>
          </cell>
          <cell r="AA396">
            <v>11348210.361839525</v>
          </cell>
          <cell r="AB396">
            <v>11751868.7428803</v>
          </cell>
          <cell r="AC396">
            <v>0.5</v>
          </cell>
          <cell r="AD396">
            <v>0.5</v>
          </cell>
          <cell r="AE396">
            <v>0.5</v>
          </cell>
          <cell r="AF396">
            <v>0.5</v>
          </cell>
        </row>
        <row r="397">
          <cell r="A397" t="str">
            <v>R646L</v>
          </cell>
          <cell r="B397" t="str">
            <v/>
          </cell>
          <cell r="C397" t="str">
            <v>R646</v>
          </cell>
          <cell r="D397" t="str">
            <v/>
          </cell>
          <cell r="E397" t="str">
            <v/>
          </cell>
          <cell r="F397" t="str">
            <v/>
          </cell>
          <cell r="G397" t="str">
            <v>Windsor and Maidenhead (Lower)</v>
          </cell>
          <cell r="H397">
            <v>7631005.4067209996</v>
          </cell>
          <cell r="I397">
            <v>5159318.3921370003</v>
          </cell>
          <cell r="J397">
            <v>3298415.3799374253</v>
          </cell>
          <cell r="K397">
            <v>2309414.754433</v>
          </cell>
          <cell r="L397">
            <v>1207492.8610040001</v>
          </cell>
          <cell r="M397">
            <v>1317347.7510269999</v>
          </cell>
          <cell r="N397">
            <v>-621993.02849902585</v>
          </cell>
          <cell r="O397">
            <v>-1737123.371913</v>
          </cell>
          <cell r="P397">
            <v>-2982981.5316619999</v>
          </cell>
          <cell r="Q397">
            <v>3841970.6411100002</v>
          </cell>
          <cell r="R397">
            <v>3920408.4084364511</v>
          </cell>
          <cell r="S397">
            <v>4046538.126346</v>
          </cell>
          <cell r="T397">
            <v>4190474.3926659999</v>
          </cell>
          <cell r="V397">
            <v>0</v>
          </cell>
          <cell r="W397">
            <v>0</v>
          </cell>
          <cell r="X397">
            <v>0</v>
          </cell>
          <cell r="Y397">
            <v>3553822.8430269998</v>
          </cell>
          <cell r="Z397">
            <v>3626377.7778037176</v>
          </cell>
          <cell r="AA397">
            <v>3743047.7668700502</v>
          </cell>
          <cell r="AB397">
            <v>3876188.8132160502</v>
          </cell>
          <cell r="AD397">
            <v>0</v>
          </cell>
          <cell r="AE397">
            <v>0</v>
          </cell>
          <cell r="AF397">
            <v>0</v>
          </cell>
        </row>
        <row r="398">
          <cell r="A398" t="str">
            <v>R646U</v>
          </cell>
          <cell r="B398" t="str">
            <v>R646</v>
          </cell>
          <cell r="C398" t="str">
            <v/>
          </cell>
          <cell r="D398" t="str">
            <v/>
          </cell>
          <cell r="E398" t="str">
            <v/>
          </cell>
          <cell r="F398" t="str">
            <v/>
          </cell>
          <cell r="G398" t="str">
            <v>Windsor and Maidenhead (Upper)</v>
          </cell>
          <cell r="H398">
            <v>17259042.779208001</v>
          </cell>
          <cell r="I398">
            <v>14110042.517292</v>
          </cell>
          <cell r="J398">
            <v>11804487.11931463</v>
          </cell>
          <cell r="K398">
            <v>10510116.368829001</v>
          </cell>
          <cell r="L398">
            <v>9295987.0260969996</v>
          </cell>
          <cell r="M398">
            <v>6303887.4184020003</v>
          </cell>
          <cell r="N398">
            <v>3838961.3654781729</v>
          </cell>
          <cell r="O398">
            <v>2288318.9688619999</v>
          </cell>
          <cell r="P398">
            <v>781738.45348799997</v>
          </cell>
          <cell r="Q398">
            <v>7806155.09889</v>
          </cell>
          <cell r="R398">
            <v>7965525.7538364576</v>
          </cell>
          <cell r="S398">
            <v>8221797.3999669999</v>
          </cell>
          <cell r="T398">
            <v>8514248.5726089999</v>
          </cell>
          <cell r="U398">
            <v>-26450243.716017</v>
          </cell>
          <cell r="V398">
            <v>0</v>
          </cell>
          <cell r="W398">
            <v>0</v>
          </cell>
          <cell r="X398">
            <v>0</v>
          </cell>
          <cell r="Y398">
            <v>7220693.4664730001</v>
          </cell>
          <cell r="Z398">
            <v>7368111.3222987233</v>
          </cell>
          <cell r="AA398">
            <v>7605162.5949694756</v>
          </cell>
          <cell r="AB398">
            <v>7875679.9296633257</v>
          </cell>
          <cell r="AC398">
            <v>0.5</v>
          </cell>
          <cell r="AD398">
            <v>0</v>
          </cell>
          <cell r="AE398">
            <v>0</v>
          </cell>
          <cell r="AF398">
            <v>0</v>
          </cell>
        </row>
        <row r="399">
          <cell r="A399" t="str">
            <v>R647</v>
          </cell>
          <cell r="B399" t="str">
            <v/>
          </cell>
          <cell r="C399" t="str">
            <v/>
          </cell>
          <cell r="D399" t="str">
            <v/>
          </cell>
          <cell r="E399" t="str">
            <v/>
          </cell>
          <cell r="F399" t="str">
            <v/>
          </cell>
          <cell r="G399" t="str">
            <v>Wokingham</v>
          </cell>
          <cell r="H399">
            <v>26722062.959307</v>
          </cell>
          <cell r="I399">
            <v>19069046.949643001</v>
          </cell>
          <cell r="J399">
            <v>13345068.793259509</v>
          </cell>
          <cell r="K399">
            <v>10260768.378272999</v>
          </cell>
          <cell r="L399">
            <v>6957832.6472770004</v>
          </cell>
          <cell r="M399">
            <v>6145410.6965380004</v>
          </cell>
          <cell r="N399">
            <v>157583.26380074024</v>
          </cell>
          <cell r="O399">
            <v>-3350992.8022090001</v>
          </cell>
          <cell r="P399">
            <v>-7138101.923196</v>
          </cell>
          <cell r="Q399">
            <v>12923636.253105</v>
          </cell>
          <cell r="R399">
            <v>13187485.529458769</v>
          </cell>
          <cell r="S399">
            <v>13611761.180482</v>
          </cell>
          <cell r="T399">
            <v>14095934.570474001</v>
          </cell>
          <cell r="U399">
            <v>-13786347.816312</v>
          </cell>
          <cell r="V399">
            <v>-17062899.751614615</v>
          </cell>
          <cell r="W399">
            <v>-17611857.540747002</v>
          </cell>
          <cell r="X399">
            <v>-18238315.253051002</v>
          </cell>
          <cell r="Y399">
            <v>11954363.534122</v>
          </cell>
          <cell r="Z399">
            <v>12198424.114749361</v>
          </cell>
          <cell r="AA399">
            <v>12590879.091945851</v>
          </cell>
          <cell r="AB399">
            <v>13038739.47768845</v>
          </cell>
          <cell r="AC399">
            <v>0.5</v>
          </cell>
          <cell r="AD399">
            <v>0.5</v>
          </cell>
          <cell r="AE399">
            <v>0.5</v>
          </cell>
          <cell r="AF399">
            <v>0.5</v>
          </cell>
        </row>
        <row r="400">
          <cell r="A400" t="str">
            <v>R647L</v>
          </cell>
          <cell r="B400" t="str">
            <v/>
          </cell>
          <cell r="C400" t="str">
            <v>R647</v>
          </cell>
          <cell r="D400" t="str">
            <v/>
          </cell>
          <cell r="E400" t="str">
            <v/>
          </cell>
          <cell r="F400" t="str">
            <v/>
          </cell>
          <cell r="G400" t="str">
            <v>Wokingham (Lower)</v>
          </cell>
          <cell r="H400">
            <v>12581421.457828</v>
          </cell>
          <cell r="I400">
            <v>6780321.06929</v>
          </cell>
          <cell r="J400">
            <v>2411050.0110117411</v>
          </cell>
          <cell r="K400">
            <v>83620.630504000001</v>
          </cell>
          <cell r="L400">
            <v>-2511473.1372099998</v>
          </cell>
          <cell r="M400">
            <v>27878.405559999999</v>
          </cell>
          <cell r="N400">
            <v>-4479250.688610889</v>
          </cell>
          <cell r="O400">
            <v>-7028358.9334140001</v>
          </cell>
          <cell r="P400">
            <v>-9876427.405088</v>
          </cell>
          <cell r="Q400">
            <v>6752442.6637300001</v>
          </cell>
          <cell r="R400">
            <v>6890300.6996226301</v>
          </cell>
          <cell r="S400">
            <v>7111979.5639180001</v>
          </cell>
          <cell r="T400">
            <v>7364954.2678779997</v>
          </cell>
          <cell r="V400">
            <v>0</v>
          </cell>
          <cell r="W400">
            <v>0</v>
          </cell>
          <cell r="X400">
            <v>0</v>
          </cell>
          <cell r="Y400">
            <v>6246009.4639499998</v>
          </cell>
          <cell r="Z400">
            <v>6373528.1471509328</v>
          </cell>
          <cell r="AA400">
            <v>6578581.0966241499</v>
          </cell>
          <cell r="AB400">
            <v>6812582.6977871498</v>
          </cell>
          <cell r="AD400">
            <v>0</v>
          </cell>
          <cell r="AE400">
            <v>0</v>
          </cell>
          <cell r="AF400">
            <v>0</v>
          </cell>
        </row>
        <row r="401">
          <cell r="A401" t="str">
            <v>R647U</v>
          </cell>
          <cell r="B401" t="str">
            <v>R647</v>
          </cell>
          <cell r="C401" t="str">
            <v/>
          </cell>
          <cell r="D401" t="str">
            <v/>
          </cell>
          <cell r="E401" t="str">
            <v/>
          </cell>
          <cell r="F401" t="str">
            <v/>
          </cell>
          <cell r="G401" t="str">
            <v>Wokingham (Upper)</v>
          </cell>
          <cell r="H401">
            <v>14140641.50148</v>
          </cell>
          <cell r="I401">
            <v>12288725.880353</v>
          </cell>
          <cell r="J401">
            <v>10934018.782247767</v>
          </cell>
          <cell r="K401">
            <v>10177147.747769</v>
          </cell>
          <cell r="L401">
            <v>9469305.7844869997</v>
          </cell>
          <cell r="M401">
            <v>6117532.2909779996</v>
          </cell>
          <cell r="N401">
            <v>4636833.9524116293</v>
          </cell>
          <cell r="O401">
            <v>3677366.131205</v>
          </cell>
          <cell r="P401">
            <v>2738325.481892</v>
          </cell>
          <cell r="Q401">
            <v>6171193.5893750004</v>
          </cell>
          <cell r="R401">
            <v>6297184.8298361376</v>
          </cell>
          <cell r="S401">
            <v>6499781.616564</v>
          </cell>
          <cell r="T401">
            <v>6730980.3025949998</v>
          </cell>
          <cell r="U401">
            <v>-13786347.816312</v>
          </cell>
          <cell r="V401">
            <v>0</v>
          </cell>
          <cell r="W401">
            <v>0</v>
          </cell>
          <cell r="X401">
            <v>0</v>
          </cell>
          <cell r="Y401">
            <v>5708354.0701719997</v>
          </cell>
          <cell r="Z401">
            <v>5824895.967598428</v>
          </cell>
          <cell r="AA401">
            <v>6012297.9953217003</v>
          </cell>
          <cell r="AB401">
            <v>6226156.7799003748</v>
          </cell>
          <cell r="AC401">
            <v>0.5</v>
          </cell>
          <cell r="AD401">
            <v>0</v>
          </cell>
          <cell r="AE401">
            <v>0</v>
          </cell>
          <cell r="AF401">
            <v>0</v>
          </cell>
        </row>
        <row r="402">
          <cell r="A402" t="str">
            <v>R649</v>
          </cell>
          <cell r="B402" t="str">
            <v/>
          </cell>
          <cell r="C402" t="str">
            <v/>
          </cell>
          <cell r="D402" t="str">
            <v/>
          </cell>
          <cell r="E402" t="str">
            <v/>
          </cell>
          <cell r="F402" t="str">
            <v/>
          </cell>
          <cell r="G402" t="str">
            <v>Peterborough</v>
          </cell>
          <cell r="H402">
            <v>74115459.415939003</v>
          </cell>
          <cell r="I402">
            <v>65430457.114859</v>
          </cell>
          <cell r="J402">
            <v>59053608.334219508</v>
          </cell>
          <cell r="K402">
            <v>55550834.949537002</v>
          </cell>
          <cell r="L402">
            <v>52181578.216949001</v>
          </cell>
          <cell r="M402">
            <v>26982560.772309002</v>
          </cell>
          <cell r="N402">
            <v>19820758.792071901</v>
          </cell>
          <cell r="O402">
            <v>15055762.768826</v>
          </cell>
          <cell r="P402">
            <v>10246087.260468001</v>
          </cell>
          <cell r="Q402">
            <v>38447896.342550002</v>
          </cell>
          <cell r="R402">
            <v>39232849.542147607</v>
          </cell>
          <cell r="S402">
            <v>40495072.180710003</v>
          </cell>
          <cell r="T402">
            <v>41935490.956482001</v>
          </cell>
          <cell r="U402">
            <v>-6736290.6756610004</v>
          </cell>
          <cell r="V402">
            <v>-2131744.698743239</v>
          </cell>
          <cell r="W402">
            <v>-2200328.4608149999</v>
          </cell>
          <cell r="X402">
            <v>-2278594.6363550001</v>
          </cell>
          <cell r="Y402">
            <v>35564304.116858996</v>
          </cell>
          <cell r="Z402">
            <v>36290385.826486535</v>
          </cell>
          <cell r="AA402">
            <v>37457941.767156757</v>
          </cell>
          <cell r="AB402">
            <v>38790329.134745851</v>
          </cell>
          <cell r="AC402">
            <v>0.149085</v>
          </cell>
          <cell r="AD402">
            <v>5.1535491592853755E-2</v>
          </cell>
          <cell r="AE402">
            <v>5.1534999999999997E-2</v>
          </cell>
          <cell r="AF402">
            <v>5.1534999999999997E-2</v>
          </cell>
        </row>
        <row r="403">
          <cell r="A403" t="str">
            <v>R649L</v>
          </cell>
          <cell r="B403" t="str">
            <v/>
          </cell>
          <cell r="C403" t="str">
            <v>R649</v>
          </cell>
          <cell r="D403" t="str">
            <v/>
          </cell>
          <cell r="E403" t="str">
            <v/>
          </cell>
          <cell r="F403" t="str">
            <v/>
          </cell>
          <cell r="G403" t="str">
            <v>Peterborough (Lower)</v>
          </cell>
          <cell r="H403">
            <v>10817356.324182</v>
          </cell>
          <cell r="I403">
            <v>9283912.0741680004</v>
          </cell>
          <cell r="J403">
            <v>8132140.8417296484</v>
          </cell>
          <cell r="K403">
            <v>7528633.951111</v>
          </cell>
          <cell r="L403">
            <v>6859335.7699650005</v>
          </cell>
          <cell r="M403">
            <v>3235376.5691120001</v>
          </cell>
          <cell r="N403">
            <v>1960118.2866857126</v>
          </cell>
          <cell r="O403">
            <v>1158041.4047050001</v>
          </cell>
          <cell r="P403">
            <v>262139.82165100001</v>
          </cell>
          <cell r="Q403">
            <v>6048535.5050560003</v>
          </cell>
          <cell r="R403">
            <v>6172022.5550439358</v>
          </cell>
          <cell r="S403">
            <v>6370592.5464059999</v>
          </cell>
          <cell r="T403">
            <v>6597195.9483129997</v>
          </cell>
          <cell r="V403">
            <v>0</v>
          </cell>
          <cell r="W403">
            <v>0</v>
          </cell>
          <cell r="X403">
            <v>0</v>
          </cell>
          <cell r="Y403">
            <v>5594895.3421769999</v>
          </cell>
          <cell r="Z403">
            <v>5709120.8634156408</v>
          </cell>
          <cell r="AA403">
            <v>5892798.1054255506</v>
          </cell>
          <cell r="AB403">
            <v>6102406.2521895254</v>
          </cell>
          <cell r="AD403">
            <v>0</v>
          </cell>
          <cell r="AE403">
            <v>0</v>
          </cell>
          <cell r="AF403">
            <v>0</v>
          </cell>
        </row>
        <row r="404">
          <cell r="A404" t="str">
            <v>R649U</v>
          </cell>
          <cell r="B404" t="str">
            <v>R649</v>
          </cell>
          <cell r="C404" t="str">
            <v/>
          </cell>
          <cell r="D404" t="str">
            <v/>
          </cell>
          <cell r="E404" t="str">
            <v/>
          </cell>
          <cell r="F404" t="str">
            <v/>
          </cell>
          <cell r="G404" t="str">
            <v>Peterborough (Upper)</v>
          </cell>
          <cell r="H404">
            <v>63298103.091756999</v>
          </cell>
          <cell r="I404">
            <v>56146545.040691003</v>
          </cell>
          <cell r="J404">
            <v>50921467.492489859</v>
          </cell>
          <cell r="K404">
            <v>48022200.998425998</v>
          </cell>
          <cell r="L404">
            <v>45322242.446984999</v>
          </cell>
          <cell r="M404">
            <v>23747184.203196999</v>
          </cell>
          <cell r="N404">
            <v>17860640.505386189</v>
          </cell>
          <cell r="O404">
            <v>13897721.364122</v>
          </cell>
          <cell r="P404">
            <v>9983947.438817</v>
          </cell>
          <cell r="Q404">
            <v>32399360.837494001</v>
          </cell>
          <cell r="R404">
            <v>33060826.987103667</v>
          </cell>
          <cell r="S404">
            <v>34124479.634304002</v>
          </cell>
          <cell r="T404">
            <v>35338295.008167997</v>
          </cell>
          <cell r="U404">
            <v>-6736290.6756610004</v>
          </cell>
          <cell r="V404">
            <v>0</v>
          </cell>
          <cell r="W404">
            <v>0</v>
          </cell>
          <cell r="X404">
            <v>0</v>
          </cell>
          <cell r="Y404">
            <v>29969408.774682</v>
          </cell>
          <cell r="Z404">
            <v>30581264.963070892</v>
          </cell>
          <cell r="AA404">
            <v>31565143.661731202</v>
          </cell>
          <cell r="AB404">
            <v>32687922.882555399</v>
          </cell>
          <cell r="AC404">
            <v>0.149085</v>
          </cell>
          <cell r="AD404">
            <v>0</v>
          </cell>
          <cell r="AE404">
            <v>0</v>
          </cell>
          <cell r="AF404">
            <v>0</v>
          </cell>
        </row>
        <row r="405">
          <cell r="A405" t="str">
            <v>R650</v>
          </cell>
          <cell r="B405" t="str">
            <v/>
          </cell>
          <cell r="C405" t="str">
            <v/>
          </cell>
          <cell r="D405" t="str">
            <v/>
          </cell>
          <cell r="E405" t="str">
            <v/>
          </cell>
          <cell r="F405" t="str">
            <v/>
          </cell>
          <cell r="G405" t="str">
            <v>Halton</v>
          </cell>
          <cell r="H405">
            <v>61819630.915453002</v>
          </cell>
          <cell r="I405">
            <v>55292191.519767001</v>
          </cell>
          <cell r="J405">
            <v>51054798.774878569</v>
          </cell>
          <cell r="K405">
            <v>47882711.568430997</v>
          </cell>
          <cell r="L405">
            <v>45377979.217891</v>
          </cell>
          <cell r="M405">
            <v>22250579.822232001</v>
          </cell>
          <cell r="N405">
            <v>0</v>
          </cell>
          <cell r="O405">
            <v>13081784.133088</v>
          </cell>
          <cell r="P405">
            <v>9339175.0090859998</v>
          </cell>
          <cell r="Q405">
            <v>33041611.697535999</v>
          </cell>
          <cell r="R405">
            <v>51054798.774878569</v>
          </cell>
          <cell r="S405">
            <v>34800927.435344003</v>
          </cell>
          <cell r="T405">
            <v>36038804.208805002</v>
          </cell>
          <cell r="U405">
            <v>7511155.8032900002</v>
          </cell>
          <cell r="V405">
            <v>7437283.989941515</v>
          </cell>
          <cell r="W405">
            <v>12517903.486133</v>
          </cell>
          <cell r="X405">
            <v>12963168.113252999</v>
          </cell>
          <cell r="Y405">
            <v>30563490.820220001</v>
          </cell>
          <cell r="Z405">
            <v>47225688.866762675</v>
          </cell>
          <cell r="AA405">
            <v>32190857.877693206</v>
          </cell>
          <cell r="AB405">
            <v>33335893.89314463</v>
          </cell>
          <cell r="AC405">
            <v>0</v>
          </cell>
          <cell r="AD405">
            <v>0</v>
          </cell>
          <cell r="AE405">
            <v>0</v>
          </cell>
          <cell r="AF405">
            <v>0</v>
          </cell>
        </row>
        <row r="406">
          <cell r="A406" t="str">
            <v>R650L</v>
          </cell>
          <cell r="B406" t="str">
            <v/>
          </cell>
          <cell r="C406" t="str">
            <v>R650</v>
          </cell>
          <cell r="D406" t="str">
            <v/>
          </cell>
          <cell r="E406" t="str">
            <v/>
          </cell>
          <cell r="F406" t="str">
            <v/>
          </cell>
          <cell r="G406" t="str">
            <v>Halton (Lower)</v>
          </cell>
          <cell r="H406">
            <v>7422201.4996600002</v>
          </cell>
          <cell r="I406">
            <v>6469264.246092</v>
          </cell>
          <cell r="J406">
            <v>5753919.715934136</v>
          </cell>
          <cell r="K406">
            <v>5380376.5437810002</v>
          </cell>
          <cell r="L406">
            <v>4966582.5027029999</v>
          </cell>
          <cell r="M406">
            <v>2165577.8185379999</v>
          </cell>
          <cell r="N406">
            <v>0</v>
          </cell>
          <cell r="O406">
            <v>847538.36261700001</v>
          </cell>
          <cell r="P406">
            <v>272510.25348800002</v>
          </cell>
          <cell r="Q406">
            <v>4303686.4275540002</v>
          </cell>
          <cell r="R406">
            <v>5753919.715934136</v>
          </cell>
          <cell r="S406">
            <v>4532838.1811640002</v>
          </cell>
          <cell r="T406">
            <v>4694072.2492140001</v>
          </cell>
          <cell r="V406">
            <v>0</v>
          </cell>
          <cell r="W406">
            <v>0</v>
          </cell>
          <cell r="X406">
            <v>0</v>
          </cell>
          <cell r="Y406">
            <v>3980909.9454879998</v>
          </cell>
          <cell r="Z406">
            <v>5322375.7372390758</v>
          </cell>
          <cell r="AA406">
            <v>4192875.3175767004</v>
          </cell>
          <cell r="AB406">
            <v>4342016.8305229498</v>
          </cell>
          <cell r="AD406">
            <v>0</v>
          </cell>
          <cell r="AE406">
            <v>0</v>
          </cell>
          <cell r="AF406">
            <v>0</v>
          </cell>
        </row>
        <row r="407">
          <cell r="A407" t="str">
            <v>R650U</v>
          </cell>
          <cell r="B407" t="str">
            <v>R650</v>
          </cell>
          <cell r="C407" t="str">
            <v/>
          </cell>
          <cell r="D407" t="str">
            <v/>
          </cell>
          <cell r="E407" t="str">
            <v/>
          </cell>
          <cell r="F407" t="str">
            <v/>
          </cell>
          <cell r="G407" t="str">
            <v>Halton (Upper)</v>
          </cell>
          <cell r="H407">
            <v>54397429.415793002</v>
          </cell>
          <cell r="I407">
            <v>48822927.273676001</v>
          </cell>
          <cell r="J407">
            <v>45300879.058944434</v>
          </cell>
          <cell r="K407">
            <v>42502335.024650998</v>
          </cell>
          <cell r="L407">
            <v>40411396.715189002</v>
          </cell>
          <cell r="M407">
            <v>20085002.003694002</v>
          </cell>
          <cell r="N407">
            <v>0</v>
          </cell>
          <cell r="O407">
            <v>12234245.770470999</v>
          </cell>
          <cell r="P407">
            <v>9066664.7555979993</v>
          </cell>
          <cell r="Q407">
            <v>28737925.269981001</v>
          </cell>
          <cell r="R407">
            <v>45300879.058944434</v>
          </cell>
          <cell r="S407">
            <v>30268089.254179999</v>
          </cell>
          <cell r="T407">
            <v>31344731.959591001</v>
          </cell>
          <cell r="U407">
            <v>7511155.8032900002</v>
          </cell>
          <cell r="V407">
            <v>0</v>
          </cell>
          <cell r="W407">
            <v>0</v>
          </cell>
          <cell r="X407">
            <v>0</v>
          </cell>
          <cell r="Y407">
            <v>26582580.874733001</v>
          </cell>
          <cell r="Z407">
            <v>41903313.129523605</v>
          </cell>
          <cell r="AA407">
            <v>27997982.5601165</v>
          </cell>
          <cell r="AB407">
            <v>28993877.062621679</v>
          </cell>
          <cell r="AC407">
            <v>0</v>
          </cell>
          <cell r="AD407">
            <v>0</v>
          </cell>
          <cell r="AE407">
            <v>0</v>
          </cell>
          <cell r="AF407">
            <v>0</v>
          </cell>
        </row>
        <row r="408">
          <cell r="A408" t="str">
            <v>R651</v>
          </cell>
          <cell r="B408" t="str">
            <v/>
          </cell>
          <cell r="C408" t="str">
            <v/>
          </cell>
          <cell r="D408" t="str">
            <v/>
          </cell>
          <cell r="E408" t="str">
            <v/>
          </cell>
          <cell r="F408" t="str">
            <v/>
          </cell>
          <cell r="G408" t="str">
            <v>Warrington</v>
          </cell>
          <cell r="H408">
            <v>54495112.392766997</v>
          </cell>
          <cell r="I408">
            <v>45865132.860298999</v>
          </cell>
          <cell r="J408">
            <v>39517439.109477378</v>
          </cell>
          <cell r="K408">
            <v>36013424.404186003</v>
          </cell>
          <cell r="L408">
            <v>32616584.849270001</v>
          </cell>
          <cell r="M408">
            <v>17192251.333487</v>
          </cell>
          <cell r="N408">
            <v>10259171.326532239</v>
          </cell>
          <cell r="O408">
            <v>5813842.1770510003</v>
          </cell>
          <cell r="P408">
            <v>1342796.727001</v>
          </cell>
          <cell r="Q408">
            <v>28672881.526811998</v>
          </cell>
          <cell r="R408">
            <v>29258267.782945141</v>
          </cell>
          <cell r="S408">
            <v>30199582.227134999</v>
          </cell>
          <cell r="T408">
            <v>31273788.122269999</v>
          </cell>
          <cell r="U408">
            <v>-23663980.613586999</v>
          </cell>
          <cell r="V408">
            <v>-16228129.59012742</v>
          </cell>
          <cell r="W408">
            <v>-16750230.655669</v>
          </cell>
          <cell r="X408">
            <v>-17346040.106934</v>
          </cell>
          <cell r="Y408">
            <v>26522415.412301</v>
          </cell>
          <cell r="Z408">
            <v>27063897.699224256</v>
          </cell>
          <cell r="AA408">
            <v>27934613.560099874</v>
          </cell>
          <cell r="AB408">
            <v>28928254.013099752</v>
          </cell>
          <cell r="AC408">
            <v>0.45214700000000002</v>
          </cell>
          <cell r="AD408">
            <v>0.35676884799265929</v>
          </cell>
          <cell r="AE408">
            <v>0.356769</v>
          </cell>
          <cell r="AF408">
            <v>0.356769</v>
          </cell>
        </row>
        <row r="409">
          <cell r="A409" t="str">
            <v>R651L</v>
          </cell>
          <cell r="B409" t="str">
            <v/>
          </cell>
          <cell r="C409" t="str">
            <v>R651</v>
          </cell>
          <cell r="D409" t="str">
            <v/>
          </cell>
          <cell r="E409" t="str">
            <v/>
          </cell>
          <cell r="F409" t="str">
            <v/>
          </cell>
          <cell r="G409" t="str">
            <v>Warrington (Lower)</v>
          </cell>
          <cell r="H409">
            <v>8646670.1320920009</v>
          </cell>
          <cell r="I409">
            <v>6917461.1058499999</v>
          </cell>
          <cell r="J409">
            <v>5617266.7666574465</v>
          </cell>
          <cell r="K409">
            <v>4931626.5330889998</v>
          </cell>
          <cell r="L409">
            <v>4169641.4756149999</v>
          </cell>
          <cell r="M409">
            <v>1947821.8059759999</v>
          </cell>
          <cell r="N409">
            <v>546167.18831863441</v>
          </cell>
          <cell r="O409">
            <v>-302623.48588499997</v>
          </cell>
          <cell r="P409">
            <v>-1250791.987378</v>
          </cell>
          <cell r="Q409">
            <v>4969639.2998749996</v>
          </cell>
          <cell r="R409">
            <v>5071099.5783388121</v>
          </cell>
          <cell r="S409">
            <v>5234250.0189739997</v>
          </cell>
          <cell r="T409">
            <v>5420433.4629929997</v>
          </cell>
          <cell r="V409">
            <v>0</v>
          </cell>
          <cell r="W409">
            <v>0</v>
          </cell>
          <cell r="X409">
            <v>0</v>
          </cell>
          <cell r="Y409">
            <v>4596916.3523840001</v>
          </cell>
          <cell r="Z409">
            <v>4690767.1099634012</v>
          </cell>
          <cell r="AA409">
            <v>4841681.2675509499</v>
          </cell>
          <cell r="AB409">
            <v>5013900.9532685252</v>
          </cell>
          <cell r="AD409">
            <v>0</v>
          </cell>
          <cell r="AE409">
            <v>0</v>
          </cell>
          <cell r="AF409">
            <v>0</v>
          </cell>
        </row>
        <row r="410">
          <cell r="A410" t="str">
            <v>R651U</v>
          </cell>
          <cell r="B410" t="str">
            <v>R651</v>
          </cell>
          <cell r="C410" t="str">
            <v/>
          </cell>
          <cell r="D410" t="str">
            <v/>
          </cell>
          <cell r="E410" t="str">
            <v/>
          </cell>
          <cell r="F410" t="str">
            <v/>
          </cell>
          <cell r="G410" t="str">
            <v>Warrington (Upper)</v>
          </cell>
          <cell r="H410">
            <v>45848442.260674</v>
          </cell>
          <cell r="I410">
            <v>38947671.754449002</v>
          </cell>
          <cell r="J410">
            <v>33900172.342819929</v>
          </cell>
          <cell r="K410">
            <v>31081797.871096998</v>
          </cell>
          <cell r="L410">
            <v>28446943.373654999</v>
          </cell>
          <cell r="M410">
            <v>15244429.527511001</v>
          </cell>
          <cell r="N410">
            <v>9713004.1382136047</v>
          </cell>
          <cell r="O410">
            <v>6116465.6629360002</v>
          </cell>
          <cell r="P410">
            <v>2593588.714379</v>
          </cell>
          <cell r="Q410">
            <v>23703242.226938002</v>
          </cell>
          <cell r="R410">
            <v>24187168.204606328</v>
          </cell>
          <cell r="S410">
            <v>24965332.208161</v>
          </cell>
          <cell r="T410">
            <v>25853354.659276001</v>
          </cell>
          <cell r="U410">
            <v>-23663980.613586999</v>
          </cell>
          <cell r="V410">
            <v>0</v>
          </cell>
          <cell r="W410">
            <v>0</v>
          </cell>
          <cell r="X410">
            <v>0</v>
          </cell>
          <cell r="Y410">
            <v>21925499.059916999</v>
          </cell>
          <cell r="Z410">
            <v>22373130.589260854</v>
          </cell>
          <cell r="AA410">
            <v>23092932.292548925</v>
          </cell>
          <cell r="AB410">
            <v>23914353.059830301</v>
          </cell>
          <cell r="AC410">
            <v>0.45214700000000002</v>
          </cell>
          <cell r="AD410">
            <v>0</v>
          </cell>
          <cell r="AE410">
            <v>0</v>
          </cell>
          <cell r="AF410">
            <v>0</v>
          </cell>
        </row>
        <row r="411">
          <cell r="A411" t="str">
            <v>R652</v>
          </cell>
          <cell r="B411" t="str">
            <v/>
          </cell>
          <cell r="C411" t="str">
            <v/>
          </cell>
          <cell r="D411" t="str">
            <v/>
          </cell>
          <cell r="E411" t="str">
            <v/>
          </cell>
          <cell r="F411" t="str">
            <v/>
          </cell>
          <cell r="G411" t="str">
            <v>Plymouth</v>
          </cell>
          <cell r="H411">
            <v>98942749.829927996</v>
          </cell>
          <cell r="I411">
            <v>86598528.984779</v>
          </cell>
          <cell r="J411">
            <v>77535398.742079213</v>
          </cell>
          <cell r="K411">
            <v>72552417.072554007</v>
          </cell>
          <cell r="L411">
            <v>67762613.843090996</v>
          </cell>
          <cell r="M411">
            <v>33211475.570508</v>
          </cell>
          <cell r="N411">
            <v>23058393.929134056</v>
          </cell>
          <cell r="O411">
            <v>16322745.564265</v>
          </cell>
          <cell r="P411">
            <v>9532840.3412909992</v>
          </cell>
          <cell r="Q411">
            <v>53387053.414272003</v>
          </cell>
          <cell r="R411">
            <v>54477004.81294515</v>
          </cell>
          <cell r="S411">
            <v>56229671.50829</v>
          </cell>
          <cell r="T411">
            <v>58229773.501800999</v>
          </cell>
          <cell r="U411">
            <v>9238559.4316360001</v>
          </cell>
          <cell r="V411">
            <v>13765373.968933219</v>
          </cell>
          <cell r="W411">
            <v>14208241.791552</v>
          </cell>
          <cell r="X411">
            <v>14713632.130306</v>
          </cell>
          <cell r="Y411">
            <v>49383024.408201002</v>
          </cell>
          <cell r="Z411">
            <v>50391229.451974265</v>
          </cell>
          <cell r="AA411">
            <v>52012446.145168252</v>
          </cell>
          <cell r="AB411">
            <v>53862540.489165924</v>
          </cell>
          <cell r="AC411">
            <v>0</v>
          </cell>
          <cell r="AD411">
            <v>0</v>
          </cell>
          <cell r="AE411">
            <v>0</v>
          </cell>
          <cell r="AF411">
            <v>0</v>
          </cell>
        </row>
        <row r="412">
          <cell r="A412" t="str">
            <v>R652L</v>
          </cell>
          <cell r="B412" t="str">
            <v/>
          </cell>
          <cell r="C412" t="str">
            <v>R652</v>
          </cell>
          <cell r="D412" t="str">
            <v/>
          </cell>
          <cell r="E412" t="str">
            <v/>
          </cell>
          <cell r="F412" t="str">
            <v/>
          </cell>
          <cell r="G412" t="str">
            <v>Plymouth (Lower)</v>
          </cell>
          <cell r="H412">
            <v>14495043.594465001</v>
          </cell>
          <cell r="I412">
            <v>12385058.848607</v>
          </cell>
          <cell r="J412">
            <v>10800245.441784332</v>
          </cell>
          <cell r="K412">
            <v>9969825.7043680009</v>
          </cell>
          <cell r="L412">
            <v>9048875.3088339996</v>
          </cell>
          <cell r="M412">
            <v>4065266.5622299998</v>
          </cell>
          <cell r="N412">
            <v>2310596.0709778387</v>
          </cell>
          <cell r="O412">
            <v>1207042.269777</v>
          </cell>
          <cell r="P412">
            <v>-25602.292664000001</v>
          </cell>
          <cell r="Q412">
            <v>8319792.2863769997</v>
          </cell>
          <cell r="R412">
            <v>8489649.3708064929</v>
          </cell>
          <cell r="S412">
            <v>8762783.4345910009</v>
          </cell>
          <cell r="T412">
            <v>9074477.6014980003</v>
          </cell>
          <cell r="V412">
            <v>0</v>
          </cell>
          <cell r="W412">
            <v>0</v>
          </cell>
          <cell r="X412">
            <v>0</v>
          </cell>
          <cell r="Y412">
            <v>7695807.8648990002</v>
          </cell>
          <cell r="Z412">
            <v>7852925.6679960061</v>
          </cell>
          <cell r="AA412">
            <v>8105574.6769966763</v>
          </cell>
          <cell r="AB412">
            <v>8393891.7813856509</v>
          </cell>
          <cell r="AD412">
            <v>0</v>
          </cell>
          <cell r="AE412">
            <v>0</v>
          </cell>
          <cell r="AF412">
            <v>0</v>
          </cell>
        </row>
        <row r="413">
          <cell r="A413" t="str">
            <v>R652U</v>
          </cell>
          <cell r="B413" t="str">
            <v>R652</v>
          </cell>
          <cell r="C413" t="str">
            <v/>
          </cell>
          <cell r="D413" t="str">
            <v/>
          </cell>
          <cell r="E413" t="str">
            <v/>
          </cell>
          <cell r="F413" t="str">
            <v/>
          </cell>
          <cell r="G413" t="str">
            <v>Plymouth (Upper)</v>
          </cell>
          <cell r="H413">
            <v>84447706.235462993</v>
          </cell>
          <cell r="I413">
            <v>74213470.136171997</v>
          </cell>
          <cell r="J413">
            <v>66735153.300294876</v>
          </cell>
          <cell r="K413">
            <v>62582591.368187003</v>
          </cell>
          <cell r="L413">
            <v>58713738.534258001</v>
          </cell>
          <cell r="M413">
            <v>29146209.008278001</v>
          </cell>
          <cell r="N413">
            <v>20747797.858156219</v>
          </cell>
          <cell r="O413">
            <v>15115703.294488</v>
          </cell>
          <cell r="P413">
            <v>9558442.633955</v>
          </cell>
          <cell r="Q413">
            <v>45067261.127893999</v>
          </cell>
          <cell r="R413">
            <v>45987355.442138657</v>
          </cell>
          <cell r="S413">
            <v>47466888.073698997</v>
          </cell>
          <cell r="T413">
            <v>49155295.900302999</v>
          </cell>
          <cell r="U413">
            <v>9238559.4316360001</v>
          </cell>
          <cell r="V413">
            <v>0</v>
          </cell>
          <cell r="W413">
            <v>0</v>
          </cell>
          <cell r="X413">
            <v>0</v>
          </cell>
          <cell r="Y413">
            <v>41687216.543302</v>
          </cell>
          <cell r="Z413">
            <v>42538303.783978261</v>
          </cell>
          <cell r="AA413">
            <v>43906871.468171574</v>
          </cell>
          <cell r="AB413">
            <v>45468648.707780279</v>
          </cell>
          <cell r="AC413">
            <v>0</v>
          </cell>
          <cell r="AD413">
            <v>0</v>
          </cell>
          <cell r="AE413">
            <v>0</v>
          </cell>
          <cell r="AF413">
            <v>0</v>
          </cell>
        </row>
        <row r="414">
          <cell r="A414" t="str">
            <v>R653</v>
          </cell>
          <cell r="B414" t="str">
            <v/>
          </cell>
          <cell r="C414" t="str">
            <v/>
          </cell>
          <cell r="D414" t="str">
            <v/>
          </cell>
          <cell r="E414" t="str">
            <v/>
          </cell>
          <cell r="F414" t="str">
            <v/>
          </cell>
          <cell r="G414" t="str">
            <v>Torbay</v>
          </cell>
          <cell r="H414">
            <v>57004292.321197003</v>
          </cell>
          <cell r="I414">
            <v>49835852.232226998</v>
          </cell>
          <cell r="J414">
            <v>44576464.444896176</v>
          </cell>
          <cell r="K414">
            <v>41676342.590391003</v>
          </cell>
          <cell r="L414">
            <v>38903054.728867002</v>
          </cell>
          <cell r="M414">
            <v>20055301.564879999</v>
          </cell>
          <cell r="N414">
            <v>14187913.32093499</v>
          </cell>
          <cell r="O414">
            <v>10310112.872358</v>
          </cell>
          <cell r="P414">
            <v>6421121.2034820002</v>
          </cell>
          <cell r="Q414">
            <v>29780550.667346999</v>
          </cell>
          <cell r="R414">
            <v>30388551.12396118</v>
          </cell>
          <cell r="S414">
            <v>31366229.718033001</v>
          </cell>
          <cell r="T414">
            <v>32481933.525385</v>
          </cell>
          <cell r="U414">
            <v>10892485.06198</v>
          </cell>
          <cell r="V414">
            <v>13997304.728268219</v>
          </cell>
          <cell r="W414">
            <v>14447634.365627</v>
          </cell>
          <cell r="X414">
            <v>14961539.951789999</v>
          </cell>
          <cell r="Y414">
            <v>27547009.367295999</v>
          </cell>
          <cell r="Z414">
            <v>28109409.789664093</v>
          </cell>
          <cell r="AA414">
            <v>29013762.489180528</v>
          </cell>
          <cell r="AB414">
            <v>30045788.510981128</v>
          </cell>
          <cell r="AC414">
            <v>0</v>
          </cell>
          <cell r="AD414">
            <v>0</v>
          </cell>
          <cell r="AE414">
            <v>0</v>
          </cell>
          <cell r="AF414">
            <v>0</v>
          </cell>
        </row>
        <row r="415">
          <cell r="A415" t="str">
            <v>R653L</v>
          </cell>
          <cell r="B415" t="str">
            <v/>
          </cell>
          <cell r="C415" t="str">
            <v>R653</v>
          </cell>
          <cell r="D415" t="str">
            <v/>
          </cell>
          <cell r="E415" t="str">
            <v/>
          </cell>
          <cell r="F415" t="str">
            <v/>
          </cell>
          <cell r="G415" t="str">
            <v>Torbay (Lower)</v>
          </cell>
          <cell r="H415">
            <v>6858443.6516669998</v>
          </cell>
          <cell r="I415">
            <v>5862494.5116180005</v>
          </cell>
          <cell r="J415">
            <v>5114357.1812967174</v>
          </cell>
          <cell r="K415">
            <v>4722097.6460650004</v>
          </cell>
          <cell r="L415">
            <v>4286984.4980920004</v>
          </cell>
          <cell r="M415">
            <v>2039874.468661</v>
          </cell>
          <cell r="N415">
            <v>1213694.4333021361</v>
          </cell>
          <cell r="O415">
            <v>695940.44932699995</v>
          </cell>
          <cell r="P415">
            <v>117615.98925899999</v>
          </cell>
          <cell r="Q415">
            <v>3822620.042957</v>
          </cell>
          <cell r="R415">
            <v>3900662.7479945812</v>
          </cell>
          <cell r="S415">
            <v>4026157.196738</v>
          </cell>
          <cell r="T415">
            <v>4169368.508833</v>
          </cell>
          <cell r="V415">
            <v>0</v>
          </cell>
          <cell r="W415">
            <v>0</v>
          </cell>
          <cell r="X415">
            <v>0</v>
          </cell>
          <cell r="Y415">
            <v>3535923.5397359999</v>
          </cell>
          <cell r="Z415">
            <v>3608113.0418949877</v>
          </cell>
          <cell r="AA415">
            <v>3724195.40698265</v>
          </cell>
          <cell r="AB415">
            <v>3856665.8706705254</v>
          </cell>
          <cell r="AD415">
            <v>0</v>
          </cell>
          <cell r="AE415">
            <v>0</v>
          </cell>
          <cell r="AF415">
            <v>0</v>
          </cell>
        </row>
        <row r="416">
          <cell r="A416" t="str">
            <v>R653U</v>
          </cell>
          <cell r="B416" t="str">
            <v>R653</v>
          </cell>
          <cell r="C416" t="str">
            <v/>
          </cell>
          <cell r="D416" t="str">
            <v/>
          </cell>
          <cell r="E416" t="str">
            <v/>
          </cell>
          <cell r="F416" t="str">
            <v/>
          </cell>
          <cell r="G416" t="str">
            <v>Torbay (Upper)</v>
          </cell>
          <cell r="H416">
            <v>50145848.669531003</v>
          </cell>
          <cell r="I416">
            <v>43973357.720609002</v>
          </cell>
          <cell r="J416">
            <v>39462107.263599455</v>
          </cell>
          <cell r="K416">
            <v>36954244.944325998</v>
          </cell>
          <cell r="L416">
            <v>34616070.230774999</v>
          </cell>
          <cell r="M416">
            <v>18015427.096218001</v>
          </cell>
          <cell r="N416">
            <v>12974218.887632854</v>
          </cell>
          <cell r="O416">
            <v>9614172.4230310004</v>
          </cell>
          <cell r="P416">
            <v>6303505.2142230002</v>
          </cell>
          <cell r="Q416">
            <v>25957930.624389999</v>
          </cell>
          <cell r="R416">
            <v>26487888.375966597</v>
          </cell>
          <cell r="S416">
            <v>27340072.521295</v>
          </cell>
          <cell r="T416">
            <v>28312565.016552001</v>
          </cell>
          <cell r="U416">
            <v>10892485.06198</v>
          </cell>
          <cell r="V416">
            <v>0</v>
          </cell>
          <cell r="W416">
            <v>0</v>
          </cell>
          <cell r="X416">
            <v>0</v>
          </cell>
          <cell r="Y416">
            <v>24011085.827560998</v>
          </cell>
          <cell r="Z416">
            <v>24501296.747769102</v>
          </cell>
          <cell r="AA416">
            <v>25289567.082197875</v>
          </cell>
          <cell r="AB416">
            <v>26189122.640310604</v>
          </cell>
          <cell r="AC416">
            <v>0</v>
          </cell>
          <cell r="AD416">
            <v>0</v>
          </cell>
          <cell r="AE416">
            <v>0</v>
          </cell>
          <cell r="AF416">
            <v>0</v>
          </cell>
        </row>
        <row r="417">
          <cell r="A417" t="str">
            <v>R654</v>
          </cell>
          <cell r="B417" t="str">
            <v/>
          </cell>
          <cell r="C417" t="str">
            <v/>
          </cell>
          <cell r="D417" t="str">
            <v/>
          </cell>
          <cell r="E417" t="str">
            <v/>
          </cell>
          <cell r="F417" t="str">
            <v/>
          </cell>
          <cell r="G417" t="str">
            <v>Southend-on-Sea</v>
          </cell>
          <cell r="H417">
            <v>61802614.750862002</v>
          </cell>
          <cell r="I417">
            <v>53638942.116861001</v>
          </cell>
          <cell r="J417">
            <v>47641788.885481313</v>
          </cell>
          <cell r="K417">
            <v>44338866.379400998</v>
          </cell>
          <cell r="L417">
            <v>41156231.202514999</v>
          </cell>
          <cell r="M417">
            <v>21337974.987927999</v>
          </cell>
          <cell r="N417">
            <v>14681364.415318789</v>
          </cell>
          <cell r="O417">
            <v>10318019.471705001</v>
          </cell>
          <cell r="P417">
            <v>5925255.1602210002</v>
          </cell>
          <cell r="Q417">
            <v>32300967.128931999</v>
          </cell>
          <cell r="R417">
            <v>32960424.470162522</v>
          </cell>
          <cell r="S417">
            <v>34020846.907696001</v>
          </cell>
          <cell r="T417">
            <v>35230976.042292997</v>
          </cell>
          <cell r="U417">
            <v>9527475.6160630006</v>
          </cell>
          <cell r="V417">
            <v>11684605.007329766</v>
          </cell>
          <cell r="W417">
            <v>12060529.0897</v>
          </cell>
          <cell r="X417">
            <v>12489524.807228999</v>
          </cell>
          <cell r="Y417">
            <v>29878394.594262</v>
          </cell>
          <cell r="Z417">
            <v>30488392.634900335</v>
          </cell>
          <cell r="AA417">
            <v>31469283.389618803</v>
          </cell>
          <cell r="AB417">
            <v>32588652.839121025</v>
          </cell>
          <cell r="AC417">
            <v>0</v>
          </cell>
          <cell r="AD417">
            <v>0</v>
          </cell>
          <cell r="AE417">
            <v>0</v>
          </cell>
          <cell r="AF417">
            <v>0</v>
          </cell>
        </row>
        <row r="418">
          <cell r="A418" t="str">
            <v>R654L</v>
          </cell>
          <cell r="B418" t="str">
            <v/>
          </cell>
          <cell r="C418" t="str">
            <v>R654</v>
          </cell>
          <cell r="D418" t="str">
            <v/>
          </cell>
          <cell r="E418" t="str">
            <v/>
          </cell>
          <cell r="F418" t="str">
            <v/>
          </cell>
          <cell r="G418" t="str">
            <v>Southend-on-Sea (Lower)</v>
          </cell>
          <cell r="H418">
            <v>9012981.6962279994</v>
          </cell>
          <cell r="I418">
            <v>7560931.5474020001</v>
          </cell>
          <cell r="J418">
            <v>6469835.9218252758</v>
          </cell>
          <cell r="K418">
            <v>5896673.3912079995</v>
          </cell>
          <cell r="L418">
            <v>5260496.3514980003</v>
          </cell>
          <cell r="M418">
            <v>2448102.5938240001</v>
          </cell>
          <cell r="N418">
            <v>1252623.3262831438</v>
          </cell>
          <cell r="O418">
            <v>511609.51988199999</v>
          </cell>
          <cell r="P418">
            <v>-316115.44631099998</v>
          </cell>
          <cell r="Q418">
            <v>5112828.953578</v>
          </cell>
          <cell r="R418">
            <v>5217212.5955421319</v>
          </cell>
          <cell r="S418">
            <v>5385063.8713260004</v>
          </cell>
          <cell r="T418">
            <v>5576611.7978090001</v>
          </cell>
          <cell r="V418">
            <v>0</v>
          </cell>
          <cell r="W418">
            <v>0</v>
          </cell>
          <cell r="X418">
            <v>0</v>
          </cell>
          <cell r="Y418">
            <v>4729366.7820589999</v>
          </cell>
          <cell r="Z418">
            <v>4825921.6508764727</v>
          </cell>
          <cell r="AA418">
            <v>4981184.0809765505</v>
          </cell>
          <cell r="AB418">
            <v>5158365.9129733257</v>
          </cell>
          <cell r="AD418">
            <v>0</v>
          </cell>
          <cell r="AE418">
            <v>0</v>
          </cell>
          <cell r="AF418">
            <v>0</v>
          </cell>
        </row>
        <row r="419">
          <cell r="A419" t="str">
            <v>R654U</v>
          </cell>
          <cell r="B419" t="str">
            <v>R654</v>
          </cell>
          <cell r="C419" t="str">
            <v/>
          </cell>
          <cell r="D419" t="str">
            <v/>
          </cell>
          <cell r="E419" t="str">
            <v/>
          </cell>
          <cell r="F419" t="str">
            <v/>
          </cell>
          <cell r="G419" t="str">
            <v>Southend-on-Sea (Upper)</v>
          </cell>
          <cell r="H419">
            <v>52789633.054633997</v>
          </cell>
          <cell r="I419">
            <v>46078010.569458999</v>
          </cell>
          <cell r="J419">
            <v>41171952.963656038</v>
          </cell>
          <cell r="K419">
            <v>38442192.988191999</v>
          </cell>
          <cell r="L419">
            <v>35895734.851016998</v>
          </cell>
          <cell r="M419">
            <v>18889872.394104</v>
          </cell>
          <cell r="N419">
            <v>13428741.089035645</v>
          </cell>
          <cell r="O419">
            <v>9806409.9518219996</v>
          </cell>
          <cell r="P419">
            <v>6241370.6065330002</v>
          </cell>
          <cell r="Q419">
            <v>27188138.175354999</v>
          </cell>
          <cell r="R419">
            <v>27743211.874620389</v>
          </cell>
          <cell r="S419">
            <v>28635783.036370002</v>
          </cell>
          <cell r="T419">
            <v>29654364.244484</v>
          </cell>
          <cell r="U419">
            <v>9527475.6160630006</v>
          </cell>
          <cell r="V419">
            <v>0</v>
          </cell>
          <cell r="W419">
            <v>0</v>
          </cell>
          <cell r="X419">
            <v>0</v>
          </cell>
          <cell r="Y419">
            <v>25149027.812203001</v>
          </cell>
          <cell r="Z419">
            <v>25662470.984023862</v>
          </cell>
          <cell r="AA419">
            <v>26488099.308642253</v>
          </cell>
          <cell r="AB419">
            <v>27430286.926147703</v>
          </cell>
          <cell r="AC419">
            <v>0</v>
          </cell>
          <cell r="AD419">
            <v>0</v>
          </cell>
          <cell r="AE419">
            <v>0</v>
          </cell>
          <cell r="AF419">
            <v>0</v>
          </cell>
        </row>
        <row r="420">
          <cell r="A420" t="str">
            <v>R655</v>
          </cell>
          <cell r="B420" t="str">
            <v/>
          </cell>
          <cell r="C420" t="str">
            <v/>
          </cell>
          <cell r="D420" t="str">
            <v/>
          </cell>
          <cell r="E420" t="str">
            <v/>
          </cell>
          <cell r="F420" t="str">
            <v/>
          </cell>
          <cell r="G420" t="str">
            <v>Thurrock</v>
          </cell>
          <cell r="H420">
            <v>58402676.318772003</v>
          </cell>
          <cell r="I420">
            <v>51063288.316904999</v>
          </cell>
          <cell r="J420">
            <v>45670660.960439995</v>
          </cell>
          <cell r="K420">
            <v>42706300.072544001</v>
          </cell>
          <cell r="L420">
            <v>39844603.743219003</v>
          </cell>
          <cell r="M420">
            <v>20672727.62568</v>
          </cell>
          <cell r="N420">
            <v>14659645.832914673</v>
          </cell>
          <cell r="O420">
            <v>10697580.067714</v>
          </cell>
          <cell r="P420">
            <v>6697326.4078179998</v>
          </cell>
          <cell r="Q420">
            <v>30390560.691225</v>
          </cell>
          <cell r="R420">
            <v>31011015.127525322</v>
          </cell>
          <cell r="S420">
            <v>32008720.004829999</v>
          </cell>
          <cell r="T420">
            <v>33147277.335402001</v>
          </cell>
          <cell r="U420">
            <v>-23865745.263840001</v>
          </cell>
          <cell r="V420">
            <v>-18959377.556128632</v>
          </cell>
          <cell r="W420">
            <v>-19569349.960469998</v>
          </cell>
          <cell r="X420">
            <v>-20265436.116013002</v>
          </cell>
          <cell r="Y420">
            <v>28111268.639382999</v>
          </cell>
          <cell r="Z420">
            <v>28685188.992960926</v>
          </cell>
          <cell r="AA420">
            <v>29608066.004467752</v>
          </cell>
          <cell r="AB420">
            <v>30661231.535246853</v>
          </cell>
          <cell r="AC420">
            <v>0.43986999999999998</v>
          </cell>
          <cell r="AD420">
            <v>0.37941221867424946</v>
          </cell>
          <cell r="AE420">
            <v>0.37941200000000003</v>
          </cell>
          <cell r="AF420">
            <v>0.37941200000000003</v>
          </cell>
        </row>
        <row r="421">
          <cell r="A421" t="str">
            <v>R655L</v>
          </cell>
          <cell r="B421" t="str">
            <v/>
          </cell>
          <cell r="C421" t="str">
            <v>R655</v>
          </cell>
          <cell r="D421" t="str">
            <v/>
          </cell>
          <cell r="E421" t="str">
            <v/>
          </cell>
          <cell r="F421" t="str">
            <v/>
          </cell>
          <cell r="G421" t="str">
            <v>Thurrock (Lower)</v>
          </cell>
          <cell r="H421">
            <v>9099184.2641000003</v>
          </cell>
          <cell r="I421">
            <v>7693167.6732440004</v>
          </cell>
          <cell r="J421">
            <v>6636793.3303368678</v>
          </cell>
          <cell r="K421">
            <v>6082282.5299580004</v>
          </cell>
          <cell r="L421">
            <v>5466958.6495909998</v>
          </cell>
          <cell r="M421">
            <v>2567394.6612260002</v>
          </cell>
          <cell r="N421">
            <v>1406372.4101384431</v>
          </cell>
          <cell r="O421">
            <v>683585.38787600002</v>
          </cell>
          <cell r="P421">
            <v>-123771.357464</v>
          </cell>
          <cell r="Q421">
            <v>5125773.0120179998</v>
          </cell>
          <cell r="R421">
            <v>5230420.9201984247</v>
          </cell>
          <cell r="S421">
            <v>5398697.1420820002</v>
          </cell>
          <cell r="T421">
            <v>5590730.0070550004</v>
          </cell>
          <cell r="V421">
            <v>0</v>
          </cell>
          <cell r="W421">
            <v>0</v>
          </cell>
          <cell r="X421">
            <v>0</v>
          </cell>
          <cell r="Y421">
            <v>4741340.0361160003</v>
          </cell>
          <cell r="Z421">
            <v>4838139.351183543</v>
          </cell>
          <cell r="AA421">
            <v>4993794.8564258507</v>
          </cell>
          <cell r="AB421">
            <v>5171425.256525876</v>
          </cell>
          <cell r="AD421">
            <v>0</v>
          </cell>
          <cell r="AE421">
            <v>0</v>
          </cell>
          <cell r="AF421">
            <v>0</v>
          </cell>
        </row>
        <row r="422">
          <cell r="A422" t="str">
            <v>R655U</v>
          </cell>
          <cell r="B422" t="str">
            <v>R655</v>
          </cell>
          <cell r="C422" t="str">
            <v/>
          </cell>
          <cell r="D422" t="str">
            <v/>
          </cell>
          <cell r="E422" t="str">
            <v/>
          </cell>
          <cell r="F422" t="str">
            <v/>
          </cell>
          <cell r="G422" t="str">
            <v>Thurrock (Upper)</v>
          </cell>
          <cell r="H422">
            <v>49303492.054672003</v>
          </cell>
          <cell r="I422">
            <v>43370120.643661998</v>
          </cell>
          <cell r="J422">
            <v>39033867.630103126</v>
          </cell>
          <cell r="K422">
            <v>36624017.542585999</v>
          </cell>
          <cell r="L422">
            <v>34377645.093627997</v>
          </cell>
          <cell r="M422">
            <v>18105332.964453999</v>
          </cell>
          <cell r="N422">
            <v>13253273.42277623</v>
          </cell>
          <cell r="O422">
            <v>10013994.679838</v>
          </cell>
          <cell r="P422">
            <v>6821097.7652820004</v>
          </cell>
          <cell r="Q422">
            <v>25264787.679207001</v>
          </cell>
          <cell r="R422">
            <v>25780594.207326896</v>
          </cell>
          <cell r="S422">
            <v>26610022.862748001</v>
          </cell>
          <cell r="T422">
            <v>27556547.328345999</v>
          </cell>
          <cell r="U422">
            <v>-23865745.263840001</v>
          </cell>
          <cell r="V422">
            <v>0</v>
          </cell>
          <cell r="W422">
            <v>0</v>
          </cell>
          <cell r="X422">
            <v>0</v>
          </cell>
          <cell r="Y422">
            <v>23369928.603266999</v>
          </cell>
          <cell r="Z422">
            <v>23847049.641777381</v>
          </cell>
          <cell r="AA422">
            <v>24614271.1480419</v>
          </cell>
          <cell r="AB422">
            <v>25489806.278720051</v>
          </cell>
          <cell r="AC422">
            <v>0.43986999999999998</v>
          </cell>
          <cell r="AD422">
            <v>0</v>
          </cell>
          <cell r="AE422">
            <v>0</v>
          </cell>
          <cell r="AF422">
            <v>0</v>
          </cell>
        </row>
        <row r="423">
          <cell r="A423" t="str">
            <v>R656</v>
          </cell>
          <cell r="B423" t="str">
            <v/>
          </cell>
          <cell r="C423" t="str">
            <v/>
          </cell>
          <cell r="D423" t="str">
            <v/>
          </cell>
          <cell r="E423" t="str">
            <v/>
          </cell>
          <cell r="F423" t="str">
            <v/>
          </cell>
          <cell r="G423" t="str">
            <v>Herefordshire</v>
          </cell>
          <cell r="H423">
            <v>56552797.704258002</v>
          </cell>
          <cell r="I423">
            <v>47347343.044372998</v>
          </cell>
          <cell r="J423">
            <v>40574723.520482235</v>
          </cell>
          <cell r="K423">
            <v>36835835.150220998</v>
          </cell>
          <cell r="L423">
            <v>33206563.946864001</v>
          </cell>
          <cell r="M423">
            <v>17474970.496916998</v>
          </cell>
          <cell r="N423">
            <v>10092475.878644358</v>
          </cell>
          <cell r="O423">
            <v>5372894.454047</v>
          </cell>
          <cell r="P423">
            <v>624479.412212</v>
          </cell>
          <cell r="Q423">
            <v>29872372.547456</v>
          </cell>
          <cell r="R423">
            <v>30482247.64183788</v>
          </cell>
          <cell r="S423">
            <v>31462940.696173999</v>
          </cell>
          <cell r="T423">
            <v>32582084.534651998</v>
          </cell>
          <cell r="U423">
            <v>6870932.7380950004</v>
          </cell>
          <cell r="V423">
            <v>9011051.4063818082</v>
          </cell>
          <cell r="W423">
            <v>9300960.3274799995</v>
          </cell>
          <cell r="X423">
            <v>9631797.5668519996</v>
          </cell>
          <cell r="Y423">
            <v>27631944.606396999</v>
          </cell>
          <cell r="Z423">
            <v>28196079.068700042</v>
          </cell>
          <cell r="AA423">
            <v>29103220.143960953</v>
          </cell>
          <cell r="AB423">
            <v>30138428.1945531</v>
          </cell>
          <cell r="AC423">
            <v>0</v>
          </cell>
          <cell r="AD423">
            <v>0</v>
          </cell>
          <cell r="AE423">
            <v>0</v>
          </cell>
          <cell r="AF423">
            <v>0</v>
          </cell>
        </row>
        <row r="424">
          <cell r="A424" t="str">
            <v>R656L</v>
          </cell>
          <cell r="B424" t="str">
            <v/>
          </cell>
          <cell r="C424" t="str">
            <v>R656</v>
          </cell>
          <cell r="D424" t="str">
            <v/>
          </cell>
          <cell r="E424" t="str">
            <v/>
          </cell>
          <cell r="F424" t="str">
            <v/>
          </cell>
          <cell r="G424" t="str">
            <v>Herefordshire  (Lower)</v>
          </cell>
          <cell r="H424">
            <v>9369410.0207059998</v>
          </cell>
          <cell r="I424">
            <v>7469599.50605</v>
          </cell>
          <cell r="J424">
            <v>6041070.6975360392</v>
          </cell>
          <cell r="K424">
            <v>5287569.1991990004</v>
          </cell>
          <cell r="L424">
            <v>4450098.9478479996</v>
          </cell>
          <cell r="M424">
            <v>2088579.8301969999</v>
          </cell>
          <cell r="N424">
            <v>550191.99132156</v>
          </cell>
          <cell r="O424">
            <v>-379965.33215899998</v>
          </cell>
          <cell r="P424">
            <v>-1419031.054555</v>
          </cell>
          <cell r="Q424">
            <v>5381019.6758519998</v>
          </cell>
          <cell r="R424">
            <v>5490878.7062144792</v>
          </cell>
          <cell r="S424">
            <v>5667534.5313579999</v>
          </cell>
          <cell r="T424">
            <v>5869130.0024030004</v>
          </cell>
          <cell r="V424">
            <v>0</v>
          </cell>
          <cell r="W424">
            <v>0</v>
          </cell>
          <cell r="X424">
            <v>0</v>
          </cell>
          <cell r="Y424">
            <v>4977443.2001630003</v>
          </cell>
          <cell r="Z424">
            <v>5079062.8032483933</v>
          </cell>
          <cell r="AA424">
            <v>5242469.4415061502</v>
          </cell>
          <cell r="AB424">
            <v>5428945.2522227755</v>
          </cell>
          <cell r="AD424">
            <v>0</v>
          </cell>
          <cell r="AE424">
            <v>0</v>
          </cell>
          <cell r="AF424">
            <v>0</v>
          </cell>
        </row>
        <row r="425">
          <cell r="A425" t="str">
            <v>R656U</v>
          </cell>
          <cell r="B425" t="str">
            <v>R656</v>
          </cell>
          <cell r="C425" t="str">
            <v/>
          </cell>
          <cell r="D425" t="str">
            <v/>
          </cell>
          <cell r="E425" t="str">
            <v/>
          </cell>
          <cell r="F425" t="str">
            <v/>
          </cell>
          <cell r="G425" t="str">
            <v>Herefordshire  (Upper)</v>
          </cell>
          <cell r="H425">
            <v>47183387.683551997</v>
          </cell>
          <cell r="I425">
            <v>39877743.538323998</v>
          </cell>
          <cell r="J425">
            <v>34533652.822946198</v>
          </cell>
          <cell r="K425">
            <v>31548265.951021999</v>
          </cell>
          <cell r="L425">
            <v>28756464.999016002</v>
          </cell>
          <cell r="M425">
            <v>15386390.666719999</v>
          </cell>
          <cell r="N425">
            <v>9542283.8873227984</v>
          </cell>
          <cell r="O425">
            <v>5752859.7862059996</v>
          </cell>
          <cell r="P425">
            <v>2043510.466767</v>
          </cell>
          <cell r="Q425">
            <v>24491352.871603999</v>
          </cell>
          <cell r="R425">
            <v>24991368.9356234</v>
          </cell>
          <cell r="S425">
            <v>25795406.164816</v>
          </cell>
          <cell r="T425">
            <v>26712954.532248002</v>
          </cell>
          <cell r="U425">
            <v>6870932.7380950004</v>
          </cell>
          <cell r="V425">
            <v>0</v>
          </cell>
          <cell r="W425">
            <v>0</v>
          </cell>
          <cell r="X425">
            <v>0</v>
          </cell>
          <cell r="Y425">
            <v>22654501.406233002</v>
          </cell>
          <cell r="Z425">
            <v>23117016.265451647</v>
          </cell>
          <cell r="AA425">
            <v>23860750.702454802</v>
          </cell>
          <cell r="AB425">
            <v>24709482.942329403</v>
          </cell>
          <cell r="AC425">
            <v>0</v>
          </cell>
          <cell r="AD425">
            <v>0</v>
          </cell>
          <cell r="AE425">
            <v>0</v>
          </cell>
          <cell r="AF425">
            <v>0</v>
          </cell>
        </row>
        <row r="426">
          <cell r="A426" t="str">
            <v>R658</v>
          </cell>
          <cell r="B426" t="str">
            <v/>
          </cell>
          <cell r="C426" t="str">
            <v/>
          </cell>
          <cell r="D426" t="str">
            <v/>
          </cell>
          <cell r="E426" t="str">
            <v/>
          </cell>
          <cell r="F426" t="str">
            <v/>
          </cell>
          <cell r="G426" t="str">
            <v>Medway</v>
          </cell>
          <cell r="H426">
            <v>83888578.761278003</v>
          </cell>
          <cell r="I426">
            <v>72156192.877875</v>
          </cell>
          <cell r="J426">
            <v>63529464.440634899</v>
          </cell>
          <cell r="K426">
            <v>58780553.379162997</v>
          </cell>
          <cell r="L426">
            <v>54180054.491318002</v>
          </cell>
          <cell r="M426">
            <v>28031371.083615001</v>
          </cell>
          <cell r="N426">
            <v>18503789.196799811</v>
          </cell>
          <cell r="O426">
            <v>12306285.252767</v>
          </cell>
          <cell r="P426">
            <v>6052686.2518819999</v>
          </cell>
          <cell r="Q426">
            <v>44124821.794260003</v>
          </cell>
          <cell r="R426">
            <v>45025675.243835092</v>
          </cell>
          <cell r="S426">
            <v>46474268.126396</v>
          </cell>
          <cell r="T426">
            <v>48127368.239436001</v>
          </cell>
          <cell r="U426">
            <v>432792.68851100001</v>
          </cell>
          <cell r="V426">
            <v>4540603.8929878203</v>
          </cell>
          <cell r="W426">
            <v>4686686.909984</v>
          </cell>
          <cell r="X426">
            <v>4853393.4117329996</v>
          </cell>
          <cell r="Y426">
            <v>40815460.159690998</v>
          </cell>
          <cell r="Z426">
            <v>41648749.600547463</v>
          </cell>
          <cell r="AA426">
            <v>42988698.016916305</v>
          </cell>
          <cell r="AB426">
            <v>44517815.621478304</v>
          </cell>
          <cell r="AC426">
            <v>0</v>
          </cell>
          <cell r="AD426">
            <v>0</v>
          </cell>
          <cell r="AE426">
            <v>0</v>
          </cell>
          <cell r="AF426">
            <v>0</v>
          </cell>
        </row>
        <row r="427">
          <cell r="A427" t="str">
            <v>R658L</v>
          </cell>
          <cell r="B427" t="str">
            <v/>
          </cell>
          <cell r="C427" t="str">
            <v>R658</v>
          </cell>
          <cell r="D427" t="str">
            <v/>
          </cell>
          <cell r="E427" t="str">
            <v/>
          </cell>
          <cell r="F427" t="str">
            <v/>
          </cell>
          <cell r="G427" t="str">
            <v>Medway  (Lower)</v>
          </cell>
          <cell r="H427">
            <v>13556480.853824001</v>
          </cell>
          <cell r="I427">
            <v>11158856.891364001</v>
          </cell>
          <cell r="J427">
            <v>9356772.1305608228</v>
          </cell>
          <cell r="K427">
            <v>8408644.1161899995</v>
          </cell>
          <cell r="L427">
            <v>7355737.1716759996</v>
          </cell>
          <cell r="M427">
            <v>3343288.5217340002</v>
          </cell>
          <cell r="N427">
            <v>1381640.9244159572</v>
          </cell>
          <cell r="O427">
            <v>176932.231573</v>
          </cell>
          <cell r="P427">
            <v>-1168778.54602</v>
          </cell>
          <cell r="Q427">
            <v>7815568.3696309999</v>
          </cell>
          <cell r="R427">
            <v>7975131.2061448656</v>
          </cell>
          <cell r="S427">
            <v>8231711.8846169999</v>
          </cell>
          <cell r="T427">
            <v>8524515.7176959999</v>
          </cell>
          <cell r="V427">
            <v>0</v>
          </cell>
          <cell r="W427">
            <v>0</v>
          </cell>
          <cell r="X427">
            <v>0</v>
          </cell>
          <cell r="Y427">
            <v>7229400.7419090001</v>
          </cell>
          <cell r="Z427">
            <v>7376996.3656840008</v>
          </cell>
          <cell r="AA427">
            <v>7614333.493270725</v>
          </cell>
          <cell r="AB427">
            <v>7885177.0388688007</v>
          </cell>
          <cell r="AD427">
            <v>0</v>
          </cell>
          <cell r="AE427">
            <v>0</v>
          </cell>
          <cell r="AF427">
            <v>0</v>
          </cell>
        </row>
        <row r="428">
          <cell r="A428" t="str">
            <v>R658U</v>
          </cell>
          <cell r="B428" t="str">
            <v>R658</v>
          </cell>
          <cell r="C428" t="str">
            <v/>
          </cell>
          <cell r="D428" t="str">
            <v/>
          </cell>
          <cell r="E428" t="str">
            <v/>
          </cell>
          <cell r="F428" t="str">
            <v/>
          </cell>
          <cell r="G428" t="str">
            <v>Medway  (Upper)</v>
          </cell>
          <cell r="H428">
            <v>70332097.907453999</v>
          </cell>
          <cell r="I428">
            <v>60997335.986511</v>
          </cell>
          <cell r="J428">
            <v>54172692.310074076</v>
          </cell>
          <cell r="K428">
            <v>50371909.262973003</v>
          </cell>
          <cell r="L428">
            <v>46824317.319642</v>
          </cell>
          <cell r="M428">
            <v>24688082.561880998</v>
          </cell>
          <cell r="N428">
            <v>17122148.272383854</v>
          </cell>
          <cell r="O428">
            <v>12129353.021194</v>
          </cell>
          <cell r="P428">
            <v>7221464.7979020001</v>
          </cell>
          <cell r="Q428">
            <v>36309253.424630001</v>
          </cell>
          <cell r="R428">
            <v>37050544.037690222</v>
          </cell>
          <cell r="S428">
            <v>38242556.241779</v>
          </cell>
          <cell r="T428">
            <v>39602852.521739997</v>
          </cell>
          <cell r="U428">
            <v>432792.68851100001</v>
          </cell>
          <cell r="V428">
            <v>0</v>
          </cell>
          <cell r="W428">
            <v>0</v>
          </cell>
          <cell r="X428">
            <v>0</v>
          </cell>
          <cell r="Y428">
            <v>33586059.417782001</v>
          </cell>
          <cell r="Z428">
            <v>34271753.23486346</v>
          </cell>
          <cell r="AA428">
            <v>35374364.52364558</v>
          </cell>
          <cell r="AB428">
            <v>36632638.582609497</v>
          </cell>
          <cell r="AC428">
            <v>0</v>
          </cell>
          <cell r="AD428">
            <v>0</v>
          </cell>
          <cell r="AE428">
            <v>0</v>
          </cell>
          <cell r="AF428">
            <v>0</v>
          </cell>
        </row>
        <row r="429">
          <cell r="A429" t="str">
            <v>R659</v>
          </cell>
          <cell r="B429" t="str">
            <v/>
          </cell>
          <cell r="C429" t="str">
            <v/>
          </cell>
          <cell r="D429" t="str">
            <v/>
          </cell>
          <cell r="E429" t="str">
            <v/>
          </cell>
          <cell r="F429" t="str">
            <v/>
          </cell>
          <cell r="G429" t="str">
            <v>Blackburn with Darwen</v>
          </cell>
          <cell r="H429">
            <v>77434073.261046007</v>
          </cell>
          <cell r="I429">
            <v>69639815.802265003</v>
          </cell>
          <cell r="J429">
            <v>63920183.858560994</v>
          </cell>
          <cell r="K429">
            <v>60794929.028311998</v>
          </cell>
          <cell r="L429">
            <v>57791570.896792002</v>
          </cell>
          <cell r="M429">
            <v>28853590.784791</v>
          </cell>
          <cell r="N429">
            <v>22301266.265614487</v>
          </cell>
          <cell r="O429">
            <v>17837022.79214</v>
          </cell>
          <cell r="P429">
            <v>13305642.326587001</v>
          </cell>
          <cell r="Q429">
            <v>40786225.017474003</v>
          </cell>
          <cell r="R429">
            <v>41618917.592946507</v>
          </cell>
          <cell r="S429">
            <v>42957906.236171998</v>
          </cell>
          <cell r="T429">
            <v>44485928.570205003</v>
          </cell>
          <cell r="U429">
            <v>17979355.228075001</v>
          </cell>
          <cell r="V429">
            <v>22521790.253711887</v>
          </cell>
          <cell r="W429">
            <v>23246374.724403001</v>
          </cell>
          <cell r="X429">
            <v>24073253.473308999</v>
          </cell>
          <cell r="Y429">
            <v>37727258.141163997</v>
          </cell>
          <cell r="Z429">
            <v>38497498.77347552</v>
          </cell>
          <cell r="AA429">
            <v>39736063.268459097</v>
          </cell>
          <cell r="AB429">
            <v>41149483.92743963</v>
          </cell>
          <cell r="AC429">
            <v>0</v>
          </cell>
          <cell r="AD429">
            <v>0</v>
          </cell>
          <cell r="AE429">
            <v>0</v>
          </cell>
          <cell r="AF429">
            <v>0</v>
          </cell>
        </row>
        <row r="430">
          <cell r="A430" t="str">
            <v>R659L</v>
          </cell>
          <cell r="B430" t="str">
            <v/>
          </cell>
          <cell r="C430" t="str">
            <v>R659</v>
          </cell>
          <cell r="D430" t="str">
            <v/>
          </cell>
          <cell r="E430" t="str">
            <v/>
          </cell>
          <cell r="F430" t="str">
            <v/>
          </cell>
          <cell r="G430" t="str">
            <v>Blackburn with Darwen (Lower)</v>
          </cell>
          <cell r="H430">
            <v>12029525.123772001</v>
          </cell>
          <cell r="I430">
            <v>10578633.104567001</v>
          </cell>
          <cell r="J430">
            <v>9489682.0495786089</v>
          </cell>
          <cell r="K430">
            <v>8921661.0205990002</v>
          </cell>
          <cell r="L430">
            <v>8292659.3856880004</v>
          </cell>
          <cell r="M430">
            <v>3765516.1338909999</v>
          </cell>
          <cell r="N430">
            <v>2537468.3148630559</v>
          </cell>
          <cell r="O430">
            <v>1745776.5184909999</v>
          </cell>
          <cell r="P430">
            <v>861527.06667299999</v>
          </cell>
          <cell r="Q430">
            <v>6813116.9706760002</v>
          </cell>
          <cell r="R430">
            <v>6952213.734715553</v>
          </cell>
          <cell r="S430">
            <v>7175884.5021080002</v>
          </cell>
          <cell r="T430">
            <v>7431132.319015</v>
          </cell>
          <cell r="V430">
            <v>0</v>
          </cell>
          <cell r="W430">
            <v>0</v>
          </cell>
          <cell r="X430">
            <v>0</v>
          </cell>
          <cell r="Y430">
            <v>6302133.1978759998</v>
          </cell>
          <cell r="Z430">
            <v>6430797.7046118872</v>
          </cell>
          <cell r="AA430">
            <v>6637693.1644499004</v>
          </cell>
          <cell r="AB430">
            <v>6873797.3950888757</v>
          </cell>
          <cell r="AD430">
            <v>0</v>
          </cell>
          <cell r="AE430">
            <v>0</v>
          </cell>
          <cell r="AF430">
            <v>0</v>
          </cell>
        </row>
        <row r="431">
          <cell r="A431" t="str">
            <v>R659U</v>
          </cell>
          <cell r="B431" t="str">
            <v>R659</v>
          </cell>
          <cell r="C431" t="str">
            <v/>
          </cell>
          <cell r="D431" t="str">
            <v/>
          </cell>
          <cell r="E431" t="str">
            <v/>
          </cell>
          <cell r="F431" t="str">
            <v/>
          </cell>
          <cell r="G431" t="str">
            <v>Blackburn with Darwen (Upper)</v>
          </cell>
          <cell r="H431">
            <v>65404548.137273997</v>
          </cell>
          <cell r="I431">
            <v>59061182.697696999</v>
          </cell>
          <cell r="J431">
            <v>54430501.808982387</v>
          </cell>
          <cell r="K431">
            <v>51873268.007712997</v>
          </cell>
          <cell r="L431">
            <v>49498911.511104003</v>
          </cell>
          <cell r="M431">
            <v>25088074.650899999</v>
          </cell>
          <cell r="N431">
            <v>19763797.950751431</v>
          </cell>
          <cell r="O431">
            <v>16091246.273649</v>
          </cell>
          <cell r="P431">
            <v>12444115.259914</v>
          </cell>
          <cell r="Q431">
            <v>33973108.046797998</v>
          </cell>
          <cell r="R431">
            <v>34666703.858230956</v>
          </cell>
          <cell r="S431">
            <v>35782021.734063998</v>
          </cell>
          <cell r="T431">
            <v>37054796.251189999</v>
          </cell>
          <cell r="U431">
            <v>17979355.228075001</v>
          </cell>
          <cell r="V431">
            <v>0</v>
          </cell>
          <cell r="W431">
            <v>0</v>
          </cell>
          <cell r="X431">
            <v>0</v>
          </cell>
          <cell r="Y431">
            <v>31425124.943287998</v>
          </cell>
          <cell r="Z431">
            <v>32066701.068863634</v>
          </cell>
          <cell r="AA431">
            <v>33098370.1040092</v>
          </cell>
          <cell r="AB431">
            <v>34275686.532350749</v>
          </cell>
          <cell r="AC431">
            <v>0</v>
          </cell>
          <cell r="AD431">
            <v>0</v>
          </cell>
          <cell r="AE431">
            <v>0</v>
          </cell>
          <cell r="AF431">
            <v>0</v>
          </cell>
        </row>
        <row r="432">
          <cell r="A432" t="str">
            <v>R660</v>
          </cell>
          <cell r="B432" t="str">
            <v/>
          </cell>
          <cell r="C432" t="str">
            <v/>
          </cell>
          <cell r="D432" t="str">
            <v/>
          </cell>
          <cell r="E432" t="str">
            <v/>
          </cell>
          <cell r="F432" t="str">
            <v/>
          </cell>
          <cell r="G432" t="str">
            <v>Blackpool</v>
          </cell>
          <cell r="H432">
            <v>84298085.572778001</v>
          </cell>
          <cell r="I432">
            <v>75845174.242461994</v>
          </cell>
          <cell r="J432">
            <v>69646408.391761422</v>
          </cell>
          <cell r="K432">
            <v>66254156.475015</v>
          </cell>
          <cell r="L432">
            <v>63008837.510287002</v>
          </cell>
          <cell r="M432">
            <v>31635711.623328999</v>
          </cell>
          <cell r="N432">
            <v>24534364.293886207</v>
          </cell>
          <cell r="O432">
            <v>19690740.784286</v>
          </cell>
          <cell r="P432">
            <v>14789150.707713</v>
          </cell>
          <cell r="Q432">
            <v>44209462.619133003</v>
          </cell>
          <cell r="R432">
            <v>45112044.097875223</v>
          </cell>
          <cell r="S432">
            <v>46563415.690729</v>
          </cell>
          <cell r="T432">
            <v>48219686.802574001</v>
          </cell>
          <cell r="U432">
            <v>19322499.524604</v>
          </cell>
          <cell r="V432">
            <v>22858104.022221517</v>
          </cell>
          <cell r="W432">
            <v>23593508.580090001</v>
          </cell>
          <cell r="X432">
            <v>24432734.957892999</v>
          </cell>
          <cell r="Y432">
            <v>40893752.922697999</v>
          </cell>
          <cell r="Z432">
            <v>41728640.790534586</v>
          </cell>
          <cell r="AA432">
            <v>43071159.51392433</v>
          </cell>
          <cell r="AB432">
            <v>44603210.292380951</v>
          </cell>
          <cell r="AC432">
            <v>0</v>
          </cell>
          <cell r="AD432">
            <v>0</v>
          </cell>
          <cell r="AE432">
            <v>0</v>
          </cell>
          <cell r="AF432">
            <v>0</v>
          </cell>
        </row>
        <row r="433">
          <cell r="A433" t="str">
            <v>R660L</v>
          </cell>
          <cell r="B433" t="str">
            <v/>
          </cell>
          <cell r="C433" t="str">
            <v>R660</v>
          </cell>
          <cell r="D433" t="str">
            <v/>
          </cell>
          <cell r="E433" t="str">
            <v/>
          </cell>
          <cell r="F433" t="str">
            <v/>
          </cell>
          <cell r="G433" t="str">
            <v>Blackpool (Lower)</v>
          </cell>
          <cell r="H433">
            <v>11622793.042659</v>
          </cell>
          <cell r="I433">
            <v>10259912.690218</v>
          </cell>
          <cell r="J433">
            <v>9237100.1399599873</v>
          </cell>
          <cell r="K433">
            <v>8703838.0717920009</v>
          </cell>
          <cell r="L433">
            <v>8113422.6386059998</v>
          </cell>
          <cell r="M433">
            <v>3749988.0866720001</v>
          </cell>
          <cell r="N433">
            <v>2594268.7552160928</v>
          </cell>
          <cell r="O433">
            <v>1847289.553172</v>
          </cell>
          <cell r="P433">
            <v>1012985.155443</v>
          </cell>
          <cell r="Q433">
            <v>6509924.6035470003</v>
          </cell>
          <cell r="R433">
            <v>6642831.3847438954</v>
          </cell>
          <cell r="S433">
            <v>6856548.5186210005</v>
          </cell>
          <cell r="T433">
            <v>7100437.4831630001</v>
          </cell>
          <cell r="V433">
            <v>0</v>
          </cell>
          <cell r="W433">
            <v>0</v>
          </cell>
          <cell r="X433">
            <v>0</v>
          </cell>
          <cell r="Y433">
            <v>6021680.258281</v>
          </cell>
          <cell r="Z433">
            <v>6144619.0308881039</v>
          </cell>
          <cell r="AA433">
            <v>6342307.3797244262</v>
          </cell>
          <cell r="AB433">
            <v>6567904.6719257757</v>
          </cell>
          <cell r="AD433">
            <v>0</v>
          </cell>
          <cell r="AE433">
            <v>0</v>
          </cell>
          <cell r="AF433">
            <v>0</v>
          </cell>
        </row>
        <row r="434">
          <cell r="A434" t="str">
            <v>R660U</v>
          </cell>
          <cell r="B434" t="str">
            <v>R660</v>
          </cell>
          <cell r="C434" t="str">
            <v/>
          </cell>
          <cell r="D434" t="str">
            <v/>
          </cell>
          <cell r="E434" t="str">
            <v/>
          </cell>
          <cell r="F434" t="str">
            <v/>
          </cell>
          <cell r="G434" t="str">
            <v>Blackpool (Upper)</v>
          </cell>
          <cell r="H434">
            <v>72675292.530118003</v>
          </cell>
          <cell r="I434">
            <v>65585261.552244</v>
          </cell>
          <cell r="J434">
            <v>60409308.251801439</v>
          </cell>
          <cell r="K434">
            <v>57550318.403222002</v>
          </cell>
          <cell r="L434">
            <v>54895414.871679999</v>
          </cell>
          <cell r="M434">
            <v>27885723.536658</v>
          </cell>
          <cell r="N434">
            <v>21940095.538670115</v>
          </cell>
          <cell r="O434">
            <v>17843451.231114998</v>
          </cell>
          <cell r="P434">
            <v>13776165.552270001</v>
          </cell>
          <cell r="Q434">
            <v>37699538.015587002</v>
          </cell>
          <cell r="R434">
            <v>38469212.713131323</v>
          </cell>
          <cell r="S434">
            <v>39706867.172108002</v>
          </cell>
          <cell r="T434">
            <v>41119249.319411002</v>
          </cell>
          <cell r="U434">
            <v>19322499.524604</v>
          </cell>
          <cell r="V434">
            <v>0</v>
          </cell>
          <cell r="W434">
            <v>0</v>
          </cell>
          <cell r="X434">
            <v>0</v>
          </cell>
          <cell r="Y434">
            <v>34872072.664417997</v>
          </cell>
          <cell r="Z434">
            <v>35584021.759646475</v>
          </cell>
          <cell r="AA434">
            <v>36728852.134199902</v>
          </cell>
          <cell r="AB434">
            <v>38035305.620455176</v>
          </cell>
          <cell r="AC434">
            <v>0</v>
          </cell>
          <cell r="AD434">
            <v>0</v>
          </cell>
          <cell r="AE434">
            <v>0</v>
          </cell>
          <cell r="AF434">
            <v>0</v>
          </cell>
        </row>
        <row r="435">
          <cell r="A435" t="str">
            <v>R661</v>
          </cell>
          <cell r="B435" t="str">
            <v/>
          </cell>
          <cell r="C435" t="str">
            <v/>
          </cell>
          <cell r="D435" t="str">
            <v/>
          </cell>
          <cell r="E435" t="str">
            <v/>
          </cell>
          <cell r="F435" t="str">
            <v/>
          </cell>
          <cell r="G435" t="str">
            <v>Nottingham</v>
          </cell>
          <cell r="H435">
            <v>163244302.63158301</v>
          </cell>
          <cell r="I435">
            <v>146766054.03737399</v>
          </cell>
          <cell r="J435">
            <v>134676627.79727507</v>
          </cell>
          <cell r="K435">
            <v>128074535.138851</v>
          </cell>
          <cell r="L435">
            <v>121736627.7432</v>
          </cell>
          <cell r="M435">
            <v>58378953.366939001</v>
          </cell>
          <cell r="N435">
            <v>44485013.9005173</v>
          </cell>
          <cell r="O435">
            <v>34981222.838904999</v>
          </cell>
          <cell r="P435">
            <v>25331965.500792</v>
          </cell>
          <cell r="Q435">
            <v>88387100.670434996</v>
          </cell>
          <cell r="R435">
            <v>90191613.896757767</v>
          </cell>
          <cell r="S435">
            <v>93093312.299945995</v>
          </cell>
          <cell r="T435">
            <v>96404662.242409006</v>
          </cell>
          <cell r="U435">
            <v>27535980.881600998</v>
          </cell>
          <cell r="V435">
            <v>25604860.027023163</v>
          </cell>
          <cell r="W435">
            <v>26428634.857567001</v>
          </cell>
          <cell r="X435">
            <v>27368707.311246999</v>
          </cell>
          <cell r="Y435">
            <v>81758068.120152995</v>
          </cell>
          <cell r="Z435">
            <v>83427242.854500934</v>
          </cell>
          <cell r="AA435">
            <v>86111313.877450049</v>
          </cell>
          <cell r="AB435">
            <v>89174312.574228331</v>
          </cell>
          <cell r="AC435">
            <v>0</v>
          </cell>
          <cell r="AD435">
            <v>0</v>
          </cell>
          <cell r="AE435">
            <v>0</v>
          </cell>
          <cell r="AF435">
            <v>0</v>
          </cell>
        </row>
        <row r="436">
          <cell r="A436" t="str">
            <v>R661L</v>
          </cell>
          <cell r="B436" t="str">
            <v/>
          </cell>
          <cell r="C436" t="str">
            <v>R661</v>
          </cell>
          <cell r="D436" t="str">
            <v/>
          </cell>
          <cell r="E436" t="str">
            <v/>
          </cell>
          <cell r="F436" t="str">
            <v/>
          </cell>
          <cell r="G436" t="str">
            <v>Nottingham (Lower)</v>
          </cell>
          <cell r="H436">
            <v>25397368.70764</v>
          </cell>
          <cell r="I436">
            <v>22386523.789682999</v>
          </cell>
          <cell r="J436">
            <v>20127172.329051428</v>
          </cell>
          <cell r="K436">
            <v>18949922.273320001</v>
          </cell>
          <cell r="L436">
            <v>17646757.780558001</v>
          </cell>
          <cell r="M436">
            <v>7706364.6291479999</v>
          </cell>
          <cell r="N436">
            <v>5147302.6771805249</v>
          </cell>
          <cell r="O436">
            <v>3488111.3192500002</v>
          </cell>
          <cell r="P436">
            <v>1634966.7522140001</v>
          </cell>
          <cell r="Q436">
            <v>14680159.160535</v>
          </cell>
          <cell r="R436">
            <v>14979869.651870903</v>
          </cell>
          <cell r="S436">
            <v>15461810.95407</v>
          </cell>
          <cell r="T436">
            <v>16011791.028343</v>
          </cell>
          <cell r="V436">
            <v>0</v>
          </cell>
          <cell r="W436">
            <v>0</v>
          </cell>
          <cell r="X436">
            <v>0</v>
          </cell>
          <cell r="Y436">
            <v>13579147.223494999</v>
          </cell>
          <cell r="Z436">
            <v>13856379.427980585</v>
          </cell>
          <cell r="AA436">
            <v>14302175.132514751</v>
          </cell>
          <cell r="AB436">
            <v>14810906.701217275</v>
          </cell>
          <cell r="AD436">
            <v>0</v>
          </cell>
          <cell r="AE436">
            <v>0</v>
          </cell>
          <cell r="AF436">
            <v>0</v>
          </cell>
        </row>
        <row r="437">
          <cell r="A437" t="str">
            <v>R661U</v>
          </cell>
          <cell r="B437" t="str">
            <v>R661</v>
          </cell>
          <cell r="C437" t="str">
            <v/>
          </cell>
          <cell r="D437" t="str">
            <v/>
          </cell>
          <cell r="E437" t="str">
            <v/>
          </cell>
          <cell r="F437" t="str">
            <v/>
          </cell>
          <cell r="G437" t="str">
            <v>Nottingham (Upper)</v>
          </cell>
          <cell r="H437">
            <v>137846933.92394301</v>
          </cell>
          <cell r="I437">
            <v>124379530.247692</v>
          </cell>
          <cell r="J437">
            <v>114549455.46822363</v>
          </cell>
          <cell r="K437">
            <v>109124612.865531</v>
          </cell>
          <cell r="L437">
            <v>104089869.962642</v>
          </cell>
          <cell r="M437">
            <v>50672588.737791002</v>
          </cell>
          <cell r="N437">
            <v>39337711.223336771</v>
          </cell>
          <cell r="O437">
            <v>31493111.519653998</v>
          </cell>
          <cell r="P437">
            <v>23696998.748576999</v>
          </cell>
          <cell r="Q437">
            <v>73706941.509900004</v>
          </cell>
          <cell r="R437">
            <v>75211744.24488686</v>
          </cell>
          <cell r="S437">
            <v>77631501.345877007</v>
          </cell>
          <cell r="T437">
            <v>80392871.214065</v>
          </cell>
          <cell r="U437">
            <v>27535980.881600998</v>
          </cell>
          <cell r="V437">
            <v>0</v>
          </cell>
          <cell r="W437">
            <v>0</v>
          </cell>
          <cell r="X437">
            <v>0</v>
          </cell>
          <cell r="Y437">
            <v>68178920.896658003</v>
          </cell>
          <cell r="Z437">
            <v>69570863.426520348</v>
          </cell>
          <cell r="AA437">
            <v>71809138.744936228</v>
          </cell>
          <cell r="AB437">
            <v>74363405.873010129</v>
          </cell>
          <cell r="AC437">
            <v>0</v>
          </cell>
          <cell r="AD437">
            <v>0</v>
          </cell>
          <cell r="AE437">
            <v>0</v>
          </cell>
          <cell r="AF437">
            <v>0</v>
          </cell>
        </row>
        <row r="438">
          <cell r="A438" t="str">
            <v>R662</v>
          </cell>
          <cell r="B438" t="str">
            <v/>
          </cell>
          <cell r="C438" t="str">
            <v/>
          </cell>
          <cell r="D438" t="str">
            <v/>
          </cell>
          <cell r="E438" t="str">
            <v/>
          </cell>
          <cell r="F438" t="str">
            <v/>
          </cell>
          <cell r="G438" t="str">
            <v>Telford and the Wrekin</v>
          </cell>
          <cell r="H438">
            <v>68150848.469320998</v>
          </cell>
          <cell r="I438">
            <v>60354115.282562003</v>
          </cell>
          <cell r="J438">
            <v>54634977.647713371</v>
          </cell>
          <cell r="K438">
            <v>51489807.868780002</v>
          </cell>
          <cell r="L438">
            <v>48482410.820331</v>
          </cell>
          <cell r="M438">
            <v>24899499.394611999</v>
          </cell>
          <cell r="N438">
            <v>18456519.447721045</v>
          </cell>
          <cell r="O438">
            <v>14147394.730482999</v>
          </cell>
          <cell r="P438">
            <v>9811719.6936169993</v>
          </cell>
          <cell r="Q438">
            <v>35454615.887950003</v>
          </cell>
          <cell r="R438">
            <v>36178458.199992321</v>
          </cell>
          <cell r="S438">
            <v>37342413.138296001</v>
          </cell>
          <cell r="T438">
            <v>38670691.126713999</v>
          </cell>
          <cell r="U438">
            <v>2133744.5112959999</v>
          </cell>
          <cell r="V438">
            <v>4364453.3160856729</v>
          </cell>
          <cell r="W438">
            <v>4504869.1116450001</v>
          </cell>
          <cell r="X438">
            <v>4665108.3136360003</v>
          </cell>
          <cell r="Y438">
            <v>32795519.696354002</v>
          </cell>
          <cell r="Z438">
            <v>33465073.8349929</v>
          </cell>
          <cell r="AA438">
            <v>34541732.1529238</v>
          </cell>
          <cell r="AB438">
            <v>35770389.292210452</v>
          </cell>
          <cell r="AC438">
            <v>0</v>
          </cell>
          <cell r="AD438">
            <v>0</v>
          </cell>
          <cell r="AE438">
            <v>0</v>
          </cell>
          <cell r="AF438">
            <v>0</v>
          </cell>
        </row>
        <row r="439">
          <cell r="A439" t="str">
            <v>R662L</v>
          </cell>
          <cell r="B439" t="str">
            <v/>
          </cell>
          <cell r="C439" t="str">
            <v>R662</v>
          </cell>
          <cell r="D439" t="str">
            <v/>
          </cell>
          <cell r="E439" t="str">
            <v/>
          </cell>
          <cell r="F439" t="str">
            <v/>
          </cell>
          <cell r="G439" t="str">
            <v>Telford and the Wrekin (Lower)</v>
          </cell>
          <cell r="H439">
            <v>8123131.2195800003</v>
          </cell>
          <cell r="I439">
            <v>6986476.466058</v>
          </cell>
          <cell r="J439">
            <v>6132820.9318991574</v>
          </cell>
          <cell r="K439">
            <v>5685794.7046320001</v>
          </cell>
          <cell r="L439">
            <v>5190136.2332560001</v>
          </cell>
          <cell r="M439">
            <v>2386974.2627929999</v>
          </cell>
          <cell r="N439">
            <v>1439415.1782595022</v>
          </cell>
          <cell r="O439">
            <v>841389.90138699999</v>
          </cell>
          <cell r="P439">
            <v>173414.86751800001</v>
          </cell>
          <cell r="Q439">
            <v>4599502.2032650001</v>
          </cell>
          <cell r="R439">
            <v>4693405.7536396552</v>
          </cell>
          <cell r="S439">
            <v>4844404.8032459999</v>
          </cell>
          <cell r="T439">
            <v>5016721.3657369995</v>
          </cell>
          <cell r="V439">
            <v>0</v>
          </cell>
          <cell r="W439">
            <v>0</v>
          </cell>
          <cell r="X439">
            <v>0</v>
          </cell>
          <cell r="Y439">
            <v>4254539.5380199999</v>
          </cell>
          <cell r="Z439">
            <v>4341400.3221166814</v>
          </cell>
          <cell r="AA439">
            <v>4481074.4430025499</v>
          </cell>
          <cell r="AB439">
            <v>4640467.2633067248</v>
          </cell>
          <cell r="AD439">
            <v>0</v>
          </cell>
          <cell r="AE439">
            <v>0</v>
          </cell>
          <cell r="AF439">
            <v>0</v>
          </cell>
        </row>
        <row r="440">
          <cell r="A440" t="str">
            <v>R662U</v>
          </cell>
          <cell r="B440" t="str">
            <v>R662</v>
          </cell>
          <cell r="C440" t="str">
            <v/>
          </cell>
          <cell r="D440" t="str">
            <v/>
          </cell>
          <cell r="E440" t="str">
            <v/>
          </cell>
          <cell r="F440" t="str">
            <v/>
          </cell>
          <cell r="G440" t="str">
            <v>Telford and the Wrekin (Upper)</v>
          </cell>
          <cell r="H440">
            <v>60027717.249742001</v>
          </cell>
          <cell r="I440">
            <v>53367638.816504002</v>
          </cell>
          <cell r="J440">
            <v>48502156.71581421</v>
          </cell>
          <cell r="K440">
            <v>45804013.164146997</v>
          </cell>
          <cell r="L440">
            <v>43292274.587075002</v>
          </cell>
          <cell r="M440">
            <v>22512525.131818</v>
          </cell>
          <cell r="N440">
            <v>17017104.269461542</v>
          </cell>
          <cell r="O440">
            <v>13306004.829097001</v>
          </cell>
          <cell r="P440">
            <v>9638304.8260990009</v>
          </cell>
          <cell r="Q440">
            <v>30855113.684684999</v>
          </cell>
          <cell r="R440">
            <v>31485052.446352668</v>
          </cell>
          <cell r="S440">
            <v>32498008.335051</v>
          </cell>
          <cell r="T440">
            <v>33653969.760977</v>
          </cell>
          <cell r="U440">
            <v>2133744.5112959999</v>
          </cell>
          <cell r="V440">
            <v>0</v>
          </cell>
          <cell r="W440">
            <v>0</v>
          </cell>
          <cell r="X440">
            <v>0</v>
          </cell>
          <cell r="Y440">
            <v>28540980.158333998</v>
          </cell>
          <cell r="Z440">
            <v>29123673.51287622</v>
          </cell>
          <cell r="AA440">
            <v>30060657.709922176</v>
          </cell>
          <cell r="AB440">
            <v>31129922.028903726</v>
          </cell>
          <cell r="AC440">
            <v>0</v>
          </cell>
          <cell r="AD440">
            <v>0</v>
          </cell>
          <cell r="AE440">
            <v>0</v>
          </cell>
          <cell r="AF440">
            <v>0</v>
          </cell>
        </row>
        <row r="441">
          <cell r="A441" t="str">
            <v>R673</v>
          </cell>
          <cell r="B441" t="str">
            <v/>
          </cell>
          <cell r="C441" t="str">
            <v/>
          </cell>
          <cell r="D441" t="str">
            <v/>
          </cell>
          <cell r="E441" t="str">
            <v/>
          </cell>
          <cell r="F441" t="str">
            <v/>
          </cell>
          <cell r="G441" t="str">
            <v>Durham</v>
          </cell>
          <cell r="H441">
            <v>219224801.825753</v>
          </cell>
          <cell r="I441">
            <v>193647330.22973901</v>
          </cell>
          <cell r="J441">
            <v>174882465.62658966</v>
          </cell>
          <cell r="K441">
            <v>164567277.58610401</v>
          </cell>
          <cell r="L441">
            <v>154693208.13907999</v>
          </cell>
          <cell r="M441">
            <v>77143474.192478001</v>
          </cell>
          <cell r="N441">
            <v>56000063.992265433</v>
          </cell>
          <cell r="O441">
            <v>41860120.410933003</v>
          </cell>
          <cell r="P441">
            <v>27621329.934942</v>
          </cell>
          <cell r="Q441">
            <v>116503856.03726199</v>
          </cell>
          <cell r="R441">
            <v>118882401.63432424</v>
          </cell>
          <cell r="S441">
            <v>122707157.175171</v>
          </cell>
          <cell r="T441">
            <v>127071878.204138</v>
          </cell>
          <cell r="U441">
            <v>60995376.209909</v>
          </cell>
          <cell r="V441">
            <v>67625879.157055646</v>
          </cell>
          <cell r="W441">
            <v>69801579.281335995</v>
          </cell>
          <cell r="X441">
            <v>72284437.070221007</v>
          </cell>
          <cell r="Y441">
            <v>107766066.83446699</v>
          </cell>
          <cell r="Z441">
            <v>109966221.51174992</v>
          </cell>
          <cell r="AA441">
            <v>113504120.38703318</v>
          </cell>
          <cell r="AB441">
            <v>117541487.33882765</v>
          </cell>
          <cell r="AC441">
            <v>0</v>
          </cell>
          <cell r="AD441">
            <v>0</v>
          </cell>
          <cell r="AE441">
            <v>0</v>
          </cell>
          <cell r="AF441">
            <v>0</v>
          </cell>
        </row>
        <row r="442">
          <cell r="A442" t="str">
            <v>R673L</v>
          </cell>
          <cell r="B442" t="str">
            <v/>
          </cell>
          <cell r="C442" t="str">
            <v>R673</v>
          </cell>
          <cell r="D442" t="str">
            <v/>
          </cell>
          <cell r="E442" t="str">
            <v/>
          </cell>
          <cell r="F442" t="str">
            <v/>
          </cell>
          <cell r="G442" t="str">
            <v>Durham (Lower)</v>
          </cell>
          <cell r="H442">
            <v>28074867.031987</v>
          </cell>
          <cell r="I442">
            <v>24188016.047486998</v>
          </cell>
          <cell r="J442">
            <v>21269136.874768063</v>
          </cell>
          <cell r="K442">
            <v>19741393.078249998</v>
          </cell>
          <cell r="L442">
            <v>18047723.942807</v>
          </cell>
          <cell r="M442">
            <v>8137409.0110919997</v>
          </cell>
          <cell r="N442">
            <v>4890840.2494181655</v>
          </cell>
          <cell r="O442">
            <v>2836164.1239240002</v>
          </cell>
          <cell r="P442">
            <v>541172.21306099999</v>
          </cell>
          <cell r="Q442">
            <v>16050607.036394</v>
          </cell>
          <cell r="R442">
            <v>16378296.625349896</v>
          </cell>
          <cell r="S442">
            <v>16905228.954326</v>
          </cell>
          <cell r="T442">
            <v>17506551.729745999</v>
          </cell>
          <cell r="V442">
            <v>0</v>
          </cell>
          <cell r="W442">
            <v>0</v>
          </cell>
          <cell r="X442">
            <v>0</v>
          </cell>
          <cell r="Y442">
            <v>14846811.508664999</v>
          </cell>
          <cell r="Z442">
            <v>15149924.378448654</v>
          </cell>
          <cell r="AA442">
            <v>15637336.782751551</v>
          </cell>
          <cell r="AB442">
            <v>16193560.35001505</v>
          </cell>
          <cell r="AD442">
            <v>0</v>
          </cell>
          <cell r="AE442">
            <v>0</v>
          </cell>
          <cell r="AF442">
            <v>0</v>
          </cell>
        </row>
        <row r="443">
          <cell r="A443" t="str">
            <v>R673U</v>
          </cell>
          <cell r="B443" t="str">
            <v>R673</v>
          </cell>
          <cell r="C443" t="str">
            <v/>
          </cell>
          <cell r="D443" t="str">
            <v/>
          </cell>
          <cell r="E443" t="str">
            <v/>
          </cell>
          <cell r="F443" t="str">
            <v/>
          </cell>
          <cell r="G443" t="str">
            <v>Durham (Upper)</v>
          </cell>
          <cell r="H443">
            <v>191149934.79376599</v>
          </cell>
          <cell r="I443">
            <v>169459314.182253</v>
          </cell>
          <cell r="J443">
            <v>153613328.75182161</v>
          </cell>
          <cell r="K443">
            <v>144825884.50785401</v>
          </cell>
          <cell r="L443">
            <v>136645484.196273</v>
          </cell>
          <cell r="M443">
            <v>69006065.181384996</v>
          </cell>
          <cell r="N443">
            <v>51109223.742847264</v>
          </cell>
          <cell r="O443">
            <v>39023956.287009001</v>
          </cell>
          <cell r="P443">
            <v>27080157.721880998</v>
          </cell>
          <cell r="Q443">
            <v>100453249.00086699</v>
          </cell>
          <cell r="R443">
            <v>102504105.00897434</v>
          </cell>
          <cell r="S443">
            <v>105801928.220845</v>
          </cell>
          <cell r="T443">
            <v>109565326.474392</v>
          </cell>
          <cell r="U443">
            <v>60995376.209909</v>
          </cell>
          <cell r="V443">
            <v>0</v>
          </cell>
          <cell r="W443">
            <v>0</v>
          </cell>
          <cell r="X443">
            <v>0</v>
          </cell>
          <cell r="Y443">
            <v>92919255.325801998</v>
          </cell>
          <cell r="Z443">
            <v>94816297.133301273</v>
          </cell>
          <cell r="AA443">
            <v>97866783.604281634</v>
          </cell>
          <cell r="AB443">
            <v>101347926.9888126</v>
          </cell>
          <cell r="AC443">
            <v>0</v>
          </cell>
          <cell r="AD443">
            <v>0</v>
          </cell>
          <cell r="AE443">
            <v>0</v>
          </cell>
          <cell r="AF443">
            <v>0</v>
          </cell>
        </row>
        <row r="444">
          <cell r="A444" t="str">
            <v>R675</v>
          </cell>
          <cell r="B444" t="str">
            <v/>
          </cell>
          <cell r="C444" t="str">
            <v/>
          </cell>
          <cell r="D444" t="str">
            <v/>
          </cell>
          <cell r="E444" t="str">
            <v/>
          </cell>
          <cell r="F444" t="str">
            <v/>
          </cell>
          <cell r="G444" t="str">
            <v>Shropshire</v>
          </cell>
          <cell r="H444">
            <v>92135819.165069997</v>
          </cell>
          <cell r="I444">
            <v>78313310.796324</v>
          </cell>
          <cell r="J444">
            <v>68149285.748735845</v>
          </cell>
          <cell r="K444">
            <v>62537630.936966002</v>
          </cell>
          <cell r="L444">
            <v>57106867.235242002</v>
          </cell>
          <cell r="M444">
            <v>31565931.388937999</v>
          </cell>
          <cell r="N444">
            <v>20447510.69089118</v>
          </cell>
          <cell r="O444">
            <v>13301165.917003</v>
          </cell>
          <cell r="P444">
            <v>6119050.1408620002</v>
          </cell>
          <cell r="Q444">
            <v>46747379.407385997</v>
          </cell>
          <cell r="R444">
            <v>47701775.057844669</v>
          </cell>
          <cell r="S444">
            <v>49236465.019963004</v>
          </cell>
          <cell r="T444">
            <v>50987817.094380997</v>
          </cell>
          <cell r="U444">
            <v>10119907.683466</v>
          </cell>
          <cell r="V444">
            <v>9481429.256762227</v>
          </cell>
          <cell r="W444">
            <v>9786471.4546520002</v>
          </cell>
          <cell r="X444">
            <v>10134578.433420001</v>
          </cell>
          <cell r="Y444">
            <v>43241325.951831996</v>
          </cell>
          <cell r="Z444">
            <v>44124141.928506322</v>
          </cell>
          <cell r="AA444">
            <v>45543730.14346578</v>
          </cell>
          <cell r="AB444">
            <v>47163730.812302426</v>
          </cell>
          <cell r="AC444">
            <v>0</v>
          </cell>
          <cell r="AD444">
            <v>0</v>
          </cell>
          <cell r="AE444">
            <v>0</v>
          </cell>
          <cell r="AF444">
            <v>0</v>
          </cell>
        </row>
        <row r="445">
          <cell r="A445" t="str">
            <v>R675L</v>
          </cell>
          <cell r="B445" t="str">
            <v/>
          </cell>
          <cell r="C445" t="str">
            <v>R675</v>
          </cell>
          <cell r="D445" t="str">
            <v/>
          </cell>
          <cell r="E445" t="str">
            <v/>
          </cell>
          <cell r="F445" t="str">
            <v/>
          </cell>
          <cell r="G445" t="str">
            <v>Shropshire (Lower)</v>
          </cell>
          <cell r="H445">
            <v>14542948.532695999</v>
          </cell>
          <cell r="I445">
            <v>11891332.863785001</v>
          </cell>
          <cell r="J445">
            <v>9897825.2955036536</v>
          </cell>
          <cell r="K445">
            <v>8847348.2923750002</v>
          </cell>
          <cell r="L445">
            <v>7680184.1226639999</v>
          </cell>
          <cell r="M445">
            <v>3942500.4554900001</v>
          </cell>
          <cell r="N445">
            <v>1786709.3287960924</v>
          </cell>
          <cell r="O445">
            <v>475276.66436200001</v>
          </cell>
          <cell r="P445">
            <v>-989683.96589800005</v>
          </cell>
          <cell r="Q445">
            <v>7948832.408295</v>
          </cell>
          <cell r="R445">
            <v>8111115.9667075602</v>
          </cell>
          <cell r="S445">
            <v>8372071.6280129999</v>
          </cell>
          <cell r="T445">
            <v>8669868.0885630008</v>
          </cell>
          <cell r="V445">
            <v>0</v>
          </cell>
          <cell r="W445">
            <v>0</v>
          </cell>
          <cell r="X445">
            <v>0</v>
          </cell>
          <cell r="Y445">
            <v>7352669.9776729997</v>
          </cell>
          <cell r="Z445">
            <v>7502782.2692044936</v>
          </cell>
          <cell r="AA445">
            <v>7744166.2559120255</v>
          </cell>
          <cell r="AB445">
            <v>8019627.981920776</v>
          </cell>
          <cell r="AD445">
            <v>0</v>
          </cell>
          <cell r="AE445">
            <v>0</v>
          </cell>
          <cell r="AF445">
            <v>0</v>
          </cell>
        </row>
        <row r="446">
          <cell r="A446" t="str">
            <v>R675U</v>
          </cell>
          <cell r="B446" t="str">
            <v>R675</v>
          </cell>
          <cell r="C446" t="str">
            <v/>
          </cell>
          <cell r="D446" t="str">
            <v/>
          </cell>
          <cell r="E446" t="str">
            <v/>
          </cell>
          <cell r="F446" t="str">
            <v/>
          </cell>
          <cell r="G446" t="str">
            <v>Shropshire (Upper)</v>
          </cell>
          <cell r="H446">
            <v>77592870.632375002</v>
          </cell>
          <cell r="I446">
            <v>66421977.932539001</v>
          </cell>
          <cell r="J446">
            <v>58251460.453232199</v>
          </cell>
          <cell r="K446">
            <v>53690282.644591004</v>
          </cell>
          <cell r="L446">
            <v>49426683.112577997</v>
          </cell>
          <cell r="M446">
            <v>27623430.933449</v>
          </cell>
          <cell r="N446">
            <v>18660801.362095088</v>
          </cell>
          <cell r="O446">
            <v>12825889.252641</v>
          </cell>
          <cell r="P446">
            <v>7108734.1067599999</v>
          </cell>
          <cell r="Q446">
            <v>38798546.999090999</v>
          </cell>
          <cell r="R446">
            <v>39590659.091137111</v>
          </cell>
          <cell r="S446">
            <v>40864393.391949996</v>
          </cell>
          <cell r="T446">
            <v>42317949.005818002</v>
          </cell>
          <cell r="U446">
            <v>10119907.683466</v>
          </cell>
          <cell r="V446">
            <v>0</v>
          </cell>
          <cell r="W446">
            <v>0</v>
          </cell>
          <cell r="X446">
            <v>0</v>
          </cell>
          <cell r="Y446">
            <v>35888655.974159002</v>
          </cell>
          <cell r="Z446">
            <v>36621359.659301832</v>
          </cell>
          <cell r="AA446">
            <v>37799563.887553751</v>
          </cell>
          <cell r="AB446">
            <v>39144102.830381654</v>
          </cell>
          <cell r="AC446">
            <v>0</v>
          </cell>
          <cell r="AD446">
            <v>0</v>
          </cell>
          <cell r="AE446">
            <v>0</v>
          </cell>
          <cell r="AF446">
            <v>0</v>
          </cell>
        </row>
        <row r="447">
          <cell r="A447" t="str">
            <v>R676</v>
          </cell>
          <cell r="B447" t="str">
            <v/>
          </cell>
          <cell r="C447" t="str">
            <v/>
          </cell>
          <cell r="D447" t="str">
            <v/>
          </cell>
          <cell r="E447" t="str">
            <v/>
          </cell>
          <cell r="F447" t="str">
            <v/>
          </cell>
          <cell r="G447" t="str">
            <v>Wiltshire</v>
          </cell>
          <cell r="H447">
            <v>108552198.07197399</v>
          </cell>
          <cell r="I447">
            <v>87705226.814117</v>
          </cell>
          <cell r="J447">
            <v>72348949.062560171</v>
          </cell>
          <cell r="K447">
            <v>63846665.744636998</v>
          </cell>
          <cell r="L447">
            <v>55548219.485478997</v>
          </cell>
          <cell r="M447">
            <v>34725573.744717002</v>
          </cell>
          <cell r="N447">
            <v>18287662.089971319</v>
          </cell>
          <cell r="O447">
            <v>8046086.7990469998</v>
          </cell>
          <cell r="P447">
            <v>-2237198.5351840002</v>
          </cell>
          <cell r="Q447">
            <v>52979653.069399998</v>
          </cell>
          <cell r="R447">
            <v>54061286.972588852</v>
          </cell>
          <cell r="S447">
            <v>55800578.945589997</v>
          </cell>
          <cell r="T447">
            <v>57785418.020663001</v>
          </cell>
          <cell r="U447">
            <v>-18308337.434698999</v>
          </cell>
          <cell r="V447">
            <v>-13642375.441334104</v>
          </cell>
          <cell r="W447">
            <v>-14081286.081952</v>
          </cell>
          <cell r="X447">
            <v>-14582160.577717001</v>
          </cell>
          <cell r="Y447">
            <v>49006179.089194998</v>
          </cell>
          <cell r="Z447">
            <v>50006690.449644692</v>
          </cell>
          <cell r="AA447">
            <v>51615535.52467075</v>
          </cell>
          <cell r="AB447">
            <v>53451511.669113278</v>
          </cell>
          <cell r="AC447">
            <v>0.25682199999999999</v>
          </cell>
          <cell r="AD447">
            <v>0.20150129187883647</v>
          </cell>
          <cell r="AE447">
            <v>0.20150100000000001</v>
          </cell>
          <cell r="AF447">
            <v>0.20150100000000001</v>
          </cell>
        </row>
        <row r="448">
          <cell r="A448" t="str">
            <v>R676L</v>
          </cell>
          <cell r="B448" t="str">
            <v/>
          </cell>
          <cell r="C448" t="str">
            <v>R676</v>
          </cell>
          <cell r="D448" t="str">
            <v/>
          </cell>
          <cell r="E448" t="str">
            <v/>
          </cell>
          <cell r="F448" t="str">
            <v/>
          </cell>
          <cell r="G448" t="str">
            <v>Wiltshire (Lower)</v>
          </cell>
          <cell r="H448">
            <v>19270646.531705</v>
          </cell>
          <cell r="I448">
            <v>14578335.23997</v>
          </cell>
          <cell r="J448">
            <v>11047699.009284031</v>
          </cell>
          <cell r="K448">
            <v>9178050.8218789995</v>
          </cell>
          <cell r="L448">
            <v>7097373.3011020003</v>
          </cell>
          <cell r="M448">
            <v>4412157.386097</v>
          </cell>
          <cell r="N448">
            <v>673968.21771629155</v>
          </cell>
          <cell r="O448">
            <v>-1529429.8248300001</v>
          </cell>
          <cell r="P448">
            <v>-3990974.827356</v>
          </cell>
          <cell r="Q448">
            <v>10166177.853873</v>
          </cell>
          <cell r="R448">
            <v>10373730.791567739</v>
          </cell>
          <cell r="S448">
            <v>10707480.646709001</v>
          </cell>
          <cell r="T448">
            <v>11088348.128458001</v>
          </cell>
          <cell r="V448">
            <v>0</v>
          </cell>
          <cell r="W448">
            <v>0</v>
          </cell>
          <cell r="X448">
            <v>0</v>
          </cell>
          <cell r="Y448">
            <v>9403714.5148329996</v>
          </cell>
          <cell r="Z448">
            <v>9595700.9822001588</v>
          </cell>
          <cell r="AA448">
            <v>9904419.5982058253</v>
          </cell>
          <cell r="AB448">
            <v>10256722.018823652</v>
          </cell>
          <cell r="AD448">
            <v>0</v>
          </cell>
          <cell r="AE448">
            <v>0</v>
          </cell>
          <cell r="AF448">
            <v>0</v>
          </cell>
        </row>
        <row r="449">
          <cell r="A449" t="str">
            <v>R676U</v>
          </cell>
          <cell r="B449" t="str">
            <v>R676</v>
          </cell>
          <cell r="C449" t="str">
            <v/>
          </cell>
          <cell r="D449" t="str">
            <v/>
          </cell>
          <cell r="E449" t="str">
            <v/>
          </cell>
          <cell r="F449" t="str">
            <v/>
          </cell>
          <cell r="G449" t="str">
            <v>Wiltshire (Upper)</v>
          </cell>
          <cell r="H449">
            <v>89281551.540269002</v>
          </cell>
          <cell r="I449">
            <v>73126891.574147001</v>
          </cell>
          <cell r="J449">
            <v>61301250.053276144</v>
          </cell>
          <cell r="K449">
            <v>54668614.922757998</v>
          </cell>
          <cell r="L449">
            <v>48450846.184377</v>
          </cell>
          <cell r="M449">
            <v>30313416.358619999</v>
          </cell>
          <cell r="N449">
            <v>17613693.872255027</v>
          </cell>
          <cell r="O449">
            <v>9575516.6238770001</v>
          </cell>
          <cell r="P449">
            <v>1753776.2921730001</v>
          </cell>
          <cell r="Q449">
            <v>42813475.215526998</v>
          </cell>
          <cell r="R449">
            <v>43687556.181021117</v>
          </cell>
          <cell r="S449">
            <v>45093098.298881002</v>
          </cell>
          <cell r="T449">
            <v>46697069.892204002</v>
          </cell>
          <cell r="U449">
            <v>-18308337.434698999</v>
          </cell>
          <cell r="V449">
            <v>0</v>
          </cell>
          <cell r="W449">
            <v>0</v>
          </cell>
          <cell r="X449">
            <v>0</v>
          </cell>
          <cell r="Y449">
            <v>39602464.574362002</v>
          </cell>
          <cell r="Z449">
            <v>40410989.467444532</v>
          </cell>
          <cell r="AA449">
            <v>41711115.92646493</v>
          </cell>
          <cell r="AB449">
            <v>43194789.650288701</v>
          </cell>
          <cell r="AC449">
            <v>0.25682199999999999</v>
          </cell>
          <cell r="AD449">
            <v>0</v>
          </cell>
          <cell r="AE449">
            <v>0</v>
          </cell>
          <cell r="AF449">
            <v>0</v>
          </cell>
        </row>
        <row r="450">
          <cell r="A450" t="str">
            <v>R677</v>
          </cell>
          <cell r="B450" t="str">
            <v/>
          </cell>
          <cell r="C450" t="str">
            <v/>
          </cell>
          <cell r="D450" t="str">
            <v/>
          </cell>
          <cell r="E450" t="str">
            <v/>
          </cell>
          <cell r="F450" t="str">
            <v/>
          </cell>
          <cell r="G450" t="str">
            <v>Cheshire East</v>
          </cell>
          <cell r="H450">
            <v>81730067.203556001</v>
          </cell>
          <cell r="I450">
            <v>65268129.957445003</v>
          </cell>
          <cell r="J450">
            <v>53138654.799590185</v>
          </cell>
          <cell r="K450">
            <v>46417539.403837003</v>
          </cell>
          <cell r="L450">
            <v>39850071.755222</v>
          </cell>
          <cell r="M450">
            <v>26339527.767241001</v>
          </cell>
          <cell r="N450">
            <v>13415285.307351559</v>
          </cell>
          <cell r="O450">
            <v>5416165.9725970002</v>
          </cell>
          <cell r="P450">
            <v>-2609729.700524</v>
          </cell>
          <cell r="Q450">
            <v>38928602.190204002</v>
          </cell>
          <cell r="R450">
            <v>39723369.492238626</v>
          </cell>
          <cell r="S450">
            <v>41001373.431239001</v>
          </cell>
          <cell r="T450">
            <v>42459801.455746002</v>
          </cell>
          <cell r="U450">
            <v>-29089285.336346</v>
          </cell>
          <cell r="V450">
            <v>-23414468.54312288</v>
          </cell>
          <cell r="W450">
            <v>-24167772.792238999</v>
          </cell>
          <cell r="X450">
            <v>-25027425.876525</v>
          </cell>
          <cell r="Y450">
            <v>36008957.025939003</v>
          </cell>
          <cell r="Z450">
            <v>36744116.780320734</v>
          </cell>
          <cell r="AA450">
            <v>37926270.423896082</v>
          </cell>
          <cell r="AB450">
            <v>39275316.346565053</v>
          </cell>
          <cell r="AC450">
            <v>0.42767100000000002</v>
          </cell>
          <cell r="AD450">
            <v>0.37084685303936404</v>
          </cell>
          <cell r="AE450">
            <v>0.37084699999999998</v>
          </cell>
          <cell r="AF450">
            <v>0.37084699999999998</v>
          </cell>
        </row>
        <row r="451">
          <cell r="A451" t="str">
            <v>R677L</v>
          </cell>
          <cell r="B451" t="str">
            <v/>
          </cell>
          <cell r="C451" t="str">
            <v>R677</v>
          </cell>
          <cell r="D451" t="str">
            <v/>
          </cell>
          <cell r="E451" t="str">
            <v/>
          </cell>
          <cell r="F451" t="str">
            <v/>
          </cell>
          <cell r="G451" t="str">
            <v>Cheshire East (Lower)</v>
          </cell>
          <cell r="H451">
            <v>13866866.278971</v>
          </cell>
          <cell r="I451">
            <v>10105485.143432001</v>
          </cell>
          <cell r="J451">
            <v>7274602.4937188039</v>
          </cell>
          <cell r="K451">
            <v>5773286.5280419998</v>
          </cell>
          <cell r="L451">
            <v>4101708.9378129998</v>
          </cell>
          <cell r="M451">
            <v>2900850.659455</v>
          </cell>
          <cell r="N451">
            <v>-77121.985500529408</v>
          </cell>
          <cell r="O451">
            <v>-1814962.0165570001</v>
          </cell>
          <cell r="P451">
            <v>-3756455.3049260001</v>
          </cell>
          <cell r="Q451">
            <v>7204634.483976</v>
          </cell>
          <cell r="R451">
            <v>7351724.4792193333</v>
          </cell>
          <cell r="S451">
            <v>7588248.5445990004</v>
          </cell>
          <cell r="T451">
            <v>7858164.2427390004</v>
          </cell>
          <cell r="V451">
            <v>0</v>
          </cell>
          <cell r="W451">
            <v>0</v>
          </cell>
          <cell r="X451">
            <v>0</v>
          </cell>
          <cell r="Y451">
            <v>6664286.8976779999</v>
          </cell>
          <cell r="Z451">
            <v>6800345.1432778835</v>
          </cell>
          <cell r="AA451">
            <v>7019129.903754076</v>
          </cell>
          <cell r="AB451">
            <v>7268801.9245335758</v>
          </cell>
          <cell r="AD451">
            <v>0</v>
          </cell>
          <cell r="AE451">
            <v>0</v>
          </cell>
          <cell r="AF451">
            <v>0</v>
          </cell>
        </row>
        <row r="452">
          <cell r="A452" t="str">
            <v>R677U</v>
          </cell>
          <cell r="B452" t="str">
            <v>R677</v>
          </cell>
          <cell r="C452" t="str">
            <v/>
          </cell>
          <cell r="D452" t="str">
            <v/>
          </cell>
          <cell r="E452" t="str">
            <v/>
          </cell>
          <cell r="F452" t="str">
            <v/>
          </cell>
          <cell r="G452" t="str">
            <v>Cheshire East (Upper)</v>
          </cell>
          <cell r="H452">
            <v>67863200.924584001</v>
          </cell>
          <cell r="I452">
            <v>55162644.814014003</v>
          </cell>
          <cell r="J452">
            <v>45864052.305871382</v>
          </cell>
          <cell r="K452">
            <v>40644252.875794001</v>
          </cell>
          <cell r="L452">
            <v>35748362.817409001</v>
          </cell>
          <cell r="M452">
            <v>23438677.107786</v>
          </cell>
          <cell r="N452">
            <v>13492407.292852089</v>
          </cell>
          <cell r="O452">
            <v>7231127.9891539998</v>
          </cell>
          <cell r="P452">
            <v>1146725.6044020001</v>
          </cell>
          <cell r="Q452">
            <v>31723967.706227999</v>
          </cell>
          <cell r="R452">
            <v>32371645.01301929</v>
          </cell>
          <cell r="S452">
            <v>33413124.886640001</v>
          </cell>
          <cell r="T452">
            <v>34601637.213008001</v>
          </cell>
          <cell r="U452">
            <v>-29089285.336346</v>
          </cell>
          <cell r="V452">
            <v>0</v>
          </cell>
          <cell r="W452">
            <v>0</v>
          </cell>
          <cell r="X452">
            <v>0</v>
          </cell>
          <cell r="Y452">
            <v>29344670.128261</v>
          </cell>
          <cell r="Z452">
            <v>29943771.637042843</v>
          </cell>
          <cell r="AA452">
            <v>30907140.520142004</v>
          </cell>
          <cell r="AB452">
            <v>32006514.422032405</v>
          </cell>
          <cell r="AC452">
            <v>0.42767100000000002</v>
          </cell>
          <cell r="AD452">
            <v>0</v>
          </cell>
          <cell r="AE452">
            <v>0</v>
          </cell>
          <cell r="AF452">
            <v>0</v>
          </cell>
        </row>
        <row r="453">
          <cell r="A453" t="str">
            <v>R678</v>
          </cell>
          <cell r="B453" t="str">
            <v/>
          </cell>
          <cell r="C453" t="str">
            <v/>
          </cell>
          <cell r="D453" t="str">
            <v/>
          </cell>
          <cell r="E453" t="str">
            <v/>
          </cell>
          <cell r="F453" t="str">
            <v/>
          </cell>
          <cell r="G453" t="str">
            <v>Cheshire West and Chester</v>
          </cell>
          <cell r="H453">
            <v>95876268.306915998</v>
          </cell>
          <cell r="I453">
            <v>80208869.517119005</v>
          </cell>
          <cell r="J453">
            <v>68686543.205431983</v>
          </cell>
          <cell r="K453">
            <v>62312339.186384</v>
          </cell>
          <cell r="L453">
            <v>56143760.303117998</v>
          </cell>
          <cell r="M453">
            <v>31747399.048177999</v>
          </cell>
          <cell r="N453">
            <v>19235682.160660971</v>
          </cell>
          <cell r="O453">
            <v>11270515.541762</v>
          </cell>
          <cell r="P453">
            <v>3286367.5739600002</v>
          </cell>
          <cell r="Q453">
            <v>48461470.468941003</v>
          </cell>
          <cell r="R453">
            <v>49450861.044771008</v>
          </cell>
          <cell r="S453">
            <v>51041823.644621998</v>
          </cell>
          <cell r="T453">
            <v>52857392.729157001</v>
          </cell>
          <cell r="U453">
            <v>-25824187.398219001</v>
          </cell>
          <cell r="V453">
            <v>-17359069.357983168</v>
          </cell>
          <cell r="W453">
            <v>-17917555.692361999</v>
          </cell>
          <cell r="X453">
            <v>-18554887.156300001</v>
          </cell>
          <cell r="Y453">
            <v>44826860.183770999</v>
          </cell>
          <cell r="Z453">
            <v>45742046.466413185</v>
          </cell>
          <cell r="AA453">
            <v>47213686.87127535</v>
          </cell>
          <cell r="AB453">
            <v>48893088.274470225</v>
          </cell>
          <cell r="AC453">
            <v>0.347634</v>
          </cell>
          <cell r="AD453">
            <v>0.25982768210259288</v>
          </cell>
          <cell r="AE453">
            <v>0.259828</v>
          </cell>
          <cell r="AF453">
            <v>0.259828</v>
          </cell>
        </row>
        <row r="454">
          <cell r="A454" t="str">
            <v>R678L</v>
          </cell>
          <cell r="B454" t="str">
            <v/>
          </cell>
          <cell r="C454" t="str">
            <v>R678</v>
          </cell>
          <cell r="D454" t="str">
            <v/>
          </cell>
          <cell r="E454" t="str">
            <v/>
          </cell>
          <cell r="F454" t="str">
            <v/>
          </cell>
          <cell r="G454" t="str">
            <v>Cheshire West and Chester (Lower)</v>
          </cell>
          <cell r="H454">
            <v>14396875.224794</v>
          </cell>
          <cell r="I454">
            <v>11474914.697729001</v>
          </cell>
          <cell r="J454">
            <v>9277511.2354969103</v>
          </cell>
          <cell r="K454">
            <v>8117550.0096650003</v>
          </cell>
          <cell r="L454">
            <v>6827995.6603859998</v>
          </cell>
          <cell r="M454">
            <v>3582727.1325790002</v>
          </cell>
          <cell r="N454">
            <v>1224196.5744485296</v>
          </cell>
          <cell r="O454">
            <v>-194860.69460399999</v>
          </cell>
          <cell r="P454">
            <v>-1780089.3520289999</v>
          </cell>
          <cell r="Q454">
            <v>7892187.5651500002</v>
          </cell>
          <cell r="R454">
            <v>8053314.6610483807</v>
          </cell>
          <cell r="S454">
            <v>8312410.7042690003</v>
          </cell>
          <cell r="T454">
            <v>8608085.0124149993</v>
          </cell>
          <cell r="V454">
            <v>0</v>
          </cell>
          <cell r="W454">
            <v>0</v>
          </cell>
          <cell r="X454">
            <v>0</v>
          </cell>
          <cell r="Y454">
            <v>7300273.4977630004</v>
          </cell>
          <cell r="Z454">
            <v>7449316.0614697523</v>
          </cell>
          <cell r="AA454">
            <v>7688979.9014488254</v>
          </cell>
          <cell r="AB454">
            <v>7962478.6364838751</v>
          </cell>
          <cell r="AD454">
            <v>0</v>
          </cell>
          <cell r="AE454">
            <v>0</v>
          </cell>
          <cell r="AF454">
            <v>0</v>
          </cell>
        </row>
        <row r="455">
          <cell r="A455" t="str">
            <v>R678U</v>
          </cell>
          <cell r="B455" t="str">
            <v>R678</v>
          </cell>
          <cell r="C455" t="str">
            <v/>
          </cell>
          <cell r="D455" t="str">
            <v/>
          </cell>
          <cell r="E455" t="str">
            <v/>
          </cell>
          <cell r="F455" t="str">
            <v/>
          </cell>
          <cell r="G455" t="str">
            <v>Cheshire West and Chester (Upper)</v>
          </cell>
          <cell r="H455">
            <v>81479393.082121998</v>
          </cell>
          <cell r="I455">
            <v>68733954.819389999</v>
          </cell>
          <cell r="J455">
            <v>59409031.969935067</v>
          </cell>
          <cell r="K455">
            <v>54194789.176717997</v>
          </cell>
          <cell r="L455">
            <v>49315764.642732002</v>
          </cell>
          <cell r="M455">
            <v>28164671.915599</v>
          </cell>
          <cell r="N455">
            <v>18011485.586212441</v>
          </cell>
          <cell r="O455">
            <v>11465376.236366</v>
          </cell>
          <cell r="P455">
            <v>5066456.9259900004</v>
          </cell>
          <cell r="Q455">
            <v>40569282.903792001</v>
          </cell>
          <cell r="R455">
            <v>41397546.383722626</v>
          </cell>
          <cell r="S455">
            <v>42729412.940352999</v>
          </cell>
          <cell r="T455">
            <v>44249307.716742001</v>
          </cell>
          <cell r="U455">
            <v>-25824187.398219001</v>
          </cell>
          <cell r="V455">
            <v>0</v>
          </cell>
          <cell r="W455">
            <v>0</v>
          </cell>
          <cell r="X455">
            <v>0</v>
          </cell>
          <cell r="Y455">
            <v>37526586.686007001</v>
          </cell>
          <cell r="Z455">
            <v>38292730.404943429</v>
          </cell>
          <cell r="AA455">
            <v>39524706.969826527</v>
          </cell>
          <cell r="AB455">
            <v>40930609.637986355</v>
          </cell>
          <cell r="AC455">
            <v>0.347634</v>
          </cell>
          <cell r="AD455">
            <v>0</v>
          </cell>
          <cell r="AE455">
            <v>0</v>
          </cell>
          <cell r="AF455">
            <v>0</v>
          </cell>
        </row>
        <row r="456">
          <cell r="A456" t="str">
            <v>R679</v>
          </cell>
          <cell r="B456" t="str">
            <v/>
          </cell>
          <cell r="C456" t="str">
            <v/>
          </cell>
          <cell r="D456" t="str">
            <v/>
          </cell>
          <cell r="E456" t="str">
            <v/>
          </cell>
          <cell r="F456" t="str">
            <v/>
          </cell>
          <cell r="G456" t="str">
            <v>Bedford</v>
          </cell>
          <cell r="H456">
            <v>59289657.558403</v>
          </cell>
          <cell r="I456">
            <v>50832050.829194002</v>
          </cell>
          <cell r="J456">
            <v>44609088.583857663</v>
          </cell>
          <cell r="K456">
            <v>41180709.818861999</v>
          </cell>
          <cell r="L456">
            <v>37848271.294926003</v>
          </cell>
          <cell r="M456">
            <v>21418701.036456998</v>
          </cell>
          <cell r="N456">
            <v>14595235.116615463</v>
          </cell>
          <cell r="O456">
            <v>10201232.754074</v>
          </cell>
          <cell r="P456">
            <v>5766847.3011739999</v>
          </cell>
          <cell r="Q456">
            <v>29413349.792737</v>
          </cell>
          <cell r="R456">
            <v>30013853.467242204</v>
          </cell>
          <cell r="S456">
            <v>30979477.064787999</v>
          </cell>
          <cell r="T456">
            <v>32081423.993751999</v>
          </cell>
          <cell r="U456">
            <v>-2129953.841176</v>
          </cell>
          <cell r="V456">
            <v>2164617.043548476</v>
          </cell>
          <cell r="W456">
            <v>2234258.3943059999</v>
          </cell>
          <cell r="X456">
            <v>2313731.465171</v>
          </cell>
          <cell r="Y456">
            <v>27207348.558281999</v>
          </cell>
          <cell r="Z456">
            <v>27762814.457199041</v>
          </cell>
          <cell r="AA456">
            <v>28656016.284928899</v>
          </cell>
          <cell r="AB456">
            <v>29675317.194220599</v>
          </cell>
          <cell r="AC456">
            <v>6.7525000000000002E-2</v>
          </cell>
          <cell r="AD456">
            <v>0</v>
          </cell>
          <cell r="AE456">
            <v>0</v>
          </cell>
          <cell r="AF456">
            <v>0</v>
          </cell>
        </row>
        <row r="457">
          <cell r="A457" t="str">
            <v>R679L</v>
          </cell>
          <cell r="B457" t="str">
            <v/>
          </cell>
          <cell r="C457" t="str">
            <v>R679</v>
          </cell>
          <cell r="D457" t="str">
            <v/>
          </cell>
          <cell r="E457" t="str">
            <v/>
          </cell>
          <cell r="F457" t="str">
            <v/>
          </cell>
          <cell r="G457" t="str">
            <v>Bedford (Lower)</v>
          </cell>
          <cell r="H457">
            <v>9783141.1536459997</v>
          </cell>
          <cell r="I457">
            <v>7936917.7748849997</v>
          </cell>
          <cell r="J457">
            <v>6548753.4638751848</v>
          </cell>
          <cell r="K457">
            <v>5816765.1834859997</v>
          </cell>
          <cell r="L457">
            <v>5003286.5197550002</v>
          </cell>
          <cell r="M457">
            <v>2613251.6941499999</v>
          </cell>
          <cell r="N457">
            <v>1116399.2851902954</v>
          </cell>
          <cell r="O457">
            <v>209638.065669</v>
          </cell>
          <cell r="P457">
            <v>-803287.36389599997</v>
          </cell>
          <cell r="Q457">
            <v>5323666.0807349999</v>
          </cell>
          <cell r="R457">
            <v>5432354.1786848893</v>
          </cell>
          <cell r="S457">
            <v>5607127.1178169996</v>
          </cell>
          <cell r="T457">
            <v>5806573.8836510004</v>
          </cell>
          <cell r="V457">
            <v>0</v>
          </cell>
          <cell r="W457">
            <v>0</v>
          </cell>
          <cell r="X457">
            <v>0</v>
          </cell>
          <cell r="Y457">
            <v>4924391.1246800004</v>
          </cell>
          <cell r="Z457">
            <v>5024927.6152835228</v>
          </cell>
          <cell r="AA457">
            <v>5186592.5839807251</v>
          </cell>
          <cell r="AB457">
            <v>5371080.8423771756</v>
          </cell>
          <cell r="AD457">
            <v>0</v>
          </cell>
          <cell r="AE457">
            <v>0</v>
          </cell>
          <cell r="AF457">
            <v>0</v>
          </cell>
        </row>
        <row r="458">
          <cell r="A458" t="str">
            <v>R679U</v>
          </cell>
          <cell r="B458" t="str">
            <v>R679</v>
          </cell>
          <cell r="C458" t="str">
            <v/>
          </cell>
          <cell r="D458" t="str">
            <v/>
          </cell>
          <cell r="E458" t="str">
            <v/>
          </cell>
          <cell r="F458" t="str">
            <v/>
          </cell>
          <cell r="G458" t="str">
            <v>Bedford (Upper)</v>
          </cell>
          <cell r="H458">
            <v>49506516.404757001</v>
          </cell>
          <cell r="I458">
            <v>42895133.054309003</v>
          </cell>
          <cell r="J458">
            <v>38060335.119982481</v>
          </cell>
          <cell r="K458">
            <v>35363944.635375999</v>
          </cell>
          <cell r="L458">
            <v>32844984.775171001</v>
          </cell>
          <cell r="M458">
            <v>18805449.342307001</v>
          </cell>
          <cell r="N458">
            <v>13478835.831425168</v>
          </cell>
          <cell r="O458">
            <v>9991594.6884049997</v>
          </cell>
          <cell r="P458">
            <v>6570134.6650700001</v>
          </cell>
          <cell r="Q458">
            <v>24089683.712003</v>
          </cell>
          <cell r="R458">
            <v>24581499.288557313</v>
          </cell>
          <cell r="S458">
            <v>25372349.946970001</v>
          </cell>
          <cell r="T458">
            <v>26274850.110100999</v>
          </cell>
          <cell r="U458">
            <v>-2129953.841176</v>
          </cell>
          <cell r="V458">
            <v>0</v>
          </cell>
          <cell r="W458">
            <v>0</v>
          </cell>
          <cell r="X458">
            <v>0</v>
          </cell>
          <cell r="Y458">
            <v>22282957.433602002</v>
          </cell>
          <cell r="Z458">
            <v>22737886.841915514</v>
          </cell>
          <cell r="AA458">
            <v>23469423.700947251</v>
          </cell>
          <cell r="AB458">
            <v>24304236.351843424</v>
          </cell>
          <cell r="AC458">
            <v>6.7525000000000002E-2</v>
          </cell>
          <cell r="AD458">
            <v>0</v>
          </cell>
          <cell r="AE458">
            <v>0</v>
          </cell>
          <cell r="AF458">
            <v>0</v>
          </cell>
        </row>
        <row r="459">
          <cell r="A459" t="str">
            <v>R680</v>
          </cell>
          <cell r="B459" t="str">
            <v/>
          </cell>
          <cell r="C459" t="str">
            <v/>
          </cell>
          <cell r="D459" t="str">
            <v/>
          </cell>
          <cell r="E459" t="str">
            <v/>
          </cell>
          <cell r="F459" t="str">
            <v/>
          </cell>
          <cell r="G459" t="str">
            <v>Central Bedfordshire</v>
          </cell>
          <cell r="H459">
            <v>61735416.174488001</v>
          </cell>
          <cell r="I459">
            <v>49596133.142725997</v>
          </cell>
          <cell r="J459">
            <v>40644517.547140419</v>
          </cell>
          <cell r="K459">
            <v>35695465.329903997</v>
          </cell>
          <cell r="L459">
            <v>30833618.360149</v>
          </cell>
          <cell r="M459">
            <v>20151864.695689</v>
          </cell>
          <cell r="N459">
            <v>10599114.18958975</v>
          </cell>
          <cell r="O459">
            <v>4683423.3329159999</v>
          </cell>
          <cell r="P459">
            <v>-1281528.9077250001</v>
          </cell>
          <cell r="Q459">
            <v>29444268.447037</v>
          </cell>
          <cell r="R459">
            <v>30045403.357550673</v>
          </cell>
          <cell r="S459">
            <v>31012041.996987</v>
          </cell>
          <cell r="T459">
            <v>32115147.267873999</v>
          </cell>
          <cell r="U459">
            <v>-9423116.6223559994</v>
          </cell>
          <cell r="V459">
            <v>-6655431.5069361087</v>
          </cell>
          <cell r="W459">
            <v>-6869554.0194610003</v>
          </cell>
          <cell r="X459">
            <v>-7113905.5925770001</v>
          </cell>
          <cell r="Y459">
            <v>27235948.313508999</v>
          </cell>
          <cell r="Z459">
            <v>27791998.105734374</v>
          </cell>
          <cell r="AA459">
            <v>28686138.847212978</v>
          </cell>
          <cell r="AB459">
            <v>29706511.22278345</v>
          </cell>
          <cell r="AC459">
            <v>0.24244299999999999</v>
          </cell>
          <cell r="AD459">
            <v>0.1813427822966549</v>
          </cell>
          <cell r="AE459">
            <v>0.181343</v>
          </cell>
          <cell r="AF459">
            <v>0.181343</v>
          </cell>
        </row>
        <row r="460">
          <cell r="A460" t="str">
            <v>R680L</v>
          </cell>
          <cell r="B460" t="str">
            <v/>
          </cell>
          <cell r="C460" t="str">
            <v>R680</v>
          </cell>
          <cell r="D460" t="str">
            <v/>
          </cell>
          <cell r="E460" t="str">
            <v/>
          </cell>
          <cell r="F460" t="str">
            <v/>
          </cell>
          <cell r="G460" t="str">
            <v>Central Bedfordshire (Lower)</v>
          </cell>
          <cell r="H460">
            <v>11529002.330088999</v>
          </cell>
          <cell r="I460">
            <v>8370725.6677090004</v>
          </cell>
          <cell r="J460">
            <v>5993701.8454442956</v>
          </cell>
          <cell r="K460">
            <v>4732930.9028319996</v>
          </cell>
          <cell r="L460">
            <v>3329122.9923319998</v>
          </cell>
          <cell r="M460">
            <v>2385990.8420460001</v>
          </cell>
          <cell r="N460">
            <v>-113217.47396284714</v>
          </cell>
          <cell r="O460">
            <v>-1570463.8678049999</v>
          </cell>
          <cell r="P460">
            <v>-3198484.9402970001</v>
          </cell>
          <cell r="Q460">
            <v>5984734.8256630003</v>
          </cell>
          <cell r="R460">
            <v>6106919.3194071427</v>
          </cell>
          <cell r="S460">
            <v>6303394.770637</v>
          </cell>
          <cell r="T460">
            <v>6527607.9326290004</v>
          </cell>
          <cell r="V460">
            <v>0</v>
          </cell>
          <cell r="W460">
            <v>0</v>
          </cell>
          <cell r="X460">
            <v>0</v>
          </cell>
          <cell r="Y460">
            <v>5535879.713738</v>
          </cell>
          <cell r="Z460">
            <v>5648900.3704516068</v>
          </cell>
          <cell r="AA460">
            <v>5830640.1628392255</v>
          </cell>
          <cell r="AB460">
            <v>6038037.3376818253</v>
          </cell>
          <cell r="AD460">
            <v>0</v>
          </cell>
          <cell r="AE460">
            <v>0</v>
          </cell>
          <cell r="AF460">
            <v>0</v>
          </cell>
        </row>
        <row r="461">
          <cell r="A461" t="str">
            <v>R680U</v>
          </cell>
          <cell r="B461" t="str">
            <v>R680</v>
          </cell>
          <cell r="C461" t="str">
            <v/>
          </cell>
          <cell r="D461" t="str">
            <v/>
          </cell>
          <cell r="E461" t="str">
            <v/>
          </cell>
          <cell r="F461" t="str">
            <v/>
          </cell>
          <cell r="G461" t="str">
            <v>Central Bedfordshire (Upper)</v>
          </cell>
          <cell r="H461">
            <v>50206413.844398998</v>
          </cell>
          <cell r="I461">
            <v>41225407.475017004</v>
          </cell>
          <cell r="J461">
            <v>34650815.701696128</v>
          </cell>
          <cell r="K461">
            <v>30962534.427072</v>
          </cell>
          <cell r="L461">
            <v>27504495.367817</v>
          </cell>
          <cell r="M461">
            <v>17765873.853642002</v>
          </cell>
          <cell r="N461">
            <v>10712331.663552597</v>
          </cell>
          <cell r="O461">
            <v>6253887.2007210003</v>
          </cell>
          <cell r="P461">
            <v>1916956.0325720001</v>
          </cell>
          <cell r="Q461">
            <v>23459533.621374</v>
          </cell>
          <cell r="R461">
            <v>23938484.03814353</v>
          </cell>
          <cell r="S461">
            <v>24708647.226349998</v>
          </cell>
          <cell r="T461">
            <v>25587539.335244998</v>
          </cell>
          <cell r="U461">
            <v>-9423116.6223559994</v>
          </cell>
          <cell r="V461">
            <v>0</v>
          </cell>
          <cell r="W461">
            <v>0</v>
          </cell>
          <cell r="X461">
            <v>0</v>
          </cell>
          <cell r="Y461">
            <v>21700068.599771</v>
          </cell>
          <cell r="Z461">
            <v>22143097.735282768</v>
          </cell>
          <cell r="AA461">
            <v>22855498.684373751</v>
          </cell>
          <cell r="AB461">
            <v>23668473.885101624</v>
          </cell>
          <cell r="AC461">
            <v>0.24244299999999999</v>
          </cell>
          <cell r="AD461">
            <v>0</v>
          </cell>
          <cell r="AE461">
            <v>0</v>
          </cell>
          <cell r="AF461">
            <v>0</v>
          </cell>
        </row>
        <row r="462">
          <cell r="A462" t="str">
            <v>R554</v>
          </cell>
          <cell r="B462" t="str">
            <v/>
          </cell>
          <cell r="C462" t="str">
            <v/>
          </cell>
          <cell r="D462" t="str">
            <v/>
          </cell>
          <cell r="E462" t="str">
            <v/>
          </cell>
          <cell r="F462" t="str">
            <v>R554</v>
          </cell>
          <cell r="G462" t="str">
            <v>City of London - police</v>
          </cell>
          <cell r="H462">
            <v>163701.301206</v>
          </cell>
          <cell r="I462">
            <v>163701.301206</v>
          </cell>
          <cell r="J462">
            <v>163724.06060200001</v>
          </cell>
          <cell r="K462">
            <v>163807.7225929983</v>
          </cell>
          <cell r="L462">
            <v>163926.81219699979</v>
          </cell>
          <cell r="M462">
            <v>133261.555436</v>
          </cell>
          <cell r="N462">
            <v>132662.856233</v>
          </cell>
          <cell r="O462">
            <v>131747.19862799998</v>
          </cell>
          <cell r="P462">
            <v>130725.88822200056</v>
          </cell>
          <cell r="Q462">
            <v>30439.745770000001</v>
          </cell>
          <cell r="R462">
            <v>31061.204369999999</v>
          </cell>
          <cell r="S462">
            <v>32060.523965001106</v>
          </cell>
          <cell r="T462">
            <v>33200.923975000158</v>
          </cell>
          <cell r="V462">
            <v>0</v>
          </cell>
          <cell r="W462">
            <v>0</v>
          </cell>
          <cell r="X462">
            <v>0</v>
          </cell>
          <cell r="Y462">
            <v>28156.764836999999</v>
          </cell>
          <cell r="Z462">
            <v>28731.614042249999</v>
          </cell>
          <cell r="AA462">
            <v>29655.984667626024</v>
          </cell>
          <cell r="AB462">
            <v>30710.854676875148</v>
          </cell>
          <cell r="AD462">
            <v>0</v>
          </cell>
          <cell r="AE462">
            <v>0</v>
          </cell>
          <cell r="AF462">
            <v>0</v>
          </cell>
        </row>
        <row r="463">
          <cell r="A463" t="str">
            <v>R571</v>
          </cell>
          <cell r="B463" t="str">
            <v/>
          </cell>
          <cell r="C463" t="str">
            <v/>
          </cell>
          <cell r="D463" t="str">
            <v/>
          </cell>
          <cell r="E463" t="str">
            <v/>
          </cell>
          <cell r="F463" t="str">
            <v>R571</v>
          </cell>
          <cell r="G463" t="str">
            <v>GLA - police</v>
          </cell>
          <cell r="H463">
            <v>36501667.489511997</v>
          </cell>
          <cell r="I463">
            <v>36501667.489511997</v>
          </cell>
          <cell r="J463">
            <v>36506838.27995415</v>
          </cell>
          <cell r="K463">
            <v>36525845.753025003</v>
          </cell>
          <cell r="L463">
            <v>36552902.154821001</v>
          </cell>
          <cell r="M463">
            <v>29585950.508064002</v>
          </cell>
          <cell r="N463">
            <v>0</v>
          </cell>
          <cell r="O463">
            <v>29241898.255612999</v>
          </cell>
          <cell r="P463">
            <v>29009863.015588</v>
          </cell>
          <cell r="Q463">
            <v>6915716.9814470001</v>
          </cell>
          <cell r="R463">
            <v>36506838.27995415</v>
          </cell>
          <cell r="S463">
            <v>7283947.4974119999</v>
          </cell>
          <cell r="T463">
            <v>7543039.1392339999</v>
          </cell>
          <cell r="V463">
            <v>36506838.27995415</v>
          </cell>
          <cell r="W463">
            <v>0</v>
          </cell>
          <cell r="X463">
            <v>0</v>
          </cell>
          <cell r="Y463">
            <v>6397038.207839</v>
          </cell>
          <cell r="Z463">
            <v>33768825.408957593</v>
          </cell>
          <cell r="AA463">
            <v>6737651.4351061005</v>
          </cell>
          <cell r="AB463">
            <v>6977311.2037914498</v>
          </cell>
          <cell r="AD463">
            <v>0</v>
          </cell>
          <cell r="AE463">
            <v>0</v>
          </cell>
          <cell r="AF463">
            <v>0</v>
          </cell>
        </row>
        <row r="464">
          <cell r="A464" t="str">
            <v>R301</v>
          </cell>
          <cell r="B464" t="str">
            <v/>
          </cell>
          <cell r="C464" t="str">
            <v/>
          </cell>
          <cell r="D464" t="str">
            <v>R301</v>
          </cell>
          <cell r="E464" t="str">
            <v/>
          </cell>
          <cell r="F464" t="str">
            <v/>
          </cell>
          <cell r="G464" t="str">
            <v>Greater Manchester Fire</v>
          </cell>
          <cell r="H464">
            <v>59801877.591502003</v>
          </cell>
          <cell r="I464">
            <v>56475758.999789998</v>
          </cell>
          <cell r="J464">
            <v>52453925.487510532</v>
          </cell>
          <cell r="K464">
            <v>50818655.506231003</v>
          </cell>
          <cell r="L464">
            <v>50233448.241825998</v>
          </cell>
          <cell r="M464">
            <v>27156423.513413999</v>
          </cell>
          <cell r="N464">
            <v>22536005.72502555</v>
          </cell>
          <cell r="O464">
            <v>19938198.582575999</v>
          </cell>
          <cell r="P464">
            <v>18254566.557776999</v>
          </cell>
          <cell r="Q464">
            <v>29319335.486375999</v>
          </cell>
          <cell r="R464">
            <v>29917919.762484986</v>
          </cell>
          <cell r="S464">
            <v>30880456.923655</v>
          </cell>
          <cell r="T464">
            <v>31978881.684048999</v>
          </cell>
          <cell r="U464">
            <v>18826917.309379999</v>
          </cell>
          <cell r="V464">
            <v>20254935.08848827</v>
          </cell>
          <cell r="W464">
            <v>20906588.942584001</v>
          </cell>
          <cell r="X464">
            <v>21650240.987847</v>
          </cell>
          <cell r="Y464">
            <v>27120385.324898001</v>
          </cell>
          <cell r="Z464">
            <v>27674075.780298613</v>
          </cell>
          <cell r="AA464">
            <v>28564422.654380877</v>
          </cell>
          <cell r="AB464">
            <v>29580465.557745326</v>
          </cell>
          <cell r="AC464">
            <v>0</v>
          </cell>
          <cell r="AD464">
            <v>0</v>
          </cell>
          <cell r="AE464">
            <v>0</v>
          </cell>
          <cell r="AF464">
            <v>0</v>
          </cell>
        </row>
        <row r="465">
          <cell r="A465" t="str">
            <v>R302</v>
          </cell>
          <cell r="B465" t="str">
            <v/>
          </cell>
          <cell r="C465" t="str">
            <v/>
          </cell>
          <cell r="D465" t="str">
            <v>R302</v>
          </cell>
          <cell r="E465" t="str">
            <v/>
          </cell>
          <cell r="F465" t="str">
            <v/>
          </cell>
          <cell r="G465" t="str">
            <v>Merseyside Fire</v>
          </cell>
          <cell r="H465">
            <v>37004421.253762998</v>
          </cell>
          <cell r="I465">
            <v>34950992.933485001</v>
          </cell>
          <cell r="J465">
            <v>32468299.555103943</v>
          </cell>
          <cell r="K465">
            <v>31459641.401870999</v>
          </cell>
          <cell r="L465">
            <v>31099635.996327002</v>
          </cell>
          <cell r="M465">
            <v>16522860.822251</v>
          </cell>
          <cell r="N465">
            <v>13663938.244372785</v>
          </cell>
          <cell r="O465">
            <v>12050294.961914999</v>
          </cell>
          <cell r="P465">
            <v>10999894.761844</v>
          </cell>
          <cell r="Q465">
            <v>18428132.111234002</v>
          </cell>
          <cell r="R465">
            <v>18804361.310731158</v>
          </cell>
          <cell r="S465">
            <v>19409346.439955998</v>
          </cell>
          <cell r="T465">
            <v>20099741.234483</v>
          </cell>
          <cell r="U465">
            <v>14165022.456112999</v>
          </cell>
          <cell r="V465">
            <v>14755240.509758459</v>
          </cell>
          <cell r="W465">
            <v>15229954.909202</v>
          </cell>
          <cell r="X465">
            <v>15771687.812096</v>
          </cell>
          <cell r="Y465">
            <v>17046022.202891</v>
          </cell>
          <cell r="Z465">
            <v>17394034.212426323</v>
          </cell>
          <cell r="AA465">
            <v>17953645.4569593</v>
          </cell>
          <cell r="AB465">
            <v>18592260.641896777</v>
          </cell>
          <cell r="AC465">
            <v>0</v>
          </cell>
          <cell r="AD465">
            <v>0</v>
          </cell>
          <cell r="AE465">
            <v>0</v>
          </cell>
          <cell r="AF465">
            <v>0</v>
          </cell>
        </row>
        <row r="466">
          <cell r="A466" t="str">
            <v>R303</v>
          </cell>
          <cell r="B466" t="str">
            <v/>
          </cell>
          <cell r="C466" t="str">
            <v/>
          </cell>
          <cell r="D466" t="str">
            <v>R303</v>
          </cell>
          <cell r="E466" t="str">
            <v/>
          </cell>
          <cell r="F466" t="str">
            <v/>
          </cell>
          <cell r="G466" t="str">
            <v>South Yorkshire Fire</v>
          </cell>
          <cell r="H466">
            <v>28808235.318080001</v>
          </cell>
          <cell r="I466">
            <v>27111483.523791</v>
          </cell>
          <cell r="J466">
            <v>25059369.553165667</v>
          </cell>
          <cell r="K466">
            <v>24223488.621080998</v>
          </cell>
          <cell r="L466">
            <v>23922563.922474999</v>
          </cell>
          <cell r="M466">
            <v>12766507.600101</v>
          </cell>
          <cell r="N466">
            <v>10421526.247366462</v>
          </cell>
          <cell r="O466">
            <v>9114707.8887140006</v>
          </cell>
          <cell r="P466">
            <v>8276360.4797879998</v>
          </cell>
          <cell r="Q466">
            <v>14344975.923690001</v>
          </cell>
          <cell r="R466">
            <v>14637843.305799205</v>
          </cell>
          <cell r="S466">
            <v>15108780.732367</v>
          </cell>
          <cell r="T466">
            <v>15646203.442686001</v>
          </cell>
          <cell r="U466">
            <v>10111275.672742</v>
          </cell>
          <cell r="V466">
            <v>10775781.577764975</v>
          </cell>
          <cell r="W466">
            <v>11122466.45063</v>
          </cell>
          <cell r="X466">
            <v>11518095.070253</v>
          </cell>
          <cell r="Y466">
            <v>13269102.729413001</v>
          </cell>
          <cell r="Z466">
            <v>13540005.057864266</v>
          </cell>
          <cell r="AA466">
            <v>13975622.177439475</v>
          </cell>
          <cell r="AB466">
            <v>14472738.184484551</v>
          </cell>
          <cell r="AC466">
            <v>0</v>
          </cell>
          <cell r="AD466">
            <v>0</v>
          </cell>
          <cell r="AE466">
            <v>0</v>
          </cell>
          <cell r="AF466">
            <v>0</v>
          </cell>
        </row>
        <row r="467">
          <cell r="A467" t="str">
            <v>R304</v>
          </cell>
          <cell r="B467" t="str">
            <v/>
          </cell>
          <cell r="C467" t="str">
            <v/>
          </cell>
          <cell r="D467" t="str">
            <v>R304</v>
          </cell>
          <cell r="E467" t="str">
            <v/>
          </cell>
          <cell r="F467" t="str">
            <v/>
          </cell>
          <cell r="G467" t="str">
            <v>Tyne and Wear Fire</v>
          </cell>
          <cell r="H467">
            <v>29053883.365823999</v>
          </cell>
          <cell r="I467">
            <v>27406803.335296001</v>
          </cell>
          <cell r="J467">
            <v>25414989.808214448</v>
          </cell>
          <cell r="K467">
            <v>24604408.215679001</v>
          </cell>
          <cell r="L467">
            <v>24313473.368554998</v>
          </cell>
          <cell r="M467">
            <v>13180057.690710999</v>
          </cell>
          <cell r="N467">
            <v>10897790.573813308</v>
          </cell>
          <cell r="O467">
            <v>9620152.9877419993</v>
          </cell>
          <cell r="P467">
            <v>8796224.8303459994</v>
          </cell>
          <cell r="Q467">
            <v>14226745.644585</v>
          </cell>
          <cell r="R467">
            <v>14517199.23440114</v>
          </cell>
          <cell r="S467">
            <v>14984255.227938</v>
          </cell>
          <cell r="T467">
            <v>15517248.538209001</v>
          </cell>
          <cell r="U467">
            <v>10063524.400629999</v>
          </cell>
          <cell r="V467">
            <v>10687827.027082896</v>
          </cell>
          <cell r="W467">
            <v>11031682.173676999</v>
          </cell>
          <cell r="X467">
            <v>11424081.576261001</v>
          </cell>
          <cell r="Y467">
            <v>13159739.721240999</v>
          </cell>
          <cell r="Z467">
            <v>13428409.291821055</v>
          </cell>
          <cell r="AA467">
            <v>13860436.08584265</v>
          </cell>
          <cell r="AB467">
            <v>14353454.897843326</v>
          </cell>
          <cell r="AC467">
            <v>0</v>
          </cell>
          <cell r="AD467">
            <v>0</v>
          </cell>
          <cell r="AE467">
            <v>0</v>
          </cell>
          <cell r="AF467">
            <v>0</v>
          </cell>
        </row>
        <row r="468">
          <cell r="A468" t="str">
            <v>R305</v>
          </cell>
          <cell r="B468" t="str">
            <v/>
          </cell>
          <cell r="C468" t="str">
            <v/>
          </cell>
          <cell r="D468" t="str">
            <v>R305</v>
          </cell>
          <cell r="E468" t="str">
            <v/>
          </cell>
          <cell r="F468" t="str">
            <v/>
          </cell>
          <cell r="G468" t="str">
            <v>West Midlands Fire</v>
          </cell>
          <cell r="H468">
            <v>61943468.096314996</v>
          </cell>
          <cell r="I468">
            <v>58665444.571509004</v>
          </cell>
          <cell r="J468">
            <v>54703243.135160297</v>
          </cell>
          <cell r="K468">
            <v>53097048.572039999</v>
          </cell>
          <cell r="L468">
            <v>52528032.284056</v>
          </cell>
          <cell r="M468">
            <v>27794503.648063</v>
          </cell>
          <cell r="N468">
            <v>23202040.320750386</v>
          </cell>
          <cell r="O468">
            <v>20582370.269657001</v>
          </cell>
          <cell r="P468">
            <v>18856799.60128</v>
          </cell>
          <cell r="Q468">
            <v>30870940.923446</v>
          </cell>
          <cell r="R468">
            <v>31501202.814409912</v>
          </cell>
          <cell r="S468">
            <v>32514678.302382998</v>
          </cell>
          <cell r="T468">
            <v>33671232.682775997</v>
          </cell>
          <cell r="U468">
            <v>21072106.87339</v>
          </cell>
          <cell r="V468">
            <v>22287112.761875592</v>
          </cell>
          <cell r="W468">
            <v>23004147.04831</v>
          </cell>
          <cell r="X468">
            <v>23822409.704594001</v>
          </cell>
          <cell r="Y468">
            <v>28555620.354187001</v>
          </cell>
          <cell r="Z468">
            <v>29138612.60332917</v>
          </cell>
          <cell r="AA468">
            <v>30076077.429704275</v>
          </cell>
          <cell r="AB468">
            <v>31145890.2315678</v>
          </cell>
          <cell r="AC468">
            <v>0</v>
          </cell>
          <cell r="AD468">
            <v>0</v>
          </cell>
          <cell r="AE468">
            <v>0</v>
          </cell>
          <cell r="AF468">
            <v>0</v>
          </cell>
        </row>
        <row r="469">
          <cell r="A469" t="str">
            <v>R306</v>
          </cell>
          <cell r="B469" t="str">
            <v/>
          </cell>
          <cell r="C469" t="str">
            <v/>
          </cell>
          <cell r="D469" t="str">
            <v>R306</v>
          </cell>
          <cell r="E469" t="str">
            <v/>
          </cell>
          <cell r="F469" t="str">
            <v/>
          </cell>
          <cell r="G469" t="str">
            <v>West Yorkshire Fire</v>
          </cell>
          <cell r="H469">
            <v>45849531.066388004</v>
          </cell>
          <cell r="I469">
            <v>43134799.424975999</v>
          </cell>
          <cell r="J469">
            <v>39851268.824216604</v>
          </cell>
          <cell r="K469">
            <v>38513032.802031003</v>
          </cell>
          <cell r="L469">
            <v>38030339.432866</v>
          </cell>
          <cell r="M469">
            <v>20496934.067724001</v>
          </cell>
          <cell r="N469">
            <v>16751228.249732986</v>
          </cell>
          <cell r="O469">
            <v>14669803.942600001</v>
          </cell>
          <cell r="P469">
            <v>13339001.589437</v>
          </cell>
          <cell r="Q469">
            <v>22637865.357252002</v>
          </cell>
          <cell r="R469">
            <v>23100040.574483614</v>
          </cell>
          <cell r="S469">
            <v>23843228.859430999</v>
          </cell>
          <cell r="T469">
            <v>24691337.843430001</v>
          </cell>
          <cell r="U469">
            <v>14661570.539382</v>
          </cell>
          <cell r="V469">
            <v>15785238.697609467</v>
          </cell>
          <cell r="W469">
            <v>16293090.813165</v>
          </cell>
          <cell r="X469">
            <v>16872639.697974999</v>
          </cell>
          <cell r="Y469">
            <v>20940025.455458</v>
          </cell>
          <cell r="Z469">
            <v>21367537.531397343</v>
          </cell>
          <cell r="AA469">
            <v>22054986.694973674</v>
          </cell>
          <cell r="AB469">
            <v>22839487.505172752</v>
          </cell>
          <cell r="AC469">
            <v>0</v>
          </cell>
          <cell r="AD469">
            <v>0</v>
          </cell>
          <cell r="AE469">
            <v>0</v>
          </cell>
          <cell r="AF469">
            <v>0</v>
          </cell>
        </row>
        <row r="470">
          <cell r="A470" t="str">
            <v>R751</v>
          </cell>
          <cell r="B470" t="str">
            <v/>
          </cell>
          <cell r="C470" t="str">
            <v/>
          </cell>
          <cell r="D470" t="str">
            <v>R751</v>
          </cell>
          <cell r="E470" t="str">
            <v/>
          </cell>
          <cell r="F470" t="str">
            <v/>
          </cell>
          <cell r="G470" t="str">
            <v>R751 - Devon &amp; Somerset Fire</v>
          </cell>
          <cell r="H470">
            <v>29341119.397488002</v>
          </cell>
          <cell r="I470">
            <v>26872982.001564998</v>
          </cell>
          <cell r="J470">
            <v>23883224.665958971</v>
          </cell>
          <cell r="K470">
            <v>22650049.899089999</v>
          </cell>
          <cell r="L470">
            <v>22187717.715962</v>
          </cell>
          <cell r="M470">
            <v>12294178.850617999</v>
          </cell>
          <cell r="N470">
            <v>9006780.3104667813</v>
          </cell>
          <cell r="O470">
            <v>7294991.7017289996</v>
          </cell>
          <cell r="P470">
            <v>6286476.6637629997</v>
          </cell>
          <cell r="Q470">
            <v>14578803.150947001</v>
          </cell>
          <cell r="R470">
            <v>14876444.35549219</v>
          </cell>
          <cell r="S470">
            <v>15355058.197361</v>
          </cell>
          <cell r="T470">
            <v>15901241.052199</v>
          </cell>
          <cell r="U470">
            <v>9253678.8742740005</v>
          </cell>
          <cell r="V470">
            <v>9795935.5398418941</v>
          </cell>
          <cell r="W470">
            <v>10111096.221480001</v>
          </cell>
          <cell r="X470">
            <v>10470750.175819</v>
          </cell>
          <cell r="Y470">
            <v>13485392.914626</v>
          </cell>
          <cell r="Z470">
            <v>13760711.028830277</v>
          </cell>
          <cell r="AA470">
            <v>14203428.832558926</v>
          </cell>
          <cell r="AB470">
            <v>14708647.973284077</v>
          </cell>
          <cell r="AC470">
            <v>0</v>
          </cell>
          <cell r="AD470">
            <v>0</v>
          </cell>
          <cell r="AE470">
            <v>0</v>
          </cell>
          <cell r="AF470">
            <v>0</v>
          </cell>
        </row>
        <row r="471">
          <cell r="A471" t="str">
            <v>R950</v>
          </cell>
          <cell r="B471" t="str">
            <v/>
          </cell>
          <cell r="C471" t="str">
            <v/>
          </cell>
          <cell r="D471" t="str">
            <v>R950</v>
          </cell>
          <cell r="E471" t="str">
            <v/>
          </cell>
          <cell r="F471" t="str">
            <v/>
          </cell>
          <cell r="G471" t="str">
            <v>Avon Fire Authority</v>
          </cell>
          <cell r="H471">
            <v>20061896.474220999</v>
          </cell>
          <cell r="I471">
            <v>18629490.634036999</v>
          </cell>
          <cell r="J471">
            <v>16895495.390064046</v>
          </cell>
          <cell r="K471">
            <v>16183992.428872</v>
          </cell>
          <cell r="L471">
            <v>15921625.485052001</v>
          </cell>
          <cell r="M471">
            <v>8647269.6397559997</v>
          </cell>
          <cell r="N471">
            <v>6709477.1258689351</v>
          </cell>
          <cell r="O471">
            <v>5670263.5089400001</v>
          </cell>
          <cell r="P471">
            <v>5033920.8756320002</v>
          </cell>
          <cell r="Q471">
            <v>9982220.9942809995</v>
          </cell>
          <cell r="R471">
            <v>10186018.264195109</v>
          </cell>
          <cell r="S471">
            <v>10513728.919932</v>
          </cell>
          <cell r="T471">
            <v>10887704.60942</v>
          </cell>
          <cell r="U471">
            <v>5301793.2720290003</v>
          </cell>
          <cell r="V471">
            <v>5748013.7055661092</v>
          </cell>
          <cell r="W471">
            <v>5932942.2312939996</v>
          </cell>
          <cell r="X471">
            <v>6143978.3135949997</v>
          </cell>
          <cell r="Y471">
            <v>9233554.4197099991</v>
          </cell>
          <cell r="Z471">
            <v>9422066.8943804763</v>
          </cell>
          <cell r="AA471">
            <v>9725199.2509371005</v>
          </cell>
          <cell r="AB471">
            <v>10071126.7637135</v>
          </cell>
          <cell r="AC471">
            <v>0</v>
          </cell>
          <cell r="AD471">
            <v>0</v>
          </cell>
          <cell r="AE471">
            <v>0</v>
          </cell>
          <cell r="AF471">
            <v>0</v>
          </cell>
        </row>
        <row r="472">
          <cell r="A472" t="str">
            <v>R951</v>
          </cell>
          <cell r="B472" t="str">
            <v/>
          </cell>
          <cell r="C472" t="str">
            <v/>
          </cell>
          <cell r="D472" t="str">
            <v>R951</v>
          </cell>
          <cell r="E472" t="str">
            <v/>
          </cell>
          <cell r="F472" t="str">
            <v/>
          </cell>
          <cell r="G472" t="str">
            <v>Cleveland Fire Authority</v>
          </cell>
          <cell r="H472">
            <v>17200032.279548999</v>
          </cell>
          <cell r="I472">
            <v>16290293.036948999</v>
          </cell>
          <cell r="J472">
            <v>15190678.552626481</v>
          </cell>
          <cell r="K472">
            <v>14744925.537552999</v>
          </cell>
          <cell r="L472">
            <v>14587021.039217999</v>
          </cell>
          <cell r="M472">
            <v>7719522.5641249996</v>
          </cell>
          <cell r="N472">
            <v>6444927.0185319781</v>
          </cell>
          <cell r="O472">
            <v>5717800.468107</v>
          </cell>
          <cell r="P472">
            <v>5238799.1117829997</v>
          </cell>
          <cell r="Q472">
            <v>8570770.4728229996</v>
          </cell>
          <cell r="R472">
            <v>8745751.5340945031</v>
          </cell>
          <cell r="S472">
            <v>9027125.0694459993</v>
          </cell>
          <cell r="T472">
            <v>9348221.9274349995</v>
          </cell>
          <cell r="U472">
            <v>6486098.4543279996</v>
          </cell>
          <cell r="V472">
            <v>6886772.360381335</v>
          </cell>
          <cell r="W472">
            <v>7108337.708842</v>
          </cell>
          <cell r="X472">
            <v>7361182.8712020004</v>
          </cell>
          <cell r="Y472">
            <v>7927962.6873620003</v>
          </cell>
          <cell r="Z472">
            <v>8089820.1690374156</v>
          </cell>
          <cell r="AA472">
            <v>8350090.6892375499</v>
          </cell>
          <cell r="AB472">
            <v>8647105.2828773744</v>
          </cell>
          <cell r="AC472">
            <v>0</v>
          </cell>
          <cell r="AD472">
            <v>0</v>
          </cell>
          <cell r="AE472">
            <v>0</v>
          </cell>
          <cell r="AF472">
            <v>0</v>
          </cell>
        </row>
        <row r="473">
          <cell r="A473" t="str">
            <v>R952</v>
          </cell>
          <cell r="B473" t="str">
            <v/>
          </cell>
          <cell r="C473" t="str">
            <v/>
          </cell>
          <cell r="D473" t="str">
            <v>R952</v>
          </cell>
          <cell r="E473" t="str">
            <v/>
          </cell>
          <cell r="F473" t="str">
            <v/>
          </cell>
          <cell r="G473" t="str">
            <v>Humberside Fire Authority</v>
          </cell>
          <cell r="H473">
            <v>24176036.561113998</v>
          </cell>
          <cell r="I473">
            <v>22720525.391259</v>
          </cell>
          <cell r="J473">
            <v>20959723.687845454</v>
          </cell>
          <cell r="K473">
            <v>20241021.330281999</v>
          </cell>
          <cell r="L473">
            <v>19980511.086536001</v>
          </cell>
          <cell r="M473">
            <v>11020968.659801001</v>
          </cell>
          <cell r="N473">
            <v>9021308.5177248269</v>
          </cell>
          <cell r="O473">
            <v>7918516.3458319996</v>
          </cell>
          <cell r="P473">
            <v>7219691.8433790002</v>
          </cell>
          <cell r="Q473">
            <v>11699556.731458001</v>
          </cell>
          <cell r="R473">
            <v>11938415.170120627</v>
          </cell>
          <cell r="S473">
            <v>12322504.984451</v>
          </cell>
          <cell r="T473">
            <v>12760819.243156999</v>
          </cell>
          <cell r="U473">
            <v>8451144.1050879993</v>
          </cell>
          <cell r="V473">
            <v>9126460.2289649434</v>
          </cell>
          <cell r="W473">
            <v>9420082.1515469998</v>
          </cell>
          <cell r="X473">
            <v>9755156.5808470007</v>
          </cell>
          <cell r="Y473">
            <v>10822089.976599</v>
          </cell>
          <cell r="Z473">
            <v>11043034.03236158</v>
          </cell>
          <cell r="AA473">
            <v>11398317.110617176</v>
          </cell>
          <cell r="AB473">
            <v>11803757.799920226</v>
          </cell>
          <cell r="AC473">
            <v>0</v>
          </cell>
          <cell r="AD473">
            <v>0</v>
          </cell>
          <cell r="AE473">
            <v>0</v>
          </cell>
          <cell r="AF473">
            <v>0</v>
          </cell>
        </row>
        <row r="474">
          <cell r="A474" t="str">
            <v>R953</v>
          </cell>
          <cell r="B474" t="str">
            <v/>
          </cell>
          <cell r="C474" t="str">
            <v/>
          </cell>
          <cell r="D474" t="str">
            <v>R953</v>
          </cell>
          <cell r="E474" t="str">
            <v/>
          </cell>
          <cell r="F474" t="str">
            <v/>
          </cell>
          <cell r="G474" t="str">
            <v>North Yorkshire Fire Authority</v>
          </cell>
          <cell r="H474">
            <v>11524255.933596</v>
          </cell>
          <cell r="I474">
            <v>10530609.930258</v>
          </cell>
          <cell r="J474">
            <v>9326788.3703303952</v>
          </cell>
          <cell r="K474">
            <v>8829675.0295529999</v>
          </cell>
          <cell r="L474">
            <v>8642619.4120129999</v>
          </cell>
          <cell r="M474">
            <v>4897917.6611050004</v>
          </cell>
          <cell r="N474">
            <v>3579098.9169459119</v>
          </cell>
          <cell r="O474">
            <v>2897067.482475</v>
          </cell>
          <cell r="P474">
            <v>2498987.6874259999</v>
          </cell>
          <cell r="Q474">
            <v>5632692.2691529999</v>
          </cell>
          <cell r="R474">
            <v>5747689.4533844832</v>
          </cell>
          <cell r="S474">
            <v>5932607.5470780004</v>
          </cell>
          <cell r="T474">
            <v>6143631.724587</v>
          </cell>
          <cell r="U474">
            <v>2553957.7065389999</v>
          </cell>
          <cell r="V474">
            <v>2759800.52579646</v>
          </cell>
          <cell r="W474">
            <v>2848590.4745820002</v>
          </cell>
          <cell r="X474">
            <v>2949915.4749619998</v>
          </cell>
          <cell r="Y474">
            <v>5210240.3489659997</v>
          </cell>
          <cell r="Z474">
            <v>5316612.7443806473</v>
          </cell>
          <cell r="AA474">
            <v>5487661.9810471507</v>
          </cell>
          <cell r="AB474">
            <v>5682859.3452429753</v>
          </cell>
          <cell r="AC474">
            <v>0</v>
          </cell>
          <cell r="AD474">
            <v>0</v>
          </cell>
          <cell r="AE474">
            <v>0</v>
          </cell>
          <cell r="AF474">
            <v>0</v>
          </cell>
        </row>
        <row r="475">
          <cell r="A475" t="str">
            <v>R954</v>
          </cell>
          <cell r="B475" t="str">
            <v/>
          </cell>
          <cell r="C475" t="str">
            <v/>
          </cell>
          <cell r="D475" t="str">
            <v>R954</v>
          </cell>
          <cell r="E475" t="str">
            <v/>
          </cell>
          <cell r="F475" t="str">
            <v/>
          </cell>
          <cell r="G475" t="str">
            <v>Bedfordshire Fire Authority</v>
          </cell>
          <cell r="H475">
            <v>11157024.230745999</v>
          </cell>
          <cell r="I475">
            <v>10207850.850997999</v>
          </cell>
          <cell r="J475">
            <v>9057951.6595649645</v>
          </cell>
          <cell r="K475">
            <v>8583245.3798409998</v>
          </cell>
          <cell r="L475">
            <v>8404786.3698389996</v>
          </cell>
          <cell r="M475">
            <v>4769863.3128789999</v>
          </cell>
          <cell r="N475">
            <v>3508942.0338032916</v>
          </cell>
          <cell r="O475">
            <v>2855709.7063170001</v>
          </cell>
          <cell r="P475">
            <v>2473520.9712200002</v>
          </cell>
          <cell r="Q475">
            <v>5437987.5381190004</v>
          </cell>
          <cell r="R475">
            <v>5549009.6257616719</v>
          </cell>
          <cell r="S475">
            <v>5727535.673525</v>
          </cell>
          <cell r="T475">
            <v>5931265.3986189999</v>
          </cell>
          <cell r="U475">
            <v>3312049.3540830002</v>
          </cell>
          <cell r="V475">
            <v>3563075.3821552508</v>
          </cell>
          <cell r="W475">
            <v>3677708.7687880001</v>
          </cell>
          <cell r="X475">
            <v>3808525.692357</v>
          </cell>
          <cell r="Y475">
            <v>5030138.4727600003</v>
          </cell>
          <cell r="Z475">
            <v>5132833.9038295466</v>
          </cell>
          <cell r="AA475">
            <v>5297970.4980106251</v>
          </cell>
          <cell r="AB475">
            <v>5486420.4937225748</v>
          </cell>
          <cell r="AC475">
            <v>0</v>
          </cell>
          <cell r="AD475">
            <v>0</v>
          </cell>
          <cell r="AE475">
            <v>0</v>
          </cell>
          <cell r="AF475">
            <v>0</v>
          </cell>
        </row>
        <row r="476">
          <cell r="A476" t="str">
            <v>R955</v>
          </cell>
          <cell r="B476" t="str">
            <v/>
          </cell>
          <cell r="C476" t="str">
            <v/>
          </cell>
          <cell r="D476" t="str">
            <v>R955</v>
          </cell>
          <cell r="E476" t="str">
            <v/>
          </cell>
          <cell r="F476" t="str">
            <v/>
          </cell>
          <cell r="G476" t="str">
            <v>Buckinghamshire Fire Authority</v>
          </cell>
          <cell r="H476">
            <v>10023259.132572999</v>
          </cell>
          <cell r="I476">
            <v>9127389.8904669993</v>
          </cell>
          <cell r="J476">
            <v>8041750.6990524419</v>
          </cell>
          <cell r="K476">
            <v>7592539.4231669996</v>
          </cell>
          <cell r="L476">
            <v>7422445.8034070004</v>
          </cell>
          <cell r="M476">
            <v>4418223.8789449995</v>
          </cell>
          <cell r="N476">
            <v>3236442.238142658</v>
          </cell>
          <cell r="O476">
            <v>2632631.7119999998</v>
          </cell>
          <cell r="P476">
            <v>2286113.0654770001</v>
          </cell>
          <cell r="Q476">
            <v>4709166.0115219997</v>
          </cell>
          <cell r="R476">
            <v>4805308.4609097838</v>
          </cell>
          <cell r="S476">
            <v>4959907.711166</v>
          </cell>
          <cell r="T476">
            <v>5136332.7379289996</v>
          </cell>
          <cell r="U476">
            <v>1566981.368764</v>
          </cell>
          <cell r="V476">
            <v>1726138.4712584522</v>
          </cell>
          <cell r="W476">
            <v>1781672.8278280001</v>
          </cell>
          <cell r="X476">
            <v>1845047.328855</v>
          </cell>
          <cell r="Y476">
            <v>4355978.5606580004</v>
          </cell>
          <cell r="Z476">
            <v>4444910.3263415499</v>
          </cell>
          <cell r="AA476">
            <v>4587914.6328285504</v>
          </cell>
          <cell r="AB476">
            <v>4751107.7825843245</v>
          </cell>
          <cell r="AC476">
            <v>0</v>
          </cell>
          <cell r="AD476">
            <v>0</v>
          </cell>
          <cell r="AE476">
            <v>0</v>
          </cell>
          <cell r="AF476">
            <v>0</v>
          </cell>
        </row>
        <row r="477">
          <cell r="A477" t="str">
            <v>R956</v>
          </cell>
          <cell r="B477" t="str">
            <v/>
          </cell>
          <cell r="C477" t="str">
            <v/>
          </cell>
          <cell r="D477" t="str">
            <v>R956</v>
          </cell>
          <cell r="E477" t="str">
            <v/>
          </cell>
          <cell r="F477" t="str">
            <v/>
          </cell>
          <cell r="G477" t="str">
            <v>Derbyshire Fire Authority</v>
          </cell>
          <cell r="H477">
            <v>16763566.868542001</v>
          </cell>
          <cell r="I477">
            <v>15510703.306138</v>
          </cell>
          <cell r="J477">
            <v>13993671.358273445</v>
          </cell>
          <cell r="K477">
            <v>13369949.342165001</v>
          </cell>
          <cell r="L477">
            <v>13138473.908985</v>
          </cell>
          <cell r="M477">
            <v>7289459.4228490004</v>
          </cell>
          <cell r="N477">
            <v>5604582.3571815044</v>
          </cell>
          <cell r="O477">
            <v>4710961.5654889997</v>
          </cell>
          <cell r="P477">
            <v>4171484.0001719999</v>
          </cell>
          <cell r="Q477">
            <v>8221243.8832900003</v>
          </cell>
          <cell r="R477">
            <v>8389089.0010919403</v>
          </cell>
          <cell r="S477">
            <v>8658987.7766759992</v>
          </cell>
          <cell r="T477">
            <v>8966989.9088129997</v>
          </cell>
          <cell r="U477">
            <v>5542477.8639319995</v>
          </cell>
          <cell r="V477">
            <v>5733498.8178698057</v>
          </cell>
          <cell r="W477">
            <v>5917960.3619720004</v>
          </cell>
          <cell r="X477">
            <v>6128463.5358309997</v>
          </cell>
          <cell r="Y477">
            <v>7604650.5920430003</v>
          </cell>
          <cell r="Z477">
            <v>7759907.3260100456</v>
          </cell>
          <cell r="AA477">
            <v>8009563.6934252996</v>
          </cell>
          <cell r="AB477">
            <v>8294465.6656520255</v>
          </cell>
          <cell r="AC477">
            <v>0</v>
          </cell>
          <cell r="AD477">
            <v>0</v>
          </cell>
          <cell r="AE477">
            <v>0</v>
          </cell>
          <cell r="AF477">
            <v>0</v>
          </cell>
        </row>
        <row r="478">
          <cell r="A478" t="str">
            <v>R957</v>
          </cell>
          <cell r="B478" t="str">
            <v/>
          </cell>
          <cell r="C478" t="str">
            <v/>
          </cell>
          <cell r="D478" t="str">
            <v>R957</v>
          </cell>
          <cell r="E478" t="str">
            <v/>
          </cell>
          <cell r="F478" t="str">
            <v/>
          </cell>
          <cell r="G478" t="str">
            <v>Dorset Fire Authority</v>
          </cell>
          <cell r="H478">
            <v>0</v>
          </cell>
          <cell r="I478">
            <v>0</v>
          </cell>
          <cell r="J478">
            <v>0</v>
          </cell>
          <cell r="K478">
            <v>0</v>
          </cell>
          <cell r="L478">
            <v>0</v>
          </cell>
          <cell r="N478">
            <v>0</v>
          </cell>
          <cell r="O478">
            <v>0</v>
          </cell>
          <cell r="P478">
            <v>0</v>
          </cell>
          <cell r="Q478">
            <v>0</v>
          </cell>
          <cell r="R478">
            <v>0</v>
          </cell>
          <cell r="S478">
            <v>0</v>
          </cell>
          <cell r="T478">
            <v>0</v>
          </cell>
          <cell r="U478">
            <v>2738783.7891290002</v>
          </cell>
          <cell r="V478">
            <v>0</v>
          </cell>
          <cell r="W478">
            <v>0</v>
          </cell>
          <cell r="X478">
            <v>0</v>
          </cell>
          <cell r="Y478">
            <v>0</v>
          </cell>
          <cell r="Z478">
            <v>0</v>
          </cell>
          <cell r="AA478">
            <v>0</v>
          </cell>
          <cell r="AB478">
            <v>0</v>
          </cell>
          <cell r="AC478">
            <v>0</v>
          </cell>
          <cell r="AD478">
            <v>0</v>
          </cell>
          <cell r="AE478">
            <v>0</v>
          </cell>
          <cell r="AF478">
            <v>0</v>
          </cell>
        </row>
        <row r="479">
          <cell r="A479" t="str">
            <v>R958</v>
          </cell>
          <cell r="B479" t="str">
            <v/>
          </cell>
          <cell r="C479" t="str">
            <v/>
          </cell>
          <cell r="D479" t="str">
            <v>R958</v>
          </cell>
          <cell r="E479" t="str">
            <v/>
          </cell>
          <cell r="F479" t="str">
            <v/>
          </cell>
          <cell r="G479" t="str">
            <v>Durham Fire Authority</v>
          </cell>
          <cell r="H479">
            <v>13282810.423176</v>
          </cell>
          <cell r="I479">
            <v>12332139.905843999</v>
          </cell>
          <cell r="J479">
            <v>11181228.682070497</v>
          </cell>
          <cell r="K479">
            <v>10708720.681441</v>
          </cell>
          <cell r="L479">
            <v>10534175.179184999</v>
          </cell>
          <cell r="M479">
            <v>5813319.3386779996</v>
          </cell>
          <cell r="N479">
            <v>4529319.7134943828</v>
          </cell>
          <cell r="O479">
            <v>3842802.5295460001</v>
          </cell>
          <cell r="P479">
            <v>3424034.7827969999</v>
          </cell>
          <cell r="Q479">
            <v>6518820.5671659997</v>
          </cell>
          <cell r="R479">
            <v>6651908.9685761146</v>
          </cell>
          <cell r="S479">
            <v>6865918.1518949997</v>
          </cell>
          <cell r="T479">
            <v>7110140.3963890001</v>
          </cell>
          <cell r="U479">
            <v>5040040.625976</v>
          </cell>
          <cell r="V479">
            <v>5307010.6865252629</v>
          </cell>
          <cell r="W479">
            <v>5477751.000058</v>
          </cell>
          <cell r="X479">
            <v>5672595.8284430001</v>
          </cell>
          <cell r="Y479">
            <v>6029909.0246289996</v>
          </cell>
          <cell r="Z479">
            <v>6153015.7959329067</v>
          </cell>
          <cell r="AA479">
            <v>6350974.2905028751</v>
          </cell>
          <cell r="AB479">
            <v>6576879.8666598257</v>
          </cell>
          <cell r="AC479">
            <v>0</v>
          </cell>
          <cell r="AD479">
            <v>0</v>
          </cell>
          <cell r="AE479">
            <v>0</v>
          </cell>
          <cell r="AF479">
            <v>0</v>
          </cell>
        </row>
        <row r="480">
          <cell r="A480" t="str">
            <v>R959</v>
          </cell>
          <cell r="B480" t="str">
            <v/>
          </cell>
          <cell r="C480" t="str">
            <v/>
          </cell>
          <cell r="D480" t="str">
            <v>R959</v>
          </cell>
          <cell r="E480" t="str">
            <v/>
          </cell>
          <cell r="F480" t="str">
            <v/>
          </cell>
          <cell r="G480" t="str">
            <v>East Sussex Fire Authority</v>
          </cell>
          <cell r="H480">
            <v>14560762.866008</v>
          </cell>
          <cell r="I480">
            <v>13300681.955288</v>
          </cell>
          <cell r="J480">
            <v>11774040.938470099</v>
          </cell>
          <cell r="K480">
            <v>11143528.052627999</v>
          </cell>
          <cell r="L480">
            <v>10906167.210605999</v>
          </cell>
          <cell r="M480">
            <v>6195574.1068120003</v>
          </cell>
          <cell r="N480">
            <v>4523875.032994926</v>
          </cell>
          <cell r="O480">
            <v>3660105.4847889999</v>
          </cell>
          <cell r="P480">
            <v>3156557.6280700001</v>
          </cell>
          <cell r="Q480">
            <v>7105107.8484760001</v>
          </cell>
          <cell r="R480">
            <v>7250165.9054751722</v>
          </cell>
          <cell r="S480">
            <v>7483422.5678390004</v>
          </cell>
          <cell r="T480">
            <v>7749609.5825370001</v>
          </cell>
          <cell r="U480">
            <v>4768231.3538650004</v>
          </cell>
          <cell r="V480">
            <v>4820872.953278577</v>
          </cell>
          <cell r="W480">
            <v>4975972.9536680002</v>
          </cell>
          <cell r="X480">
            <v>5152969.4247000003</v>
          </cell>
          <cell r="Y480">
            <v>6572224.7598409997</v>
          </cell>
          <cell r="Z480">
            <v>6706403.4625645345</v>
          </cell>
          <cell r="AA480">
            <v>6922165.8752510753</v>
          </cell>
          <cell r="AB480">
            <v>7168388.8638467258</v>
          </cell>
          <cell r="AC480">
            <v>0</v>
          </cell>
          <cell r="AD480">
            <v>0</v>
          </cell>
          <cell r="AE480">
            <v>0</v>
          </cell>
          <cell r="AF480">
            <v>0</v>
          </cell>
        </row>
        <row r="481">
          <cell r="A481" t="str">
            <v>R960</v>
          </cell>
          <cell r="B481" t="str">
            <v/>
          </cell>
          <cell r="C481" t="str">
            <v/>
          </cell>
          <cell r="D481" t="str">
            <v>R960</v>
          </cell>
          <cell r="E481" t="str">
            <v/>
          </cell>
          <cell r="F481" t="str">
            <v/>
          </cell>
          <cell r="G481" t="str">
            <v>Hampshire Fire Authority</v>
          </cell>
          <cell r="H481">
            <v>28020304.314397</v>
          </cell>
          <cell r="I481">
            <v>25857539.831440002</v>
          </cell>
          <cell r="J481">
            <v>23238109.515571743</v>
          </cell>
          <cell r="K481">
            <v>22159040.258412</v>
          </cell>
          <cell r="L481">
            <v>21756088.020018999</v>
          </cell>
          <cell r="M481">
            <v>12525961.517015001</v>
          </cell>
          <cell r="N481">
            <v>9634353.3696117699</v>
          </cell>
          <cell r="O481">
            <v>8117615.9548420003</v>
          </cell>
          <cell r="P481">
            <v>7215207.1130579999</v>
          </cell>
          <cell r="Q481">
            <v>13331578.314425001</v>
          </cell>
          <cell r="R481">
            <v>13603756.145959971</v>
          </cell>
          <cell r="S481">
            <v>14041424.30357</v>
          </cell>
          <cell r="T481">
            <v>14540880.906961</v>
          </cell>
          <cell r="U481">
            <v>6646058.8956390005</v>
          </cell>
          <cell r="V481">
            <v>7074067.6936352253</v>
          </cell>
          <cell r="W481">
            <v>7301658.819282</v>
          </cell>
          <cell r="X481">
            <v>7561380.4567849999</v>
          </cell>
          <cell r="Y481">
            <v>12331709.940842999</v>
          </cell>
          <cell r="Z481">
            <v>12583474.435012974</v>
          </cell>
          <cell r="AA481">
            <v>12988317.480802251</v>
          </cell>
          <cell r="AB481">
            <v>13450314.838938925</v>
          </cell>
          <cell r="AC481">
            <v>0</v>
          </cell>
          <cell r="AD481">
            <v>0</v>
          </cell>
          <cell r="AE481">
            <v>0</v>
          </cell>
          <cell r="AF481">
            <v>0</v>
          </cell>
        </row>
        <row r="482">
          <cell r="A482" t="str">
            <v>R961</v>
          </cell>
          <cell r="B482" t="str">
            <v/>
          </cell>
          <cell r="C482" t="str">
            <v/>
          </cell>
          <cell r="D482" t="str">
            <v>R961</v>
          </cell>
          <cell r="E482" t="str">
            <v/>
          </cell>
          <cell r="F482" t="str">
            <v/>
          </cell>
          <cell r="G482" t="str">
            <v>Leicestershire Fire Authority</v>
          </cell>
          <cell r="H482">
            <v>16562237.993181</v>
          </cell>
          <cell r="I482">
            <v>15412438.526458999</v>
          </cell>
          <cell r="J482">
            <v>14020724.303462133</v>
          </cell>
          <cell r="K482">
            <v>13450231.698112</v>
          </cell>
          <cell r="L482">
            <v>13240531.52623</v>
          </cell>
          <cell r="M482">
            <v>7168820.3863770002</v>
          </cell>
          <cell r="N482">
            <v>5608804.2521994114</v>
          </cell>
          <cell r="O482">
            <v>4767678.3371000001</v>
          </cell>
          <cell r="P482">
            <v>4249137.7999750003</v>
          </cell>
          <cell r="Q482">
            <v>8243618.1400819998</v>
          </cell>
          <cell r="R482">
            <v>8411920.0512627214</v>
          </cell>
          <cell r="S482">
            <v>8682553.3610120006</v>
          </cell>
          <cell r="T482">
            <v>8991393.7262549996</v>
          </cell>
          <cell r="U482">
            <v>4944745.7711370001</v>
          </cell>
          <cell r="V482">
            <v>4987940.9293940868</v>
          </cell>
          <cell r="W482">
            <v>5148415.94037</v>
          </cell>
          <cell r="X482">
            <v>5331546.2470129998</v>
          </cell>
          <cell r="Y482">
            <v>7625346.7795759998</v>
          </cell>
          <cell r="Z482">
            <v>7781026.0474180179</v>
          </cell>
          <cell r="AA482">
            <v>8031361.8589361012</v>
          </cell>
          <cell r="AB482">
            <v>8317039.1967858747</v>
          </cell>
          <cell r="AC482">
            <v>0</v>
          </cell>
          <cell r="AD482">
            <v>0</v>
          </cell>
          <cell r="AE482">
            <v>0</v>
          </cell>
          <cell r="AF482">
            <v>0</v>
          </cell>
        </row>
        <row r="483">
          <cell r="A483" t="str">
            <v>R962</v>
          </cell>
          <cell r="B483" t="str">
            <v/>
          </cell>
          <cell r="C483" t="str">
            <v/>
          </cell>
          <cell r="D483" t="str">
            <v>R962</v>
          </cell>
          <cell r="E483" t="str">
            <v/>
          </cell>
          <cell r="F483" t="str">
            <v/>
          </cell>
          <cell r="G483" t="str">
            <v>Staffordshire Fire Authority</v>
          </cell>
          <cell r="H483">
            <v>18202315.913263001</v>
          </cell>
          <cell r="I483">
            <v>16845596.251809999</v>
          </cell>
          <cell r="J483">
            <v>15202735.353999259</v>
          </cell>
          <cell r="K483">
            <v>14527035.623396</v>
          </cell>
          <cell r="L483">
            <v>14275981.596517</v>
          </cell>
          <cell r="M483">
            <v>8042651.0731950002</v>
          </cell>
          <cell r="N483">
            <v>6220069.0295960046</v>
          </cell>
          <cell r="O483">
            <v>5255373.599684</v>
          </cell>
          <cell r="P483">
            <v>4674524.4806519998</v>
          </cell>
          <cell r="Q483">
            <v>8802945.1786150001</v>
          </cell>
          <cell r="R483">
            <v>8982666.3244032543</v>
          </cell>
          <cell r="S483">
            <v>9271662.0237119999</v>
          </cell>
          <cell r="T483">
            <v>9601457.1158649996</v>
          </cell>
          <cell r="U483">
            <v>5304303.4615540002</v>
          </cell>
          <cell r="V483">
            <v>5640794.9536426272</v>
          </cell>
          <cell r="W483">
            <v>5822273.9737259997</v>
          </cell>
          <cell r="X483">
            <v>6029373.5613500001</v>
          </cell>
          <cell r="Y483">
            <v>8142724.2902189996</v>
          </cell>
          <cell r="Z483">
            <v>8308966.3500730107</v>
          </cell>
          <cell r="AA483">
            <v>8576287.3719335999</v>
          </cell>
          <cell r="AB483">
            <v>8881347.8321751244</v>
          </cell>
          <cell r="AC483">
            <v>0</v>
          </cell>
          <cell r="AD483">
            <v>0</v>
          </cell>
          <cell r="AE483">
            <v>0</v>
          </cell>
          <cell r="AF483">
            <v>0</v>
          </cell>
        </row>
        <row r="484">
          <cell r="A484" t="str">
            <v>R963</v>
          </cell>
          <cell r="B484" t="str">
            <v/>
          </cell>
          <cell r="C484" t="str">
            <v/>
          </cell>
          <cell r="D484" t="str">
            <v>R963</v>
          </cell>
          <cell r="E484" t="str">
            <v/>
          </cell>
          <cell r="F484" t="str">
            <v/>
          </cell>
          <cell r="G484" t="str">
            <v>Wiltshire Fire Authority</v>
          </cell>
          <cell r="H484">
            <v>0</v>
          </cell>
          <cell r="I484">
            <v>0</v>
          </cell>
          <cell r="J484">
            <v>0</v>
          </cell>
          <cell r="K484">
            <v>0</v>
          </cell>
          <cell r="L484">
            <v>0</v>
          </cell>
          <cell r="N484">
            <v>0</v>
          </cell>
          <cell r="O484">
            <v>0</v>
          </cell>
          <cell r="P484">
            <v>0</v>
          </cell>
          <cell r="Q484">
            <v>0</v>
          </cell>
          <cell r="R484">
            <v>0</v>
          </cell>
          <cell r="S484">
            <v>0</v>
          </cell>
          <cell r="T484">
            <v>0</v>
          </cell>
          <cell r="U484">
            <v>1819054.7923989999</v>
          </cell>
          <cell r="V484">
            <v>0</v>
          </cell>
          <cell r="W484">
            <v>0</v>
          </cell>
          <cell r="X484">
            <v>0</v>
          </cell>
          <cell r="Y484">
            <v>0</v>
          </cell>
          <cell r="Z484">
            <v>0</v>
          </cell>
          <cell r="AA484">
            <v>0</v>
          </cell>
          <cell r="AB484">
            <v>0</v>
          </cell>
          <cell r="AC484">
            <v>0</v>
          </cell>
          <cell r="AD484">
            <v>0</v>
          </cell>
          <cell r="AE484">
            <v>0</v>
          </cell>
          <cell r="AF484">
            <v>0</v>
          </cell>
        </row>
        <row r="485">
          <cell r="A485" t="str">
            <v>R964</v>
          </cell>
          <cell r="B485" t="str">
            <v/>
          </cell>
          <cell r="C485" t="str">
            <v/>
          </cell>
          <cell r="D485" t="str">
            <v>R964</v>
          </cell>
          <cell r="E485" t="str">
            <v/>
          </cell>
          <cell r="F485" t="str">
            <v/>
          </cell>
          <cell r="G485" t="str">
            <v>Berkshire Fire Authority</v>
          </cell>
          <cell r="H485">
            <v>13327663.830759</v>
          </cell>
          <cell r="I485">
            <v>12228909.899347</v>
          </cell>
          <cell r="J485">
            <v>10897967.970491262</v>
          </cell>
          <cell r="K485">
            <v>10349078.441376001</v>
          </cell>
          <cell r="L485">
            <v>10143386.921529001</v>
          </cell>
          <cell r="M485">
            <v>5706229.3253159998</v>
          </cell>
          <cell r="N485">
            <v>4242120.1890553758</v>
          </cell>
          <cell r="O485">
            <v>3479094.7547840001</v>
          </cell>
          <cell r="P485">
            <v>3029036.3784650001</v>
          </cell>
          <cell r="Q485">
            <v>6522680.574031</v>
          </cell>
          <cell r="R485">
            <v>6655847.7814358864</v>
          </cell>
          <cell r="S485">
            <v>6869983.6865919996</v>
          </cell>
          <cell r="T485">
            <v>7114350.5430640001</v>
          </cell>
          <cell r="U485">
            <v>1882826.654329</v>
          </cell>
          <cell r="V485">
            <v>1787394.9347900504</v>
          </cell>
          <cell r="W485">
            <v>1844900.070845</v>
          </cell>
          <cell r="X485">
            <v>1910523.5790490001</v>
          </cell>
          <cell r="Y485">
            <v>6033479.5309779998</v>
          </cell>
          <cell r="Z485">
            <v>6156659.1978281951</v>
          </cell>
          <cell r="AA485">
            <v>6354734.9100976</v>
          </cell>
          <cell r="AB485">
            <v>6580774.2523342008</v>
          </cell>
          <cell r="AC485">
            <v>0</v>
          </cell>
          <cell r="AD485">
            <v>0</v>
          </cell>
          <cell r="AE485">
            <v>0</v>
          </cell>
          <cell r="AF485">
            <v>0</v>
          </cell>
        </row>
        <row r="486">
          <cell r="A486" t="str">
            <v>R965</v>
          </cell>
          <cell r="B486" t="str">
            <v/>
          </cell>
          <cell r="C486" t="str">
            <v/>
          </cell>
          <cell r="D486" t="str">
            <v>R965</v>
          </cell>
          <cell r="E486" t="str">
            <v/>
          </cell>
          <cell r="F486" t="str">
            <v/>
          </cell>
          <cell r="G486" t="str">
            <v>Cambridgeshire Fire Authority</v>
          </cell>
          <cell r="H486">
            <v>11635485.357874</v>
          </cell>
          <cell r="I486">
            <v>10676281.706095001</v>
          </cell>
          <cell r="J486">
            <v>9514306.8950468693</v>
          </cell>
          <cell r="K486">
            <v>9034862.8421730008</v>
          </cell>
          <cell r="L486">
            <v>8854914.6029020008</v>
          </cell>
          <cell r="M486">
            <v>5079452.8441650001</v>
          </cell>
          <cell r="N486">
            <v>3803213.037091203</v>
          </cell>
          <cell r="O486">
            <v>3140028.2658500001</v>
          </cell>
          <cell r="P486">
            <v>2750399.4420889998</v>
          </cell>
          <cell r="Q486">
            <v>5596828.8619299997</v>
          </cell>
          <cell r="R486">
            <v>5711093.8579556663</v>
          </cell>
          <cell r="S486">
            <v>5894834.5763229998</v>
          </cell>
          <cell r="T486">
            <v>6104515.1608130001</v>
          </cell>
          <cell r="U486">
            <v>2064567.9087420001</v>
          </cell>
          <cell r="V486">
            <v>2247456.9645683342</v>
          </cell>
          <cell r="W486">
            <v>2319763.4906799998</v>
          </cell>
          <cell r="X486">
            <v>2402277.9969500001</v>
          </cell>
          <cell r="Y486">
            <v>5177066.6972850002</v>
          </cell>
          <cell r="Z486">
            <v>5282761.8186089918</v>
          </cell>
          <cell r="AA486">
            <v>5452721.9830987751</v>
          </cell>
          <cell r="AB486">
            <v>5646676.5237520253</v>
          </cell>
          <cell r="AC486">
            <v>0</v>
          </cell>
          <cell r="AD486">
            <v>0</v>
          </cell>
          <cell r="AE486">
            <v>0</v>
          </cell>
          <cell r="AF486">
            <v>0</v>
          </cell>
        </row>
        <row r="487">
          <cell r="A487" t="str">
            <v>R966</v>
          </cell>
          <cell r="B487" t="str">
            <v/>
          </cell>
          <cell r="C487" t="str">
            <v/>
          </cell>
          <cell r="D487" t="str">
            <v>R966</v>
          </cell>
          <cell r="E487" t="str">
            <v/>
          </cell>
          <cell r="F487" t="str">
            <v/>
          </cell>
          <cell r="G487" t="str">
            <v>Cheshire Fire Authority</v>
          </cell>
          <cell r="H487">
            <v>17436917.397790998</v>
          </cell>
          <cell r="I487">
            <v>16035949.310663</v>
          </cell>
          <cell r="J487">
            <v>14339190.628809147</v>
          </cell>
          <cell r="K487">
            <v>13640287.915209999</v>
          </cell>
          <cell r="L487">
            <v>13379386.860611999</v>
          </cell>
          <cell r="M487">
            <v>7369970.287819</v>
          </cell>
          <cell r="N487">
            <v>5496286.7645889819</v>
          </cell>
          <cell r="O487">
            <v>4512884.8729210002</v>
          </cell>
          <cell r="P487">
            <v>3927320.0504080001</v>
          </cell>
          <cell r="Q487">
            <v>8665979.022845</v>
          </cell>
          <cell r="R487">
            <v>8842903.8642201647</v>
          </cell>
          <cell r="S487">
            <v>9127403.042289</v>
          </cell>
          <cell r="T487">
            <v>9452066.8102039993</v>
          </cell>
          <cell r="U487">
            <v>4172696.2289189999</v>
          </cell>
          <cell r="V487">
            <v>4818666.9697569497</v>
          </cell>
          <cell r="W487">
            <v>4973695.9979290003</v>
          </cell>
          <cell r="X487">
            <v>5150611.4771360001</v>
          </cell>
          <cell r="Y487">
            <v>8016030.5961309997</v>
          </cell>
          <cell r="Z487">
            <v>8179686.0744036529</v>
          </cell>
          <cell r="AA487">
            <v>8442847.8141173255</v>
          </cell>
          <cell r="AB487">
            <v>8743161.7994387001</v>
          </cell>
          <cell r="AC487">
            <v>0</v>
          </cell>
          <cell r="AD487">
            <v>0</v>
          </cell>
          <cell r="AE487">
            <v>0</v>
          </cell>
          <cell r="AF487">
            <v>0</v>
          </cell>
        </row>
        <row r="488">
          <cell r="A488" t="str">
            <v>R968</v>
          </cell>
          <cell r="B488" t="str">
            <v/>
          </cell>
          <cell r="C488" t="str">
            <v/>
          </cell>
          <cell r="D488" t="str">
            <v>R968</v>
          </cell>
          <cell r="E488" t="str">
            <v/>
          </cell>
          <cell r="F488" t="str">
            <v/>
          </cell>
          <cell r="G488" t="str">
            <v>Essex Fire Authority</v>
          </cell>
          <cell r="H488">
            <v>31739478.692963</v>
          </cell>
          <cell r="I488">
            <v>29351722.058269002</v>
          </cell>
          <cell r="J488">
            <v>26460091.498737961</v>
          </cell>
          <cell r="K488">
            <v>25269865.170334</v>
          </cell>
          <cell r="L488">
            <v>24826557.363496002</v>
          </cell>
          <cell r="M488">
            <v>14233622.478731001</v>
          </cell>
          <cell r="N488">
            <v>11033340.425472841</v>
          </cell>
          <cell r="O488">
            <v>9346795.4592080005</v>
          </cell>
          <cell r="P488">
            <v>8337100.5009289999</v>
          </cell>
          <cell r="Q488">
            <v>15118099.579538001</v>
          </cell>
          <cell r="R488">
            <v>15426751.07326512</v>
          </cell>
          <cell r="S488">
            <v>15923069.711126</v>
          </cell>
          <cell r="T488">
            <v>16489456.862567</v>
          </cell>
          <cell r="U488">
            <v>8762673.2072650008</v>
          </cell>
          <cell r="V488">
            <v>9423052.2345124017</v>
          </cell>
          <cell r="W488">
            <v>9726216.2920190003</v>
          </cell>
          <cell r="X488">
            <v>10072179.981174</v>
          </cell>
          <cell r="Y488">
            <v>13984242.111073</v>
          </cell>
          <cell r="Z488">
            <v>14269744.742770238</v>
          </cell>
          <cell r="AA488">
            <v>14728839.48279155</v>
          </cell>
          <cell r="AB488">
            <v>15252747.597874476</v>
          </cell>
          <cell r="AC488">
            <v>0</v>
          </cell>
          <cell r="AD488">
            <v>0</v>
          </cell>
          <cell r="AE488">
            <v>0</v>
          </cell>
          <cell r="AF488">
            <v>0</v>
          </cell>
        </row>
        <row r="489">
          <cell r="A489" t="str">
            <v>R969</v>
          </cell>
          <cell r="B489" t="str">
            <v/>
          </cell>
          <cell r="C489" t="str">
            <v/>
          </cell>
          <cell r="D489" t="str">
            <v>R969</v>
          </cell>
          <cell r="E489" t="str">
            <v/>
          </cell>
          <cell r="F489" t="str">
            <v/>
          </cell>
          <cell r="G489" t="str">
            <v>Hereford and Worcester Fire Authority</v>
          </cell>
          <cell r="H489">
            <v>10696801.143793</v>
          </cell>
          <cell r="I489">
            <v>9669555.0605280008</v>
          </cell>
          <cell r="J489">
            <v>8424564.3689323403</v>
          </cell>
          <cell r="K489">
            <v>7908942.9710670002</v>
          </cell>
          <cell r="L489">
            <v>7713144.7580819996</v>
          </cell>
          <cell r="M489">
            <v>4464269.8763600001</v>
          </cell>
          <cell r="N489">
            <v>3113007.9541165084</v>
          </cell>
          <cell r="O489">
            <v>2426499.994835</v>
          </cell>
          <cell r="P489">
            <v>2035690.0588229999</v>
          </cell>
          <cell r="Q489">
            <v>5205285.1841679998</v>
          </cell>
          <cell r="R489">
            <v>5311556.414815831</v>
          </cell>
          <cell r="S489">
            <v>5482442.9762310004</v>
          </cell>
          <cell r="T489">
            <v>5677454.6992579997</v>
          </cell>
          <cell r="U489">
            <v>2844626.2541800002</v>
          </cell>
          <cell r="V489">
            <v>3152926.7278240221</v>
          </cell>
          <cell r="W489">
            <v>3254364.5672880001</v>
          </cell>
          <cell r="X489">
            <v>3370123.0429130001</v>
          </cell>
          <cell r="Y489">
            <v>4814888.7953559998</v>
          </cell>
          <cell r="Z489">
            <v>4913189.6837046435</v>
          </cell>
          <cell r="AA489">
            <v>5071259.753013676</v>
          </cell>
          <cell r="AB489">
            <v>5251645.5968136499</v>
          </cell>
          <cell r="AC489">
            <v>0</v>
          </cell>
          <cell r="AD489">
            <v>0</v>
          </cell>
          <cell r="AE489">
            <v>0</v>
          </cell>
          <cell r="AF489">
            <v>0</v>
          </cell>
        </row>
        <row r="490">
          <cell r="A490" t="str">
            <v>R970</v>
          </cell>
          <cell r="B490" t="str">
            <v/>
          </cell>
          <cell r="C490" t="str">
            <v/>
          </cell>
          <cell r="D490" t="str">
            <v>R970</v>
          </cell>
          <cell r="E490" t="str">
            <v/>
          </cell>
          <cell r="F490" t="str">
            <v/>
          </cell>
          <cell r="G490" t="str">
            <v>Kent Fire Authority</v>
          </cell>
          <cell r="H490">
            <v>27887691.261234</v>
          </cell>
          <cell r="I490">
            <v>25578607.281886999</v>
          </cell>
          <cell r="J490">
            <v>22781517.798620202</v>
          </cell>
          <cell r="K490">
            <v>21627811.555422999</v>
          </cell>
          <cell r="L490">
            <v>21195272.480753001</v>
          </cell>
          <cell r="M490">
            <v>11939511.486269001</v>
          </cell>
          <cell r="N490">
            <v>8863965.8869904503</v>
          </cell>
          <cell r="O490">
            <v>7262495.8616249999</v>
          </cell>
          <cell r="P490">
            <v>6318979.2943630004</v>
          </cell>
          <cell r="Q490">
            <v>13639095.795618</v>
          </cell>
          <cell r="R490">
            <v>13917551.911629751</v>
          </cell>
          <cell r="S490">
            <v>14365315.693798</v>
          </cell>
          <cell r="T490">
            <v>14876293.186389999</v>
          </cell>
          <cell r="U490">
            <v>7414362.8880059998</v>
          </cell>
          <cell r="V490">
            <v>7910758.3509502774</v>
          </cell>
          <cell r="W490">
            <v>8165267.9875250002</v>
          </cell>
          <cell r="X490">
            <v>8455708.3963220008</v>
          </cell>
          <cell r="Y490">
            <v>12616163.610946</v>
          </cell>
          <cell r="Z490">
            <v>12873735.518257521</v>
          </cell>
          <cell r="AA490">
            <v>13287917.016763151</v>
          </cell>
          <cell r="AB490">
            <v>13760571.197410749</v>
          </cell>
          <cell r="AC490">
            <v>0</v>
          </cell>
          <cell r="AD490">
            <v>0</v>
          </cell>
          <cell r="AE490">
            <v>0</v>
          </cell>
          <cell r="AF490">
            <v>0</v>
          </cell>
        </row>
        <row r="491">
          <cell r="A491" t="str">
            <v>R971</v>
          </cell>
          <cell r="B491" t="str">
            <v/>
          </cell>
          <cell r="C491" t="str">
            <v/>
          </cell>
          <cell r="D491" t="str">
            <v>R971</v>
          </cell>
          <cell r="E491" t="str">
            <v/>
          </cell>
          <cell r="F491" t="str">
            <v/>
          </cell>
          <cell r="G491" t="str">
            <v>Lancashire Fire Authority</v>
          </cell>
          <cell r="H491">
            <v>29442255.564663999</v>
          </cell>
          <cell r="I491">
            <v>27569685.31318</v>
          </cell>
          <cell r="J491">
            <v>25303823.500871755</v>
          </cell>
          <cell r="K491">
            <v>24377260.515140999</v>
          </cell>
          <cell r="L491">
            <v>24039363.799982999</v>
          </cell>
          <cell r="M491">
            <v>13218223.729953</v>
          </cell>
          <cell r="N491">
            <v>10659362.124151357</v>
          </cell>
          <cell r="O491">
            <v>9261648.7913269997</v>
          </cell>
          <cell r="P491">
            <v>8386086.3859559996</v>
          </cell>
          <cell r="Q491">
            <v>14351461.583226001</v>
          </cell>
          <cell r="R491">
            <v>14644461.376720399</v>
          </cell>
          <cell r="S491">
            <v>15115611.723813999</v>
          </cell>
          <cell r="T491">
            <v>15653277.414027</v>
          </cell>
          <cell r="U491">
            <v>9674179.0992740002</v>
          </cell>
          <cell r="V491">
            <v>10477390.550201545</v>
          </cell>
          <cell r="W491">
            <v>10814475.408932</v>
          </cell>
          <cell r="X491">
            <v>11199148.718308</v>
          </cell>
          <cell r="Y491">
            <v>13275101.964484001</v>
          </cell>
          <cell r="Z491">
            <v>13546126.773466369</v>
          </cell>
          <cell r="AA491">
            <v>13981940.844527951</v>
          </cell>
          <cell r="AB491">
            <v>14479281.607974976</v>
          </cell>
          <cell r="AC491">
            <v>0</v>
          </cell>
          <cell r="AD491">
            <v>0</v>
          </cell>
          <cell r="AE491">
            <v>0</v>
          </cell>
          <cell r="AF491">
            <v>0</v>
          </cell>
        </row>
        <row r="492">
          <cell r="A492" t="str">
            <v>R972</v>
          </cell>
          <cell r="B492" t="str">
            <v/>
          </cell>
          <cell r="C492" t="str">
            <v/>
          </cell>
          <cell r="D492" t="str">
            <v>R972</v>
          </cell>
          <cell r="E492" t="str">
            <v/>
          </cell>
          <cell r="F492" t="str">
            <v/>
          </cell>
          <cell r="G492" t="str">
            <v>Nottinghamshire Fire Authority</v>
          </cell>
          <cell r="H492">
            <v>20186718.32883</v>
          </cell>
          <cell r="I492">
            <v>18793794.522843</v>
          </cell>
          <cell r="J492">
            <v>17107758.18372193</v>
          </cell>
          <cell r="K492">
            <v>16416469.651443999</v>
          </cell>
          <cell r="L492">
            <v>16162192.732042</v>
          </cell>
          <cell r="M492">
            <v>8867336.135125</v>
          </cell>
          <cell r="N492">
            <v>6978640.9768395051</v>
          </cell>
          <cell r="O492">
            <v>5961472.4435830005</v>
          </cell>
          <cell r="P492">
            <v>5335308.9348290004</v>
          </cell>
          <cell r="Q492">
            <v>9926458.3877189998</v>
          </cell>
          <cell r="R492">
            <v>10129117.206882425</v>
          </cell>
          <cell r="S492">
            <v>10454997.207861001</v>
          </cell>
          <cell r="T492">
            <v>10826883.797212999</v>
          </cell>
          <cell r="U492">
            <v>6531053.1986410003</v>
          </cell>
          <cell r="V492">
            <v>6748092.5953131877</v>
          </cell>
          <cell r="W492">
            <v>6965196.2556469999</v>
          </cell>
          <cell r="X492">
            <v>7212949.8444980001</v>
          </cell>
          <cell r="Y492">
            <v>9181974.0086400006</v>
          </cell>
          <cell r="Z492">
            <v>9369433.4163662437</v>
          </cell>
          <cell r="AA492">
            <v>9670872.4172714259</v>
          </cell>
          <cell r="AB492">
            <v>10014867.512422025</v>
          </cell>
          <cell r="AC492">
            <v>0</v>
          </cell>
          <cell r="AD492">
            <v>0</v>
          </cell>
          <cell r="AE492">
            <v>0</v>
          </cell>
          <cell r="AF492">
            <v>0</v>
          </cell>
        </row>
        <row r="493">
          <cell r="A493" t="str">
            <v>R973</v>
          </cell>
          <cell r="B493" t="str">
            <v/>
          </cell>
          <cell r="C493" t="str">
            <v/>
          </cell>
          <cell r="D493" t="str">
            <v>R973</v>
          </cell>
          <cell r="E493" t="str">
            <v/>
          </cell>
          <cell r="F493" t="str">
            <v/>
          </cell>
          <cell r="G493" t="str">
            <v>Shropshire Fire Authority</v>
          </cell>
          <cell r="H493">
            <v>7229228.2085459996</v>
          </cell>
          <cell r="I493">
            <v>6533205.9855399998</v>
          </cell>
          <cell r="J493">
            <v>5689694.7596956315</v>
          </cell>
          <cell r="K493">
            <v>5340499.9220740004</v>
          </cell>
          <cell r="L493">
            <v>5208077.015315</v>
          </cell>
          <cell r="M493">
            <v>2944349.9998150002</v>
          </cell>
          <cell r="N493">
            <v>2027568.6016880199</v>
          </cell>
          <cell r="O493">
            <v>1560553.6567869999</v>
          </cell>
          <cell r="P493">
            <v>1293677.21584</v>
          </cell>
          <cell r="Q493">
            <v>3588855.9857259998</v>
          </cell>
          <cell r="R493">
            <v>3662126.1580076115</v>
          </cell>
          <cell r="S493">
            <v>3779946.265286</v>
          </cell>
          <cell r="T493">
            <v>3914399.7994749998</v>
          </cell>
          <cell r="U493">
            <v>2161338.602614</v>
          </cell>
          <cell r="V493">
            <v>2230053.896825322</v>
          </cell>
          <cell r="W493">
            <v>2301800.5210609999</v>
          </cell>
          <cell r="X493">
            <v>2383676.080482</v>
          </cell>
          <cell r="Y493">
            <v>3319691.7867959999</v>
          </cell>
          <cell r="Z493">
            <v>3387466.696157041</v>
          </cell>
          <cell r="AA493">
            <v>3496450.2953895503</v>
          </cell>
          <cell r="AB493">
            <v>3620819.8145143748</v>
          </cell>
          <cell r="AC493">
            <v>0</v>
          </cell>
          <cell r="AD493">
            <v>0</v>
          </cell>
          <cell r="AE493">
            <v>0</v>
          </cell>
          <cell r="AF493">
            <v>0</v>
          </cell>
        </row>
        <row r="494">
          <cell r="A494" t="str">
            <v>R572</v>
          </cell>
          <cell r="B494" t="str">
            <v/>
          </cell>
          <cell r="C494" t="str">
            <v/>
          </cell>
          <cell r="D494" t="str">
            <v>R572</v>
          </cell>
          <cell r="E494" t="str">
            <v/>
          </cell>
          <cell r="F494" t="str">
            <v/>
          </cell>
          <cell r="G494" t="str">
            <v>GLA - fire</v>
          </cell>
          <cell r="H494">
            <v>246189815.629444</v>
          </cell>
          <cell r="I494">
            <v>233354235.41093799</v>
          </cell>
          <cell r="J494">
            <v>217839158.056283</v>
          </cell>
          <cell r="K494">
            <v>211548035.94010699</v>
          </cell>
          <cell r="L494">
            <v>209317360.93865901</v>
          </cell>
          <cell r="M494">
            <v>113141311.841682</v>
          </cell>
          <cell r="N494">
            <v>0</v>
          </cell>
          <cell r="O494">
            <v>84934320.234579995</v>
          </cell>
          <cell r="P494">
            <v>78199967.043385997</v>
          </cell>
          <cell r="Q494">
            <v>120212923.56925599</v>
          </cell>
          <cell r="R494">
            <v>217839158.056283</v>
          </cell>
          <cell r="S494">
            <v>126613715.70552801</v>
          </cell>
          <cell r="T494">
            <v>131117393.895273</v>
          </cell>
          <cell r="V494">
            <v>217839158.056283</v>
          </cell>
          <cell r="W494">
            <v>0</v>
          </cell>
          <cell r="X494">
            <v>0</v>
          </cell>
          <cell r="Y494">
            <v>111196954.301562</v>
          </cell>
          <cell r="Z494">
            <v>201501221.20206177</v>
          </cell>
          <cell r="AA494">
            <v>117117687.02761342</v>
          </cell>
          <cell r="AB494">
            <v>121283589.35312752</v>
          </cell>
          <cell r="AD494">
            <v>0</v>
          </cell>
          <cell r="AE494">
            <v>0</v>
          </cell>
          <cell r="AF494">
            <v>0</v>
          </cell>
        </row>
        <row r="495">
          <cell r="A495" t="str">
            <v>R17</v>
          </cell>
          <cell r="B495" t="str">
            <v/>
          </cell>
          <cell r="C495" t="str">
            <v/>
          </cell>
          <cell r="D495" t="str">
            <v/>
          </cell>
          <cell r="E495" t="str">
            <v/>
          </cell>
          <cell r="F495" t="str">
            <v/>
          </cell>
          <cell r="G495" t="str">
            <v>Aylesbury Vale</v>
          </cell>
          <cell r="H495">
            <v>6427434.5248220004</v>
          </cell>
          <cell r="I495">
            <v>5214565.8102129996</v>
          </cell>
          <cell r="J495">
            <v>4302727.5781934541</v>
          </cell>
          <cell r="K495">
            <v>3822257.1228479999</v>
          </cell>
          <cell r="L495">
            <v>3288423.9026429998</v>
          </cell>
          <cell r="M495">
            <v>1569420.6782569999</v>
          </cell>
          <cell r="N495">
            <v>583163.07335830107</v>
          </cell>
          <cell r="O495">
            <v>-16975.430023000001</v>
          </cell>
          <cell r="P495">
            <v>-687371.01092799997</v>
          </cell>
          <cell r="Q495">
            <v>3645145.1319559999</v>
          </cell>
          <cell r="R495">
            <v>3719564.5048351535</v>
          </cell>
          <cell r="S495">
            <v>3839232.552871</v>
          </cell>
          <cell r="T495">
            <v>3975794.9135710001</v>
          </cell>
          <cell r="U495">
            <v>-16156078.237004999</v>
          </cell>
          <cell r="V495">
            <v>-15488323.478448154</v>
          </cell>
          <cell r="W495">
            <v>-15986623.060457001</v>
          </cell>
          <cell r="X495">
            <v>-16555270.81875</v>
          </cell>
          <cell r="Y495">
            <v>3371759.24706</v>
          </cell>
          <cell r="Z495">
            <v>3440597.166972517</v>
          </cell>
          <cell r="AA495">
            <v>3551290.1114056753</v>
          </cell>
          <cell r="AB495">
            <v>3677610.2950531752</v>
          </cell>
          <cell r="AC495">
            <v>0.5</v>
          </cell>
          <cell r="AD495">
            <v>0.5</v>
          </cell>
          <cell r="AE495">
            <v>0.5</v>
          </cell>
          <cell r="AF495">
            <v>0.5</v>
          </cell>
        </row>
        <row r="496">
          <cell r="A496" t="str">
            <v>R18</v>
          </cell>
          <cell r="B496" t="str">
            <v/>
          </cell>
          <cell r="C496" t="str">
            <v/>
          </cell>
          <cell r="D496" t="str">
            <v/>
          </cell>
          <cell r="E496" t="str">
            <v/>
          </cell>
          <cell r="F496" t="str">
            <v/>
          </cell>
          <cell r="G496" t="str">
            <v>South Bucks</v>
          </cell>
          <cell r="H496">
            <v>1923283.8422660001</v>
          </cell>
          <cell r="I496">
            <v>1447718.1226319999</v>
          </cell>
          <cell r="J496">
            <v>1089874.3776734648</v>
          </cell>
          <cell r="K496">
            <v>900334.87159800006</v>
          </cell>
          <cell r="L496">
            <v>689386.08538399998</v>
          </cell>
          <cell r="M496">
            <v>435813.44556000002</v>
          </cell>
          <cell r="N496">
            <v>57310.629767001607</v>
          </cell>
          <cell r="O496">
            <v>-165449.133149</v>
          </cell>
          <cell r="P496">
            <v>-414308.09481600003</v>
          </cell>
          <cell r="Q496">
            <v>1011904.677073</v>
          </cell>
          <cell r="R496">
            <v>1032563.7479064633</v>
          </cell>
          <cell r="S496">
            <v>1065784.0047470001</v>
          </cell>
          <cell r="T496">
            <v>1103694.1802000001</v>
          </cell>
          <cell r="U496">
            <v>-11011909.664022001</v>
          </cell>
          <cell r="V496">
            <v>-10679575.6540129</v>
          </cell>
          <cell r="W496">
            <v>-11023165.332511</v>
          </cell>
          <cell r="X496">
            <v>-11415261.789148999</v>
          </cell>
          <cell r="Y496">
            <v>936011.82629200001</v>
          </cell>
          <cell r="Z496">
            <v>955121.46681347862</v>
          </cell>
          <cell r="AA496">
            <v>985850.20439097506</v>
          </cell>
          <cell r="AB496">
            <v>1020917.1166850001</v>
          </cell>
          <cell r="AC496">
            <v>0.5</v>
          </cell>
          <cell r="AD496">
            <v>0.5</v>
          </cell>
          <cell r="AE496">
            <v>0.5</v>
          </cell>
          <cell r="AF496">
            <v>0.5</v>
          </cell>
        </row>
        <row r="497">
          <cell r="A497" t="str">
            <v>R19</v>
          </cell>
          <cell r="B497" t="str">
            <v/>
          </cell>
          <cell r="C497" t="str">
            <v/>
          </cell>
          <cell r="D497" t="str">
            <v/>
          </cell>
          <cell r="E497" t="str">
            <v/>
          </cell>
          <cell r="F497" t="str">
            <v/>
          </cell>
          <cell r="G497" t="str">
            <v>Chiltern</v>
          </cell>
          <cell r="H497">
            <v>2481425.7185889999</v>
          </cell>
          <cell r="I497">
            <v>1773144.074427</v>
          </cell>
          <cell r="J497">
            <v>1394454.8756355422</v>
          </cell>
          <cell r="K497">
            <v>957410.03822800005</v>
          </cell>
          <cell r="L497">
            <v>642684.66301100003</v>
          </cell>
          <cell r="M497">
            <v>406588.82446500001</v>
          </cell>
          <cell r="N497">
            <v>0</v>
          </cell>
          <cell r="O497">
            <v>-481908.07148400001</v>
          </cell>
          <cell r="P497">
            <v>-847830.31382299995</v>
          </cell>
          <cell r="Q497">
            <v>1366555.2499619999</v>
          </cell>
          <cell r="R497">
            <v>1394454.8756355422</v>
          </cell>
          <cell r="S497">
            <v>1439318.109712</v>
          </cell>
          <cell r="T497">
            <v>1490514.9768340001</v>
          </cell>
          <cell r="U497">
            <v>-6917679.4911890002</v>
          </cell>
          <cell r="V497">
            <v>-6958227.9068397833</v>
          </cell>
          <cell r="W497">
            <v>-7182092.1657649996</v>
          </cell>
          <cell r="X497">
            <v>-7437560.7906569997</v>
          </cell>
          <cell r="Y497">
            <v>1264063.6062149999</v>
          </cell>
          <cell r="Z497">
            <v>1289870.7599628766</v>
          </cell>
          <cell r="AA497">
            <v>1331369.2514836001</v>
          </cell>
          <cell r="AB497">
            <v>1378726.3535714501</v>
          </cell>
          <cell r="AC497">
            <v>0.5</v>
          </cell>
          <cell r="AD497">
            <v>0.5</v>
          </cell>
          <cell r="AE497">
            <v>0.5</v>
          </cell>
          <cell r="AF497">
            <v>0.5</v>
          </cell>
        </row>
        <row r="498">
          <cell r="A498" t="str">
            <v>R21</v>
          </cell>
          <cell r="B498" t="str">
            <v/>
          </cell>
          <cell r="C498" t="str">
            <v/>
          </cell>
          <cell r="D498" t="str">
            <v/>
          </cell>
          <cell r="E498" t="str">
            <v/>
          </cell>
          <cell r="F498" t="str">
            <v/>
          </cell>
          <cell r="G498" t="str">
            <v>Wycombe</v>
          </cell>
          <cell r="H498">
            <v>5606814.2549599996</v>
          </cell>
          <cell r="I498">
            <v>4552651.2816970004</v>
          </cell>
          <cell r="J498">
            <v>3760049.4077812568</v>
          </cell>
          <cell r="K498">
            <v>3342158.5579590001</v>
          </cell>
          <cell r="L498">
            <v>2877764.4455289999</v>
          </cell>
          <cell r="M498">
            <v>1490245.828496</v>
          </cell>
          <cell r="N498">
            <v>635121.80934997462</v>
          </cell>
          <cell r="O498">
            <v>116693.92475599999</v>
          </cell>
          <cell r="P498">
            <v>-462430.686178</v>
          </cell>
          <cell r="Q498">
            <v>3062405.4531999999</v>
          </cell>
          <cell r="R498">
            <v>3124927.5984312822</v>
          </cell>
          <cell r="S498">
            <v>3225464.6332029998</v>
          </cell>
          <cell r="T498">
            <v>3340195.1317070001</v>
          </cell>
          <cell r="U498">
            <v>-25012310.358215999</v>
          </cell>
          <cell r="V498">
            <v>-23626155.444377583</v>
          </cell>
          <cell r="W498">
            <v>-24386270.210756</v>
          </cell>
          <cell r="X498">
            <v>-25253695.297093999</v>
          </cell>
          <cell r="Y498">
            <v>2832725.04421</v>
          </cell>
          <cell r="Z498">
            <v>2890558.0285489364</v>
          </cell>
          <cell r="AA498">
            <v>2983554.7857127748</v>
          </cell>
          <cell r="AB498">
            <v>3089680.4968289752</v>
          </cell>
          <cell r="AC498">
            <v>0.5</v>
          </cell>
          <cell r="AD498">
            <v>0.5</v>
          </cell>
          <cell r="AE498">
            <v>0.5</v>
          </cell>
          <cell r="AF498">
            <v>0.5</v>
          </cell>
        </row>
        <row r="499">
          <cell r="A499" t="str">
            <v>R22</v>
          </cell>
          <cell r="B499" t="str">
            <v/>
          </cell>
          <cell r="C499" t="str">
            <v/>
          </cell>
          <cell r="D499" t="str">
            <v/>
          </cell>
          <cell r="E499" t="str">
            <v/>
          </cell>
          <cell r="F499" t="str">
            <v/>
          </cell>
          <cell r="G499" t="str">
            <v>Cambridge</v>
          </cell>
          <cell r="H499">
            <v>6890301.937128</v>
          </cell>
          <cell r="I499">
            <v>5863893.5525350003</v>
          </cell>
          <cell r="J499">
            <v>5092853.3595059542</v>
          </cell>
          <cell r="K499">
            <v>4688514.665511</v>
          </cell>
          <cell r="L499">
            <v>4239976.7690080004</v>
          </cell>
          <cell r="M499">
            <v>1954431.319252</v>
          </cell>
          <cell r="N499">
            <v>1103575.4488869039</v>
          </cell>
          <cell r="O499">
            <v>570891.32627600001</v>
          </cell>
          <cell r="P499">
            <v>-24111.353469999998</v>
          </cell>
          <cell r="Q499">
            <v>3909462.2332830001</v>
          </cell>
          <cell r="R499">
            <v>3989277.9106190503</v>
          </cell>
          <cell r="S499">
            <v>4117623.3392349998</v>
          </cell>
          <cell r="T499">
            <v>4264088.1224790001</v>
          </cell>
          <cell r="U499">
            <v>-33823050.926662996</v>
          </cell>
          <cell r="V499">
            <v>-35212923.889814273</v>
          </cell>
          <cell r="W499">
            <v>-36345815.082332999</v>
          </cell>
          <cell r="X499">
            <v>-37638643.854971997</v>
          </cell>
          <cell r="Y499">
            <v>3616252.5657870001</v>
          </cell>
          <cell r="Z499">
            <v>3690082.0673226216</v>
          </cell>
          <cell r="AA499">
            <v>3808801.5887923748</v>
          </cell>
          <cell r="AB499">
            <v>3944281.5132930754</v>
          </cell>
          <cell r="AC499">
            <v>0.5</v>
          </cell>
          <cell r="AD499">
            <v>0.5</v>
          </cell>
          <cell r="AE499">
            <v>0.5</v>
          </cell>
          <cell r="AF499">
            <v>0.5</v>
          </cell>
        </row>
        <row r="500">
          <cell r="A500" t="str">
            <v>R23</v>
          </cell>
          <cell r="B500" t="str">
            <v/>
          </cell>
          <cell r="C500" t="str">
            <v/>
          </cell>
          <cell r="D500" t="str">
            <v/>
          </cell>
          <cell r="E500" t="str">
            <v/>
          </cell>
          <cell r="F500" t="str">
            <v/>
          </cell>
          <cell r="G500" t="str">
            <v>East Cambridgeshire</v>
          </cell>
          <cell r="H500">
            <v>3995371.145912</v>
          </cell>
          <cell r="I500">
            <v>3405851.0459270002</v>
          </cell>
          <cell r="J500">
            <v>2963010.8925636043</v>
          </cell>
          <cell r="K500">
            <v>2730809.6787060001</v>
          </cell>
          <cell r="L500">
            <v>2473235.9620099999</v>
          </cell>
          <cell r="M500">
            <v>1148916.340047</v>
          </cell>
          <cell r="N500">
            <v>659998.55208717845</v>
          </cell>
          <cell r="O500">
            <v>353703.45142400003</v>
          </cell>
          <cell r="P500">
            <v>11575.534491</v>
          </cell>
          <cell r="Q500">
            <v>2256934.7058799998</v>
          </cell>
          <cell r="R500">
            <v>2303012.3404764258</v>
          </cell>
          <cell r="S500">
            <v>2377106.2272819998</v>
          </cell>
          <cell r="T500">
            <v>2461660.4275190001</v>
          </cell>
          <cell r="U500">
            <v>-4782755.2248149998</v>
          </cell>
          <cell r="V500">
            <v>-4961738.8590015033</v>
          </cell>
          <cell r="W500">
            <v>-5121370.8813389996</v>
          </cell>
          <cell r="X500">
            <v>-5303539.1891829995</v>
          </cell>
          <cell r="Y500">
            <v>2087664.6029389999</v>
          </cell>
          <cell r="Z500">
            <v>2130286.4149406939</v>
          </cell>
          <cell r="AA500">
            <v>2198823.2602358498</v>
          </cell>
          <cell r="AB500">
            <v>2277035.8954550754</v>
          </cell>
          <cell r="AC500">
            <v>0.5</v>
          </cell>
          <cell r="AD500">
            <v>0.5</v>
          </cell>
          <cell r="AE500">
            <v>0.5</v>
          </cell>
          <cell r="AF500">
            <v>0.5</v>
          </cell>
        </row>
        <row r="501">
          <cell r="A501" t="str">
            <v>R24</v>
          </cell>
          <cell r="B501" t="str">
            <v/>
          </cell>
          <cell r="C501" t="str">
            <v/>
          </cell>
          <cell r="D501" t="str">
            <v/>
          </cell>
          <cell r="E501" t="str">
            <v/>
          </cell>
          <cell r="F501" t="str">
            <v/>
          </cell>
          <cell r="G501" t="str">
            <v>Fenland</v>
          </cell>
          <cell r="H501">
            <v>6024415.5678890003</v>
          </cell>
          <cell r="I501">
            <v>5086628.1592640001</v>
          </cell>
          <cell r="J501">
            <v>4382022.6460485766</v>
          </cell>
          <cell r="K501">
            <v>4012089.1339130001</v>
          </cell>
          <cell r="L501">
            <v>3601558.4437890002</v>
          </cell>
          <cell r="M501">
            <v>1698731.1746420001</v>
          </cell>
          <cell r="N501">
            <v>924958.27306477539</v>
          </cell>
          <cell r="O501">
            <v>443802.02372100001</v>
          </cell>
          <cell r="P501">
            <v>-93653.437099000002</v>
          </cell>
          <cell r="Q501">
            <v>3387896.984623</v>
          </cell>
          <cell r="R501">
            <v>3457064.3729838012</v>
          </cell>
          <cell r="S501">
            <v>3568287.1101919999</v>
          </cell>
          <cell r="T501">
            <v>3695211.8808880001</v>
          </cell>
          <cell r="U501">
            <v>-6389567.4092140002</v>
          </cell>
          <cell r="V501">
            <v>-5648899.8457795782</v>
          </cell>
          <cell r="W501">
            <v>-5830639.6212870004</v>
          </cell>
          <cell r="X501">
            <v>-6038036.7768670004</v>
          </cell>
          <cell r="Y501">
            <v>3133804.7107759998</v>
          </cell>
          <cell r="Z501">
            <v>3197784.5450100163</v>
          </cell>
          <cell r="AA501">
            <v>3300665.5769276</v>
          </cell>
          <cell r="AB501">
            <v>3418070.9898214005</v>
          </cell>
          <cell r="AC501">
            <v>0.5</v>
          </cell>
          <cell r="AD501">
            <v>0.5</v>
          </cell>
          <cell r="AE501">
            <v>0.5</v>
          </cell>
          <cell r="AF501">
            <v>0.5</v>
          </cell>
        </row>
        <row r="502">
          <cell r="A502" t="str">
            <v>R27</v>
          </cell>
          <cell r="B502" t="str">
            <v/>
          </cell>
          <cell r="C502" t="str">
            <v/>
          </cell>
          <cell r="D502" t="str">
            <v/>
          </cell>
          <cell r="E502" t="str">
            <v/>
          </cell>
          <cell r="F502" t="str">
            <v/>
          </cell>
          <cell r="G502" t="str">
            <v>South Cambridgeshire</v>
          </cell>
          <cell r="H502">
            <v>4208226.2177640004</v>
          </cell>
          <cell r="I502">
            <v>3348389.4219030002</v>
          </cell>
          <cell r="J502">
            <v>2701840.8553063902</v>
          </cell>
          <cell r="K502">
            <v>2360777.9127930002</v>
          </cell>
          <cell r="L502">
            <v>1981696.6274910001</v>
          </cell>
          <cell r="M502">
            <v>925753.854681</v>
          </cell>
          <cell r="N502">
            <v>229744.70061774552</v>
          </cell>
          <cell r="O502">
            <v>-190851.994033</v>
          </cell>
          <cell r="P502">
            <v>-660695.325893</v>
          </cell>
          <cell r="Q502">
            <v>2422635.5672220001</v>
          </cell>
          <cell r="R502">
            <v>2472096.1546886447</v>
          </cell>
          <cell r="S502">
            <v>2551629.906827</v>
          </cell>
          <cell r="T502">
            <v>2642391.9533839999</v>
          </cell>
          <cell r="U502">
            <v>-24250839.413380001</v>
          </cell>
          <cell r="V502">
            <v>-24740003.855452873</v>
          </cell>
          <cell r="W502">
            <v>-25535954.017343</v>
          </cell>
          <cell r="X502">
            <v>-26444273.613853</v>
          </cell>
          <cell r="Y502">
            <v>2240937.899681</v>
          </cell>
          <cell r="Z502">
            <v>2286688.9430869967</v>
          </cell>
          <cell r="AA502">
            <v>2360257.6638149749</v>
          </cell>
          <cell r="AB502">
            <v>2444212.5568801998</v>
          </cell>
          <cell r="AC502">
            <v>0.5</v>
          </cell>
          <cell r="AD502">
            <v>0.5</v>
          </cell>
          <cell r="AE502">
            <v>0.5</v>
          </cell>
          <cell r="AF502">
            <v>0.5</v>
          </cell>
        </row>
        <row r="503">
          <cell r="A503" t="str">
            <v>R46</v>
          </cell>
          <cell r="B503" t="str">
            <v/>
          </cell>
          <cell r="C503" t="str">
            <v/>
          </cell>
          <cell r="D503" t="str">
            <v/>
          </cell>
          <cell r="E503" t="str">
            <v/>
          </cell>
          <cell r="F503" t="str">
            <v/>
          </cell>
          <cell r="G503" t="str">
            <v>Allerdale</v>
          </cell>
          <cell r="H503">
            <v>5807082.816071</v>
          </cell>
          <cell r="I503">
            <v>5046013.0021740003</v>
          </cell>
          <cell r="J503">
            <v>4474629.7274628542</v>
          </cell>
          <cell r="K503">
            <v>4176045.1179960002</v>
          </cell>
          <cell r="L503">
            <v>3845207.244035</v>
          </cell>
          <cell r="M503">
            <v>1700465.9552440001</v>
          </cell>
          <cell r="N503">
            <v>1060779.9095437629</v>
          </cell>
          <cell r="O503">
            <v>652362.88731300004</v>
          </cell>
          <cell r="P503">
            <v>196186.84819799999</v>
          </cell>
          <cell r="Q503">
            <v>3345547.0469300002</v>
          </cell>
          <cell r="R503">
            <v>3413849.8179190918</v>
          </cell>
          <cell r="S503">
            <v>3523682.2306829998</v>
          </cell>
          <cell r="T503">
            <v>3649020.3958379999</v>
          </cell>
          <cell r="U503">
            <v>-6951952.9237390002</v>
          </cell>
          <cell r="V503">
            <v>-6931034.967207416</v>
          </cell>
          <cell r="W503">
            <v>-7154024.3586579999</v>
          </cell>
          <cell r="X503">
            <v>-7408494.6053719996</v>
          </cell>
          <cell r="Y503">
            <v>3094631.01841</v>
          </cell>
          <cell r="Z503">
            <v>3157811.0815751599</v>
          </cell>
          <cell r="AA503">
            <v>3259406.0633817748</v>
          </cell>
          <cell r="AB503">
            <v>3375343.8661501501</v>
          </cell>
          <cell r="AC503">
            <v>0.5</v>
          </cell>
          <cell r="AD503">
            <v>0.5</v>
          </cell>
          <cell r="AE503">
            <v>0.5</v>
          </cell>
          <cell r="AF503">
            <v>0.5</v>
          </cell>
        </row>
        <row r="504">
          <cell r="A504" t="str">
            <v>R47</v>
          </cell>
          <cell r="B504" t="str">
            <v/>
          </cell>
          <cell r="C504" t="str">
            <v/>
          </cell>
          <cell r="D504" t="str">
            <v/>
          </cell>
          <cell r="E504" t="str">
            <v/>
          </cell>
          <cell r="F504" t="str">
            <v/>
          </cell>
          <cell r="G504" t="str">
            <v>Barrow-in-Furness</v>
          </cell>
          <cell r="H504">
            <v>6320961.9822079996</v>
          </cell>
          <cell r="I504">
            <v>5567627.1567559997</v>
          </cell>
          <cell r="J504">
            <v>5001716.4359174687</v>
          </cell>
          <cell r="K504">
            <v>4704936.498954</v>
          </cell>
          <cell r="L504">
            <v>4375710.267395</v>
          </cell>
          <cell r="M504">
            <v>2703584.1103340001</v>
          </cell>
          <cell r="N504">
            <v>2079201.0160518615</v>
          </cell>
          <cell r="O504">
            <v>1688396.169668</v>
          </cell>
          <cell r="P504">
            <v>1251870.92383</v>
          </cell>
          <cell r="Q504">
            <v>2864043.046422</v>
          </cell>
          <cell r="R504">
            <v>2922515.4198656073</v>
          </cell>
          <cell r="S504">
            <v>3016540.3292860002</v>
          </cell>
          <cell r="T504">
            <v>3123839.343566</v>
          </cell>
          <cell r="U504">
            <v>-6332707.5853709998</v>
          </cell>
          <cell r="V504">
            <v>-4882895.003626056</v>
          </cell>
          <cell r="W504">
            <v>-5039990.4144160002</v>
          </cell>
          <cell r="X504">
            <v>-5219264.0008479999</v>
          </cell>
          <cell r="Y504">
            <v>2649239.81794</v>
          </cell>
          <cell r="Z504">
            <v>2703326.7633756869</v>
          </cell>
          <cell r="AA504">
            <v>2790299.8045895505</v>
          </cell>
          <cell r="AB504">
            <v>2889551.39279855</v>
          </cell>
          <cell r="AC504">
            <v>0.5</v>
          </cell>
          <cell r="AD504">
            <v>0.5</v>
          </cell>
          <cell r="AE504">
            <v>0.5</v>
          </cell>
          <cell r="AF504">
            <v>0.5</v>
          </cell>
        </row>
        <row r="505">
          <cell r="A505" t="str">
            <v>R48</v>
          </cell>
          <cell r="B505" t="str">
            <v/>
          </cell>
          <cell r="C505" t="str">
            <v/>
          </cell>
          <cell r="D505" t="str">
            <v/>
          </cell>
          <cell r="E505" t="str">
            <v/>
          </cell>
          <cell r="F505" t="str">
            <v/>
          </cell>
          <cell r="G505" t="str">
            <v>Carlisle</v>
          </cell>
          <cell r="H505">
            <v>5495673.9811490001</v>
          </cell>
          <cell r="I505">
            <v>4641829.6890660003</v>
          </cell>
          <cell r="J505">
            <v>4000270.5613571345</v>
          </cell>
          <cell r="K505">
            <v>3663361.6082879999</v>
          </cell>
          <cell r="L505">
            <v>3289451.7672489998</v>
          </cell>
          <cell r="M505">
            <v>1589530.2339920001</v>
          </cell>
          <cell r="N505">
            <v>885655.28535862267</v>
          </cell>
          <cell r="O505">
            <v>448541.07170600002</v>
          </cell>
          <cell r="P505">
            <v>-39720.654939</v>
          </cell>
          <cell r="Q505">
            <v>3052299.4550740002</v>
          </cell>
          <cell r="R505">
            <v>3114615.2759985118</v>
          </cell>
          <cell r="S505">
            <v>3214820.5365809998</v>
          </cell>
          <cell r="T505">
            <v>3329172.4221879998</v>
          </cell>
          <cell r="U505">
            <v>-13558370.148418</v>
          </cell>
          <cell r="V505">
            <v>-11720641.514124697</v>
          </cell>
          <cell r="W505">
            <v>-12097724.984487999</v>
          </cell>
          <cell r="X505">
            <v>-12528043.768315</v>
          </cell>
          <cell r="Y505">
            <v>2823376.9959439998</v>
          </cell>
          <cell r="Z505">
            <v>2881019.1302986233</v>
          </cell>
          <cell r="AA505">
            <v>2973708.996337425</v>
          </cell>
          <cell r="AB505">
            <v>3079484.4905238999</v>
          </cell>
          <cell r="AC505">
            <v>0.5</v>
          </cell>
          <cell r="AD505">
            <v>0.5</v>
          </cell>
          <cell r="AE505">
            <v>0.5</v>
          </cell>
          <cell r="AF505">
            <v>0.5</v>
          </cell>
        </row>
        <row r="506">
          <cell r="A506" t="str">
            <v>R49</v>
          </cell>
          <cell r="B506" t="str">
            <v/>
          </cell>
          <cell r="C506" t="str">
            <v/>
          </cell>
          <cell r="D506" t="str">
            <v/>
          </cell>
          <cell r="E506" t="str">
            <v/>
          </cell>
          <cell r="F506" t="str">
            <v/>
          </cell>
          <cell r="G506" t="str">
            <v>Copeland</v>
          </cell>
          <cell r="H506">
            <v>4043453.0498210001</v>
          </cell>
          <cell r="I506">
            <v>3467172.283905</v>
          </cell>
          <cell r="J506">
            <v>3034353.3914796594</v>
          </cell>
          <cell r="K506">
            <v>2807646.4208880002</v>
          </cell>
          <cell r="L506">
            <v>2556255.1205790001</v>
          </cell>
          <cell r="M506">
            <v>1159225.534155</v>
          </cell>
          <cell r="N506">
            <v>679287.54398834519</v>
          </cell>
          <cell r="O506">
            <v>376811.99011200003</v>
          </cell>
          <cell r="P506">
            <v>38955.36535</v>
          </cell>
          <cell r="Q506">
            <v>2307946.74975</v>
          </cell>
          <cell r="R506">
            <v>2355065.8474913142</v>
          </cell>
          <cell r="S506">
            <v>2430834.4307749998</v>
          </cell>
          <cell r="T506">
            <v>2517299.755229</v>
          </cell>
          <cell r="U506">
            <v>-14339664.916525001</v>
          </cell>
          <cell r="V506">
            <v>-10707263.90352392</v>
          </cell>
          <cell r="W506">
            <v>-11051744.384901</v>
          </cell>
          <cell r="X506">
            <v>-11444857.404826</v>
          </cell>
          <cell r="Y506">
            <v>2134850.7435189998</v>
          </cell>
          <cell r="Z506">
            <v>2178435.9089294658</v>
          </cell>
          <cell r="AA506">
            <v>2248521.848466875</v>
          </cell>
          <cell r="AB506">
            <v>2328502.273586825</v>
          </cell>
          <cell r="AC506">
            <v>0.5</v>
          </cell>
          <cell r="AD506">
            <v>0.5</v>
          </cell>
          <cell r="AE506">
            <v>0.5</v>
          </cell>
          <cell r="AF506">
            <v>0.5</v>
          </cell>
        </row>
        <row r="507">
          <cell r="A507" t="str">
            <v>R50</v>
          </cell>
          <cell r="B507" t="str">
            <v/>
          </cell>
          <cell r="C507" t="str">
            <v/>
          </cell>
          <cell r="D507" t="str">
            <v/>
          </cell>
          <cell r="E507" t="str">
            <v/>
          </cell>
          <cell r="F507" t="str">
            <v/>
          </cell>
          <cell r="G507" t="str">
            <v>Eden</v>
          </cell>
          <cell r="H507">
            <v>2746383.7889749999</v>
          </cell>
          <cell r="I507">
            <v>2278062.3388200002</v>
          </cell>
          <cell r="J507">
            <v>1926098.5091652453</v>
          </cell>
          <cell r="K507">
            <v>1741022.8524259999</v>
          </cell>
          <cell r="L507">
            <v>1535531.6724940001</v>
          </cell>
          <cell r="M507">
            <v>707937.476501</v>
          </cell>
          <cell r="N507">
            <v>323917.93894792302</v>
          </cell>
          <cell r="O507">
            <v>87295.973175000006</v>
          </cell>
          <cell r="P507">
            <v>-177018.64177300001</v>
          </cell>
          <cell r="Q507">
            <v>1570124.8623190001</v>
          </cell>
          <cell r="R507">
            <v>1602180.5702173223</v>
          </cell>
          <cell r="S507">
            <v>1653726.879252</v>
          </cell>
          <cell r="T507">
            <v>1712550.314267</v>
          </cell>
          <cell r="U507">
            <v>-6468038.1115370002</v>
          </cell>
          <cell r="V507">
            <v>-6377620.780151248</v>
          </cell>
          <cell r="W507">
            <v>-6582805.4002550002</v>
          </cell>
          <cell r="X507">
            <v>-6816957.2608430004</v>
          </cell>
          <cell r="Y507">
            <v>1452365.497645</v>
          </cell>
          <cell r="Z507">
            <v>1482017.0274510232</v>
          </cell>
          <cell r="AA507">
            <v>1529697.3633081</v>
          </cell>
          <cell r="AB507">
            <v>1584109.0406969751</v>
          </cell>
          <cell r="AC507">
            <v>0.5</v>
          </cell>
          <cell r="AD507">
            <v>0.5</v>
          </cell>
          <cell r="AE507">
            <v>0.5</v>
          </cell>
          <cell r="AF507">
            <v>0.5</v>
          </cell>
        </row>
        <row r="508">
          <cell r="A508" t="str">
            <v>R51</v>
          </cell>
          <cell r="B508" t="str">
            <v/>
          </cell>
          <cell r="C508" t="str">
            <v/>
          </cell>
          <cell r="D508" t="str">
            <v/>
          </cell>
          <cell r="E508" t="str">
            <v/>
          </cell>
          <cell r="F508" t="str">
            <v/>
          </cell>
          <cell r="G508" t="str">
            <v>South Lakeland</v>
          </cell>
          <cell r="H508">
            <v>3846553.560213</v>
          </cell>
          <cell r="I508">
            <v>2992375.4962209999</v>
          </cell>
          <cell r="J508">
            <v>2349821.5472082491</v>
          </cell>
          <cell r="K508">
            <v>2010045.881298</v>
          </cell>
          <cell r="L508">
            <v>1632096.6913020001</v>
          </cell>
          <cell r="M508">
            <v>933995.65310600004</v>
          </cell>
          <cell r="N508">
            <v>249417.77046974096</v>
          </cell>
          <cell r="O508">
            <v>-157933.338674</v>
          </cell>
          <cell r="P508">
            <v>-612998.03447800002</v>
          </cell>
          <cell r="Q508">
            <v>2058379.8431160001</v>
          </cell>
          <cell r="R508">
            <v>2100403.7767385081</v>
          </cell>
          <cell r="S508">
            <v>2167979.219972</v>
          </cell>
          <cell r="T508">
            <v>2245094.72578</v>
          </cell>
          <cell r="U508">
            <v>-14221681.045957999</v>
          </cell>
          <cell r="V508">
            <v>-14207782.267326923</v>
          </cell>
          <cell r="W508">
            <v>-14664883.513626</v>
          </cell>
          <cell r="X508">
            <v>-15186516.700580001</v>
          </cell>
          <cell r="Y508">
            <v>1904001.354882</v>
          </cell>
          <cell r="Z508">
            <v>1942873.4934831201</v>
          </cell>
          <cell r="AA508">
            <v>2005380.7784741002</v>
          </cell>
          <cell r="AB508">
            <v>2076712.6213465</v>
          </cell>
          <cell r="AC508">
            <v>0.5</v>
          </cell>
          <cell r="AD508">
            <v>0.5</v>
          </cell>
          <cell r="AE508">
            <v>0.5</v>
          </cell>
          <cell r="AF508">
            <v>0.5</v>
          </cell>
        </row>
        <row r="509">
          <cell r="A509" t="str">
            <v>R52</v>
          </cell>
          <cell r="B509" t="str">
            <v/>
          </cell>
          <cell r="C509" t="str">
            <v/>
          </cell>
          <cell r="D509" t="str">
            <v/>
          </cell>
          <cell r="E509" t="str">
            <v/>
          </cell>
          <cell r="F509" t="str">
            <v/>
          </cell>
          <cell r="G509" t="str">
            <v>Amber Valley</v>
          </cell>
          <cell r="H509">
            <v>5302462.0975620002</v>
          </cell>
          <cell r="I509">
            <v>4496762.2221419998</v>
          </cell>
          <cell r="J509">
            <v>3891429.1791194682</v>
          </cell>
          <cell r="K509">
            <v>3573706.1905990001</v>
          </cell>
          <cell r="L509">
            <v>3221148.742662</v>
          </cell>
          <cell r="M509">
            <v>1547731.790052</v>
          </cell>
          <cell r="N509">
            <v>882191.26902396046</v>
          </cell>
          <cell r="O509">
            <v>467653.28339599998</v>
          </cell>
          <cell r="P509">
            <v>4612.8387599999996</v>
          </cell>
          <cell r="Q509">
            <v>2949030.432091</v>
          </cell>
          <cell r="R509">
            <v>3009237.9100955077</v>
          </cell>
          <cell r="S509">
            <v>3106052.907203</v>
          </cell>
          <cell r="T509">
            <v>3216535.9039019998</v>
          </cell>
          <cell r="U509">
            <v>-9126825.167413</v>
          </cell>
          <cell r="V509">
            <v>-8615882.8520355579</v>
          </cell>
          <cell r="W509">
            <v>-8893078.1746789999</v>
          </cell>
          <cell r="X509">
            <v>-9209406.9546360001</v>
          </cell>
          <cell r="Y509">
            <v>2727853.1496839998</v>
          </cell>
          <cell r="Z509">
            <v>2783545.066838345</v>
          </cell>
          <cell r="AA509">
            <v>2873098.9391627749</v>
          </cell>
          <cell r="AB509">
            <v>2975295.71110935</v>
          </cell>
          <cell r="AC509">
            <v>0.5</v>
          </cell>
          <cell r="AD509">
            <v>0.5</v>
          </cell>
          <cell r="AE509">
            <v>0.5</v>
          </cell>
          <cell r="AF509">
            <v>0.5</v>
          </cell>
        </row>
        <row r="510">
          <cell r="A510" t="str">
            <v>R53</v>
          </cell>
          <cell r="B510" t="str">
            <v/>
          </cell>
          <cell r="C510" t="str">
            <v/>
          </cell>
          <cell r="D510" t="str">
            <v/>
          </cell>
          <cell r="E510" t="str">
            <v/>
          </cell>
          <cell r="F510" t="str">
            <v/>
          </cell>
          <cell r="G510" t="str">
            <v>Bolsover</v>
          </cell>
          <cell r="H510">
            <v>5796291.6485649999</v>
          </cell>
          <cell r="I510">
            <v>5135192.0200920003</v>
          </cell>
          <cell r="J510">
            <v>4638692.2982795984</v>
          </cell>
          <cell r="K510">
            <v>4378701.8656799998</v>
          </cell>
          <cell r="L510">
            <v>4090429.5554149998</v>
          </cell>
          <cell r="M510">
            <v>2456990.9775319998</v>
          </cell>
          <cell r="N510">
            <v>1905813.0372074135</v>
          </cell>
          <cell r="O510">
            <v>1557898.782809</v>
          </cell>
          <cell r="P510">
            <v>1169289.8759049999</v>
          </cell>
          <cell r="Q510">
            <v>2678201.0425610002</v>
          </cell>
          <cell r="R510">
            <v>2732879.2610721844</v>
          </cell>
          <cell r="S510">
            <v>2820803.08287</v>
          </cell>
          <cell r="T510">
            <v>2921139.6795109999</v>
          </cell>
          <cell r="U510">
            <v>-5623898.439177</v>
          </cell>
          <cell r="V510">
            <v>-5354355.8989667092</v>
          </cell>
          <cell r="W510">
            <v>-5526619.4309170004</v>
          </cell>
          <cell r="X510">
            <v>-5723202.5203189999</v>
          </cell>
          <cell r="Y510">
            <v>2477335.9643689999</v>
          </cell>
          <cell r="Z510">
            <v>2527913.3164917706</v>
          </cell>
          <cell r="AA510">
            <v>2609242.8516547503</v>
          </cell>
          <cell r="AB510">
            <v>2702054.2035476752</v>
          </cell>
          <cell r="AC510">
            <v>0.5</v>
          </cell>
          <cell r="AD510">
            <v>0.5</v>
          </cell>
          <cell r="AE510">
            <v>0.5</v>
          </cell>
          <cell r="AF510">
            <v>0.5</v>
          </cell>
        </row>
        <row r="511">
          <cell r="A511" t="str">
            <v>R54</v>
          </cell>
          <cell r="B511" t="str">
            <v/>
          </cell>
          <cell r="C511" t="str">
            <v/>
          </cell>
          <cell r="D511" t="str">
            <v/>
          </cell>
          <cell r="E511" t="str">
            <v/>
          </cell>
          <cell r="F511" t="str">
            <v/>
          </cell>
          <cell r="G511" t="str">
            <v>Chesterfield</v>
          </cell>
          <cell r="H511">
            <v>5634141.0100769997</v>
          </cell>
          <cell r="I511">
            <v>4923464.3805499999</v>
          </cell>
          <cell r="J511">
            <v>4389887.065893678</v>
          </cell>
          <cell r="K511">
            <v>4110972.1295429999</v>
          </cell>
          <cell r="L511">
            <v>3801896.8941489998</v>
          </cell>
          <cell r="M511">
            <v>1836074.6414669999</v>
          </cell>
          <cell r="N511">
            <v>1239465.1017830912</v>
          </cell>
          <cell r="O511">
            <v>859192.91072000004</v>
          </cell>
          <cell r="P511">
            <v>434451.16112599999</v>
          </cell>
          <cell r="Q511">
            <v>3087389.739083</v>
          </cell>
          <cell r="R511">
            <v>3150421.9641105863</v>
          </cell>
          <cell r="S511">
            <v>3251779.2188229999</v>
          </cell>
          <cell r="T511">
            <v>3367445.7330240002</v>
          </cell>
          <cell r="U511">
            <v>-11141328.734335</v>
          </cell>
          <cell r="V511">
            <v>-10887543.049425712</v>
          </cell>
          <cell r="W511">
            <v>-11237823.579025</v>
          </cell>
          <cell r="X511">
            <v>-11637555.477508999</v>
          </cell>
          <cell r="Y511">
            <v>2855835.5086520002</v>
          </cell>
          <cell r="Z511">
            <v>2914140.3168022926</v>
          </cell>
          <cell r="AA511">
            <v>3007895.7774112751</v>
          </cell>
          <cell r="AB511">
            <v>3114887.3030472002</v>
          </cell>
          <cell r="AC511">
            <v>0.5</v>
          </cell>
          <cell r="AD511">
            <v>0.5</v>
          </cell>
          <cell r="AE511">
            <v>0.5</v>
          </cell>
          <cell r="AF511">
            <v>0.5</v>
          </cell>
        </row>
        <row r="512">
          <cell r="A512" t="str">
            <v>R56</v>
          </cell>
          <cell r="B512" t="str">
            <v/>
          </cell>
          <cell r="C512" t="str">
            <v/>
          </cell>
          <cell r="D512" t="str">
            <v/>
          </cell>
          <cell r="E512" t="str">
            <v/>
          </cell>
          <cell r="F512" t="str">
            <v/>
          </cell>
          <cell r="G512" t="str">
            <v>Erewash</v>
          </cell>
          <cell r="H512">
            <v>5455997.117656</v>
          </cell>
          <cell r="I512">
            <v>4668129.0979500003</v>
          </cell>
          <cell r="J512">
            <v>4076311.8117778418</v>
          </cell>
          <cell r="K512">
            <v>3766056.1106110001</v>
          </cell>
          <cell r="L512">
            <v>3421921.2860519998</v>
          </cell>
          <cell r="M512">
            <v>1625950.0647410001</v>
          </cell>
          <cell r="N512">
            <v>972023.57642748859</v>
          </cell>
          <cell r="O512">
            <v>561894.86239000002</v>
          </cell>
          <cell r="P512">
            <v>103787.305496</v>
          </cell>
          <cell r="Q512">
            <v>3042179.0332089998</v>
          </cell>
          <cell r="R512">
            <v>3104288.2353503532</v>
          </cell>
          <cell r="S512">
            <v>3204161.2482210002</v>
          </cell>
          <cell r="T512">
            <v>3318133.980556</v>
          </cell>
          <cell r="U512">
            <v>-6624478.4698550003</v>
          </cell>
          <cell r="V512">
            <v>-5947859.69504207</v>
          </cell>
          <cell r="W512">
            <v>-6139217.7851550002</v>
          </cell>
          <cell r="X512">
            <v>-6357591.1350490004</v>
          </cell>
          <cell r="Y512">
            <v>2814015.6057179999</v>
          </cell>
          <cell r="Z512">
            <v>2871466.6176990769</v>
          </cell>
          <cell r="AA512">
            <v>2963849.1546044252</v>
          </cell>
          <cell r="AB512">
            <v>3069273.9320143</v>
          </cell>
          <cell r="AC512">
            <v>0.5</v>
          </cell>
          <cell r="AD512">
            <v>0.5</v>
          </cell>
          <cell r="AE512">
            <v>0.5</v>
          </cell>
          <cell r="AF512">
            <v>0.5</v>
          </cell>
        </row>
        <row r="513">
          <cell r="A513" t="str">
            <v>R57</v>
          </cell>
          <cell r="B513" t="str">
            <v/>
          </cell>
          <cell r="C513" t="str">
            <v/>
          </cell>
          <cell r="D513" t="str">
            <v/>
          </cell>
          <cell r="E513" t="str">
            <v/>
          </cell>
          <cell r="F513" t="str">
            <v/>
          </cell>
          <cell r="G513" t="str">
            <v>High Peak</v>
          </cell>
          <cell r="H513">
            <v>3957017.8271659999</v>
          </cell>
          <cell r="I513">
            <v>3291467.1371619999</v>
          </cell>
          <cell r="J513">
            <v>2791228.7940341104</v>
          </cell>
          <cell r="K513">
            <v>2528033.0317540001</v>
          </cell>
          <cell r="L513">
            <v>2235748.8973690001</v>
          </cell>
          <cell r="M513">
            <v>1124574.225327</v>
          </cell>
          <cell r="N513">
            <v>580096.54309023637</v>
          </cell>
          <cell r="O513">
            <v>245762.915053</v>
          </cell>
          <cell r="P513">
            <v>-127702.077902</v>
          </cell>
          <cell r="Q513">
            <v>2166892.9118349999</v>
          </cell>
          <cell r="R513">
            <v>2211132.250943874</v>
          </cell>
          <cell r="S513">
            <v>2282270.1167009999</v>
          </cell>
          <cell r="T513">
            <v>2363450.9752710001</v>
          </cell>
          <cell r="U513">
            <v>-7248580.1653359998</v>
          </cell>
          <cell r="V513">
            <v>-7683211.8294976521</v>
          </cell>
          <cell r="W513">
            <v>-7930400.7036490003</v>
          </cell>
          <cell r="X513">
            <v>-8212486.8306210004</v>
          </cell>
          <cell r="Y513">
            <v>2004375.9434470001</v>
          </cell>
          <cell r="Z513">
            <v>2045297.3321230835</v>
          </cell>
          <cell r="AA513">
            <v>2111099.8579484252</v>
          </cell>
          <cell r="AB513">
            <v>2186192.1521256752</v>
          </cell>
          <cell r="AC513">
            <v>0.5</v>
          </cell>
          <cell r="AD513">
            <v>0.5</v>
          </cell>
          <cell r="AE513">
            <v>0.5</v>
          </cell>
          <cell r="AF513">
            <v>0.5</v>
          </cell>
        </row>
        <row r="514">
          <cell r="A514" t="str">
            <v>R58</v>
          </cell>
          <cell r="B514" t="str">
            <v/>
          </cell>
          <cell r="C514" t="str">
            <v/>
          </cell>
          <cell r="D514" t="str">
            <v/>
          </cell>
          <cell r="E514" t="str">
            <v/>
          </cell>
          <cell r="F514" t="str">
            <v/>
          </cell>
          <cell r="G514" t="str">
            <v>North East Derbyshire</v>
          </cell>
          <cell r="H514">
            <v>4572724.9954310004</v>
          </cell>
          <cell r="I514">
            <v>3859211.815035</v>
          </cell>
          <cell r="J514">
            <v>3323104.4659677874</v>
          </cell>
          <cell r="K514">
            <v>3041604.638113</v>
          </cell>
          <cell r="L514">
            <v>2729200.9454819998</v>
          </cell>
          <cell r="M514">
            <v>1294946.472578</v>
          </cell>
          <cell r="N514">
            <v>706487.01906176005</v>
          </cell>
          <cell r="O514">
            <v>340803.81384700001</v>
          </cell>
          <cell r="P514">
            <v>-67667.968242999996</v>
          </cell>
          <cell r="Q514">
            <v>2564265.3424570002</v>
          </cell>
          <cell r="R514">
            <v>2616617.4469060274</v>
          </cell>
          <cell r="S514">
            <v>2700800.824267</v>
          </cell>
          <cell r="T514">
            <v>2796868.9137249999</v>
          </cell>
          <cell r="U514">
            <v>-3007066.776606</v>
          </cell>
          <cell r="V514">
            <v>-3044664.0457581556</v>
          </cell>
          <cell r="W514">
            <v>-3142618.793635</v>
          </cell>
          <cell r="X514">
            <v>-3254402.4470939999</v>
          </cell>
          <cell r="Y514">
            <v>2371945.4417730002</v>
          </cell>
          <cell r="Z514">
            <v>2420371.1383880754</v>
          </cell>
          <cell r="AA514">
            <v>2498240.7624469749</v>
          </cell>
          <cell r="AB514">
            <v>2587103.7451956249</v>
          </cell>
          <cell r="AC514">
            <v>0.5</v>
          </cell>
          <cell r="AD514">
            <v>0.5</v>
          </cell>
          <cell r="AE514">
            <v>0.5</v>
          </cell>
          <cell r="AF514">
            <v>0.5</v>
          </cell>
        </row>
        <row r="515">
          <cell r="A515" t="str">
            <v>R59</v>
          </cell>
          <cell r="B515" t="str">
            <v/>
          </cell>
          <cell r="C515" t="str">
            <v/>
          </cell>
          <cell r="D515" t="str">
            <v/>
          </cell>
          <cell r="E515" t="str">
            <v/>
          </cell>
          <cell r="F515" t="str">
            <v/>
          </cell>
          <cell r="G515" t="str">
            <v>South Derbyshire</v>
          </cell>
          <cell r="H515">
            <v>4152828.8045680001</v>
          </cell>
          <cell r="I515">
            <v>3508937.1922729998</v>
          </cell>
          <cell r="J515">
            <v>3025137.6838911548</v>
          </cell>
          <cell r="K515">
            <v>2771093.5545819998</v>
          </cell>
          <cell r="L515">
            <v>2489156.008688</v>
          </cell>
          <cell r="M515">
            <v>1199194.207988</v>
          </cell>
          <cell r="N515">
            <v>668238.92989660427</v>
          </cell>
          <cell r="O515">
            <v>338367.24794199999</v>
          </cell>
          <cell r="P515">
            <v>-30102.916853999999</v>
          </cell>
          <cell r="Q515">
            <v>2309742.9842849998</v>
          </cell>
          <cell r="R515">
            <v>2356898.7539945506</v>
          </cell>
          <cell r="S515">
            <v>2432726.3066400001</v>
          </cell>
          <cell r="T515">
            <v>2519258.925541</v>
          </cell>
          <cell r="U515">
            <v>-6252031.2029560003</v>
          </cell>
          <cell r="V515">
            <v>-6193677.1482649781</v>
          </cell>
          <cell r="W515">
            <v>-6392943.8241180005</v>
          </cell>
          <cell r="X515">
            <v>-6620342.2659729999</v>
          </cell>
          <cell r="Y515">
            <v>2136512.2604629998</v>
          </cell>
          <cell r="Z515">
            <v>2180131.3474449595</v>
          </cell>
          <cell r="AA515">
            <v>2250271.8336420003</v>
          </cell>
          <cell r="AB515">
            <v>2330314.506125425</v>
          </cell>
          <cell r="AC515">
            <v>0.5</v>
          </cell>
          <cell r="AD515">
            <v>0.5</v>
          </cell>
          <cell r="AE515">
            <v>0.5</v>
          </cell>
          <cell r="AF515">
            <v>0.5</v>
          </cell>
        </row>
        <row r="516">
          <cell r="A516" t="str">
            <v>R60</v>
          </cell>
          <cell r="B516" t="str">
            <v/>
          </cell>
          <cell r="C516" t="str">
            <v/>
          </cell>
          <cell r="D516" t="str">
            <v/>
          </cell>
          <cell r="E516" t="str">
            <v/>
          </cell>
          <cell r="F516" t="str">
            <v/>
          </cell>
          <cell r="G516" t="str">
            <v>Derbyshire Dales</v>
          </cell>
          <cell r="H516">
            <v>2872420.3100609998</v>
          </cell>
          <cell r="I516">
            <v>2269475.686553</v>
          </cell>
          <cell r="J516">
            <v>1815971.5154196299</v>
          </cell>
          <cell r="K516">
            <v>1576351.7515390001</v>
          </cell>
          <cell r="L516">
            <v>1309879.360324</v>
          </cell>
          <cell r="M516">
            <v>736448.020334</v>
          </cell>
          <cell r="N516">
            <v>251645.51857371349</v>
          </cell>
          <cell r="O516">
            <v>-38302.674425999998</v>
          </cell>
          <cell r="P516">
            <v>-362208.68475299998</v>
          </cell>
          <cell r="Q516">
            <v>1533027.666218</v>
          </cell>
          <cell r="R516">
            <v>1564325.9968459164</v>
          </cell>
          <cell r="S516">
            <v>1614654.4259649999</v>
          </cell>
          <cell r="T516">
            <v>1672088.045077</v>
          </cell>
          <cell r="U516">
            <v>-5505837.0789120002</v>
          </cell>
          <cell r="V516">
            <v>-6178127.6229216782</v>
          </cell>
          <cell r="W516">
            <v>-6376894.0301689999</v>
          </cell>
          <cell r="X516">
            <v>-6603721.5772639997</v>
          </cell>
          <cell r="Y516">
            <v>1418050.5912520001</v>
          </cell>
          <cell r="Z516">
            <v>1447001.5470824728</v>
          </cell>
          <cell r="AA516">
            <v>1493555.3440176251</v>
          </cell>
          <cell r="AB516">
            <v>1546681.4416962252</v>
          </cell>
          <cell r="AC516">
            <v>0.5</v>
          </cell>
          <cell r="AD516">
            <v>0.5</v>
          </cell>
          <cell r="AE516">
            <v>0.5</v>
          </cell>
          <cell r="AF516">
            <v>0.5</v>
          </cell>
        </row>
        <row r="517">
          <cell r="A517" t="str">
            <v>R61</v>
          </cell>
          <cell r="B517" t="str">
            <v/>
          </cell>
          <cell r="C517" t="str">
            <v/>
          </cell>
          <cell r="D517" t="str">
            <v/>
          </cell>
          <cell r="E517" t="str">
            <v/>
          </cell>
          <cell r="F517" t="str">
            <v/>
          </cell>
          <cell r="G517" t="str">
            <v>East Devon</v>
          </cell>
          <cell r="H517">
            <v>4467975.376716</v>
          </cell>
          <cell r="I517">
            <v>3643874.0176860001</v>
          </cell>
          <cell r="J517">
            <v>3024285.5504614101</v>
          </cell>
          <cell r="K517">
            <v>2697724.8633980001</v>
          </cell>
          <cell r="L517">
            <v>2334864.558797</v>
          </cell>
          <cell r="M517">
            <v>1202790.7657669999</v>
          </cell>
          <cell r="N517">
            <v>533365.08269073628</v>
          </cell>
          <cell r="O517">
            <v>126665.01646</v>
          </cell>
          <cell r="P517">
            <v>-327648.462015</v>
          </cell>
          <cell r="Q517">
            <v>2441083.2519189999</v>
          </cell>
          <cell r="R517">
            <v>2490920.4677706738</v>
          </cell>
          <cell r="S517">
            <v>2571059.8469380001</v>
          </cell>
          <cell r="T517">
            <v>2662513.0208120001</v>
          </cell>
          <cell r="U517">
            <v>-10424873.420223</v>
          </cell>
          <cell r="V517">
            <v>-9736731.351876229</v>
          </cell>
          <cell r="W517">
            <v>-10049987.281061999</v>
          </cell>
          <cell r="X517">
            <v>-10407467.576722</v>
          </cell>
          <cell r="Y517">
            <v>2258002.0080249999</v>
          </cell>
          <cell r="Z517">
            <v>2304101.4326878735</v>
          </cell>
          <cell r="AA517">
            <v>2378230.3584176502</v>
          </cell>
          <cell r="AB517">
            <v>2462824.5442511002</v>
          </cell>
          <cell r="AC517">
            <v>0.5</v>
          </cell>
          <cell r="AD517">
            <v>0.5</v>
          </cell>
          <cell r="AE517">
            <v>0.5</v>
          </cell>
          <cell r="AF517">
            <v>0.5</v>
          </cell>
        </row>
        <row r="518">
          <cell r="A518" t="str">
            <v>R62</v>
          </cell>
          <cell r="B518" t="str">
            <v/>
          </cell>
          <cell r="C518" t="str">
            <v/>
          </cell>
          <cell r="D518" t="str">
            <v/>
          </cell>
          <cell r="E518" t="str">
            <v/>
          </cell>
          <cell r="F518" t="str">
            <v/>
          </cell>
          <cell r="G518" t="str">
            <v>Exeter</v>
          </cell>
          <cell r="H518">
            <v>6635720.1666540001</v>
          </cell>
          <cell r="I518">
            <v>5802226.211906</v>
          </cell>
          <cell r="J518">
            <v>5176556.1514038853</v>
          </cell>
          <cell r="K518">
            <v>4849876.2776939999</v>
          </cell>
          <cell r="L518">
            <v>4488008.6907620002</v>
          </cell>
          <cell r="M518">
            <v>2022489.4870470001</v>
          </cell>
          <cell r="N518">
            <v>1319652.2283871183</v>
          </cell>
          <cell r="O518">
            <v>868885.74095400004</v>
          </cell>
          <cell r="P518">
            <v>365413.43012600002</v>
          </cell>
          <cell r="Q518">
            <v>3779736.7248590002</v>
          </cell>
          <cell r="R518">
            <v>3856903.9230167666</v>
          </cell>
          <cell r="S518">
            <v>3980990.5367399999</v>
          </cell>
          <cell r="T518">
            <v>4122595.260636</v>
          </cell>
          <cell r="U518">
            <v>-26590869.841118999</v>
          </cell>
          <cell r="V518">
            <v>-24159078.565740906</v>
          </cell>
          <cell r="W518">
            <v>-24936338.852678001</v>
          </cell>
          <cell r="X518">
            <v>-25823330.003653001</v>
          </cell>
          <cell r="Y518">
            <v>3496256.470495</v>
          </cell>
          <cell r="Z518">
            <v>3567636.1287905094</v>
          </cell>
          <cell r="AA518">
            <v>3682416.2464844999</v>
          </cell>
          <cell r="AB518">
            <v>3813400.6160883</v>
          </cell>
          <cell r="AC518">
            <v>0.5</v>
          </cell>
          <cell r="AD518">
            <v>0.5</v>
          </cell>
          <cell r="AE518">
            <v>0.5</v>
          </cell>
          <cell r="AF518">
            <v>0.5</v>
          </cell>
        </row>
        <row r="519">
          <cell r="A519" t="str">
            <v>R63</v>
          </cell>
          <cell r="B519" t="str">
            <v/>
          </cell>
          <cell r="C519" t="str">
            <v/>
          </cell>
          <cell r="D519" t="str">
            <v/>
          </cell>
          <cell r="E519" t="str">
            <v/>
          </cell>
          <cell r="F519" t="str">
            <v/>
          </cell>
          <cell r="G519" t="str">
            <v>North Devon</v>
          </cell>
          <cell r="H519">
            <v>4930168.3184979996</v>
          </cell>
          <cell r="I519">
            <v>4183410.8638380002</v>
          </cell>
          <cell r="J519">
            <v>3622364.8797074961</v>
          </cell>
          <cell r="K519">
            <v>3327895.9023500001</v>
          </cell>
          <cell r="L519">
            <v>3001145.253577</v>
          </cell>
          <cell r="M519">
            <v>1446332.425941</v>
          </cell>
          <cell r="N519">
            <v>829406.18094430305</v>
          </cell>
          <cell r="O519">
            <v>445080.47028000001</v>
          </cell>
          <cell r="P519">
            <v>15787.431735</v>
          </cell>
          <cell r="Q519">
            <v>2737078.437897</v>
          </cell>
          <cell r="R519">
            <v>2792958.6987631931</v>
          </cell>
          <cell r="S519">
            <v>2882815.4320689999</v>
          </cell>
          <cell r="T519">
            <v>2985357.8218419999</v>
          </cell>
          <cell r="U519">
            <v>-10355198.713648999</v>
          </cell>
          <cell r="V519">
            <v>-9355028.3362167273</v>
          </cell>
          <cell r="W519">
            <v>-9656003.8882899992</v>
          </cell>
          <cell r="X519">
            <v>-9999470.1065389998</v>
          </cell>
          <cell r="Y519">
            <v>2531797.5550549999</v>
          </cell>
          <cell r="Z519">
            <v>2583486.7963559539</v>
          </cell>
          <cell r="AA519">
            <v>2666604.2746638251</v>
          </cell>
          <cell r="AB519">
            <v>2761455.9852038501</v>
          </cell>
          <cell r="AC519">
            <v>0.5</v>
          </cell>
          <cell r="AD519">
            <v>0.5</v>
          </cell>
          <cell r="AE519">
            <v>0.5</v>
          </cell>
          <cell r="AF519">
            <v>0.5</v>
          </cell>
        </row>
        <row r="520">
          <cell r="A520" t="str">
            <v>R65</v>
          </cell>
          <cell r="B520" t="str">
            <v/>
          </cell>
          <cell r="C520" t="str">
            <v/>
          </cell>
          <cell r="D520" t="str">
            <v/>
          </cell>
          <cell r="E520" t="str">
            <v/>
          </cell>
          <cell r="F520" t="str">
            <v/>
          </cell>
          <cell r="G520" t="str">
            <v>South Hams</v>
          </cell>
          <cell r="H520">
            <v>3136687.0246890001</v>
          </cell>
          <cell r="I520">
            <v>2514251.0415710001</v>
          </cell>
          <cell r="J520">
            <v>2046222.7031421196</v>
          </cell>
          <cell r="K520">
            <v>1799357.5671910001</v>
          </cell>
          <cell r="L520">
            <v>1524983.8113510001</v>
          </cell>
          <cell r="M520">
            <v>749451.87869799999</v>
          </cell>
          <cell r="N520">
            <v>245393.35705117509</v>
          </cell>
          <cell r="O520">
            <v>-59409.134850000002</v>
          </cell>
          <cell r="P520">
            <v>-399899.63806700002</v>
          </cell>
          <cell r="Q520">
            <v>1764799.1628739999</v>
          </cell>
          <cell r="R520">
            <v>1800829.3460909445</v>
          </cell>
          <cell r="S520">
            <v>1858766.7020399999</v>
          </cell>
          <cell r="T520">
            <v>1924883.4494169999</v>
          </cell>
          <cell r="U520">
            <v>-11350318.842354</v>
          </cell>
          <cell r="V520">
            <v>-11362916.741036799</v>
          </cell>
          <cell r="W520">
            <v>-11728491.276611</v>
          </cell>
          <cell r="X520">
            <v>-12145676.334855</v>
          </cell>
          <cell r="Y520">
            <v>1632439.225658</v>
          </cell>
          <cell r="Z520">
            <v>1665767.1451341237</v>
          </cell>
          <cell r="AA520">
            <v>1719359.1993869999</v>
          </cell>
          <cell r="AB520">
            <v>1780517.190710725</v>
          </cell>
          <cell r="AC520">
            <v>0.5</v>
          </cell>
          <cell r="AD520">
            <v>0.5</v>
          </cell>
          <cell r="AE520">
            <v>0.5</v>
          </cell>
          <cell r="AF520">
            <v>0.5</v>
          </cell>
        </row>
        <row r="521">
          <cell r="A521" t="str">
            <v>R66</v>
          </cell>
          <cell r="B521" t="str">
            <v/>
          </cell>
          <cell r="C521" t="str">
            <v/>
          </cell>
          <cell r="D521" t="str">
            <v/>
          </cell>
          <cell r="E521" t="str">
            <v/>
          </cell>
          <cell r="F521" t="str">
            <v/>
          </cell>
          <cell r="G521" t="str">
            <v>Teignbridge</v>
          </cell>
          <cell r="H521">
            <v>5626756.3164790003</v>
          </cell>
          <cell r="I521">
            <v>4707350.2302909996</v>
          </cell>
          <cell r="J521">
            <v>4016394.3411696837</v>
          </cell>
          <cell r="K521">
            <v>3653119.3779139998</v>
          </cell>
          <cell r="L521">
            <v>3249792.1043349998</v>
          </cell>
          <cell r="M521">
            <v>1601405.735384</v>
          </cell>
          <cell r="N521">
            <v>847038.80688273534</v>
          </cell>
          <cell r="O521">
            <v>381797.44680099998</v>
          </cell>
          <cell r="P521">
            <v>-137891.47962699999</v>
          </cell>
          <cell r="Q521">
            <v>3105944.4949070001</v>
          </cell>
          <cell r="R521">
            <v>3169355.5342869484</v>
          </cell>
          <cell r="S521">
            <v>3271321.931113</v>
          </cell>
          <cell r="T521">
            <v>3387683.583962</v>
          </cell>
          <cell r="U521">
            <v>-9438776.4520190004</v>
          </cell>
          <cell r="V521">
            <v>-8496096.6151460353</v>
          </cell>
          <cell r="W521">
            <v>-8769438.1035210006</v>
          </cell>
          <cell r="X521">
            <v>-9081368.9784910008</v>
          </cell>
          <cell r="Y521">
            <v>2872998.6577889998</v>
          </cell>
          <cell r="Z521">
            <v>2931653.8692154274</v>
          </cell>
          <cell r="AA521">
            <v>3025972.7862795251</v>
          </cell>
          <cell r="AB521">
            <v>3133607.3151648501</v>
          </cell>
          <cell r="AC521">
            <v>0.5</v>
          </cell>
          <cell r="AD521">
            <v>0.5</v>
          </cell>
          <cell r="AE521">
            <v>0.5</v>
          </cell>
          <cell r="AF521">
            <v>0.5</v>
          </cell>
        </row>
        <row r="522">
          <cell r="A522" t="str">
            <v>R67</v>
          </cell>
          <cell r="B522" t="str">
            <v/>
          </cell>
          <cell r="C522" t="str">
            <v/>
          </cell>
          <cell r="D522" t="str">
            <v/>
          </cell>
          <cell r="E522" t="str">
            <v/>
          </cell>
          <cell r="F522" t="str">
            <v/>
          </cell>
          <cell r="G522" t="str">
            <v>Mid Devon</v>
          </cell>
          <cell r="H522">
            <v>3679037.1173959998</v>
          </cell>
          <cell r="I522">
            <v>3042636.2923730002</v>
          </cell>
          <cell r="J522">
            <v>2564272.5901894774</v>
          </cell>
          <cell r="K522">
            <v>2312476.1812080001</v>
          </cell>
          <cell r="L522">
            <v>2032811.1601110001</v>
          </cell>
          <cell r="M522">
            <v>1017266.34902</v>
          </cell>
          <cell r="N522">
            <v>497552.64414041955</v>
          </cell>
          <cell r="O522">
            <v>179264.48822</v>
          </cell>
          <cell r="P522">
            <v>-176279.349973</v>
          </cell>
          <cell r="Q522">
            <v>2025369.9433530001</v>
          </cell>
          <cell r="R522">
            <v>2066719.9460490579</v>
          </cell>
          <cell r="S522">
            <v>2133211.6929890001</v>
          </cell>
          <cell r="T522">
            <v>2209090.510084</v>
          </cell>
          <cell r="U522">
            <v>-4096553.479146</v>
          </cell>
          <cell r="V522">
            <v>-3774550.3318852107</v>
          </cell>
          <cell r="W522">
            <v>-3895987.4167490001</v>
          </cell>
          <cell r="X522">
            <v>-4034568.5606519999</v>
          </cell>
          <cell r="Y522">
            <v>1873467.1976020001</v>
          </cell>
          <cell r="Z522">
            <v>1911715.9500953786</v>
          </cell>
          <cell r="AA522">
            <v>1973220.8160148251</v>
          </cell>
          <cell r="AB522">
            <v>2043408.7218277</v>
          </cell>
          <cell r="AC522">
            <v>0.5</v>
          </cell>
          <cell r="AD522">
            <v>0.5</v>
          </cell>
          <cell r="AE522">
            <v>0.5</v>
          </cell>
          <cell r="AF522">
            <v>0.5</v>
          </cell>
        </row>
        <row r="523">
          <cell r="A523" t="str">
            <v>R69</v>
          </cell>
          <cell r="B523" t="str">
            <v/>
          </cell>
          <cell r="C523" t="str">
            <v/>
          </cell>
          <cell r="D523" t="str">
            <v/>
          </cell>
          <cell r="E523" t="str">
            <v/>
          </cell>
          <cell r="F523" t="str">
            <v/>
          </cell>
          <cell r="G523" t="str">
            <v>Torridge</v>
          </cell>
          <cell r="H523">
            <v>3852690.6112560001</v>
          </cell>
          <cell r="I523">
            <v>3330954.3862839998</v>
          </cell>
          <cell r="J523">
            <v>2939168.1157810264</v>
          </cell>
          <cell r="K523">
            <v>2734163.7511939998</v>
          </cell>
          <cell r="L523">
            <v>2506915.1419600002</v>
          </cell>
          <cell r="M523">
            <v>1152325.6710030001</v>
          </cell>
          <cell r="N523">
            <v>716060.46293812757</v>
          </cell>
          <cell r="O523">
            <v>439532.95282000001</v>
          </cell>
          <cell r="P523">
            <v>130663.81280499999</v>
          </cell>
          <cell r="Q523">
            <v>2178628.7152809999</v>
          </cell>
          <cell r="R523">
            <v>2223107.6528428989</v>
          </cell>
          <cell r="S523">
            <v>2294630.7983730002</v>
          </cell>
          <cell r="T523">
            <v>2376251.3291549999</v>
          </cell>
          <cell r="U523">
            <v>-2227447.8920510001</v>
          </cell>
          <cell r="V523">
            <v>-2238066.4513654201</v>
          </cell>
          <cell r="W523">
            <v>-2310070.8602849999</v>
          </cell>
          <cell r="X523">
            <v>-2392240.5975230001</v>
          </cell>
          <cell r="Y523">
            <v>2015231.5616349999</v>
          </cell>
          <cell r="Z523">
            <v>2056374.5788796816</v>
          </cell>
          <cell r="AA523">
            <v>2122533.4884950253</v>
          </cell>
          <cell r="AB523">
            <v>2198032.479468375</v>
          </cell>
          <cell r="AC523">
            <v>0.5</v>
          </cell>
          <cell r="AD523">
            <v>0.5</v>
          </cell>
          <cell r="AE523">
            <v>0.5</v>
          </cell>
          <cell r="AF523">
            <v>0.5</v>
          </cell>
        </row>
        <row r="524">
          <cell r="A524" t="str">
            <v>R70</v>
          </cell>
          <cell r="B524" t="str">
            <v/>
          </cell>
          <cell r="C524" t="str">
            <v/>
          </cell>
          <cell r="D524" t="str">
            <v/>
          </cell>
          <cell r="E524" t="str">
            <v/>
          </cell>
          <cell r="F524" t="str">
            <v/>
          </cell>
          <cell r="G524" t="str">
            <v>West Devon</v>
          </cell>
          <cell r="H524">
            <v>2622873.466085</v>
          </cell>
          <cell r="I524">
            <v>2131585.2686080001</v>
          </cell>
          <cell r="J524">
            <v>1762257.0489858568</v>
          </cell>
          <cell r="K524">
            <v>1567723.3008280001</v>
          </cell>
          <cell r="L524">
            <v>1351611.130568</v>
          </cell>
          <cell r="M524">
            <v>623403.53304999997</v>
          </cell>
          <cell r="N524">
            <v>223284.23793264665</v>
          </cell>
          <cell r="O524">
            <v>-20762.261526999999</v>
          </cell>
          <cell r="P524">
            <v>-293377.218566</v>
          </cell>
          <cell r="Q524">
            <v>1508181.7355579999</v>
          </cell>
          <cell r="R524">
            <v>1538972.8110532102</v>
          </cell>
          <cell r="S524">
            <v>1588485.5623550001</v>
          </cell>
          <cell r="T524">
            <v>1644988.349135</v>
          </cell>
          <cell r="U524">
            <v>-3018775.8963739998</v>
          </cell>
          <cell r="V524">
            <v>-2965583.3603654741</v>
          </cell>
          <cell r="W524">
            <v>-3060993.877258</v>
          </cell>
          <cell r="X524">
            <v>-3169874.1141829998</v>
          </cell>
          <cell r="Y524">
            <v>1395068.1053909999</v>
          </cell>
          <cell r="Z524">
            <v>1423549.8502242195</v>
          </cell>
          <cell r="AA524">
            <v>1469349.1451783751</v>
          </cell>
          <cell r="AB524">
            <v>1521614.2229498751</v>
          </cell>
          <cell r="AC524">
            <v>0.5</v>
          </cell>
          <cell r="AD524">
            <v>0.5</v>
          </cell>
          <cell r="AE524">
            <v>0.5</v>
          </cell>
          <cell r="AF524">
            <v>0.5</v>
          </cell>
        </row>
        <row r="525">
          <cell r="A525" t="str">
            <v>R72</v>
          </cell>
          <cell r="B525" t="str">
            <v/>
          </cell>
          <cell r="C525" t="str">
            <v/>
          </cell>
          <cell r="D525" t="str">
            <v/>
          </cell>
          <cell r="E525" t="str">
            <v/>
          </cell>
          <cell r="F525" t="str">
            <v/>
          </cell>
          <cell r="G525" t="str">
            <v>Christchurch</v>
          </cell>
          <cell r="H525">
            <v>1603951.407439</v>
          </cell>
          <cell r="I525">
            <v>1223909.7003570001</v>
          </cell>
          <cell r="J525">
            <v>938020.42172150151</v>
          </cell>
          <cell r="K525">
            <v>786833.98376900004</v>
          </cell>
          <cell r="L525">
            <v>618657.78584400006</v>
          </cell>
          <cell r="M525">
            <v>312870.402741</v>
          </cell>
          <cell r="N525">
            <v>8381.3233449445106</v>
          </cell>
          <cell r="O525">
            <v>-172714.01822599999</v>
          </cell>
          <cell r="P525">
            <v>-375021.55322300002</v>
          </cell>
          <cell r="Q525">
            <v>911039.29761600005</v>
          </cell>
          <cell r="R525">
            <v>929639.098376557</v>
          </cell>
          <cell r="S525">
            <v>959548.00199599995</v>
          </cell>
          <cell r="T525">
            <v>993679.33906699996</v>
          </cell>
          <cell r="U525">
            <v>-6329848.7973760003</v>
          </cell>
          <cell r="V525">
            <v>-6355968.9742397461</v>
          </cell>
          <cell r="W525">
            <v>-6560456.9995280001</v>
          </cell>
          <cell r="X525">
            <v>-6793813.9225030001</v>
          </cell>
          <cell r="Y525">
            <v>842711.35029500001</v>
          </cell>
          <cell r="Z525">
            <v>859916.16599831532</v>
          </cell>
          <cell r="AA525">
            <v>887581.9018463</v>
          </cell>
          <cell r="AB525">
            <v>919153.38863697497</v>
          </cell>
          <cell r="AC525">
            <v>0.5</v>
          </cell>
          <cell r="AD525">
            <v>0.5</v>
          </cell>
          <cell r="AE525">
            <v>0.5</v>
          </cell>
          <cell r="AF525">
            <v>0.5</v>
          </cell>
        </row>
        <row r="526">
          <cell r="A526" t="str">
            <v>R73</v>
          </cell>
          <cell r="B526" t="str">
            <v/>
          </cell>
          <cell r="C526" t="str">
            <v/>
          </cell>
          <cell r="D526" t="str">
            <v/>
          </cell>
          <cell r="E526" t="str">
            <v/>
          </cell>
          <cell r="F526" t="str">
            <v/>
          </cell>
          <cell r="G526" t="str">
            <v>North Dorset</v>
          </cell>
          <cell r="H526">
            <v>2664741.3625170002</v>
          </cell>
          <cell r="I526">
            <v>2253400.617484</v>
          </cell>
          <cell r="J526">
            <v>1944364.5550439628</v>
          </cell>
          <cell r="K526">
            <v>1782190.475141</v>
          </cell>
          <cell r="L526">
            <v>1602247.1887409999</v>
          </cell>
          <cell r="M526">
            <v>734812.98094399995</v>
          </cell>
          <cell r="N526">
            <v>394773.39587888494</v>
          </cell>
          <cell r="O526">
            <v>182744.94484400001</v>
          </cell>
          <cell r="P526">
            <v>-54090.976845999998</v>
          </cell>
          <cell r="Q526">
            <v>1518587.6365390001</v>
          </cell>
          <cell r="R526">
            <v>1549591.1591650778</v>
          </cell>
          <cell r="S526">
            <v>1599445.530296</v>
          </cell>
          <cell r="T526">
            <v>1656338.1655880001</v>
          </cell>
          <cell r="U526">
            <v>-4369059.8258760003</v>
          </cell>
          <cell r="V526">
            <v>-4211671.8258004552</v>
          </cell>
          <cell r="W526">
            <v>-4347172.2441170001</v>
          </cell>
          <cell r="X526">
            <v>-4501802.1332550002</v>
          </cell>
          <cell r="Y526">
            <v>1404693.5637990001</v>
          </cell>
          <cell r="Z526">
            <v>1433371.8222276971</v>
          </cell>
          <cell r="AA526">
            <v>1479487.1155238</v>
          </cell>
          <cell r="AB526">
            <v>1532112.8031689001</v>
          </cell>
          <cell r="AC526">
            <v>0.5</v>
          </cell>
          <cell r="AD526">
            <v>0.5</v>
          </cell>
          <cell r="AE526">
            <v>0.5</v>
          </cell>
          <cell r="AF526">
            <v>0.5</v>
          </cell>
        </row>
        <row r="527">
          <cell r="A527" t="str">
            <v>R75</v>
          </cell>
          <cell r="B527" t="str">
            <v/>
          </cell>
          <cell r="C527" t="str">
            <v/>
          </cell>
          <cell r="D527" t="str">
            <v/>
          </cell>
          <cell r="E527" t="str">
            <v/>
          </cell>
          <cell r="F527" t="str">
            <v/>
          </cell>
          <cell r="G527" t="str">
            <v>Purbeck</v>
          </cell>
          <cell r="H527">
            <v>1846541.736363</v>
          </cell>
          <cell r="I527">
            <v>1476613.5627830001</v>
          </cell>
          <cell r="J527">
            <v>1198460.0521347474</v>
          </cell>
          <cell r="K527">
            <v>1051766.6627809999</v>
          </cell>
          <cell r="L527">
            <v>888734.55104799999</v>
          </cell>
          <cell r="M527">
            <v>418911.24103099998</v>
          </cell>
          <cell r="N527">
            <v>119163.65370630566</v>
          </cell>
          <cell r="O527">
            <v>-62253.503196999998</v>
          </cell>
          <cell r="P527">
            <v>-264911.56142799999</v>
          </cell>
          <cell r="Q527">
            <v>1057702.3217519999</v>
          </cell>
          <cell r="R527">
            <v>1079296.3984284417</v>
          </cell>
          <cell r="S527">
            <v>1114020.165978</v>
          </cell>
          <cell r="T527">
            <v>1153646.1124760001</v>
          </cell>
          <cell r="U527">
            <v>-6054734.5455649998</v>
          </cell>
          <cell r="V527">
            <v>-6029090.3033859711</v>
          </cell>
          <cell r="W527">
            <v>-6223061.7930859998</v>
          </cell>
          <cell r="X527">
            <v>-6444417.4930969998</v>
          </cell>
          <cell r="Y527">
            <v>978374.64761999995</v>
          </cell>
          <cell r="Z527">
            <v>998349.16854630865</v>
          </cell>
          <cell r="AA527">
            <v>1030468.6535296501</v>
          </cell>
          <cell r="AB527">
            <v>1067122.6540403001</v>
          </cell>
          <cell r="AC527">
            <v>0.5</v>
          </cell>
          <cell r="AD527">
            <v>0.5</v>
          </cell>
          <cell r="AE527">
            <v>0.5</v>
          </cell>
          <cell r="AF527">
            <v>0.5</v>
          </cell>
        </row>
        <row r="528">
          <cell r="A528" t="str">
            <v>R76</v>
          </cell>
          <cell r="B528" t="str">
            <v/>
          </cell>
          <cell r="C528" t="str">
            <v/>
          </cell>
          <cell r="D528" t="str">
            <v/>
          </cell>
          <cell r="E528" t="str">
            <v/>
          </cell>
          <cell r="F528" t="str">
            <v/>
          </cell>
          <cell r="G528" t="str">
            <v>West Dorset</v>
          </cell>
          <cell r="H528">
            <v>4697226.494159</v>
          </cell>
          <cell r="I528">
            <v>3964711.0129590002</v>
          </cell>
          <cell r="J528">
            <v>3414358.2734394036</v>
          </cell>
          <cell r="K528">
            <v>3125480.0245119999</v>
          </cell>
          <cell r="L528">
            <v>2804925.0539660002</v>
          </cell>
          <cell r="M528">
            <v>1289042.6869330001</v>
          </cell>
          <cell r="N528">
            <v>684063.43690534867</v>
          </cell>
          <cell r="O528">
            <v>307344.513828</v>
          </cell>
          <cell r="P528">
            <v>-113452.167219</v>
          </cell>
          <cell r="Q528">
            <v>2675668.3260260001</v>
          </cell>
          <cell r="R528">
            <v>2730294.8365340549</v>
          </cell>
          <cell r="S528">
            <v>2818135.5106839999</v>
          </cell>
          <cell r="T528">
            <v>2918377.2211859999</v>
          </cell>
          <cell r="U528">
            <v>-9382711.6832730006</v>
          </cell>
          <cell r="V528">
            <v>-9779646.1171270516</v>
          </cell>
          <cell r="W528">
            <v>-10094282.725740001</v>
          </cell>
          <cell r="X528">
            <v>-10453338.620275</v>
          </cell>
          <cell r="Y528">
            <v>2474993.2015740001</v>
          </cell>
          <cell r="Z528">
            <v>2525522.7237940012</v>
          </cell>
          <cell r="AA528">
            <v>2606775.3473827001</v>
          </cell>
          <cell r="AB528">
            <v>2699498.92959705</v>
          </cell>
          <cell r="AC528">
            <v>0.5</v>
          </cell>
          <cell r="AD528">
            <v>0.5</v>
          </cell>
          <cell r="AE528">
            <v>0.5</v>
          </cell>
          <cell r="AF528">
            <v>0.5</v>
          </cell>
        </row>
        <row r="529">
          <cell r="A529" t="str">
            <v>R77</v>
          </cell>
          <cell r="B529" t="str">
            <v/>
          </cell>
          <cell r="C529" t="str">
            <v/>
          </cell>
          <cell r="D529" t="str">
            <v/>
          </cell>
          <cell r="E529" t="str">
            <v/>
          </cell>
          <cell r="F529" t="str">
            <v/>
          </cell>
          <cell r="G529" t="str">
            <v>Weymouth and Portland</v>
          </cell>
          <cell r="H529">
            <v>3275205.8316859999</v>
          </cell>
          <cell r="I529">
            <v>2608638.7237240002</v>
          </cell>
          <cell r="J529">
            <v>2107409.1686371458</v>
          </cell>
          <cell r="K529">
            <v>1842976.0796070001</v>
          </cell>
          <cell r="L529">
            <v>1549056.4447260001</v>
          </cell>
          <cell r="M529">
            <v>742382.37146599998</v>
          </cell>
          <cell r="N529">
            <v>203051.28068191186</v>
          </cell>
          <cell r="O529">
            <v>-122649.946303</v>
          </cell>
          <cell r="P529">
            <v>-486487.33861400001</v>
          </cell>
          <cell r="Q529">
            <v>1866256.3522580001</v>
          </cell>
          <cell r="R529">
            <v>1904357.8879552339</v>
          </cell>
          <cell r="S529">
            <v>1965626.0259100001</v>
          </cell>
          <cell r="T529">
            <v>2035543.7833400001</v>
          </cell>
          <cell r="U529">
            <v>-4863513.1456850003</v>
          </cell>
          <cell r="V529">
            <v>-4559839.3464085795</v>
          </cell>
          <cell r="W529">
            <v>-4706541.2178870002</v>
          </cell>
          <cell r="X529">
            <v>-4873953.9418080002</v>
          </cell>
          <cell r="Y529">
            <v>1726287.1258390001</v>
          </cell>
          <cell r="Z529">
            <v>1761531.0463585914</v>
          </cell>
          <cell r="AA529">
            <v>1818204.0739667502</v>
          </cell>
          <cell r="AB529">
            <v>1882877.9995895003</v>
          </cell>
          <cell r="AC529">
            <v>0.5</v>
          </cell>
          <cell r="AD529">
            <v>0.5</v>
          </cell>
          <cell r="AE529">
            <v>0.5</v>
          </cell>
          <cell r="AF529">
            <v>0.5</v>
          </cell>
        </row>
        <row r="530">
          <cell r="A530" t="str">
            <v>R78</v>
          </cell>
          <cell r="B530" t="str">
            <v/>
          </cell>
          <cell r="C530" t="str">
            <v/>
          </cell>
          <cell r="D530" t="str">
            <v/>
          </cell>
          <cell r="E530" t="str">
            <v/>
          </cell>
          <cell r="F530" t="str">
            <v/>
          </cell>
          <cell r="G530" t="str">
            <v>East Dorset</v>
          </cell>
          <cell r="H530">
            <v>2233806.3957690001</v>
          </cell>
          <cell r="I530">
            <v>1526947.4657399999</v>
          </cell>
          <cell r="J530">
            <v>1289891.3596884108</v>
          </cell>
          <cell r="K530">
            <v>712503.32460299996</v>
          </cell>
          <cell r="L530">
            <v>398019.97275800002</v>
          </cell>
          <cell r="M530">
            <v>262863.67194999999</v>
          </cell>
          <cell r="N530">
            <v>0</v>
          </cell>
          <cell r="O530">
            <v>-618887.18935200002</v>
          </cell>
          <cell r="P530">
            <v>-980728.39959699998</v>
          </cell>
          <cell r="Q530">
            <v>1264083.793791</v>
          </cell>
          <cell r="R530">
            <v>1289891.3596884108</v>
          </cell>
          <cell r="S530">
            <v>1331390.5139550001</v>
          </cell>
          <cell r="T530">
            <v>1378748.3723540001</v>
          </cell>
          <cell r="U530">
            <v>-7449243.848065</v>
          </cell>
          <cell r="V530">
            <v>-7490714.0608549155</v>
          </cell>
          <cell r="W530">
            <v>-7731709.7819649996</v>
          </cell>
          <cell r="X530">
            <v>-8006728.4284079997</v>
          </cell>
          <cell r="Y530">
            <v>1169277.5092559999</v>
          </cell>
          <cell r="Z530">
            <v>1193149.50771178</v>
          </cell>
          <cell r="AA530">
            <v>1231536.225408375</v>
          </cell>
          <cell r="AB530">
            <v>1275342.2444274502</v>
          </cell>
          <cell r="AC530">
            <v>0.5</v>
          </cell>
          <cell r="AD530">
            <v>0.5</v>
          </cell>
          <cell r="AE530">
            <v>0.5</v>
          </cell>
          <cell r="AF530">
            <v>0.5</v>
          </cell>
        </row>
        <row r="531">
          <cell r="A531" t="str">
            <v>R88</v>
          </cell>
          <cell r="B531" t="str">
            <v/>
          </cell>
          <cell r="C531" t="str">
            <v/>
          </cell>
          <cell r="D531" t="str">
            <v/>
          </cell>
          <cell r="E531" t="str">
            <v/>
          </cell>
          <cell r="F531" t="str">
            <v/>
          </cell>
          <cell r="G531" t="str">
            <v>Eastbourne</v>
          </cell>
          <cell r="H531">
            <v>6078666.4546910003</v>
          </cell>
          <cell r="I531">
            <v>5094395.5504759997</v>
          </cell>
          <cell r="J531">
            <v>4354705.1544202007</v>
          </cell>
          <cell r="K531">
            <v>3965848.5395180001</v>
          </cell>
          <cell r="L531">
            <v>3534134.083534</v>
          </cell>
          <cell r="M531">
            <v>1751975.9070379999</v>
          </cell>
          <cell r="N531">
            <v>944046.58914026525</v>
          </cell>
          <cell r="O531">
            <v>445460.232357</v>
          </cell>
          <cell r="P531">
            <v>-111475.223184</v>
          </cell>
          <cell r="Q531">
            <v>3342419.6434380002</v>
          </cell>
          <cell r="R531">
            <v>3410658.5652799355</v>
          </cell>
          <cell r="S531">
            <v>3520388.3071610001</v>
          </cell>
          <cell r="T531">
            <v>3645609.306719</v>
          </cell>
          <cell r="U531">
            <v>-10123869.548779</v>
          </cell>
          <cell r="V531">
            <v>-10330060.335556367</v>
          </cell>
          <cell r="W531">
            <v>-10662405.198736999</v>
          </cell>
          <cell r="X531">
            <v>-11041669.336719001</v>
          </cell>
          <cell r="Y531">
            <v>3091738.1701799999</v>
          </cell>
          <cell r="Z531">
            <v>3154859.1728839404</v>
          </cell>
          <cell r="AA531">
            <v>3256359.1841239254</v>
          </cell>
          <cell r="AB531">
            <v>3372188.6087150751</v>
          </cell>
          <cell r="AC531">
            <v>0.5</v>
          </cell>
          <cell r="AD531">
            <v>0.5</v>
          </cell>
          <cell r="AE531">
            <v>0.5</v>
          </cell>
          <cell r="AF531">
            <v>0.5</v>
          </cell>
        </row>
        <row r="532">
          <cell r="A532" t="str">
            <v>R89</v>
          </cell>
          <cell r="B532" t="str">
            <v/>
          </cell>
          <cell r="C532" t="str">
            <v/>
          </cell>
          <cell r="D532" t="str">
            <v/>
          </cell>
          <cell r="E532" t="str">
            <v/>
          </cell>
          <cell r="F532" t="str">
            <v/>
          </cell>
          <cell r="G532" t="str">
            <v>Hastings</v>
          </cell>
          <cell r="H532">
            <v>7297069.0458549997</v>
          </cell>
          <cell r="I532">
            <v>6330861.270358</v>
          </cell>
          <cell r="J532">
            <v>5604905.8766737673</v>
          </cell>
          <cell r="K532">
            <v>5223774.957498</v>
          </cell>
          <cell r="L532">
            <v>4800822.3381460002</v>
          </cell>
          <cell r="M532">
            <v>2835302.521251</v>
          </cell>
          <cell r="N532">
            <v>2037981.7139676549</v>
          </cell>
          <cell r="O532">
            <v>1542093.582895</v>
          </cell>
          <cell r="P532">
            <v>988182.73349799996</v>
          </cell>
          <cell r="Q532">
            <v>3495558.749107</v>
          </cell>
          <cell r="R532">
            <v>3566924.162706112</v>
          </cell>
          <cell r="S532">
            <v>3681681.3746020002</v>
          </cell>
          <cell r="T532">
            <v>3812639.6046489999</v>
          </cell>
          <cell r="U532">
            <v>-5370609.0172180003</v>
          </cell>
          <cell r="V532">
            <v>-5243291.3706838721</v>
          </cell>
          <cell r="W532">
            <v>-5411981.6683780001</v>
          </cell>
          <cell r="X532">
            <v>-5604487.0669229999</v>
          </cell>
          <cell r="Y532">
            <v>3233391.8429240002</v>
          </cell>
          <cell r="Z532">
            <v>3299404.8505031536</v>
          </cell>
          <cell r="AA532">
            <v>3405555.2715068506</v>
          </cell>
          <cell r="AB532">
            <v>3526691.6343003251</v>
          </cell>
          <cell r="AC532">
            <v>0.5</v>
          </cell>
          <cell r="AD532">
            <v>0.5</v>
          </cell>
          <cell r="AE532">
            <v>0.5</v>
          </cell>
          <cell r="AF532">
            <v>0.5</v>
          </cell>
        </row>
        <row r="533">
          <cell r="A533" t="str">
            <v>R91</v>
          </cell>
          <cell r="B533" t="str">
            <v/>
          </cell>
          <cell r="C533" t="str">
            <v/>
          </cell>
          <cell r="D533" t="str">
            <v/>
          </cell>
          <cell r="E533" t="str">
            <v/>
          </cell>
          <cell r="F533" t="str">
            <v/>
          </cell>
          <cell r="G533" t="str">
            <v>Lewes</v>
          </cell>
          <cell r="H533">
            <v>3816402.5235390002</v>
          </cell>
          <cell r="I533">
            <v>3047644.228935</v>
          </cell>
          <cell r="J533">
            <v>2469496.7579152267</v>
          </cell>
          <cell r="K533">
            <v>2164249.382497</v>
          </cell>
          <cell r="L533">
            <v>1824878.802716</v>
          </cell>
          <cell r="M533">
            <v>995014.71812800004</v>
          </cell>
          <cell r="N533">
            <v>374960.71241098363</v>
          </cell>
          <cell r="O533">
            <v>2326.6739090000001</v>
          </cell>
          <cell r="P533">
            <v>-413943.98021499999</v>
          </cell>
          <cell r="Q533">
            <v>2052629.5108070001</v>
          </cell>
          <cell r="R533">
            <v>2094536.0455042431</v>
          </cell>
          <cell r="S533">
            <v>2161922.7085879999</v>
          </cell>
          <cell r="T533">
            <v>2238822.782931</v>
          </cell>
          <cell r="U533">
            <v>-7399244.3544330001</v>
          </cell>
          <cell r="V533">
            <v>-7305033.6109892558</v>
          </cell>
          <cell r="W533">
            <v>-7540055.5099050002</v>
          </cell>
          <cell r="X533">
            <v>-7808256.9710200001</v>
          </cell>
          <cell r="Y533">
            <v>1898682.2974970001</v>
          </cell>
          <cell r="Z533">
            <v>1937445.8420914249</v>
          </cell>
          <cell r="AA533">
            <v>1999778.5054439001</v>
          </cell>
          <cell r="AB533">
            <v>2070911.0742111751</v>
          </cell>
          <cell r="AC533">
            <v>0.5</v>
          </cell>
          <cell r="AD533">
            <v>0.5</v>
          </cell>
          <cell r="AE533">
            <v>0.5</v>
          </cell>
          <cell r="AF533">
            <v>0.5</v>
          </cell>
        </row>
        <row r="534">
          <cell r="A534" t="str">
            <v>R92</v>
          </cell>
          <cell r="B534" t="str">
            <v/>
          </cell>
          <cell r="C534" t="str">
            <v/>
          </cell>
          <cell r="D534" t="str">
            <v/>
          </cell>
          <cell r="E534" t="str">
            <v/>
          </cell>
          <cell r="F534" t="str">
            <v/>
          </cell>
          <cell r="G534" t="str">
            <v>Rother</v>
          </cell>
          <cell r="H534">
            <v>4018094.7758379998</v>
          </cell>
          <cell r="I534">
            <v>3247401.9215890002</v>
          </cell>
          <cell r="J534">
            <v>2667886.3916664254</v>
          </cell>
          <cell r="K534">
            <v>2362190.064216</v>
          </cell>
          <cell r="L534">
            <v>2022419.8289109999</v>
          </cell>
          <cell r="M534">
            <v>1073470.5474159999</v>
          </cell>
          <cell r="N534">
            <v>449571.98096355796</v>
          </cell>
          <cell r="O534">
            <v>72506.719028000007</v>
          </cell>
          <cell r="P534">
            <v>-348708.06504199997</v>
          </cell>
          <cell r="Q534">
            <v>2173931.374173</v>
          </cell>
          <cell r="R534">
            <v>2218314.4107028674</v>
          </cell>
          <cell r="S534">
            <v>2289683.3451879998</v>
          </cell>
          <cell r="T534">
            <v>2371127.8939530002</v>
          </cell>
          <cell r="U534">
            <v>-4598236.3197980002</v>
          </cell>
          <cell r="V534">
            <v>-4783132.103778637</v>
          </cell>
          <cell r="W534">
            <v>-4937017.883045</v>
          </cell>
          <cell r="X534">
            <v>-5112628.7135009998</v>
          </cell>
          <cell r="Y534">
            <v>2010886.5211100001</v>
          </cell>
          <cell r="Z534">
            <v>2051940.8299001525</v>
          </cell>
          <cell r="AA534">
            <v>2117957.0942989001</v>
          </cell>
          <cell r="AB534">
            <v>2193293.3019065252</v>
          </cell>
          <cell r="AC534">
            <v>0.5</v>
          </cell>
          <cell r="AD534">
            <v>0.5</v>
          </cell>
          <cell r="AE534">
            <v>0.5</v>
          </cell>
          <cell r="AF534">
            <v>0.5</v>
          </cell>
        </row>
        <row r="535">
          <cell r="A535" t="str">
            <v>R93</v>
          </cell>
          <cell r="B535" t="str">
            <v/>
          </cell>
          <cell r="C535" t="str">
            <v/>
          </cell>
          <cell r="D535" t="str">
            <v/>
          </cell>
          <cell r="E535" t="str">
            <v/>
          </cell>
          <cell r="F535" t="str">
            <v/>
          </cell>
          <cell r="G535" t="str">
            <v>Wealden</v>
          </cell>
          <cell r="H535">
            <v>5072757.2885149997</v>
          </cell>
          <cell r="I535">
            <v>3915743.885088</v>
          </cell>
          <cell r="J535">
            <v>3045318.4887678591</v>
          </cell>
          <cell r="K535">
            <v>2584845.1193980002</v>
          </cell>
          <cell r="L535">
            <v>2072564.6349460001</v>
          </cell>
          <cell r="M535">
            <v>1213322.2257610001</v>
          </cell>
          <cell r="N535">
            <v>287724.1222201176</v>
          </cell>
          <cell r="O535">
            <v>-261468.21806399999</v>
          </cell>
          <cell r="P535">
            <v>-874992.70461899997</v>
          </cell>
          <cell r="Q535">
            <v>2702421.6593269999</v>
          </cell>
          <cell r="R535">
            <v>2757594.3665477415</v>
          </cell>
          <cell r="S535">
            <v>2846313.3374620001</v>
          </cell>
          <cell r="T535">
            <v>2947557.339565</v>
          </cell>
          <cell r="U535">
            <v>-9388628.4412799999</v>
          </cell>
          <cell r="V535">
            <v>-9239152.8813639116</v>
          </cell>
          <cell r="W535">
            <v>-9536400.4191820007</v>
          </cell>
          <cell r="X535">
            <v>-9875612.315281</v>
          </cell>
          <cell r="Y535">
            <v>2499740.0348780002</v>
          </cell>
          <cell r="Z535">
            <v>2550774.7890566611</v>
          </cell>
          <cell r="AA535">
            <v>2632839.8371523502</v>
          </cell>
          <cell r="AB535">
            <v>2726490.5390976253</v>
          </cell>
          <cell r="AC535">
            <v>0.5</v>
          </cell>
          <cell r="AD535">
            <v>0.5</v>
          </cell>
          <cell r="AE535">
            <v>0.5</v>
          </cell>
          <cell r="AF535">
            <v>0.5</v>
          </cell>
        </row>
        <row r="536">
          <cell r="A536" t="str">
            <v>R94</v>
          </cell>
          <cell r="B536" t="str">
            <v/>
          </cell>
          <cell r="C536" t="str">
            <v/>
          </cell>
          <cell r="D536" t="str">
            <v/>
          </cell>
          <cell r="E536" t="str">
            <v/>
          </cell>
          <cell r="F536" t="str">
            <v/>
          </cell>
          <cell r="G536" t="str">
            <v>Basildon</v>
          </cell>
          <cell r="H536">
            <v>9585406.1605629995</v>
          </cell>
          <cell r="I536">
            <v>7812881.4476089999</v>
          </cell>
          <cell r="J536">
            <v>6480210.5291805314</v>
          </cell>
          <cell r="K536">
            <v>5777735.5656190002</v>
          </cell>
          <cell r="L536">
            <v>4997147.4296960002</v>
          </cell>
          <cell r="M536">
            <v>2594990.48226</v>
          </cell>
          <cell r="N536">
            <v>1155790.9732445646</v>
          </cell>
          <cell r="O536">
            <v>282015.60761800001</v>
          </cell>
          <cell r="P536">
            <v>-694056.51654300001</v>
          </cell>
          <cell r="Q536">
            <v>5217890.9653489999</v>
          </cell>
          <cell r="R536">
            <v>5324419.5559359668</v>
          </cell>
          <cell r="S536">
            <v>5495719.9580009999</v>
          </cell>
          <cell r="T536">
            <v>5691203.9462390002</v>
          </cell>
          <cell r="U536">
            <v>-26170305.06532</v>
          </cell>
          <cell r="V536">
            <v>-24648953.76293445</v>
          </cell>
          <cell r="W536">
            <v>-25441974.606934998</v>
          </cell>
          <cell r="X536">
            <v>-26346951.334794</v>
          </cell>
          <cell r="Y536">
            <v>4826549.1429479998</v>
          </cell>
          <cell r="Z536">
            <v>4925088.0892407699</v>
          </cell>
          <cell r="AA536">
            <v>5083540.9611509247</v>
          </cell>
          <cell r="AB536">
            <v>5264363.6502710758</v>
          </cell>
          <cell r="AC536">
            <v>0.5</v>
          </cell>
          <cell r="AD536">
            <v>0.5</v>
          </cell>
          <cell r="AE536">
            <v>0.5</v>
          </cell>
          <cell r="AF536">
            <v>0.5</v>
          </cell>
        </row>
        <row r="537">
          <cell r="A537" t="str">
            <v>R95</v>
          </cell>
          <cell r="B537" t="str">
            <v/>
          </cell>
          <cell r="C537" t="str">
            <v/>
          </cell>
          <cell r="D537" t="str">
            <v/>
          </cell>
          <cell r="E537" t="str">
            <v/>
          </cell>
          <cell r="F537" t="str">
            <v/>
          </cell>
          <cell r="G537" t="str">
            <v>Braintree</v>
          </cell>
          <cell r="H537">
            <v>5804725.6744360002</v>
          </cell>
          <cell r="I537">
            <v>4793674.7430830002</v>
          </cell>
          <cell r="J537">
            <v>4033677.7870927188</v>
          </cell>
          <cell r="K537">
            <v>3633575.5468370002</v>
          </cell>
          <cell r="L537">
            <v>3189167.5254299999</v>
          </cell>
          <cell r="M537">
            <v>1602495.382006</v>
          </cell>
          <cell r="N537">
            <v>777347.22950654663</v>
          </cell>
          <cell r="O537">
            <v>272480.38009300001</v>
          </cell>
          <cell r="P537">
            <v>-291482.54823499999</v>
          </cell>
          <cell r="Q537">
            <v>3191179.3610769999</v>
          </cell>
          <cell r="R537">
            <v>3256330.5575861721</v>
          </cell>
          <cell r="S537">
            <v>3361095.1667439998</v>
          </cell>
          <cell r="T537">
            <v>3480650.073665</v>
          </cell>
          <cell r="U537">
            <v>-13013535.654061999</v>
          </cell>
          <cell r="V537">
            <v>-12267607.429300133</v>
          </cell>
          <cell r="W537">
            <v>-12662288.213362001</v>
          </cell>
          <cell r="X537">
            <v>-13112688.637526</v>
          </cell>
          <cell r="Y537">
            <v>2951840.908996</v>
          </cell>
          <cell r="Z537">
            <v>3012105.7657672092</v>
          </cell>
          <cell r="AA537">
            <v>3109013.0292381998</v>
          </cell>
          <cell r="AB537">
            <v>3219601.3181401254</v>
          </cell>
          <cell r="AC537">
            <v>0.5</v>
          </cell>
          <cell r="AD537">
            <v>0.5</v>
          </cell>
          <cell r="AE537">
            <v>0.5</v>
          </cell>
          <cell r="AF537">
            <v>0.5</v>
          </cell>
        </row>
        <row r="538">
          <cell r="A538" t="str">
            <v>R96</v>
          </cell>
          <cell r="B538" t="str">
            <v/>
          </cell>
          <cell r="C538" t="str">
            <v/>
          </cell>
          <cell r="D538" t="str">
            <v/>
          </cell>
          <cell r="E538" t="str">
            <v/>
          </cell>
          <cell r="F538" t="str">
            <v/>
          </cell>
          <cell r="G538" t="str">
            <v>Brentwood</v>
          </cell>
          <cell r="H538">
            <v>2821676.8277639998</v>
          </cell>
          <cell r="I538">
            <v>2228661.3487280002</v>
          </cell>
          <cell r="J538">
            <v>1782633.3936107138</v>
          </cell>
          <cell r="K538">
            <v>1546989.111548</v>
          </cell>
          <cell r="L538">
            <v>1284946.889215</v>
          </cell>
          <cell r="M538">
            <v>710152.34424600005</v>
          </cell>
          <cell r="N538">
            <v>233122.47185744066</v>
          </cell>
          <cell r="O538">
            <v>-52373.599889999998</v>
          </cell>
          <cell r="P538">
            <v>-371305.51162900002</v>
          </cell>
          <cell r="Q538">
            <v>1518509.0044819999</v>
          </cell>
          <cell r="R538">
            <v>1549510.9217532731</v>
          </cell>
          <cell r="S538">
            <v>1599362.711439</v>
          </cell>
          <cell r="T538">
            <v>1656252.4008450001</v>
          </cell>
          <cell r="U538">
            <v>-10642169.074863</v>
          </cell>
          <cell r="V538">
            <v>-9507570.9212238844</v>
          </cell>
          <cell r="W538">
            <v>-9813454.1643369999</v>
          </cell>
          <cell r="X538">
            <v>-10162520.924124001</v>
          </cell>
          <cell r="Y538">
            <v>1404620.8291450001</v>
          </cell>
          <cell r="Z538">
            <v>1433297.6026217777</v>
          </cell>
          <cell r="AA538">
            <v>1479410.508081075</v>
          </cell>
          <cell r="AB538">
            <v>1532033.470781625</v>
          </cell>
          <cell r="AC538">
            <v>0.5</v>
          </cell>
          <cell r="AD538">
            <v>0.5</v>
          </cell>
          <cell r="AE538">
            <v>0.5</v>
          </cell>
          <cell r="AF538">
            <v>0.5</v>
          </cell>
        </row>
        <row r="539">
          <cell r="A539" t="str">
            <v>R97</v>
          </cell>
          <cell r="B539" t="str">
            <v/>
          </cell>
          <cell r="C539" t="str">
            <v/>
          </cell>
          <cell r="D539" t="str">
            <v/>
          </cell>
          <cell r="E539" t="str">
            <v/>
          </cell>
          <cell r="F539" t="str">
            <v/>
          </cell>
          <cell r="G539" t="str">
            <v>Castle Point</v>
          </cell>
          <cell r="H539">
            <v>3771125.2676019999</v>
          </cell>
          <cell r="I539">
            <v>2988800.851431</v>
          </cell>
          <cell r="J539">
            <v>2400437.7878097612</v>
          </cell>
          <cell r="K539">
            <v>2089755.4665000001</v>
          </cell>
          <cell r="L539">
            <v>1744327.3192429999</v>
          </cell>
          <cell r="M539">
            <v>917525.273789</v>
          </cell>
          <cell r="N539">
            <v>286874.99691072199</v>
          </cell>
          <cell r="O539">
            <v>-91806.127286000003</v>
          </cell>
          <cell r="P539">
            <v>-514832.90842499997</v>
          </cell>
          <cell r="Q539">
            <v>2071275.577642</v>
          </cell>
          <cell r="R539">
            <v>2113562.7908990392</v>
          </cell>
          <cell r="S539">
            <v>2181561.5937859998</v>
          </cell>
          <cell r="T539">
            <v>2259160.2276679999</v>
          </cell>
          <cell r="U539">
            <v>-4024361.507859</v>
          </cell>
          <cell r="V539">
            <v>-3557545.9967503748</v>
          </cell>
          <cell r="W539">
            <v>-3672001.4886969998</v>
          </cell>
          <cell r="X539">
            <v>-3802615.403037</v>
          </cell>
          <cell r="Y539">
            <v>1915929.9093190001</v>
          </cell>
          <cell r="Z539">
            <v>1955045.5815816114</v>
          </cell>
          <cell r="AA539">
            <v>2017944.4742520498</v>
          </cell>
          <cell r="AB539">
            <v>2089723.2105928999</v>
          </cell>
          <cell r="AC539">
            <v>0.5</v>
          </cell>
          <cell r="AD539">
            <v>0.5</v>
          </cell>
          <cell r="AE539">
            <v>0.5</v>
          </cell>
          <cell r="AF539">
            <v>0.5</v>
          </cell>
        </row>
        <row r="540">
          <cell r="A540" t="str">
            <v>R98</v>
          </cell>
          <cell r="B540" t="str">
            <v/>
          </cell>
          <cell r="C540" t="str">
            <v/>
          </cell>
          <cell r="D540" t="str">
            <v/>
          </cell>
          <cell r="E540" t="str">
            <v/>
          </cell>
          <cell r="F540" t="str">
            <v/>
          </cell>
          <cell r="G540" t="str">
            <v>Chelmsford</v>
          </cell>
          <cell r="H540">
            <v>5546068.5021700002</v>
          </cell>
          <cell r="I540">
            <v>4339771.5196049996</v>
          </cell>
          <cell r="J540">
            <v>3432495.3616380487</v>
          </cell>
          <cell r="K540">
            <v>2953236.6479759999</v>
          </cell>
          <cell r="L540">
            <v>2420315.0142350001</v>
          </cell>
          <cell r="M540">
            <v>1220702.960583</v>
          </cell>
          <cell r="N540">
            <v>249747.82202032767</v>
          </cell>
          <cell r="O540">
            <v>-331908.14405200002</v>
          </cell>
          <cell r="P540">
            <v>-981683.11289600004</v>
          </cell>
          <cell r="Q540">
            <v>3119068.5590209998</v>
          </cell>
          <cell r="R540">
            <v>3182747.539617721</v>
          </cell>
          <cell r="S540">
            <v>3285144.7920280001</v>
          </cell>
          <cell r="T540">
            <v>3401998.1271310002</v>
          </cell>
          <cell r="U540">
            <v>-28305963.167043999</v>
          </cell>
          <cell r="V540">
            <v>-25670397.52583329</v>
          </cell>
          <cell r="W540">
            <v>-26496280.867883001</v>
          </cell>
          <cell r="X540">
            <v>-27438759.505281001</v>
          </cell>
          <cell r="Y540">
            <v>2885138.4170949999</v>
          </cell>
          <cell r="Z540">
            <v>2944041.4741463922</v>
          </cell>
          <cell r="AA540">
            <v>3038758.9326259</v>
          </cell>
          <cell r="AB540">
            <v>3146848.2675961754</v>
          </cell>
          <cell r="AC540">
            <v>0.5</v>
          </cell>
          <cell r="AD540">
            <v>0.5</v>
          </cell>
          <cell r="AE540">
            <v>0.5</v>
          </cell>
          <cell r="AF540">
            <v>0.5</v>
          </cell>
        </row>
        <row r="541">
          <cell r="A541" t="str">
            <v>R99</v>
          </cell>
          <cell r="B541" t="str">
            <v/>
          </cell>
          <cell r="C541" t="str">
            <v/>
          </cell>
          <cell r="D541" t="str">
            <v/>
          </cell>
          <cell r="E541" t="str">
            <v/>
          </cell>
          <cell r="F541" t="str">
            <v/>
          </cell>
          <cell r="G541" t="str">
            <v>Colchester</v>
          </cell>
          <cell r="H541">
            <v>7238663.8535989998</v>
          </cell>
          <cell r="I541">
            <v>5938387.686977</v>
          </cell>
          <cell r="J541">
            <v>4960875.2150927</v>
          </cell>
          <cell r="K541">
            <v>4445921.9673370002</v>
          </cell>
          <cell r="L541">
            <v>3873820.8861850002</v>
          </cell>
          <cell r="M541">
            <v>1978472.1714689999</v>
          </cell>
          <cell r="N541">
            <v>920113.96679431945</v>
          </cell>
          <cell r="O541">
            <v>275158.93777199998</v>
          </cell>
          <cell r="P541">
            <v>-445297.117295</v>
          </cell>
          <cell r="Q541">
            <v>3959915.515509</v>
          </cell>
          <cell r="R541">
            <v>4040761.2482983801</v>
          </cell>
          <cell r="S541">
            <v>4170763.029565</v>
          </cell>
          <cell r="T541">
            <v>4319118.0034800004</v>
          </cell>
          <cell r="U541">
            <v>-20119105.962841999</v>
          </cell>
          <cell r="V541">
            <v>-19055091.581943262</v>
          </cell>
          <cell r="W541">
            <v>-19668143.355018999</v>
          </cell>
          <cell r="X541">
            <v>-20367743.613705002</v>
          </cell>
          <cell r="Y541">
            <v>3662921.8518460002</v>
          </cell>
          <cell r="Z541">
            <v>3737704.1546760015</v>
          </cell>
          <cell r="AA541">
            <v>3857955.8023476251</v>
          </cell>
          <cell r="AB541">
            <v>3995184.1532190004</v>
          </cell>
          <cell r="AC541">
            <v>0.5</v>
          </cell>
          <cell r="AD541">
            <v>0.5</v>
          </cell>
          <cell r="AE541">
            <v>0.5</v>
          </cell>
          <cell r="AF541">
            <v>0.5</v>
          </cell>
        </row>
        <row r="542">
          <cell r="A542" t="str">
            <v>R100</v>
          </cell>
          <cell r="B542" t="str">
            <v/>
          </cell>
          <cell r="C542" t="str">
            <v/>
          </cell>
          <cell r="D542" t="str">
            <v/>
          </cell>
          <cell r="E542" t="str">
            <v/>
          </cell>
          <cell r="F542" t="str">
            <v/>
          </cell>
          <cell r="G542" t="str">
            <v>Epping Forest</v>
          </cell>
          <cell r="H542">
            <v>5550889.2327610003</v>
          </cell>
          <cell r="I542">
            <v>4582120.4978219997</v>
          </cell>
          <cell r="J542">
            <v>3853899.2359245867</v>
          </cell>
          <cell r="K542">
            <v>3470502.0380970002</v>
          </cell>
          <cell r="L542">
            <v>3044640.3889060002</v>
          </cell>
          <cell r="M542">
            <v>1534311.6978589999</v>
          </cell>
          <cell r="N542">
            <v>743866.29636256676</v>
          </cell>
          <cell r="O542">
            <v>260411.26361299999</v>
          </cell>
          <cell r="P542">
            <v>-279634.032488</v>
          </cell>
          <cell r="Q542">
            <v>3047808.7999630002</v>
          </cell>
          <cell r="R542">
            <v>3110032.9395620199</v>
          </cell>
          <cell r="S542">
            <v>3210090.7744840002</v>
          </cell>
          <cell r="T542">
            <v>3324274.4213939998</v>
          </cell>
          <cell r="U542">
            <v>-10314922.461472999</v>
          </cell>
          <cell r="V542">
            <v>-10185639.622109756</v>
          </cell>
          <cell r="W542">
            <v>-10513338.095948</v>
          </cell>
          <cell r="X542">
            <v>-10887299.883739</v>
          </cell>
          <cell r="Y542">
            <v>2819223.1399659999</v>
          </cell>
          <cell r="Z542">
            <v>2876780.4690948687</v>
          </cell>
          <cell r="AA542">
            <v>2969333.9663977004</v>
          </cell>
          <cell r="AB542">
            <v>3074953.8397894502</v>
          </cell>
          <cell r="AC542">
            <v>0.5</v>
          </cell>
          <cell r="AD542">
            <v>0.5</v>
          </cell>
          <cell r="AE542">
            <v>0.5</v>
          </cell>
          <cell r="AF542">
            <v>0.5</v>
          </cell>
        </row>
        <row r="543">
          <cell r="A543" t="str">
            <v>R101</v>
          </cell>
          <cell r="B543" t="str">
            <v/>
          </cell>
          <cell r="C543" t="str">
            <v/>
          </cell>
          <cell r="D543" t="str">
            <v/>
          </cell>
          <cell r="E543" t="str">
            <v/>
          </cell>
          <cell r="F543" t="str">
            <v/>
          </cell>
          <cell r="G543" t="str">
            <v>Harlow</v>
          </cell>
          <cell r="H543">
            <v>4979276.8769450001</v>
          </cell>
          <cell r="I543">
            <v>4142978.0281619998</v>
          </cell>
          <cell r="J543">
            <v>3514500.5605655555</v>
          </cell>
          <cell r="K543">
            <v>3184141.2468670001</v>
          </cell>
          <cell r="L543">
            <v>2817383.237644</v>
          </cell>
          <cell r="M543">
            <v>1289266.367604</v>
          </cell>
          <cell r="N543">
            <v>602527.45239236578</v>
          </cell>
          <cell r="O543">
            <v>178482.402814</v>
          </cell>
          <cell r="P543">
            <v>-295187.56382500002</v>
          </cell>
          <cell r="Q543">
            <v>2853711.6605580002</v>
          </cell>
          <cell r="R543">
            <v>2911973.1081731897</v>
          </cell>
          <cell r="S543">
            <v>3005658.8440530002</v>
          </cell>
          <cell r="T543">
            <v>3112570.8014690001</v>
          </cell>
          <cell r="U543">
            <v>-15849312.070149001</v>
          </cell>
          <cell r="V543">
            <v>-14597697.872582551</v>
          </cell>
          <cell r="W543">
            <v>-15067343.716326</v>
          </cell>
          <cell r="X543">
            <v>-15603292.502715001</v>
          </cell>
          <cell r="Y543">
            <v>2639683.286016</v>
          </cell>
          <cell r="Z543">
            <v>2693575.1250602007</v>
          </cell>
          <cell r="AA543">
            <v>2780234.4307490252</v>
          </cell>
          <cell r="AB543">
            <v>2879127.991358825</v>
          </cell>
          <cell r="AC543">
            <v>0.5</v>
          </cell>
          <cell r="AD543">
            <v>0.5</v>
          </cell>
          <cell r="AE543">
            <v>0.5</v>
          </cell>
          <cell r="AF543">
            <v>0.5</v>
          </cell>
        </row>
        <row r="544">
          <cell r="A544" t="str">
            <v>R102</v>
          </cell>
          <cell r="B544" t="str">
            <v/>
          </cell>
          <cell r="C544" t="str">
            <v/>
          </cell>
          <cell r="D544" t="str">
            <v/>
          </cell>
          <cell r="E544" t="str">
            <v/>
          </cell>
          <cell r="F544" t="str">
            <v/>
          </cell>
          <cell r="G544" t="str">
            <v>Maldon</v>
          </cell>
          <cell r="H544">
            <v>2447249.945907</v>
          </cell>
          <cell r="I544">
            <v>1963948.1879509999</v>
          </cell>
          <cell r="J544">
            <v>1600563.1302973647</v>
          </cell>
          <cell r="K544">
            <v>1408968.6844880001</v>
          </cell>
          <cell r="L544">
            <v>1196052.1400890001</v>
          </cell>
          <cell r="M544">
            <v>561442.76146399998</v>
          </cell>
          <cell r="N544">
            <v>169424.11844720133</v>
          </cell>
          <cell r="O544">
            <v>-68213.785350999999</v>
          </cell>
          <cell r="P544">
            <v>-333674.04063200002</v>
          </cell>
          <cell r="Q544">
            <v>1402505.426487</v>
          </cell>
          <cell r="R544">
            <v>1431139.0118501633</v>
          </cell>
          <cell r="S544">
            <v>1477182.4698389999</v>
          </cell>
          <cell r="T544">
            <v>1529726.1807210001</v>
          </cell>
          <cell r="U544">
            <v>-3849007.1976629999</v>
          </cell>
          <cell r="V544">
            <v>-3592881.7425089926</v>
          </cell>
          <cell r="W544">
            <v>-3708474.077147</v>
          </cell>
          <cell r="X544">
            <v>-3840385.3296159999</v>
          </cell>
          <cell r="Y544">
            <v>1297317.5194999999</v>
          </cell>
          <cell r="Z544">
            <v>1323803.5859614012</v>
          </cell>
          <cell r="AA544">
            <v>1366393.7846010749</v>
          </cell>
          <cell r="AB544">
            <v>1414996.7171669251</v>
          </cell>
          <cell r="AC544">
            <v>0.5</v>
          </cell>
          <cell r="AD544">
            <v>0.5</v>
          </cell>
          <cell r="AE544">
            <v>0.5</v>
          </cell>
          <cell r="AF544">
            <v>0.5</v>
          </cell>
        </row>
        <row r="545">
          <cell r="A545" t="str">
            <v>R103</v>
          </cell>
          <cell r="B545" t="str">
            <v/>
          </cell>
          <cell r="C545" t="str">
            <v/>
          </cell>
          <cell r="D545" t="str">
            <v/>
          </cell>
          <cell r="E545" t="str">
            <v/>
          </cell>
          <cell r="F545" t="str">
            <v/>
          </cell>
          <cell r="G545" t="str">
            <v>Rochford</v>
          </cell>
          <cell r="H545">
            <v>2848164.6766249998</v>
          </cell>
          <cell r="I545">
            <v>2173875.3076149998</v>
          </cell>
          <cell r="J545">
            <v>1666616.5342771567</v>
          </cell>
          <cell r="K545">
            <v>1398302.3811929999</v>
          </cell>
          <cell r="L545">
            <v>1099813.865883</v>
          </cell>
          <cell r="M545">
            <v>583466.10371000005</v>
          </cell>
          <cell r="N545">
            <v>43737.496856460348</v>
          </cell>
          <cell r="O545">
            <v>-276788.88869499997</v>
          </cell>
          <cell r="P545">
            <v>-634860.77517599997</v>
          </cell>
          <cell r="Q545">
            <v>1590409.2039049999</v>
          </cell>
          <cell r="R545">
            <v>1622879.0374206963</v>
          </cell>
          <cell r="S545">
            <v>1675091.2698890001</v>
          </cell>
          <cell r="T545">
            <v>1734674.641058</v>
          </cell>
          <cell r="U545">
            <v>-4883888.7526219999</v>
          </cell>
          <cell r="V545">
            <v>-4745985.271322839</v>
          </cell>
          <cell r="W545">
            <v>-4898675.9405359998</v>
          </cell>
          <cell r="X545">
            <v>-5072922.9395209998</v>
          </cell>
          <cell r="Y545">
            <v>1471128.513612</v>
          </cell>
          <cell r="Z545">
            <v>1501163.1096141441</v>
          </cell>
          <cell r="AA545">
            <v>1549459.4246473252</v>
          </cell>
          <cell r="AB545">
            <v>1604574.0429786502</v>
          </cell>
          <cell r="AC545">
            <v>0.5</v>
          </cell>
          <cell r="AD545">
            <v>0.5</v>
          </cell>
          <cell r="AE545">
            <v>0.5</v>
          </cell>
          <cell r="AF545">
            <v>0.5</v>
          </cell>
        </row>
        <row r="546">
          <cell r="A546" t="str">
            <v>R105</v>
          </cell>
          <cell r="B546" t="str">
            <v/>
          </cell>
          <cell r="C546" t="str">
            <v/>
          </cell>
          <cell r="D546" t="str">
            <v/>
          </cell>
          <cell r="E546" t="str">
            <v/>
          </cell>
          <cell r="F546" t="str">
            <v/>
          </cell>
          <cell r="G546" t="str">
            <v>Tendring</v>
          </cell>
          <cell r="H546">
            <v>8284285.4587989999</v>
          </cell>
          <cell r="I546">
            <v>7193685.4988810001</v>
          </cell>
          <cell r="J546">
            <v>6374780.2680944717</v>
          </cell>
          <cell r="K546">
            <v>5946462.1752629997</v>
          </cell>
          <cell r="L546">
            <v>5471734.5244169999</v>
          </cell>
          <cell r="M546">
            <v>2563841.614608</v>
          </cell>
          <cell r="N546">
            <v>1650413.3769392343</v>
          </cell>
          <cell r="O546">
            <v>1070100.1343159999</v>
          </cell>
          <cell r="P546">
            <v>421919.194885</v>
          </cell>
          <cell r="Q546">
            <v>4629843.8842730001</v>
          </cell>
          <cell r="R546">
            <v>4724366.8911552373</v>
          </cell>
          <cell r="S546">
            <v>4876362.0409460003</v>
          </cell>
          <cell r="T546">
            <v>5049815.3295320002</v>
          </cell>
          <cell r="U546">
            <v>-5333391.0857870001</v>
          </cell>
          <cell r="V546">
            <v>-5154477.1306293877</v>
          </cell>
          <cell r="W546">
            <v>-5320310.0436129998</v>
          </cell>
          <cell r="X546">
            <v>-5509554.6619600002</v>
          </cell>
          <cell r="Y546">
            <v>4282605.592952</v>
          </cell>
          <cell r="Z546">
            <v>4370039.374318595</v>
          </cell>
          <cell r="AA546">
            <v>4510634.8878750503</v>
          </cell>
          <cell r="AB546">
            <v>4671079.1798171001</v>
          </cell>
          <cell r="AC546">
            <v>0.5</v>
          </cell>
          <cell r="AD546">
            <v>0.5</v>
          </cell>
          <cell r="AE546">
            <v>0.5</v>
          </cell>
          <cell r="AF546">
            <v>0.5</v>
          </cell>
        </row>
        <row r="547">
          <cell r="A547" t="str">
            <v>R107</v>
          </cell>
          <cell r="B547" t="str">
            <v/>
          </cell>
          <cell r="C547" t="str">
            <v/>
          </cell>
          <cell r="D547" t="str">
            <v/>
          </cell>
          <cell r="E547" t="str">
            <v/>
          </cell>
          <cell r="F547" t="str">
            <v/>
          </cell>
          <cell r="G547" t="str">
            <v>Uttlesford</v>
          </cell>
          <cell r="H547">
            <v>2641501.0753100002</v>
          </cell>
          <cell r="I547">
            <v>2104796.2916979999</v>
          </cell>
          <cell r="J547">
            <v>1701156.2263574959</v>
          </cell>
          <cell r="K547">
            <v>1488015.1711540001</v>
          </cell>
          <cell r="L547">
            <v>1251036.72325</v>
          </cell>
          <cell r="M547">
            <v>684176.30511800002</v>
          </cell>
          <cell r="N547">
            <v>251532.82710866909</v>
          </cell>
          <cell r="O547">
            <v>-8246.3768220000002</v>
          </cell>
          <cell r="P547">
            <v>-298447.182684</v>
          </cell>
          <cell r="Q547">
            <v>1420619.98658</v>
          </cell>
          <cell r="R547">
            <v>1449623.3992488268</v>
          </cell>
          <cell r="S547">
            <v>1496261.547976</v>
          </cell>
          <cell r="T547">
            <v>1549483.9059339999</v>
          </cell>
          <cell r="U547">
            <v>-14806878.605585</v>
          </cell>
          <cell r="V547">
            <v>-14317151.813774167</v>
          </cell>
          <cell r="W547">
            <v>-14777771.762363</v>
          </cell>
          <cell r="X547">
            <v>-15303420.409575</v>
          </cell>
          <cell r="Y547">
            <v>1314073.487586</v>
          </cell>
          <cell r="Z547">
            <v>1340901.6443051649</v>
          </cell>
          <cell r="AA547">
            <v>1384041.9318778</v>
          </cell>
          <cell r="AB547">
            <v>1433272.61298895</v>
          </cell>
          <cell r="AC547">
            <v>0.5</v>
          </cell>
          <cell r="AD547">
            <v>0.5</v>
          </cell>
          <cell r="AE547">
            <v>0.5</v>
          </cell>
          <cell r="AF547">
            <v>0.5</v>
          </cell>
        </row>
        <row r="548">
          <cell r="A548" t="str">
            <v>R108</v>
          </cell>
          <cell r="B548" t="str">
            <v/>
          </cell>
          <cell r="C548" t="str">
            <v/>
          </cell>
          <cell r="D548" t="str">
            <v/>
          </cell>
          <cell r="E548" t="str">
            <v/>
          </cell>
          <cell r="F548" t="str">
            <v/>
          </cell>
          <cell r="G548" t="str">
            <v>Cheltenham</v>
          </cell>
          <cell r="H548">
            <v>4772267.3647159999</v>
          </cell>
          <cell r="I548">
            <v>3873403.2848780002</v>
          </cell>
          <cell r="J548">
            <v>3197559.1378856567</v>
          </cell>
          <cell r="K548">
            <v>2841202.0965709998</v>
          </cell>
          <cell r="L548">
            <v>2445180.0528589999</v>
          </cell>
          <cell r="M548">
            <v>1272961.667958</v>
          </cell>
          <cell r="N548">
            <v>544026.84080519527</v>
          </cell>
          <cell r="O548">
            <v>102298.775549</v>
          </cell>
          <cell r="P548">
            <v>-391146.67195400002</v>
          </cell>
          <cell r="Q548">
            <v>2600441.6169199999</v>
          </cell>
          <cell r="R548">
            <v>2653532.2970804614</v>
          </cell>
          <cell r="S548">
            <v>2738903.3210209999</v>
          </cell>
          <cell r="T548">
            <v>2836326.7248129998</v>
          </cell>
          <cell r="U548">
            <v>-19243333.543258</v>
          </cell>
          <cell r="V548">
            <v>-17818354.954370417</v>
          </cell>
          <cell r="W548">
            <v>-18391617.698927999</v>
          </cell>
          <cell r="X548">
            <v>-19045811.654482</v>
          </cell>
          <cell r="Y548">
            <v>2405408.4956510002</v>
          </cell>
          <cell r="Z548">
            <v>2454517.3747994271</v>
          </cell>
          <cell r="AA548">
            <v>2533485.5719444249</v>
          </cell>
          <cell r="AB548">
            <v>2623602.2204520251</v>
          </cell>
          <cell r="AC548">
            <v>0.5</v>
          </cell>
          <cell r="AD548">
            <v>0.5</v>
          </cell>
          <cell r="AE548">
            <v>0.5</v>
          </cell>
          <cell r="AF548">
            <v>0.5</v>
          </cell>
        </row>
        <row r="549">
          <cell r="A549" t="str">
            <v>R109</v>
          </cell>
          <cell r="B549" t="str">
            <v/>
          </cell>
          <cell r="C549" t="str">
            <v/>
          </cell>
          <cell r="D549" t="str">
            <v/>
          </cell>
          <cell r="E549" t="str">
            <v/>
          </cell>
          <cell r="F549" t="str">
            <v/>
          </cell>
          <cell r="G549" t="str">
            <v>Cotswold</v>
          </cell>
          <cell r="H549">
            <v>3153808.486368</v>
          </cell>
          <cell r="I549">
            <v>2575356.682087</v>
          </cell>
          <cell r="J549">
            <v>2140460.3729618993</v>
          </cell>
          <cell r="K549">
            <v>1911256.7468340001</v>
          </cell>
          <cell r="L549">
            <v>1656580.2296569999</v>
          </cell>
          <cell r="M549">
            <v>856353.324441</v>
          </cell>
          <cell r="N549">
            <v>386361.80038728286</v>
          </cell>
          <cell r="O549">
            <v>100724.26863200001</v>
          </cell>
          <cell r="P549">
            <v>-218353.29379200001</v>
          </cell>
          <cell r="Q549">
            <v>1719003.3576460001</v>
          </cell>
          <cell r="R549">
            <v>1754098.5725746162</v>
          </cell>
          <cell r="S549">
            <v>1810532.478202</v>
          </cell>
          <cell r="T549">
            <v>1874933.523448</v>
          </cell>
          <cell r="U549">
            <v>-10309163.258942001</v>
          </cell>
          <cell r="V549">
            <v>-10721494.12703396</v>
          </cell>
          <cell r="W549">
            <v>-11066432.431651</v>
          </cell>
          <cell r="X549">
            <v>-11460067.908684</v>
          </cell>
          <cell r="Y549">
            <v>1590078.105822</v>
          </cell>
          <cell r="Z549">
            <v>1622541.1796315201</v>
          </cell>
          <cell r="AA549">
            <v>1674742.5423368502</v>
          </cell>
          <cell r="AB549">
            <v>1734313.5091894001</v>
          </cell>
          <cell r="AC549">
            <v>0.5</v>
          </cell>
          <cell r="AD549">
            <v>0.5</v>
          </cell>
          <cell r="AE549">
            <v>0.5</v>
          </cell>
          <cell r="AF549">
            <v>0.5</v>
          </cell>
        </row>
        <row r="550">
          <cell r="A550" t="str">
            <v>R110</v>
          </cell>
          <cell r="B550" t="str">
            <v/>
          </cell>
          <cell r="C550" t="str">
            <v/>
          </cell>
          <cell r="D550" t="str">
            <v/>
          </cell>
          <cell r="E550" t="str">
            <v/>
          </cell>
          <cell r="F550" t="str">
            <v/>
          </cell>
          <cell r="G550" t="str">
            <v>Forest of Dean</v>
          </cell>
          <cell r="H550">
            <v>4254879.171329</v>
          </cell>
          <cell r="I550">
            <v>3619500.1308269999</v>
          </cell>
          <cell r="J550">
            <v>3142166.3102815878</v>
          </cell>
          <cell r="K550">
            <v>2891736.6701790001</v>
          </cell>
          <cell r="L550">
            <v>2613890.7412979999</v>
          </cell>
          <cell r="M550">
            <v>1247186.776853</v>
          </cell>
          <cell r="N550">
            <v>721419.74838682823</v>
          </cell>
          <cell r="O550">
            <v>393108.40587700001</v>
          </cell>
          <cell r="P550">
            <v>26385.710717999998</v>
          </cell>
          <cell r="Q550">
            <v>2372313.3539749999</v>
          </cell>
          <cell r="R550">
            <v>2420746.5618947595</v>
          </cell>
          <cell r="S550">
            <v>2498628.2643019999</v>
          </cell>
          <cell r="T550">
            <v>2587505.0305789998</v>
          </cell>
          <cell r="U550">
            <v>-2370373.0569330002</v>
          </cell>
          <cell r="V550">
            <v>-2444378.5767269176</v>
          </cell>
          <cell r="W550">
            <v>-2523020.5824130001</v>
          </cell>
          <cell r="X550">
            <v>-2612764.988901</v>
          </cell>
          <cell r="Y550">
            <v>2194389.8524270002</v>
          </cell>
          <cell r="Z550">
            <v>2239190.5697526527</v>
          </cell>
          <cell r="AA550">
            <v>2311231.1444793502</v>
          </cell>
          <cell r="AB550">
            <v>2393442.1532855751</v>
          </cell>
          <cell r="AC550">
            <v>0.49979499999999999</v>
          </cell>
          <cell r="AD550">
            <v>0.5</v>
          </cell>
          <cell r="AE550">
            <v>0.5</v>
          </cell>
          <cell r="AF550">
            <v>0.5</v>
          </cell>
        </row>
        <row r="551">
          <cell r="A551" t="str">
            <v>R111</v>
          </cell>
          <cell r="B551" t="str">
            <v/>
          </cell>
          <cell r="C551" t="str">
            <v/>
          </cell>
          <cell r="D551" t="str">
            <v/>
          </cell>
          <cell r="E551" t="str">
            <v/>
          </cell>
          <cell r="F551" t="str">
            <v/>
          </cell>
          <cell r="G551" t="str">
            <v>Gloucester</v>
          </cell>
          <cell r="H551">
            <v>6171252.0407600002</v>
          </cell>
          <cell r="I551">
            <v>5246780.4407620002</v>
          </cell>
          <cell r="J551">
            <v>4552217.5229414217</v>
          </cell>
          <cell r="K551">
            <v>4187675.6297289999</v>
          </cell>
          <cell r="L551">
            <v>3783171.810151</v>
          </cell>
          <cell r="M551">
            <v>1856462.859929</v>
          </cell>
          <cell r="N551">
            <v>1092683.1347951554</v>
          </cell>
          <cell r="O551">
            <v>616839.03757399996</v>
          </cell>
          <cell r="P551">
            <v>85319.761656000002</v>
          </cell>
          <cell r="Q551">
            <v>3390317.5808330001</v>
          </cell>
          <cell r="R551">
            <v>3459534.3881462663</v>
          </cell>
          <cell r="S551">
            <v>3570836.592156</v>
          </cell>
          <cell r="T551">
            <v>3697852.0484950002</v>
          </cell>
          <cell r="U551">
            <v>-16641366.979567001</v>
          </cell>
          <cell r="V551">
            <v>-15252831.1762802</v>
          </cell>
          <cell r="W551">
            <v>-15743554.359469</v>
          </cell>
          <cell r="X551">
            <v>-16303556.109695001</v>
          </cell>
          <cell r="Y551">
            <v>3136043.7622710001</v>
          </cell>
          <cell r="Z551">
            <v>3200069.3090352966</v>
          </cell>
          <cell r="AA551">
            <v>3303023.8477443</v>
          </cell>
          <cell r="AB551">
            <v>3420513.1448578755</v>
          </cell>
          <cell r="AC551">
            <v>0.5</v>
          </cell>
          <cell r="AD551">
            <v>0.5</v>
          </cell>
          <cell r="AE551">
            <v>0.5</v>
          </cell>
          <cell r="AF551">
            <v>0.5</v>
          </cell>
        </row>
        <row r="552">
          <cell r="A552" t="str">
            <v>R112</v>
          </cell>
          <cell r="B552" t="str">
            <v/>
          </cell>
          <cell r="C552" t="str">
            <v/>
          </cell>
          <cell r="D552" t="str">
            <v/>
          </cell>
          <cell r="E552" t="str">
            <v/>
          </cell>
          <cell r="F552" t="str">
            <v/>
          </cell>
          <cell r="G552" t="str">
            <v>Stroud</v>
          </cell>
          <cell r="H552">
            <v>4192144.8973989999</v>
          </cell>
          <cell r="I552">
            <v>3313937.8571910001</v>
          </cell>
          <cell r="J552">
            <v>2653416.0954200402</v>
          </cell>
          <cell r="K552">
            <v>2304478.9521750002</v>
          </cell>
          <cell r="L552">
            <v>1916462.446033</v>
          </cell>
          <cell r="M552">
            <v>1053285.019967</v>
          </cell>
          <cell r="N552">
            <v>346609.71413837187</v>
          </cell>
          <cell r="O552">
            <v>-76543.380055999995</v>
          </cell>
          <cell r="P552">
            <v>-549253.383164</v>
          </cell>
          <cell r="Q552">
            <v>2260652.8372240001</v>
          </cell>
          <cell r="R552">
            <v>2306806.3812816683</v>
          </cell>
          <cell r="S552">
            <v>2381022.3322310001</v>
          </cell>
          <cell r="T552">
            <v>2465715.8291969998</v>
          </cell>
          <cell r="U552">
            <v>-7701585.8863639999</v>
          </cell>
          <cell r="V552">
            <v>-7394747.4756325781</v>
          </cell>
          <cell r="W552">
            <v>-7632655.702517</v>
          </cell>
          <cell r="X552">
            <v>-7904150.9731970001</v>
          </cell>
          <cell r="Y552">
            <v>2091103.8744320001</v>
          </cell>
          <cell r="Z552">
            <v>2133795.9026855435</v>
          </cell>
          <cell r="AA552">
            <v>2202445.6573136752</v>
          </cell>
          <cell r="AB552">
            <v>2280787.1420072247</v>
          </cell>
          <cell r="AC552">
            <v>0.5</v>
          </cell>
          <cell r="AD552">
            <v>0.5</v>
          </cell>
          <cell r="AE552">
            <v>0.5</v>
          </cell>
          <cell r="AF552">
            <v>0.5</v>
          </cell>
        </row>
        <row r="553">
          <cell r="A553" t="str">
            <v>R113</v>
          </cell>
          <cell r="B553" t="str">
            <v/>
          </cell>
          <cell r="C553" t="str">
            <v/>
          </cell>
          <cell r="D553" t="str">
            <v/>
          </cell>
          <cell r="E553" t="str">
            <v/>
          </cell>
          <cell r="F553" t="str">
            <v/>
          </cell>
          <cell r="G553" t="str">
            <v>Tewkesbury</v>
          </cell>
          <cell r="H553">
            <v>3026657.8652499998</v>
          </cell>
          <cell r="I553">
            <v>2577109.492203</v>
          </cell>
          <cell r="J553">
            <v>2239390.8631832534</v>
          </cell>
          <cell r="K553">
            <v>2062235.601367</v>
          </cell>
          <cell r="L553">
            <v>1865695.5455809999</v>
          </cell>
          <cell r="M553">
            <v>887466.98453200003</v>
          </cell>
          <cell r="N553">
            <v>515252.57242020592</v>
          </cell>
          <cell r="O553">
            <v>282627.30503400002</v>
          </cell>
          <cell r="P553">
            <v>22786.184068999999</v>
          </cell>
          <cell r="Q553">
            <v>1689642.507671</v>
          </cell>
          <cell r="R553">
            <v>1724138.2907630478</v>
          </cell>
          <cell r="S553">
            <v>1779608.2963330001</v>
          </cell>
          <cell r="T553">
            <v>1842909.361512</v>
          </cell>
          <cell r="U553">
            <v>-12228648.704178</v>
          </cell>
          <cell r="V553">
            <v>-12323406.757256383</v>
          </cell>
          <cell r="W553">
            <v>-12719882.750582</v>
          </cell>
          <cell r="X553">
            <v>-13172331.825319</v>
          </cell>
          <cell r="Y553">
            <v>1562919.319596</v>
          </cell>
          <cell r="Z553">
            <v>1594827.9189558192</v>
          </cell>
          <cell r="AA553">
            <v>1646137.6741080252</v>
          </cell>
          <cell r="AB553">
            <v>1704691.1593986</v>
          </cell>
          <cell r="AC553">
            <v>0.5</v>
          </cell>
          <cell r="AD553">
            <v>0.5</v>
          </cell>
          <cell r="AE553">
            <v>0.5</v>
          </cell>
          <cell r="AF553">
            <v>0.5</v>
          </cell>
        </row>
        <row r="554">
          <cell r="A554" t="str">
            <v>R114</v>
          </cell>
          <cell r="B554" t="str">
            <v/>
          </cell>
          <cell r="C554" t="str">
            <v/>
          </cell>
          <cell r="D554" t="str">
            <v/>
          </cell>
          <cell r="E554" t="str">
            <v/>
          </cell>
          <cell r="F554" t="str">
            <v/>
          </cell>
          <cell r="G554" t="str">
            <v>Basingstoke and Deane</v>
          </cell>
          <cell r="H554">
            <v>5063309.5132619999</v>
          </cell>
          <cell r="I554">
            <v>4217177.669214</v>
          </cell>
          <cell r="J554">
            <v>3581240.4641095586</v>
          </cell>
          <cell r="K554">
            <v>3246738.6157189999</v>
          </cell>
          <cell r="L554">
            <v>2875300.7454300001</v>
          </cell>
          <cell r="M554">
            <v>1423875.5110160001</v>
          </cell>
          <cell r="N554">
            <v>730910.18018626515</v>
          </cell>
          <cell r="O554">
            <v>304705.80562900001</v>
          </cell>
          <cell r="P554">
            <v>-171380.82981600001</v>
          </cell>
          <cell r="Q554">
            <v>2793302.1581970002</v>
          </cell>
          <cell r="R554">
            <v>2850330.2839232935</v>
          </cell>
          <cell r="S554">
            <v>2942032.8100899998</v>
          </cell>
          <cell r="T554">
            <v>3046681.5752460002</v>
          </cell>
          <cell r="U554">
            <v>-27165503.106343001</v>
          </cell>
          <cell r="V554">
            <v>-25465106.418456458</v>
          </cell>
          <cell r="W554">
            <v>-26284385.012540001</v>
          </cell>
          <cell r="X554">
            <v>-27219326.466965001</v>
          </cell>
          <cell r="Y554">
            <v>2583804.4963329998</v>
          </cell>
          <cell r="Z554">
            <v>2636555.5126290466</v>
          </cell>
          <cell r="AA554">
            <v>2721380.34933325</v>
          </cell>
          <cell r="AB554">
            <v>2818180.4571025502</v>
          </cell>
          <cell r="AC554">
            <v>0.5</v>
          </cell>
          <cell r="AD554">
            <v>0.5</v>
          </cell>
          <cell r="AE554">
            <v>0.5</v>
          </cell>
          <cell r="AF554">
            <v>0.5</v>
          </cell>
        </row>
        <row r="555">
          <cell r="A555" t="str">
            <v>R115</v>
          </cell>
          <cell r="B555" t="str">
            <v/>
          </cell>
          <cell r="C555" t="str">
            <v/>
          </cell>
          <cell r="D555" t="str">
            <v/>
          </cell>
          <cell r="E555" t="str">
            <v/>
          </cell>
          <cell r="F555" t="str">
            <v/>
          </cell>
          <cell r="G555" t="str">
            <v>East Hampshire</v>
          </cell>
          <cell r="H555">
            <v>3180955.745354</v>
          </cell>
          <cell r="I555">
            <v>2468603.940738</v>
          </cell>
          <cell r="J555">
            <v>1932752.2453600198</v>
          </cell>
          <cell r="K555">
            <v>1649442.7043679999</v>
          </cell>
          <cell r="L555">
            <v>1334319.229785</v>
          </cell>
          <cell r="M555">
            <v>733672.09117799997</v>
          </cell>
          <cell r="N555">
            <v>162399.98438805714</v>
          </cell>
          <cell r="O555">
            <v>-177866.385591</v>
          </cell>
          <cell r="P555">
            <v>-557987.653253</v>
          </cell>
          <cell r="Q555">
            <v>1734931.84956</v>
          </cell>
          <cell r="R555">
            <v>1770352.2609719627</v>
          </cell>
          <cell r="S555">
            <v>1827309.089959</v>
          </cell>
          <cell r="T555">
            <v>1892306.883037</v>
          </cell>
          <cell r="U555">
            <v>-9841234.2017989997</v>
          </cell>
          <cell r="V555">
            <v>-10275122.234741792</v>
          </cell>
          <cell r="W555">
            <v>-10605699.596571</v>
          </cell>
          <cell r="X555">
            <v>-10982946.703600001</v>
          </cell>
          <cell r="Y555">
            <v>1604811.9608430001</v>
          </cell>
          <cell r="Z555">
            <v>1637575.8413990657</v>
          </cell>
          <cell r="AA555">
            <v>1690260.908212075</v>
          </cell>
          <cell r="AB555">
            <v>1750383.8668092249</v>
          </cell>
          <cell r="AC555">
            <v>0.5</v>
          </cell>
          <cell r="AD555">
            <v>0.5</v>
          </cell>
          <cell r="AE555">
            <v>0.5</v>
          </cell>
          <cell r="AF555">
            <v>0.5</v>
          </cell>
        </row>
        <row r="556">
          <cell r="A556" t="str">
            <v>R116</v>
          </cell>
          <cell r="B556" t="str">
            <v/>
          </cell>
          <cell r="C556" t="str">
            <v/>
          </cell>
          <cell r="D556" t="str">
            <v/>
          </cell>
          <cell r="E556" t="str">
            <v/>
          </cell>
          <cell r="F556" t="str">
            <v/>
          </cell>
          <cell r="G556" t="str">
            <v>Eastleigh</v>
          </cell>
          <cell r="H556">
            <v>4283475.1526070004</v>
          </cell>
          <cell r="I556">
            <v>3560074.567822</v>
          </cell>
          <cell r="J556">
            <v>3016362.2434700984</v>
          </cell>
          <cell r="K556">
            <v>2730314.8066790001</v>
          </cell>
          <cell r="L556">
            <v>2412661.37885</v>
          </cell>
          <cell r="M556">
            <v>1195596.0381799999</v>
          </cell>
          <cell r="N556">
            <v>603610.46187414229</v>
          </cell>
          <cell r="O556">
            <v>239938.535516</v>
          </cell>
          <cell r="P556">
            <v>-166298.133348</v>
          </cell>
          <cell r="Q556">
            <v>2364478.5296430001</v>
          </cell>
          <cell r="R556">
            <v>2412751.7815959561</v>
          </cell>
          <cell r="S556">
            <v>2490376.2711629998</v>
          </cell>
          <cell r="T556">
            <v>2578959.5121980002</v>
          </cell>
          <cell r="U556">
            <v>-20482963.926970001</v>
          </cell>
          <cell r="V556">
            <v>-18760321.0985207</v>
          </cell>
          <cell r="W556">
            <v>-19363889.339768</v>
          </cell>
          <cell r="X556">
            <v>-20052667.215073001</v>
          </cell>
          <cell r="Y556">
            <v>2187142.6399190002</v>
          </cell>
          <cell r="Z556">
            <v>2231795.3979762597</v>
          </cell>
          <cell r="AA556">
            <v>2303598.0508257751</v>
          </cell>
          <cell r="AB556">
            <v>2385537.5487831505</v>
          </cell>
          <cell r="AC556">
            <v>0.5</v>
          </cell>
          <cell r="AD556">
            <v>0.5</v>
          </cell>
          <cell r="AE556">
            <v>0.5</v>
          </cell>
          <cell r="AF556">
            <v>0.5</v>
          </cell>
        </row>
        <row r="557">
          <cell r="A557" t="str">
            <v>R117</v>
          </cell>
          <cell r="B557" t="str">
            <v/>
          </cell>
          <cell r="C557" t="str">
            <v/>
          </cell>
          <cell r="D557" t="str">
            <v/>
          </cell>
          <cell r="E557" t="str">
            <v/>
          </cell>
          <cell r="F557" t="str">
            <v/>
          </cell>
          <cell r="G557" t="str">
            <v>Fareham</v>
          </cell>
          <cell r="H557">
            <v>3262359.3997749998</v>
          </cell>
          <cell r="I557">
            <v>2592859.390385</v>
          </cell>
          <cell r="J557">
            <v>2089342.5978661461</v>
          </cell>
          <cell r="K557">
            <v>1823445.225906</v>
          </cell>
          <cell r="L557">
            <v>1527804.2005020001</v>
          </cell>
          <cell r="M557">
            <v>827826.03239499999</v>
          </cell>
          <cell r="N557">
            <v>288274.27532499284</v>
          </cell>
          <cell r="O557">
            <v>-35568.141077</v>
          </cell>
          <cell r="P557">
            <v>-397334.68778600002</v>
          </cell>
          <cell r="Q557">
            <v>1765033.3579899999</v>
          </cell>
          <cell r="R557">
            <v>1801068.3225411533</v>
          </cell>
          <cell r="S557">
            <v>1859013.366983</v>
          </cell>
          <cell r="T557">
            <v>1925138.8882879999</v>
          </cell>
          <cell r="U557">
            <v>-15274735.841304</v>
          </cell>
          <cell r="V557">
            <v>-14030474.508051753</v>
          </cell>
          <cell r="W557">
            <v>-14481871.303352</v>
          </cell>
          <cell r="X557">
            <v>-14996994.705049001</v>
          </cell>
          <cell r="Y557">
            <v>1632655.8561410001</v>
          </cell>
          <cell r="Z557">
            <v>1665988.1983505669</v>
          </cell>
          <cell r="AA557">
            <v>1719587.364459275</v>
          </cell>
          <cell r="AB557">
            <v>1780753.4716664001</v>
          </cell>
          <cell r="AC557">
            <v>0.5</v>
          </cell>
          <cell r="AD557">
            <v>0.5</v>
          </cell>
          <cell r="AE557">
            <v>0.5</v>
          </cell>
          <cell r="AF557">
            <v>0.5</v>
          </cell>
        </row>
        <row r="558">
          <cell r="A558" t="str">
            <v>R118</v>
          </cell>
          <cell r="B558" t="str">
            <v/>
          </cell>
          <cell r="C558" t="str">
            <v/>
          </cell>
          <cell r="D558" t="str">
            <v/>
          </cell>
          <cell r="E558" t="str">
            <v/>
          </cell>
          <cell r="F558" t="str">
            <v/>
          </cell>
          <cell r="G558" t="str">
            <v>Gosport</v>
          </cell>
          <cell r="H558">
            <v>4156779.7974359998</v>
          </cell>
          <cell r="I558">
            <v>3468359.3819619999</v>
          </cell>
          <cell r="J558">
            <v>2950970.015188599</v>
          </cell>
          <cell r="K558">
            <v>2678870.7888659998</v>
          </cell>
          <cell r="L558">
            <v>2376743.1478579999</v>
          </cell>
          <cell r="M558">
            <v>1175888.577454</v>
          </cell>
          <cell r="N558">
            <v>611696.07021882292</v>
          </cell>
          <cell r="O558">
            <v>264336.32711999997</v>
          </cell>
          <cell r="P558">
            <v>-123676.844797</v>
          </cell>
          <cell r="Q558">
            <v>2292470.8045080001</v>
          </cell>
          <cell r="R558">
            <v>2339273.9449697761</v>
          </cell>
          <cell r="S558">
            <v>2414534.4617460002</v>
          </cell>
          <cell r="T558">
            <v>2500419.9926550002</v>
          </cell>
          <cell r="U558">
            <v>-3520764.3022870002</v>
          </cell>
          <cell r="V558">
            <v>-3173842.4623214663</v>
          </cell>
          <cell r="W558">
            <v>-3275953.2152729998</v>
          </cell>
          <cell r="X558">
            <v>-3392479.603935</v>
          </cell>
          <cell r="Y558">
            <v>2120535.4941699998</v>
          </cell>
          <cell r="Z558">
            <v>2163828.3990970431</v>
          </cell>
          <cell r="AA558">
            <v>2233444.3771150503</v>
          </cell>
          <cell r="AB558">
            <v>2312888.4932058752</v>
          </cell>
          <cell r="AC558">
            <v>0.5</v>
          </cell>
          <cell r="AD558">
            <v>0.5</v>
          </cell>
          <cell r="AE558">
            <v>0.5</v>
          </cell>
          <cell r="AF558">
            <v>0.5</v>
          </cell>
        </row>
        <row r="559">
          <cell r="A559" t="str">
            <v>R119</v>
          </cell>
          <cell r="B559" t="str">
            <v/>
          </cell>
          <cell r="C559" t="str">
            <v/>
          </cell>
          <cell r="D559" t="str">
            <v/>
          </cell>
          <cell r="E559" t="str">
            <v/>
          </cell>
          <cell r="F559" t="str">
            <v/>
          </cell>
          <cell r="G559" t="str">
            <v>Hart</v>
          </cell>
          <cell r="H559">
            <v>2429649.1510959999</v>
          </cell>
          <cell r="I559">
            <v>1826590.132521</v>
          </cell>
          <cell r="J559">
            <v>1372799.1750823131</v>
          </cell>
          <cell r="K559">
            <v>1132396.026883</v>
          </cell>
          <cell r="L559">
            <v>864822.67532299994</v>
          </cell>
          <cell r="M559">
            <v>561758.58918300003</v>
          </cell>
          <cell r="N559">
            <v>82144.799772342667</v>
          </cell>
          <cell r="O559">
            <v>-199782.050888</v>
          </cell>
          <cell r="P559">
            <v>-514741.27466699999</v>
          </cell>
          <cell r="Q559">
            <v>1264831.5433390001</v>
          </cell>
          <cell r="R559">
            <v>1290654.3753099705</v>
          </cell>
          <cell r="S559">
            <v>1332178.0777710001</v>
          </cell>
          <cell r="T559">
            <v>1379563.9499909999</v>
          </cell>
          <cell r="U559">
            <v>-10654645.412489001</v>
          </cell>
          <cell r="V559">
            <v>-10839179.470152646</v>
          </cell>
          <cell r="W559">
            <v>-11187904.017829999</v>
          </cell>
          <cell r="X559">
            <v>-11585860.266355</v>
          </cell>
          <cell r="Y559">
            <v>1169969.177588</v>
          </cell>
          <cell r="Z559">
            <v>1193855.2971617228</v>
          </cell>
          <cell r="AA559">
            <v>1232264.7219381751</v>
          </cell>
          <cell r="AB559">
            <v>1276096.653741675</v>
          </cell>
          <cell r="AC559">
            <v>0.5</v>
          </cell>
          <cell r="AD559">
            <v>0.5</v>
          </cell>
          <cell r="AE559">
            <v>0.5</v>
          </cell>
          <cell r="AF559">
            <v>0.5</v>
          </cell>
        </row>
        <row r="560">
          <cell r="A560" t="str">
            <v>R120</v>
          </cell>
          <cell r="B560" t="str">
            <v/>
          </cell>
          <cell r="C560" t="str">
            <v/>
          </cell>
          <cell r="D560" t="str">
            <v/>
          </cell>
          <cell r="E560" t="str">
            <v/>
          </cell>
          <cell r="F560" t="str">
            <v/>
          </cell>
          <cell r="G560" t="str">
            <v>Havant</v>
          </cell>
          <cell r="H560">
            <v>5582018.3049259996</v>
          </cell>
          <cell r="I560">
            <v>4620356.3949750001</v>
          </cell>
          <cell r="J560">
            <v>3897506.0461447681</v>
          </cell>
          <cell r="K560">
            <v>3517027.0306850001</v>
          </cell>
          <cell r="L560">
            <v>3094439.8000679999</v>
          </cell>
          <cell r="M560">
            <v>1556482.502355</v>
          </cell>
          <cell r="N560">
            <v>771080.02859899495</v>
          </cell>
          <cell r="O560">
            <v>290015.770334</v>
          </cell>
          <cell r="P560">
            <v>-247356.97266100001</v>
          </cell>
          <cell r="Q560">
            <v>3063873.8926189998</v>
          </cell>
          <cell r="R560">
            <v>3126426.0175457732</v>
          </cell>
          <cell r="S560">
            <v>3227011.2603509999</v>
          </cell>
          <cell r="T560">
            <v>3341796.7727290001</v>
          </cell>
          <cell r="U560">
            <v>-9844006.5174070001</v>
          </cell>
          <cell r="V560">
            <v>-9167402.0962853637</v>
          </cell>
          <cell r="W560">
            <v>-9462341.2250449993</v>
          </cell>
          <cell r="X560">
            <v>-9798918.8190420009</v>
          </cell>
          <cell r="Y560">
            <v>2834083.3506729999</v>
          </cell>
          <cell r="Z560">
            <v>2891944.0662298403</v>
          </cell>
          <cell r="AA560">
            <v>2984985.415824675</v>
          </cell>
          <cell r="AB560">
            <v>3091162.0147743253</v>
          </cell>
          <cell r="AC560">
            <v>0.5</v>
          </cell>
          <cell r="AD560">
            <v>0.5</v>
          </cell>
          <cell r="AE560">
            <v>0.5</v>
          </cell>
          <cell r="AF560">
            <v>0.5</v>
          </cell>
        </row>
        <row r="561">
          <cell r="A561" t="str">
            <v>R121</v>
          </cell>
          <cell r="B561" t="str">
            <v/>
          </cell>
          <cell r="C561" t="str">
            <v/>
          </cell>
          <cell r="D561" t="str">
            <v/>
          </cell>
          <cell r="E561" t="str">
            <v/>
          </cell>
          <cell r="F561" t="str">
            <v/>
          </cell>
          <cell r="G561" t="str">
            <v>New Forest</v>
          </cell>
          <cell r="H561">
            <v>6709827.6087600002</v>
          </cell>
          <cell r="I561">
            <v>5423212.2896170001</v>
          </cell>
          <cell r="J561">
            <v>4455775.3046007156</v>
          </cell>
          <cell r="K561">
            <v>3945517.7264200002</v>
          </cell>
          <cell r="L561">
            <v>3378410.1587860002</v>
          </cell>
          <cell r="M561">
            <v>1764860.5038010001</v>
          </cell>
          <cell r="N561">
            <v>722734.51853484288</v>
          </cell>
          <cell r="O561">
            <v>92375.325360000003</v>
          </cell>
          <cell r="P561">
            <v>-611789.37938599999</v>
          </cell>
          <cell r="Q561">
            <v>3658351.7858159998</v>
          </cell>
          <cell r="R561">
            <v>3733040.7860658723</v>
          </cell>
          <cell r="S561">
            <v>3853142.4010600001</v>
          </cell>
          <cell r="T561">
            <v>3990199.5381720001</v>
          </cell>
          <cell r="U561">
            <v>-22382629.556010999</v>
          </cell>
          <cell r="V561">
            <v>-21725288.353876095</v>
          </cell>
          <cell r="W561">
            <v>-22424247.290318001</v>
          </cell>
          <cell r="X561">
            <v>-23221882.782492999</v>
          </cell>
          <cell r="Y561">
            <v>3383975.4018799998</v>
          </cell>
          <cell r="Z561">
            <v>3453062.7271109321</v>
          </cell>
          <cell r="AA561">
            <v>3564156.7209805003</v>
          </cell>
          <cell r="AB561">
            <v>3690934.5728091002</v>
          </cell>
          <cell r="AC561">
            <v>0.5</v>
          </cell>
          <cell r="AD561">
            <v>0.5</v>
          </cell>
          <cell r="AE561">
            <v>0.5</v>
          </cell>
          <cell r="AF561">
            <v>0.5</v>
          </cell>
        </row>
        <row r="562">
          <cell r="A562" t="str">
            <v>R123</v>
          </cell>
          <cell r="B562" t="str">
            <v/>
          </cell>
          <cell r="C562" t="str">
            <v/>
          </cell>
          <cell r="D562" t="str">
            <v/>
          </cell>
          <cell r="E562" t="str">
            <v/>
          </cell>
          <cell r="F562" t="str">
            <v/>
          </cell>
          <cell r="G562" t="str">
            <v>Rushmoor</v>
          </cell>
          <cell r="H562">
            <v>3978446.0032560001</v>
          </cell>
          <cell r="I562">
            <v>3282823.5382590001</v>
          </cell>
          <cell r="J562">
            <v>2759918.620262078</v>
          </cell>
          <cell r="K562">
            <v>2484594.9692250001</v>
          </cell>
          <cell r="L562">
            <v>2178768.7699799999</v>
          </cell>
          <cell r="M562">
            <v>1103830.3962699999</v>
          </cell>
          <cell r="N562">
            <v>536439.10056726914</v>
          </cell>
          <cell r="O562">
            <v>189580.34007800001</v>
          </cell>
          <cell r="P562">
            <v>-197880.042896</v>
          </cell>
          <cell r="Q562">
            <v>2178993.1419890001</v>
          </cell>
          <cell r="R562">
            <v>2223479.5196948089</v>
          </cell>
          <cell r="S562">
            <v>2295014.6291479999</v>
          </cell>
          <cell r="T562">
            <v>2376648.8128760001</v>
          </cell>
          <cell r="U562">
            <v>-15304837.665030999</v>
          </cell>
          <cell r="V562">
            <v>-15443245.629055016</v>
          </cell>
          <cell r="W562">
            <v>-15940094.939603999</v>
          </cell>
          <cell r="X562">
            <v>-16507087.682229999</v>
          </cell>
          <cell r="Y562">
            <v>2015568.656339</v>
          </cell>
          <cell r="Z562">
            <v>2056718.5557176983</v>
          </cell>
          <cell r="AA562">
            <v>2122888.5319619002</v>
          </cell>
          <cell r="AB562">
            <v>2198400.1519103004</v>
          </cell>
          <cell r="AC562">
            <v>0.5</v>
          </cell>
          <cell r="AD562">
            <v>0.5</v>
          </cell>
          <cell r="AE562">
            <v>0.5</v>
          </cell>
          <cell r="AF562">
            <v>0.5</v>
          </cell>
        </row>
        <row r="563">
          <cell r="A563" t="str">
            <v>R125</v>
          </cell>
          <cell r="B563" t="str">
            <v/>
          </cell>
          <cell r="C563" t="str">
            <v/>
          </cell>
          <cell r="D563" t="str">
            <v/>
          </cell>
          <cell r="E563" t="str">
            <v/>
          </cell>
          <cell r="F563" t="str">
            <v/>
          </cell>
          <cell r="G563" t="str">
            <v>Test Valley</v>
          </cell>
          <cell r="H563">
            <v>3923340.6064090002</v>
          </cell>
          <cell r="I563">
            <v>3191505.2301989999</v>
          </cell>
          <cell r="J563">
            <v>2641294.2023707791</v>
          </cell>
          <cell r="K563">
            <v>2351326.7733590002</v>
          </cell>
          <cell r="L563">
            <v>2029137.2311440001</v>
          </cell>
          <cell r="M563">
            <v>1012196.4349540001</v>
          </cell>
          <cell r="N563">
            <v>417492.58503500372</v>
          </cell>
          <cell r="O563">
            <v>55979.683853000002</v>
          </cell>
          <cell r="P563">
            <v>-347855.86777900002</v>
          </cell>
          <cell r="Q563">
            <v>2179308.7952450002</v>
          </cell>
          <cell r="R563">
            <v>2223801.6173357754</v>
          </cell>
          <cell r="S563">
            <v>2295347.0895059998</v>
          </cell>
          <cell r="T563">
            <v>2376993.0989239998</v>
          </cell>
          <cell r="U563">
            <v>-16457965.107057</v>
          </cell>
          <cell r="V563">
            <v>-16069560.49864874</v>
          </cell>
          <cell r="W563">
            <v>-16586559.984789999</v>
          </cell>
          <cell r="X563">
            <v>-17176547.633680999</v>
          </cell>
          <cell r="Y563">
            <v>2015860.6356019999</v>
          </cell>
          <cell r="Z563">
            <v>2057016.4960355924</v>
          </cell>
          <cell r="AA563">
            <v>2123196.0577930501</v>
          </cell>
          <cell r="AB563">
            <v>2198718.6165046999</v>
          </cell>
          <cell r="AC563">
            <v>0.5</v>
          </cell>
          <cell r="AD563">
            <v>0.5</v>
          </cell>
          <cell r="AE563">
            <v>0.5</v>
          </cell>
          <cell r="AF563">
            <v>0.5</v>
          </cell>
        </row>
        <row r="564">
          <cell r="A564" t="str">
            <v>R126</v>
          </cell>
          <cell r="B564" t="str">
            <v/>
          </cell>
          <cell r="C564" t="str">
            <v/>
          </cell>
          <cell r="D564" t="str">
            <v/>
          </cell>
          <cell r="E564" t="str">
            <v/>
          </cell>
          <cell r="F564" t="str">
            <v/>
          </cell>
          <cell r="G564" t="str">
            <v>Winchester</v>
          </cell>
          <cell r="H564">
            <v>3815564.1745130001</v>
          </cell>
          <cell r="I564">
            <v>3043914.3206790001</v>
          </cell>
          <cell r="J564">
            <v>2463577.6986941518</v>
          </cell>
          <cell r="K564">
            <v>2157128.724653</v>
          </cell>
          <cell r="L564">
            <v>1816405.5590059999</v>
          </cell>
          <cell r="M564">
            <v>1003015.27702</v>
          </cell>
          <cell r="N564">
            <v>381011.6098456718</v>
          </cell>
          <cell r="O564">
            <v>7561.0773069999996</v>
          </cell>
          <cell r="P564">
            <v>-409622.69039100001</v>
          </cell>
          <cell r="Q564">
            <v>2040899.043658</v>
          </cell>
          <cell r="R564">
            <v>2082566.0888484803</v>
          </cell>
          <cell r="S564">
            <v>2149567.647347</v>
          </cell>
          <cell r="T564">
            <v>2226028.2493969998</v>
          </cell>
          <cell r="U564">
            <v>-18551201.030026998</v>
          </cell>
          <cell r="V564">
            <v>-19060658.691770352</v>
          </cell>
          <cell r="W564">
            <v>-19673889.573224001</v>
          </cell>
          <cell r="X564">
            <v>-20373694.226177</v>
          </cell>
          <cell r="Y564">
            <v>1887831.6153839999</v>
          </cell>
          <cell r="Z564">
            <v>1926373.6321848442</v>
          </cell>
          <cell r="AA564">
            <v>1988350.073795975</v>
          </cell>
          <cell r="AB564">
            <v>2059076.1306922249</v>
          </cell>
          <cell r="AC564">
            <v>0.5</v>
          </cell>
          <cell r="AD564">
            <v>0.5</v>
          </cell>
          <cell r="AE564">
            <v>0.5</v>
          </cell>
          <cell r="AF564">
            <v>0.5</v>
          </cell>
        </row>
        <row r="565">
          <cell r="A565" t="str">
            <v>R127</v>
          </cell>
          <cell r="B565" t="str">
            <v/>
          </cell>
          <cell r="C565" t="str">
            <v/>
          </cell>
          <cell r="D565" t="str">
            <v/>
          </cell>
          <cell r="E565" t="str">
            <v/>
          </cell>
          <cell r="F565" t="str">
            <v/>
          </cell>
          <cell r="G565" t="str">
            <v>Bromsgrove</v>
          </cell>
          <cell r="H565">
            <v>2888705.0565530001</v>
          </cell>
          <cell r="I565">
            <v>2161898.321006</v>
          </cell>
          <cell r="J565">
            <v>1630695.5894806716</v>
          </cell>
          <cell r="K565">
            <v>1325513.22288</v>
          </cell>
          <cell r="L565">
            <v>1003322.131718</v>
          </cell>
          <cell r="M565">
            <v>563828.95509800001</v>
          </cell>
          <cell r="N565">
            <v>0</v>
          </cell>
          <cell r="O565">
            <v>-357646.07784400001</v>
          </cell>
          <cell r="P565">
            <v>-739707.52183700004</v>
          </cell>
          <cell r="Q565">
            <v>1598069.3659089999</v>
          </cell>
          <cell r="R565">
            <v>1630695.5894806716</v>
          </cell>
          <cell r="S565">
            <v>1683159.300724</v>
          </cell>
          <cell r="T565">
            <v>1743029.653555</v>
          </cell>
          <cell r="U565">
            <v>-9260451.4286790006</v>
          </cell>
          <cell r="V565">
            <v>-7639639.6769238412</v>
          </cell>
          <cell r="W565">
            <v>-7885426.7217910001</v>
          </cell>
          <cell r="X565">
            <v>-8165913.1141680004</v>
          </cell>
          <cell r="Y565">
            <v>1478214.163465</v>
          </cell>
          <cell r="Z565">
            <v>1508393.4202696213</v>
          </cell>
          <cell r="AA565">
            <v>1556922.3531697001</v>
          </cell>
          <cell r="AB565">
            <v>1612302.429538375</v>
          </cell>
          <cell r="AC565">
            <v>0.5</v>
          </cell>
          <cell r="AD565">
            <v>0.5</v>
          </cell>
          <cell r="AE565">
            <v>0.5</v>
          </cell>
          <cell r="AF565">
            <v>0.5</v>
          </cell>
        </row>
        <row r="566">
          <cell r="A566" t="str">
            <v>R131</v>
          </cell>
          <cell r="B566" t="str">
            <v/>
          </cell>
          <cell r="C566" t="str">
            <v/>
          </cell>
          <cell r="D566" t="str">
            <v/>
          </cell>
          <cell r="E566" t="str">
            <v/>
          </cell>
          <cell r="F566" t="str">
            <v/>
          </cell>
          <cell r="G566" t="str">
            <v>Redditch</v>
          </cell>
          <cell r="H566">
            <v>3580857.860936</v>
          </cell>
          <cell r="I566">
            <v>2920333.8557460001</v>
          </cell>
          <cell r="J566">
            <v>2423775.4891045634</v>
          </cell>
          <cell r="K566">
            <v>2162206.7328969999</v>
          </cell>
          <cell r="L566">
            <v>1871616.5041759999</v>
          </cell>
          <cell r="M566">
            <v>901089.950633</v>
          </cell>
          <cell r="N566">
            <v>363306.65064359177</v>
          </cell>
          <cell r="O566">
            <v>35447.261858999998</v>
          </cell>
          <cell r="P566">
            <v>-330792.27697900002</v>
          </cell>
          <cell r="Q566">
            <v>2019243.905113</v>
          </cell>
          <cell r="R566">
            <v>2060468.8384609716</v>
          </cell>
          <cell r="S566">
            <v>2126759.4710380002</v>
          </cell>
          <cell r="T566">
            <v>2202408.7811560002</v>
          </cell>
          <cell r="U566">
            <v>-12500404.870472001</v>
          </cell>
          <cell r="V566">
            <v>-10384141.969732344</v>
          </cell>
          <cell r="W566">
            <v>-10718226.779508</v>
          </cell>
          <cell r="X566">
            <v>-11099476.503605001</v>
          </cell>
          <cell r="Y566">
            <v>1867800.6122300001</v>
          </cell>
          <cell r="Z566">
            <v>1905933.6755763988</v>
          </cell>
          <cell r="AA566">
            <v>1967252.5107101502</v>
          </cell>
          <cell r="AB566">
            <v>2037228.1225693002</v>
          </cell>
          <cell r="AC566">
            <v>0.5</v>
          </cell>
          <cell r="AD566">
            <v>0.5</v>
          </cell>
          <cell r="AE566">
            <v>0.5</v>
          </cell>
          <cell r="AF566">
            <v>0.5</v>
          </cell>
        </row>
        <row r="567">
          <cell r="A567" t="str">
            <v>R133</v>
          </cell>
          <cell r="B567" t="str">
            <v/>
          </cell>
          <cell r="C567" t="str">
            <v/>
          </cell>
          <cell r="D567" t="str">
            <v/>
          </cell>
          <cell r="E567" t="str">
            <v/>
          </cell>
          <cell r="F567" t="str">
            <v/>
          </cell>
          <cell r="G567" t="str">
            <v>Worcester</v>
          </cell>
          <cell r="H567">
            <v>4287035.3494279999</v>
          </cell>
          <cell r="I567">
            <v>3606625.1323990002</v>
          </cell>
          <cell r="J567">
            <v>3095351.291447659</v>
          </cell>
          <cell r="K567">
            <v>2826768.7175969998</v>
          </cell>
          <cell r="L567">
            <v>2528655.597722</v>
          </cell>
          <cell r="M567">
            <v>1213262.282106</v>
          </cell>
          <cell r="N567">
            <v>653125.48619847931</v>
          </cell>
          <cell r="O567">
            <v>305970.16691000003</v>
          </cell>
          <cell r="P567">
            <v>-81808.321288000006</v>
          </cell>
          <cell r="Q567">
            <v>2393362.8502930002</v>
          </cell>
          <cell r="R567">
            <v>2442225.8052491797</v>
          </cell>
          <cell r="S567">
            <v>2520798.5506870002</v>
          </cell>
          <cell r="T567">
            <v>2610463.9190099998</v>
          </cell>
          <cell r="U567">
            <v>-13789748.844213</v>
          </cell>
          <cell r="V567">
            <v>-12505512.446107818</v>
          </cell>
          <cell r="W567">
            <v>-12907847.252285</v>
          </cell>
          <cell r="X567">
            <v>-13366982.266392</v>
          </cell>
          <cell r="Y567">
            <v>2213860.6365209999</v>
          </cell>
          <cell r="Z567">
            <v>2259058.8698554914</v>
          </cell>
          <cell r="AA567">
            <v>2331738.6593854753</v>
          </cell>
          <cell r="AB567">
            <v>2414679.1250842498</v>
          </cell>
          <cell r="AC567">
            <v>0.5</v>
          </cell>
          <cell r="AD567">
            <v>0.5</v>
          </cell>
          <cell r="AE567">
            <v>0.5</v>
          </cell>
          <cell r="AF567">
            <v>0.5</v>
          </cell>
        </row>
        <row r="568">
          <cell r="A568" t="str">
            <v>R134</v>
          </cell>
          <cell r="B568" t="str">
            <v/>
          </cell>
          <cell r="C568" t="str">
            <v/>
          </cell>
          <cell r="D568" t="str">
            <v/>
          </cell>
          <cell r="E568" t="str">
            <v/>
          </cell>
          <cell r="F568" t="str">
            <v/>
          </cell>
          <cell r="G568" t="str">
            <v>Wychavon</v>
          </cell>
          <cell r="H568">
            <v>4267511.8464059997</v>
          </cell>
          <cell r="I568">
            <v>3568661.2829430001</v>
          </cell>
          <cell r="J568">
            <v>3043507.8720677504</v>
          </cell>
          <cell r="K568">
            <v>2767561.219478</v>
          </cell>
          <cell r="L568">
            <v>2461247.6931050001</v>
          </cell>
          <cell r="M568">
            <v>1141362.5959630001</v>
          </cell>
          <cell r="N568">
            <v>566653.39525368065</v>
          </cell>
          <cell r="O568">
            <v>211019.902948</v>
          </cell>
          <cell r="P568">
            <v>-186230.369924</v>
          </cell>
          <cell r="Q568">
            <v>2427298.6869800002</v>
          </cell>
          <cell r="R568">
            <v>2476854.4768140698</v>
          </cell>
          <cell r="S568">
            <v>2556541.31653</v>
          </cell>
          <cell r="T568">
            <v>2647478.0630290001</v>
          </cell>
          <cell r="U568">
            <v>-13546967.176523</v>
          </cell>
          <cell r="V568">
            <v>-12578489.281764945</v>
          </cell>
          <cell r="W568">
            <v>-12983171.942230999</v>
          </cell>
          <cell r="X568">
            <v>-13444986.272409</v>
          </cell>
          <cell r="Y568">
            <v>2245251.2854559999</v>
          </cell>
          <cell r="Z568">
            <v>2291090.3910530144</v>
          </cell>
          <cell r="AA568">
            <v>2364800.7177902502</v>
          </cell>
          <cell r="AB568">
            <v>2448917.208301825</v>
          </cell>
          <cell r="AC568">
            <v>0.5</v>
          </cell>
          <cell r="AD568">
            <v>0.5</v>
          </cell>
          <cell r="AE568">
            <v>0.5</v>
          </cell>
          <cell r="AF568">
            <v>0.5</v>
          </cell>
        </row>
        <row r="569">
          <cell r="A569" t="str">
            <v>R135</v>
          </cell>
          <cell r="B569" t="str">
            <v/>
          </cell>
          <cell r="C569" t="str">
            <v/>
          </cell>
          <cell r="D569" t="str">
            <v/>
          </cell>
          <cell r="E569" t="str">
            <v/>
          </cell>
          <cell r="F569" t="str">
            <v/>
          </cell>
          <cell r="G569" t="str">
            <v>Wyre Forest</v>
          </cell>
          <cell r="H569">
            <v>4600261.5079659997</v>
          </cell>
          <cell r="I569">
            <v>3781125.172001</v>
          </cell>
          <cell r="J569">
            <v>3165400.9403210874</v>
          </cell>
          <cell r="K569">
            <v>2841290.5630819998</v>
          </cell>
          <cell r="L569">
            <v>2481303.7360669998</v>
          </cell>
          <cell r="M569">
            <v>1179065.587139</v>
          </cell>
          <cell r="N569">
            <v>510217.64282553643</v>
          </cell>
          <cell r="O569">
            <v>100683.124675</v>
          </cell>
          <cell r="P569">
            <v>-356787.721968</v>
          </cell>
          <cell r="Q569">
            <v>2602059.5848619998</v>
          </cell>
          <cell r="R569">
            <v>2655183.2974955509</v>
          </cell>
          <cell r="S569">
            <v>2740607.4384070002</v>
          </cell>
          <cell r="T569">
            <v>2838091.4580350001</v>
          </cell>
          <cell r="U569">
            <v>-8990354.9241969995</v>
          </cell>
          <cell r="V569">
            <v>-7925336.3711523842</v>
          </cell>
          <cell r="W569">
            <v>-8180315.0204889998</v>
          </cell>
          <cell r="X569">
            <v>-8471290.6556150001</v>
          </cell>
          <cell r="Y569">
            <v>2406905.1159970001</v>
          </cell>
          <cell r="Z569">
            <v>2456044.5501833847</v>
          </cell>
          <cell r="AA569">
            <v>2535061.8805264751</v>
          </cell>
          <cell r="AB569">
            <v>2625234.5986823752</v>
          </cell>
          <cell r="AC569">
            <v>0.5</v>
          </cell>
          <cell r="AD569">
            <v>0.5</v>
          </cell>
          <cell r="AE569">
            <v>0.5</v>
          </cell>
          <cell r="AF569">
            <v>0.5</v>
          </cell>
        </row>
        <row r="570">
          <cell r="A570" t="str">
            <v>R136</v>
          </cell>
          <cell r="B570" t="str">
            <v/>
          </cell>
          <cell r="C570" t="str">
            <v/>
          </cell>
          <cell r="D570" t="str">
            <v/>
          </cell>
          <cell r="E570" t="str">
            <v/>
          </cell>
          <cell r="F570" t="str">
            <v/>
          </cell>
          <cell r="G570" t="str">
            <v>Broxbourne</v>
          </cell>
          <cell r="H570">
            <v>3861661.7367759999</v>
          </cell>
          <cell r="I570">
            <v>3297155.987919</v>
          </cell>
          <cell r="J570">
            <v>2873101.2820548029</v>
          </cell>
          <cell r="K570">
            <v>2650734.3065869999</v>
          </cell>
          <cell r="L570">
            <v>2404063.610841</v>
          </cell>
          <cell r="M570">
            <v>1142702.779779</v>
          </cell>
          <cell r="N570">
            <v>674662.70410363842</v>
          </cell>
          <cell r="O570">
            <v>381566.25129799999</v>
          </cell>
          <cell r="P570">
            <v>54180.740237999998</v>
          </cell>
          <cell r="Q570">
            <v>2154453.208139</v>
          </cell>
          <cell r="R570">
            <v>2198438.5779511645</v>
          </cell>
          <cell r="S570">
            <v>2269168.0552889998</v>
          </cell>
          <cell r="T570">
            <v>2349882.8706029998</v>
          </cell>
          <cell r="U570">
            <v>-13854363.697063999</v>
          </cell>
          <cell r="V570">
            <v>-12403047.284321567</v>
          </cell>
          <cell r="W570">
            <v>-12802085.520191001</v>
          </cell>
          <cell r="X570">
            <v>-13257458.56583</v>
          </cell>
          <cell r="Y570">
            <v>1992869.217529</v>
          </cell>
          <cell r="Z570">
            <v>2033555.6846048273</v>
          </cell>
          <cell r="AA570">
            <v>2098980.4511423251</v>
          </cell>
          <cell r="AB570">
            <v>2173641.6553077749</v>
          </cell>
          <cell r="AC570">
            <v>0.5</v>
          </cell>
          <cell r="AD570">
            <v>0.5</v>
          </cell>
          <cell r="AE570">
            <v>0.5</v>
          </cell>
          <cell r="AF570">
            <v>0.5</v>
          </cell>
        </row>
        <row r="571">
          <cell r="A571" t="str">
            <v>R137</v>
          </cell>
          <cell r="B571" t="str">
            <v/>
          </cell>
          <cell r="C571" t="str">
            <v/>
          </cell>
          <cell r="D571" t="str">
            <v/>
          </cell>
          <cell r="E571" t="str">
            <v/>
          </cell>
          <cell r="F571" t="str">
            <v/>
          </cell>
          <cell r="G571" t="str">
            <v>Dacorum</v>
          </cell>
          <cell r="H571">
            <v>4808649.2223720001</v>
          </cell>
          <cell r="I571">
            <v>3731964.0849669999</v>
          </cell>
          <cell r="J571">
            <v>2922154.1896618321</v>
          </cell>
          <cell r="K571">
            <v>2494327.5280160001</v>
          </cell>
          <cell r="L571">
            <v>2018577.3896290001</v>
          </cell>
          <cell r="M571">
            <v>970732.09793699998</v>
          </cell>
          <cell r="N571">
            <v>104548.82231144793</v>
          </cell>
          <cell r="O571">
            <v>-413927.51996399998</v>
          </cell>
          <cell r="P571">
            <v>-993124.94095299998</v>
          </cell>
          <cell r="Q571">
            <v>2761231.98703</v>
          </cell>
          <cell r="R571">
            <v>2817605.3673503841</v>
          </cell>
          <cell r="S571">
            <v>2908255.047981</v>
          </cell>
          <cell r="T571">
            <v>3011702.3305819998</v>
          </cell>
          <cell r="U571">
            <v>-22088699.067499001</v>
          </cell>
          <cell r="V571">
            <v>-21494633.6100109</v>
          </cell>
          <cell r="W571">
            <v>-22186171.784442998</v>
          </cell>
          <cell r="X571">
            <v>-22975338.87762</v>
          </cell>
          <cell r="Y571">
            <v>2554139.588002</v>
          </cell>
          <cell r="Z571">
            <v>2606284.9647991057</v>
          </cell>
          <cell r="AA571">
            <v>2690135.919382425</v>
          </cell>
          <cell r="AB571">
            <v>2785824.6557883499</v>
          </cell>
          <cell r="AC571">
            <v>0.5</v>
          </cell>
          <cell r="AD571">
            <v>0.5</v>
          </cell>
          <cell r="AE571">
            <v>0.5</v>
          </cell>
          <cell r="AF571">
            <v>0.5</v>
          </cell>
        </row>
        <row r="572">
          <cell r="A572" t="str">
            <v>R138</v>
          </cell>
          <cell r="B572" t="str">
            <v/>
          </cell>
          <cell r="C572" t="str">
            <v/>
          </cell>
          <cell r="D572" t="str">
            <v/>
          </cell>
          <cell r="E572" t="str">
            <v/>
          </cell>
          <cell r="F572" t="str">
            <v/>
          </cell>
          <cell r="G572" t="str">
            <v>East Hertfordshire</v>
          </cell>
          <cell r="H572">
            <v>4621875.0656869998</v>
          </cell>
          <cell r="I572">
            <v>3634331.6417040001</v>
          </cell>
          <cell r="J572">
            <v>2891536.0890148859</v>
          </cell>
          <cell r="K572">
            <v>2499012.599442</v>
          </cell>
          <cell r="L572">
            <v>2062483.478163</v>
          </cell>
          <cell r="M572">
            <v>1144559.2177909999</v>
          </cell>
          <cell r="N572">
            <v>350932.40991393477</v>
          </cell>
          <cell r="O572">
            <v>-123328.896739</v>
          </cell>
          <cell r="P572">
            <v>-653135.29162499995</v>
          </cell>
          <cell r="Q572">
            <v>2489772.4239130002</v>
          </cell>
          <cell r="R572">
            <v>2540603.6791009512</v>
          </cell>
          <cell r="S572">
            <v>2622341.4961799998</v>
          </cell>
          <cell r="T572">
            <v>2715618.7697879998</v>
          </cell>
          <cell r="U572">
            <v>-15575996.136530999</v>
          </cell>
          <cell r="V572">
            <v>-14861120.566412214</v>
          </cell>
          <cell r="W572">
            <v>-15339241.402198</v>
          </cell>
          <cell r="X572">
            <v>-15884861.650094001</v>
          </cell>
          <cell r="Y572">
            <v>2303039.4921200001</v>
          </cell>
          <cell r="Z572">
            <v>2350058.4031683798</v>
          </cell>
          <cell r="AA572">
            <v>2425665.8839664999</v>
          </cell>
          <cell r="AB572">
            <v>2511947.3620539</v>
          </cell>
          <cell r="AC572">
            <v>0.5</v>
          </cell>
          <cell r="AD572">
            <v>0.5</v>
          </cell>
          <cell r="AE572">
            <v>0.5</v>
          </cell>
          <cell r="AF572">
            <v>0.5</v>
          </cell>
        </row>
        <row r="573">
          <cell r="A573" t="str">
            <v>R139</v>
          </cell>
          <cell r="B573" t="str">
            <v/>
          </cell>
          <cell r="C573" t="str">
            <v/>
          </cell>
          <cell r="D573" t="str">
            <v/>
          </cell>
          <cell r="E573" t="str">
            <v/>
          </cell>
          <cell r="F573" t="str">
            <v/>
          </cell>
          <cell r="G573" t="str">
            <v>Hertsmere</v>
          </cell>
          <cell r="H573">
            <v>4529542.1423000004</v>
          </cell>
          <cell r="I573">
            <v>3745311.7407760001</v>
          </cell>
          <cell r="J573">
            <v>3155825.9142040736</v>
          </cell>
          <cell r="K573">
            <v>2845528.684351</v>
          </cell>
          <cell r="L573">
            <v>2500884.5739839999</v>
          </cell>
          <cell r="M573">
            <v>1253478.6469409999</v>
          </cell>
          <cell r="N573">
            <v>613119.49449343979</v>
          </cell>
          <cell r="O573">
            <v>221016.796936</v>
          </cell>
          <cell r="P573">
            <v>-216981.78834100001</v>
          </cell>
          <cell r="Q573">
            <v>2491833.0938349999</v>
          </cell>
          <cell r="R573">
            <v>2542706.4197106338</v>
          </cell>
          <cell r="S573">
            <v>2624511.8874149998</v>
          </cell>
          <cell r="T573">
            <v>2717866.3623250001</v>
          </cell>
          <cell r="U573">
            <v>-15217082.477193</v>
          </cell>
          <cell r="V573">
            <v>-14599857.993724793</v>
          </cell>
          <cell r="W573">
            <v>-15069573.334174</v>
          </cell>
          <cell r="X573">
            <v>-15605601.428569</v>
          </cell>
          <cell r="Y573">
            <v>2304945.6117969998</v>
          </cell>
          <cell r="Z573">
            <v>2352003.4382323362</v>
          </cell>
          <cell r="AA573">
            <v>2427673.4958588751</v>
          </cell>
          <cell r="AB573">
            <v>2514026.3851506254</v>
          </cell>
          <cell r="AC573">
            <v>0.5</v>
          </cell>
          <cell r="AD573">
            <v>0.5</v>
          </cell>
          <cell r="AE573">
            <v>0.5</v>
          </cell>
          <cell r="AF573">
            <v>0.5</v>
          </cell>
        </row>
        <row r="574">
          <cell r="A574" t="str">
            <v>R140</v>
          </cell>
          <cell r="B574" t="str">
            <v/>
          </cell>
          <cell r="C574" t="str">
            <v/>
          </cell>
          <cell r="D574" t="str">
            <v/>
          </cell>
          <cell r="E574" t="str">
            <v/>
          </cell>
          <cell r="F574" t="str">
            <v/>
          </cell>
          <cell r="G574" t="str">
            <v>North Hertfordshire</v>
          </cell>
          <cell r="H574">
            <v>4361922.023205</v>
          </cell>
          <cell r="I574">
            <v>3316025.856774</v>
          </cell>
          <cell r="J574">
            <v>2545678.6845223005</v>
          </cell>
          <cell r="K574">
            <v>2113125.2352760001</v>
          </cell>
          <cell r="L574">
            <v>1650246.026508</v>
          </cell>
          <cell r="M574">
            <v>821279.96586400003</v>
          </cell>
          <cell r="N574">
            <v>0</v>
          </cell>
          <cell r="O574">
            <v>-514454.54242800002</v>
          </cell>
          <cell r="P574">
            <v>-1070797.3516490001</v>
          </cell>
          <cell r="Q574">
            <v>2494745.8909100001</v>
          </cell>
          <cell r="R574">
            <v>2545678.6845223005</v>
          </cell>
          <cell r="S574">
            <v>2627579.7777030002</v>
          </cell>
          <cell r="T574">
            <v>2721043.3781570001</v>
          </cell>
          <cell r="U574">
            <v>-12849870.59749</v>
          </cell>
          <cell r="V574">
            <v>-12132531.457631307</v>
          </cell>
          <cell r="W574">
            <v>-12522866.496957</v>
          </cell>
          <cell r="X574">
            <v>-12968307.659482</v>
          </cell>
          <cell r="Y574">
            <v>2307639.9490919998</v>
          </cell>
          <cell r="Z574">
            <v>2354752.7831831281</v>
          </cell>
          <cell r="AA574">
            <v>2430511.2943752753</v>
          </cell>
          <cell r="AB574">
            <v>2516965.124795225</v>
          </cell>
          <cell r="AC574">
            <v>0.5</v>
          </cell>
          <cell r="AD574">
            <v>0.5</v>
          </cell>
          <cell r="AE574">
            <v>0.5</v>
          </cell>
          <cell r="AF574">
            <v>0.5</v>
          </cell>
        </row>
        <row r="575">
          <cell r="A575" t="str">
            <v>R141</v>
          </cell>
          <cell r="B575" t="str">
            <v/>
          </cell>
          <cell r="C575" t="str">
            <v/>
          </cell>
          <cell r="D575" t="str">
            <v/>
          </cell>
          <cell r="E575" t="str">
            <v/>
          </cell>
          <cell r="F575" t="str">
            <v/>
          </cell>
          <cell r="G575" t="str">
            <v>St Albans</v>
          </cell>
          <cell r="H575">
            <v>4367226.7483620001</v>
          </cell>
          <cell r="I575">
            <v>3309260.2106030001</v>
          </cell>
          <cell r="J575">
            <v>2513228.3610063968</v>
          </cell>
          <cell r="K575">
            <v>2091733.8363369999</v>
          </cell>
          <cell r="L575">
            <v>1622680.740246</v>
          </cell>
          <cell r="M575">
            <v>998369.755397</v>
          </cell>
          <cell r="N575">
            <v>155158.70929539204</v>
          </cell>
          <cell r="O575">
            <v>-342201.03883999999</v>
          </cell>
          <cell r="P575">
            <v>-897829.74288499996</v>
          </cell>
          <cell r="Q575">
            <v>2310890.4552059998</v>
          </cell>
          <cell r="R575">
            <v>2358069.6517110048</v>
          </cell>
          <cell r="S575">
            <v>2433934.8751759999</v>
          </cell>
          <cell r="T575">
            <v>2520510.4831309998</v>
          </cell>
          <cell r="U575">
            <v>-23708336.057681002</v>
          </cell>
          <cell r="V575">
            <v>-21595409.780049525</v>
          </cell>
          <cell r="W575">
            <v>-22290190.185539</v>
          </cell>
          <cell r="X575">
            <v>-23083057.236510001</v>
          </cell>
          <cell r="Y575">
            <v>2137573.6710660001</v>
          </cell>
          <cell r="Z575">
            <v>2181214.4278326794</v>
          </cell>
          <cell r="AA575">
            <v>2251389.7595378002</v>
          </cell>
          <cell r="AB575">
            <v>2331472.1968961749</v>
          </cell>
          <cell r="AC575">
            <v>0.5</v>
          </cell>
          <cell r="AD575">
            <v>0.5</v>
          </cell>
          <cell r="AE575">
            <v>0.5</v>
          </cell>
          <cell r="AF575">
            <v>0.5</v>
          </cell>
        </row>
        <row r="576">
          <cell r="A576" t="str">
            <v>R142</v>
          </cell>
          <cell r="B576" t="str">
            <v/>
          </cell>
          <cell r="C576" t="str">
            <v/>
          </cell>
          <cell r="D576" t="str">
            <v/>
          </cell>
          <cell r="E576" t="str">
            <v/>
          </cell>
          <cell r="F576" t="str">
            <v/>
          </cell>
          <cell r="G576" t="str">
            <v>Stevenage</v>
          </cell>
          <cell r="H576">
            <v>4252595.7880729996</v>
          </cell>
          <cell r="I576">
            <v>3590089.0565320002</v>
          </cell>
          <cell r="J576">
            <v>3092286.0970172277</v>
          </cell>
          <cell r="K576">
            <v>2830836.2729039998</v>
          </cell>
          <cell r="L576">
            <v>2540660.7105660001</v>
          </cell>
          <cell r="M576">
            <v>1235835.9841509999</v>
          </cell>
          <cell r="N576">
            <v>689968.53587062471</v>
          </cell>
          <cell r="O576">
            <v>351229.91815500002</v>
          </cell>
          <cell r="P576">
            <v>-27145.796881999999</v>
          </cell>
          <cell r="Q576">
            <v>2354253.072381</v>
          </cell>
          <cell r="R576">
            <v>2402317.561146603</v>
          </cell>
          <cell r="S576">
            <v>2479606.3547490002</v>
          </cell>
          <cell r="T576">
            <v>2567806.5074479999</v>
          </cell>
          <cell r="U576">
            <v>-16373442.513255</v>
          </cell>
          <cell r="V576">
            <v>-14306739.752693353</v>
          </cell>
          <cell r="W576">
            <v>-14767024.718242001</v>
          </cell>
          <cell r="X576">
            <v>-15292291.090691</v>
          </cell>
          <cell r="Y576">
            <v>2177684.0919519998</v>
          </cell>
          <cell r="Z576">
            <v>2222143.7440606076</v>
          </cell>
          <cell r="AA576">
            <v>2293635.8781428253</v>
          </cell>
          <cell r="AB576">
            <v>2375221.0193893998</v>
          </cell>
          <cell r="AC576">
            <v>0.5</v>
          </cell>
          <cell r="AD576">
            <v>0.5</v>
          </cell>
          <cell r="AE576">
            <v>0.5</v>
          </cell>
          <cell r="AF576">
            <v>0.5</v>
          </cell>
        </row>
        <row r="577">
          <cell r="A577" t="str">
            <v>R143</v>
          </cell>
          <cell r="B577" t="str">
            <v/>
          </cell>
          <cell r="C577" t="str">
            <v/>
          </cell>
          <cell r="D577" t="str">
            <v/>
          </cell>
          <cell r="E577" t="str">
            <v/>
          </cell>
          <cell r="F577" t="str">
            <v/>
          </cell>
          <cell r="G577" t="str">
            <v>Three Rivers</v>
          </cell>
          <cell r="H577">
            <v>3365845.419973</v>
          </cell>
          <cell r="I577">
            <v>2699802.0383319999</v>
          </cell>
          <cell r="J577">
            <v>2198937.0061876327</v>
          </cell>
          <cell r="K577">
            <v>1934603.9919670001</v>
          </cell>
          <cell r="L577">
            <v>1640761.9962549999</v>
          </cell>
          <cell r="M577">
            <v>874194.91477799998</v>
          </cell>
          <cell r="N577">
            <v>336058.24259195384</v>
          </cell>
          <cell r="O577">
            <v>11791.581549</v>
          </cell>
          <cell r="P577">
            <v>-350445.28171399998</v>
          </cell>
          <cell r="Q577">
            <v>1825607.1235539999</v>
          </cell>
          <cell r="R577">
            <v>1862878.7635956791</v>
          </cell>
          <cell r="S577">
            <v>1922812.4104180001</v>
          </cell>
          <cell r="T577">
            <v>1991207.2779689999</v>
          </cell>
          <cell r="U577">
            <v>-8717557.8882209994</v>
          </cell>
          <cell r="V577">
            <v>-8052497.6660605613</v>
          </cell>
          <cell r="W577">
            <v>-8311567.4244309999</v>
          </cell>
          <cell r="X577">
            <v>-8607211.7369250003</v>
          </cell>
          <cell r="Y577">
            <v>1688686.589287</v>
          </cell>
          <cell r="Z577">
            <v>1723162.8563260033</v>
          </cell>
          <cell r="AA577">
            <v>1778601.4796366501</v>
          </cell>
          <cell r="AB577">
            <v>1841866.7321213251</v>
          </cell>
          <cell r="AC577">
            <v>0.5</v>
          </cell>
          <cell r="AD577">
            <v>0.5</v>
          </cell>
          <cell r="AE577">
            <v>0.5</v>
          </cell>
          <cell r="AF577">
            <v>0.5</v>
          </cell>
        </row>
        <row r="578">
          <cell r="A578" t="str">
            <v>R144</v>
          </cell>
          <cell r="B578" t="str">
            <v/>
          </cell>
          <cell r="C578" t="str">
            <v/>
          </cell>
          <cell r="D578" t="str">
            <v/>
          </cell>
          <cell r="E578" t="str">
            <v/>
          </cell>
          <cell r="F578" t="str">
            <v/>
          </cell>
          <cell r="G578" t="str">
            <v>Watford</v>
          </cell>
          <cell r="H578">
            <v>4831318.0501610003</v>
          </cell>
          <cell r="I578">
            <v>3909623.4804730001</v>
          </cell>
          <cell r="J578">
            <v>3216562.4156370601</v>
          </cell>
          <cell r="K578">
            <v>2850966.8000210002</v>
          </cell>
          <cell r="L578">
            <v>2444619.3776309998</v>
          </cell>
          <cell r="M578">
            <v>1311304.2528939999</v>
          </cell>
          <cell r="N578">
            <v>565195.83865117282</v>
          </cell>
          <cell r="O578">
            <v>114298.875933</v>
          </cell>
          <cell r="P578">
            <v>-389392.43667899998</v>
          </cell>
          <cell r="Q578">
            <v>2598319.2275780002</v>
          </cell>
          <cell r="R578">
            <v>2651366.5769858873</v>
          </cell>
          <cell r="S578">
            <v>2736667.9240879999</v>
          </cell>
          <cell r="T578">
            <v>2834011.8143099998</v>
          </cell>
          <cell r="U578">
            <v>-24796090.645330001</v>
          </cell>
          <cell r="V578">
            <v>-22121117.086093962</v>
          </cell>
          <cell r="W578">
            <v>-22832810.860628001</v>
          </cell>
          <cell r="X578">
            <v>-23644979.050390001</v>
          </cell>
          <cell r="Y578">
            <v>2403445.2855099998</v>
          </cell>
          <cell r="Z578">
            <v>2452514.0837119459</v>
          </cell>
          <cell r="AA578">
            <v>2531417.8297814</v>
          </cell>
          <cell r="AB578">
            <v>2621460.92823675</v>
          </cell>
          <cell r="AC578">
            <v>0.5</v>
          </cell>
          <cell r="AD578">
            <v>0.5</v>
          </cell>
          <cell r="AE578">
            <v>0.5</v>
          </cell>
          <cell r="AF578">
            <v>0.5</v>
          </cell>
        </row>
        <row r="579">
          <cell r="A579" t="str">
            <v>R145</v>
          </cell>
          <cell r="B579" t="str">
            <v/>
          </cell>
          <cell r="C579" t="str">
            <v/>
          </cell>
          <cell r="D579" t="str">
            <v/>
          </cell>
          <cell r="E579" t="str">
            <v/>
          </cell>
          <cell r="F579" t="str">
            <v/>
          </cell>
          <cell r="G579" t="str">
            <v>Welwyn Hatfield</v>
          </cell>
          <cell r="H579">
            <v>4894890.9036090001</v>
          </cell>
          <cell r="I579">
            <v>3971011.4330679998</v>
          </cell>
          <cell r="J579">
            <v>3276351.9687772598</v>
          </cell>
          <cell r="K579">
            <v>2910053.3508540001</v>
          </cell>
          <cell r="L579">
            <v>2502975.6230449998</v>
          </cell>
          <cell r="M579">
            <v>1306989.5083989999</v>
          </cell>
          <cell r="N579">
            <v>557941.30681706965</v>
          </cell>
          <cell r="O579">
            <v>104184.359496</v>
          </cell>
          <cell r="P579">
            <v>-402698.75597699999</v>
          </cell>
          <cell r="Q579">
            <v>2664021.9246689999</v>
          </cell>
          <cell r="R579">
            <v>2718410.6619601902</v>
          </cell>
          <cell r="S579">
            <v>2805868.9913570001</v>
          </cell>
          <cell r="T579">
            <v>2905674.3790219999</v>
          </cell>
          <cell r="U579">
            <v>-19911356.173650999</v>
          </cell>
          <cell r="V579">
            <v>-19157423.23930661</v>
          </cell>
          <cell r="W579">
            <v>-19773767.287505001</v>
          </cell>
          <cell r="X579">
            <v>-20477124.613097001</v>
          </cell>
          <cell r="Y579">
            <v>2464220.2803190001</v>
          </cell>
          <cell r="Z579">
            <v>2514529.862313176</v>
          </cell>
          <cell r="AA579">
            <v>2595428.817005225</v>
          </cell>
          <cell r="AB579">
            <v>2687748.8005953501</v>
          </cell>
          <cell r="AC579">
            <v>0.5</v>
          </cell>
          <cell r="AD579">
            <v>0.5</v>
          </cell>
          <cell r="AE579">
            <v>0.5</v>
          </cell>
          <cell r="AF579">
            <v>0.5</v>
          </cell>
        </row>
        <row r="580">
          <cell r="A580" t="str">
            <v>R157</v>
          </cell>
          <cell r="B580" t="str">
            <v/>
          </cell>
          <cell r="C580" t="str">
            <v/>
          </cell>
          <cell r="D580" t="str">
            <v/>
          </cell>
          <cell r="E580" t="str">
            <v/>
          </cell>
          <cell r="F580" t="str">
            <v/>
          </cell>
          <cell r="G580" t="str">
            <v>Ashford</v>
          </cell>
          <cell r="H580">
            <v>4702835.3029469997</v>
          </cell>
          <cell r="I580">
            <v>3903472.2962460001</v>
          </cell>
          <cell r="J580">
            <v>3302681.6942525385</v>
          </cell>
          <cell r="K580">
            <v>2986654.3008110002</v>
          </cell>
          <cell r="L580">
            <v>2635726.2512830002</v>
          </cell>
          <cell r="M580">
            <v>1269914.6600500001</v>
          </cell>
          <cell r="N580">
            <v>615357.2804303728</v>
          </cell>
          <cell r="O580">
            <v>212871.68291100001</v>
          </cell>
          <cell r="P580">
            <v>-236720.434801</v>
          </cell>
          <cell r="Q580">
            <v>2633557.636196</v>
          </cell>
          <cell r="R580">
            <v>2687324.4138221657</v>
          </cell>
          <cell r="S580">
            <v>2773782.6179</v>
          </cell>
          <cell r="T580">
            <v>2872446.6860839999</v>
          </cell>
          <cell r="U580">
            <v>-15623777.413884001</v>
          </cell>
          <cell r="V580">
            <v>-15262445.222444905</v>
          </cell>
          <cell r="W580">
            <v>-15753477.714461001</v>
          </cell>
          <cell r="X580">
            <v>-16313832.440645</v>
          </cell>
          <cell r="Y580">
            <v>2436040.8134809998</v>
          </cell>
          <cell r="Z580">
            <v>2485775.0827855035</v>
          </cell>
          <cell r="AA580">
            <v>2565748.9215575</v>
          </cell>
          <cell r="AB580">
            <v>2657013.1846277001</v>
          </cell>
          <cell r="AC580">
            <v>0.5</v>
          </cell>
          <cell r="AD580">
            <v>0.5</v>
          </cell>
          <cell r="AE580">
            <v>0.5</v>
          </cell>
          <cell r="AF580">
            <v>0.5</v>
          </cell>
        </row>
        <row r="581">
          <cell r="A581" t="str">
            <v>R158</v>
          </cell>
          <cell r="B581" t="str">
            <v/>
          </cell>
          <cell r="C581" t="str">
            <v/>
          </cell>
          <cell r="D581" t="str">
            <v/>
          </cell>
          <cell r="E581" t="str">
            <v/>
          </cell>
          <cell r="F581" t="str">
            <v/>
          </cell>
          <cell r="G581" t="str">
            <v>Canterbury</v>
          </cell>
          <cell r="H581">
            <v>7492977.7654889999</v>
          </cell>
          <cell r="I581">
            <v>6283964.7985380003</v>
          </cell>
          <cell r="J581">
            <v>5375515.9807375623</v>
          </cell>
          <cell r="K581">
            <v>4898376.5589570003</v>
          </cell>
          <cell r="L581">
            <v>4368807.7702080002</v>
          </cell>
          <cell r="M581">
            <v>1994181.204067</v>
          </cell>
          <cell r="N581">
            <v>998152.05864440463</v>
          </cell>
          <cell r="O581">
            <v>380181.47358699999</v>
          </cell>
          <cell r="P581">
            <v>-310100.52502</v>
          </cell>
          <cell r="Q581">
            <v>4289783.5944710001</v>
          </cell>
          <cell r="R581">
            <v>4377363.9220931577</v>
          </cell>
          <cell r="S581">
            <v>4518195.0853700005</v>
          </cell>
          <cell r="T581">
            <v>4678908.2952279998</v>
          </cell>
          <cell r="U581">
            <v>-16608807.662009001</v>
          </cell>
          <cell r="V581">
            <v>-15688280.299548661</v>
          </cell>
          <cell r="W581">
            <v>-16193013.011684</v>
          </cell>
          <cell r="X581">
            <v>-16769002.106709</v>
          </cell>
          <cell r="Y581">
            <v>3968049.8248859998</v>
          </cell>
          <cell r="Z581">
            <v>4049061.6279361709</v>
          </cell>
          <cell r="AA581">
            <v>4179330.4539672504</v>
          </cell>
          <cell r="AB581">
            <v>4327990.1730859</v>
          </cell>
          <cell r="AC581">
            <v>0.5</v>
          </cell>
          <cell r="AD581">
            <v>0.5</v>
          </cell>
          <cell r="AE581">
            <v>0.5</v>
          </cell>
          <cell r="AF581">
            <v>0.5</v>
          </cell>
        </row>
        <row r="582">
          <cell r="A582" t="str">
            <v>R159</v>
          </cell>
          <cell r="B582" t="str">
            <v/>
          </cell>
          <cell r="C582" t="str">
            <v/>
          </cell>
          <cell r="D582" t="str">
            <v/>
          </cell>
          <cell r="E582" t="str">
            <v/>
          </cell>
          <cell r="F582" t="str">
            <v/>
          </cell>
          <cell r="G582" t="str">
            <v>Dartford</v>
          </cell>
          <cell r="H582">
            <v>4497944.5381399998</v>
          </cell>
          <cell r="I582">
            <v>3768761.7851999998</v>
          </cell>
          <cell r="J582">
            <v>3220779.9428721876</v>
          </cell>
          <cell r="K582">
            <v>2932726.941447</v>
          </cell>
          <cell r="L582">
            <v>2612934.2389039998</v>
          </cell>
          <cell r="M582">
            <v>1283208.573168</v>
          </cell>
          <cell r="N582">
            <v>684481.61518684402</v>
          </cell>
          <cell r="O582">
            <v>314829.31101599999</v>
          </cell>
          <cell r="P582">
            <v>-98082.595835999993</v>
          </cell>
          <cell r="Q582">
            <v>2485553.2120309998</v>
          </cell>
          <cell r="R582">
            <v>2536298.3276853436</v>
          </cell>
          <cell r="S582">
            <v>2617897.6304310001</v>
          </cell>
          <cell r="T582">
            <v>2711016.8347399998</v>
          </cell>
          <cell r="U582">
            <v>-30504644.053045999</v>
          </cell>
          <cell r="V582">
            <v>-27951440.561119415</v>
          </cell>
          <cell r="W582">
            <v>-28850710.980383001</v>
          </cell>
          <cell r="X582">
            <v>-29876937.223542999</v>
          </cell>
          <cell r="Y582">
            <v>2299136.7211290002</v>
          </cell>
          <cell r="Z582">
            <v>2346075.9531089431</v>
          </cell>
          <cell r="AA582">
            <v>2421555.3081486751</v>
          </cell>
          <cell r="AB582">
            <v>2507690.5721344999</v>
          </cell>
          <cell r="AC582">
            <v>0.5</v>
          </cell>
          <cell r="AD582">
            <v>0.5</v>
          </cell>
          <cell r="AE582">
            <v>0.5</v>
          </cell>
          <cell r="AF582">
            <v>0.5</v>
          </cell>
        </row>
        <row r="583">
          <cell r="A583" t="str">
            <v>R160</v>
          </cell>
          <cell r="B583" t="str">
            <v/>
          </cell>
          <cell r="C583" t="str">
            <v/>
          </cell>
          <cell r="D583" t="str">
            <v/>
          </cell>
          <cell r="E583" t="str">
            <v/>
          </cell>
          <cell r="F583" t="str">
            <v/>
          </cell>
          <cell r="G583" t="str">
            <v>Dover</v>
          </cell>
          <cell r="H583">
            <v>6029858.4417639999</v>
          </cell>
          <cell r="I583">
            <v>5148714.6024789996</v>
          </cell>
          <cell r="J583">
            <v>4486823.3201048952</v>
          </cell>
          <cell r="K583">
            <v>4139804.5858339998</v>
          </cell>
          <cell r="L583">
            <v>3754882.302439</v>
          </cell>
          <cell r="M583">
            <v>1757945.881609</v>
          </cell>
          <cell r="N583">
            <v>1026828.5814355556</v>
          </cell>
          <cell r="O583">
            <v>568492.83248400001</v>
          </cell>
          <cell r="P583">
            <v>56538.191159000002</v>
          </cell>
          <cell r="Q583">
            <v>3390768.7208699998</v>
          </cell>
          <cell r="R583">
            <v>3459994.7386693391</v>
          </cell>
          <cell r="S583">
            <v>3571311.7533499999</v>
          </cell>
          <cell r="T583">
            <v>3698344.1112799998</v>
          </cell>
          <cell r="U583">
            <v>-10604536.997372</v>
          </cell>
          <cell r="V583">
            <v>-12595365.262259249</v>
          </cell>
          <cell r="W583">
            <v>-13000590.866836</v>
          </cell>
          <cell r="X583">
            <v>-13463024.792059001</v>
          </cell>
          <cell r="Y583">
            <v>3136461.066805</v>
          </cell>
          <cell r="Z583">
            <v>3200495.1332691386</v>
          </cell>
          <cell r="AA583">
            <v>3303463.3718487499</v>
          </cell>
          <cell r="AB583">
            <v>3420968.3029339998</v>
          </cell>
          <cell r="AC583">
            <v>0.5</v>
          </cell>
          <cell r="AD583">
            <v>0.5</v>
          </cell>
          <cell r="AE583">
            <v>0.5</v>
          </cell>
          <cell r="AF583">
            <v>0.5</v>
          </cell>
        </row>
        <row r="584">
          <cell r="A584" t="str">
            <v>R162</v>
          </cell>
          <cell r="B584" t="str">
            <v/>
          </cell>
          <cell r="C584" t="str">
            <v/>
          </cell>
          <cell r="D584" t="str">
            <v/>
          </cell>
          <cell r="E584" t="str">
            <v/>
          </cell>
          <cell r="F584" t="str">
            <v/>
          </cell>
          <cell r="G584" t="str">
            <v>Gravesham</v>
          </cell>
          <cell r="H584">
            <v>4711284.5590329999</v>
          </cell>
          <cell r="I584">
            <v>3939118.0439320002</v>
          </cell>
          <cell r="J584">
            <v>3358894.6138673308</v>
          </cell>
          <cell r="K584">
            <v>3054084.8862350001</v>
          </cell>
          <cell r="L584">
            <v>2715759.063482</v>
          </cell>
          <cell r="M584">
            <v>1225771.2102010001</v>
          </cell>
          <cell r="N584">
            <v>590152.02428648248</v>
          </cell>
          <cell r="O584">
            <v>196264.65845799999</v>
          </cell>
          <cell r="P584">
            <v>-243714.46906</v>
          </cell>
          <cell r="Q584">
            <v>2713346.8337300001</v>
          </cell>
          <cell r="R584">
            <v>2768742.5895808483</v>
          </cell>
          <cell r="S584">
            <v>2857820.2277770001</v>
          </cell>
          <cell r="T584">
            <v>2959473.5325420001</v>
          </cell>
          <cell r="U584">
            <v>-6452462.6810950004</v>
          </cell>
          <cell r="V584">
            <v>-5838651.0272852052</v>
          </cell>
          <cell r="W584">
            <v>-6026495.5909940004</v>
          </cell>
          <cell r="X584">
            <v>-6240859.3872269997</v>
          </cell>
          <cell r="Y584">
            <v>2509845.8212009999</v>
          </cell>
          <cell r="Z584">
            <v>2561086.895362285</v>
          </cell>
          <cell r="AA584">
            <v>2643483.7106937254</v>
          </cell>
          <cell r="AB584">
            <v>2737513.0176013503</v>
          </cell>
          <cell r="AC584">
            <v>0.5</v>
          </cell>
          <cell r="AD584">
            <v>0.5</v>
          </cell>
          <cell r="AE584">
            <v>0.5</v>
          </cell>
          <cell r="AF584">
            <v>0.5</v>
          </cell>
        </row>
        <row r="585">
          <cell r="A585" t="str">
            <v>R163</v>
          </cell>
          <cell r="B585" t="str">
            <v/>
          </cell>
          <cell r="C585" t="str">
            <v/>
          </cell>
          <cell r="D585" t="str">
            <v/>
          </cell>
          <cell r="E585" t="str">
            <v/>
          </cell>
          <cell r="F585" t="str">
            <v/>
          </cell>
          <cell r="G585" t="str">
            <v>Maidstone</v>
          </cell>
          <cell r="H585">
            <v>5226068.7697449997</v>
          </cell>
          <cell r="I585">
            <v>3853520.3498979998</v>
          </cell>
          <cell r="J585">
            <v>3044248.8948498946</v>
          </cell>
          <cell r="K585">
            <v>2273916.3161419998</v>
          </cell>
          <cell r="L585">
            <v>1665334.818247</v>
          </cell>
          <cell r="M585">
            <v>870179.41708200006</v>
          </cell>
          <cell r="N585">
            <v>0</v>
          </cell>
          <cell r="O585">
            <v>-868273.97010100004</v>
          </cell>
          <cell r="P585">
            <v>-1588623.8793520001</v>
          </cell>
          <cell r="Q585">
            <v>2983340.9328160002</v>
          </cell>
          <cell r="R585">
            <v>3044248.8948498946</v>
          </cell>
          <cell r="S585">
            <v>3142190.2862439998</v>
          </cell>
          <cell r="T585">
            <v>3253958.6975989998</v>
          </cell>
          <cell r="U585">
            <v>-19653700.387260001</v>
          </cell>
          <cell r="V585">
            <v>-18110631.389463618</v>
          </cell>
          <cell r="W585">
            <v>-18693297.425838999</v>
          </cell>
          <cell r="X585">
            <v>-19358222.196761999</v>
          </cell>
          <cell r="Y585">
            <v>2759590.362855</v>
          </cell>
          <cell r="Z585">
            <v>2815930.2277361527</v>
          </cell>
          <cell r="AA585">
            <v>2906526.0147756999</v>
          </cell>
          <cell r="AB585">
            <v>3009911.7952790749</v>
          </cell>
          <cell r="AC585">
            <v>0.5</v>
          </cell>
          <cell r="AD585">
            <v>0.5</v>
          </cell>
          <cell r="AE585">
            <v>0.5</v>
          </cell>
          <cell r="AF585">
            <v>0.5</v>
          </cell>
        </row>
        <row r="586">
          <cell r="A586" t="str">
            <v>R165</v>
          </cell>
          <cell r="B586" t="str">
            <v/>
          </cell>
          <cell r="C586" t="str">
            <v/>
          </cell>
          <cell r="D586" t="str">
            <v/>
          </cell>
          <cell r="E586" t="str">
            <v/>
          </cell>
          <cell r="F586" t="str">
            <v/>
          </cell>
          <cell r="G586" t="str">
            <v>Sevenoaks</v>
          </cell>
          <cell r="H586">
            <v>3697746.1951919999</v>
          </cell>
          <cell r="I586">
            <v>2741598.1106230002</v>
          </cell>
          <cell r="J586">
            <v>2151860.2799306028</v>
          </cell>
          <cell r="K586">
            <v>1641317.2182400001</v>
          </cell>
          <cell r="L586">
            <v>1217485.1650169999</v>
          </cell>
          <cell r="M586">
            <v>632791.28287700005</v>
          </cell>
          <cell r="N586">
            <v>0</v>
          </cell>
          <cell r="O586">
            <v>-579773.99423900002</v>
          </cell>
          <cell r="P586">
            <v>-1082610.7587240001</v>
          </cell>
          <cell r="Q586">
            <v>2108806.8277460001</v>
          </cell>
          <cell r="R586">
            <v>2151860.2799306028</v>
          </cell>
          <cell r="S586">
            <v>2221091.212479</v>
          </cell>
          <cell r="T586">
            <v>2300095.9237409998</v>
          </cell>
          <cell r="U586">
            <v>-12108519.269647</v>
          </cell>
          <cell r="V586">
            <v>-11803048.88230833</v>
          </cell>
          <cell r="W586">
            <v>-12182783.611679001</v>
          </cell>
          <cell r="X586">
            <v>-12616127.949901</v>
          </cell>
          <cell r="Y586">
            <v>1950646.3156649999</v>
          </cell>
          <cell r="Z586">
            <v>1990470.7589358077</v>
          </cell>
          <cell r="AA586">
            <v>2054509.3715430752</v>
          </cell>
          <cell r="AB586">
            <v>2127588.7294604247</v>
          </cell>
          <cell r="AC586">
            <v>0.5</v>
          </cell>
          <cell r="AD586">
            <v>0.5</v>
          </cell>
          <cell r="AE586">
            <v>0.5</v>
          </cell>
          <cell r="AF586">
            <v>0.5</v>
          </cell>
        </row>
        <row r="587">
          <cell r="A587" t="str">
            <v>R166</v>
          </cell>
          <cell r="B587" t="str">
            <v/>
          </cell>
          <cell r="C587" t="str">
            <v/>
          </cell>
          <cell r="D587" t="str">
            <v/>
          </cell>
          <cell r="E587" t="str">
            <v/>
          </cell>
          <cell r="F587" t="str">
            <v/>
          </cell>
          <cell r="G587" t="str">
            <v>Shepway</v>
          </cell>
          <cell r="H587">
            <v>6240832.2035440002</v>
          </cell>
          <cell r="I587">
            <v>5152188.0662249997</v>
          </cell>
          <cell r="J587">
            <v>4333850.023632505</v>
          </cell>
          <cell r="K587">
            <v>3902986.5981160002</v>
          </cell>
          <cell r="L587">
            <v>3424393.7230759999</v>
          </cell>
          <cell r="M587">
            <v>1736221.1926899999</v>
          </cell>
          <cell r="N587">
            <v>848142.68619307131</v>
          </cell>
          <cell r="O587">
            <v>305135.00493</v>
          </cell>
          <cell r="P587">
            <v>-301434.25607900001</v>
          </cell>
          <cell r="Q587">
            <v>3415966.873534</v>
          </cell>
          <cell r="R587">
            <v>3485707.3374394337</v>
          </cell>
          <cell r="S587">
            <v>3597851.5931859999</v>
          </cell>
          <cell r="T587">
            <v>3725827.9791560001</v>
          </cell>
          <cell r="U587">
            <v>-6403936.3241569996</v>
          </cell>
          <cell r="V587">
            <v>-6089321.798778872</v>
          </cell>
          <cell r="W587">
            <v>-6285231.0920780003</v>
          </cell>
          <cell r="X587">
            <v>-6508798.1679600002</v>
          </cell>
          <cell r="Y587">
            <v>3159769.3580189999</v>
          </cell>
          <cell r="Z587">
            <v>3224279.2871314762</v>
          </cell>
          <cell r="AA587">
            <v>3328012.72369705</v>
          </cell>
          <cell r="AB587">
            <v>3446390.8807193004</v>
          </cell>
          <cell r="AC587">
            <v>0.5</v>
          </cell>
          <cell r="AD587">
            <v>0.5</v>
          </cell>
          <cell r="AE587">
            <v>0.5</v>
          </cell>
          <cell r="AF587">
            <v>0.5</v>
          </cell>
        </row>
        <row r="588">
          <cell r="A588" t="str">
            <v>R167</v>
          </cell>
          <cell r="B588" t="str">
            <v/>
          </cell>
          <cell r="C588" t="str">
            <v/>
          </cell>
          <cell r="D588" t="str">
            <v/>
          </cell>
          <cell r="E588" t="str">
            <v/>
          </cell>
          <cell r="F588" t="str">
            <v/>
          </cell>
          <cell r="G588" t="str">
            <v>Swale</v>
          </cell>
          <cell r="H588">
            <v>7034340.2845970001</v>
          </cell>
          <cell r="I588">
            <v>6012370.9303519996</v>
          </cell>
          <cell r="J588">
            <v>5244690.667489008</v>
          </cell>
          <cell r="K588">
            <v>4842193.7433399996</v>
          </cell>
          <cell r="L588">
            <v>4395728.1852550004</v>
          </cell>
          <cell r="M588">
            <v>2085950.642861</v>
          </cell>
          <cell r="N588">
            <v>1238108.486608563</v>
          </cell>
          <cell r="O588">
            <v>706709.41053899995</v>
          </cell>
          <cell r="P588">
            <v>113143.74967400001</v>
          </cell>
          <cell r="Q588">
            <v>3926420.287492</v>
          </cell>
          <cell r="R588">
            <v>4006582.1808804451</v>
          </cell>
          <cell r="S588">
            <v>4135484.3328010002</v>
          </cell>
          <cell r="T588">
            <v>4282584.4355819998</v>
          </cell>
          <cell r="U588">
            <v>-11614534.458068</v>
          </cell>
          <cell r="V588">
            <v>-10872979.189644648</v>
          </cell>
          <cell r="W588">
            <v>-11222791.162059</v>
          </cell>
          <cell r="X588">
            <v>-11621988.354109</v>
          </cell>
          <cell r="Y588">
            <v>3631938.7659300002</v>
          </cell>
          <cell r="Z588">
            <v>3706088.5173144117</v>
          </cell>
          <cell r="AA588">
            <v>3825323.0078409254</v>
          </cell>
          <cell r="AB588">
            <v>3961390.6029133499</v>
          </cell>
          <cell r="AC588">
            <v>0.5</v>
          </cell>
          <cell r="AD588">
            <v>0.5</v>
          </cell>
          <cell r="AE588">
            <v>0.5</v>
          </cell>
          <cell r="AF588">
            <v>0.5</v>
          </cell>
        </row>
        <row r="589">
          <cell r="A589" t="str">
            <v>R168</v>
          </cell>
          <cell r="B589" t="str">
            <v/>
          </cell>
          <cell r="C589" t="str">
            <v/>
          </cell>
          <cell r="D589" t="str">
            <v/>
          </cell>
          <cell r="E589" t="str">
            <v/>
          </cell>
          <cell r="F589" t="str">
            <v/>
          </cell>
          <cell r="G589" t="str">
            <v>Thanet</v>
          </cell>
          <cell r="H589">
            <v>8320976.8964729998</v>
          </cell>
          <cell r="I589">
            <v>7090095.7480100002</v>
          </cell>
          <cell r="J589">
            <v>6165408.0174400294</v>
          </cell>
          <cell r="K589">
            <v>5680346.9013700001</v>
          </cell>
          <cell r="L589">
            <v>5142208.1717299996</v>
          </cell>
          <cell r="M589">
            <v>2464891.521859</v>
          </cell>
          <cell r="N589">
            <v>1445775.507781934</v>
          </cell>
          <cell r="O589">
            <v>808871.55926699995</v>
          </cell>
          <cell r="P589">
            <v>97453.362011999998</v>
          </cell>
          <cell r="Q589">
            <v>4625204.2261499995</v>
          </cell>
          <cell r="R589">
            <v>4719632.5096580954</v>
          </cell>
          <cell r="S589">
            <v>4871475.342104</v>
          </cell>
          <cell r="T589">
            <v>5044754.8097179998</v>
          </cell>
          <cell r="U589">
            <v>-8626271.2075040005</v>
          </cell>
          <cell r="V589">
            <v>-7981028.8961900594</v>
          </cell>
          <cell r="W589">
            <v>-8237799.3186640004</v>
          </cell>
          <cell r="X589">
            <v>-8530819.6831340007</v>
          </cell>
          <cell r="Y589">
            <v>4278313.9091889998</v>
          </cell>
          <cell r="Z589">
            <v>4365660.0714337388</v>
          </cell>
          <cell r="AA589">
            <v>4506114.6914462</v>
          </cell>
          <cell r="AB589">
            <v>4666398.1989891501</v>
          </cell>
          <cell r="AC589">
            <v>0.5</v>
          </cell>
          <cell r="AD589">
            <v>0.5</v>
          </cell>
          <cell r="AE589">
            <v>0.5</v>
          </cell>
          <cell r="AF589">
            <v>0.5</v>
          </cell>
        </row>
        <row r="590">
          <cell r="A590" t="str">
            <v>R169</v>
          </cell>
          <cell r="B590" t="str">
            <v/>
          </cell>
          <cell r="C590" t="str">
            <v/>
          </cell>
          <cell r="D590" t="str">
            <v/>
          </cell>
          <cell r="E590" t="str">
            <v/>
          </cell>
          <cell r="F590" t="str">
            <v/>
          </cell>
          <cell r="G590" t="str">
            <v>Tonbridge and Malling</v>
          </cell>
          <cell r="H590">
            <v>3679292.6064729998</v>
          </cell>
          <cell r="I590">
            <v>2761566.917231</v>
          </cell>
          <cell r="J590">
            <v>2149531.5891198665</v>
          </cell>
          <cell r="K590">
            <v>1705788.62338</v>
          </cell>
          <cell r="L590">
            <v>1299310.6834209999</v>
          </cell>
          <cell r="M590">
            <v>655042.18889800005</v>
          </cell>
          <cell r="N590">
            <v>0</v>
          </cell>
          <cell r="O590">
            <v>-512898.978259</v>
          </cell>
          <cell r="P590">
            <v>-998296.13250399998</v>
          </cell>
          <cell r="Q590">
            <v>2106524.7283330001</v>
          </cell>
          <cell r="R590">
            <v>2149531.5891198665</v>
          </cell>
          <cell r="S590">
            <v>2218687.6016389998</v>
          </cell>
          <cell r="T590">
            <v>2297606.8159249998</v>
          </cell>
          <cell r="U590">
            <v>-20318138.927193001</v>
          </cell>
          <cell r="V590">
            <v>-19970635.324563663</v>
          </cell>
          <cell r="W590">
            <v>-20613142.517065</v>
          </cell>
          <cell r="X590">
            <v>-21346356.607331</v>
          </cell>
          <cell r="Y590">
            <v>1948535.3737079999</v>
          </cell>
          <cell r="Z590">
            <v>1988316.7199358766</v>
          </cell>
          <cell r="AA590">
            <v>2052286.0315160749</v>
          </cell>
          <cell r="AB590">
            <v>2125286.3047306249</v>
          </cell>
          <cell r="AC590">
            <v>0.5</v>
          </cell>
          <cell r="AD590">
            <v>0.5</v>
          </cell>
          <cell r="AE590">
            <v>0.5</v>
          </cell>
          <cell r="AF590">
            <v>0.5</v>
          </cell>
        </row>
        <row r="591">
          <cell r="A591" t="str">
            <v>R170</v>
          </cell>
          <cell r="B591" t="str">
            <v/>
          </cell>
          <cell r="C591" t="str">
            <v/>
          </cell>
          <cell r="D591" t="str">
            <v/>
          </cell>
          <cell r="E591" t="str">
            <v/>
          </cell>
          <cell r="F591" t="str">
            <v/>
          </cell>
          <cell r="G591" t="str">
            <v>Tunbridge Wells</v>
          </cell>
          <cell r="H591">
            <v>3788831.2165410002</v>
          </cell>
          <cell r="I591">
            <v>3007093.8469230002</v>
          </cell>
          <cell r="J591">
            <v>2419249.706315198</v>
          </cell>
          <cell r="K591">
            <v>2109085.1175779998</v>
          </cell>
          <cell r="L591">
            <v>1764321.2929829999</v>
          </cell>
          <cell r="M591">
            <v>833822.94813699997</v>
          </cell>
          <cell r="N591">
            <v>201609.25528069772</v>
          </cell>
          <cell r="O591">
            <v>-179902.584909</v>
          </cell>
          <cell r="P591">
            <v>-606086.21410300001</v>
          </cell>
          <cell r="Q591">
            <v>2173270.8987870002</v>
          </cell>
          <cell r="R591">
            <v>2217640.4510345003</v>
          </cell>
          <cell r="S591">
            <v>2288987.7024869998</v>
          </cell>
          <cell r="T591">
            <v>2370407.5070859999</v>
          </cell>
          <cell r="U591">
            <v>-17950482.057071</v>
          </cell>
          <cell r="V591">
            <v>-17348655.595293336</v>
          </cell>
          <cell r="W591">
            <v>-17906806.891887002</v>
          </cell>
          <cell r="X591">
            <v>-18543756.018587999</v>
          </cell>
          <cell r="Y591">
            <v>2010275.5813780001</v>
          </cell>
          <cell r="Z591">
            <v>2051317.4172069128</v>
          </cell>
          <cell r="AA591">
            <v>2117313.6248004748</v>
          </cell>
          <cell r="AB591">
            <v>2192626.94405455</v>
          </cell>
          <cell r="AC591">
            <v>0.5</v>
          </cell>
          <cell r="AD591">
            <v>0.5</v>
          </cell>
          <cell r="AE591">
            <v>0.5</v>
          </cell>
          <cell r="AF591">
            <v>0.5</v>
          </cell>
        </row>
        <row r="592">
          <cell r="A592" t="str">
            <v>R173</v>
          </cell>
          <cell r="B592" t="str">
            <v/>
          </cell>
          <cell r="C592" t="str">
            <v/>
          </cell>
          <cell r="D592" t="str">
            <v/>
          </cell>
          <cell r="E592" t="str">
            <v/>
          </cell>
          <cell r="F592" t="str">
            <v/>
          </cell>
          <cell r="G592" t="str">
            <v>Burnley</v>
          </cell>
          <cell r="H592">
            <v>8631863.2987009995</v>
          </cell>
          <cell r="I592">
            <v>7563004.8289050004</v>
          </cell>
          <cell r="J592">
            <v>6759950.1639592387</v>
          </cell>
          <cell r="K592">
            <v>6338426.1618940001</v>
          </cell>
          <cell r="L592">
            <v>5870679.0306129996</v>
          </cell>
          <cell r="M592">
            <v>3660209.8312610001</v>
          </cell>
          <cell r="N592">
            <v>2777475.6074258145</v>
          </cell>
          <cell r="O592">
            <v>2227825.058311</v>
          </cell>
          <cell r="P592">
            <v>1613862.926279</v>
          </cell>
          <cell r="Q592">
            <v>3902794.997645</v>
          </cell>
          <cell r="R592">
            <v>3982474.5565334242</v>
          </cell>
          <cell r="S592">
            <v>4110601.1035830001</v>
          </cell>
          <cell r="T592">
            <v>4256816.1043339996</v>
          </cell>
          <cell r="U592">
            <v>-7173471.3451269995</v>
          </cell>
          <cell r="V592">
            <v>-5722127.6953701153</v>
          </cell>
          <cell r="W592">
            <v>-5906223.4009370003</v>
          </cell>
          <cell r="X592">
            <v>-6116309.0884649996</v>
          </cell>
          <cell r="Y592">
            <v>3610085.3728209999</v>
          </cell>
          <cell r="Z592">
            <v>3683788.9647934176</v>
          </cell>
          <cell r="AA592">
            <v>3802306.0208142754</v>
          </cell>
          <cell r="AB592">
            <v>3937554.8965089498</v>
          </cell>
          <cell r="AC592">
            <v>0.5</v>
          </cell>
          <cell r="AD592">
            <v>0.5</v>
          </cell>
          <cell r="AE592">
            <v>0.5</v>
          </cell>
          <cell r="AF592">
            <v>0.5</v>
          </cell>
        </row>
        <row r="593">
          <cell r="A593" t="str">
            <v>R174</v>
          </cell>
          <cell r="B593" t="str">
            <v/>
          </cell>
          <cell r="C593" t="str">
            <v/>
          </cell>
          <cell r="D593" t="str">
            <v/>
          </cell>
          <cell r="E593" t="str">
            <v/>
          </cell>
          <cell r="F593" t="str">
            <v/>
          </cell>
          <cell r="G593" t="str">
            <v>Chorley</v>
          </cell>
          <cell r="H593">
            <v>4870502.3211510004</v>
          </cell>
          <cell r="I593">
            <v>4061790.3310119999</v>
          </cell>
          <cell r="J593">
            <v>3453993.5253381953</v>
          </cell>
          <cell r="K593">
            <v>3134344.8913360001</v>
          </cell>
          <cell r="L593">
            <v>2779419.1241430002</v>
          </cell>
          <cell r="M593">
            <v>1370190.589708</v>
          </cell>
          <cell r="N593">
            <v>707442.01735881343</v>
          </cell>
          <cell r="O593">
            <v>299429.68987499998</v>
          </cell>
          <cell r="P593">
            <v>-156334.645174</v>
          </cell>
          <cell r="Q593">
            <v>2691599.7413039999</v>
          </cell>
          <cell r="R593">
            <v>2746551.5079793818</v>
          </cell>
          <cell r="S593">
            <v>2834915.2014609999</v>
          </cell>
          <cell r="T593">
            <v>2935753.7693159999</v>
          </cell>
          <cell r="U593">
            <v>-7856661.8407060001</v>
          </cell>
          <cell r="V593">
            <v>-6203140.2349318899</v>
          </cell>
          <cell r="W593">
            <v>-6402711.3628540002</v>
          </cell>
          <cell r="X593">
            <v>-6630457.2382469997</v>
          </cell>
          <cell r="Y593">
            <v>2489729.760706</v>
          </cell>
          <cell r="Z593">
            <v>2540560.1448809281</v>
          </cell>
          <cell r="AA593">
            <v>2622296.561351425</v>
          </cell>
          <cell r="AB593">
            <v>2715572.2366173002</v>
          </cell>
          <cell r="AC593">
            <v>0.5</v>
          </cell>
          <cell r="AD593">
            <v>0.5</v>
          </cell>
          <cell r="AE593">
            <v>0.5</v>
          </cell>
          <cell r="AF593">
            <v>0.5</v>
          </cell>
        </row>
        <row r="594">
          <cell r="A594" t="str">
            <v>R175</v>
          </cell>
          <cell r="B594" t="str">
            <v/>
          </cell>
          <cell r="C594" t="str">
            <v/>
          </cell>
          <cell r="D594" t="str">
            <v/>
          </cell>
          <cell r="E594" t="str">
            <v/>
          </cell>
          <cell r="F594" t="str">
            <v/>
          </cell>
          <cell r="G594" t="str">
            <v>Fylde</v>
          </cell>
          <cell r="H594">
            <v>3258027.984464</v>
          </cell>
          <cell r="I594">
            <v>2631826.4400280002</v>
          </cell>
          <cell r="J594">
            <v>2160963.4496495035</v>
          </cell>
          <cell r="K594">
            <v>1912593.038346</v>
          </cell>
          <cell r="L594">
            <v>1636542.586199</v>
          </cell>
          <cell r="M594">
            <v>860648.16519199999</v>
          </cell>
          <cell r="N594">
            <v>353624.75548932608</v>
          </cell>
          <cell r="O594">
            <v>47107.565606999997</v>
          </cell>
          <cell r="P594">
            <v>-295298.62209399999</v>
          </cell>
          <cell r="Q594">
            <v>1771178.2748360001</v>
          </cell>
          <cell r="R594">
            <v>1807338.6941601771</v>
          </cell>
          <cell r="S594">
            <v>1865485.4727380001</v>
          </cell>
          <cell r="T594">
            <v>1931841.208292</v>
          </cell>
          <cell r="U594">
            <v>-8246907.8235409996</v>
          </cell>
          <cell r="V594">
            <v>-7683652.8010654226</v>
          </cell>
          <cell r="W594">
            <v>-7930855.8624170003</v>
          </cell>
          <cell r="X594">
            <v>-8212958.1794889998</v>
          </cell>
          <cell r="Y594">
            <v>1638339.9042229999</v>
          </cell>
          <cell r="Z594">
            <v>1671788.2920981639</v>
          </cell>
          <cell r="AA594">
            <v>1725574.0622826503</v>
          </cell>
          <cell r="AB594">
            <v>1786953.1176701002</v>
          </cell>
          <cell r="AC594">
            <v>0.5</v>
          </cell>
          <cell r="AD594">
            <v>0.5</v>
          </cell>
          <cell r="AE594">
            <v>0.5</v>
          </cell>
          <cell r="AF594">
            <v>0.5</v>
          </cell>
        </row>
        <row r="595">
          <cell r="A595" t="str">
            <v>R176</v>
          </cell>
          <cell r="B595" t="str">
            <v/>
          </cell>
          <cell r="C595" t="str">
            <v/>
          </cell>
          <cell r="D595" t="str">
            <v/>
          </cell>
          <cell r="E595" t="str">
            <v/>
          </cell>
          <cell r="F595" t="str">
            <v/>
          </cell>
          <cell r="G595" t="str">
            <v>Hyndburn</v>
          </cell>
          <cell r="H595">
            <v>7350393.207746</v>
          </cell>
          <cell r="I595">
            <v>6490002.0364499995</v>
          </cell>
          <cell r="J595">
            <v>5843687.9332549479</v>
          </cell>
          <cell r="K595">
            <v>5504799.3085890003</v>
          </cell>
          <cell r="L595">
            <v>5128881.686946</v>
          </cell>
          <cell r="M595">
            <v>3194687.9871570002</v>
          </cell>
          <cell r="N595">
            <v>2481096.6710910238</v>
          </cell>
          <cell r="O595">
            <v>2034024.754493</v>
          </cell>
          <cell r="P595">
            <v>1534650.9055870001</v>
          </cell>
          <cell r="Q595">
            <v>3295314.0492929998</v>
          </cell>
          <cell r="R595">
            <v>3362591.2621639236</v>
          </cell>
          <cell r="S595">
            <v>3470774.5540959998</v>
          </cell>
          <cell r="T595">
            <v>3594230.7813590001</v>
          </cell>
          <cell r="U595">
            <v>-5063238.0200129999</v>
          </cell>
          <cell r="V595">
            <v>-3816013.9942867695</v>
          </cell>
          <cell r="W595">
            <v>-3938785.0728310002</v>
          </cell>
          <cell r="X595">
            <v>-4078888.5389350001</v>
          </cell>
          <cell r="Y595">
            <v>3048165.495596</v>
          </cell>
          <cell r="Z595">
            <v>3110396.9175016293</v>
          </cell>
          <cell r="AA595">
            <v>3210466.4625388002</v>
          </cell>
          <cell r="AB595">
            <v>3324663.4727570754</v>
          </cell>
          <cell r="AC595">
            <v>0.5</v>
          </cell>
          <cell r="AD595">
            <v>0.5</v>
          </cell>
          <cell r="AE595">
            <v>0.5</v>
          </cell>
          <cell r="AF595">
            <v>0.5</v>
          </cell>
        </row>
        <row r="596">
          <cell r="A596" t="str">
            <v>R177</v>
          </cell>
          <cell r="B596" t="str">
            <v/>
          </cell>
          <cell r="C596" t="str">
            <v/>
          </cell>
          <cell r="D596" t="str">
            <v/>
          </cell>
          <cell r="E596" t="str">
            <v/>
          </cell>
          <cell r="F596" t="str">
            <v/>
          </cell>
          <cell r="G596" t="str">
            <v>Lancaster</v>
          </cell>
          <cell r="H596">
            <v>9153293.3955930006</v>
          </cell>
          <cell r="I596">
            <v>7902095.9239450004</v>
          </cell>
          <cell r="J596">
            <v>6962555.962340177</v>
          </cell>
          <cell r="K596">
            <v>6470996.5797720002</v>
          </cell>
          <cell r="L596">
            <v>5926122.0542449998</v>
          </cell>
          <cell r="M596">
            <v>2651907.3749370002</v>
          </cell>
          <cell r="N596">
            <v>1605179.4344804995</v>
          </cell>
          <cell r="O596">
            <v>941259.33848699997</v>
          </cell>
          <cell r="P596">
            <v>199690.822346</v>
          </cell>
          <cell r="Q596">
            <v>5250188.549009</v>
          </cell>
          <cell r="R596">
            <v>5357376.5278596776</v>
          </cell>
          <cell r="S596">
            <v>5529737.2412839998</v>
          </cell>
          <cell r="T596">
            <v>5726431.2318980005</v>
          </cell>
          <cell r="U596">
            <v>-19927637.631207</v>
          </cell>
          <cell r="V596">
            <v>-19373240.442051403</v>
          </cell>
          <cell r="W596">
            <v>-19996527.890036002</v>
          </cell>
          <cell r="X596">
            <v>-20707808.860087998</v>
          </cell>
          <cell r="Y596">
            <v>4856424.4078329997</v>
          </cell>
          <cell r="Z596">
            <v>4955573.2882702015</v>
          </cell>
          <cell r="AA596">
            <v>5115006.9481877005</v>
          </cell>
          <cell r="AB596">
            <v>5296948.8895056508</v>
          </cell>
          <cell r="AC596">
            <v>0.5</v>
          </cell>
          <cell r="AD596">
            <v>0.5</v>
          </cell>
          <cell r="AE596">
            <v>0.5</v>
          </cell>
          <cell r="AF596">
            <v>0.5</v>
          </cell>
        </row>
        <row r="597">
          <cell r="A597" t="str">
            <v>R178</v>
          </cell>
          <cell r="B597" t="str">
            <v/>
          </cell>
          <cell r="C597" t="str">
            <v/>
          </cell>
          <cell r="D597" t="str">
            <v/>
          </cell>
          <cell r="E597" t="str">
            <v/>
          </cell>
          <cell r="F597" t="str">
            <v/>
          </cell>
          <cell r="G597" t="str">
            <v>Pendle</v>
          </cell>
          <cell r="H597">
            <v>7705802.5743709998</v>
          </cell>
          <cell r="I597">
            <v>6738859.2459100001</v>
          </cell>
          <cell r="J597">
            <v>6012521.5563887935</v>
          </cell>
          <cell r="K597">
            <v>5631726.7157119997</v>
          </cell>
          <cell r="L597">
            <v>5209343.5190209998</v>
          </cell>
          <cell r="M597">
            <v>3012792.3837250001</v>
          </cell>
          <cell r="N597">
            <v>2210383.2212853692</v>
          </cell>
          <cell r="O597">
            <v>1707263.718049</v>
          </cell>
          <cell r="P597">
            <v>1145286.4946709999</v>
          </cell>
          <cell r="Q597">
            <v>3726066.862185</v>
          </cell>
          <cell r="R597">
            <v>3802138.3351034243</v>
          </cell>
          <cell r="S597">
            <v>3924462.9976639999</v>
          </cell>
          <cell r="T597">
            <v>4064057.0243500001</v>
          </cell>
          <cell r="U597">
            <v>-4093826.6871159999</v>
          </cell>
          <cell r="V597">
            <v>-3247762.3342874907</v>
          </cell>
          <cell r="W597">
            <v>-3352251.2814540002</v>
          </cell>
          <cell r="X597">
            <v>-3471491.6093970002</v>
          </cell>
          <cell r="Y597">
            <v>3446611.8475210001</v>
          </cell>
          <cell r="Z597">
            <v>3516977.9599706675</v>
          </cell>
          <cell r="AA597">
            <v>3630128.2728392002</v>
          </cell>
          <cell r="AB597">
            <v>3759252.7475237502</v>
          </cell>
          <cell r="AC597">
            <v>0.5</v>
          </cell>
          <cell r="AD597">
            <v>0.46068199916468966</v>
          </cell>
          <cell r="AE597">
            <v>0.46068199999999998</v>
          </cell>
          <cell r="AF597">
            <v>0.46068199999999998</v>
          </cell>
        </row>
        <row r="598">
          <cell r="A598" t="str">
            <v>R179</v>
          </cell>
          <cell r="B598" t="str">
            <v/>
          </cell>
          <cell r="C598" t="str">
            <v/>
          </cell>
          <cell r="D598" t="str">
            <v/>
          </cell>
          <cell r="E598" t="str">
            <v/>
          </cell>
          <cell r="F598" t="str">
            <v/>
          </cell>
          <cell r="G598" t="str">
            <v>Preston</v>
          </cell>
          <cell r="H598">
            <v>9003886.9339460004</v>
          </cell>
          <cell r="I598">
            <v>7615170.6562240003</v>
          </cell>
          <cell r="J598">
            <v>6571813.401594338</v>
          </cell>
          <cell r="K598">
            <v>6024195.2080239998</v>
          </cell>
          <cell r="L598">
            <v>5416541.6962799998</v>
          </cell>
          <cell r="M598">
            <v>2527131.2359349998</v>
          </cell>
          <cell r="N598">
            <v>1379896.4430638496</v>
          </cell>
          <cell r="O598">
            <v>665240.80003299995</v>
          </cell>
          <cell r="P598">
            <v>-133031.91874299999</v>
          </cell>
          <cell r="Q598">
            <v>5088039.4202889996</v>
          </cell>
          <cell r="R598">
            <v>5191916.9585304884</v>
          </cell>
          <cell r="S598">
            <v>5358954.4079910005</v>
          </cell>
          <cell r="T598">
            <v>5549573.6150230002</v>
          </cell>
          <cell r="U598">
            <v>-21927353.282786001</v>
          </cell>
          <cell r="V598">
            <v>-17104041.465898558</v>
          </cell>
          <cell r="W598">
            <v>-17654322.890804</v>
          </cell>
          <cell r="X598">
            <v>-18282291.105108999</v>
          </cell>
          <cell r="Y598">
            <v>4706436.4637669995</v>
          </cell>
          <cell r="Z598">
            <v>4802523.1866407022</v>
          </cell>
          <cell r="AA598">
            <v>4957032.8273916757</v>
          </cell>
          <cell r="AB598">
            <v>5133355.5938962754</v>
          </cell>
          <cell r="AC598">
            <v>0.5</v>
          </cell>
          <cell r="AD598">
            <v>0.5</v>
          </cell>
          <cell r="AE598">
            <v>0.5</v>
          </cell>
          <cell r="AF598">
            <v>0.5</v>
          </cell>
        </row>
        <row r="599">
          <cell r="A599" t="str">
            <v>R180</v>
          </cell>
          <cell r="B599" t="str">
            <v/>
          </cell>
          <cell r="C599" t="str">
            <v/>
          </cell>
          <cell r="D599" t="str">
            <v/>
          </cell>
          <cell r="E599" t="str">
            <v/>
          </cell>
          <cell r="F599" t="str">
            <v/>
          </cell>
          <cell r="G599" t="str">
            <v>Ribble Valley</v>
          </cell>
          <cell r="H599">
            <v>2253016.7906030002</v>
          </cell>
          <cell r="I599">
            <v>1862605.609065</v>
          </cell>
          <cell r="J599">
            <v>1569142.827455079</v>
          </cell>
          <cell r="K599">
            <v>1414665.7389380001</v>
          </cell>
          <cell r="L599">
            <v>1243088.6956799999</v>
          </cell>
          <cell r="M599">
            <v>623087.49706800003</v>
          </cell>
          <cell r="N599">
            <v>304318.68312558997</v>
          </cell>
          <cell r="O599">
            <v>109148.917747</v>
          </cell>
          <cell r="P599">
            <v>-108865.65087</v>
          </cell>
          <cell r="Q599">
            <v>1239518.1119969999</v>
          </cell>
          <cell r="R599">
            <v>1264824.144329489</v>
          </cell>
          <cell r="S599">
            <v>1305516.8211910001</v>
          </cell>
          <cell r="T599">
            <v>1351954.3465509999</v>
          </cell>
          <cell r="U599">
            <v>-4361492.8210939998</v>
          </cell>
          <cell r="V599">
            <v>-3997471.6253248309</v>
          </cell>
          <cell r="W599">
            <v>-4126080.667018</v>
          </cell>
          <cell r="X599">
            <v>-4272846.2793030003</v>
          </cell>
          <cell r="Y599">
            <v>1146554.2535969999</v>
          </cell>
          <cell r="Z599">
            <v>1169962.3335047774</v>
          </cell>
          <cell r="AA599">
            <v>1207603.059601675</v>
          </cell>
          <cell r="AB599">
            <v>1250557.7705596751</v>
          </cell>
          <cell r="AC599">
            <v>0.5</v>
          </cell>
          <cell r="AD599">
            <v>0.5</v>
          </cell>
          <cell r="AE599">
            <v>0.5</v>
          </cell>
          <cell r="AF599">
            <v>0.5</v>
          </cell>
        </row>
        <row r="600">
          <cell r="A600" t="str">
            <v>R181</v>
          </cell>
          <cell r="B600" t="str">
            <v/>
          </cell>
          <cell r="C600" t="str">
            <v/>
          </cell>
          <cell r="D600" t="str">
            <v/>
          </cell>
          <cell r="E600" t="str">
            <v/>
          </cell>
          <cell r="F600" t="str">
            <v/>
          </cell>
          <cell r="G600" t="str">
            <v>Rossendale</v>
          </cell>
          <cell r="H600">
            <v>3637894.868421</v>
          </cell>
          <cell r="I600">
            <v>3010366.434812</v>
          </cell>
          <cell r="J600">
            <v>2538670.0241266191</v>
          </cell>
          <cell r="K600">
            <v>2290377.3370429999</v>
          </cell>
          <cell r="L600">
            <v>2014601.7307140001</v>
          </cell>
          <cell r="M600">
            <v>1015671.475112</v>
          </cell>
          <cell r="N600">
            <v>503251.32295363583</v>
          </cell>
          <cell r="O600">
            <v>189473.93125200001</v>
          </cell>
          <cell r="P600">
            <v>-161031.27916999999</v>
          </cell>
          <cell r="Q600">
            <v>1994694.9597</v>
          </cell>
          <cell r="R600">
            <v>2035418.7011729835</v>
          </cell>
          <cell r="S600">
            <v>2100903.405791</v>
          </cell>
          <cell r="T600">
            <v>2175633.0098839998</v>
          </cell>
          <cell r="U600">
            <v>-3305780.2374169999</v>
          </cell>
          <cell r="V600">
            <v>-2616310.4023245345</v>
          </cell>
          <cell r="W600">
            <v>-2700483.9012640002</v>
          </cell>
          <cell r="X600">
            <v>-2796540.7176999999</v>
          </cell>
          <cell r="Y600">
            <v>1845092.837722</v>
          </cell>
          <cell r="Z600">
            <v>1882762.2985850098</v>
          </cell>
          <cell r="AA600">
            <v>1943335.650356675</v>
          </cell>
          <cell r="AB600">
            <v>2012460.5341427</v>
          </cell>
          <cell r="AC600">
            <v>0.5</v>
          </cell>
          <cell r="AD600">
            <v>0.5</v>
          </cell>
          <cell r="AE600">
            <v>0.5</v>
          </cell>
          <cell r="AF600">
            <v>0.5</v>
          </cell>
        </row>
        <row r="601">
          <cell r="A601" t="str">
            <v>R182</v>
          </cell>
          <cell r="B601" t="str">
            <v/>
          </cell>
          <cell r="C601" t="str">
            <v/>
          </cell>
          <cell r="D601" t="str">
            <v/>
          </cell>
          <cell r="E601" t="str">
            <v/>
          </cell>
          <cell r="F601" t="str">
            <v/>
          </cell>
          <cell r="G601" t="str">
            <v>South Ribble</v>
          </cell>
          <cell r="H601">
            <v>3974757.2916950001</v>
          </cell>
          <cell r="I601">
            <v>3154081.520147</v>
          </cell>
          <cell r="J601">
            <v>2536856.5566801205</v>
          </cell>
          <cell r="K601">
            <v>2210874.1014240002</v>
          </cell>
          <cell r="L601">
            <v>1848412.955813</v>
          </cell>
          <cell r="M601">
            <v>1006651.293438</v>
          </cell>
          <cell r="N601">
            <v>345584.34152106941</v>
          </cell>
          <cell r="O601">
            <v>-50897.030573999997</v>
          </cell>
          <cell r="P601">
            <v>-493809.881284</v>
          </cell>
          <cell r="Q601">
            <v>2147430.2267089998</v>
          </cell>
          <cell r="R601">
            <v>2191272.2151590511</v>
          </cell>
          <cell r="S601">
            <v>2261771.1319980002</v>
          </cell>
          <cell r="T601">
            <v>2342222.8370969999</v>
          </cell>
          <cell r="U601">
            <v>-11954756.714949001</v>
          </cell>
          <cell r="V601">
            <v>-9749556.221810516</v>
          </cell>
          <cell r="W601">
            <v>-10063224.760361999</v>
          </cell>
          <cell r="X601">
            <v>-10421175.916121</v>
          </cell>
          <cell r="Y601">
            <v>1986372.9597060001</v>
          </cell>
          <cell r="Z601">
            <v>2026926.7990221223</v>
          </cell>
          <cell r="AA601">
            <v>2092138.2970981502</v>
          </cell>
          <cell r="AB601">
            <v>2166556.1243147249</v>
          </cell>
          <cell r="AC601">
            <v>0.5</v>
          </cell>
          <cell r="AD601">
            <v>0.5</v>
          </cell>
          <cell r="AE601">
            <v>0.5</v>
          </cell>
          <cell r="AF601">
            <v>0.5</v>
          </cell>
        </row>
        <row r="602">
          <cell r="A602" t="str">
            <v>R183</v>
          </cell>
          <cell r="B602" t="str">
            <v/>
          </cell>
          <cell r="C602" t="str">
            <v/>
          </cell>
          <cell r="D602" t="str">
            <v/>
          </cell>
          <cell r="E602" t="str">
            <v/>
          </cell>
          <cell r="F602" t="str">
            <v/>
          </cell>
          <cell r="G602" t="str">
            <v>West Lancashire</v>
          </cell>
          <cell r="H602">
            <v>5464865.1611839999</v>
          </cell>
          <cell r="I602">
            <v>4609215.3626570003</v>
          </cell>
          <cell r="J602">
            <v>3966280.803542858</v>
          </cell>
          <cell r="K602">
            <v>3628590.2728960002</v>
          </cell>
          <cell r="L602">
            <v>3253791.3258489999</v>
          </cell>
          <cell r="M602">
            <v>1575625.965635</v>
          </cell>
          <cell r="N602">
            <v>870757.57060364261</v>
          </cell>
          <cell r="O602">
            <v>433476.01997199998</v>
          </cell>
          <cell r="P602">
            <v>-54973.855763</v>
          </cell>
          <cell r="Q602">
            <v>3033589.397022</v>
          </cell>
          <cell r="R602">
            <v>3095523.2329392154</v>
          </cell>
          <cell r="S602">
            <v>3195114.2529239999</v>
          </cell>
          <cell r="T602">
            <v>3308765.1816130001</v>
          </cell>
          <cell r="U602">
            <v>-9633375.7034789994</v>
          </cell>
          <cell r="V602">
            <v>-8226921.6639876915</v>
          </cell>
          <cell r="W602">
            <v>-8491603.0952669997</v>
          </cell>
          <cell r="X602">
            <v>-8793651.3168439995</v>
          </cell>
          <cell r="Y602">
            <v>2806070.192245</v>
          </cell>
          <cell r="Z602">
            <v>2863358.9904687745</v>
          </cell>
          <cell r="AA602">
            <v>2955480.6839546999</v>
          </cell>
          <cell r="AB602">
            <v>3060607.7929920251</v>
          </cell>
          <cell r="AC602">
            <v>0.5</v>
          </cell>
          <cell r="AD602">
            <v>0.5</v>
          </cell>
          <cell r="AE602">
            <v>0.5</v>
          </cell>
          <cell r="AF602">
            <v>0.5</v>
          </cell>
        </row>
        <row r="603">
          <cell r="A603" t="str">
            <v>R184</v>
          </cell>
          <cell r="B603" t="str">
            <v/>
          </cell>
          <cell r="C603" t="str">
            <v/>
          </cell>
          <cell r="D603" t="str">
            <v/>
          </cell>
          <cell r="E603" t="str">
            <v/>
          </cell>
          <cell r="F603" t="str">
            <v/>
          </cell>
          <cell r="G603" t="str">
            <v>Wyre</v>
          </cell>
          <cell r="H603">
            <v>5623589.9540539999</v>
          </cell>
          <cell r="I603">
            <v>4751367.0822440004</v>
          </cell>
          <cell r="J603">
            <v>4096000.2810799428</v>
          </cell>
          <cell r="K603">
            <v>3751845.3072799998</v>
          </cell>
          <cell r="L603">
            <v>3369895.4668459999</v>
          </cell>
          <cell r="M603">
            <v>1631265.629489</v>
          </cell>
          <cell r="N603">
            <v>912198.76014468819</v>
          </cell>
          <cell r="O603">
            <v>465612.62461900001</v>
          </cell>
          <cell r="P603">
            <v>-33229.247431999996</v>
          </cell>
          <cell r="Q603">
            <v>3120101.452755</v>
          </cell>
          <cell r="R603">
            <v>3183801.5209352546</v>
          </cell>
          <cell r="S603">
            <v>3286232.6826610002</v>
          </cell>
          <cell r="T603">
            <v>3403124.7142779999</v>
          </cell>
          <cell r="U603">
            <v>-7352522.0890199998</v>
          </cell>
          <cell r="V603">
            <v>-6406366.1449660799</v>
          </cell>
          <cell r="W603">
            <v>-6612475.5780929998</v>
          </cell>
          <cell r="X603">
            <v>-6847682.8135439996</v>
          </cell>
          <cell r="Y603">
            <v>2886093.8437979999</v>
          </cell>
          <cell r="Z603">
            <v>2945016.4068651106</v>
          </cell>
          <cell r="AA603">
            <v>3039765.2314614253</v>
          </cell>
          <cell r="AB603">
            <v>3147890.3607071503</v>
          </cell>
          <cell r="AC603">
            <v>0.5</v>
          </cell>
          <cell r="AD603">
            <v>0.5</v>
          </cell>
          <cell r="AE603">
            <v>0.5</v>
          </cell>
          <cell r="AF603">
            <v>0.5</v>
          </cell>
        </row>
        <row r="604">
          <cell r="A604" t="str">
            <v>R185</v>
          </cell>
          <cell r="B604" t="str">
            <v/>
          </cell>
          <cell r="C604" t="str">
            <v/>
          </cell>
          <cell r="D604" t="str">
            <v/>
          </cell>
          <cell r="E604" t="str">
            <v/>
          </cell>
          <cell r="F604" t="str">
            <v/>
          </cell>
          <cell r="G604" t="str">
            <v>Blaby</v>
          </cell>
          <cell r="H604">
            <v>3583481.5026730001</v>
          </cell>
          <cell r="I604">
            <v>2993361.0904179998</v>
          </cell>
          <cell r="J604">
            <v>2549906.8778666859</v>
          </cell>
          <cell r="K604">
            <v>2316869.6230370002</v>
          </cell>
          <cell r="L604">
            <v>2058180.1256919999</v>
          </cell>
          <cell r="M604">
            <v>952283.76320799999</v>
          </cell>
          <cell r="N604">
            <v>467158.86562472209</v>
          </cell>
          <cell r="O604">
            <v>167114.199349</v>
          </cell>
          <cell r="P604">
            <v>-168042.579294</v>
          </cell>
          <cell r="Q604">
            <v>2041077.32721</v>
          </cell>
          <cell r="R604">
            <v>2082748.0122419638</v>
          </cell>
          <cell r="S604">
            <v>2149755.4236880001</v>
          </cell>
          <cell r="T604">
            <v>2226222.7049850002</v>
          </cell>
          <cell r="U604">
            <v>-13913172.793454001</v>
          </cell>
          <cell r="V604">
            <v>-13681339.240156095</v>
          </cell>
          <cell r="W604">
            <v>-14121503.447353</v>
          </cell>
          <cell r="X604">
            <v>-14623808.4838</v>
          </cell>
          <cell r="Y604">
            <v>1887996.52767</v>
          </cell>
          <cell r="Z604">
            <v>1926541.9113238165</v>
          </cell>
          <cell r="AA604">
            <v>1988523.7669114002</v>
          </cell>
          <cell r="AB604">
            <v>2059256.0021111253</v>
          </cell>
          <cell r="AC604">
            <v>0.5</v>
          </cell>
          <cell r="AD604">
            <v>0.5</v>
          </cell>
          <cell r="AE604">
            <v>0.5</v>
          </cell>
          <cell r="AF604">
            <v>0.5</v>
          </cell>
        </row>
        <row r="605">
          <cell r="A605" t="str">
            <v>R186</v>
          </cell>
          <cell r="B605" t="str">
            <v/>
          </cell>
          <cell r="C605" t="str">
            <v/>
          </cell>
          <cell r="D605" t="str">
            <v/>
          </cell>
          <cell r="E605" t="str">
            <v/>
          </cell>
          <cell r="F605" t="str">
            <v/>
          </cell>
          <cell r="G605" t="str">
            <v>Charnwood</v>
          </cell>
          <cell r="H605">
            <v>7011325.8351760004</v>
          </cell>
          <cell r="I605">
            <v>6018922.0904930001</v>
          </cell>
          <cell r="J605">
            <v>5273537.4529854991</v>
          </cell>
          <cell r="K605">
            <v>4883003.1449309997</v>
          </cell>
          <cell r="L605">
            <v>4449907.0326800002</v>
          </cell>
          <cell r="M605">
            <v>2090258.4159969999</v>
          </cell>
          <cell r="N605">
            <v>1264666.0840569995</v>
          </cell>
          <cell r="O605">
            <v>745155.97495800001</v>
          </cell>
          <cell r="P605">
            <v>164875.713281</v>
          </cell>
          <cell r="Q605">
            <v>3928663.6744949999</v>
          </cell>
          <cell r="R605">
            <v>4008871.3689285</v>
          </cell>
          <cell r="S605">
            <v>4137847.169973</v>
          </cell>
          <cell r="T605">
            <v>4285031.3194000004</v>
          </cell>
          <cell r="U605">
            <v>-14106566.412591999</v>
          </cell>
          <cell r="V605">
            <v>-14614949.526323602</v>
          </cell>
          <cell r="W605">
            <v>-15085150.400562</v>
          </cell>
          <cell r="X605">
            <v>-15621732.574693</v>
          </cell>
          <cell r="Y605">
            <v>3634013.898908</v>
          </cell>
          <cell r="Z605">
            <v>3708206.0162588628</v>
          </cell>
          <cell r="AA605">
            <v>3827508.632225025</v>
          </cell>
          <cell r="AB605">
            <v>3963653.9704450006</v>
          </cell>
          <cell r="AC605">
            <v>0.5</v>
          </cell>
          <cell r="AD605">
            <v>0.5</v>
          </cell>
          <cell r="AE605">
            <v>0.5</v>
          </cell>
          <cell r="AF605">
            <v>0.5</v>
          </cell>
        </row>
        <row r="606">
          <cell r="A606" t="str">
            <v>R187</v>
          </cell>
          <cell r="B606" t="str">
            <v/>
          </cell>
          <cell r="C606" t="str">
            <v/>
          </cell>
          <cell r="D606" t="str">
            <v/>
          </cell>
          <cell r="E606" t="str">
            <v/>
          </cell>
          <cell r="F606" t="str">
            <v/>
          </cell>
          <cell r="G606" t="str">
            <v>Harborough</v>
          </cell>
          <cell r="H606">
            <v>3006635.6704529999</v>
          </cell>
          <cell r="I606">
            <v>2405668.0869829999</v>
          </cell>
          <cell r="J606">
            <v>1953720.0302587042</v>
          </cell>
          <cell r="K606">
            <v>1715139.9281659999</v>
          </cell>
          <cell r="L606">
            <v>1449902.787797</v>
          </cell>
          <cell r="M606">
            <v>785267.79569699999</v>
          </cell>
          <cell r="N606">
            <v>300237.6066773925</v>
          </cell>
          <cell r="O606">
            <v>8460.6817210000008</v>
          </cell>
          <cell r="P606">
            <v>-317483.42120899999</v>
          </cell>
          <cell r="Q606">
            <v>1620400.2912860001</v>
          </cell>
          <cell r="R606">
            <v>1653482.4235813117</v>
          </cell>
          <cell r="S606">
            <v>1706679.2464439999</v>
          </cell>
          <cell r="T606">
            <v>1767386.2090060001</v>
          </cell>
          <cell r="U606">
            <v>-12013323.536614999</v>
          </cell>
          <cell r="V606">
            <v>-12733057.973641243</v>
          </cell>
          <cell r="W606">
            <v>-13142713.510265</v>
          </cell>
          <cell r="X606">
            <v>-13610202.769706</v>
          </cell>
          <cell r="Y606">
            <v>1498870.2694399999</v>
          </cell>
          <cell r="Z606">
            <v>1529471.2418127134</v>
          </cell>
          <cell r="AA606">
            <v>1578678.3029607001</v>
          </cell>
          <cell r="AB606">
            <v>1634832.2433305501</v>
          </cell>
          <cell r="AC606">
            <v>0.5</v>
          </cell>
          <cell r="AD606">
            <v>0.5</v>
          </cell>
          <cell r="AE606">
            <v>0.5</v>
          </cell>
          <cell r="AF606">
            <v>0.5</v>
          </cell>
        </row>
        <row r="607">
          <cell r="A607" t="str">
            <v>R188</v>
          </cell>
          <cell r="B607" t="str">
            <v/>
          </cell>
          <cell r="C607" t="str">
            <v/>
          </cell>
          <cell r="D607" t="str">
            <v/>
          </cell>
          <cell r="E607" t="str">
            <v/>
          </cell>
          <cell r="F607" t="str">
            <v/>
          </cell>
          <cell r="G607" t="str">
            <v>Hinckley and Bosworth</v>
          </cell>
          <cell r="H607">
            <v>4241382.6055370001</v>
          </cell>
          <cell r="I607">
            <v>3635744.7294820002</v>
          </cell>
          <cell r="J607">
            <v>3180841.7539044907</v>
          </cell>
          <cell r="K607">
            <v>2942456.173645</v>
          </cell>
          <cell r="L607">
            <v>2678073.8969259998</v>
          </cell>
          <cell r="M607">
            <v>1257386.3293939999</v>
          </cell>
          <cell r="N607">
            <v>753926.73008603044</v>
          </cell>
          <cell r="O607">
            <v>437460.99198200001</v>
          </cell>
          <cell r="P607">
            <v>83975.476311999999</v>
          </cell>
          <cell r="Q607">
            <v>2378358.4000880001</v>
          </cell>
          <cell r="R607">
            <v>2426915.0238184603</v>
          </cell>
          <cell r="S607">
            <v>2504995.181663</v>
          </cell>
          <cell r="T607">
            <v>2594098.4206139999</v>
          </cell>
          <cell r="U607">
            <v>-9041985.8575289994</v>
          </cell>
          <cell r="V607">
            <v>-9062974.7235060297</v>
          </cell>
          <cell r="W607">
            <v>-9354554.1525359992</v>
          </cell>
          <cell r="X607">
            <v>-9687297.7362530008</v>
          </cell>
          <cell r="Y607">
            <v>2199981.5200809999</v>
          </cell>
          <cell r="Z607">
            <v>2244896.397032076</v>
          </cell>
          <cell r="AA607">
            <v>2317120.5430382751</v>
          </cell>
          <cell r="AB607">
            <v>2399541.0390679501</v>
          </cell>
          <cell r="AC607">
            <v>0.5</v>
          </cell>
          <cell r="AD607">
            <v>0.5</v>
          </cell>
          <cell r="AE607">
            <v>0.5</v>
          </cell>
          <cell r="AF607">
            <v>0.5</v>
          </cell>
        </row>
        <row r="608">
          <cell r="A608" t="str">
            <v>R190</v>
          </cell>
          <cell r="B608" t="str">
            <v/>
          </cell>
          <cell r="C608" t="str">
            <v/>
          </cell>
          <cell r="D608" t="str">
            <v/>
          </cell>
          <cell r="E608" t="str">
            <v/>
          </cell>
          <cell r="F608" t="str">
            <v/>
          </cell>
          <cell r="G608" t="str">
            <v>Melton</v>
          </cell>
          <cell r="H608">
            <v>2190601.8407600001</v>
          </cell>
          <cell r="I608">
            <v>1790888.8340340001</v>
          </cell>
          <cell r="J608">
            <v>1490393.698339086</v>
          </cell>
          <cell r="K608">
            <v>1332087.59819</v>
          </cell>
          <cell r="L608">
            <v>1156211.247151</v>
          </cell>
          <cell r="M608">
            <v>575863.28359100001</v>
          </cell>
          <cell r="N608">
            <v>250562.15630433196</v>
          </cell>
          <cell r="O608">
            <v>52367.456203000002</v>
          </cell>
          <cell r="P608">
            <v>-169028.82654499999</v>
          </cell>
          <cell r="Q608">
            <v>1215025.5504429999</v>
          </cell>
          <cell r="R608">
            <v>1239831.5420347541</v>
          </cell>
          <cell r="S608">
            <v>1279720.1419869999</v>
          </cell>
          <cell r="T608">
            <v>1325240.073696</v>
          </cell>
          <cell r="U608">
            <v>-3988584.5408370001</v>
          </cell>
          <cell r="V608">
            <v>-4049620.4958096095</v>
          </cell>
          <cell r="W608">
            <v>-4179907.302071</v>
          </cell>
          <cell r="X608">
            <v>-4328587.539806</v>
          </cell>
          <cell r="Y608">
            <v>1123898.6341589999</v>
          </cell>
          <cell r="Z608">
            <v>1146844.1763821475</v>
          </cell>
          <cell r="AA608">
            <v>1183741.1313379749</v>
          </cell>
          <cell r="AB608">
            <v>1225847.0681688001</v>
          </cell>
          <cell r="AC608">
            <v>0.5</v>
          </cell>
          <cell r="AD608">
            <v>0.5</v>
          </cell>
          <cell r="AE608">
            <v>0.5</v>
          </cell>
          <cell r="AF608">
            <v>0.5</v>
          </cell>
        </row>
        <row r="609">
          <cell r="A609" t="str">
            <v>R191</v>
          </cell>
          <cell r="B609" t="str">
            <v/>
          </cell>
          <cell r="C609" t="str">
            <v/>
          </cell>
          <cell r="D609" t="str">
            <v/>
          </cell>
          <cell r="E609" t="str">
            <v/>
          </cell>
          <cell r="F609" t="str">
            <v/>
          </cell>
          <cell r="G609" t="str">
            <v>North West Leicestershire</v>
          </cell>
          <cell r="H609">
            <v>3991870.157937</v>
          </cell>
          <cell r="I609">
            <v>3321317.1091209999</v>
          </cell>
          <cell r="J609">
            <v>2817331.3044857481</v>
          </cell>
          <cell r="K609">
            <v>2552202.8756360002</v>
          </cell>
          <cell r="L609">
            <v>2257786.7292539999</v>
          </cell>
          <cell r="M609">
            <v>1121566.6240999999</v>
          </cell>
          <cell r="N609">
            <v>572670.65933117177</v>
          </cell>
          <cell r="O609">
            <v>235325.66922499999</v>
          </cell>
          <cell r="P609">
            <v>-141502.317649</v>
          </cell>
          <cell r="Q609">
            <v>2199750.4850209998</v>
          </cell>
          <cell r="R609">
            <v>2244660.6451545763</v>
          </cell>
          <cell r="S609">
            <v>2316877.2064100001</v>
          </cell>
          <cell r="T609">
            <v>2399289.0469030002</v>
          </cell>
          <cell r="U609">
            <v>-16972844.842517</v>
          </cell>
          <cell r="V609">
            <v>-17009288.122784823</v>
          </cell>
          <cell r="W609">
            <v>-17556521.086614002</v>
          </cell>
          <cell r="X609">
            <v>-18181010.468866002</v>
          </cell>
          <cell r="Y609">
            <v>2034769.1986450001</v>
          </cell>
          <cell r="Z609">
            <v>2076311.0967679832</v>
          </cell>
          <cell r="AA609">
            <v>2143111.4159292504</v>
          </cell>
          <cell r="AB609">
            <v>2219342.3683852754</v>
          </cell>
          <cell r="AC609">
            <v>0.5</v>
          </cell>
          <cell r="AD609">
            <v>0.5</v>
          </cell>
          <cell r="AE609">
            <v>0.5</v>
          </cell>
          <cell r="AF609">
            <v>0.5</v>
          </cell>
        </row>
        <row r="610">
          <cell r="A610" t="str">
            <v>R192</v>
          </cell>
          <cell r="B610" t="str">
            <v/>
          </cell>
          <cell r="C610" t="str">
            <v/>
          </cell>
          <cell r="D610" t="str">
            <v/>
          </cell>
          <cell r="E610" t="str">
            <v/>
          </cell>
          <cell r="F610" t="str">
            <v/>
          </cell>
          <cell r="G610" t="str">
            <v>Oadby and Wigston</v>
          </cell>
          <cell r="H610">
            <v>2567554.6444290001</v>
          </cell>
          <cell r="I610">
            <v>2129737.137567</v>
          </cell>
          <cell r="J610">
            <v>1800656.1763593273</v>
          </cell>
          <cell r="K610">
            <v>1627480.3595789999</v>
          </cell>
          <cell r="L610">
            <v>1435153.143136</v>
          </cell>
          <cell r="M610">
            <v>718275.11370900006</v>
          </cell>
          <cell r="N610">
            <v>360377.70902425516</v>
          </cell>
          <cell r="O610">
            <v>140864.394241</v>
          </cell>
          <cell r="P610">
            <v>-104342.084629</v>
          </cell>
          <cell r="Q610">
            <v>1411462.0238590001</v>
          </cell>
          <cell r="R610">
            <v>1440278.4673350721</v>
          </cell>
          <cell r="S610">
            <v>1486615.9653380001</v>
          </cell>
          <cell r="T610">
            <v>1539495.227765</v>
          </cell>
          <cell r="U610">
            <v>-3541171.6047689999</v>
          </cell>
          <cell r="V610">
            <v>-3513153.8430872732</v>
          </cell>
          <cell r="W610">
            <v>-3626181.1241859999</v>
          </cell>
          <cell r="X610">
            <v>-3755165.1979100001</v>
          </cell>
          <cell r="Y610">
            <v>1305602.372069</v>
          </cell>
          <cell r="Z610">
            <v>1332257.5822849418</v>
          </cell>
          <cell r="AA610">
            <v>1375119.7679376502</v>
          </cell>
          <cell r="AB610">
            <v>1424033.085682625</v>
          </cell>
          <cell r="AC610">
            <v>0.5</v>
          </cell>
          <cell r="AD610">
            <v>0.5</v>
          </cell>
          <cell r="AE610">
            <v>0.5</v>
          </cell>
          <cell r="AF610">
            <v>0.5</v>
          </cell>
        </row>
        <row r="611">
          <cell r="A611" t="str">
            <v>R194</v>
          </cell>
          <cell r="B611" t="str">
            <v/>
          </cell>
          <cell r="C611" t="str">
            <v/>
          </cell>
          <cell r="D611" t="str">
            <v/>
          </cell>
          <cell r="E611" t="str">
            <v/>
          </cell>
          <cell r="F611" t="str">
            <v/>
          </cell>
          <cell r="G611" t="str">
            <v>Boston</v>
          </cell>
          <cell r="H611">
            <v>4452049.8873650003</v>
          </cell>
          <cell r="I611">
            <v>3904309.0955869998</v>
          </cell>
          <cell r="J611">
            <v>3493134.7174985898</v>
          </cell>
          <cell r="K611">
            <v>3278425.0458399998</v>
          </cell>
          <cell r="L611">
            <v>3040579.4879620001</v>
          </cell>
          <cell r="M611">
            <v>1430588.7575600001</v>
          </cell>
          <cell r="N611">
            <v>968910.84406508738</v>
          </cell>
          <cell r="O611">
            <v>672990.33620599995</v>
          </cell>
          <cell r="P611">
            <v>342468.88289900002</v>
          </cell>
          <cell r="Q611">
            <v>2473720.338027</v>
          </cell>
          <cell r="R611">
            <v>2524223.8734335024</v>
          </cell>
          <cell r="S611">
            <v>2605434.709634</v>
          </cell>
          <cell r="T611">
            <v>2698110.6050630002</v>
          </cell>
          <cell r="U611">
            <v>-5172785.8729940001</v>
          </cell>
          <cell r="V611">
            <v>-4830072.6014352227</v>
          </cell>
          <cell r="W611">
            <v>-4985468.5783930002</v>
          </cell>
          <cell r="X611">
            <v>-5162802.8109210003</v>
          </cell>
          <cell r="Y611">
            <v>2288191.3126750002</v>
          </cell>
          <cell r="Z611">
            <v>2334907.0829259898</v>
          </cell>
          <cell r="AA611">
            <v>2410027.1064114501</v>
          </cell>
          <cell r="AB611">
            <v>2495752.3096832754</v>
          </cell>
          <cell r="AC611">
            <v>0.5</v>
          </cell>
          <cell r="AD611">
            <v>0.5</v>
          </cell>
          <cell r="AE611">
            <v>0.5</v>
          </cell>
          <cell r="AF611">
            <v>0.5</v>
          </cell>
        </row>
        <row r="612">
          <cell r="A612" t="str">
            <v>R195</v>
          </cell>
          <cell r="B612" t="str">
            <v/>
          </cell>
          <cell r="C612" t="str">
            <v/>
          </cell>
          <cell r="D612" t="str">
            <v/>
          </cell>
          <cell r="E612" t="str">
            <v/>
          </cell>
          <cell r="F612" t="str">
            <v/>
          </cell>
          <cell r="G612" t="str">
            <v>East Lindsey</v>
          </cell>
          <cell r="H612">
            <v>9877083.3561940007</v>
          </cell>
          <cell r="I612">
            <v>8779954.9346549995</v>
          </cell>
          <cell r="J612">
            <v>7956874.2108659102</v>
          </cell>
          <cell r="K612">
            <v>7528662.9821349997</v>
          </cell>
          <cell r="L612">
            <v>7054895.3741849996</v>
          </cell>
          <cell r="M612">
            <v>3150637.0874330001</v>
          </cell>
          <cell r="N612">
            <v>2212628.0716945985</v>
          </cell>
          <cell r="O612">
            <v>1599609.529629</v>
          </cell>
          <cell r="P612">
            <v>914944.16411000001</v>
          </cell>
          <cell r="Q612">
            <v>5629317.8472210001</v>
          </cell>
          <cell r="R612">
            <v>5744246.1391713116</v>
          </cell>
          <cell r="S612">
            <v>5929053.4525060002</v>
          </cell>
          <cell r="T612">
            <v>6139951.2100759996</v>
          </cell>
          <cell r="U612">
            <v>-7265724.639366</v>
          </cell>
          <cell r="V612">
            <v>-7130283.9845885895</v>
          </cell>
          <cell r="W612">
            <v>-7359683.734282</v>
          </cell>
          <cell r="X612">
            <v>-7621469.3309909999</v>
          </cell>
          <cell r="Y612">
            <v>5207119.00868</v>
          </cell>
          <cell r="Z612">
            <v>5313427.6787334634</v>
          </cell>
          <cell r="AA612">
            <v>5484374.4435680509</v>
          </cell>
          <cell r="AB612">
            <v>5679454.8693202995</v>
          </cell>
          <cell r="AC612">
            <v>0.5</v>
          </cell>
          <cell r="AD612">
            <v>0.5</v>
          </cell>
          <cell r="AE612">
            <v>0.5</v>
          </cell>
          <cell r="AF612">
            <v>0.5</v>
          </cell>
        </row>
        <row r="613">
          <cell r="A613" t="str">
            <v>R196</v>
          </cell>
          <cell r="B613" t="str">
            <v/>
          </cell>
          <cell r="C613" t="str">
            <v/>
          </cell>
          <cell r="D613" t="str">
            <v/>
          </cell>
          <cell r="E613" t="str">
            <v/>
          </cell>
          <cell r="F613" t="str">
            <v/>
          </cell>
          <cell r="G613" t="str">
            <v>Lincoln</v>
          </cell>
          <cell r="H613">
            <v>6047857.8626119997</v>
          </cell>
          <cell r="I613">
            <v>5188187.1482250001</v>
          </cell>
          <cell r="J613">
            <v>4542562.379487725</v>
          </cell>
          <cell r="K613">
            <v>4204502.0682469998</v>
          </cell>
          <cell r="L613">
            <v>3829674.3589599999</v>
          </cell>
          <cell r="M613">
            <v>1697505.3065170001</v>
          </cell>
          <cell r="N613">
            <v>980614.69124223385</v>
          </cell>
          <cell r="O613">
            <v>527957.27420999995</v>
          </cell>
          <cell r="P613">
            <v>22354.044195999999</v>
          </cell>
          <cell r="Q613">
            <v>3490681.8417079998</v>
          </cell>
          <cell r="R613">
            <v>3561947.6882454916</v>
          </cell>
          <cell r="S613">
            <v>3676544.7940369998</v>
          </cell>
          <cell r="T613">
            <v>3807320.314764</v>
          </cell>
          <cell r="U613">
            <v>-12936117.794284999</v>
          </cell>
          <cell r="V613">
            <v>-12397435.658838844</v>
          </cell>
          <cell r="W613">
            <v>-12796293.354146</v>
          </cell>
          <cell r="X613">
            <v>-13251460.371143</v>
          </cell>
          <cell r="Y613">
            <v>3228880.70358</v>
          </cell>
          <cell r="Z613">
            <v>3294801.61162708</v>
          </cell>
          <cell r="AA613">
            <v>3400803.9344842248</v>
          </cell>
          <cell r="AB613">
            <v>3521771.2911567003</v>
          </cell>
          <cell r="AC613">
            <v>0.5</v>
          </cell>
          <cell r="AD613">
            <v>0.5</v>
          </cell>
          <cell r="AE613">
            <v>0.5</v>
          </cell>
          <cell r="AF613">
            <v>0.5</v>
          </cell>
        </row>
        <row r="614">
          <cell r="A614" t="str">
            <v>R197</v>
          </cell>
          <cell r="B614" t="str">
            <v/>
          </cell>
          <cell r="C614" t="str">
            <v/>
          </cell>
          <cell r="D614" t="str">
            <v/>
          </cell>
          <cell r="E614" t="str">
            <v/>
          </cell>
          <cell r="F614" t="str">
            <v/>
          </cell>
          <cell r="G614" t="str">
            <v>North Kesteven</v>
          </cell>
          <cell r="H614">
            <v>4933853.2623849995</v>
          </cell>
          <cell r="I614">
            <v>4191772.215814</v>
          </cell>
          <cell r="J614">
            <v>3634336.6262368471</v>
          </cell>
          <cell r="K614">
            <v>3342068.1329839998</v>
          </cell>
          <cell r="L614">
            <v>3017871.0619390002</v>
          </cell>
          <cell r="M614">
            <v>1342147.970739</v>
          </cell>
          <cell r="N614">
            <v>726534.38232142664</v>
          </cell>
          <cell r="O614">
            <v>340714.34072099999</v>
          </cell>
          <cell r="P614">
            <v>-90241.556083999996</v>
          </cell>
          <cell r="Q614">
            <v>2849624.245075</v>
          </cell>
          <cell r="R614">
            <v>2907802.2439154205</v>
          </cell>
          <cell r="S614">
            <v>3001353.792262</v>
          </cell>
          <cell r="T614">
            <v>3108112.6180230002</v>
          </cell>
          <cell r="U614">
            <v>-6218359.1902550003</v>
          </cell>
          <cell r="V614">
            <v>-6159499.5024040435</v>
          </cell>
          <cell r="W614">
            <v>-6357666.5946460003</v>
          </cell>
          <cell r="X614">
            <v>-6583810.2175580002</v>
          </cell>
          <cell r="Y614">
            <v>2635902.4266949999</v>
          </cell>
          <cell r="Z614">
            <v>2689717.0756217642</v>
          </cell>
          <cell r="AA614">
            <v>2776252.2578423503</v>
          </cell>
          <cell r="AB614">
            <v>2875004.1716712755</v>
          </cell>
          <cell r="AC614">
            <v>0.5</v>
          </cell>
          <cell r="AD614">
            <v>0.5</v>
          </cell>
          <cell r="AE614">
            <v>0.5</v>
          </cell>
          <cell r="AF614">
            <v>0.5</v>
          </cell>
        </row>
        <row r="615">
          <cell r="A615" t="str">
            <v>R198</v>
          </cell>
          <cell r="B615" t="str">
            <v/>
          </cell>
          <cell r="C615" t="str">
            <v/>
          </cell>
          <cell r="D615" t="str">
            <v/>
          </cell>
          <cell r="E615" t="str">
            <v/>
          </cell>
          <cell r="F615" t="str">
            <v/>
          </cell>
          <cell r="G615" t="str">
            <v>South Holland</v>
          </cell>
          <cell r="H615">
            <v>5435302.9751549996</v>
          </cell>
          <cell r="I615">
            <v>4727521.3174860002</v>
          </cell>
          <cell r="J615">
            <v>4196107.9455520762</v>
          </cell>
          <cell r="K615">
            <v>3918293.864875</v>
          </cell>
          <cell r="L615">
            <v>3610427.3893340002</v>
          </cell>
          <cell r="M615">
            <v>1665557.7582090001</v>
          </cell>
          <cell r="N615">
            <v>1071631.2627604976</v>
          </cell>
          <cell r="O615">
            <v>693294.65443899995</v>
          </cell>
          <cell r="P615">
            <v>270714.23558600002</v>
          </cell>
          <cell r="Q615">
            <v>3061963.5592780001</v>
          </cell>
          <cell r="R615">
            <v>3124476.6827915786</v>
          </cell>
          <cell r="S615">
            <v>3224999.210436</v>
          </cell>
          <cell r="T615">
            <v>3339713.153748</v>
          </cell>
          <cell r="U615">
            <v>-6750556.7309349999</v>
          </cell>
          <cell r="V615">
            <v>-5172642.2252518656</v>
          </cell>
          <cell r="W615">
            <v>-5339059.5564959999</v>
          </cell>
          <cell r="X615">
            <v>-5528971.0992090004</v>
          </cell>
          <cell r="Y615">
            <v>2832316.2923320001</v>
          </cell>
          <cell r="Z615">
            <v>2890140.9315822101</v>
          </cell>
          <cell r="AA615">
            <v>2983124.2696533003</v>
          </cell>
          <cell r="AB615">
            <v>3089234.6672169003</v>
          </cell>
          <cell r="AC615">
            <v>0.5</v>
          </cell>
          <cell r="AD615">
            <v>0.5</v>
          </cell>
          <cell r="AE615">
            <v>0.5</v>
          </cell>
          <cell r="AF615">
            <v>0.5</v>
          </cell>
        </row>
        <row r="616">
          <cell r="A616" t="str">
            <v>R199</v>
          </cell>
          <cell r="B616" t="str">
            <v/>
          </cell>
          <cell r="C616" t="str">
            <v/>
          </cell>
          <cell r="D616" t="str">
            <v/>
          </cell>
          <cell r="E616" t="str">
            <v/>
          </cell>
          <cell r="F616" t="str">
            <v/>
          </cell>
          <cell r="G616" t="str">
            <v>South Kesteven</v>
          </cell>
          <cell r="H616">
            <v>5955637.6361889997</v>
          </cell>
          <cell r="I616">
            <v>5057741.0276389997</v>
          </cell>
          <cell r="J616">
            <v>4383192.8513436727</v>
          </cell>
          <cell r="K616">
            <v>4029309.2870530002</v>
          </cell>
          <cell r="L616">
            <v>3636688.4132429999</v>
          </cell>
          <cell r="M616">
            <v>1699697.4941120001</v>
          </cell>
          <cell r="N616">
            <v>956591.41824970394</v>
          </cell>
          <cell r="O616">
            <v>492465.18862500001</v>
          </cell>
          <cell r="P616">
            <v>-25962.020918999999</v>
          </cell>
          <cell r="Q616">
            <v>3358043.5335269999</v>
          </cell>
          <cell r="R616">
            <v>3426601.4330939683</v>
          </cell>
          <cell r="S616">
            <v>3536844.0984280002</v>
          </cell>
          <cell r="T616">
            <v>3662650.434163</v>
          </cell>
          <cell r="U616">
            <v>-12871470.239447</v>
          </cell>
          <cell r="V616">
            <v>-12432120.688178813</v>
          </cell>
          <cell r="W616">
            <v>-12832094.29094</v>
          </cell>
          <cell r="X616">
            <v>-13288534.755268</v>
          </cell>
          <cell r="Y616">
            <v>3106190.2685119999</v>
          </cell>
          <cell r="Z616">
            <v>3169606.325611921</v>
          </cell>
          <cell r="AA616">
            <v>3271580.7910459004</v>
          </cell>
          <cell r="AB616">
            <v>3387951.6516007753</v>
          </cell>
          <cell r="AC616">
            <v>0.5</v>
          </cell>
          <cell r="AD616">
            <v>0.5</v>
          </cell>
          <cell r="AE616">
            <v>0.5</v>
          </cell>
          <cell r="AF616">
            <v>0.5</v>
          </cell>
        </row>
        <row r="617">
          <cell r="A617" t="str">
            <v>R200</v>
          </cell>
          <cell r="B617" t="str">
            <v/>
          </cell>
          <cell r="C617" t="str">
            <v/>
          </cell>
          <cell r="D617" t="str">
            <v/>
          </cell>
          <cell r="E617" t="str">
            <v/>
          </cell>
          <cell r="F617" t="str">
            <v/>
          </cell>
          <cell r="G617" t="str">
            <v>West Lindsey</v>
          </cell>
          <cell r="H617">
            <v>4912414.339648</v>
          </cell>
          <cell r="I617">
            <v>4153664.7004940002</v>
          </cell>
          <cell r="J617">
            <v>3583597.8725353386</v>
          </cell>
          <cell r="K617">
            <v>3284359.574674</v>
          </cell>
          <cell r="L617">
            <v>2952304.0687179998</v>
          </cell>
          <cell r="M617">
            <v>1387345.4922249999</v>
          </cell>
          <cell r="N617">
            <v>760801.42311134282</v>
          </cell>
          <cell r="O617">
            <v>370746.43403100001</v>
          </cell>
          <cell r="P617">
            <v>-64946.943081999998</v>
          </cell>
          <cell r="Q617">
            <v>2766319.2082690001</v>
          </cell>
          <cell r="R617">
            <v>2822796.4494239958</v>
          </cell>
          <cell r="S617">
            <v>2913613.1406430001</v>
          </cell>
          <cell r="T617">
            <v>3017251.0117990002</v>
          </cell>
          <cell r="U617">
            <v>-3491864.4722989998</v>
          </cell>
          <cell r="V617">
            <v>-3388522.2690272047</v>
          </cell>
          <cell r="W617">
            <v>-3497539.8287800001</v>
          </cell>
          <cell r="X617">
            <v>-3621948.1028510001</v>
          </cell>
          <cell r="Y617">
            <v>2558845.267649</v>
          </cell>
          <cell r="Z617">
            <v>2611086.7157171965</v>
          </cell>
          <cell r="AA617">
            <v>2695092.1550947754</v>
          </cell>
          <cell r="AB617">
            <v>2790957.1859140755</v>
          </cell>
          <cell r="AC617">
            <v>0.5</v>
          </cell>
          <cell r="AD617">
            <v>0.5</v>
          </cell>
          <cell r="AE617">
            <v>0.5</v>
          </cell>
          <cell r="AF617">
            <v>0.5</v>
          </cell>
        </row>
        <row r="618">
          <cell r="A618" t="str">
            <v>R201</v>
          </cell>
          <cell r="B618" t="str">
            <v/>
          </cell>
          <cell r="C618" t="str">
            <v/>
          </cell>
          <cell r="D618" t="str">
            <v/>
          </cell>
          <cell r="E618" t="str">
            <v/>
          </cell>
          <cell r="F618" t="str">
            <v/>
          </cell>
          <cell r="G618" t="str">
            <v>Breckland</v>
          </cell>
          <cell r="H618">
            <v>6322572.0434499998</v>
          </cell>
          <cell r="I618">
            <v>5651832.0528450003</v>
          </cell>
          <cell r="J618">
            <v>5148769.8701366335</v>
          </cell>
          <cell r="K618">
            <v>4887479.1845620004</v>
          </cell>
          <cell r="L618">
            <v>4598549.051976</v>
          </cell>
          <cell r="M618">
            <v>2028242.9298459999</v>
          </cell>
          <cell r="N618">
            <v>1451201.4622692354</v>
          </cell>
          <cell r="O618">
            <v>1070950.4002109999</v>
          </cell>
          <cell r="P618">
            <v>646265.48505000002</v>
          </cell>
          <cell r="Q618">
            <v>3623589.1229989999</v>
          </cell>
          <cell r="R618">
            <v>3697568.4078673986</v>
          </cell>
          <cell r="S618">
            <v>3816528.7843510001</v>
          </cell>
          <cell r="T618">
            <v>3952283.5669260002</v>
          </cell>
          <cell r="U618">
            <v>-7967736.7988609998</v>
          </cell>
          <cell r="V618">
            <v>-7974841.3928463506</v>
          </cell>
          <cell r="W618">
            <v>-8231412.7472719997</v>
          </cell>
          <cell r="X618">
            <v>-8524205.9399689995</v>
          </cell>
          <cell r="Y618">
            <v>3351819.9387739999</v>
          </cell>
          <cell r="Z618">
            <v>3420250.7772773439</v>
          </cell>
          <cell r="AA618">
            <v>3530289.1255246755</v>
          </cell>
          <cell r="AB618">
            <v>3655862.2994065504</v>
          </cell>
          <cell r="AC618">
            <v>0.5</v>
          </cell>
          <cell r="AD618">
            <v>0.5</v>
          </cell>
          <cell r="AE618">
            <v>0.5</v>
          </cell>
          <cell r="AF618">
            <v>0.5</v>
          </cell>
        </row>
        <row r="619">
          <cell r="A619" t="str">
            <v>R202</v>
          </cell>
          <cell r="B619" t="str">
            <v/>
          </cell>
          <cell r="C619" t="str">
            <v/>
          </cell>
          <cell r="D619" t="str">
            <v/>
          </cell>
          <cell r="E619" t="str">
            <v/>
          </cell>
          <cell r="F619" t="str">
            <v/>
          </cell>
          <cell r="G619" t="str">
            <v>Broadland</v>
          </cell>
          <cell r="H619">
            <v>4729116.4561759997</v>
          </cell>
          <cell r="I619">
            <v>4021063.1298290002</v>
          </cell>
          <cell r="J619">
            <v>3489123.1696824795</v>
          </cell>
          <cell r="K619">
            <v>3210016.5438799998</v>
          </cell>
          <cell r="L619">
            <v>2900343.8006099998</v>
          </cell>
          <cell r="M619">
            <v>1389408.672461</v>
          </cell>
          <cell r="N619">
            <v>803740.79003385268</v>
          </cell>
          <cell r="O619">
            <v>438238.440435</v>
          </cell>
          <cell r="P619">
            <v>29972.930009</v>
          </cell>
          <cell r="Q619">
            <v>2631654.4573679999</v>
          </cell>
          <cell r="R619">
            <v>2685382.3796486268</v>
          </cell>
          <cell r="S619">
            <v>2771778.103445</v>
          </cell>
          <cell r="T619">
            <v>2870370.8706009998</v>
          </cell>
          <cell r="U619">
            <v>-8995788.2201259993</v>
          </cell>
          <cell r="V619">
            <v>-8471361.7112535834</v>
          </cell>
          <cell r="W619">
            <v>-8743907.4135459997</v>
          </cell>
          <cell r="X619">
            <v>-9054930.1561619993</v>
          </cell>
          <cell r="Y619">
            <v>2434280.3730649999</v>
          </cell>
          <cell r="Z619">
            <v>2483978.70117498</v>
          </cell>
          <cell r="AA619">
            <v>2563894.7456866251</v>
          </cell>
          <cell r="AB619">
            <v>2655093.0553059247</v>
          </cell>
          <cell r="AC619">
            <v>0.5</v>
          </cell>
          <cell r="AD619">
            <v>0.5</v>
          </cell>
          <cell r="AE619">
            <v>0.5</v>
          </cell>
          <cell r="AF619">
            <v>0.5</v>
          </cell>
        </row>
        <row r="620">
          <cell r="A620" t="str">
            <v>R203</v>
          </cell>
          <cell r="B620" t="str">
            <v/>
          </cell>
          <cell r="C620" t="str">
            <v/>
          </cell>
          <cell r="D620" t="str">
            <v/>
          </cell>
          <cell r="E620" t="str">
            <v/>
          </cell>
          <cell r="F620" t="str">
            <v/>
          </cell>
          <cell r="G620" t="str">
            <v>Great Yarmouth</v>
          </cell>
          <cell r="H620">
            <v>8134990.0020080004</v>
          </cell>
          <cell r="I620">
            <v>7254594.7316629998</v>
          </cell>
          <cell r="J620">
            <v>6593360.7393954303</v>
          </cell>
          <cell r="K620">
            <v>6246985.9723669998</v>
          </cell>
          <cell r="L620">
            <v>5862887.7126860004</v>
          </cell>
          <cell r="M620">
            <v>3739667.4825260001</v>
          </cell>
          <cell r="N620">
            <v>3006672.6488861181</v>
          </cell>
          <cell r="O620">
            <v>2544904.8130859998</v>
          </cell>
          <cell r="P620">
            <v>2029122.6984550001</v>
          </cell>
          <cell r="Q620">
            <v>3514927.2491359999</v>
          </cell>
          <cell r="R620">
            <v>3586688.0905093127</v>
          </cell>
          <cell r="S620">
            <v>3702081.1592799998</v>
          </cell>
          <cell r="T620">
            <v>3833765.0142310001</v>
          </cell>
          <cell r="U620">
            <v>-8729158.4976640008</v>
          </cell>
          <cell r="V620">
            <v>-7943147.1545227161</v>
          </cell>
          <cell r="W620">
            <v>-8198698.8230069997</v>
          </cell>
          <cell r="X620">
            <v>-8490328.3740999997</v>
          </cell>
          <cell r="Y620">
            <v>3251307.705451</v>
          </cell>
          <cell r="Z620">
            <v>3317686.4837211142</v>
          </cell>
          <cell r="AA620">
            <v>3424425.0723339999</v>
          </cell>
          <cell r="AB620">
            <v>3546232.6381636751</v>
          </cell>
          <cell r="AC620">
            <v>0.5</v>
          </cell>
          <cell r="AD620">
            <v>0.5</v>
          </cell>
          <cell r="AE620">
            <v>0.5</v>
          </cell>
          <cell r="AF620">
            <v>0.5</v>
          </cell>
        </row>
        <row r="621">
          <cell r="A621" t="str">
            <v>R204</v>
          </cell>
          <cell r="B621" t="str">
            <v/>
          </cell>
          <cell r="C621" t="str">
            <v/>
          </cell>
          <cell r="D621" t="str">
            <v/>
          </cell>
          <cell r="E621" t="str">
            <v/>
          </cell>
          <cell r="F621" t="str">
            <v/>
          </cell>
          <cell r="G621" t="str">
            <v>North Norfolk</v>
          </cell>
          <cell r="H621">
            <v>5297401.4014269998</v>
          </cell>
          <cell r="I621">
            <v>4526819.229239</v>
          </cell>
          <cell r="J621">
            <v>3947968.6660745647</v>
          </cell>
          <cell r="K621">
            <v>3644454.6787859998</v>
          </cell>
          <cell r="L621">
            <v>3307777.22279</v>
          </cell>
          <cell r="M621">
            <v>1575146.5146029999</v>
          </cell>
          <cell r="N621">
            <v>936034.52852789033</v>
          </cell>
          <cell r="O621">
            <v>535618.79949300003</v>
          </cell>
          <cell r="P621">
            <v>88359.355859000003</v>
          </cell>
          <cell r="Q621">
            <v>2951672.7146359999</v>
          </cell>
          <cell r="R621">
            <v>3011934.1375466743</v>
          </cell>
          <cell r="S621">
            <v>3108835.8792920001</v>
          </cell>
          <cell r="T621">
            <v>3219417.8669309998</v>
          </cell>
          <cell r="U621">
            <v>-6805050.8756029997</v>
          </cell>
          <cell r="V621">
            <v>-7428264.4095867723</v>
          </cell>
          <cell r="W621">
            <v>-7667250.9632639997</v>
          </cell>
          <cell r="X621">
            <v>-7939976.7951069996</v>
          </cell>
          <cell r="Y621">
            <v>2730297.2610380002</v>
          </cell>
          <cell r="Z621">
            <v>2786039.0772306737</v>
          </cell>
          <cell r="AA621">
            <v>2875673.1883451003</v>
          </cell>
          <cell r="AB621">
            <v>2977961.5269111749</v>
          </cell>
          <cell r="AC621">
            <v>0.5</v>
          </cell>
          <cell r="AD621">
            <v>0.5</v>
          </cell>
          <cell r="AE621">
            <v>0.5</v>
          </cell>
          <cell r="AF621">
            <v>0.5</v>
          </cell>
        </row>
        <row r="622">
          <cell r="A622" t="str">
            <v>R205</v>
          </cell>
          <cell r="B622" t="str">
            <v/>
          </cell>
          <cell r="C622" t="str">
            <v/>
          </cell>
          <cell r="D622" t="str">
            <v/>
          </cell>
          <cell r="E622" t="str">
            <v/>
          </cell>
          <cell r="F622" t="str">
            <v/>
          </cell>
          <cell r="G622" t="str">
            <v>Norwich</v>
          </cell>
          <cell r="H622">
            <v>9530338.5532029998</v>
          </cell>
          <cell r="I622">
            <v>8234535.0876759999</v>
          </cell>
          <cell r="J622">
            <v>7261530.9215826178</v>
          </cell>
          <cell r="K622">
            <v>6752561.0809490001</v>
          </cell>
          <cell r="L622">
            <v>6188423.631577</v>
          </cell>
          <cell r="M622">
            <v>2755714.2209029999</v>
          </cell>
          <cell r="N622">
            <v>1670854.3129221331</v>
          </cell>
          <cell r="O622">
            <v>982017.88949700003</v>
          </cell>
          <cell r="P622">
            <v>212620.927998</v>
          </cell>
          <cell r="Q622">
            <v>5478820.866773</v>
          </cell>
          <cell r="R622">
            <v>5590676.6086604847</v>
          </cell>
          <cell r="S622">
            <v>5770543.1914520003</v>
          </cell>
          <cell r="T622">
            <v>5975802.7035800004</v>
          </cell>
          <cell r="U622">
            <v>-26100933.793368999</v>
          </cell>
          <cell r="V622">
            <v>-25032784.281079434</v>
          </cell>
          <cell r="W622">
            <v>-25838153.949471001</v>
          </cell>
          <cell r="X622">
            <v>-26757222.865166001</v>
          </cell>
          <cell r="Y622">
            <v>5067909.3017650004</v>
          </cell>
          <cell r="Z622">
            <v>5171375.8630109485</v>
          </cell>
          <cell r="AA622">
            <v>5337752.4520931002</v>
          </cell>
          <cell r="AB622">
            <v>5527617.5008115005</v>
          </cell>
          <cell r="AC622">
            <v>0.5</v>
          </cell>
          <cell r="AD622">
            <v>0.5</v>
          </cell>
          <cell r="AE622">
            <v>0.5</v>
          </cell>
          <cell r="AF622">
            <v>0.5</v>
          </cell>
        </row>
        <row r="623">
          <cell r="A623" t="str">
            <v>R206</v>
          </cell>
          <cell r="B623" t="str">
            <v/>
          </cell>
          <cell r="C623" t="str">
            <v/>
          </cell>
          <cell r="D623" t="str">
            <v/>
          </cell>
          <cell r="E623" t="str">
            <v/>
          </cell>
          <cell r="F623" t="str">
            <v/>
          </cell>
          <cell r="G623" t="str">
            <v>South Norfolk</v>
          </cell>
          <cell r="H623">
            <v>5172881.5790879996</v>
          </cell>
          <cell r="I623">
            <v>4358739.18499</v>
          </cell>
          <cell r="J623">
            <v>3746971.0210610153</v>
          </cell>
          <cell r="K623">
            <v>3425580.0592689998</v>
          </cell>
          <cell r="L623">
            <v>3068846.1924430002</v>
          </cell>
          <cell r="M623">
            <v>1502046.427465</v>
          </cell>
          <cell r="N623">
            <v>831955.95377157442</v>
          </cell>
          <cell r="O623">
            <v>416781.388377</v>
          </cell>
          <cell r="P623">
            <v>-46976.120209000001</v>
          </cell>
          <cell r="Q623">
            <v>2856692.7575249998</v>
          </cell>
          <cell r="R623">
            <v>2915015.0672894409</v>
          </cell>
          <cell r="S623">
            <v>3008798.670893</v>
          </cell>
          <cell r="T623">
            <v>3115822.3126520002</v>
          </cell>
          <cell r="U623">
            <v>-8238362.5912490003</v>
          </cell>
          <cell r="V623">
            <v>-7664909.4176605241</v>
          </cell>
          <cell r="W623">
            <v>-7911509.4556999998</v>
          </cell>
          <cell r="X623">
            <v>-8192923.6167580001</v>
          </cell>
          <cell r="Y623">
            <v>2642440.8007109999</v>
          </cell>
          <cell r="Z623">
            <v>2696388.9372427328</v>
          </cell>
          <cell r="AA623">
            <v>2783138.7705760249</v>
          </cell>
          <cell r="AB623">
            <v>2882135.6392031005</v>
          </cell>
          <cell r="AC623">
            <v>0.5</v>
          </cell>
          <cell r="AD623">
            <v>0.5</v>
          </cell>
          <cell r="AE623">
            <v>0.5</v>
          </cell>
          <cell r="AF623">
            <v>0.5</v>
          </cell>
        </row>
        <row r="624">
          <cell r="A624" t="str">
            <v>R207</v>
          </cell>
          <cell r="B624" t="str">
            <v/>
          </cell>
          <cell r="C624" t="str">
            <v/>
          </cell>
          <cell r="D624" t="str">
            <v/>
          </cell>
          <cell r="E624" t="str">
            <v/>
          </cell>
          <cell r="F624" t="str">
            <v/>
          </cell>
          <cell r="G624" t="str">
            <v>Kings Lynn and West Norfolk</v>
          </cell>
          <cell r="H624">
            <v>8874650.7164210007</v>
          </cell>
          <cell r="I624">
            <v>7795740.3863399997</v>
          </cell>
          <cell r="J624">
            <v>6985945.5316347899</v>
          </cell>
          <cell r="K624">
            <v>6563442.151478</v>
          </cell>
          <cell r="L624">
            <v>6095544.8755620001</v>
          </cell>
          <cell r="M624">
            <v>2770262.059537</v>
          </cell>
          <cell r="N624">
            <v>1857866.9154170807</v>
          </cell>
          <cell r="O624">
            <v>1270379.9310290001</v>
          </cell>
          <cell r="P624">
            <v>614207.24793199997</v>
          </cell>
          <cell r="Q624">
            <v>5025478.3268029997</v>
          </cell>
          <cell r="R624">
            <v>5128078.6162177091</v>
          </cell>
          <cell r="S624">
            <v>5293062.2204489997</v>
          </cell>
          <cell r="T624">
            <v>5481337.62763</v>
          </cell>
          <cell r="U624">
            <v>-11819834.120927</v>
          </cell>
          <cell r="V624">
            <v>-10452245.723762939</v>
          </cell>
          <cell r="W624">
            <v>-10788521.608138001</v>
          </cell>
          <cell r="X624">
            <v>-11172271.735014001</v>
          </cell>
          <cell r="Y624">
            <v>4648567.4522930002</v>
          </cell>
          <cell r="Z624">
            <v>4743472.7200013809</v>
          </cell>
          <cell r="AA624">
            <v>4896082.5539153246</v>
          </cell>
          <cell r="AB624">
            <v>5070237.3055577502</v>
          </cell>
          <cell r="AC624">
            <v>0.5</v>
          </cell>
          <cell r="AD624">
            <v>0.5</v>
          </cell>
          <cell r="AE624">
            <v>0.5</v>
          </cell>
          <cell r="AF624">
            <v>0.5</v>
          </cell>
        </row>
        <row r="625">
          <cell r="A625" t="str">
            <v>R208</v>
          </cell>
          <cell r="B625" t="str">
            <v/>
          </cell>
          <cell r="C625" t="str">
            <v/>
          </cell>
          <cell r="D625" t="str">
            <v/>
          </cell>
          <cell r="E625" t="str">
            <v/>
          </cell>
          <cell r="F625" t="str">
            <v/>
          </cell>
          <cell r="G625" t="str">
            <v>Corby</v>
          </cell>
          <cell r="H625">
            <v>3457687.805706</v>
          </cell>
          <cell r="I625">
            <v>2977440.313939</v>
          </cell>
          <cell r="J625">
            <v>2616756.6008283533</v>
          </cell>
          <cell r="K625">
            <v>2427861.3445819998</v>
          </cell>
          <cell r="L625">
            <v>2218409.0130500002</v>
          </cell>
          <cell r="M625">
            <v>1042258.504117</v>
          </cell>
          <cell r="N625">
            <v>642066.07146885153</v>
          </cell>
          <cell r="O625">
            <v>389639.89357399999</v>
          </cell>
          <cell r="P625">
            <v>107687.56910199999</v>
          </cell>
          <cell r="Q625">
            <v>1935181.8098220001</v>
          </cell>
          <cell r="R625">
            <v>1974690.529359502</v>
          </cell>
          <cell r="S625">
            <v>2038221.4510079999</v>
          </cell>
          <cell r="T625">
            <v>2110721.4439480002</v>
          </cell>
          <cell r="U625">
            <v>-10576266.293222999</v>
          </cell>
          <cell r="V625">
            <v>-9494781.1257054526</v>
          </cell>
          <cell r="W625">
            <v>-9800252.8878869992</v>
          </cell>
          <cell r="X625">
            <v>-10148850.075319</v>
          </cell>
          <cell r="Y625">
            <v>1790043.1740850001</v>
          </cell>
          <cell r="Z625">
            <v>1826588.7396575394</v>
          </cell>
          <cell r="AA625">
            <v>1885354.8421823999</v>
          </cell>
          <cell r="AB625">
            <v>1952417.3356519004</v>
          </cell>
          <cell r="AC625">
            <v>0.5</v>
          </cell>
          <cell r="AD625">
            <v>0.5</v>
          </cell>
          <cell r="AE625">
            <v>0.5</v>
          </cell>
          <cell r="AF625">
            <v>0.5</v>
          </cell>
        </row>
        <row r="626">
          <cell r="A626" t="str">
            <v>R209</v>
          </cell>
          <cell r="B626" t="str">
            <v/>
          </cell>
          <cell r="C626" t="str">
            <v/>
          </cell>
          <cell r="D626" t="str">
            <v/>
          </cell>
          <cell r="E626" t="str">
            <v/>
          </cell>
          <cell r="F626" t="str">
            <v/>
          </cell>
          <cell r="G626" t="str">
            <v>Daventry</v>
          </cell>
          <cell r="H626">
            <v>3359913.9989100001</v>
          </cell>
          <cell r="I626">
            <v>2818714.2491609999</v>
          </cell>
          <cell r="J626">
            <v>2412071.7655273154</v>
          </cell>
          <cell r="K626">
            <v>2198535.553942</v>
          </cell>
          <cell r="L626">
            <v>1961550.8881630001</v>
          </cell>
          <cell r="M626">
            <v>880483.23895899998</v>
          </cell>
          <cell r="N626">
            <v>434269.78323785588</v>
          </cell>
          <cell r="O626">
            <v>157102.54648399999</v>
          </cell>
          <cell r="P626">
            <v>-152496.348016</v>
          </cell>
          <cell r="Q626">
            <v>1938231.0102009999</v>
          </cell>
          <cell r="R626">
            <v>1977801.9822894596</v>
          </cell>
          <cell r="S626">
            <v>2041433.007458</v>
          </cell>
          <cell r="T626">
            <v>2114047.2361790002</v>
          </cell>
          <cell r="U626">
            <v>-12821636.826614</v>
          </cell>
          <cell r="V626">
            <v>-11772338.129084017</v>
          </cell>
          <cell r="W626">
            <v>-12151084.813782001</v>
          </cell>
          <cell r="X626">
            <v>-12583301.618673</v>
          </cell>
          <cell r="Y626">
            <v>1792863.684436</v>
          </cell>
          <cell r="Z626">
            <v>1829466.8336177501</v>
          </cell>
          <cell r="AA626">
            <v>1888325.5318986501</v>
          </cell>
          <cell r="AB626">
            <v>1955493.6934655753</v>
          </cell>
          <cell r="AC626">
            <v>0.5</v>
          </cell>
          <cell r="AD626">
            <v>0.5</v>
          </cell>
          <cell r="AE626">
            <v>0.5</v>
          </cell>
          <cell r="AF626">
            <v>0.5</v>
          </cell>
        </row>
        <row r="627">
          <cell r="A627" t="str">
            <v>R210</v>
          </cell>
          <cell r="B627" t="str">
            <v/>
          </cell>
          <cell r="C627" t="str">
            <v/>
          </cell>
          <cell r="D627" t="str">
            <v/>
          </cell>
          <cell r="E627" t="str">
            <v/>
          </cell>
          <cell r="F627" t="str">
            <v/>
          </cell>
          <cell r="G627" t="str">
            <v>East Northamptonshire</v>
          </cell>
          <cell r="H627">
            <v>3930621.0690430002</v>
          </cell>
          <cell r="I627">
            <v>3373996.4869129998</v>
          </cell>
          <cell r="J627">
            <v>2955922.7554846243</v>
          </cell>
          <cell r="K627">
            <v>2736883.3046400002</v>
          </cell>
          <cell r="L627">
            <v>2493973.8821040001</v>
          </cell>
          <cell r="M627">
            <v>1168478.269667</v>
          </cell>
          <cell r="N627">
            <v>705376.62394239102</v>
          </cell>
          <cell r="O627">
            <v>413931.26046299998</v>
          </cell>
          <cell r="P627">
            <v>88393.914095999993</v>
          </cell>
          <cell r="Q627">
            <v>2205518.2172460002</v>
          </cell>
          <cell r="R627">
            <v>2250546.1315422333</v>
          </cell>
          <cell r="S627">
            <v>2322952.0441769999</v>
          </cell>
          <cell r="T627">
            <v>2405579.9680070002</v>
          </cell>
          <cell r="U627">
            <v>-5896282.1287249997</v>
          </cell>
          <cell r="V627">
            <v>-5070785.0105400234</v>
          </cell>
          <cell r="W627">
            <v>-5233925.3307130001</v>
          </cell>
          <cell r="X627">
            <v>-5420097.2254980002</v>
          </cell>
          <cell r="Y627">
            <v>2040104.3509519999</v>
          </cell>
          <cell r="Z627">
            <v>2081755.1716765659</v>
          </cell>
          <cell r="AA627">
            <v>2148730.640863725</v>
          </cell>
          <cell r="AB627">
            <v>2225161.4704064755</v>
          </cell>
          <cell r="AC627">
            <v>0.5</v>
          </cell>
          <cell r="AD627">
            <v>0.5</v>
          </cell>
          <cell r="AE627">
            <v>0.5</v>
          </cell>
          <cell r="AF627">
            <v>0.5</v>
          </cell>
        </row>
        <row r="628">
          <cell r="A628" t="str">
            <v>R211</v>
          </cell>
          <cell r="B628" t="str">
            <v/>
          </cell>
          <cell r="C628" t="str">
            <v/>
          </cell>
          <cell r="D628" t="str">
            <v/>
          </cell>
          <cell r="E628" t="str">
            <v/>
          </cell>
          <cell r="F628" t="str">
            <v/>
          </cell>
          <cell r="G628" t="str">
            <v>Kettering</v>
          </cell>
          <cell r="H628">
            <v>4225690.6532030003</v>
          </cell>
          <cell r="I628">
            <v>3470650.8601319999</v>
          </cell>
          <cell r="J628">
            <v>2903040.4319220763</v>
          </cell>
          <cell r="K628">
            <v>2604048.8821680001</v>
          </cell>
          <cell r="L628">
            <v>2271885.5027330001</v>
          </cell>
          <cell r="M628">
            <v>1160417.9389259999</v>
          </cell>
          <cell r="N628">
            <v>545641.73844186775</v>
          </cell>
          <cell r="O628">
            <v>170806.551691</v>
          </cell>
          <cell r="P628">
            <v>-247907.801729</v>
          </cell>
          <cell r="Q628">
            <v>2310232.9212059998</v>
          </cell>
          <cell r="R628">
            <v>2357398.6934802085</v>
          </cell>
          <cell r="S628">
            <v>2433242.3304770002</v>
          </cell>
          <cell r="T628">
            <v>2519793.3044619998</v>
          </cell>
          <cell r="U628">
            <v>-9063448.486242</v>
          </cell>
          <cell r="V628">
            <v>-7867245.1454200102</v>
          </cell>
          <cell r="W628">
            <v>-8120354.8491900004</v>
          </cell>
          <cell r="X628">
            <v>-8409197.6876100004</v>
          </cell>
          <cell r="Y628">
            <v>2136965.452116</v>
          </cell>
          <cell r="Z628">
            <v>2180593.7914691931</v>
          </cell>
          <cell r="AA628">
            <v>2250749.1556912251</v>
          </cell>
          <cell r="AB628">
            <v>2330808.8066273499</v>
          </cell>
          <cell r="AC628">
            <v>0.5</v>
          </cell>
          <cell r="AD628">
            <v>0.5</v>
          </cell>
          <cell r="AE628">
            <v>0.5</v>
          </cell>
          <cell r="AF628">
            <v>0.5</v>
          </cell>
        </row>
        <row r="629">
          <cell r="A629" t="str">
            <v>R212</v>
          </cell>
          <cell r="B629" t="str">
            <v/>
          </cell>
          <cell r="C629" t="str">
            <v/>
          </cell>
          <cell r="D629" t="str">
            <v/>
          </cell>
          <cell r="E629" t="str">
            <v/>
          </cell>
          <cell r="F629" t="str">
            <v/>
          </cell>
          <cell r="G629" t="str">
            <v>Northampton</v>
          </cell>
          <cell r="H629">
            <v>11286281.843597</v>
          </cell>
          <cell r="I629">
            <v>9508634.3797009997</v>
          </cell>
          <cell r="J629">
            <v>8172874.0292020719</v>
          </cell>
          <cell r="K629">
            <v>7471170.2906419998</v>
          </cell>
          <cell r="L629">
            <v>6692313.9267189996</v>
          </cell>
          <cell r="M629">
            <v>3256382.1326210001</v>
          </cell>
          <cell r="N629">
            <v>1792975.6461076736</v>
          </cell>
          <cell r="O629">
            <v>886014.01104400004</v>
          </cell>
          <cell r="P629">
            <v>-127077.834772</v>
          </cell>
          <cell r="Q629">
            <v>6252252.2470789999</v>
          </cell>
          <cell r="R629">
            <v>6379898.3830943983</v>
          </cell>
          <cell r="S629">
            <v>6585156.2795980005</v>
          </cell>
          <cell r="T629">
            <v>6819391.7614909997</v>
          </cell>
          <cell r="U629">
            <v>-32999723.381684002</v>
          </cell>
          <cell r="V629">
            <v>-29036260.797972072</v>
          </cell>
          <cell r="W629">
            <v>-29970432.701010998</v>
          </cell>
          <cell r="X629">
            <v>-31036487.696242999</v>
          </cell>
          <cell r="Y629">
            <v>5783333.3285480002</v>
          </cell>
          <cell r="Z629">
            <v>5901406.0043623187</v>
          </cell>
          <cell r="AA629">
            <v>6091269.5586281503</v>
          </cell>
          <cell r="AB629">
            <v>6307937.3793791747</v>
          </cell>
          <cell r="AC629">
            <v>0.5</v>
          </cell>
          <cell r="AD629">
            <v>0.5</v>
          </cell>
          <cell r="AE629">
            <v>0.5</v>
          </cell>
          <cell r="AF629">
            <v>0.5</v>
          </cell>
        </row>
        <row r="630">
          <cell r="A630" t="str">
            <v>R213</v>
          </cell>
          <cell r="B630" t="str">
            <v/>
          </cell>
          <cell r="C630" t="str">
            <v/>
          </cell>
          <cell r="D630" t="str">
            <v/>
          </cell>
          <cell r="E630" t="str">
            <v/>
          </cell>
          <cell r="F630" t="str">
            <v/>
          </cell>
          <cell r="G630" t="str">
            <v>South Northamptonshire</v>
          </cell>
          <cell r="H630">
            <v>3188163.264244</v>
          </cell>
          <cell r="I630">
            <v>2537531.7723500002</v>
          </cell>
          <cell r="J630">
            <v>2048213.4993633842</v>
          </cell>
          <cell r="K630">
            <v>1789838.9771110001</v>
          </cell>
          <cell r="L630">
            <v>1502571.3744669999</v>
          </cell>
          <cell r="M630">
            <v>811667.43204300001</v>
          </cell>
          <cell r="N630">
            <v>287113.87013721932</v>
          </cell>
          <cell r="O630">
            <v>-27919.799913999999</v>
          </cell>
          <cell r="P630">
            <v>-379845.48887</v>
          </cell>
          <cell r="Q630">
            <v>1725864.3403060001</v>
          </cell>
          <cell r="R630">
            <v>1761099.6292261649</v>
          </cell>
          <cell r="S630">
            <v>1817758.777025</v>
          </cell>
          <cell r="T630">
            <v>1882416.8633359999</v>
          </cell>
          <cell r="U630">
            <v>-6396300.2907560002</v>
          </cell>
          <cell r="V630">
            <v>-6099493.7467578854</v>
          </cell>
          <cell r="W630">
            <v>-6295730.2980350005</v>
          </cell>
          <cell r="X630">
            <v>-6519670.8330220003</v>
          </cell>
          <cell r="Y630">
            <v>1596424.5147830001</v>
          </cell>
          <cell r="Z630">
            <v>1629017.1570342027</v>
          </cell>
          <cell r="AA630">
            <v>1681426.8687481252</v>
          </cell>
          <cell r="AB630">
            <v>1741235.5985858</v>
          </cell>
          <cell r="AC630">
            <v>0.5</v>
          </cell>
          <cell r="AD630">
            <v>0.5</v>
          </cell>
          <cell r="AE630">
            <v>0.5</v>
          </cell>
          <cell r="AF630">
            <v>0.5</v>
          </cell>
        </row>
        <row r="631">
          <cell r="A631" t="str">
            <v>R214</v>
          </cell>
          <cell r="B631" t="str">
            <v/>
          </cell>
          <cell r="C631" t="str">
            <v/>
          </cell>
          <cell r="D631" t="str">
            <v/>
          </cell>
          <cell r="E631" t="str">
            <v/>
          </cell>
          <cell r="F631" t="str">
            <v/>
          </cell>
          <cell r="G631" t="str">
            <v>Wellingborough</v>
          </cell>
          <cell r="H631">
            <v>3969792.5125819999</v>
          </cell>
          <cell r="I631">
            <v>3453841.7454659999</v>
          </cell>
          <cell r="J631">
            <v>3066445.3176079839</v>
          </cell>
          <cell r="K631">
            <v>2863881.0347890002</v>
          </cell>
          <cell r="L631">
            <v>2639389.8114669998</v>
          </cell>
          <cell r="M631">
            <v>1238676.174136</v>
          </cell>
          <cell r="N631">
            <v>806054.87136300839</v>
          </cell>
          <cell r="O631">
            <v>530767.95874399994</v>
          </cell>
          <cell r="P631">
            <v>223287.38141500001</v>
          </cell>
          <cell r="Q631">
            <v>2215165.5713300002</v>
          </cell>
          <cell r="R631">
            <v>2260390.4462449756</v>
          </cell>
          <cell r="S631">
            <v>2333113.076045</v>
          </cell>
          <cell r="T631">
            <v>2416102.4300509999</v>
          </cell>
          <cell r="U631">
            <v>-8713988.0860869996</v>
          </cell>
          <cell r="V631">
            <v>-7495905.7508174516</v>
          </cell>
          <cell r="W631">
            <v>-7737068.5020740004</v>
          </cell>
          <cell r="X631">
            <v>-8012277.7593900003</v>
          </cell>
          <cell r="Y631">
            <v>2049028.1534800001</v>
          </cell>
          <cell r="Z631">
            <v>2090861.1627766024</v>
          </cell>
          <cell r="AA631">
            <v>2158129.5953416252</v>
          </cell>
          <cell r="AB631">
            <v>2234894.7477971748</v>
          </cell>
          <cell r="AC631">
            <v>0.5</v>
          </cell>
          <cell r="AD631">
            <v>0.5</v>
          </cell>
          <cell r="AE631">
            <v>0.5</v>
          </cell>
          <cell r="AF631">
            <v>0.5</v>
          </cell>
        </row>
        <row r="632">
          <cell r="A632" t="str">
            <v>R221</v>
          </cell>
          <cell r="B632" t="str">
            <v/>
          </cell>
          <cell r="C632" t="str">
            <v/>
          </cell>
          <cell r="D632" t="str">
            <v/>
          </cell>
          <cell r="E632" t="str">
            <v/>
          </cell>
          <cell r="F632" t="str">
            <v/>
          </cell>
          <cell r="G632" t="str">
            <v>Craven</v>
          </cell>
          <cell r="H632">
            <v>2478518.5661619999</v>
          </cell>
          <cell r="I632">
            <v>2056884.5084309999</v>
          </cell>
          <cell r="J632">
            <v>1739967.8524518393</v>
          </cell>
          <cell r="K632">
            <v>1573193.970186</v>
          </cell>
          <cell r="L632">
            <v>1387976.886217</v>
          </cell>
          <cell r="M632">
            <v>697348.84017500002</v>
          </cell>
          <cell r="N632">
            <v>352675.87047536299</v>
          </cell>
          <cell r="O632">
            <v>141269.203022</v>
          </cell>
          <cell r="P632">
            <v>-94881.765222000002</v>
          </cell>
          <cell r="Q632">
            <v>1359535.6682559999</v>
          </cell>
          <cell r="R632">
            <v>1387291.9819764763</v>
          </cell>
          <cell r="S632">
            <v>1431924.7671650001</v>
          </cell>
          <cell r="T632">
            <v>1482858.6514389999</v>
          </cell>
          <cell r="U632">
            <v>-5875970.5279879998</v>
          </cell>
          <cell r="V632">
            <v>-5637549.0318207899</v>
          </cell>
          <cell r="W632">
            <v>-5818923.6221709996</v>
          </cell>
          <cell r="X632">
            <v>-6025904.0370410001</v>
          </cell>
          <cell r="Y632">
            <v>1257570.4931369999</v>
          </cell>
          <cell r="Z632">
            <v>1283245.0833282406</v>
          </cell>
          <cell r="AA632">
            <v>1324530.4096276253</v>
          </cell>
          <cell r="AB632">
            <v>1371644.2525810751</v>
          </cell>
          <cell r="AC632">
            <v>0.5</v>
          </cell>
          <cell r="AD632">
            <v>0.5</v>
          </cell>
          <cell r="AE632">
            <v>0.5</v>
          </cell>
          <cell r="AF632">
            <v>0.5</v>
          </cell>
        </row>
        <row r="633">
          <cell r="A633" t="str">
            <v>R222</v>
          </cell>
          <cell r="B633" t="str">
            <v/>
          </cell>
          <cell r="C633" t="str">
            <v/>
          </cell>
          <cell r="D633" t="str">
            <v/>
          </cell>
          <cell r="E633" t="str">
            <v/>
          </cell>
          <cell r="F633" t="str">
            <v/>
          </cell>
          <cell r="G633" t="str">
            <v>Hambleton</v>
          </cell>
          <cell r="H633">
            <v>3410756.1973970002</v>
          </cell>
          <cell r="I633">
            <v>2931304.8890109998</v>
          </cell>
          <cell r="J633">
            <v>2571203.1263320977</v>
          </cell>
          <cell r="K633">
            <v>2382562.1698429999</v>
          </cell>
          <cell r="L633">
            <v>2173373.2929529999</v>
          </cell>
          <cell r="M633">
            <v>1020747.896086</v>
          </cell>
          <cell r="N633">
            <v>621640.15473751631</v>
          </cell>
          <cell r="O633">
            <v>370276.69537700003</v>
          </cell>
          <cell r="P633">
            <v>89510.374035000001</v>
          </cell>
          <cell r="Q633">
            <v>1910556.9929249999</v>
          </cell>
          <cell r="R633">
            <v>1949562.9715945811</v>
          </cell>
          <cell r="S633">
            <v>2012285.474466</v>
          </cell>
          <cell r="T633">
            <v>2083862.9189190001</v>
          </cell>
          <cell r="U633">
            <v>-8934983.9428700004</v>
          </cell>
          <cell r="V633">
            <v>-8471625.2346511614</v>
          </cell>
          <cell r="W633">
            <v>-8744179.4151760004</v>
          </cell>
          <cell r="X633">
            <v>-9055211.8329499997</v>
          </cell>
          <cell r="Y633">
            <v>1767265.2184560001</v>
          </cell>
          <cell r="Z633">
            <v>1803345.7487249877</v>
          </cell>
          <cell r="AA633">
            <v>1861364.0638810501</v>
          </cell>
          <cell r="AB633">
            <v>1927573.2000000752</v>
          </cell>
          <cell r="AC633">
            <v>0.5</v>
          </cell>
          <cell r="AD633">
            <v>0.5</v>
          </cell>
          <cell r="AE633">
            <v>0.5</v>
          </cell>
          <cell r="AF633">
            <v>0.5</v>
          </cell>
        </row>
        <row r="634">
          <cell r="A634" t="str">
            <v>R224</v>
          </cell>
          <cell r="B634" t="str">
            <v/>
          </cell>
          <cell r="C634" t="str">
            <v/>
          </cell>
          <cell r="D634" t="str">
            <v/>
          </cell>
          <cell r="E634" t="str">
            <v/>
          </cell>
          <cell r="F634" t="str">
            <v/>
          </cell>
          <cell r="G634" t="str">
            <v>Richmondshire</v>
          </cell>
          <cell r="H634">
            <v>2443110.4846629999</v>
          </cell>
          <cell r="I634">
            <v>1987599.5976539999</v>
          </cell>
          <cell r="J634">
            <v>1645150.9274827596</v>
          </cell>
          <cell r="K634">
            <v>1464724.2057469999</v>
          </cell>
          <cell r="L634">
            <v>1264265.240925</v>
          </cell>
          <cell r="M634">
            <v>610932.348398</v>
          </cell>
          <cell r="N634">
            <v>240377.60572563624</v>
          </cell>
          <cell r="O634">
            <v>14755.67871</v>
          </cell>
          <cell r="P634">
            <v>-237278.990961</v>
          </cell>
          <cell r="Q634">
            <v>1376667.2492569999</v>
          </cell>
          <cell r="R634">
            <v>1404773.3217571233</v>
          </cell>
          <cell r="S634">
            <v>1449968.5270370001</v>
          </cell>
          <cell r="T634">
            <v>1501544.2318859999</v>
          </cell>
          <cell r="U634">
            <v>-3762418.3433039999</v>
          </cell>
          <cell r="V634">
            <v>-3754641.1469119503</v>
          </cell>
          <cell r="W634">
            <v>-3875437.701601</v>
          </cell>
          <cell r="X634">
            <v>-4013287.8875389998</v>
          </cell>
          <cell r="Y634">
            <v>1273417.2055629999</v>
          </cell>
          <cell r="Z634">
            <v>1299415.3226253393</v>
          </cell>
          <cell r="AA634">
            <v>1341220.8875092252</v>
          </cell>
          <cell r="AB634">
            <v>1388928.4144945501</v>
          </cell>
          <cell r="AC634">
            <v>0.5</v>
          </cell>
          <cell r="AD634">
            <v>0.5</v>
          </cell>
          <cell r="AE634">
            <v>0.5</v>
          </cell>
          <cell r="AF634">
            <v>0.5</v>
          </cell>
        </row>
        <row r="635">
          <cell r="A635" t="str">
            <v>R226</v>
          </cell>
          <cell r="B635" t="str">
            <v/>
          </cell>
          <cell r="C635" t="str">
            <v/>
          </cell>
          <cell r="D635" t="str">
            <v/>
          </cell>
          <cell r="E635" t="str">
            <v/>
          </cell>
          <cell r="F635" t="str">
            <v/>
          </cell>
          <cell r="G635" t="str">
            <v>Scarborough</v>
          </cell>
          <cell r="H635">
            <v>7139515.0786619997</v>
          </cell>
          <cell r="I635">
            <v>6051043.921782</v>
          </cell>
          <cell r="J635">
            <v>5233215.0720566371</v>
          </cell>
          <cell r="K635">
            <v>4803813.8853000002</v>
          </cell>
          <cell r="L635">
            <v>4327281.0434100004</v>
          </cell>
          <cell r="M635">
            <v>2128505.371665</v>
          </cell>
          <cell r="N635">
            <v>1230593.878197398</v>
          </cell>
          <cell r="O635">
            <v>672417.97475699999</v>
          </cell>
          <cell r="P635">
            <v>48930.456181000001</v>
          </cell>
          <cell r="Q635">
            <v>3922538.5501160002</v>
          </cell>
          <cell r="R635">
            <v>4002621.1938592391</v>
          </cell>
          <cell r="S635">
            <v>4131395.9105429999</v>
          </cell>
          <cell r="T635">
            <v>4278350.5872290004</v>
          </cell>
          <cell r="U635">
            <v>-9168845.8172399998</v>
          </cell>
          <cell r="V635">
            <v>-9876173.069610212</v>
          </cell>
          <cell r="W635">
            <v>-10193915.200919</v>
          </cell>
          <cell r="X635">
            <v>-10556515.044881999</v>
          </cell>
          <cell r="Y635">
            <v>3628348.1588579998</v>
          </cell>
          <cell r="Z635">
            <v>3702424.6043197964</v>
          </cell>
          <cell r="AA635">
            <v>3821541.217252275</v>
          </cell>
          <cell r="AB635">
            <v>3957474.2931868257</v>
          </cell>
          <cell r="AC635">
            <v>0.5</v>
          </cell>
          <cell r="AD635">
            <v>0.5</v>
          </cell>
          <cell r="AE635">
            <v>0.5</v>
          </cell>
          <cell r="AF635">
            <v>0.5</v>
          </cell>
        </row>
        <row r="636">
          <cell r="A636" t="str">
            <v>R229</v>
          </cell>
          <cell r="B636" t="str">
            <v/>
          </cell>
          <cell r="C636" t="str">
            <v/>
          </cell>
          <cell r="D636" t="str">
            <v/>
          </cell>
          <cell r="E636" t="str">
            <v/>
          </cell>
          <cell r="F636" t="str">
            <v/>
          </cell>
          <cell r="G636" t="str">
            <v>Ashfield</v>
          </cell>
          <cell r="H636">
            <v>6265485.4105270002</v>
          </cell>
          <cell r="I636">
            <v>5415075.7911919998</v>
          </cell>
          <cell r="J636">
            <v>4776482.9523444064</v>
          </cell>
          <cell r="K636">
            <v>4442346.5192710003</v>
          </cell>
          <cell r="L636">
            <v>4071958.197135</v>
          </cell>
          <cell r="M636">
            <v>1859391.9607299999</v>
          </cell>
          <cell r="N636">
            <v>1148206.1931412052</v>
          </cell>
          <cell r="O636">
            <v>697338.67583900003</v>
          </cell>
          <cell r="P636">
            <v>193739.58699499999</v>
          </cell>
          <cell r="Q636">
            <v>3555683.8304610001</v>
          </cell>
          <cell r="R636">
            <v>3628276.7592032007</v>
          </cell>
          <cell r="S636">
            <v>3745007.8434319999</v>
          </cell>
          <cell r="T636">
            <v>3878218.61014</v>
          </cell>
          <cell r="U636">
            <v>-9350166.8743140008</v>
          </cell>
          <cell r="V636">
            <v>-9087050.5505203698</v>
          </cell>
          <cell r="W636">
            <v>-9379404.5614190008</v>
          </cell>
          <cell r="X636">
            <v>-9713032.0797390006</v>
          </cell>
          <cell r="Y636">
            <v>3289007.5431769998</v>
          </cell>
          <cell r="Z636">
            <v>3356156.0022629607</v>
          </cell>
          <cell r="AA636">
            <v>3464132.2551746001</v>
          </cell>
          <cell r="AB636">
            <v>3587352.2143795001</v>
          </cell>
          <cell r="AC636">
            <v>0.5</v>
          </cell>
          <cell r="AD636">
            <v>0.5</v>
          </cell>
          <cell r="AE636">
            <v>0.5</v>
          </cell>
          <cell r="AF636">
            <v>0.5</v>
          </cell>
        </row>
        <row r="637">
          <cell r="A637" t="str">
            <v>R230</v>
          </cell>
          <cell r="B637" t="str">
            <v/>
          </cell>
          <cell r="C637" t="str">
            <v/>
          </cell>
          <cell r="D637" t="str">
            <v/>
          </cell>
          <cell r="E637" t="str">
            <v/>
          </cell>
          <cell r="F637" t="str">
            <v/>
          </cell>
          <cell r="G637" t="str">
            <v>Bassetlaw</v>
          </cell>
          <cell r="H637">
            <v>6472441.2357000001</v>
          </cell>
          <cell r="I637">
            <v>5619255.1132410001</v>
          </cell>
          <cell r="J637">
            <v>4978685.6737190913</v>
          </cell>
          <cell r="K637">
            <v>4643856.5748410001</v>
          </cell>
          <cell r="L637">
            <v>4272825.8742930004</v>
          </cell>
          <cell r="M637">
            <v>1907059.8746160001</v>
          </cell>
          <cell r="N637">
            <v>1190702.1655844888</v>
          </cell>
          <cell r="O637">
            <v>734003.80168300006</v>
          </cell>
          <cell r="P637">
            <v>223898.76340299999</v>
          </cell>
          <cell r="Q637">
            <v>3712195.2386250002</v>
          </cell>
          <cell r="R637">
            <v>3787983.5081346021</v>
          </cell>
          <cell r="S637">
            <v>3909852.7731579999</v>
          </cell>
          <cell r="T637">
            <v>4048927.1108900001</v>
          </cell>
          <cell r="U637">
            <v>-15410787.539687</v>
          </cell>
          <cell r="V637">
            <v>-12390207.940623643</v>
          </cell>
          <cell r="W637">
            <v>-12788833.101469001</v>
          </cell>
          <cell r="X637">
            <v>-13243734.75561</v>
          </cell>
          <cell r="Y637">
            <v>3433780.5957280002</v>
          </cell>
          <cell r="Z637">
            <v>3503884.7450245069</v>
          </cell>
          <cell r="AA637">
            <v>3616613.81517115</v>
          </cell>
          <cell r="AB637">
            <v>3745257.5775732505</v>
          </cell>
          <cell r="AC637">
            <v>0.5</v>
          </cell>
          <cell r="AD637">
            <v>0.5</v>
          </cell>
          <cell r="AE637">
            <v>0.5</v>
          </cell>
          <cell r="AF637">
            <v>0.5</v>
          </cell>
        </row>
        <row r="638">
          <cell r="A638" t="str">
            <v>R231</v>
          </cell>
          <cell r="B638" t="str">
            <v/>
          </cell>
          <cell r="C638" t="str">
            <v/>
          </cell>
          <cell r="D638" t="str">
            <v/>
          </cell>
          <cell r="E638" t="str">
            <v/>
          </cell>
          <cell r="F638" t="str">
            <v/>
          </cell>
          <cell r="G638" t="str">
            <v>Broxtowe</v>
          </cell>
          <cell r="H638">
            <v>4806473.4701340003</v>
          </cell>
          <cell r="I638">
            <v>4065183.102467</v>
          </cell>
          <cell r="J638">
            <v>3508195.7554677753</v>
          </cell>
          <cell r="K638">
            <v>3215703.092497</v>
          </cell>
          <cell r="L638">
            <v>2891089.0745319999</v>
          </cell>
          <cell r="M638">
            <v>1413461.0396449999</v>
          </cell>
          <cell r="N638">
            <v>802336.06963755563</v>
          </cell>
          <cell r="O638">
            <v>422788.87476099998</v>
          </cell>
          <cell r="P638">
            <v>-1169.7266729999999</v>
          </cell>
          <cell r="Q638">
            <v>2651722.0628220001</v>
          </cell>
          <cell r="R638">
            <v>2705859.6858302196</v>
          </cell>
          <cell r="S638">
            <v>2792914.2177360002</v>
          </cell>
          <cell r="T638">
            <v>2892258.8012049999</v>
          </cell>
          <cell r="U638">
            <v>-7214282.6762990002</v>
          </cell>
          <cell r="V638">
            <v>-7289965.444512452</v>
          </cell>
          <cell r="W638">
            <v>-7524502.5613869997</v>
          </cell>
          <cell r="X638">
            <v>-7792150.8006450003</v>
          </cell>
          <cell r="Y638">
            <v>2452842.9081100002</v>
          </cell>
          <cell r="Z638">
            <v>2502920.2093929532</v>
          </cell>
          <cell r="AA638">
            <v>2583445.6514058001</v>
          </cell>
          <cell r="AB638">
            <v>2675339.3911146251</v>
          </cell>
          <cell r="AC638">
            <v>0.5</v>
          </cell>
          <cell r="AD638">
            <v>0.5</v>
          </cell>
          <cell r="AE638">
            <v>0.5</v>
          </cell>
          <cell r="AF638">
            <v>0.5</v>
          </cell>
        </row>
        <row r="639">
          <cell r="A639" t="str">
            <v>R232</v>
          </cell>
          <cell r="B639" t="str">
            <v/>
          </cell>
          <cell r="C639" t="str">
            <v/>
          </cell>
          <cell r="D639" t="str">
            <v/>
          </cell>
          <cell r="E639" t="str">
            <v/>
          </cell>
          <cell r="F639" t="str">
            <v/>
          </cell>
          <cell r="G639" t="str">
            <v>Gedling</v>
          </cell>
          <cell r="H639">
            <v>5000138.3193899998</v>
          </cell>
          <cell r="I639">
            <v>4231224.7261889996</v>
          </cell>
          <cell r="J639">
            <v>3653530.5482760086</v>
          </cell>
          <cell r="K639">
            <v>3350317.1063379999</v>
          </cell>
          <cell r="L639">
            <v>3013860.970985</v>
          </cell>
          <cell r="M639">
            <v>1415714.2897709999</v>
          </cell>
          <cell r="N639">
            <v>780538.58137676679</v>
          </cell>
          <cell r="O639">
            <v>384893.52808900003</v>
          </cell>
          <cell r="P639">
            <v>-57043.387275000001</v>
          </cell>
          <cell r="Q639">
            <v>2815510.4364180001</v>
          </cell>
          <cell r="R639">
            <v>2872991.9668992418</v>
          </cell>
          <cell r="S639">
            <v>2965423.578249</v>
          </cell>
          <cell r="T639">
            <v>3070904.3582600001</v>
          </cell>
          <cell r="U639">
            <v>-5527866.0362999998</v>
          </cell>
          <cell r="V639">
            <v>-5514755.2139348816</v>
          </cell>
          <cell r="W639">
            <v>-5692179.208327</v>
          </cell>
          <cell r="X639">
            <v>-5894651.2960449997</v>
          </cell>
          <cell r="Y639">
            <v>2604347.153686</v>
          </cell>
          <cell r="Z639">
            <v>2657517.5693817986</v>
          </cell>
          <cell r="AA639">
            <v>2743016.8098803251</v>
          </cell>
          <cell r="AB639">
            <v>2840586.5313905003</v>
          </cell>
          <cell r="AC639">
            <v>0.5</v>
          </cell>
          <cell r="AD639">
            <v>0.5</v>
          </cell>
          <cell r="AE639">
            <v>0.5</v>
          </cell>
          <cell r="AF639">
            <v>0.5</v>
          </cell>
        </row>
        <row r="640">
          <cell r="A640" t="str">
            <v>R233</v>
          </cell>
          <cell r="B640" t="str">
            <v/>
          </cell>
          <cell r="C640" t="str">
            <v/>
          </cell>
          <cell r="D640" t="str">
            <v/>
          </cell>
          <cell r="E640" t="str">
            <v/>
          </cell>
          <cell r="F640" t="str">
            <v/>
          </cell>
          <cell r="G640" t="str">
            <v>Mansfield</v>
          </cell>
          <cell r="H640">
            <v>6100214.1131910002</v>
          </cell>
          <cell r="I640">
            <v>5274244.9636129998</v>
          </cell>
          <cell r="J640">
            <v>4653976.6366790477</v>
          </cell>
          <cell r="K640">
            <v>4329338.6995649999</v>
          </cell>
          <cell r="L640">
            <v>3969446.50239</v>
          </cell>
          <cell r="M640">
            <v>1858759.4087660001</v>
          </cell>
          <cell r="N640">
            <v>1168760.444541147</v>
          </cell>
          <cell r="O640">
            <v>731994.05310000002</v>
          </cell>
          <cell r="P640">
            <v>244143.502164</v>
          </cell>
          <cell r="Q640">
            <v>3415485.5548470002</v>
          </cell>
          <cell r="R640">
            <v>3485216.1921379003</v>
          </cell>
          <cell r="S640">
            <v>3597344.6464650002</v>
          </cell>
          <cell r="T640">
            <v>3725303.0002259999</v>
          </cell>
          <cell r="U640">
            <v>-7476022.2055780003</v>
          </cell>
          <cell r="V640">
            <v>-7002732.3801835226</v>
          </cell>
          <cell r="W640">
            <v>-7228028.4635730004</v>
          </cell>
          <cell r="X640">
            <v>-7485131.0528530004</v>
          </cell>
          <cell r="Y640">
            <v>3159324.1382340002</v>
          </cell>
          <cell r="Z640">
            <v>3223824.977727558</v>
          </cell>
          <cell r="AA640">
            <v>3327543.7979801255</v>
          </cell>
          <cell r="AB640">
            <v>3445905.2752090502</v>
          </cell>
          <cell r="AC640">
            <v>0.5</v>
          </cell>
          <cell r="AD640">
            <v>0.5</v>
          </cell>
          <cell r="AE640">
            <v>0.5</v>
          </cell>
          <cell r="AF640">
            <v>0.5</v>
          </cell>
        </row>
        <row r="641">
          <cell r="A641" t="str">
            <v>R234</v>
          </cell>
          <cell r="B641" t="str">
            <v/>
          </cell>
          <cell r="C641" t="str">
            <v/>
          </cell>
          <cell r="D641" t="str">
            <v/>
          </cell>
          <cell r="E641" t="str">
            <v/>
          </cell>
          <cell r="F641" t="str">
            <v/>
          </cell>
          <cell r="G641" t="str">
            <v>Newark and Sherwood</v>
          </cell>
          <cell r="H641">
            <v>6020233.7620430002</v>
          </cell>
          <cell r="I641">
            <v>5142471.1156129995</v>
          </cell>
          <cell r="J641">
            <v>4483110.7550611366</v>
          </cell>
          <cell r="K641">
            <v>4137390.7712699999</v>
          </cell>
          <cell r="L641">
            <v>3753898.7713219998</v>
          </cell>
          <cell r="M641">
            <v>1776668.27862</v>
          </cell>
          <cell r="N641">
            <v>1048591.6043707151</v>
          </cell>
          <cell r="O641">
            <v>592374.22171199997</v>
          </cell>
          <cell r="P641">
            <v>82785.190113999997</v>
          </cell>
          <cell r="Q641">
            <v>3365802.8369920002</v>
          </cell>
          <cell r="R641">
            <v>3434519.1506904219</v>
          </cell>
          <cell r="S641">
            <v>3545016.5495580002</v>
          </cell>
          <cell r="T641">
            <v>3671113.5812070002</v>
          </cell>
          <cell r="U641">
            <v>-10535446.448163999</v>
          </cell>
          <cell r="V641">
            <v>-10799881.410629073</v>
          </cell>
          <cell r="W641">
            <v>-11147341.637692999</v>
          </cell>
          <cell r="X641">
            <v>-11543855.073284</v>
          </cell>
          <cell r="Y641">
            <v>3113367.6242180001</v>
          </cell>
          <cell r="Z641">
            <v>3176930.2143886406</v>
          </cell>
          <cell r="AA641">
            <v>3279140.3083411502</v>
          </cell>
          <cell r="AB641">
            <v>3395780.0626164754</v>
          </cell>
          <cell r="AC641">
            <v>0.5</v>
          </cell>
          <cell r="AD641">
            <v>0.5</v>
          </cell>
          <cell r="AE641">
            <v>0.5</v>
          </cell>
          <cell r="AF641">
            <v>0.5</v>
          </cell>
        </row>
        <row r="642">
          <cell r="A642" t="str">
            <v>R236</v>
          </cell>
          <cell r="B642" t="str">
            <v/>
          </cell>
          <cell r="C642" t="str">
            <v/>
          </cell>
          <cell r="D642" t="str">
            <v/>
          </cell>
          <cell r="E642" t="str">
            <v/>
          </cell>
          <cell r="F642" t="str">
            <v/>
          </cell>
          <cell r="G642" t="str">
            <v>Rushcliffe</v>
          </cell>
          <cell r="H642">
            <v>3902305.9778160001</v>
          </cell>
          <cell r="I642">
            <v>3215835.4670099998</v>
          </cell>
          <cell r="J642">
            <v>2699833.897697791</v>
          </cell>
          <cell r="K642">
            <v>2428219.8526960001</v>
          </cell>
          <cell r="L642">
            <v>2126541.5391850001</v>
          </cell>
          <cell r="M642">
            <v>1033742.6431409999</v>
          </cell>
          <cell r="N642">
            <v>473191.41294124164</v>
          </cell>
          <cell r="O642">
            <v>129940.497688</v>
          </cell>
          <cell r="P642">
            <v>-253488.12658099999</v>
          </cell>
          <cell r="Q642">
            <v>2182092.8238690002</v>
          </cell>
          <cell r="R642">
            <v>2226642.4847565494</v>
          </cell>
          <cell r="S642">
            <v>2298279.355008</v>
          </cell>
          <cell r="T642">
            <v>2380029.6657659998</v>
          </cell>
          <cell r="U642">
            <v>-8928770.4553190004</v>
          </cell>
          <cell r="V642">
            <v>-7846640.5203120969</v>
          </cell>
          <cell r="W642">
            <v>-8099087.3197919996</v>
          </cell>
          <cell r="X642">
            <v>-8387173.6674340004</v>
          </cell>
          <cell r="Y642">
            <v>2018435.8620780001</v>
          </cell>
          <cell r="Z642">
            <v>2059644.2983998084</v>
          </cell>
          <cell r="AA642">
            <v>2125908.4033824001</v>
          </cell>
          <cell r="AB642">
            <v>2201527.4408335499</v>
          </cell>
          <cell r="AC642">
            <v>0.5</v>
          </cell>
          <cell r="AD642">
            <v>0.5</v>
          </cell>
          <cell r="AE642">
            <v>0.5</v>
          </cell>
          <cell r="AF642">
            <v>0.5</v>
          </cell>
        </row>
        <row r="643">
          <cell r="A643" t="str">
            <v>R237</v>
          </cell>
          <cell r="B643" t="str">
            <v/>
          </cell>
          <cell r="C643" t="str">
            <v/>
          </cell>
          <cell r="D643" t="str">
            <v/>
          </cell>
          <cell r="E643" t="str">
            <v/>
          </cell>
          <cell r="F643" t="str">
            <v/>
          </cell>
          <cell r="G643" t="str">
            <v>Cherwell</v>
          </cell>
          <cell r="H643">
            <v>6243953.9704459999</v>
          </cell>
          <cell r="I643">
            <v>5346122.0819659997</v>
          </cell>
          <cell r="J643">
            <v>4671725.0627202196</v>
          </cell>
          <cell r="K643">
            <v>4318243.921046</v>
          </cell>
          <cell r="L643">
            <v>3926187.8708509998</v>
          </cell>
          <cell r="M643">
            <v>1851183.155881</v>
          </cell>
          <cell r="N643">
            <v>1105433.377358987</v>
          </cell>
          <cell r="O643">
            <v>637215.37222699996</v>
          </cell>
          <cell r="P643">
            <v>114224.31314499999</v>
          </cell>
          <cell r="Q643">
            <v>3494938.9260840002</v>
          </cell>
          <cell r="R643">
            <v>3566291.6853612326</v>
          </cell>
          <cell r="S643">
            <v>3681028.5488189999</v>
          </cell>
          <cell r="T643">
            <v>3811963.5577059998</v>
          </cell>
          <cell r="U643">
            <v>-23943446.241482001</v>
          </cell>
          <cell r="V643">
            <v>-27093098.122182839</v>
          </cell>
          <cell r="W643">
            <v>-27964753.436485</v>
          </cell>
          <cell r="X643">
            <v>-28959465.971629001</v>
          </cell>
          <cell r="Y643">
            <v>3232818.5066280002</v>
          </cell>
          <cell r="Z643">
            <v>3298819.8089591404</v>
          </cell>
          <cell r="AA643">
            <v>3404951.4076575749</v>
          </cell>
          <cell r="AB643">
            <v>3526066.29087805</v>
          </cell>
          <cell r="AC643">
            <v>0.5</v>
          </cell>
          <cell r="AD643">
            <v>0.5</v>
          </cell>
          <cell r="AE643">
            <v>0.5</v>
          </cell>
          <cell r="AF643">
            <v>0.5</v>
          </cell>
        </row>
        <row r="644">
          <cell r="A644" t="str">
            <v>R238</v>
          </cell>
          <cell r="B644" t="str">
            <v/>
          </cell>
          <cell r="C644" t="str">
            <v/>
          </cell>
          <cell r="D644" t="str">
            <v/>
          </cell>
          <cell r="E644" t="str">
            <v/>
          </cell>
          <cell r="F644" t="str">
            <v/>
          </cell>
          <cell r="G644" t="str">
            <v>Oxford</v>
          </cell>
          <cell r="H644">
            <v>10144653.940904001</v>
          </cell>
          <cell r="I644">
            <v>8522715.3963530008</v>
          </cell>
          <cell r="J644">
            <v>7303976.0442447029</v>
          </cell>
          <cell r="K644">
            <v>6663803.173502</v>
          </cell>
          <cell r="L644">
            <v>5953263.9498159997</v>
          </cell>
          <cell r="M644">
            <v>2793827.7990689999</v>
          </cell>
          <cell r="N644">
            <v>1458127.3365380224</v>
          </cell>
          <cell r="O644">
            <v>629878.33401800005</v>
          </cell>
          <cell r="P644">
            <v>-295288.94593099999</v>
          </cell>
          <cell r="Q644">
            <v>5728887.5972840004</v>
          </cell>
          <cell r="R644">
            <v>5845848.7077066805</v>
          </cell>
          <cell r="S644">
            <v>6033924.8394839996</v>
          </cell>
          <cell r="T644">
            <v>6248552.8957470004</v>
          </cell>
          <cell r="U644">
            <v>-27709264.756478999</v>
          </cell>
          <cell r="V644">
            <v>-28595639.925608449</v>
          </cell>
          <cell r="W644">
            <v>-29515635.911102999</v>
          </cell>
          <cell r="X644">
            <v>-30565513.682785001</v>
          </cell>
          <cell r="Y644">
            <v>5299221.0274879998</v>
          </cell>
          <cell r="Z644">
            <v>5407410.0546286795</v>
          </cell>
          <cell r="AA644">
            <v>5581380.4765226999</v>
          </cell>
          <cell r="AB644">
            <v>5779911.4285659753</v>
          </cell>
          <cell r="AC644">
            <v>0.5</v>
          </cell>
          <cell r="AD644">
            <v>0.5</v>
          </cell>
          <cell r="AE644">
            <v>0.5</v>
          </cell>
          <cell r="AF644">
            <v>0.5</v>
          </cell>
        </row>
        <row r="645">
          <cell r="A645" t="str">
            <v>R239</v>
          </cell>
          <cell r="B645" t="str">
            <v/>
          </cell>
          <cell r="C645" t="str">
            <v/>
          </cell>
          <cell r="D645" t="str">
            <v/>
          </cell>
          <cell r="E645" t="str">
            <v/>
          </cell>
          <cell r="F645" t="str">
            <v/>
          </cell>
          <cell r="G645" t="str">
            <v>South Oxfordshire</v>
          </cell>
          <cell r="H645">
            <v>4342150.1065640002</v>
          </cell>
          <cell r="I645">
            <v>3578818.1810789998</v>
          </cell>
          <cell r="J645">
            <v>3005010.1902609887</v>
          </cell>
          <cell r="K645">
            <v>2702867.8860200001</v>
          </cell>
          <cell r="L645">
            <v>2367245.7176390002</v>
          </cell>
          <cell r="M645">
            <v>1194864.7260990001</v>
          </cell>
          <cell r="N645">
            <v>572385.88277189992</v>
          </cell>
          <cell r="O645">
            <v>191979.73820699999</v>
          </cell>
          <cell r="P645">
            <v>-232955.28325000001</v>
          </cell>
          <cell r="Q645">
            <v>2383953.4549799999</v>
          </cell>
          <cell r="R645">
            <v>2432624.3074890887</v>
          </cell>
          <cell r="S645">
            <v>2510888.1478129998</v>
          </cell>
          <cell r="T645">
            <v>2600201.000889</v>
          </cell>
          <cell r="U645">
            <v>-15002059.158978</v>
          </cell>
          <cell r="V645">
            <v>-15272457.225801988</v>
          </cell>
          <cell r="W645">
            <v>-15763811.829963</v>
          </cell>
          <cell r="X645">
            <v>-16324534.142947</v>
          </cell>
          <cell r="Y645">
            <v>2205156.9458559998</v>
          </cell>
          <cell r="Z645">
            <v>2250177.4844274074</v>
          </cell>
          <cell r="AA645">
            <v>2322571.5367270247</v>
          </cell>
          <cell r="AB645">
            <v>2405185.9258223251</v>
          </cell>
          <cell r="AC645">
            <v>0.5</v>
          </cell>
          <cell r="AD645">
            <v>0.5</v>
          </cell>
          <cell r="AE645">
            <v>0.5</v>
          </cell>
          <cell r="AF645">
            <v>0.5</v>
          </cell>
        </row>
        <row r="646">
          <cell r="A646" t="str">
            <v>R240</v>
          </cell>
          <cell r="B646" t="str">
            <v/>
          </cell>
          <cell r="C646" t="str">
            <v/>
          </cell>
          <cell r="D646" t="str">
            <v/>
          </cell>
          <cell r="E646" t="str">
            <v/>
          </cell>
          <cell r="F646" t="str">
            <v/>
          </cell>
          <cell r="G646" t="str">
            <v>Vale of White Horse</v>
          </cell>
          <cell r="H646">
            <v>3950474.2554350002</v>
          </cell>
          <cell r="I646">
            <v>3251481.150047</v>
          </cell>
          <cell r="J646">
            <v>2726027.1492597507</v>
          </cell>
          <cell r="K646">
            <v>2449313.0070210001</v>
          </cell>
          <cell r="L646">
            <v>2141924.6290500001</v>
          </cell>
          <cell r="M646">
            <v>1082453.932395</v>
          </cell>
          <cell r="N646">
            <v>512717.01845860481</v>
          </cell>
          <cell r="O646">
            <v>164794.94241300001</v>
          </cell>
          <cell r="P646">
            <v>-223854.25413799999</v>
          </cell>
          <cell r="Q646">
            <v>2169027.217652</v>
          </cell>
          <cell r="R646">
            <v>2213310.1308011459</v>
          </cell>
          <cell r="S646">
            <v>2284518.0646080002</v>
          </cell>
          <cell r="T646">
            <v>2365778.8831879999</v>
          </cell>
          <cell r="U646">
            <v>-21054110.215704001</v>
          </cell>
          <cell r="V646">
            <v>-19615005.640194237</v>
          </cell>
          <cell r="W646">
            <v>-20246071.30235</v>
          </cell>
          <cell r="X646">
            <v>-20966228.587398998</v>
          </cell>
          <cell r="Y646">
            <v>2006350.1763279999</v>
          </cell>
          <cell r="Z646">
            <v>2047311.87099106</v>
          </cell>
          <cell r="AA646">
            <v>2113179.2097624005</v>
          </cell>
          <cell r="AB646">
            <v>2188345.4669488999</v>
          </cell>
          <cell r="AC646">
            <v>0.5</v>
          </cell>
          <cell r="AD646">
            <v>0.5</v>
          </cell>
          <cell r="AE646">
            <v>0.5</v>
          </cell>
          <cell r="AF646">
            <v>0.5</v>
          </cell>
        </row>
        <row r="647">
          <cell r="A647" t="str">
            <v>R241</v>
          </cell>
          <cell r="B647" t="str">
            <v/>
          </cell>
          <cell r="C647" t="str">
            <v/>
          </cell>
          <cell r="D647" t="str">
            <v/>
          </cell>
          <cell r="E647" t="str">
            <v/>
          </cell>
          <cell r="F647" t="str">
            <v/>
          </cell>
          <cell r="G647" t="str">
            <v>West Oxfordshire</v>
          </cell>
          <cell r="H647">
            <v>3528382.0310120001</v>
          </cell>
          <cell r="I647">
            <v>3021492.9034130001</v>
          </cell>
          <cell r="J647">
            <v>2640741.6465402758</v>
          </cell>
          <cell r="K647">
            <v>2441151.7400270002</v>
          </cell>
          <cell r="L647">
            <v>2219773.0082330001</v>
          </cell>
          <cell r="M647">
            <v>1057446.279264</v>
          </cell>
          <cell r="N647">
            <v>636596.99809303507</v>
          </cell>
          <cell r="O647">
            <v>372528.55444199999</v>
          </cell>
          <cell r="P647">
            <v>77568.433208999995</v>
          </cell>
          <cell r="Q647">
            <v>1964046.624148</v>
          </cell>
          <cell r="R647">
            <v>2004144.6484472405</v>
          </cell>
          <cell r="S647">
            <v>2068623.1855850001</v>
          </cell>
          <cell r="T647">
            <v>2142204.5750250001</v>
          </cell>
          <cell r="U647">
            <v>-10385880.875742</v>
          </cell>
          <cell r="V647">
            <v>-11239870.091612028</v>
          </cell>
          <cell r="W647">
            <v>-11601485.896981999</v>
          </cell>
          <cell r="X647">
            <v>-12014153.345463</v>
          </cell>
          <cell r="Y647">
            <v>1816743.1273370001</v>
          </cell>
          <cell r="Z647">
            <v>1853833.7998136976</v>
          </cell>
          <cell r="AA647">
            <v>1913476.4466661252</v>
          </cell>
          <cell r="AB647">
            <v>1981539.2318981253</v>
          </cell>
          <cell r="AC647">
            <v>0.5</v>
          </cell>
          <cell r="AD647">
            <v>0.5</v>
          </cell>
          <cell r="AE647">
            <v>0.5</v>
          </cell>
          <cell r="AF647">
            <v>0.5</v>
          </cell>
        </row>
        <row r="648">
          <cell r="A648" t="str">
            <v>R248</v>
          </cell>
          <cell r="B648" t="str">
            <v/>
          </cell>
          <cell r="C648" t="str">
            <v/>
          </cell>
          <cell r="D648" t="str">
            <v/>
          </cell>
          <cell r="E648" t="str">
            <v/>
          </cell>
          <cell r="F648" t="str">
            <v/>
          </cell>
          <cell r="G648" t="str">
            <v>Mendip</v>
          </cell>
          <cell r="H648">
            <v>4830919.8835709998</v>
          </cell>
          <cell r="I648">
            <v>4063254.4229489998</v>
          </cell>
          <cell r="J648">
            <v>3486385.0601299419</v>
          </cell>
          <cell r="K648">
            <v>3183248.7127120001</v>
          </cell>
          <cell r="L648">
            <v>2846747.8564980002</v>
          </cell>
          <cell r="M648">
            <v>1403342.9331469999</v>
          </cell>
          <cell r="N648">
            <v>772168.75177713763</v>
          </cell>
          <cell r="O648">
            <v>381709.018209</v>
          </cell>
          <cell r="P648">
            <v>-54443.231613000004</v>
          </cell>
          <cell r="Q648">
            <v>2659911.4898009999</v>
          </cell>
          <cell r="R648">
            <v>2714216.3083528043</v>
          </cell>
          <cell r="S648">
            <v>2801539.694503</v>
          </cell>
          <cell r="T648">
            <v>2901191.0881110001</v>
          </cell>
          <cell r="U648">
            <v>-10042598.27077</v>
          </cell>
          <cell r="V648">
            <v>-9596488.5050784331</v>
          </cell>
          <cell r="W648">
            <v>-9905232.4577399995</v>
          </cell>
          <cell r="X648">
            <v>-10257563.791954</v>
          </cell>
          <cell r="Y648">
            <v>2460418.1280660001</v>
          </cell>
          <cell r="Z648">
            <v>2510650.0852263439</v>
          </cell>
          <cell r="AA648">
            <v>2591424.2174152751</v>
          </cell>
          <cell r="AB648">
            <v>2683601.7565026754</v>
          </cell>
          <cell r="AC648">
            <v>0.5</v>
          </cell>
          <cell r="AD648">
            <v>0.5</v>
          </cell>
          <cell r="AE648">
            <v>0.5</v>
          </cell>
          <cell r="AF648">
            <v>0.5</v>
          </cell>
        </row>
        <row r="649">
          <cell r="A649" t="str">
            <v>R249</v>
          </cell>
          <cell r="B649" t="str">
            <v/>
          </cell>
          <cell r="C649" t="str">
            <v/>
          </cell>
          <cell r="D649" t="str">
            <v/>
          </cell>
          <cell r="E649" t="str">
            <v/>
          </cell>
          <cell r="F649" t="str">
            <v/>
          </cell>
          <cell r="G649" t="str">
            <v>Sedgemoor</v>
          </cell>
          <cell r="H649">
            <v>5633716.243365</v>
          </cell>
          <cell r="I649">
            <v>4832564.3018819997</v>
          </cell>
          <cell r="J649">
            <v>4230886.7971736509</v>
          </cell>
          <cell r="K649">
            <v>3915834.3920149999</v>
          </cell>
          <cell r="L649">
            <v>3566515.5891359998</v>
          </cell>
          <cell r="M649">
            <v>1581042.6317479999</v>
          </cell>
          <cell r="N649">
            <v>912981.98046151735</v>
          </cell>
          <cell r="O649">
            <v>491183.96234999999</v>
          </cell>
          <cell r="P649">
            <v>20049.577632</v>
          </cell>
          <cell r="Q649">
            <v>3251521.670134</v>
          </cell>
          <cell r="R649">
            <v>3317904.8167121341</v>
          </cell>
          <cell r="S649">
            <v>3424650.4296650002</v>
          </cell>
          <cell r="T649">
            <v>3546466.0115049998</v>
          </cell>
          <cell r="U649">
            <v>-10643091.576105</v>
          </cell>
          <cell r="V649">
            <v>-10219662.898588253</v>
          </cell>
          <cell r="W649">
            <v>-10548455.989572</v>
          </cell>
          <cell r="X649">
            <v>-10923666.928695001</v>
          </cell>
          <cell r="Y649">
            <v>3007657.5448739999</v>
          </cell>
          <cell r="Z649">
            <v>3069061.9554587239</v>
          </cell>
          <cell r="AA649">
            <v>3167801.6474401252</v>
          </cell>
          <cell r="AB649">
            <v>3280481.0606421251</v>
          </cell>
          <cell r="AC649">
            <v>0.5</v>
          </cell>
          <cell r="AD649">
            <v>0.5</v>
          </cell>
          <cell r="AE649">
            <v>0.5</v>
          </cell>
          <cell r="AF649">
            <v>0.5</v>
          </cell>
        </row>
        <row r="650">
          <cell r="A650" t="str">
            <v>R250</v>
          </cell>
          <cell r="B650" t="str">
            <v/>
          </cell>
          <cell r="C650" t="str">
            <v/>
          </cell>
          <cell r="D650" t="str">
            <v/>
          </cell>
          <cell r="E650" t="str">
            <v/>
          </cell>
          <cell r="F650" t="str">
            <v/>
          </cell>
          <cell r="G650" t="str">
            <v>Taunton Deane</v>
          </cell>
          <cell r="H650">
            <v>4431811.0486740004</v>
          </cell>
          <cell r="I650">
            <v>3713571.2097140001</v>
          </cell>
          <cell r="J650">
            <v>3173835.5491478834</v>
          </cell>
          <cell r="K650">
            <v>2890188.340326</v>
          </cell>
          <cell r="L650">
            <v>2575312.8789459998</v>
          </cell>
          <cell r="M650">
            <v>1235136.71034</v>
          </cell>
          <cell r="N650">
            <v>644801.26993358042</v>
          </cell>
          <cell r="O650">
            <v>279788.46166700003</v>
          </cell>
          <cell r="P650">
            <v>-127939.507315</v>
          </cell>
          <cell r="Q650">
            <v>2478434.4993730001</v>
          </cell>
          <cell r="R650">
            <v>2529034.279214303</v>
          </cell>
          <cell r="S650">
            <v>2610399.8786590002</v>
          </cell>
          <cell r="T650">
            <v>2703252.3862609998</v>
          </cell>
          <cell r="U650">
            <v>-13843420.66409</v>
          </cell>
          <cell r="V650">
            <v>-12262201.245613314</v>
          </cell>
          <cell r="W650">
            <v>-12656708.098708</v>
          </cell>
          <cell r="X650">
            <v>-13106910.036946001</v>
          </cell>
          <cell r="Y650">
            <v>2292551.9119199999</v>
          </cell>
          <cell r="Z650">
            <v>2339356.7082732306</v>
          </cell>
          <cell r="AA650">
            <v>2414619.8877595752</v>
          </cell>
          <cell r="AB650">
            <v>2500508.4572914247</v>
          </cell>
          <cell r="AC650">
            <v>0.5</v>
          </cell>
          <cell r="AD650">
            <v>0.5</v>
          </cell>
          <cell r="AE650">
            <v>0.5</v>
          </cell>
          <cell r="AF650">
            <v>0.5</v>
          </cell>
        </row>
        <row r="651">
          <cell r="A651" t="str">
            <v>R251</v>
          </cell>
          <cell r="B651" t="str">
            <v/>
          </cell>
          <cell r="C651" t="str">
            <v/>
          </cell>
          <cell r="D651" t="str">
            <v/>
          </cell>
          <cell r="E651" t="str">
            <v/>
          </cell>
          <cell r="F651" t="str">
            <v/>
          </cell>
          <cell r="G651" t="str">
            <v>West Somerset</v>
          </cell>
          <cell r="H651">
            <v>1931878.0451219999</v>
          </cell>
          <cell r="I651">
            <v>1651014.077845</v>
          </cell>
          <cell r="J651">
            <v>1440051.576890205</v>
          </cell>
          <cell r="K651">
            <v>1329494.2686040001</v>
          </cell>
          <cell r="L651">
            <v>1206878.379523</v>
          </cell>
          <cell r="M651">
            <v>550319.714652</v>
          </cell>
          <cell r="N651">
            <v>316885.41044220049</v>
          </cell>
          <cell r="O651">
            <v>170192.93025999999</v>
          </cell>
          <cell r="P651">
            <v>6340.4332519999998</v>
          </cell>
          <cell r="Q651">
            <v>1100694.363193</v>
          </cell>
          <cell r="R651">
            <v>1123166.1664480045</v>
          </cell>
          <cell r="S651">
            <v>1159301.338344</v>
          </cell>
          <cell r="T651">
            <v>1200537.946271</v>
          </cell>
          <cell r="U651">
            <v>-3061669.2369200001</v>
          </cell>
          <cell r="V651">
            <v>-6058368.7087923354</v>
          </cell>
          <cell r="W651">
            <v>-6253282.1608159998</v>
          </cell>
          <cell r="X651">
            <v>-6475712.8060670001</v>
          </cell>
          <cell r="Y651">
            <v>1018142.285954</v>
          </cell>
          <cell r="Z651">
            <v>1038928.7039644043</v>
          </cell>
          <cell r="AA651">
            <v>1072353.7379682001</v>
          </cell>
          <cell r="AB651">
            <v>1110497.600300675</v>
          </cell>
          <cell r="AC651">
            <v>0.5</v>
          </cell>
          <cell r="AD651">
            <v>0.5</v>
          </cell>
          <cell r="AE651">
            <v>0.5</v>
          </cell>
          <cell r="AF651">
            <v>0.5</v>
          </cell>
        </row>
        <row r="652">
          <cell r="A652" t="str">
            <v>R252</v>
          </cell>
          <cell r="B652" t="str">
            <v/>
          </cell>
          <cell r="C652" t="str">
            <v/>
          </cell>
          <cell r="D652" t="str">
            <v/>
          </cell>
          <cell r="E652" t="str">
            <v/>
          </cell>
          <cell r="F652" t="str">
            <v/>
          </cell>
          <cell r="G652" t="str">
            <v>South Somerset</v>
          </cell>
          <cell r="H652">
            <v>6101846.9693449996</v>
          </cell>
          <cell r="I652">
            <v>5031733.5073600002</v>
          </cell>
          <cell r="J652">
            <v>4227323.8216707353</v>
          </cell>
          <cell r="K652">
            <v>3803789.9649410001</v>
          </cell>
          <cell r="L652">
            <v>3333337.1942139999</v>
          </cell>
          <cell r="M652">
            <v>1675549.5587889999</v>
          </cell>
          <cell r="N652">
            <v>802619.93886473402</v>
          </cell>
          <cell r="O652">
            <v>268904.46591999999</v>
          </cell>
          <cell r="P652">
            <v>-327284.97272100003</v>
          </cell>
          <cell r="Q652">
            <v>3356183.9485709998</v>
          </cell>
          <cell r="R652">
            <v>3424703.8828060012</v>
          </cell>
          <cell r="S652">
            <v>3534885.49902</v>
          </cell>
          <cell r="T652">
            <v>3660622.1669359999</v>
          </cell>
          <cell r="U652">
            <v>-14065381.226865999</v>
          </cell>
          <cell r="V652">
            <v>-13138794.650001366</v>
          </cell>
          <cell r="W652">
            <v>-13561503.789006</v>
          </cell>
          <cell r="X652">
            <v>-14043889.512341</v>
          </cell>
          <cell r="Y652">
            <v>3104470.1524279998</v>
          </cell>
          <cell r="Z652">
            <v>3167851.0915955515</v>
          </cell>
          <cell r="AA652">
            <v>3269769.0865935003</v>
          </cell>
          <cell r="AB652">
            <v>3386075.5044157999</v>
          </cell>
          <cell r="AC652">
            <v>0.5</v>
          </cell>
          <cell r="AD652">
            <v>0.5</v>
          </cell>
          <cell r="AE652">
            <v>0.5</v>
          </cell>
          <cell r="AF652">
            <v>0.5</v>
          </cell>
        </row>
        <row r="653">
          <cell r="A653" t="str">
            <v>R253</v>
          </cell>
          <cell r="B653" t="str">
            <v/>
          </cell>
          <cell r="C653" t="str">
            <v/>
          </cell>
          <cell r="D653" t="str">
            <v/>
          </cell>
          <cell r="E653" t="str">
            <v/>
          </cell>
          <cell r="F653" t="str">
            <v/>
          </cell>
          <cell r="G653" t="str">
            <v>Cannock Chase</v>
          </cell>
          <cell r="H653">
            <v>4955349.8909179997</v>
          </cell>
          <cell r="I653">
            <v>4193019.7578019998</v>
          </cell>
          <cell r="J653">
            <v>3620268.7100810697</v>
          </cell>
          <cell r="K653">
            <v>3319639.9808660001</v>
          </cell>
          <cell r="L653">
            <v>2986048.3516819999</v>
          </cell>
          <cell r="M653">
            <v>1405767.0220000001</v>
          </cell>
          <cell r="N653">
            <v>776111.35370988585</v>
          </cell>
          <cell r="O653">
            <v>383978.69743499998</v>
          </cell>
          <cell r="P653">
            <v>-54035.060275000003</v>
          </cell>
          <cell r="Q653">
            <v>2787252.7358019999</v>
          </cell>
          <cell r="R653">
            <v>2844157.3563711839</v>
          </cell>
          <cell r="S653">
            <v>2935661.2834310001</v>
          </cell>
          <cell r="T653">
            <v>3040083.4119580002</v>
          </cell>
          <cell r="U653">
            <v>-10619878.358492</v>
          </cell>
          <cell r="V653">
            <v>-8803830.584492432</v>
          </cell>
          <cell r="W653">
            <v>-9087072.6736980006</v>
          </cell>
          <cell r="X653">
            <v>-9410301.8813799992</v>
          </cell>
          <cell r="Y653">
            <v>2578208.7806170001</v>
          </cell>
          <cell r="Z653">
            <v>2630845.5546433451</v>
          </cell>
          <cell r="AA653">
            <v>2715486.6871736753</v>
          </cell>
          <cell r="AB653">
            <v>2812077.1560611501</v>
          </cell>
          <cell r="AC653">
            <v>0.5</v>
          </cell>
          <cell r="AD653">
            <v>0.5</v>
          </cell>
          <cell r="AE653">
            <v>0.5</v>
          </cell>
          <cell r="AF653">
            <v>0.5</v>
          </cell>
        </row>
        <row r="654">
          <cell r="A654" t="str">
            <v>R254</v>
          </cell>
          <cell r="B654" t="str">
            <v/>
          </cell>
          <cell r="C654" t="str">
            <v/>
          </cell>
          <cell r="D654" t="str">
            <v/>
          </cell>
          <cell r="E654" t="str">
            <v/>
          </cell>
          <cell r="F654" t="str">
            <v/>
          </cell>
          <cell r="G654" t="str">
            <v>East Staffordshire</v>
          </cell>
          <cell r="H654">
            <v>5280847.5205229996</v>
          </cell>
          <cell r="I654">
            <v>4435637.03663</v>
          </cell>
          <cell r="J654">
            <v>3800495.2571926457</v>
          </cell>
          <cell r="K654">
            <v>3466736.0814189999</v>
          </cell>
          <cell r="L654">
            <v>3096241.3544450002</v>
          </cell>
          <cell r="M654">
            <v>1507687.542652</v>
          </cell>
          <cell r="N654">
            <v>812768.67416256852</v>
          </cell>
          <cell r="O654">
            <v>382886.57652800001</v>
          </cell>
          <cell r="P654">
            <v>-97301.367159000001</v>
          </cell>
          <cell r="Q654">
            <v>2927949.493977</v>
          </cell>
          <cell r="R654">
            <v>2987726.5830300772</v>
          </cell>
          <cell r="S654">
            <v>3083849.5048910002</v>
          </cell>
          <cell r="T654">
            <v>3193542.7216039998</v>
          </cell>
          <cell r="U654">
            <v>-18835106.439029999</v>
          </cell>
          <cell r="V654">
            <v>-17871348.16842043</v>
          </cell>
          <cell r="W654">
            <v>-18446315.842271999</v>
          </cell>
          <cell r="X654">
            <v>-19102455.423020002</v>
          </cell>
          <cell r="Y654">
            <v>2708353.2819289998</v>
          </cell>
          <cell r="Z654">
            <v>2763647.0893028216</v>
          </cell>
          <cell r="AA654">
            <v>2852560.7920241752</v>
          </cell>
          <cell r="AB654">
            <v>2954027.0174837001</v>
          </cell>
          <cell r="AC654">
            <v>0.5</v>
          </cell>
          <cell r="AD654">
            <v>0.5</v>
          </cell>
          <cell r="AE654">
            <v>0.5</v>
          </cell>
          <cell r="AF654">
            <v>0.5</v>
          </cell>
        </row>
        <row r="655">
          <cell r="A655" t="str">
            <v>R255</v>
          </cell>
          <cell r="B655" t="str">
            <v/>
          </cell>
          <cell r="C655" t="str">
            <v/>
          </cell>
          <cell r="D655" t="str">
            <v/>
          </cell>
          <cell r="E655" t="str">
            <v/>
          </cell>
          <cell r="F655" t="str">
            <v/>
          </cell>
          <cell r="G655" t="str">
            <v>Lichfield</v>
          </cell>
          <cell r="H655">
            <v>3372296.4798130002</v>
          </cell>
          <cell r="I655">
            <v>2710660.7338080001</v>
          </cell>
          <cell r="J655">
            <v>2213202.7281848453</v>
          </cell>
          <cell r="K655">
            <v>1950958.9316670001</v>
          </cell>
          <cell r="L655">
            <v>1659545.3920499999</v>
          </cell>
          <cell r="M655">
            <v>773444.24166000006</v>
          </cell>
          <cell r="N655">
            <v>236435.9763741903</v>
          </cell>
          <cell r="O655">
            <v>-89405.539258999997</v>
          </cell>
          <cell r="P655">
            <v>-453395.29951500002</v>
          </cell>
          <cell r="Q655">
            <v>1937216.492148</v>
          </cell>
          <cell r="R655">
            <v>1976766.751810655</v>
          </cell>
          <cell r="S655">
            <v>2040364.470926</v>
          </cell>
          <cell r="T655">
            <v>2112940.6915640002</v>
          </cell>
          <cell r="U655">
            <v>-11269405.350628</v>
          </cell>
          <cell r="V655">
            <v>-11025733.411692524</v>
          </cell>
          <cell r="W655">
            <v>-11380459.884059999</v>
          </cell>
          <cell r="X655">
            <v>-11785265.38782</v>
          </cell>
          <cell r="Y655">
            <v>1791925.2552370001</v>
          </cell>
          <cell r="Z655">
            <v>1828509.245424856</v>
          </cell>
          <cell r="AA655">
            <v>1887337.1356065501</v>
          </cell>
          <cell r="AB655">
            <v>1954470.1396967003</v>
          </cell>
          <cell r="AC655">
            <v>0.5</v>
          </cell>
          <cell r="AD655">
            <v>0.5</v>
          </cell>
          <cell r="AE655">
            <v>0.5</v>
          </cell>
          <cell r="AF655">
            <v>0.5</v>
          </cell>
        </row>
        <row r="656">
          <cell r="A656" t="str">
            <v>R256</v>
          </cell>
          <cell r="B656" t="str">
            <v/>
          </cell>
          <cell r="C656" t="str">
            <v/>
          </cell>
          <cell r="D656" t="str">
            <v/>
          </cell>
          <cell r="E656" t="str">
            <v/>
          </cell>
          <cell r="F656" t="str">
            <v/>
          </cell>
          <cell r="G656" t="str">
            <v>Newcastle-under-Lyme</v>
          </cell>
          <cell r="H656">
            <v>6143911.7842969997</v>
          </cell>
          <cell r="I656">
            <v>5233125.1647349996</v>
          </cell>
          <cell r="J656">
            <v>4548902.9576679589</v>
          </cell>
          <cell r="K656">
            <v>4189974.545804</v>
          </cell>
          <cell r="L656">
            <v>3791767.722699</v>
          </cell>
          <cell r="M656">
            <v>1813983.7468630001</v>
          </cell>
          <cell r="N656">
            <v>1059956.2643155903</v>
          </cell>
          <cell r="O656">
            <v>588779.37821500003</v>
          </cell>
          <cell r="P656">
            <v>62477.237450000001</v>
          </cell>
          <cell r="Q656">
            <v>3419141.417872</v>
          </cell>
          <cell r="R656">
            <v>3488946.6933523687</v>
          </cell>
          <cell r="S656">
            <v>3601195.1675900002</v>
          </cell>
          <cell r="T656">
            <v>3729290.4852490001</v>
          </cell>
          <cell r="U656">
            <v>-9586996.3458910007</v>
          </cell>
          <cell r="V656">
            <v>-8980737.8962223735</v>
          </cell>
          <cell r="W656">
            <v>-9269671.5529900007</v>
          </cell>
          <cell r="X656">
            <v>-9599395.8436530009</v>
          </cell>
          <cell r="Y656">
            <v>3162705.8115320001</v>
          </cell>
          <cell r="Z656">
            <v>3227275.6913509411</v>
          </cell>
          <cell r="AA656">
            <v>3331105.5300207501</v>
          </cell>
          <cell r="AB656">
            <v>3449593.6988553251</v>
          </cell>
          <cell r="AC656">
            <v>0.5</v>
          </cell>
          <cell r="AD656">
            <v>0.5</v>
          </cell>
          <cell r="AE656">
            <v>0.5</v>
          </cell>
          <cell r="AF656">
            <v>0.5</v>
          </cell>
        </row>
        <row r="657">
          <cell r="A657" t="str">
            <v>R257</v>
          </cell>
          <cell r="B657" t="str">
            <v/>
          </cell>
          <cell r="C657" t="str">
            <v/>
          </cell>
          <cell r="D657" t="str">
            <v/>
          </cell>
          <cell r="E657" t="str">
            <v/>
          </cell>
          <cell r="F657" t="str">
            <v/>
          </cell>
          <cell r="G657" t="str">
            <v>South Staffordshire</v>
          </cell>
          <cell r="H657">
            <v>3833382.435331</v>
          </cell>
          <cell r="I657">
            <v>3292216.7179939998</v>
          </cell>
          <cell r="J657">
            <v>2885757.2646095213</v>
          </cell>
          <cell r="K657">
            <v>2672813.290304</v>
          </cell>
          <cell r="L657">
            <v>2436667.4396950002</v>
          </cell>
          <cell r="M657">
            <v>1143512.4128759999</v>
          </cell>
          <cell r="N657">
            <v>693184.95942557976</v>
          </cell>
          <cell r="O657">
            <v>409700.24100899999</v>
          </cell>
          <cell r="P657">
            <v>93054.953003999995</v>
          </cell>
          <cell r="Q657">
            <v>2148704.3051180001</v>
          </cell>
          <cell r="R657">
            <v>2192572.3051839415</v>
          </cell>
          <cell r="S657">
            <v>2263113.0492949998</v>
          </cell>
          <cell r="T657">
            <v>2343612.4866920002</v>
          </cell>
          <cell r="U657">
            <v>-5870943.9050559998</v>
          </cell>
          <cell r="V657">
            <v>-5459737.9703211505</v>
          </cell>
          <cell r="W657">
            <v>-5635391.9171329997</v>
          </cell>
          <cell r="X657">
            <v>-5835844.0682009999</v>
          </cell>
          <cell r="Y657">
            <v>1987551.482234</v>
          </cell>
          <cell r="Z657">
            <v>2028129.3822951459</v>
          </cell>
          <cell r="AA657">
            <v>2093379.5705978749</v>
          </cell>
          <cell r="AB657">
            <v>2167841.5501901004</v>
          </cell>
          <cell r="AC657">
            <v>0.5</v>
          </cell>
          <cell r="AD657">
            <v>0.5</v>
          </cell>
          <cell r="AE657">
            <v>0.5</v>
          </cell>
          <cell r="AF657">
            <v>0.5</v>
          </cell>
        </row>
        <row r="658">
          <cell r="A658" t="str">
            <v>R258</v>
          </cell>
          <cell r="B658" t="str">
            <v/>
          </cell>
          <cell r="C658" t="str">
            <v/>
          </cell>
          <cell r="D658" t="str">
            <v/>
          </cell>
          <cell r="E658" t="str">
            <v/>
          </cell>
          <cell r="F658" t="str">
            <v/>
          </cell>
          <cell r="G658" t="str">
            <v>Stafford</v>
          </cell>
          <cell r="H658">
            <v>4694618.0468020001</v>
          </cell>
          <cell r="I658">
            <v>3873274.0989270001</v>
          </cell>
          <cell r="J658">
            <v>3255872.3611151674</v>
          </cell>
          <cell r="K658">
            <v>2930821.9577159998</v>
          </cell>
          <cell r="L658">
            <v>2569770.2416010001</v>
          </cell>
          <cell r="M658">
            <v>1288409.3632</v>
          </cell>
          <cell r="N658">
            <v>618234.96321872063</v>
          </cell>
          <cell r="O658">
            <v>208324.91605699999</v>
          </cell>
          <cell r="P658">
            <v>-249566.62882300001</v>
          </cell>
          <cell r="Q658">
            <v>2584864.7357259998</v>
          </cell>
          <cell r="R658">
            <v>2637637.3978964468</v>
          </cell>
          <cell r="S658">
            <v>2722497.0416589999</v>
          </cell>
          <cell r="T658">
            <v>2819336.8704240001</v>
          </cell>
          <cell r="U658">
            <v>-14493676.632847</v>
          </cell>
          <cell r="V658">
            <v>-13472337.111158933</v>
          </cell>
          <cell r="W658">
            <v>-13905777.177188</v>
          </cell>
          <cell r="X658">
            <v>-14400408.781950001</v>
          </cell>
          <cell r="Y658">
            <v>2390999.8805470001</v>
          </cell>
          <cell r="Z658">
            <v>2439814.5930542136</v>
          </cell>
          <cell r="AA658">
            <v>2518309.7635345748</v>
          </cell>
          <cell r="AB658">
            <v>2607886.6051422004</v>
          </cell>
          <cell r="AC658">
            <v>0.5</v>
          </cell>
          <cell r="AD658">
            <v>0.5</v>
          </cell>
          <cell r="AE658">
            <v>0.5</v>
          </cell>
          <cell r="AF658">
            <v>0.5</v>
          </cell>
        </row>
        <row r="659">
          <cell r="A659" t="str">
            <v>R259</v>
          </cell>
          <cell r="B659" t="str">
            <v/>
          </cell>
          <cell r="C659" t="str">
            <v/>
          </cell>
          <cell r="D659" t="str">
            <v/>
          </cell>
          <cell r="E659" t="str">
            <v/>
          </cell>
          <cell r="F659" t="str">
            <v/>
          </cell>
          <cell r="G659" t="str">
            <v>Staffordshire Moorlands</v>
          </cell>
          <cell r="H659">
            <v>4319507.5319170002</v>
          </cell>
          <cell r="I659">
            <v>3646291.242759</v>
          </cell>
          <cell r="J659">
            <v>3140446.9462064896</v>
          </cell>
          <cell r="K659">
            <v>2874791.86931</v>
          </cell>
          <cell r="L659">
            <v>2579955.647597</v>
          </cell>
          <cell r="M659">
            <v>1246290.506298</v>
          </cell>
          <cell r="N659">
            <v>691447.73554190062</v>
          </cell>
          <cell r="O659">
            <v>347001.995169</v>
          </cell>
          <cell r="P659">
            <v>-37748.277806999999</v>
          </cell>
          <cell r="Q659">
            <v>2400000.7364610001</v>
          </cell>
          <cell r="R659">
            <v>2448999.210664589</v>
          </cell>
          <cell r="S659">
            <v>2527789.874142</v>
          </cell>
          <cell r="T659">
            <v>2617703.9254040001</v>
          </cell>
          <cell r="U659">
            <v>-4755242.5798209999</v>
          </cell>
          <cell r="V659">
            <v>-5162330.0200737156</v>
          </cell>
          <cell r="W659">
            <v>-5328415.5809009997</v>
          </cell>
          <cell r="X659">
            <v>-5517948.5150220003</v>
          </cell>
          <cell r="Y659">
            <v>2220000.6812260002</v>
          </cell>
          <cell r="Z659">
            <v>2265324.269864745</v>
          </cell>
          <cell r="AA659">
            <v>2338205.6335813501</v>
          </cell>
          <cell r="AB659">
            <v>2421376.1309987004</v>
          </cell>
          <cell r="AC659">
            <v>0.5</v>
          </cell>
          <cell r="AD659">
            <v>0.5</v>
          </cell>
          <cell r="AE659">
            <v>0.5</v>
          </cell>
          <cell r="AF659">
            <v>0.5</v>
          </cell>
        </row>
        <row r="660">
          <cell r="A660" t="str">
            <v>R261</v>
          </cell>
          <cell r="B660" t="str">
            <v/>
          </cell>
          <cell r="C660" t="str">
            <v/>
          </cell>
          <cell r="D660" t="str">
            <v/>
          </cell>
          <cell r="E660" t="str">
            <v/>
          </cell>
          <cell r="F660" t="str">
            <v/>
          </cell>
          <cell r="G660" t="str">
            <v>Tamworth</v>
          </cell>
          <cell r="H660">
            <v>3875610.371276</v>
          </cell>
          <cell r="I660">
            <v>3349765.1586779999</v>
          </cell>
          <cell r="J660">
            <v>2954851.7448813613</v>
          </cell>
          <cell r="K660">
            <v>2748079.9652780001</v>
          </cell>
          <cell r="L660">
            <v>2518824.0145999999</v>
          </cell>
          <cell r="M660">
            <v>1209603.29461</v>
          </cell>
          <cell r="N660">
            <v>770996.28343441896</v>
          </cell>
          <cell r="O660">
            <v>493964.20321599999</v>
          </cell>
          <cell r="P660">
            <v>184528.85066200001</v>
          </cell>
          <cell r="Q660">
            <v>2140161.8640680001</v>
          </cell>
          <cell r="R660">
            <v>2183855.4614469423</v>
          </cell>
          <cell r="S660">
            <v>2254115.7620609999</v>
          </cell>
          <cell r="T660">
            <v>2334295.1639390001</v>
          </cell>
          <cell r="U660">
            <v>-10639952.17382</v>
          </cell>
          <cell r="V660">
            <v>-9791708.0107736066</v>
          </cell>
          <cell r="W660">
            <v>-10106732.681824001</v>
          </cell>
          <cell r="X660">
            <v>-10466231.424082</v>
          </cell>
          <cell r="Y660">
            <v>1979649.7242630001</v>
          </cell>
          <cell r="Z660">
            <v>2020066.3018384217</v>
          </cell>
          <cell r="AA660">
            <v>2085057.079906425</v>
          </cell>
          <cell r="AB660">
            <v>2159223.0266435752</v>
          </cell>
          <cell r="AC660">
            <v>0.5</v>
          </cell>
          <cell r="AD660">
            <v>0.5</v>
          </cell>
          <cell r="AE660">
            <v>0.5</v>
          </cell>
          <cell r="AF660">
            <v>0.5</v>
          </cell>
        </row>
        <row r="661">
          <cell r="A661" t="str">
            <v>R262</v>
          </cell>
          <cell r="B661" t="str">
            <v/>
          </cell>
          <cell r="C661" t="str">
            <v/>
          </cell>
          <cell r="D661" t="str">
            <v/>
          </cell>
          <cell r="E661" t="str">
            <v/>
          </cell>
          <cell r="F661" t="str">
            <v/>
          </cell>
          <cell r="G661" t="str">
            <v>Babergh</v>
          </cell>
          <cell r="H661">
            <v>3544529.8156980001</v>
          </cell>
          <cell r="I661">
            <v>2948846.195299</v>
          </cell>
          <cell r="J661">
            <v>2501134.4062393261</v>
          </cell>
          <cell r="K661">
            <v>2265617.1097690002</v>
          </cell>
          <cell r="L661">
            <v>2004085.8407980001</v>
          </cell>
          <cell r="M661">
            <v>991546.43834300002</v>
          </cell>
          <cell r="N661">
            <v>503874.36919206474</v>
          </cell>
          <cell r="O661">
            <v>204100.03140899999</v>
          </cell>
          <cell r="P661">
            <v>-130759.86117800001</v>
          </cell>
          <cell r="Q661">
            <v>1957299.7569550001</v>
          </cell>
          <cell r="R661">
            <v>1997260.0370472616</v>
          </cell>
          <cell r="S661">
            <v>2061517.0783599999</v>
          </cell>
          <cell r="T661">
            <v>2134845.7019759999</v>
          </cell>
          <cell r="U661">
            <v>-7266763.8372649997</v>
          </cell>
          <cell r="V661">
            <v>-6715707.5185730793</v>
          </cell>
          <cell r="W661">
            <v>-6931769.2669000002</v>
          </cell>
          <cell r="X661">
            <v>-7178333.8502839999</v>
          </cell>
          <cell r="Y661">
            <v>1810502.2751839999</v>
          </cell>
          <cell r="Z661">
            <v>1847465.534268717</v>
          </cell>
          <cell r="AA661">
            <v>1906903.297483</v>
          </cell>
          <cell r="AB661">
            <v>1974732.2743277999</v>
          </cell>
          <cell r="AC661">
            <v>0.5</v>
          </cell>
          <cell r="AD661">
            <v>0.5</v>
          </cell>
          <cell r="AE661">
            <v>0.5</v>
          </cell>
          <cell r="AF661">
            <v>0.5</v>
          </cell>
        </row>
        <row r="662">
          <cell r="A662" t="str">
            <v>R263</v>
          </cell>
          <cell r="B662" t="str">
            <v/>
          </cell>
          <cell r="C662" t="str">
            <v/>
          </cell>
          <cell r="D662" t="str">
            <v/>
          </cell>
          <cell r="E662" t="str">
            <v/>
          </cell>
          <cell r="F662" t="str">
            <v/>
          </cell>
          <cell r="G662" t="str">
            <v>Forest Heath</v>
          </cell>
          <cell r="H662">
            <v>3245481.1081389999</v>
          </cell>
          <cell r="I662">
            <v>2838334.8794869999</v>
          </cell>
          <cell r="J662">
            <v>2532697.6113067945</v>
          </cell>
          <cell r="K662">
            <v>2373087.033301</v>
          </cell>
          <cell r="L662">
            <v>2196273.7026280002</v>
          </cell>
          <cell r="M662">
            <v>1004215.179028</v>
          </cell>
          <cell r="N662">
            <v>661132.47782652685</v>
          </cell>
          <cell r="O662">
            <v>441308.78992399998</v>
          </cell>
          <cell r="P662">
            <v>195781.675017</v>
          </cell>
          <cell r="Q662">
            <v>1834119.700459</v>
          </cell>
          <cell r="R662">
            <v>1871565.1334802676</v>
          </cell>
          <cell r="S662">
            <v>1931778.2433760001</v>
          </cell>
          <cell r="T662">
            <v>2000492.027611</v>
          </cell>
          <cell r="U662">
            <v>-7023477.0546080004</v>
          </cell>
          <cell r="V662">
            <v>-7340991.6065419232</v>
          </cell>
          <cell r="W662">
            <v>-7577170.36754</v>
          </cell>
          <cell r="X662">
            <v>-7846692.0124430005</v>
          </cell>
          <cell r="Y662">
            <v>1696560.7229239999</v>
          </cell>
          <cell r="Z662">
            <v>1731197.7484692477</v>
          </cell>
          <cell r="AA662">
            <v>1786894.8751228002</v>
          </cell>
          <cell r="AB662">
            <v>1850455.125540175</v>
          </cell>
          <cell r="AC662">
            <v>0.5</v>
          </cell>
          <cell r="AD662">
            <v>0.5</v>
          </cell>
          <cell r="AE662">
            <v>0.5</v>
          </cell>
          <cell r="AF662">
            <v>0.5</v>
          </cell>
        </row>
        <row r="663">
          <cell r="A663" t="str">
            <v>R264</v>
          </cell>
          <cell r="B663" t="str">
            <v/>
          </cell>
          <cell r="C663" t="str">
            <v/>
          </cell>
          <cell r="D663" t="str">
            <v/>
          </cell>
          <cell r="E663" t="str">
            <v/>
          </cell>
          <cell r="F663" t="str">
            <v/>
          </cell>
          <cell r="G663" t="str">
            <v>Ipswich</v>
          </cell>
          <cell r="H663">
            <v>6948546.8028999995</v>
          </cell>
          <cell r="I663">
            <v>5556240.8847319996</v>
          </cell>
          <cell r="J663">
            <v>4509354.1269127093</v>
          </cell>
          <cell r="K663">
            <v>3957259.9514370002</v>
          </cell>
          <cell r="L663">
            <v>3343679.2866710001</v>
          </cell>
          <cell r="M663">
            <v>1568575.008808</v>
          </cell>
          <cell r="N663">
            <v>440275.96615689807</v>
          </cell>
          <cell r="O663">
            <v>-242731.019184</v>
          </cell>
          <cell r="P663">
            <v>-1005706.302267</v>
          </cell>
          <cell r="Q663">
            <v>3987665.8759240001</v>
          </cell>
          <cell r="R663">
            <v>4069078.1607558113</v>
          </cell>
          <cell r="S663">
            <v>4199990.970621</v>
          </cell>
          <cell r="T663">
            <v>4349385.5889379997</v>
          </cell>
          <cell r="U663">
            <v>-18076601.412595998</v>
          </cell>
          <cell r="V663">
            <v>-15959147.145060437</v>
          </cell>
          <cell r="W663">
            <v>-16472594.346926</v>
          </cell>
          <cell r="X663">
            <v>-17058528.212584998</v>
          </cell>
          <cell r="Y663">
            <v>3688590.9352290002</v>
          </cell>
          <cell r="Z663">
            <v>3763897.2986991256</v>
          </cell>
          <cell r="AA663">
            <v>3884991.6478244253</v>
          </cell>
          <cell r="AB663">
            <v>4023181.6697676498</v>
          </cell>
          <cell r="AC663">
            <v>0.5</v>
          </cell>
          <cell r="AD663">
            <v>0.5</v>
          </cell>
          <cell r="AE663">
            <v>0.5</v>
          </cell>
          <cell r="AF663">
            <v>0.5</v>
          </cell>
        </row>
        <row r="664">
          <cell r="A664" t="str">
            <v>R265</v>
          </cell>
          <cell r="B664" t="str">
            <v/>
          </cell>
          <cell r="C664" t="str">
            <v/>
          </cell>
          <cell r="D664" t="str">
            <v/>
          </cell>
          <cell r="E664" t="str">
            <v/>
          </cell>
          <cell r="F664" t="str">
            <v/>
          </cell>
          <cell r="G664" t="str">
            <v>Mid Suffolk</v>
          </cell>
          <cell r="H664">
            <v>3670993.0881619998</v>
          </cell>
          <cell r="I664">
            <v>2999199.9634750001</v>
          </cell>
          <cell r="J664">
            <v>2494190.5214802912</v>
          </cell>
          <cell r="K664">
            <v>2228235.0673099998</v>
          </cell>
          <cell r="L664">
            <v>1932795.1472839999</v>
          </cell>
          <cell r="M664">
            <v>917892.30999600003</v>
          </cell>
          <cell r="N664">
            <v>370390.83963590022</v>
          </cell>
          <cell r="O664">
            <v>36107.235217000001</v>
          </cell>
          <cell r="P664">
            <v>-337307.162152</v>
          </cell>
          <cell r="Q664">
            <v>2081307.6534800001</v>
          </cell>
          <cell r="R664">
            <v>2123799.6818443909</v>
          </cell>
          <cell r="S664">
            <v>2192127.8320929999</v>
          </cell>
          <cell r="T664">
            <v>2270102.3094350002</v>
          </cell>
          <cell r="U664">
            <v>-6615208.4576120004</v>
          </cell>
          <cell r="V664">
            <v>-6509322.8242114168</v>
          </cell>
          <cell r="W664">
            <v>-6718744.6410389999</v>
          </cell>
          <cell r="X664">
            <v>-6957731.8908299999</v>
          </cell>
          <cell r="Y664">
            <v>1925209.579469</v>
          </cell>
          <cell r="Z664">
            <v>1964514.7057060618</v>
          </cell>
          <cell r="AA664">
            <v>2027718.244686025</v>
          </cell>
          <cell r="AB664">
            <v>2099844.6362273754</v>
          </cell>
          <cell r="AC664">
            <v>0.5</v>
          </cell>
          <cell r="AD664">
            <v>0.5</v>
          </cell>
          <cell r="AE664">
            <v>0.5</v>
          </cell>
          <cell r="AF664">
            <v>0.5</v>
          </cell>
        </row>
        <row r="665">
          <cell r="A665" t="str">
            <v>R266</v>
          </cell>
          <cell r="B665" t="str">
            <v/>
          </cell>
          <cell r="C665" t="str">
            <v/>
          </cell>
          <cell r="D665" t="str">
            <v/>
          </cell>
          <cell r="E665" t="str">
            <v/>
          </cell>
          <cell r="F665" t="str">
            <v/>
          </cell>
          <cell r="G665" t="str">
            <v>St Edmundsbury</v>
          </cell>
          <cell r="H665">
            <v>4208293.6074639997</v>
          </cell>
          <cell r="I665">
            <v>3446677.4522529999</v>
          </cell>
          <cell r="J665">
            <v>2874104.9039219827</v>
          </cell>
          <cell r="K665">
            <v>2572442.031862</v>
          </cell>
          <cell r="L665">
            <v>2237289.9824669999</v>
          </cell>
          <cell r="M665">
            <v>1140743.4197780001</v>
          </cell>
          <cell r="N665">
            <v>521092.86539107561</v>
          </cell>
          <cell r="O665">
            <v>143727.48641400001</v>
          </cell>
          <cell r="P665">
            <v>-277814.48264</v>
          </cell>
          <cell r="Q665">
            <v>2305934.0324749998</v>
          </cell>
          <cell r="R665">
            <v>2353012.0385309071</v>
          </cell>
          <cell r="S665">
            <v>2428714.5454480001</v>
          </cell>
          <cell r="T665">
            <v>2515104.4651060002</v>
          </cell>
          <cell r="U665">
            <v>-16048735.791812999</v>
          </cell>
          <cell r="V665">
            <v>-14638619.278710844</v>
          </cell>
          <cell r="W665">
            <v>-15109581.670342</v>
          </cell>
          <cell r="X665">
            <v>-15647032.870204</v>
          </cell>
          <cell r="Y665">
            <v>2132988.980039</v>
          </cell>
          <cell r="Z665">
            <v>2176536.1356410892</v>
          </cell>
          <cell r="AA665">
            <v>2246560.9545394001</v>
          </cell>
          <cell r="AB665">
            <v>2326471.6302230502</v>
          </cell>
          <cell r="AC665">
            <v>0.5</v>
          </cell>
          <cell r="AD665">
            <v>0.5</v>
          </cell>
          <cell r="AE665">
            <v>0.5</v>
          </cell>
          <cell r="AF665">
            <v>0.5</v>
          </cell>
        </row>
        <row r="666">
          <cell r="A666" t="str">
            <v>R267</v>
          </cell>
          <cell r="B666" t="str">
            <v/>
          </cell>
          <cell r="C666" t="str">
            <v/>
          </cell>
          <cell r="D666" t="str">
            <v/>
          </cell>
          <cell r="E666" t="str">
            <v/>
          </cell>
          <cell r="F666" t="str">
            <v/>
          </cell>
          <cell r="G666" t="str">
            <v>Suffolk Coastal</v>
          </cell>
          <cell r="H666">
            <v>4808442.7971550003</v>
          </cell>
          <cell r="I666">
            <v>3940633.094937</v>
          </cell>
          <cell r="J666">
            <v>3288232.5029755477</v>
          </cell>
          <cell r="K666">
            <v>2944533.2312039998</v>
          </cell>
          <cell r="L666">
            <v>2562685.9157119999</v>
          </cell>
          <cell r="M666">
            <v>1304078.142464</v>
          </cell>
          <cell r="N666">
            <v>597849.57959248498</v>
          </cell>
          <cell r="O666">
            <v>167593.703549</v>
          </cell>
          <cell r="P666">
            <v>-313029.972113</v>
          </cell>
          <cell r="Q666">
            <v>2636554.9524739999</v>
          </cell>
          <cell r="R666">
            <v>2690382.9233830627</v>
          </cell>
          <cell r="S666">
            <v>2776939.5276549999</v>
          </cell>
          <cell r="T666">
            <v>2875715.8878250001</v>
          </cell>
          <cell r="U666">
            <v>-17116332.418708</v>
          </cell>
          <cell r="V666">
            <v>-14813660.406145681</v>
          </cell>
          <cell r="W666">
            <v>-15290254.325344</v>
          </cell>
          <cell r="X666">
            <v>-15834132.091959</v>
          </cell>
          <cell r="Y666">
            <v>2438813.3310380001</v>
          </cell>
          <cell r="Z666">
            <v>2488604.2041293331</v>
          </cell>
          <cell r="AA666">
            <v>2568669.0630808752</v>
          </cell>
          <cell r="AB666">
            <v>2660037.1962381252</v>
          </cell>
          <cell r="AC666">
            <v>0.5</v>
          </cell>
          <cell r="AD666">
            <v>0.5</v>
          </cell>
          <cell r="AE666">
            <v>0.5</v>
          </cell>
          <cell r="AF666">
            <v>0.5</v>
          </cell>
        </row>
        <row r="667">
          <cell r="A667" t="str">
            <v>R268</v>
          </cell>
          <cell r="B667" t="str">
            <v/>
          </cell>
          <cell r="C667" t="str">
            <v/>
          </cell>
          <cell r="D667" t="str">
            <v/>
          </cell>
          <cell r="E667" t="str">
            <v/>
          </cell>
          <cell r="F667" t="str">
            <v/>
          </cell>
          <cell r="G667" t="str">
            <v>Waveney</v>
          </cell>
          <cell r="H667">
            <v>6580798.2941429997</v>
          </cell>
          <cell r="I667">
            <v>5719242.5954499999</v>
          </cell>
          <cell r="J667">
            <v>5072353.7550774375</v>
          </cell>
          <cell r="K667">
            <v>4734109.3756440002</v>
          </cell>
          <cell r="L667">
            <v>4359252.9275540002</v>
          </cell>
          <cell r="M667">
            <v>2018177.4981519999</v>
          </cell>
          <cell r="N667">
            <v>1295727.6215094011</v>
          </cell>
          <cell r="O667">
            <v>835979.37328199996</v>
          </cell>
          <cell r="P667">
            <v>322465.56903900002</v>
          </cell>
          <cell r="Q667">
            <v>3701065.097298</v>
          </cell>
          <cell r="R667">
            <v>3776626.1335680364</v>
          </cell>
          <cell r="S667">
            <v>3898130.0023619998</v>
          </cell>
          <cell r="T667">
            <v>4036787.358515</v>
          </cell>
          <cell r="U667">
            <v>-7080756.2420140002</v>
          </cell>
          <cell r="V667">
            <v>-6990628.7690093219</v>
          </cell>
          <cell r="W667">
            <v>-7215535.4478000002</v>
          </cell>
          <cell r="X667">
            <v>-7472193.6577150002</v>
          </cell>
          <cell r="Y667">
            <v>3423485.2150010001</v>
          </cell>
          <cell r="Z667">
            <v>3493379.1735504339</v>
          </cell>
          <cell r="AA667">
            <v>3605770.2521848502</v>
          </cell>
          <cell r="AB667">
            <v>3734028.3066263753</v>
          </cell>
          <cell r="AC667">
            <v>0.5</v>
          </cell>
          <cell r="AD667">
            <v>0.5</v>
          </cell>
          <cell r="AE667">
            <v>0.5</v>
          </cell>
          <cell r="AF667">
            <v>0.5</v>
          </cell>
        </row>
        <row r="668">
          <cell r="A668" t="str">
            <v>R269</v>
          </cell>
          <cell r="B668" t="str">
            <v/>
          </cell>
          <cell r="C668" t="str">
            <v/>
          </cell>
          <cell r="D668" t="str">
            <v/>
          </cell>
          <cell r="E668" t="str">
            <v/>
          </cell>
          <cell r="F668" t="str">
            <v/>
          </cell>
          <cell r="G668" t="str">
            <v>Elmbridge</v>
          </cell>
          <cell r="H668">
            <v>4021629.0857580001</v>
          </cell>
          <cell r="I668">
            <v>2798158.7592839999</v>
          </cell>
          <cell r="J668">
            <v>2174357.706725535</v>
          </cell>
          <cell r="K668">
            <v>1388274.430288</v>
          </cell>
          <cell r="L668">
            <v>843725.98250299995</v>
          </cell>
          <cell r="M668">
            <v>667304.623135</v>
          </cell>
          <cell r="N668">
            <v>0</v>
          </cell>
          <cell r="O668">
            <v>-856038.00962200004</v>
          </cell>
          <cell r="P668">
            <v>-1480417.152922</v>
          </cell>
          <cell r="Q668">
            <v>2130854.1361489999</v>
          </cell>
          <cell r="R668">
            <v>2174357.706725535</v>
          </cell>
          <cell r="S668">
            <v>2244312.4399089999</v>
          </cell>
          <cell r="T668">
            <v>2324143.135425</v>
          </cell>
          <cell r="U668">
            <v>-18920926.966141</v>
          </cell>
          <cell r="V668">
            <v>-21944153.031653576</v>
          </cell>
          <cell r="W668">
            <v>-22650153.413066</v>
          </cell>
          <cell r="X668">
            <v>-23455824.436558999</v>
          </cell>
          <cell r="Y668">
            <v>1971040.0759380001</v>
          </cell>
          <cell r="Z668">
            <v>2011280.8787211201</v>
          </cell>
          <cell r="AA668">
            <v>2075989.006915825</v>
          </cell>
          <cell r="AB668">
            <v>2149832.4002681249</v>
          </cell>
          <cell r="AC668">
            <v>0.5</v>
          </cell>
          <cell r="AD668">
            <v>0.5</v>
          </cell>
          <cell r="AE668">
            <v>0.5</v>
          </cell>
          <cell r="AF668">
            <v>0.5</v>
          </cell>
        </row>
        <row r="669">
          <cell r="A669" t="str">
            <v>R270</v>
          </cell>
          <cell r="B669" t="str">
            <v/>
          </cell>
          <cell r="C669" t="str">
            <v/>
          </cell>
          <cell r="D669" t="str">
            <v/>
          </cell>
          <cell r="E669" t="str">
            <v/>
          </cell>
          <cell r="F669" t="str">
            <v/>
          </cell>
          <cell r="G669" t="str">
            <v>Epsom and Ewell</v>
          </cell>
          <cell r="H669">
            <v>2295693.6044219998</v>
          </cell>
          <cell r="I669">
            <v>1716154.522569</v>
          </cell>
          <cell r="J669">
            <v>1325830.9192473071</v>
          </cell>
          <cell r="K669">
            <v>1049327.702693</v>
          </cell>
          <cell r="L669">
            <v>792517.85465800005</v>
          </cell>
          <cell r="M669">
            <v>416850.23175500002</v>
          </cell>
          <cell r="N669">
            <v>0</v>
          </cell>
          <cell r="O669">
            <v>-319158.63977100002</v>
          </cell>
          <cell r="P669">
            <v>-624645.853122</v>
          </cell>
          <cell r="Q669">
            <v>1299304.2908139999</v>
          </cell>
          <cell r="R669">
            <v>1325830.9192473071</v>
          </cell>
          <cell r="S669">
            <v>1368486.342463</v>
          </cell>
          <cell r="T669">
            <v>1417163.7077800001</v>
          </cell>
          <cell r="U669">
            <v>-8258342.6492640004</v>
          </cell>
          <cell r="V669">
            <v>-8430980.5028385725</v>
          </cell>
          <cell r="W669">
            <v>-8702227.0368060004</v>
          </cell>
          <cell r="X669">
            <v>-9011767.1990980003</v>
          </cell>
          <cell r="Y669">
            <v>1201856.4690030001</v>
          </cell>
          <cell r="Z669">
            <v>1226393.6003037591</v>
          </cell>
          <cell r="AA669">
            <v>1265849.866778275</v>
          </cell>
          <cell r="AB669">
            <v>1310876.4296965001</v>
          </cell>
          <cell r="AC669">
            <v>0.5</v>
          </cell>
          <cell r="AD669">
            <v>0.5</v>
          </cell>
          <cell r="AE669">
            <v>0.5</v>
          </cell>
          <cell r="AF669">
            <v>0.5</v>
          </cell>
        </row>
        <row r="670">
          <cell r="A670" t="str">
            <v>R271</v>
          </cell>
          <cell r="B670" t="str">
            <v/>
          </cell>
          <cell r="C670" t="str">
            <v/>
          </cell>
          <cell r="D670" t="str">
            <v/>
          </cell>
          <cell r="E670" t="str">
            <v/>
          </cell>
          <cell r="F670" t="str">
            <v/>
          </cell>
          <cell r="G670" t="str">
            <v>Guildford</v>
          </cell>
          <cell r="H670">
            <v>4737871.3382230001</v>
          </cell>
          <cell r="I670">
            <v>3776889.7597909998</v>
          </cell>
          <cell r="J670">
            <v>3054265.502735001</v>
          </cell>
          <cell r="K670">
            <v>2673006.9463289999</v>
          </cell>
          <cell r="L670">
            <v>2249225.875333</v>
          </cell>
          <cell r="M670">
            <v>1096749.0061900001</v>
          </cell>
          <cell r="N670">
            <v>319406.92943444103</v>
          </cell>
          <cell r="O670">
            <v>-149839.12838400001</v>
          </cell>
          <cell r="P670">
            <v>-674029.46569700004</v>
          </cell>
          <cell r="Q670">
            <v>2680140.7536010002</v>
          </cell>
          <cell r="R670">
            <v>2734858.57330056</v>
          </cell>
          <cell r="S670">
            <v>2822846.0747130001</v>
          </cell>
          <cell r="T670">
            <v>2923255.3410299998</v>
          </cell>
          <cell r="U670">
            <v>-28293585.421670999</v>
          </cell>
          <cell r="V670">
            <v>-30213400.404249318</v>
          </cell>
          <cell r="W670">
            <v>-31185443.944885999</v>
          </cell>
          <cell r="X670">
            <v>-32294717.161846999</v>
          </cell>
          <cell r="Y670">
            <v>2479130.1970810001</v>
          </cell>
          <cell r="Z670">
            <v>2529744.1803030181</v>
          </cell>
          <cell r="AA670">
            <v>2611132.6191095253</v>
          </cell>
          <cell r="AB670">
            <v>2704011.1904527498</v>
          </cell>
          <cell r="AC670">
            <v>0.5</v>
          </cell>
          <cell r="AD670">
            <v>0.5</v>
          </cell>
          <cell r="AE670">
            <v>0.5</v>
          </cell>
          <cell r="AF670">
            <v>0.5</v>
          </cell>
        </row>
        <row r="671">
          <cell r="A671" t="str">
            <v>R272</v>
          </cell>
          <cell r="B671" t="str">
            <v/>
          </cell>
          <cell r="C671" t="str">
            <v/>
          </cell>
          <cell r="D671" t="str">
            <v/>
          </cell>
          <cell r="E671" t="str">
            <v/>
          </cell>
          <cell r="F671" t="str">
            <v/>
          </cell>
          <cell r="G671" t="str">
            <v>Mole Valley</v>
          </cell>
          <cell r="H671">
            <v>2071085.290179</v>
          </cell>
          <cell r="I671">
            <v>1450653.7969889999</v>
          </cell>
          <cell r="J671">
            <v>1201150.1222857179</v>
          </cell>
          <cell r="K671">
            <v>736027.82087199995</v>
          </cell>
          <cell r="L671">
            <v>460260.70359699999</v>
          </cell>
          <cell r="M671">
            <v>273535.74585599999</v>
          </cell>
          <cell r="N671">
            <v>0</v>
          </cell>
          <cell r="O671">
            <v>-503766.41965599998</v>
          </cell>
          <cell r="P671">
            <v>-823633.29539500002</v>
          </cell>
          <cell r="Q671">
            <v>1177118.0511340001</v>
          </cell>
          <cell r="R671">
            <v>1201150.1222857179</v>
          </cell>
          <cell r="S671">
            <v>1239794.240527</v>
          </cell>
          <cell r="T671">
            <v>1283893.998991</v>
          </cell>
          <cell r="U671">
            <v>-13431403.981961999</v>
          </cell>
          <cell r="V671">
            <v>-15451981.84444548</v>
          </cell>
          <cell r="W671">
            <v>-15949112.221727001</v>
          </cell>
          <cell r="X671">
            <v>-16516425.711095</v>
          </cell>
          <cell r="Y671">
            <v>1088834.1972990001</v>
          </cell>
          <cell r="Z671">
            <v>1111063.863114289</v>
          </cell>
          <cell r="AA671">
            <v>1146809.6724874752</v>
          </cell>
          <cell r="AB671">
            <v>1187601.949066675</v>
          </cell>
          <cell r="AC671">
            <v>0.5</v>
          </cell>
          <cell r="AD671">
            <v>0.5</v>
          </cell>
          <cell r="AE671">
            <v>0.5</v>
          </cell>
          <cell r="AF671">
            <v>0.5</v>
          </cell>
        </row>
        <row r="672">
          <cell r="A672" t="str">
            <v>R273</v>
          </cell>
          <cell r="B672" t="str">
            <v/>
          </cell>
          <cell r="C672" t="str">
            <v/>
          </cell>
          <cell r="D672" t="str">
            <v/>
          </cell>
          <cell r="E672" t="str">
            <v/>
          </cell>
          <cell r="F672" t="str">
            <v/>
          </cell>
          <cell r="G672" t="str">
            <v>Reigate and Banstead</v>
          </cell>
          <cell r="H672">
            <v>3831291.0660740002</v>
          </cell>
          <cell r="I672">
            <v>2678329.149834</v>
          </cell>
          <cell r="J672">
            <v>2227797.2640528702</v>
          </cell>
          <cell r="K672">
            <v>1350308.6635159999</v>
          </cell>
          <cell r="L672">
            <v>837827.78379699995</v>
          </cell>
          <cell r="M672">
            <v>495104.65097399999</v>
          </cell>
          <cell r="N672">
            <v>0</v>
          </cell>
          <cell r="O672">
            <v>-949162.62303699995</v>
          </cell>
          <cell r="P672">
            <v>-1543436.2107849999</v>
          </cell>
          <cell r="Q672">
            <v>2183224.4988600002</v>
          </cell>
          <cell r="R672">
            <v>2227797.2640528702</v>
          </cell>
          <cell r="S672">
            <v>2299471.2865530001</v>
          </cell>
          <cell r="T672">
            <v>2381263.9945820002</v>
          </cell>
          <cell r="U672">
            <v>-17462019.751354001</v>
          </cell>
          <cell r="V672">
            <v>-18412130.289537076</v>
          </cell>
          <cell r="W672">
            <v>-19004496.328375001</v>
          </cell>
          <cell r="X672">
            <v>-19680490.513873</v>
          </cell>
          <cell r="Y672">
            <v>2019482.661446</v>
          </cell>
          <cell r="Z672">
            <v>2060712.4692489051</v>
          </cell>
          <cell r="AA672">
            <v>2127010.940061525</v>
          </cell>
          <cell r="AB672">
            <v>2202669.1949883504</v>
          </cell>
          <cell r="AC672">
            <v>0.5</v>
          </cell>
          <cell r="AD672">
            <v>0.5</v>
          </cell>
          <cell r="AE672">
            <v>0.5</v>
          </cell>
          <cell r="AF672">
            <v>0.5</v>
          </cell>
        </row>
        <row r="673">
          <cell r="A673" t="str">
            <v>R274</v>
          </cell>
          <cell r="B673" t="str">
            <v/>
          </cell>
          <cell r="C673" t="str">
            <v/>
          </cell>
          <cell r="D673" t="str">
            <v/>
          </cell>
          <cell r="E673" t="str">
            <v/>
          </cell>
          <cell r="F673" t="str">
            <v/>
          </cell>
          <cell r="G673" t="str">
            <v>Runnymede</v>
          </cell>
          <cell r="H673">
            <v>3004758.2778869998</v>
          </cell>
          <cell r="I673">
            <v>2442522.231075</v>
          </cell>
          <cell r="J673">
            <v>2019836.4342727484</v>
          </cell>
          <cell r="K673">
            <v>1797128.10898</v>
          </cell>
          <cell r="L673">
            <v>1549690.629317</v>
          </cell>
          <cell r="M673">
            <v>746228.46223299997</v>
          </cell>
          <cell r="N673">
            <v>288911.09002692439</v>
          </cell>
          <cell r="O673">
            <v>10514.402031</v>
          </cell>
          <cell r="P673">
            <v>-300473.32683400001</v>
          </cell>
          <cell r="Q673">
            <v>1696293.768842</v>
          </cell>
          <cell r="R673">
            <v>1730925.344245824</v>
          </cell>
          <cell r="S673">
            <v>1786613.706949</v>
          </cell>
          <cell r="T673">
            <v>1850163.956151</v>
          </cell>
          <cell r="U673">
            <v>-15947378.213399</v>
          </cell>
          <cell r="V673">
            <v>-18760438.986462381</v>
          </cell>
          <cell r="W673">
            <v>-19364011.020470001</v>
          </cell>
          <cell r="X673">
            <v>-20052793.223986</v>
          </cell>
          <cell r="Y673">
            <v>1569071.736179</v>
          </cell>
          <cell r="Z673">
            <v>1601105.9434273874</v>
          </cell>
          <cell r="AA673">
            <v>1652617.6789278251</v>
          </cell>
          <cell r="AB673">
            <v>1711401.659439675</v>
          </cell>
          <cell r="AC673">
            <v>0.5</v>
          </cell>
          <cell r="AD673">
            <v>0.5</v>
          </cell>
          <cell r="AE673">
            <v>0.5</v>
          </cell>
          <cell r="AF673">
            <v>0.5</v>
          </cell>
        </row>
        <row r="674">
          <cell r="A674" t="str">
            <v>R275</v>
          </cell>
          <cell r="B674" t="str">
            <v/>
          </cell>
          <cell r="C674" t="str">
            <v/>
          </cell>
          <cell r="D674" t="str">
            <v/>
          </cell>
          <cell r="E674" t="str">
            <v/>
          </cell>
          <cell r="F674" t="str">
            <v/>
          </cell>
          <cell r="G674" t="str">
            <v>Spelthorne</v>
          </cell>
          <cell r="H674">
            <v>3081948.663989</v>
          </cell>
          <cell r="I674">
            <v>2345516.9275290002</v>
          </cell>
          <cell r="J674">
            <v>1801308.9560144318</v>
          </cell>
          <cell r="K674">
            <v>1498566.26143</v>
          </cell>
          <cell r="L674">
            <v>1172679.7789449999</v>
          </cell>
          <cell r="M674">
            <v>580247.75055200001</v>
          </cell>
          <cell r="N674">
            <v>0</v>
          </cell>
          <cell r="O674">
            <v>-360695.48083100002</v>
          </cell>
          <cell r="P674">
            <v>-752716.31938400003</v>
          </cell>
          <cell r="Q674">
            <v>1765269.176978</v>
          </cell>
          <cell r="R674">
            <v>1801308.9560144318</v>
          </cell>
          <cell r="S674">
            <v>1859261.74226</v>
          </cell>
          <cell r="T674">
            <v>1925396.0983289999</v>
          </cell>
          <cell r="U674">
            <v>-14214615.324153</v>
          </cell>
          <cell r="V674">
            <v>-15001129.721158257</v>
          </cell>
          <cell r="W674">
            <v>-15483755.014988</v>
          </cell>
          <cell r="X674">
            <v>-16034515.644416999</v>
          </cell>
          <cell r="Y674">
            <v>1632873.9887039999</v>
          </cell>
          <cell r="Z674">
            <v>1666210.7843133495</v>
          </cell>
          <cell r="AA674">
            <v>1719817.1115905</v>
          </cell>
          <cell r="AB674">
            <v>1780991.390954325</v>
          </cell>
          <cell r="AC674">
            <v>0.5</v>
          </cell>
          <cell r="AD674">
            <v>0.5</v>
          </cell>
          <cell r="AE674">
            <v>0.5</v>
          </cell>
          <cell r="AF674">
            <v>0.5</v>
          </cell>
        </row>
        <row r="675">
          <cell r="A675" t="str">
            <v>R276</v>
          </cell>
          <cell r="B675" t="str">
            <v/>
          </cell>
          <cell r="C675" t="str">
            <v/>
          </cell>
          <cell r="D675" t="str">
            <v/>
          </cell>
          <cell r="E675" t="str">
            <v/>
          </cell>
          <cell r="F675" t="str">
            <v/>
          </cell>
          <cell r="G675" t="str">
            <v>Surrey Heath</v>
          </cell>
          <cell r="H675">
            <v>2519062.3884950001</v>
          </cell>
          <cell r="I675">
            <v>1792175.507007</v>
          </cell>
          <cell r="J675">
            <v>1464663.3251867485</v>
          </cell>
          <cell r="K675">
            <v>955128.70648299996</v>
          </cell>
          <cell r="L675">
            <v>632264.82469499996</v>
          </cell>
          <cell r="M675">
            <v>356816.506559</v>
          </cell>
          <cell r="N675">
            <v>0</v>
          </cell>
          <cell r="O675">
            <v>-556656.64089899999</v>
          </cell>
          <cell r="P675">
            <v>-933295.06566399999</v>
          </cell>
          <cell r="Q675">
            <v>1435359.0004469999</v>
          </cell>
          <cell r="R675">
            <v>1464663.3251867485</v>
          </cell>
          <cell r="S675">
            <v>1511785.3473819999</v>
          </cell>
          <cell r="T675">
            <v>1565559.8903590001</v>
          </cell>
          <cell r="U675">
            <v>-12288945.518532</v>
          </cell>
          <cell r="V675">
            <v>-11925168.934490405</v>
          </cell>
          <cell r="W675">
            <v>-12308832.583025999</v>
          </cell>
          <cell r="X675">
            <v>-12746660.511355</v>
          </cell>
          <cell r="Y675">
            <v>1327707.0754140001</v>
          </cell>
          <cell r="Z675">
            <v>1354813.5757977425</v>
          </cell>
          <cell r="AA675">
            <v>1398401.4463283501</v>
          </cell>
          <cell r="AB675">
            <v>1448142.898582075</v>
          </cell>
          <cell r="AC675">
            <v>0.5</v>
          </cell>
          <cell r="AD675">
            <v>0.5</v>
          </cell>
          <cell r="AE675">
            <v>0.5</v>
          </cell>
          <cell r="AF675">
            <v>0.5</v>
          </cell>
        </row>
        <row r="676">
          <cell r="A676" t="str">
            <v>R277</v>
          </cell>
          <cell r="B676" t="str">
            <v/>
          </cell>
          <cell r="C676" t="str">
            <v/>
          </cell>
          <cell r="D676" t="str">
            <v/>
          </cell>
          <cell r="E676" t="str">
            <v/>
          </cell>
          <cell r="F676" t="str">
            <v/>
          </cell>
          <cell r="G676" t="str">
            <v>Tandridge</v>
          </cell>
          <cell r="H676">
            <v>2576009.0758969998</v>
          </cell>
          <cell r="I676">
            <v>1864155.560142</v>
          </cell>
          <cell r="J676">
            <v>1362662.9727894601</v>
          </cell>
          <cell r="K676">
            <v>1044174.7501600001</v>
          </cell>
          <cell r="L676">
            <v>727713.35866300005</v>
          </cell>
          <cell r="M676">
            <v>528756.13493900001</v>
          </cell>
          <cell r="N676">
            <v>0</v>
          </cell>
          <cell r="O676">
            <v>-362328.62864299997</v>
          </cell>
          <cell r="P676">
            <v>-728819.65994299995</v>
          </cell>
          <cell r="Q676">
            <v>1335399.425203</v>
          </cell>
          <cell r="R676">
            <v>1362662.9727894601</v>
          </cell>
          <cell r="S676">
            <v>1406503.3788030001</v>
          </cell>
          <cell r="T676">
            <v>1456533.0186060001</v>
          </cell>
          <cell r="U676">
            <v>-7101200.1093979999</v>
          </cell>
          <cell r="V676">
            <v>-7196823.4959556451</v>
          </cell>
          <cell r="W676">
            <v>-7428363.9945010003</v>
          </cell>
          <cell r="X676">
            <v>-7692592.5634289999</v>
          </cell>
          <cell r="Y676">
            <v>1235244.4683119999</v>
          </cell>
          <cell r="Z676">
            <v>1260463.2498302506</v>
          </cell>
          <cell r="AA676">
            <v>1301015.6253927751</v>
          </cell>
          <cell r="AB676">
            <v>1347293.0422105503</v>
          </cell>
          <cell r="AC676">
            <v>0.5</v>
          </cell>
          <cell r="AD676">
            <v>0.5</v>
          </cell>
          <cell r="AE676">
            <v>0.5</v>
          </cell>
          <cell r="AF676">
            <v>0.5</v>
          </cell>
        </row>
        <row r="677">
          <cell r="A677" t="str">
            <v>R278</v>
          </cell>
          <cell r="B677" t="str">
            <v/>
          </cell>
          <cell r="C677" t="str">
            <v/>
          </cell>
          <cell r="D677" t="str">
            <v/>
          </cell>
          <cell r="E677" t="str">
            <v/>
          </cell>
          <cell r="F677" t="str">
            <v/>
          </cell>
          <cell r="G677" t="str">
            <v>Waverley</v>
          </cell>
          <cell r="H677">
            <v>3483142.5254719998</v>
          </cell>
          <cell r="I677">
            <v>2597535.4184400002</v>
          </cell>
          <cell r="J677">
            <v>1931113.726232334</v>
          </cell>
          <cell r="K677">
            <v>1578007.9990719999</v>
          </cell>
          <cell r="L677">
            <v>1184973.46615</v>
          </cell>
          <cell r="M677">
            <v>764748.91622899997</v>
          </cell>
          <cell r="N677">
            <v>60909.009607626125</v>
          </cell>
          <cell r="O677">
            <v>-352366.05930700002</v>
          </cell>
          <cell r="P677">
            <v>-814064.42928899999</v>
          </cell>
          <cell r="Q677">
            <v>1832786.5022110001</v>
          </cell>
          <cell r="R677">
            <v>1870204.7166247079</v>
          </cell>
          <cell r="S677">
            <v>1930374.058378</v>
          </cell>
          <cell r="T677">
            <v>1999037.8954380001</v>
          </cell>
          <cell r="U677">
            <v>-12694957.748780999</v>
          </cell>
          <cell r="V677">
            <v>-13518062.892593171</v>
          </cell>
          <cell r="W677">
            <v>-13952974.075739</v>
          </cell>
          <cell r="X677">
            <v>-14449284.48474</v>
          </cell>
          <cell r="Y677">
            <v>1695327.5145449999</v>
          </cell>
          <cell r="Z677">
            <v>1729939.3628778548</v>
          </cell>
          <cell r="AA677">
            <v>1785596.00399965</v>
          </cell>
          <cell r="AB677">
            <v>1849110.0532801503</v>
          </cell>
          <cell r="AC677">
            <v>0.5</v>
          </cell>
          <cell r="AD677">
            <v>0.5</v>
          </cell>
          <cell r="AE677">
            <v>0.5</v>
          </cell>
          <cell r="AF677">
            <v>0.5</v>
          </cell>
        </row>
        <row r="678">
          <cell r="A678" t="str">
            <v>R279</v>
          </cell>
          <cell r="B678" t="str">
            <v/>
          </cell>
          <cell r="C678" t="str">
            <v/>
          </cell>
          <cell r="D678" t="str">
            <v/>
          </cell>
          <cell r="E678" t="str">
            <v/>
          </cell>
          <cell r="F678" t="str">
            <v/>
          </cell>
          <cell r="G678" t="str">
            <v>Woking</v>
          </cell>
          <cell r="H678">
            <v>3420642.8934380002</v>
          </cell>
          <cell r="I678">
            <v>2541195.5517970002</v>
          </cell>
          <cell r="J678">
            <v>1993457.6677180049</v>
          </cell>
          <cell r="K678">
            <v>1529226.224435</v>
          </cell>
          <cell r="L678">
            <v>1139447.838822</v>
          </cell>
          <cell r="M678">
            <v>587622.08807599999</v>
          </cell>
          <cell r="N678">
            <v>0</v>
          </cell>
          <cell r="O678">
            <v>-528366.15250199998</v>
          </cell>
          <cell r="P678">
            <v>-991333.55922299996</v>
          </cell>
          <cell r="Q678">
            <v>1953573.4637209999</v>
          </cell>
          <cell r="R678">
            <v>1993457.6677180049</v>
          </cell>
          <cell r="S678">
            <v>2057592.3769370001</v>
          </cell>
          <cell r="T678">
            <v>2130781.3980450002</v>
          </cell>
          <cell r="U678">
            <v>-15702820.698756</v>
          </cell>
          <cell r="V678">
            <v>-15290107.595564172</v>
          </cell>
          <cell r="W678">
            <v>-15782030.057949999</v>
          </cell>
          <cell r="X678">
            <v>-16343400.397377999</v>
          </cell>
          <cell r="Y678">
            <v>1807055.4539419999</v>
          </cell>
          <cell r="Z678">
            <v>1843948.3426391545</v>
          </cell>
          <cell r="AA678">
            <v>1903272.9486667251</v>
          </cell>
          <cell r="AB678">
            <v>1970972.7931916253</v>
          </cell>
          <cell r="AC678">
            <v>0.5</v>
          </cell>
          <cell r="AD678">
            <v>0.5</v>
          </cell>
          <cell r="AE678">
            <v>0.5</v>
          </cell>
          <cell r="AF678">
            <v>0.5</v>
          </cell>
        </row>
        <row r="679">
          <cell r="A679" t="str">
            <v>R280</v>
          </cell>
          <cell r="B679" t="str">
            <v/>
          </cell>
          <cell r="C679" t="str">
            <v/>
          </cell>
          <cell r="D679" t="str">
            <v/>
          </cell>
          <cell r="E679" t="str">
            <v/>
          </cell>
          <cell r="F679" t="str">
            <v/>
          </cell>
          <cell r="G679" t="str">
            <v>North Warwickshire</v>
          </cell>
          <cell r="H679">
            <v>3192738.7482469999</v>
          </cell>
          <cell r="I679">
            <v>2657583.004745</v>
          </cell>
          <cell r="J679">
            <v>2255363.7465850394</v>
          </cell>
          <cell r="K679">
            <v>2043778.2339280001</v>
          </cell>
          <cell r="L679">
            <v>1808822.3400349999</v>
          </cell>
          <cell r="M679">
            <v>898915.76004299999</v>
          </cell>
          <cell r="N679">
            <v>460791.50805883203</v>
          </cell>
          <cell r="O679">
            <v>191469.946849</v>
          </cell>
          <cell r="P679">
            <v>-109372.967156</v>
          </cell>
          <cell r="Q679">
            <v>1758667.2447009999</v>
          </cell>
          <cell r="R679">
            <v>1794572.2385262072</v>
          </cell>
          <cell r="S679">
            <v>1852308.2870779999</v>
          </cell>
          <cell r="T679">
            <v>1918195.3071910001</v>
          </cell>
          <cell r="U679">
            <v>-14649297.625980999</v>
          </cell>
          <cell r="V679">
            <v>-14471993.046144176</v>
          </cell>
          <cell r="W679">
            <v>-14937594.639226001</v>
          </cell>
          <cell r="X679">
            <v>-15468928.221919</v>
          </cell>
          <cell r="Y679">
            <v>1626767.201349</v>
          </cell>
          <cell r="Z679">
            <v>1659979.3206367418</v>
          </cell>
          <cell r="AA679">
            <v>1713385.16554715</v>
          </cell>
          <cell r="AB679">
            <v>1774330.6591516752</v>
          </cell>
          <cell r="AC679">
            <v>0.5</v>
          </cell>
          <cell r="AD679">
            <v>0.5</v>
          </cell>
          <cell r="AE679">
            <v>0.5</v>
          </cell>
          <cell r="AF679">
            <v>0.5</v>
          </cell>
        </row>
        <row r="680">
          <cell r="A680" t="str">
            <v>R281</v>
          </cell>
          <cell r="B680" t="str">
            <v/>
          </cell>
          <cell r="C680" t="str">
            <v/>
          </cell>
          <cell r="D680" t="str">
            <v/>
          </cell>
          <cell r="E680" t="str">
            <v/>
          </cell>
          <cell r="F680" t="str">
            <v/>
          </cell>
          <cell r="G680" t="str">
            <v>Nuneaton and Bedworth</v>
          </cell>
          <cell r="H680">
            <v>5939393.3623360004</v>
          </cell>
          <cell r="I680">
            <v>4955357.9736249996</v>
          </cell>
          <cell r="J680">
            <v>4215872.222001926</v>
          </cell>
          <cell r="K680">
            <v>3827210.299042</v>
          </cell>
          <cell r="L680">
            <v>3395743.833414</v>
          </cell>
          <cell r="M680">
            <v>1576754.7766140001</v>
          </cell>
          <cell r="N680">
            <v>768291.37882687151</v>
          </cell>
          <cell r="O680">
            <v>268711.82843699999</v>
          </cell>
          <cell r="P680">
            <v>-289331.223787</v>
          </cell>
          <cell r="Q680">
            <v>3378603.197011</v>
          </cell>
          <cell r="R680">
            <v>3447580.8431750545</v>
          </cell>
          <cell r="S680">
            <v>3558498.4706049999</v>
          </cell>
          <cell r="T680">
            <v>3685075.0572009999</v>
          </cell>
          <cell r="U680">
            <v>-9898094.4134749994</v>
          </cell>
          <cell r="V680">
            <v>-8796581.2173561286</v>
          </cell>
          <cell r="W680">
            <v>-9079590.0755979996</v>
          </cell>
          <cell r="X680">
            <v>-9402553.1255920008</v>
          </cell>
          <cell r="Y680">
            <v>3125207.9572350001</v>
          </cell>
          <cell r="Z680">
            <v>3189012.2799369255</v>
          </cell>
          <cell r="AA680">
            <v>3291611.0853096251</v>
          </cell>
          <cell r="AB680">
            <v>3408694.4279109249</v>
          </cell>
          <cell r="AC680">
            <v>0.5</v>
          </cell>
          <cell r="AD680">
            <v>0.5</v>
          </cell>
          <cell r="AE680">
            <v>0.5</v>
          </cell>
          <cell r="AF680">
            <v>0.5</v>
          </cell>
        </row>
        <row r="681">
          <cell r="A681" t="str">
            <v>R282</v>
          </cell>
          <cell r="B681" t="str">
            <v/>
          </cell>
          <cell r="C681" t="str">
            <v/>
          </cell>
          <cell r="D681" t="str">
            <v/>
          </cell>
          <cell r="E681" t="str">
            <v/>
          </cell>
          <cell r="F681" t="str">
            <v/>
          </cell>
          <cell r="G681" t="str">
            <v>Rugby</v>
          </cell>
          <cell r="H681">
            <v>4029556.8934769998</v>
          </cell>
          <cell r="I681">
            <v>3308035.9830220002</v>
          </cell>
          <cell r="J681">
            <v>2765625.2124547893</v>
          </cell>
          <cell r="K681">
            <v>2479912.1966849999</v>
          </cell>
          <cell r="L681">
            <v>2162502.18622</v>
          </cell>
          <cell r="M681">
            <v>1098454.73019</v>
          </cell>
          <cell r="N681">
            <v>510933.09429060295</v>
          </cell>
          <cell r="O681">
            <v>152680.778731</v>
          </cell>
          <cell r="P681">
            <v>-247509.373846</v>
          </cell>
          <cell r="Q681">
            <v>2209581.2528329999</v>
          </cell>
          <cell r="R681">
            <v>2254692.1181641864</v>
          </cell>
          <cell r="S681">
            <v>2327231.4179540002</v>
          </cell>
          <cell r="T681">
            <v>2410011.5600660001</v>
          </cell>
          <cell r="U681">
            <v>-13769791.802383</v>
          </cell>
          <cell r="V681">
            <v>-12473748.966449691</v>
          </cell>
          <cell r="W681">
            <v>-12875061.859011</v>
          </cell>
          <cell r="X681">
            <v>-13333030.689347001</v>
          </cell>
          <cell r="Y681">
            <v>2043862.6588699999</v>
          </cell>
          <cell r="Z681">
            <v>2085590.2093018724</v>
          </cell>
          <cell r="AA681">
            <v>2152689.0616074502</v>
          </cell>
          <cell r="AB681">
            <v>2229260.69306105</v>
          </cell>
          <cell r="AC681">
            <v>0.5</v>
          </cell>
          <cell r="AD681">
            <v>0.5</v>
          </cell>
          <cell r="AE681">
            <v>0.5</v>
          </cell>
          <cell r="AF681">
            <v>0.5</v>
          </cell>
        </row>
        <row r="682">
          <cell r="A682" t="str">
            <v>R283</v>
          </cell>
          <cell r="B682" t="str">
            <v/>
          </cell>
          <cell r="C682" t="str">
            <v/>
          </cell>
          <cell r="D682" t="str">
            <v/>
          </cell>
          <cell r="E682" t="str">
            <v/>
          </cell>
          <cell r="F682" t="str">
            <v/>
          </cell>
          <cell r="G682" t="str">
            <v>Stratford-on-Avon</v>
          </cell>
          <cell r="H682">
            <v>4149336.1244839998</v>
          </cell>
          <cell r="I682">
            <v>3378212.545432</v>
          </cell>
          <cell r="J682">
            <v>2798437.2370069972</v>
          </cell>
          <cell r="K682">
            <v>2492805.6933550001</v>
          </cell>
          <cell r="L682">
            <v>2153180.9793779999</v>
          </cell>
          <cell r="M682">
            <v>1117333.6217</v>
          </cell>
          <cell r="N682">
            <v>491400.15342920367</v>
          </cell>
          <cell r="O682">
            <v>111545.236536</v>
          </cell>
          <cell r="P682">
            <v>-312781.44455199997</v>
          </cell>
          <cell r="Q682">
            <v>2260878.9237330002</v>
          </cell>
          <cell r="R682">
            <v>2307037.0835777936</v>
          </cell>
          <cell r="S682">
            <v>2381260.4568190002</v>
          </cell>
          <cell r="T682">
            <v>2465962.42393</v>
          </cell>
          <cell r="U682">
            <v>-18748105.586107999</v>
          </cell>
          <cell r="V682">
            <v>-17946167.124280285</v>
          </cell>
          <cell r="W682">
            <v>-18523541.918210998</v>
          </cell>
          <cell r="X682">
            <v>-19182428.447755001</v>
          </cell>
          <cell r="Y682">
            <v>2091313.0044529999</v>
          </cell>
          <cell r="Z682">
            <v>2134009.3023094591</v>
          </cell>
          <cell r="AA682">
            <v>2202665.9225575752</v>
          </cell>
          <cell r="AB682">
            <v>2281015.24213525</v>
          </cell>
          <cell r="AC682">
            <v>0.5</v>
          </cell>
          <cell r="AD682">
            <v>0.5</v>
          </cell>
          <cell r="AE682">
            <v>0.5</v>
          </cell>
          <cell r="AF682">
            <v>0.5</v>
          </cell>
        </row>
        <row r="683">
          <cell r="A683" t="str">
            <v>R284</v>
          </cell>
          <cell r="B683" t="str">
            <v/>
          </cell>
          <cell r="C683" t="str">
            <v/>
          </cell>
          <cell r="D683" t="str">
            <v/>
          </cell>
          <cell r="E683" t="str">
            <v/>
          </cell>
          <cell r="F683" t="str">
            <v/>
          </cell>
          <cell r="G683" t="str">
            <v>Warwick</v>
          </cell>
          <cell r="H683">
            <v>5710694.549296</v>
          </cell>
          <cell r="I683">
            <v>4741247.958598</v>
          </cell>
          <cell r="J683">
            <v>4012595.3440885493</v>
          </cell>
          <cell r="K683">
            <v>3629217.3011710001</v>
          </cell>
          <cell r="L683">
            <v>3203466.8058989998</v>
          </cell>
          <cell r="M683">
            <v>1586730.675605</v>
          </cell>
          <cell r="N683">
            <v>793675.3584773466</v>
          </cell>
          <cell r="O683">
            <v>306736.30163900001</v>
          </cell>
          <cell r="P683">
            <v>-237195.58598900001</v>
          </cell>
          <cell r="Q683">
            <v>3154517.2829920002</v>
          </cell>
          <cell r="R683">
            <v>3218919.9856112027</v>
          </cell>
          <cell r="S683">
            <v>3322480.9995309999</v>
          </cell>
          <cell r="T683">
            <v>3440662.3918869998</v>
          </cell>
          <cell r="U683">
            <v>-23076764.766697001</v>
          </cell>
          <cell r="V683">
            <v>-21658850.150482159</v>
          </cell>
          <cell r="W683">
            <v>-22355671.597413</v>
          </cell>
          <cell r="X683">
            <v>-23150867.836851001</v>
          </cell>
          <cell r="Y683">
            <v>2917928.4867679998</v>
          </cell>
          <cell r="Z683">
            <v>2977500.9866903624</v>
          </cell>
          <cell r="AA683">
            <v>3073294.9245661749</v>
          </cell>
          <cell r="AB683">
            <v>3182612.7124954751</v>
          </cell>
          <cell r="AC683">
            <v>0.5</v>
          </cell>
          <cell r="AD683">
            <v>0.5</v>
          </cell>
          <cell r="AE683">
            <v>0.5</v>
          </cell>
          <cell r="AF683">
            <v>0.5</v>
          </cell>
        </row>
        <row r="684">
          <cell r="A684" t="str">
            <v>R285</v>
          </cell>
          <cell r="B684" t="str">
            <v/>
          </cell>
          <cell r="C684" t="str">
            <v/>
          </cell>
          <cell r="D684" t="str">
            <v/>
          </cell>
          <cell r="E684" t="str">
            <v/>
          </cell>
          <cell r="F684" t="str">
            <v/>
          </cell>
          <cell r="G684" t="str">
            <v>Adur</v>
          </cell>
          <cell r="H684">
            <v>3015739.1273579998</v>
          </cell>
          <cell r="I684">
            <v>2391204.0853030002</v>
          </cell>
          <cell r="J684">
            <v>1921482.6453608039</v>
          </cell>
          <cell r="K684">
            <v>1673363.163862</v>
          </cell>
          <cell r="L684">
            <v>1397463.6635360001</v>
          </cell>
          <cell r="M684">
            <v>773934.75819900003</v>
          </cell>
          <cell r="N684">
            <v>271195.10780336522</v>
          </cell>
          <cell r="O684">
            <v>-30018.408780000002</v>
          </cell>
          <cell r="P684">
            <v>-366507.57267199998</v>
          </cell>
          <cell r="Q684">
            <v>1617269.3271039999</v>
          </cell>
          <cell r="R684">
            <v>1650287.5375574387</v>
          </cell>
          <cell r="S684">
            <v>1703381.5726419999</v>
          </cell>
          <cell r="T684">
            <v>1763971.236208</v>
          </cell>
          <cell r="U684">
            <v>-5203013.4158739997</v>
          </cell>
          <cell r="V684">
            <v>-4641098.4584550159</v>
          </cell>
          <cell r="W684">
            <v>-4790414.6465579998</v>
          </cell>
          <cell r="X684">
            <v>-4960810.7670999998</v>
          </cell>
          <cell r="Y684">
            <v>1495974.127571</v>
          </cell>
          <cell r="Z684">
            <v>1526515.9722406308</v>
          </cell>
          <cell r="AA684">
            <v>1575627.9546938499</v>
          </cell>
          <cell r="AB684">
            <v>1631673.3934924002</v>
          </cell>
          <cell r="AC684">
            <v>0.5</v>
          </cell>
          <cell r="AD684">
            <v>0.5</v>
          </cell>
          <cell r="AE684">
            <v>0.5</v>
          </cell>
          <cell r="AF684">
            <v>0.5</v>
          </cell>
        </row>
        <row r="685">
          <cell r="A685" t="str">
            <v>R286</v>
          </cell>
          <cell r="B685" t="str">
            <v/>
          </cell>
          <cell r="C685" t="str">
            <v/>
          </cell>
          <cell r="D685" t="str">
            <v/>
          </cell>
          <cell r="E685" t="str">
            <v/>
          </cell>
          <cell r="F685" t="str">
            <v/>
          </cell>
          <cell r="G685" t="str">
            <v>Arun</v>
          </cell>
          <cell r="H685">
            <v>6149487.6563579999</v>
          </cell>
          <cell r="I685">
            <v>5023138.6222860003</v>
          </cell>
          <cell r="J685">
            <v>4176325.5062188907</v>
          </cell>
          <cell r="K685">
            <v>3730053.4470099998</v>
          </cell>
          <cell r="L685">
            <v>3234193.1263140002</v>
          </cell>
          <cell r="M685">
            <v>1665613.239178</v>
          </cell>
          <cell r="N685">
            <v>750252.80211483873</v>
          </cell>
          <cell r="O685">
            <v>193755.08815600001</v>
          </cell>
          <cell r="P685">
            <v>-427892.15619499999</v>
          </cell>
          <cell r="Q685">
            <v>3357525.3831079998</v>
          </cell>
          <cell r="R685">
            <v>3426072.7041040519</v>
          </cell>
          <cell r="S685">
            <v>3536298.358854</v>
          </cell>
          <cell r="T685">
            <v>3662085.282509</v>
          </cell>
          <cell r="U685">
            <v>-8821303.8513060007</v>
          </cell>
          <cell r="V685">
            <v>-8687510.2905756775</v>
          </cell>
          <cell r="W685">
            <v>-8967010.0538989995</v>
          </cell>
          <cell r="X685">
            <v>-9285968.6073380001</v>
          </cell>
          <cell r="Y685">
            <v>3105710.9793750001</v>
          </cell>
          <cell r="Z685">
            <v>3169117.2512962483</v>
          </cell>
          <cell r="AA685">
            <v>3271075.98193995</v>
          </cell>
          <cell r="AB685">
            <v>3387428.8863208252</v>
          </cell>
          <cell r="AC685">
            <v>0.5</v>
          </cell>
          <cell r="AD685">
            <v>0.5</v>
          </cell>
          <cell r="AE685">
            <v>0.5</v>
          </cell>
          <cell r="AF685">
            <v>0.5</v>
          </cell>
        </row>
        <row r="686">
          <cell r="A686" t="str">
            <v>R287</v>
          </cell>
          <cell r="B686" t="str">
            <v/>
          </cell>
          <cell r="C686" t="str">
            <v/>
          </cell>
          <cell r="D686" t="str">
            <v/>
          </cell>
          <cell r="E686" t="str">
            <v/>
          </cell>
          <cell r="F686" t="str">
            <v/>
          </cell>
          <cell r="G686" t="str">
            <v>Chichester</v>
          </cell>
          <cell r="H686">
            <v>3684242.163129</v>
          </cell>
          <cell r="I686">
            <v>2889962.1377249998</v>
          </cell>
          <cell r="J686">
            <v>2292576.1928806133</v>
          </cell>
          <cell r="K686">
            <v>1977030.4722800001</v>
          </cell>
          <cell r="L686">
            <v>1626159.0239800001</v>
          </cell>
          <cell r="M686">
            <v>829057.25664299994</v>
          </cell>
          <cell r="N686">
            <v>189595.82693828642</v>
          </cell>
          <cell r="O686">
            <v>-193608.23246100001</v>
          </cell>
          <cell r="P686">
            <v>-621689.78503699997</v>
          </cell>
          <cell r="Q686">
            <v>2060904.881082</v>
          </cell>
          <cell r="R686">
            <v>2102980.3659423268</v>
          </cell>
          <cell r="S686">
            <v>2170638.7047410002</v>
          </cell>
          <cell r="T686">
            <v>2247848.809016</v>
          </cell>
          <cell r="U686">
            <v>-15428720.325820001</v>
          </cell>
          <cell r="V686">
            <v>-16243824.91030883</v>
          </cell>
          <cell r="W686">
            <v>-16766430.935054</v>
          </cell>
          <cell r="X686">
            <v>-17362816.633880001</v>
          </cell>
          <cell r="Y686">
            <v>1906337.0150009999</v>
          </cell>
          <cell r="Z686">
            <v>1945256.8384966524</v>
          </cell>
          <cell r="AA686">
            <v>2007840.8018854253</v>
          </cell>
          <cell r="AB686">
            <v>2079260.1483398001</v>
          </cell>
          <cell r="AC686">
            <v>0.5</v>
          </cell>
          <cell r="AD686">
            <v>0.5</v>
          </cell>
          <cell r="AE686">
            <v>0.5</v>
          </cell>
          <cell r="AF686">
            <v>0.5</v>
          </cell>
        </row>
        <row r="687">
          <cell r="A687" t="str">
            <v>R288</v>
          </cell>
          <cell r="B687" t="str">
            <v/>
          </cell>
          <cell r="C687" t="str">
            <v/>
          </cell>
          <cell r="D687" t="str">
            <v/>
          </cell>
          <cell r="E687" t="str">
            <v/>
          </cell>
          <cell r="F687" t="str">
            <v/>
          </cell>
          <cell r="G687" t="str">
            <v>Crawley</v>
          </cell>
          <cell r="H687">
            <v>6003213.2781750001</v>
          </cell>
          <cell r="I687">
            <v>5109679.2354600001</v>
          </cell>
          <cell r="J687">
            <v>4438402.6342068389</v>
          </cell>
          <cell r="K687">
            <v>4086217.0769239999</v>
          </cell>
          <cell r="L687">
            <v>3695473.3635220001</v>
          </cell>
          <cell r="M687">
            <v>1775733.6820980001</v>
          </cell>
          <cell r="N687">
            <v>1036391.1662351973</v>
          </cell>
          <cell r="O687">
            <v>574754.06664400001</v>
          </cell>
          <cell r="P687">
            <v>59106.828491</v>
          </cell>
          <cell r="Q687">
            <v>3333945.553361</v>
          </cell>
          <cell r="R687">
            <v>3402011.4679716416</v>
          </cell>
          <cell r="S687">
            <v>3511463.01028</v>
          </cell>
          <cell r="T687">
            <v>3636366.5350310002</v>
          </cell>
          <cell r="U687">
            <v>-42016116.470399</v>
          </cell>
          <cell r="V687">
            <v>-40108454.967203289</v>
          </cell>
          <cell r="W687">
            <v>-41398848.105815001</v>
          </cell>
          <cell r="X687">
            <v>-42871414.393407002</v>
          </cell>
          <cell r="Y687">
            <v>3083899.6368590002</v>
          </cell>
          <cell r="Z687">
            <v>3146860.6078737685</v>
          </cell>
          <cell r="AA687">
            <v>3248103.2845090004</v>
          </cell>
          <cell r="AB687">
            <v>3363639.0449036751</v>
          </cell>
          <cell r="AC687">
            <v>0.5</v>
          </cell>
          <cell r="AD687">
            <v>0.5</v>
          </cell>
          <cell r="AE687">
            <v>0.5</v>
          </cell>
          <cell r="AF687">
            <v>0.5</v>
          </cell>
        </row>
        <row r="688">
          <cell r="A688" t="str">
            <v>R289</v>
          </cell>
          <cell r="B688" t="str">
            <v/>
          </cell>
          <cell r="C688" t="str">
            <v/>
          </cell>
          <cell r="D688" t="str">
            <v/>
          </cell>
          <cell r="E688" t="str">
            <v/>
          </cell>
          <cell r="F688" t="str">
            <v/>
          </cell>
          <cell r="G688" t="str">
            <v>Horsham</v>
          </cell>
          <cell r="H688">
            <v>3549442.336532</v>
          </cell>
          <cell r="I688">
            <v>2702726.4056290002</v>
          </cell>
          <cell r="J688">
            <v>2065664.4704908165</v>
          </cell>
          <cell r="K688">
            <v>1728410.977344</v>
          </cell>
          <cell r="L688">
            <v>1353128.530638</v>
          </cell>
          <cell r="M688">
            <v>824646.12878300005</v>
          </cell>
          <cell r="N688">
            <v>149241.26041250676</v>
          </cell>
          <cell r="O688">
            <v>-249668.54342999999</v>
          </cell>
          <cell r="P688">
            <v>-695311.72116399999</v>
          </cell>
          <cell r="Q688">
            <v>1878080.276845</v>
          </cell>
          <cell r="R688">
            <v>1916423.2100783098</v>
          </cell>
          <cell r="S688">
            <v>1978079.5207730001</v>
          </cell>
          <cell r="T688">
            <v>2048440.251802</v>
          </cell>
          <cell r="U688">
            <v>-14072398.981179999</v>
          </cell>
          <cell r="V688">
            <v>-14228100.412031433</v>
          </cell>
          <cell r="W688">
            <v>-14685855.345802</v>
          </cell>
          <cell r="X688">
            <v>-15208234.505517</v>
          </cell>
          <cell r="Y688">
            <v>1737224.256082</v>
          </cell>
          <cell r="Z688">
            <v>1772691.4693224367</v>
          </cell>
          <cell r="AA688">
            <v>1829723.5567150251</v>
          </cell>
          <cell r="AB688">
            <v>1894807.2329168501</v>
          </cell>
          <cell r="AC688">
            <v>0.5</v>
          </cell>
          <cell r="AD688">
            <v>0.5</v>
          </cell>
          <cell r="AE688">
            <v>0.5</v>
          </cell>
          <cell r="AF688">
            <v>0.5</v>
          </cell>
        </row>
        <row r="689">
          <cell r="A689" t="str">
            <v>R290</v>
          </cell>
          <cell r="B689" t="str">
            <v/>
          </cell>
          <cell r="C689" t="str">
            <v/>
          </cell>
          <cell r="D689" t="str">
            <v/>
          </cell>
          <cell r="E689" t="str">
            <v/>
          </cell>
          <cell r="F689" t="str">
            <v/>
          </cell>
          <cell r="G689" t="str">
            <v>Mid Sussex</v>
          </cell>
          <cell r="H689">
            <v>3705404.136223</v>
          </cell>
          <cell r="I689">
            <v>2805822.878914</v>
          </cell>
          <cell r="J689">
            <v>2128959.5223587435</v>
          </cell>
          <cell r="K689">
            <v>1770553.8053840001</v>
          </cell>
          <cell r="L689">
            <v>1371704.305095</v>
          </cell>
          <cell r="M689">
            <v>845250.62160199997</v>
          </cell>
          <cell r="N689">
            <v>128360.1735068094</v>
          </cell>
          <cell r="O689">
            <v>-294410.01911200001</v>
          </cell>
          <cell r="P689">
            <v>-766710.74454900005</v>
          </cell>
          <cell r="Q689">
            <v>1960572.257312</v>
          </cell>
          <cell r="R689">
            <v>2000599.3488519343</v>
          </cell>
          <cell r="S689">
            <v>2064963.8244960001</v>
          </cell>
          <cell r="T689">
            <v>2138415.0496430001</v>
          </cell>
          <cell r="U689">
            <v>-14990934.939138001</v>
          </cell>
          <cell r="V689">
            <v>-14924364.482374525</v>
          </cell>
          <cell r="W689">
            <v>-15404520.03915</v>
          </cell>
          <cell r="X689">
            <v>-15952462.262765</v>
          </cell>
          <cell r="Y689">
            <v>1813529.3380140001</v>
          </cell>
          <cell r="Z689">
            <v>1850554.3976880393</v>
          </cell>
          <cell r="AA689">
            <v>1910091.5376588001</v>
          </cell>
          <cell r="AB689">
            <v>1978033.9209197753</v>
          </cell>
          <cell r="AC689">
            <v>0.5</v>
          </cell>
          <cell r="AD689">
            <v>0.5</v>
          </cell>
          <cell r="AE689">
            <v>0.5</v>
          </cell>
          <cell r="AF689">
            <v>0.5</v>
          </cell>
        </row>
        <row r="690">
          <cell r="A690" t="str">
            <v>R291</v>
          </cell>
          <cell r="B690" t="str">
            <v/>
          </cell>
          <cell r="C690" t="str">
            <v/>
          </cell>
          <cell r="D690" t="str">
            <v/>
          </cell>
          <cell r="E690" t="str">
            <v/>
          </cell>
          <cell r="F690" t="str">
            <v/>
          </cell>
          <cell r="G690" t="str">
            <v>Worthing</v>
          </cell>
          <cell r="H690">
            <v>4575250.4792320002</v>
          </cell>
          <cell r="I690">
            <v>3657556.6566679999</v>
          </cell>
          <cell r="J690">
            <v>2967412.0605425001</v>
          </cell>
          <cell r="K690">
            <v>2603065.686611</v>
          </cell>
          <cell r="L690">
            <v>2198001.4012369998</v>
          </cell>
          <cell r="M690">
            <v>1193377.3824710001</v>
          </cell>
          <cell r="N690">
            <v>452924.04153295234</v>
          </cell>
          <cell r="O690">
            <v>7680.0591169999998</v>
          </cell>
          <cell r="P690">
            <v>-489702.673587</v>
          </cell>
          <cell r="Q690">
            <v>2464179.2741970001</v>
          </cell>
          <cell r="R690">
            <v>2514488.0190095478</v>
          </cell>
          <cell r="S690">
            <v>2595385.6274939999</v>
          </cell>
          <cell r="T690">
            <v>2687704.074823</v>
          </cell>
          <cell r="U690">
            <v>-10079307.495941</v>
          </cell>
          <cell r="V690">
            <v>-9540277.9865746982</v>
          </cell>
          <cell r="W690">
            <v>-9847213.5009039994</v>
          </cell>
          <cell r="X690">
            <v>-10197481.087845</v>
          </cell>
          <cell r="Y690">
            <v>2279365.8286330001</v>
          </cell>
          <cell r="Z690">
            <v>2325901.4175838316</v>
          </cell>
          <cell r="AA690">
            <v>2400731.7054319498</v>
          </cell>
          <cell r="AB690">
            <v>2486126.269211275</v>
          </cell>
          <cell r="AC690">
            <v>0.5</v>
          </cell>
          <cell r="AD690">
            <v>0.5</v>
          </cell>
          <cell r="AE690">
            <v>0.5</v>
          </cell>
          <cell r="AF690">
            <v>0.5</v>
          </cell>
        </row>
        <row r="691">
          <cell r="A691" t="str">
            <v>R614</v>
          </cell>
          <cell r="B691" t="str">
            <v/>
          </cell>
          <cell r="C691" t="str">
            <v/>
          </cell>
          <cell r="D691" t="str">
            <v/>
          </cell>
          <cell r="E691" t="str">
            <v/>
          </cell>
          <cell r="F691" t="str">
            <v/>
          </cell>
          <cell r="G691" t="str">
            <v>Harrogate</v>
          </cell>
          <cell r="H691">
            <v>6396162.982179</v>
          </cell>
          <cell r="I691">
            <v>4968465.1168729998</v>
          </cell>
          <cell r="J691">
            <v>3894470.4538600771</v>
          </cell>
          <cell r="K691">
            <v>3326517.5101800002</v>
          </cell>
          <cell r="L691">
            <v>2694742.412972</v>
          </cell>
          <cell r="M691">
            <v>1543344.0194659999</v>
          </cell>
          <cell r="N691">
            <v>399421.99968773499</v>
          </cell>
          <cell r="O691">
            <v>-280975.72771900002</v>
          </cell>
          <cell r="P691">
            <v>-1041070.166355</v>
          </cell>
          <cell r="Q691">
            <v>3425121.0974070001</v>
          </cell>
          <cell r="R691">
            <v>3495048.4541723421</v>
          </cell>
          <cell r="S691">
            <v>3607493.2378989998</v>
          </cell>
          <cell r="T691">
            <v>3735812.5793269998</v>
          </cell>
          <cell r="U691">
            <v>-21098905.130729001</v>
          </cell>
          <cell r="V691">
            <v>-20426669.961696815</v>
          </cell>
          <cell r="W691">
            <v>-21083848.972576998</v>
          </cell>
          <cell r="X691">
            <v>-21833806.196757</v>
          </cell>
          <cell r="Y691">
            <v>3168237.015102</v>
          </cell>
          <cell r="Z691">
            <v>3232919.8201094167</v>
          </cell>
          <cell r="AA691">
            <v>3336931.2450565752</v>
          </cell>
          <cell r="AB691">
            <v>3455626.6358774751</v>
          </cell>
          <cell r="AC691">
            <v>0.5</v>
          </cell>
          <cell r="AD691">
            <v>0.5</v>
          </cell>
          <cell r="AE691">
            <v>0.5</v>
          </cell>
          <cell r="AF691">
            <v>0.5</v>
          </cell>
        </row>
        <row r="692">
          <cell r="A692" t="str">
            <v>R615</v>
          </cell>
          <cell r="B692" t="str">
            <v/>
          </cell>
          <cell r="C692" t="str">
            <v/>
          </cell>
          <cell r="D692" t="str">
            <v/>
          </cell>
          <cell r="E692" t="str">
            <v/>
          </cell>
          <cell r="F692" t="str">
            <v/>
          </cell>
          <cell r="G692" t="str">
            <v>Ryedale</v>
          </cell>
          <cell r="H692">
            <v>2733266.9022659999</v>
          </cell>
          <cell r="I692">
            <v>2262566.5924479999</v>
          </cell>
          <cell r="J692">
            <v>1908756.2918082247</v>
          </cell>
          <cell r="K692">
            <v>1722524.9231110001</v>
          </cell>
          <cell r="L692">
            <v>1515683.026364</v>
          </cell>
          <cell r="M692">
            <v>762914.88192399999</v>
          </cell>
          <cell r="N692">
            <v>378487.65499108378</v>
          </cell>
          <cell r="O692">
            <v>143023.57087699999</v>
          </cell>
          <cell r="P692">
            <v>-120001.542285</v>
          </cell>
          <cell r="Q692">
            <v>1499651.710524</v>
          </cell>
          <cell r="R692">
            <v>1530268.636817141</v>
          </cell>
          <cell r="S692">
            <v>1579501.3522330001</v>
          </cell>
          <cell r="T692">
            <v>1635684.568649</v>
          </cell>
          <cell r="U692">
            <v>-5173798.4814670002</v>
          </cell>
          <cell r="V692">
            <v>-5376244.7823829232</v>
          </cell>
          <cell r="W692">
            <v>-5549212.5365469996</v>
          </cell>
          <cell r="X692">
            <v>-5746599.2677699998</v>
          </cell>
          <cell r="Y692">
            <v>1387177.8322340001</v>
          </cell>
          <cell r="Z692">
            <v>1415498.4890558554</v>
          </cell>
          <cell r="AA692">
            <v>1461038.7508155252</v>
          </cell>
          <cell r="AB692">
            <v>1513008.2260003251</v>
          </cell>
          <cell r="AC692">
            <v>0.5</v>
          </cell>
          <cell r="AD692">
            <v>0.5</v>
          </cell>
          <cell r="AE692">
            <v>0.5</v>
          </cell>
          <cell r="AF692">
            <v>0.5</v>
          </cell>
        </row>
        <row r="693">
          <cell r="A693" t="str">
            <v>R616</v>
          </cell>
          <cell r="B693" t="str">
            <v/>
          </cell>
          <cell r="C693" t="str">
            <v/>
          </cell>
          <cell r="D693" t="str">
            <v/>
          </cell>
          <cell r="E693" t="str">
            <v/>
          </cell>
          <cell r="F693" t="str">
            <v/>
          </cell>
          <cell r="G693" t="str">
            <v>Selby</v>
          </cell>
          <cell r="H693">
            <v>4013846.7116470002</v>
          </cell>
          <cell r="I693">
            <v>3371491.5411689999</v>
          </cell>
          <cell r="J693">
            <v>2888806.0627623759</v>
          </cell>
          <cell r="K693">
            <v>2635219.6095119999</v>
          </cell>
          <cell r="L693">
            <v>2353743.4062950001</v>
          </cell>
          <cell r="M693">
            <v>1121297.533389</v>
          </cell>
          <cell r="N693">
            <v>592672.03864409775</v>
          </cell>
          <cell r="O693">
            <v>265212.99188500002</v>
          </cell>
          <cell r="P693">
            <v>-100564.87686600001</v>
          </cell>
          <cell r="Q693">
            <v>2250194.0077809999</v>
          </cell>
          <cell r="R693">
            <v>2296134.0241182782</v>
          </cell>
          <cell r="S693">
            <v>2370006.617627</v>
          </cell>
          <cell r="T693">
            <v>2454308.2831600001</v>
          </cell>
          <cell r="U693">
            <v>-14819209.312465999</v>
          </cell>
          <cell r="V693">
            <v>-13038249.387843547</v>
          </cell>
          <cell r="W693">
            <v>-13457723.724696999</v>
          </cell>
          <cell r="X693">
            <v>-13936417.96793</v>
          </cell>
          <cell r="Y693">
            <v>2081429.457197</v>
          </cell>
          <cell r="Z693">
            <v>2123923.9723094073</v>
          </cell>
          <cell r="AA693">
            <v>2192256.1213049749</v>
          </cell>
          <cell r="AB693">
            <v>2270235.1619230001</v>
          </cell>
          <cell r="AC693">
            <v>0.5</v>
          </cell>
          <cell r="AD693">
            <v>0.5</v>
          </cell>
          <cell r="AE693">
            <v>0.5</v>
          </cell>
          <cell r="AF693">
            <v>0.5</v>
          </cell>
        </row>
        <row r="694">
          <cell r="A694" t="str">
            <v>R648</v>
          </cell>
          <cell r="B694" t="str">
            <v/>
          </cell>
          <cell r="C694" t="str">
            <v/>
          </cell>
          <cell r="D694" t="str">
            <v/>
          </cell>
          <cell r="E694" t="str">
            <v/>
          </cell>
          <cell r="F694" t="str">
            <v/>
          </cell>
          <cell r="G694" t="str">
            <v>Huntingdonshire</v>
          </cell>
          <cell r="H694">
            <v>7419127.4988930002</v>
          </cell>
          <cell r="I694">
            <v>6301738.8433839995</v>
          </cell>
          <cell r="J694">
            <v>5462308.3346448326</v>
          </cell>
          <cell r="K694">
            <v>5021961.1459140005</v>
          </cell>
          <cell r="L694">
            <v>4533425.7624260001</v>
          </cell>
          <cell r="M694">
            <v>2106919.2611969998</v>
          </cell>
          <cell r="N694">
            <v>1181847.2124510482</v>
          </cell>
          <cell r="O694">
            <v>603786.475126</v>
          </cell>
          <cell r="P694">
            <v>-41904.369699000003</v>
          </cell>
          <cell r="Q694">
            <v>4194819.582188</v>
          </cell>
          <cell r="R694">
            <v>4280461.1221937845</v>
          </cell>
          <cell r="S694">
            <v>4418174.6707880003</v>
          </cell>
          <cell r="T694">
            <v>4575330.1321249995</v>
          </cell>
          <cell r="U694">
            <v>-18987443.594083998</v>
          </cell>
          <cell r="V694">
            <v>-17298781.728782363</v>
          </cell>
          <cell r="W694">
            <v>-17855328.453591999</v>
          </cell>
          <cell r="X694">
            <v>-18490446.480726998</v>
          </cell>
          <cell r="Y694">
            <v>3880208.1135240002</v>
          </cell>
          <cell r="Z694">
            <v>3959426.5380292507</v>
          </cell>
          <cell r="AA694">
            <v>4086811.5704789003</v>
          </cell>
          <cell r="AB694">
            <v>4232180.3722156249</v>
          </cell>
          <cell r="AC694">
            <v>0.5</v>
          </cell>
          <cell r="AD694">
            <v>0.5</v>
          </cell>
          <cell r="AE694">
            <v>0.5</v>
          </cell>
          <cell r="AF694">
            <v>0.5</v>
          </cell>
        </row>
        <row r="695">
          <cell r="A695" t="str">
            <v>R657</v>
          </cell>
          <cell r="B695" t="str">
            <v/>
          </cell>
          <cell r="C695" t="str">
            <v/>
          </cell>
          <cell r="D695" t="str">
            <v/>
          </cell>
          <cell r="E695" t="str">
            <v/>
          </cell>
          <cell r="F695" t="str">
            <v/>
          </cell>
          <cell r="G695" t="str">
            <v>Malvern Hills</v>
          </cell>
          <cell r="H695">
            <v>2963068.444569</v>
          </cell>
          <cell r="I695">
            <v>2452087.8653219999</v>
          </cell>
          <cell r="J695">
            <v>2068034.0615710625</v>
          </cell>
          <cell r="K695">
            <v>1865990.4531759999</v>
          </cell>
          <cell r="L695">
            <v>1641625.3070100001</v>
          </cell>
          <cell r="M695">
            <v>778788.30573000002</v>
          </cell>
          <cell r="N695">
            <v>360572.37691727839</v>
          </cell>
          <cell r="O695">
            <v>103595.292672</v>
          </cell>
          <cell r="P695">
            <v>-183458.64358100001</v>
          </cell>
          <cell r="Q695">
            <v>1673299.559593</v>
          </cell>
          <cell r="R695">
            <v>1707461.6846537841</v>
          </cell>
          <cell r="S695">
            <v>1762395.160504</v>
          </cell>
          <cell r="T695">
            <v>1825083.950591</v>
          </cell>
          <cell r="U695">
            <v>-4848397.8754049996</v>
          </cell>
          <cell r="V695">
            <v>-4663325.9638924552</v>
          </cell>
          <cell r="W695">
            <v>-4813357.2685599998</v>
          </cell>
          <cell r="X695">
            <v>-4984569.4632980004</v>
          </cell>
          <cell r="Y695">
            <v>1547802.092623</v>
          </cell>
          <cell r="Z695">
            <v>1579402.0583047504</v>
          </cell>
          <cell r="AA695">
            <v>1630215.5234662001</v>
          </cell>
          <cell r="AB695">
            <v>1688202.654296675</v>
          </cell>
          <cell r="AC695">
            <v>0.5</v>
          </cell>
          <cell r="AD695">
            <v>0.5</v>
          </cell>
          <cell r="AE695">
            <v>0.5</v>
          </cell>
          <cell r="AF695">
            <v>0.5</v>
          </cell>
        </row>
        <row r="696">
          <cell r="A696" t="str">
            <v>R579</v>
          </cell>
          <cell r="B696" t="str">
            <v/>
          </cell>
          <cell r="C696" t="str">
            <v/>
          </cell>
          <cell r="D696" t="str">
            <v/>
          </cell>
          <cell r="E696" t="str">
            <v/>
          </cell>
          <cell r="F696" t="str">
            <v/>
          </cell>
          <cell r="G696" t="str">
            <v>GLA - mayor and misc</v>
          </cell>
          <cell r="H696">
            <v>880801181.48215902</v>
          </cell>
          <cell r="I696">
            <v>886700063.48215902</v>
          </cell>
          <cell r="J696">
            <v>1862807455.5447011</v>
          </cell>
          <cell r="K696">
            <v>929445651.749017</v>
          </cell>
          <cell r="L696">
            <v>960084018.27703702</v>
          </cell>
          <cell r="M696">
            <v>25392836.011138</v>
          </cell>
          <cell r="N696">
            <v>0</v>
          </cell>
          <cell r="O696">
            <v>22277726.735488001</v>
          </cell>
          <cell r="P696">
            <v>20647927.247258998</v>
          </cell>
          <cell r="Q696">
            <v>861307227.47102106</v>
          </cell>
          <cell r="R696">
            <v>1862807455.5447011</v>
          </cell>
          <cell r="S696">
            <v>907167925.01352894</v>
          </cell>
          <cell r="T696">
            <v>939436091.029778</v>
          </cell>
          <cell r="U696">
            <v>-358614639.76241302</v>
          </cell>
          <cell r="V696">
            <v>1862807455.5447011</v>
          </cell>
          <cell r="W696">
            <v>0</v>
          </cell>
          <cell r="X696">
            <v>0</v>
          </cell>
          <cell r="Y696">
            <v>796709185.410694</v>
          </cell>
          <cell r="Z696">
            <v>1723096896.3788486</v>
          </cell>
          <cell r="AA696">
            <v>839130330.63751435</v>
          </cell>
          <cell r="AB696">
            <v>868978384.20254469</v>
          </cell>
          <cell r="AC696">
            <v>0.26622200000000001</v>
          </cell>
          <cell r="AD696">
            <v>0</v>
          </cell>
          <cell r="AE696">
            <v>0</v>
          </cell>
          <cell r="AF696">
            <v>0</v>
          </cell>
        </row>
        <row r="697">
          <cell r="A697" t="str">
            <v>R580</v>
          </cell>
          <cell r="B697" t="str">
            <v/>
          </cell>
          <cell r="C697" t="str">
            <v/>
          </cell>
          <cell r="D697" t="str">
            <v/>
          </cell>
          <cell r="E697" t="str">
            <v/>
          </cell>
          <cell r="F697" t="str">
            <v/>
          </cell>
          <cell r="G697" t="str">
            <v>GLA - all except pol</v>
          </cell>
          <cell r="H697">
            <v>1126990997.1115999</v>
          </cell>
          <cell r="I697">
            <v>1120054298.89309</v>
          </cell>
          <cell r="J697">
            <v>2080646613.6009841</v>
          </cell>
          <cell r="K697">
            <v>1140993687.6891201</v>
          </cell>
          <cell r="L697">
            <v>1169401379.2156899</v>
          </cell>
          <cell r="M697">
            <v>138534147.85282001</v>
          </cell>
          <cell r="N697">
            <v>0</v>
          </cell>
          <cell r="O697">
            <v>107212046.97006799</v>
          </cell>
          <cell r="P697">
            <v>98847894.290645003</v>
          </cell>
          <cell r="Q697">
            <v>981520151.040277</v>
          </cell>
          <cell r="R697">
            <v>2080646613.6009841</v>
          </cell>
          <cell r="S697">
            <v>1033781640.71905</v>
          </cell>
          <cell r="T697">
            <v>1070553484.92505</v>
          </cell>
          <cell r="U697">
            <v>-358614639.76241302</v>
          </cell>
          <cell r="V697">
            <v>0</v>
          </cell>
          <cell r="W697">
            <v>0</v>
          </cell>
          <cell r="X697">
            <v>0</v>
          </cell>
          <cell r="Y697">
            <v>907906139.71225595</v>
          </cell>
          <cell r="Z697">
            <v>1924598117.5809104</v>
          </cell>
          <cell r="AA697">
            <v>956248017.66512132</v>
          </cell>
          <cell r="AB697">
            <v>990261973.55567133</v>
          </cell>
          <cell r="AC697">
            <v>0</v>
          </cell>
          <cell r="AD697">
            <v>0</v>
          </cell>
          <cell r="AE697">
            <v>0</v>
          </cell>
          <cell r="AF697">
            <v>0</v>
          </cell>
        </row>
        <row r="698">
          <cell r="A698" t="str">
            <v>R753</v>
          </cell>
          <cell r="B698" t="str">
            <v/>
          </cell>
          <cell r="C698" t="str">
            <v/>
          </cell>
          <cell r="D698" t="str">
            <v>R753</v>
          </cell>
          <cell r="E698" t="str">
            <v/>
          </cell>
          <cell r="F698" t="str">
            <v/>
          </cell>
          <cell r="G698" t="str">
            <v>Dorset &amp; Wiltshire Fire Authority</v>
          </cell>
          <cell r="H698">
            <v>19426250.881857999</v>
          </cell>
          <cell r="I698">
            <v>17636116.744329002</v>
          </cell>
          <cell r="J698">
            <v>15466900.167770786</v>
          </cell>
          <cell r="K698">
            <v>14569714.418373</v>
          </cell>
          <cell r="L698">
            <v>14230447.210255001</v>
          </cell>
          <cell r="M698">
            <v>8068913.5666669998</v>
          </cell>
          <cell r="N698">
            <v>5704372.7341700345</v>
          </cell>
          <cell r="O698">
            <v>4493101.1286580004</v>
          </cell>
          <cell r="P698">
            <v>3795406.531796</v>
          </cell>
          <cell r="Q698">
            <v>9567203.1776620001</v>
          </cell>
          <cell r="R698">
            <v>9762527.4336007517</v>
          </cell>
          <cell r="S698">
            <v>10076613.289716</v>
          </cell>
          <cell r="T698">
            <v>10435040.678459</v>
          </cell>
          <cell r="U698">
            <v>4557838.5815286497</v>
          </cell>
          <cell r="V698">
            <v>5015886.4821256232</v>
          </cell>
          <cell r="W698">
            <v>5177260.5740940003</v>
          </cell>
          <cell r="X698">
            <v>5361416.890811</v>
          </cell>
          <cell r="Y698">
            <v>8849662.9393380005</v>
          </cell>
          <cell r="Z698">
            <v>9030337.8760806955</v>
          </cell>
          <cell r="AA698">
            <v>9320867.2929873001</v>
          </cell>
          <cell r="AB698">
            <v>9652412.6275745761</v>
          </cell>
          <cell r="AC698">
            <v>0</v>
          </cell>
          <cell r="AD698">
            <v>0</v>
          </cell>
          <cell r="AE698">
            <v>0</v>
          </cell>
          <cell r="AF698">
            <v>0</v>
          </cell>
        </row>
        <row r="699">
          <cell r="D699" t="str">
            <v>R570</v>
          </cell>
          <cell r="G699" t="str">
            <v>GLA All functions</v>
          </cell>
          <cell r="H699">
            <v>246189815.629444</v>
          </cell>
          <cell r="I699">
            <v>233354235.41093799</v>
          </cell>
          <cell r="J699">
            <v>217839158.056283</v>
          </cell>
          <cell r="K699">
            <v>211548035.94010699</v>
          </cell>
          <cell r="L699">
            <v>209317360.93865901</v>
          </cell>
          <cell r="M699">
            <v>113141311.841682</v>
          </cell>
          <cell r="N699">
            <v>0</v>
          </cell>
          <cell r="O699">
            <v>84934320.234579995</v>
          </cell>
          <cell r="P699">
            <v>78199967.043385997</v>
          </cell>
          <cell r="Q699">
            <v>120212923.56925599</v>
          </cell>
          <cell r="R699">
            <v>217839158.056283</v>
          </cell>
          <cell r="S699">
            <v>126613715.70552801</v>
          </cell>
          <cell r="T699">
            <v>131117393.895273</v>
          </cell>
          <cell r="U699">
            <v>0</v>
          </cell>
          <cell r="V699">
            <v>217839158.056283</v>
          </cell>
          <cell r="W699">
            <v>0</v>
          </cell>
          <cell r="X699">
            <v>0</v>
          </cell>
          <cell r="Y699">
            <v>111196954.301562</v>
          </cell>
          <cell r="Z699">
            <v>201501221.20206177</v>
          </cell>
          <cell r="AA699">
            <v>117117687.02761342</v>
          </cell>
          <cell r="AB699">
            <v>121283589.35312752</v>
          </cell>
          <cell r="AC699">
            <v>0</v>
          </cell>
          <cell r="AD699">
            <v>0</v>
          </cell>
          <cell r="AE699">
            <v>0</v>
          </cell>
          <cell r="AF699">
            <v>0</v>
          </cell>
        </row>
        <row r="700">
          <cell r="E700" t="str">
            <v>R570</v>
          </cell>
          <cell r="G700" t="str">
            <v>GLA All functions</v>
          </cell>
          <cell r="H700">
            <v>880801181.48215902</v>
          </cell>
          <cell r="I700">
            <v>886700063.48215902</v>
          </cell>
          <cell r="J700">
            <v>1862807455.5447011</v>
          </cell>
          <cell r="K700">
            <v>929445651.749017</v>
          </cell>
          <cell r="L700">
            <v>960084018.27703702</v>
          </cell>
          <cell r="M700">
            <v>25392836.011138</v>
          </cell>
          <cell r="N700">
            <v>0</v>
          </cell>
          <cell r="O700">
            <v>22277726.735488001</v>
          </cell>
          <cell r="P700">
            <v>20647927.247258998</v>
          </cell>
          <cell r="Q700">
            <v>861307227.47102106</v>
          </cell>
          <cell r="R700">
            <v>1862807455.5447011</v>
          </cell>
          <cell r="S700">
            <v>907167925.01352894</v>
          </cell>
          <cell r="T700">
            <v>939436091.029778</v>
          </cell>
          <cell r="U700">
            <v>-358614639.76241302</v>
          </cell>
          <cell r="V700">
            <v>1862807455.5447011</v>
          </cell>
          <cell r="W700">
            <v>0</v>
          </cell>
          <cell r="X700">
            <v>0</v>
          </cell>
          <cell r="Y700">
            <v>796709185.410694</v>
          </cell>
          <cell r="Z700">
            <v>1723096896.3788486</v>
          </cell>
          <cell r="AA700">
            <v>839130330.63751435</v>
          </cell>
          <cell r="AB700">
            <v>868978384.20254469</v>
          </cell>
          <cell r="AC700">
            <v>0.26622200000000001</v>
          </cell>
          <cell r="AD700">
            <v>0</v>
          </cell>
          <cell r="AE700">
            <v>0</v>
          </cell>
          <cell r="AF700">
            <v>0</v>
          </cell>
        </row>
        <row r="701">
          <cell r="F701" t="str">
            <v>R570</v>
          </cell>
          <cell r="G701" t="str">
            <v>GLA All functions</v>
          </cell>
          <cell r="H701">
            <v>36501667.489511997</v>
          </cell>
          <cell r="I701">
            <v>36501667.489511997</v>
          </cell>
          <cell r="J701">
            <v>36506838.27995415</v>
          </cell>
          <cell r="K701">
            <v>36525845.753025003</v>
          </cell>
          <cell r="L701">
            <v>36552902.154821001</v>
          </cell>
          <cell r="M701">
            <v>29585950.508064002</v>
          </cell>
          <cell r="N701">
            <v>0</v>
          </cell>
          <cell r="O701">
            <v>29241898.255612999</v>
          </cell>
          <cell r="P701">
            <v>29009863.015588</v>
          </cell>
          <cell r="Q701">
            <v>6915716.9814470001</v>
          </cell>
          <cell r="R701">
            <v>36506838.27995415</v>
          </cell>
          <cell r="S701">
            <v>7283947.4974119999</v>
          </cell>
          <cell r="T701">
            <v>7543039.1392339999</v>
          </cell>
          <cell r="U701">
            <v>0</v>
          </cell>
          <cell r="V701">
            <v>36506838.27995415</v>
          </cell>
          <cell r="W701">
            <v>0</v>
          </cell>
          <cell r="X701">
            <v>0</v>
          </cell>
          <cell r="Y701">
            <v>6397038.207839</v>
          </cell>
          <cell r="Z701">
            <v>33768825.408957593</v>
          </cell>
          <cell r="AA701">
            <v>6737651.4351061005</v>
          </cell>
          <cell r="AB701">
            <v>6977311.2037914498</v>
          </cell>
          <cell r="AC701">
            <v>0</v>
          </cell>
          <cell r="AD701">
            <v>0</v>
          </cell>
          <cell r="AE701">
            <v>0</v>
          </cell>
          <cell r="AF701">
            <v>0</v>
          </cell>
        </row>
        <row r="702">
          <cell r="A702" t="str">
            <v>R370</v>
          </cell>
          <cell r="G702" t="str">
            <v>City of London</v>
          </cell>
          <cell r="H702">
            <v>27920939.980505001</v>
          </cell>
          <cell r="I702">
            <v>25897371.483594999</v>
          </cell>
          <cell r="J702">
            <v>24404548.210713439</v>
          </cell>
          <cell r="K702">
            <v>23613626.179161999</v>
          </cell>
          <cell r="L702">
            <v>22820032.507833999</v>
          </cell>
          <cell r="M702">
            <v>10637763.997522</v>
          </cell>
          <cell r="N702">
            <v>8833400.2020062953</v>
          </cell>
          <cell r="O702">
            <v>7541513.9082509996</v>
          </cell>
          <cell r="P702">
            <v>6176231.6082910001</v>
          </cell>
          <cell r="Q702">
            <v>15259607.486073</v>
          </cell>
          <cell r="R702">
            <v>15571148.008708142</v>
          </cell>
          <cell r="S702">
            <v>16072112.270911001</v>
          </cell>
          <cell r="T702">
            <v>16643800.899543</v>
          </cell>
          <cell r="U702">
            <v>-209872988.35922199</v>
          </cell>
          <cell r="V702">
            <v>-259483672.31731424</v>
          </cell>
          <cell r="W702">
            <v>-267831935.809733</v>
          </cell>
          <cell r="X702">
            <v>-277358777.677553</v>
          </cell>
          <cell r="Y702">
            <v>14115136.924617</v>
          </cell>
          <cell r="Z702">
            <v>14403311.908055032</v>
          </cell>
          <cell r="AA702">
            <v>14866703.850592677</v>
          </cell>
          <cell r="AB702">
            <v>15395515.832077276</v>
          </cell>
          <cell r="AC702">
            <v>0.5</v>
          </cell>
          <cell r="AD702">
            <v>0.5</v>
          </cell>
          <cell r="AE702">
            <v>0.5</v>
          </cell>
          <cell r="AF702">
            <v>0.5</v>
          </cell>
        </row>
        <row r="703">
          <cell r="H703">
            <v>8</v>
          </cell>
          <cell r="I703">
            <v>9</v>
          </cell>
          <cell r="J703">
            <v>10</v>
          </cell>
          <cell r="K703">
            <v>11</v>
          </cell>
          <cell r="L703">
            <v>12</v>
          </cell>
          <cell r="M703">
            <v>13</v>
          </cell>
          <cell r="N703">
            <v>14</v>
          </cell>
          <cell r="O703">
            <v>15</v>
          </cell>
          <cell r="P703">
            <v>16</v>
          </cell>
          <cell r="Q703">
            <v>17</v>
          </cell>
          <cell r="R703">
            <v>18</v>
          </cell>
          <cell r="S703">
            <v>19</v>
          </cell>
          <cell r="T703">
            <v>20</v>
          </cell>
          <cell r="U703">
            <v>21</v>
          </cell>
          <cell r="V703">
            <v>22</v>
          </cell>
          <cell r="W703">
            <v>23</v>
          </cell>
          <cell r="X703">
            <v>24</v>
          </cell>
          <cell r="Y703">
            <v>25</v>
          </cell>
          <cell r="Z703">
            <v>26</v>
          </cell>
          <cell r="AA703">
            <v>27</v>
          </cell>
          <cell r="AB703">
            <v>28</v>
          </cell>
          <cell r="AC703">
            <v>29</v>
          </cell>
          <cell r="AD703">
            <v>30</v>
          </cell>
          <cell r="AE703">
            <v>31</v>
          </cell>
          <cell r="AF703">
            <v>32</v>
          </cell>
        </row>
        <row r="704">
          <cell r="G704" t="str">
            <v>R555</v>
          </cell>
        </row>
        <row r="705">
          <cell r="G705" t="str">
            <v>R554</v>
          </cell>
        </row>
        <row r="706">
          <cell r="A706" t="str">
            <v>R594</v>
          </cell>
          <cell r="G706" t="str">
            <v>West of England - combined authority</v>
          </cell>
          <cell r="J706">
            <v>17572000</v>
          </cell>
          <cell r="N706">
            <v>0</v>
          </cell>
          <cell r="R706">
            <v>17572000</v>
          </cell>
          <cell r="V706">
            <v>-1876945.9807222113</v>
          </cell>
          <cell r="Z706">
            <v>16254100</v>
          </cell>
          <cell r="AD706">
            <v>0</v>
          </cell>
        </row>
        <row r="707">
          <cell r="A707" t="str">
            <v>R590</v>
          </cell>
          <cell r="G707" t="str">
            <v>Greater Manchester - combined authority</v>
          </cell>
          <cell r="J707">
            <v>43377000</v>
          </cell>
          <cell r="N707">
            <v>0</v>
          </cell>
          <cell r="R707">
            <v>43377000</v>
          </cell>
          <cell r="V707">
            <v>43377000</v>
          </cell>
          <cell r="Z707">
            <v>40123725</v>
          </cell>
          <cell r="AD707">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2">
          <cell r="I22">
            <v>0</v>
          </cell>
          <cell r="J22">
            <v>0</v>
          </cell>
          <cell r="K22">
            <v>0</v>
          </cell>
        </row>
        <row r="23">
          <cell r="I23">
            <v>0</v>
          </cell>
          <cell r="J23">
            <v>0</v>
          </cell>
          <cell r="K23">
            <v>0</v>
          </cell>
        </row>
        <row r="24">
          <cell r="I24">
            <v>0</v>
          </cell>
          <cell r="J24">
            <v>0</v>
          </cell>
          <cell r="K24">
            <v>0</v>
          </cell>
        </row>
        <row r="25">
          <cell r="I25">
            <v>0</v>
          </cell>
          <cell r="J25">
            <v>0</v>
          </cell>
          <cell r="K25">
            <v>0</v>
          </cell>
        </row>
        <row r="26">
          <cell r="I26">
            <v>0</v>
          </cell>
          <cell r="J26">
            <v>0</v>
          </cell>
          <cell r="K26">
            <v>0</v>
          </cell>
        </row>
        <row r="27">
          <cell r="I27">
            <v>0</v>
          </cell>
          <cell r="J27">
            <v>0</v>
          </cell>
          <cell r="K27">
            <v>0</v>
          </cell>
        </row>
        <row r="28">
          <cell r="I28">
            <v>0</v>
          </cell>
          <cell r="J28">
            <v>0</v>
          </cell>
          <cell r="K28">
            <v>0</v>
          </cell>
        </row>
        <row r="29">
          <cell r="I29">
            <v>0</v>
          </cell>
          <cell r="J29">
            <v>0</v>
          </cell>
          <cell r="K29">
            <v>0</v>
          </cell>
        </row>
        <row r="30">
          <cell r="I30">
            <v>0</v>
          </cell>
          <cell r="J30">
            <v>0</v>
          </cell>
          <cell r="K30">
            <v>0</v>
          </cell>
        </row>
        <row r="31">
          <cell r="I31">
            <v>0</v>
          </cell>
          <cell r="J31">
            <v>0</v>
          </cell>
          <cell r="K31">
            <v>0</v>
          </cell>
        </row>
        <row r="32">
          <cell r="I32">
            <v>0</v>
          </cell>
          <cell r="J32">
            <v>0</v>
          </cell>
          <cell r="K32">
            <v>0</v>
          </cell>
        </row>
        <row r="33">
          <cell r="I33">
            <v>0</v>
          </cell>
          <cell r="J33">
            <v>0</v>
          </cell>
          <cell r="K33">
            <v>0</v>
          </cell>
        </row>
        <row r="34">
          <cell r="I34">
            <v>0</v>
          </cell>
          <cell r="J34">
            <v>0</v>
          </cell>
          <cell r="K34">
            <v>0</v>
          </cell>
        </row>
        <row r="35">
          <cell r="I35">
            <v>0</v>
          </cell>
          <cell r="J35">
            <v>0</v>
          </cell>
          <cell r="K35">
            <v>0</v>
          </cell>
        </row>
        <row r="36">
          <cell r="I36">
            <v>0</v>
          </cell>
          <cell r="J36">
            <v>0</v>
          </cell>
          <cell r="K36">
            <v>0</v>
          </cell>
        </row>
        <row r="37">
          <cell r="I37">
            <v>0</v>
          </cell>
          <cell r="J37">
            <v>0</v>
          </cell>
          <cell r="K37">
            <v>0</v>
          </cell>
        </row>
        <row r="38">
          <cell r="I38">
            <v>0</v>
          </cell>
          <cell r="J38">
            <v>0</v>
          </cell>
          <cell r="K38">
            <v>0</v>
          </cell>
        </row>
        <row r="39">
          <cell r="I39">
            <v>0</v>
          </cell>
          <cell r="J39">
            <v>0</v>
          </cell>
          <cell r="K39">
            <v>0</v>
          </cell>
        </row>
        <row r="40">
          <cell r="I40">
            <v>0</v>
          </cell>
          <cell r="J40">
            <v>0</v>
          </cell>
          <cell r="K40">
            <v>0</v>
          </cell>
        </row>
        <row r="41">
          <cell r="I41">
            <v>0</v>
          </cell>
          <cell r="J41">
            <v>0</v>
          </cell>
          <cell r="K41">
            <v>0</v>
          </cell>
        </row>
        <row r="42">
          <cell r="I42">
            <v>0</v>
          </cell>
          <cell r="J42">
            <v>0</v>
          </cell>
          <cell r="K42">
            <v>0</v>
          </cell>
        </row>
        <row r="43">
          <cell r="I43">
            <v>0</v>
          </cell>
          <cell r="J43">
            <v>0</v>
          </cell>
          <cell r="K43">
            <v>0</v>
          </cell>
        </row>
        <row r="44">
          <cell r="I44">
            <v>0</v>
          </cell>
          <cell r="J44">
            <v>0</v>
          </cell>
          <cell r="K44">
            <v>0</v>
          </cell>
        </row>
        <row r="45">
          <cell r="I45">
            <v>0</v>
          </cell>
          <cell r="J45">
            <v>0</v>
          </cell>
          <cell r="K45">
            <v>0</v>
          </cell>
        </row>
        <row r="46">
          <cell r="I46">
            <v>0</v>
          </cell>
          <cell r="J46">
            <v>0</v>
          </cell>
          <cell r="K46">
            <v>0</v>
          </cell>
        </row>
        <row r="47">
          <cell r="I47">
            <v>0</v>
          </cell>
          <cell r="J47">
            <v>0</v>
          </cell>
          <cell r="K47">
            <v>0</v>
          </cell>
        </row>
        <row r="48">
          <cell r="I48">
            <v>0</v>
          </cell>
          <cell r="J48">
            <v>0</v>
          </cell>
          <cell r="K48">
            <v>0</v>
          </cell>
        </row>
        <row r="49">
          <cell r="I49">
            <v>0</v>
          </cell>
          <cell r="J49">
            <v>0</v>
          </cell>
          <cell r="K49">
            <v>0</v>
          </cell>
        </row>
        <row r="50">
          <cell r="I50">
            <v>0</v>
          </cell>
          <cell r="J50">
            <v>0</v>
          </cell>
          <cell r="K50">
            <v>0</v>
          </cell>
        </row>
        <row r="51">
          <cell r="I51">
            <v>0</v>
          </cell>
          <cell r="J51">
            <v>0</v>
          </cell>
          <cell r="K51">
            <v>0</v>
          </cell>
        </row>
        <row r="52">
          <cell r="I52">
            <v>0</v>
          </cell>
          <cell r="J52">
            <v>0</v>
          </cell>
          <cell r="K52">
            <v>0</v>
          </cell>
        </row>
        <row r="53">
          <cell r="I53">
            <v>0</v>
          </cell>
          <cell r="J53">
            <v>0</v>
          </cell>
          <cell r="K53">
            <v>0</v>
          </cell>
        </row>
        <row r="54">
          <cell r="I54">
            <v>0</v>
          </cell>
          <cell r="J54">
            <v>0</v>
          </cell>
          <cell r="K54">
            <v>0</v>
          </cell>
        </row>
        <row r="55">
          <cell r="I55">
            <v>0</v>
          </cell>
          <cell r="J55">
            <v>0</v>
          </cell>
          <cell r="K55">
            <v>0</v>
          </cell>
        </row>
        <row r="56">
          <cell r="I56">
            <v>0</v>
          </cell>
          <cell r="J56">
            <v>0</v>
          </cell>
          <cell r="K56">
            <v>0</v>
          </cell>
        </row>
        <row r="57">
          <cell r="I57">
            <v>0</v>
          </cell>
          <cell r="J57">
            <v>0</v>
          </cell>
          <cell r="K57">
            <v>0</v>
          </cell>
        </row>
        <row r="58">
          <cell r="I58">
            <v>0</v>
          </cell>
          <cell r="J58">
            <v>0</v>
          </cell>
          <cell r="K58">
            <v>0</v>
          </cell>
        </row>
        <row r="59">
          <cell r="I59">
            <v>0</v>
          </cell>
          <cell r="J59">
            <v>0</v>
          </cell>
          <cell r="K59">
            <v>0</v>
          </cell>
        </row>
        <row r="60">
          <cell r="I60">
            <v>0</v>
          </cell>
          <cell r="J60">
            <v>0</v>
          </cell>
          <cell r="K60">
            <v>0</v>
          </cell>
        </row>
        <row r="61">
          <cell r="I61">
            <v>0</v>
          </cell>
          <cell r="J61">
            <v>0</v>
          </cell>
          <cell r="K61">
            <v>0</v>
          </cell>
        </row>
        <row r="62">
          <cell r="I62">
            <v>0</v>
          </cell>
          <cell r="J62">
            <v>0</v>
          </cell>
          <cell r="K62">
            <v>0</v>
          </cell>
        </row>
        <row r="63">
          <cell r="I63">
            <v>0</v>
          </cell>
          <cell r="J63">
            <v>0</v>
          </cell>
          <cell r="K63">
            <v>0</v>
          </cell>
        </row>
        <row r="64">
          <cell r="I64">
            <v>0</v>
          </cell>
          <cell r="J64">
            <v>0</v>
          </cell>
          <cell r="K64">
            <v>0</v>
          </cell>
        </row>
        <row r="65">
          <cell r="I65">
            <v>0</v>
          </cell>
          <cell r="J65">
            <v>0</v>
          </cell>
          <cell r="K65">
            <v>0</v>
          </cell>
        </row>
        <row r="66">
          <cell r="I66">
            <v>0</v>
          </cell>
          <cell r="J66">
            <v>0</v>
          </cell>
          <cell r="K66">
            <v>0</v>
          </cell>
        </row>
        <row r="67">
          <cell r="I67">
            <v>0</v>
          </cell>
          <cell r="J67">
            <v>0</v>
          </cell>
          <cell r="K67">
            <v>0</v>
          </cell>
        </row>
        <row r="68">
          <cell r="I68">
            <v>0</v>
          </cell>
          <cell r="J68">
            <v>0</v>
          </cell>
          <cell r="K68">
            <v>0</v>
          </cell>
        </row>
        <row r="69">
          <cell r="I69">
            <v>0</v>
          </cell>
          <cell r="J69">
            <v>0</v>
          </cell>
          <cell r="K69">
            <v>0</v>
          </cell>
        </row>
        <row r="70">
          <cell r="I70">
            <v>0</v>
          </cell>
          <cell r="J70">
            <v>0</v>
          </cell>
          <cell r="K70">
            <v>0</v>
          </cell>
        </row>
        <row r="71">
          <cell r="I71">
            <v>0</v>
          </cell>
          <cell r="J71">
            <v>0</v>
          </cell>
          <cell r="K71">
            <v>0</v>
          </cell>
        </row>
        <row r="72">
          <cell r="I72">
            <v>0</v>
          </cell>
          <cell r="J72">
            <v>0</v>
          </cell>
          <cell r="K72">
            <v>0</v>
          </cell>
        </row>
        <row r="73">
          <cell r="I73">
            <v>0</v>
          </cell>
          <cell r="J73">
            <v>0</v>
          </cell>
          <cell r="K73">
            <v>0</v>
          </cell>
        </row>
        <row r="74">
          <cell r="I74">
            <v>0</v>
          </cell>
          <cell r="J74">
            <v>0</v>
          </cell>
          <cell r="K74">
            <v>0</v>
          </cell>
        </row>
        <row r="75">
          <cell r="I75">
            <v>0</v>
          </cell>
          <cell r="J75">
            <v>0</v>
          </cell>
          <cell r="K75">
            <v>0</v>
          </cell>
        </row>
        <row r="76">
          <cell r="I76">
            <v>0</v>
          </cell>
          <cell r="J76">
            <v>0</v>
          </cell>
          <cell r="K76">
            <v>0</v>
          </cell>
        </row>
        <row r="77">
          <cell r="I77">
            <v>0</v>
          </cell>
          <cell r="J77">
            <v>0</v>
          </cell>
          <cell r="K77">
            <v>0</v>
          </cell>
        </row>
        <row r="78">
          <cell r="I78">
            <v>0</v>
          </cell>
          <cell r="J78">
            <v>0</v>
          </cell>
          <cell r="K78">
            <v>0</v>
          </cell>
        </row>
        <row r="79">
          <cell r="I79">
            <v>0</v>
          </cell>
          <cell r="J79">
            <v>0</v>
          </cell>
          <cell r="K79">
            <v>0</v>
          </cell>
        </row>
        <row r="80">
          <cell r="I80">
            <v>0</v>
          </cell>
          <cell r="J80">
            <v>0</v>
          </cell>
          <cell r="K80">
            <v>0</v>
          </cell>
        </row>
        <row r="81">
          <cell r="I81">
            <v>0</v>
          </cell>
          <cell r="J81">
            <v>0</v>
          </cell>
          <cell r="K81">
            <v>0</v>
          </cell>
        </row>
        <row r="82">
          <cell r="I82">
            <v>0</v>
          </cell>
          <cell r="J82">
            <v>0</v>
          </cell>
          <cell r="K82">
            <v>0</v>
          </cell>
        </row>
        <row r="83">
          <cell r="I83">
            <v>0</v>
          </cell>
          <cell r="J83">
            <v>0</v>
          </cell>
          <cell r="K83">
            <v>0</v>
          </cell>
        </row>
        <row r="84">
          <cell r="I84">
            <v>0</v>
          </cell>
          <cell r="J84">
            <v>0</v>
          </cell>
          <cell r="K84">
            <v>0</v>
          </cell>
        </row>
        <row r="85">
          <cell r="I85">
            <v>0</v>
          </cell>
          <cell r="J85">
            <v>0</v>
          </cell>
          <cell r="K85">
            <v>0</v>
          </cell>
        </row>
        <row r="86">
          <cell r="I86">
            <v>0</v>
          </cell>
          <cell r="J86">
            <v>0</v>
          </cell>
          <cell r="K86">
            <v>0</v>
          </cell>
        </row>
        <row r="87">
          <cell r="I87">
            <v>0</v>
          </cell>
          <cell r="J87">
            <v>0</v>
          </cell>
          <cell r="K87">
            <v>0</v>
          </cell>
        </row>
        <row r="88">
          <cell r="I88">
            <v>0</v>
          </cell>
          <cell r="J88">
            <v>0</v>
          </cell>
          <cell r="K88">
            <v>0</v>
          </cell>
        </row>
        <row r="89">
          <cell r="I89">
            <v>0</v>
          </cell>
          <cell r="J89">
            <v>0</v>
          </cell>
          <cell r="K89">
            <v>0</v>
          </cell>
        </row>
        <row r="90">
          <cell r="I90">
            <v>0</v>
          </cell>
          <cell r="J90">
            <v>0</v>
          </cell>
          <cell r="K90">
            <v>0</v>
          </cell>
        </row>
        <row r="91">
          <cell r="I91">
            <v>0</v>
          </cell>
          <cell r="J91">
            <v>0</v>
          </cell>
          <cell r="K91">
            <v>0</v>
          </cell>
        </row>
        <row r="92">
          <cell r="I92">
            <v>0</v>
          </cell>
          <cell r="J92">
            <v>0</v>
          </cell>
          <cell r="K92">
            <v>0</v>
          </cell>
        </row>
        <row r="93">
          <cell r="I93">
            <v>0</v>
          </cell>
          <cell r="J93">
            <v>0</v>
          </cell>
          <cell r="K93">
            <v>0</v>
          </cell>
        </row>
        <row r="94">
          <cell r="I94">
            <v>0</v>
          </cell>
          <cell r="J94">
            <v>0</v>
          </cell>
          <cell r="K94">
            <v>0</v>
          </cell>
        </row>
        <row r="95">
          <cell r="I95">
            <v>0</v>
          </cell>
          <cell r="J95">
            <v>0</v>
          </cell>
          <cell r="K95">
            <v>0</v>
          </cell>
        </row>
        <row r="96">
          <cell r="I96">
            <v>0</v>
          </cell>
          <cell r="J96">
            <v>0</v>
          </cell>
          <cell r="K96">
            <v>0</v>
          </cell>
        </row>
        <row r="97">
          <cell r="I97">
            <v>0</v>
          </cell>
          <cell r="J97">
            <v>0</v>
          </cell>
          <cell r="K97">
            <v>0</v>
          </cell>
        </row>
        <row r="98">
          <cell r="I98">
            <v>0</v>
          </cell>
          <cell r="J98">
            <v>0</v>
          </cell>
          <cell r="K98">
            <v>0</v>
          </cell>
        </row>
        <row r="99">
          <cell r="I99">
            <v>0</v>
          </cell>
          <cell r="J99">
            <v>0</v>
          </cell>
          <cell r="K99">
            <v>0</v>
          </cell>
        </row>
        <row r="100">
          <cell r="I100">
            <v>0</v>
          </cell>
          <cell r="J100">
            <v>0</v>
          </cell>
          <cell r="K100">
            <v>0</v>
          </cell>
        </row>
        <row r="101">
          <cell r="I101">
            <v>0</v>
          </cell>
          <cell r="J101">
            <v>0</v>
          </cell>
          <cell r="K101">
            <v>0</v>
          </cell>
        </row>
        <row r="102">
          <cell r="I102">
            <v>0</v>
          </cell>
          <cell r="J102">
            <v>0</v>
          </cell>
          <cell r="K102">
            <v>0</v>
          </cell>
        </row>
        <row r="103">
          <cell r="I103">
            <v>0</v>
          </cell>
          <cell r="J103">
            <v>0</v>
          </cell>
          <cell r="K103">
            <v>0</v>
          </cell>
        </row>
        <row r="104">
          <cell r="I104">
            <v>0</v>
          </cell>
          <cell r="J104">
            <v>0</v>
          </cell>
          <cell r="K104">
            <v>0</v>
          </cell>
        </row>
        <row r="105">
          <cell r="I105">
            <v>0</v>
          </cell>
          <cell r="J105">
            <v>0</v>
          </cell>
          <cell r="K105">
            <v>0</v>
          </cell>
        </row>
        <row r="106">
          <cell r="I106">
            <v>0</v>
          </cell>
          <cell r="J106">
            <v>0</v>
          </cell>
          <cell r="K106">
            <v>0</v>
          </cell>
        </row>
        <row r="107">
          <cell r="I107">
            <v>0</v>
          </cell>
          <cell r="J107">
            <v>0</v>
          </cell>
          <cell r="K107">
            <v>0</v>
          </cell>
        </row>
        <row r="108">
          <cell r="I108">
            <v>0</v>
          </cell>
          <cell r="J108">
            <v>0</v>
          </cell>
          <cell r="K108">
            <v>0</v>
          </cell>
        </row>
        <row r="109">
          <cell r="I109">
            <v>0</v>
          </cell>
          <cell r="J109">
            <v>0</v>
          </cell>
          <cell r="K109">
            <v>0</v>
          </cell>
        </row>
        <row r="110">
          <cell r="I110">
            <v>0</v>
          </cell>
          <cell r="J110">
            <v>0</v>
          </cell>
          <cell r="K110">
            <v>0</v>
          </cell>
        </row>
        <row r="111">
          <cell r="I111">
            <v>0</v>
          </cell>
          <cell r="J111">
            <v>0</v>
          </cell>
          <cell r="K111">
            <v>0</v>
          </cell>
        </row>
        <row r="112">
          <cell r="I112">
            <v>0</v>
          </cell>
          <cell r="J112">
            <v>0</v>
          </cell>
          <cell r="K112">
            <v>0</v>
          </cell>
        </row>
        <row r="113">
          <cell r="I113">
            <v>0</v>
          </cell>
          <cell r="J113">
            <v>0</v>
          </cell>
          <cell r="K113">
            <v>0</v>
          </cell>
        </row>
        <row r="114">
          <cell r="I114">
            <v>0</v>
          </cell>
          <cell r="J114">
            <v>0</v>
          </cell>
          <cell r="K114">
            <v>0</v>
          </cell>
        </row>
        <row r="115">
          <cell r="I115">
            <v>0</v>
          </cell>
          <cell r="J115">
            <v>0</v>
          </cell>
          <cell r="K115">
            <v>0</v>
          </cell>
        </row>
        <row r="116">
          <cell r="I116">
            <v>0</v>
          </cell>
          <cell r="J116">
            <v>0</v>
          </cell>
          <cell r="K116">
            <v>0</v>
          </cell>
        </row>
        <row r="117">
          <cell r="I117">
            <v>0</v>
          </cell>
          <cell r="J117">
            <v>0</v>
          </cell>
          <cell r="K117">
            <v>0</v>
          </cell>
        </row>
        <row r="118">
          <cell r="I118">
            <v>0</v>
          </cell>
          <cell r="J118">
            <v>0</v>
          </cell>
          <cell r="K118">
            <v>0</v>
          </cell>
        </row>
        <row r="119">
          <cell r="I119">
            <v>0</v>
          </cell>
          <cell r="J119">
            <v>0</v>
          </cell>
          <cell r="K119">
            <v>0</v>
          </cell>
        </row>
        <row r="120">
          <cell r="I120">
            <v>0</v>
          </cell>
          <cell r="J120">
            <v>0</v>
          </cell>
          <cell r="K120">
            <v>0</v>
          </cell>
        </row>
        <row r="121">
          <cell r="I121">
            <v>0</v>
          </cell>
          <cell r="J121">
            <v>0</v>
          </cell>
          <cell r="K121">
            <v>0</v>
          </cell>
        </row>
        <row r="122">
          <cell r="I122">
            <v>0</v>
          </cell>
          <cell r="J122">
            <v>0</v>
          </cell>
          <cell r="K122">
            <v>0</v>
          </cell>
        </row>
        <row r="123">
          <cell r="I123">
            <v>0</v>
          </cell>
          <cell r="J123">
            <v>0</v>
          </cell>
          <cell r="K123">
            <v>0</v>
          </cell>
        </row>
        <row r="124">
          <cell r="I124">
            <v>0</v>
          </cell>
          <cell r="J124">
            <v>0</v>
          </cell>
          <cell r="K124">
            <v>0</v>
          </cell>
        </row>
        <row r="125">
          <cell r="I125">
            <v>0</v>
          </cell>
          <cell r="J125">
            <v>0</v>
          </cell>
          <cell r="K125">
            <v>0</v>
          </cell>
        </row>
        <row r="126">
          <cell r="I126">
            <v>0</v>
          </cell>
          <cell r="J126">
            <v>0</v>
          </cell>
          <cell r="K126">
            <v>0</v>
          </cell>
        </row>
        <row r="127">
          <cell r="I127">
            <v>0</v>
          </cell>
          <cell r="J127">
            <v>0</v>
          </cell>
          <cell r="K127">
            <v>0</v>
          </cell>
        </row>
        <row r="128">
          <cell r="I128">
            <v>0</v>
          </cell>
          <cell r="J128">
            <v>0</v>
          </cell>
          <cell r="K128">
            <v>0</v>
          </cell>
        </row>
        <row r="129">
          <cell r="I129">
            <v>0</v>
          </cell>
          <cell r="J129">
            <v>0</v>
          </cell>
          <cell r="K129">
            <v>0</v>
          </cell>
        </row>
        <row r="130">
          <cell r="I130">
            <v>0</v>
          </cell>
          <cell r="J130">
            <v>0</v>
          </cell>
          <cell r="K130">
            <v>0</v>
          </cell>
        </row>
        <row r="131">
          <cell r="I131">
            <v>0</v>
          </cell>
          <cell r="J131">
            <v>0</v>
          </cell>
          <cell r="K131">
            <v>0</v>
          </cell>
        </row>
        <row r="132">
          <cell r="I132">
            <v>0</v>
          </cell>
          <cell r="J132">
            <v>0</v>
          </cell>
          <cell r="K132">
            <v>0</v>
          </cell>
        </row>
        <row r="133">
          <cell r="I133">
            <v>0</v>
          </cell>
          <cell r="J133">
            <v>0</v>
          </cell>
          <cell r="K133">
            <v>0</v>
          </cell>
        </row>
        <row r="134">
          <cell r="I134">
            <v>0</v>
          </cell>
          <cell r="J134">
            <v>0</v>
          </cell>
          <cell r="K134">
            <v>0</v>
          </cell>
        </row>
        <row r="135">
          <cell r="I135">
            <v>0</v>
          </cell>
          <cell r="J135">
            <v>0</v>
          </cell>
          <cell r="K135">
            <v>0</v>
          </cell>
        </row>
        <row r="136">
          <cell r="I136">
            <v>0</v>
          </cell>
          <cell r="J136">
            <v>0</v>
          </cell>
          <cell r="K136">
            <v>0</v>
          </cell>
        </row>
        <row r="137">
          <cell r="I137">
            <v>0</v>
          </cell>
          <cell r="J137">
            <v>0</v>
          </cell>
          <cell r="K137">
            <v>0</v>
          </cell>
        </row>
        <row r="138">
          <cell r="I138">
            <v>0</v>
          </cell>
          <cell r="J138">
            <v>0</v>
          </cell>
          <cell r="K138">
            <v>0</v>
          </cell>
        </row>
        <row r="139">
          <cell r="I139">
            <v>0</v>
          </cell>
          <cell r="J139">
            <v>0</v>
          </cell>
          <cell r="K139">
            <v>0</v>
          </cell>
        </row>
        <row r="140">
          <cell r="I140">
            <v>0</v>
          </cell>
          <cell r="J140">
            <v>0</v>
          </cell>
          <cell r="K140">
            <v>0</v>
          </cell>
        </row>
        <row r="141">
          <cell r="I141">
            <v>0</v>
          </cell>
          <cell r="J141">
            <v>0</v>
          </cell>
          <cell r="K141">
            <v>0</v>
          </cell>
        </row>
        <row r="142">
          <cell r="I142">
            <v>0</v>
          </cell>
          <cell r="J142">
            <v>0</v>
          </cell>
          <cell r="K142">
            <v>0</v>
          </cell>
        </row>
        <row r="143">
          <cell r="I143">
            <v>0</v>
          </cell>
          <cell r="J143">
            <v>0</v>
          </cell>
          <cell r="K143">
            <v>0</v>
          </cell>
        </row>
        <row r="144">
          <cell r="I144">
            <v>0</v>
          </cell>
          <cell r="J144">
            <v>0</v>
          </cell>
          <cell r="K144">
            <v>0</v>
          </cell>
        </row>
        <row r="145">
          <cell r="I145">
            <v>0</v>
          </cell>
          <cell r="J145">
            <v>0</v>
          </cell>
          <cell r="K145">
            <v>0</v>
          </cell>
        </row>
        <row r="146">
          <cell r="I146">
            <v>0</v>
          </cell>
          <cell r="J146">
            <v>0</v>
          </cell>
          <cell r="K146">
            <v>0</v>
          </cell>
        </row>
        <row r="147">
          <cell r="I147">
            <v>0</v>
          </cell>
          <cell r="J147">
            <v>0</v>
          </cell>
          <cell r="K147">
            <v>0</v>
          </cell>
        </row>
        <row r="148">
          <cell r="I148">
            <v>0</v>
          </cell>
          <cell r="J148">
            <v>0</v>
          </cell>
          <cell r="K148">
            <v>0</v>
          </cell>
        </row>
        <row r="149">
          <cell r="I149">
            <v>0</v>
          </cell>
          <cell r="J149">
            <v>0</v>
          </cell>
          <cell r="K149">
            <v>0</v>
          </cell>
        </row>
        <row r="150">
          <cell r="I150">
            <v>0</v>
          </cell>
          <cell r="J150">
            <v>0</v>
          </cell>
          <cell r="K150">
            <v>0</v>
          </cell>
        </row>
        <row r="151">
          <cell r="I151">
            <v>0</v>
          </cell>
          <cell r="J151">
            <v>0</v>
          </cell>
          <cell r="K151">
            <v>0</v>
          </cell>
        </row>
        <row r="152">
          <cell r="I152">
            <v>0</v>
          </cell>
          <cell r="J152">
            <v>0</v>
          </cell>
          <cell r="K152">
            <v>0</v>
          </cell>
        </row>
        <row r="153">
          <cell r="I153">
            <v>0</v>
          </cell>
          <cell r="J153">
            <v>0</v>
          </cell>
          <cell r="K153">
            <v>0</v>
          </cell>
        </row>
        <row r="154">
          <cell r="I154">
            <v>0</v>
          </cell>
          <cell r="J154">
            <v>0</v>
          </cell>
          <cell r="K154">
            <v>0</v>
          </cell>
        </row>
        <row r="155">
          <cell r="I155">
            <v>0</v>
          </cell>
          <cell r="J155">
            <v>0</v>
          </cell>
          <cell r="K155">
            <v>0</v>
          </cell>
        </row>
        <row r="156">
          <cell r="I156">
            <v>0</v>
          </cell>
          <cell r="J156">
            <v>0</v>
          </cell>
          <cell r="K156">
            <v>0</v>
          </cell>
        </row>
        <row r="157">
          <cell r="I157">
            <v>0</v>
          </cell>
          <cell r="J157">
            <v>0</v>
          </cell>
          <cell r="K157">
            <v>0</v>
          </cell>
        </row>
        <row r="158">
          <cell r="I158">
            <v>0</v>
          </cell>
          <cell r="J158">
            <v>0</v>
          </cell>
          <cell r="K158">
            <v>0</v>
          </cell>
        </row>
        <row r="159">
          <cell r="I159">
            <v>0</v>
          </cell>
          <cell r="J159">
            <v>0</v>
          </cell>
          <cell r="K159">
            <v>0</v>
          </cell>
        </row>
        <row r="160">
          <cell r="I160">
            <v>0</v>
          </cell>
          <cell r="J160">
            <v>0</v>
          </cell>
          <cell r="K160">
            <v>0</v>
          </cell>
        </row>
        <row r="161">
          <cell r="I161">
            <v>0</v>
          </cell>
          <cell r="J161">
            <v>0</v>
          </cell>
          <cell r="K161">
            <v>0</v>
          </cell>
        </row>
        <row r="162">
          <cell r="I162">
            <v>0</v>
          </cell>
          <cell r="J162">
            <v>0</v>
          </cell>
          <cell r="K162">
            <v>0</v>
          </cell>
        </row>
        <row r="163">
          <cell r="I163">
            <v>0</v>
          </cell>
          <cell r="J163">
            <v>0</v>
          </cell>
          <cell r="K163">
            <v>0</v>
          </cell>
        </row>
        <row r="164">
          <cell r="I164">
            <v>0</v>
          </cell>
          <cell r="J164">
            <v>0</v>
          </cell>
          <cell r="K164">
            <v>0</v>
          </cell>
        </row>
        <row r="165">
          <cell r="I165">
            <v>0</v>
          </cell>
          <cell r="J165">
            <v>0</v>
          </cell>
          <cell r="K165">
            <v>0</v>
          </cell>
        </row>
        <row r="166">
          <cell r="I166">
            <v>0</v>
          </cell>
          <cell r="J166">
            <v>0</v>
          </cell>
          <cell r="K166">
            <v>0</v>
          </cell>
        </row>
        <row r="167">
          <cell r="I167">
            <v>0</v>
          </cell>
          <cell r="J167">
            <v>0</v>
          </cell>
          <cell r="K167">
            <v>0</v>
          </cell>
        </row>
        <row r="168">
          <cell r="I168">
            <v>0</v>
          </cell>
          <cell r="J168">
            <v>0</v>
          </cell>
          <cell r="K168">
            <v>0</v>
          </cell>
        </row>
        <row r="169">
          <cell r="I169">
            <v>0</v>
          </cell>
          <cell r="J169">
            <v>0</v>
          </cell>
          <cell r="K169">
            <v>0</v>
          </cell>
        </row>
        <row r="170">
          <cell r="I170">
            <v>0</v>
          </cell>
          <cell r="J170">
            <v>0</v>
          </cell>
          <cell r="K170">
            <v>0</v>
          </cell>
        </row>
        <row r="171">
          <cell r="I171">
            <v>0</v>
          </cell>
          <cell r="J171">
            <v>0</v>
          </cell>
          <cell r="K171">
            <v>0</v>
          </cell>
        </row>
        <row r="172">
          <cell r="I172">
            <v>0</v>
          </cell>
          <cell r="J172">
            <v>0</v>
          </cell>
          <cell r="K172">
            <v>0</v>
          </cell>
        </row>
        <row r="173">
          <cell r="I173">
            <v>0</v>
          </cell>
          <cell r="J173">
            <v>0</v>
          </cell>
          <cell r="K173">
            <v>0</v>
          </cell>
        </row>
        <row r="174">
          <cell r="I174">
            <v>0</v>
          </cell>
          <cell r="J174">
            <v>0</v>
          </cell>
          <cell r="K174">
            <v>0</v>
          </cell>
        </row>
        <row r="175">
          <cell r="I175">
            <v>0</v>
          </cell>
          <cell r="J175">
            <v>0</v>
          </cell>
          <cell r="K175">
            <v>0</v>
          </cell>
        </row>
        <row r="176">
          <cell r="I176">
            <v>0</v>
          </cell>
          <cell r="J176">
            <v>0</v>
          </cell>
          <cell r="K176">
            <v>0</v>
          </cell>
        </row>
        <row r="177">
          <cell r="I177">
            <v>0</v>
          </cell>
          <cell r="J177">
            <v>0</v>
          </cell>
          <cell r="K177">
            <v>0</v>
          </cell>
        </row>
        <row r="178">
          <cell r="I178">
            <v>0</v>
          </cell>
          <cell r="J178">
            <v>0</v>
          </cell>
          <cell r="K178">
            <v>0</v>
          </cell>
        </row>
        <row r="179">
          <cell r="I179">
            <v>0</v>
          </cell>
          <cell r="J179">
            <v>0</v>
          </cell>
          <cell r="K179">
            <v>0</v>
          </cell>
        </row>
        <row r="180">
          <cell r="I180">
            <v>0</v>
          </cell>
          <cell r="J180">
            <v>0</v>
          </cell>
          <cell r="K180">
            <v>0</v>
          </cell>
        </row>
        <row r="181">
          <cell r="I181">
            <v>0</v>
          </cell>
          <cell r="J181">
            <v>0</v>
          </cell>
          <cell r="K181">
            <v>0</v>
          </cell>
        </row>
        <row r="182">
          <cell r="I182">
            <v>0</v>
          </cell>
          <cell r="J182">
            <v>0</v>
          </cell>
          <cell r="K182">
            <v>0</v>
          </cell>
        </row>
        <row r="183">
          <cell r="I183">
            <v>0</v>
          </cell>
          <cell r="J183">
            <v>0</v>
          </cell>
          <cell r="K183">
            <v>0</v>
          </cell>
        </row>
        <row r="184">
          <cell r="I184">
            <v>0</v>
          </cell>
          <cell r="J184">
            <v>0</v>
          </cell>
          <cell r="K184">
            <v>0</v>
          </cell>
        </row>
        <row r="185">
          <cell r="I185">
            <v>0</v>
          </cell>
          <cell r="J185">
            <v>0</v>
          </cell>
          <cell r="K185">
            <v>0</v>
          </cell>
        </row>
        <row r="186">
          <cell r="I186">
            <v>0</v>
          </cell>
          <cell r="J186">
            <v>0</v>
          </cell>
          <cell r="K186">
            <v>0</v>
          </cell>
        </row>
        <row r="187">
          <cell r="I187">
            <v>0</v>
          </cell>
          <cell r="J187">
            <v>0</v>
          </cell>
          <cell r="K187">
            <v>0</v>
          </cell>
        </row>
        <row r="188">
          <cell r="I188">
            <v>0</v>
          </cell>
          <cell r="J188">
            <v>0</v>
          </cell>
          <cell r="K188">
            <v>0</v>
          </cell>
        </row>
        <row r="189">
          <cell r="I189">
            <v>0</v>
          </cell>
          <cell r="J189">
            <v>0</v>
          </cell>
          <cell r="K189">
            <v>0</v>
          </cell>
        </row>
        <row r="190">
          <cell r="I190">
            <v>0</v>
          </cell>
          <cell r="J190">
            <v>0</v>
          </cell>
          <cell r="K190">
            <v>0</v>
          </cell>
        </row>
        <row r="191">
          <cell r="I191">
            <v>0</v>
          </cell>
          <cell r="J191">
            <v>0</v>
          </cell>
          <cell r="K191">
            <v>0</v>
          </cell>
        </row>
        <row r="192">
          <cell r="I192">
            <v>0</v>
          </cell>
          <cell r="J192">
            <v>0</v>
          </cell>
          <cell r="K192">
            <v>0</v>
          </cell>
        </row>
        <row r="193">
          <cell r="I193">
            <v>0</v>
          </cell>
          <cell r="J193">
            <v>0</v>
          </cell>
          <cell r="K193">
            <v>0</v>
          </cell>
        </row>
        <row r="194">
          <cell r="I194">
            <v>0</v>
          </cell>
          <cell r="J194">
            <v>0</v>
          </cell>
          <cell r="K194">
            <v>0</v>
          </cell>
        </row>
        <row r="195">
          <cell r="I195">
            <v>0</v>
          </cell>
          <cell r="J195">
            <v>0</v>
          </cell>
          <cell r="K195">
            <v>0</v>
          </cell>
        </row>
        <row r="196">
          <cell r="I196">
            <v>0</v>
          </cell>
          <cell r="J196">
            <v>0</v>
          </cell>
          <cell r="K196">
            <v>0</v>
          </cell>
        </row>
        <row r="197">
          <cell r="I197">
            <v>0</v>
          </cell>
          <cell r="J197">
            <v>0</v>
          </cell>
          <cell r="K197">
            <v>0</v>
          </cell>
        </row>
        <row r="198">
          <cell r="I198">
            <v>0</v>
          </cell>
          <cell r="J198">
            <v>0</v>
          </cell>
          <cell r="K198">
            <v>0</v>
          </cell>
        </row>
        <row r="199">
          <cell r="I199">
            <v>0</v>
          </cell>
          <cell r="J199">
            <v>0</v>
          </cell>
          <cell r="K199">
            <v>0</v>
          </cell>
        </row>
        <row r="200">
          <cell r="I200">
            <v>0</v>
          </cell>
          <cell r="J200">
            <v>0</v>
          </cell>
          <cell r="K200">
            <v>0</v>
          </cell>
        </row>
        <row r="201">
          <cell r="I201">
            <v>0</v>
          </cell>
          <cell r="J201">
            <v>0</v>
          </cell>
          <cell r="K201">
            <v>0</v>
          </cell>
        </row>
        <row r="202">
          <cell r="I202">
            <v>0</v>
          </cell>
          <cell r="J202">
            <v>0</v>
          </cell>
          <cell r="K202">
            <v>0</v>
          </cell>
        </row>
        <row r="203">
          <cell r="I203">
            <v>0</v>
          </cell>
          <cell r="J203">
            <v>0</v>
          </cell>
          <cell r="K203">
            <v>0</v>
          </cell>
        </row>
        <row r="204">
          <cell r="I204">
            <v>0</v>
          </cell>
          <cell r="J204">
            <v>0</v>
          </cell>
          <cell r="K204">
            <v>0</v>
          </cell>
        </row>
        <row r="205">
          <cell r="I205">
            <v>0</v>
          </cell>
          <cell r="J205">
            <v>0</v>
          </cell>
          <cell r="K205">
            <v>0</v>
          </cell>
        </row>
        <row r="206">
          <cell r="I206">
            <v>0</v>
          </cell>
          <cell r="J206">
            <v>0</v>
          </cell>
          <cell r="K206">
            <v>0</v>
          </cell>
        </row>
        <row r="207">
          <cell r="I207">
            <v>0</v>
          </cell>
          <cell r="J207">
            <v>0</v>
          </cell>
          <cell r="K207">
            <v>0</v>
          </cell>
        </row>
        <row r="208">
          <cell r="I208">
            <v>0</v>
          </cell>
          <cell r="J208">
            <v>0</v>
          </cell>
          <cell r="K208">
            <v>0</v>
          </cell>
        </row>
        <row r="209">
          <cell r="I209">
            <v>0</v>
          </cell>
          <cell r="J209">
            <v>0</v>
          </cell>
          <cell r="K209">
            <v>0</v>
          </cell>
        </row>
        <row r="210">
          <cell r="I210">
            <v>0</v>
          </cell>
          <cell r="J210">
            <v>0</v>
          </cell>
          <cell r="K210">
            <v>0</v>
          </cell>
        </row>
        <row r="211">
          <cell r="I211">
            <v>0</v>
          </cell>
          <cell r="J211">
            <v>0</v>
          </cell>
          <cell r="K211">
            <v>0</v>
          </cell>
        </row>
        <row r="212">
          <cell r="I212">
            <v>0</v>
          </cell>
          <cell r="J212">
            <v>0</v>
          </cell>
          <cell r="K212">
            <v>0</v>
          </cell>
        </row>
        <row r="213">
          <cell r="I213">
            <v>0</v>
          </cell>
          <cell r="J213">
            <v>0</v>
          </cell>
          <cell r="K213">
            <v>0</v>
          </cell>
        </row>
        <row r="214">
          <cell r="I214">
            <v>0</v>
          </cell>
          <cell r="J214">
            <v>0</v>
          </cell>
          <cell r="K214">
            <v>0</v>
          </cell>
        </row>
        <row r="215">
          <cell r="I215">
            <v>0</v>
          </cell>
          <cell r="J215">
            <v>0</v>
          </cell>
          <cell r="K215">
            <v>0</v>
          </cell>
        </row>
        <row r="216">
          <cell r="I216">
            <v>0</v>
          </cell>
          <cell r="J216">
            <v>0</v>
          </cell>
          <cell r="K216">
            <v>0</v>
          </cell>
        </row>
        <row r="217">
          <cell r="I217">
            <v>0</v>
          </cell>
          <cell r="J217">
            <v>0</v>
          </cell>
          <cell r="K217">
            <v>0</v>
          </cell>
        </row>
        <row r="218">
          <cell r="I218">
            <v>0</v>
          </cell>
          <cell r="J218">
            <v>0</v>
          </cell>
          <cell r="K218">
            <v>0</v>
          </cell>
        </row>
        <row r="219">
          <cell r="I219">
            <v>0</v>
          </cell>
          <cell r="J219">
            <v>0</v>
          </cell>
          <cell r="K219">
            <v>0</v>
          </cell>
        </row>
        <row r="220">
          <cell r="I220">
            <v>0</v>
          </cell>
          <cell r="J220">
            <v>0</v>
          </cell>
          <cell r="K220">
            <v>0</v>
          </cell>
        </row>
        <row r="221">
          <cell r="I221">
            <v>0</v>
          </cell>
          <cell r="J221">
            <v>0</v>
          </cell>
          <cell r="K221">
            <v>0</v>
          </cell>
        </row>
        <row r="222">
          <cell r="I222">
            <v>0</v>
          </cell>
          <cell r="J222">
            <v>0</v>
          </cell>
          <cell r="K222">
            <v>0</v>
          </cell>
        </row>
        <row r="223">
          <cell r="I223">
            <v>0</v>
          </cell>
          <cell r="J223">
            <v>0</v>
          </cell>
          <cell r="K223">
            <v>0</v>
          </cell>
        </row>
        <row r="224">
          <cell r="I224">
            <v>0</v>
          </cell>
          <cell r="J224">
            <v>0</v>
          </cell>
          <cell r="K224">
            <v>0</v>
          </cell>
        </row>
        <row r="225">
          <cell r="I225">
            <v>0</v>
          </cell>
          <cell r="J225">
            <v>0</v>
          </cell>
          <cell r="K225">
            <v>0</v>
          </cell>
        </row>
        <row r="226">
          <cell r="I226">
            <v>0</v>
          </cell>
          <cell r="J226">
            <v>0</v>
          </cell>
          <cell r="K226">
            <v>0</v>
          </cell>
        </row>
        <row r="227">
          <cell r="I227">
            <v>0</v>
          </cell>
          <cell r="J227">
            <v>0</v>
          </cell>
          <cell r="K227">
            <v>0</v>
          </cell>
        </row>
        <row r="228">
          <cell r="I228">
            <v>0</v>
          </cell>
          <cell r="J228">
            <v>0</v>
          </cell>
          <cell r="K228">
            <v>0</v>
          </cell>
        </row>
        <row r="229">
          <cell r="I229">
            <v>0</v>
          </cell>
          <cell r="J229">
            <v>0</v>
          </cell>
          <cell r="K229">
            <v>0</v>
          </cell>
        </row>
        <row r="230">
          <cell r="I230">
            <v>0</v>
          </cell>
          <cell r="J230">
            <v>0</v>
          </cell>
          <cell r="K230">
            <v>0</v>
          </cell>
        </row>
        <row r="231">
          <cell r="I231">
            <v>0</v>
          </cell>
          <cell r="J231">
            <v>0</v>
          </cell>
          <cell r="K231">
            <v>0</v>
          </cell>
        </row>
        <row r="232">
          <cell r="I232">
            <v>0</v>
          </cell>
          <cell r="J232">
            <v>0</v>
          </cell>
          <cell r="K232">
            <v>0</v>
          </cell>
        </row>
        <row r="233">
          <cell r="I233">
            <v>0</v>
          </cell>
          <cell r="J233">
            <v>0</v>
          </cell>
          <cell r="K233">
            <v>0</v>
          </cell>
        </row>
        <row r="234">
          <cell r="I234">
            <v>0</v>
          </cell>
          <cell r="J234">
            <v>0</v>
          </cell>
          <cell r="K234">
            <v>0</v>
          </cell>
        </row>
        <row r="235">
          <cell r="I235">
            <v>0</v>
          </cell>
          <cell r="J235">
            <v>0</v>
          </cell>
          <cell r="K235">
            <v>0</v>
          </cell>
        </row>
        <row r="236">
          <cell r="I236">
            <v>0</v>
          </cell>
          <cell r="J236">
            <v>0</v>
          </cell>
          <cell r="K236">
            <v>0</v>
          </cell>
        </row>
        <row r="237">
          <cell r="I237">
            <v>0</v>
          </cell>
          <cell r="J237">
            <v>0</v>
          </cell>
          <cell r="K237">
            <v>0</v>
          </cell>
        </row>
        <row r="238">
          <cell r="I238">
            <v>0</v>
          </cell>
          <cell r="J238">
            <v>0</v>
          </cell>
          <cell r="K238">
            <v>0</v>
          </cell>
        </row>
        <row r="239">
          <cell r="I239">
            <v>0</v>
          </cell>
          <cell r="J239">
            <v>0</v>
          </cell>
          <cell r="K239">
            <v>0</v>
          </cell>
        </row>
        <row r="240">
          <cell r="I240">
            <v>0</v>
          </cell>
          <cell r="J240">
            <v>0</v>
          </cell>
          <cell r="K240">
            <v>0</v>
          </cell>
        </row>
        <row r="241">
          <cell r="I241">
            <v>0</v>
          </cell>
          <cell r="J241">
            <v>0</v>
          </cell>
          <cell r="K241">
            <v>0</v>
          </cell>
        </row>
        <row r="242">
          <cell r="I242">
            <v>0</v>
          </cell>
          <cell r="J242">
            <v>0</v>
          </cell>
          <cell r="K242">
            <v>0</v>
          </cell>
        </row>
        <row r="243">
          <cell r="I243">
            <v>0</v>
          </cell>
          <cell r="J243">
            <v>0</v>
          </cell>
          <cell r="K243">
            <v>0</v>
          </cell>
        </row>
        <row r="244">
          <cell r="I244">
            <v>0</v>
          </cell>
          <cell r="J244">
            <v>0</v>
          </cell>
          <cell r="K244">
            <v>0</v>
          </cell>
        </row>
        <row r="245">
          <cell r="I245">
            <v>0</v>
          </cell>
          <cell r="J245">
            <v>0</v>
          </cell>
          <cell r="K245">
            <v>0</v>
          </cell>
        </row>
        <row r="246">
          <cell r="I246">
            <v>0</v>
          </cell>
          <cell r="J246">
            <v>0</v>
          </cell>
          <cell r="K246">
            <v>0</v>
          </cell>
        </row>
        <row r="247">
          <cell r="I247">
            <v>0</v>
          </cell>
          <cell r="J247">
            <v>0</v>
          </cell>
          <cell r="K247">
            <v>0</v>
          </cell>
        </row>
        <row r="248">
          <cell r="I248">
            <v>0</v>
          </cell>
          <cell r="J248">
            <v>0</v>
          </cell>
          <cell r="K248">
            <v>0</v>
          </cell>
        </row>
        <row r="249">
          <cell r="I249">
            <v>0</v>
          </cell>
          <cell r="J249">
            <v>0</v>
          </cell>
          <cell r="K249">
            <v>0</v>
          </cell>
        </row>
        <row r="250">
          <cell r="I250">
            <v>0</v>
          </cell>
          <cell r="J250">
            <v>0</v>
          </cell>
          <cell r="K250">
            <v>0</v>
          </cell>
        </row>
        <row r="251">
          <cell r="I251">
            <v>0</v>
          </cell>
          <cell r="J251">
            <v>0</v>
          </cell>
          <cell r="K251">
            <v>0</v>
          </cell>
        </row>
        <row r="252">
          <cell r="I252">
            <v>0</v>
          </cell>
          <cell r="J252">
            <v>0</v>
          </cell>
          <cell r="K252">
            <v>0</v>
          </cell>
        </row>
        <row r="253">
          <cell r="I253">
            <v>0</v>
          </cell>
          <cell r="J253">
            <v>0</v>
          </cell>
          <cell r="K253">
            <v>0</v>
          </cell>
        </row>
        <row r="254">
          <cell r="I254">
            <v>0</v>
          </cell>
          <cell r="J254">
            <v>0</v>
          </cell>
          <cell r="K254">
            <v>0</v>
          </cell>
        </row>
        <row r="255">
          <cell r="I255">
            <v>0</v>
          </cell>
          <cell r="J255">
            <v>0</v>
          </cell>
          <cell r="K255">
            <v>0</v>
          </cell>
        </row>
        <row r="256">
          <cell r="I256">
            <v>0</v>
          </cell>
          <cell r="J256">
            <v>0</v>
          </cell>
          <cell r="K256">
            <v>0</v>
          </cell>
        </row>
        <row r="257">
          <cell r="I257">
            <v>0</v>
          </cell>
          <cell r="J257">
            <v>0</v>
          </cell>
          <cell r="K257">
            <v>0</v>
          </cell>
        </row>
        <row r="258">
          <cell r="I258">
            <v>0</v>
          </cell>
          <cell r="J258">
            <v>0</v>
          </cell>
          <cell r="K258">
            <v>0</v>
          </cell>
        </row>
        <row r="259">
          <cell r="I259">
            <v>0</v>
          </cell>
          <cell r="J259">
            <v>0</v>
          </cell>
          <cell r="K259">
            <v>0</v>
          </cell>
        </row>
        <row r="260">
          <cell r="I260">
            <v>0</v>
          </cell>
          <cell r="J260">
            <v>0</v>
          </cell>
          <cell r="K260">
            <v>0</v>
          </cell>
        </row>
        <row r="261">
          <cell r="I261">
            <v>0</v>
          </cell>
          <cell r="J261">
            <v>0</v>
          </cell>
          <cell r="K261">
            <v>0</v>
          </cell>
        </row>
        <row r="262">
          <cell r="I262">
            <v>0</v>
          </cell>
          <cell r="J262">
            <v>0</v>
          </cell>
          <cell r="K262">
            <v>0</v>
          </cell>
        </row>
        <row r="263">
          <cell r="I263">
            <v>0</v>
          </cell>
          <cell r="J263">
            <v>0</v>
          </cell>
          <cell r="K263">
            <v>0</v>
          </cell>
        </row>
        <row r="264">
          <cell r="I264">
            <v>0</v>
          </cell>
          <cell r="J264">
            <v>0</v>
          </cell>
          <cell r="K264">
            <v>0</v>
          </cell>
        </row>
        <row r="265">
          <cell r="I265">
            <v>0</v>
          </cell>
          <cell r="J265">
            <v>0</v>
          </cell>
          <cell r="K265">
            <v>0</v>
          </cell>
        </row>
        <row r="266">
          <cell r="I266">
            <v>0</v>
          </cell>
          <cell r="J266">
            <v>0</v>
          </cell>
          <cell r="K266">
            <v>0</v>
          </cell>
        </row>
        <row r="267">
          <cell r="I267">
            <v>0</v>
          </cell>
          <cell r="J267">
            <v>0</v>
          </cell>
          <cell r="K267">
            <v>0</v>
          </cell>
        </row>
        <row r="268">
          <cell r="I268">
            <v>0</v>
          </cell>
          <cell r="J268">
            <v>0</v>
          </cell>
          <cell r="K268">
            <v>0</v>
          </cell>
        </row>
        <row r="269">
          <cell r="I269">
            <v>0</v>
          </cell>
          <cell r="J269">
            <v>0</v>
          </cell>
          <cell r="K269">
            <v>0</v>
          </cell>
        </row>
        <row r="270">
          <cell r="I270">
            <v>0</v>
          </cell>
          <cell r="J270">
            <v>0</v>
          </cell>
          <cell r="K270">
            <v>0</v>
          </cell>
        </row>
        <row r="271">
          <cell r="I271">
            <v>0</v>
          </cell>
          <cell r="J271">
            <v>0</v>
          </cell>
          <cell r="K271">
            <v>0</v>
          </cell>
        </row>
        <row r="272">
          <cell r="I272">
            <v>0</v>
          </cell>
          <cell r="J272">
            <v>0</v>
          </cell>
          <cell r="K272">
            <v>0</v>
          </cell>
        </row>
        <row r="273">
          <cell r="I273">
            <v>0</v>
          </cell>
          <cell r="J273">
            <v>0</v>
          </cell>
          <cell r="K273">
            <v>0</v>
          </cell>
        </row>
        <row r="274">
          <cell r="I274">
            <v>0</v>
          </cell>
          <cell r="J274">
            <v>0</v>
          </cell>
          <cell r="K274">
            <v>0</v>
          </cell>
        </row>
        <row r="275">
          <cell r="I275">
            <v>0</v>
          </cell>
          <cell r="J275">
            <v>0</v>
          </cell>
          <cell r="K275">
            <v>0</v>
          </cell>
        </row>
        <row r="276">
          <cell r="I276">
            <v>0</v>
          </cell>
          <cell r="J276">
            <v>0</v>
          </cell>
          <cell r="K276">
            <v>0</v>
          </cell>
        </row>
        <row r="277">
          <cell r="I277">
            <v>0</v>
          </cell>
          <cell r="J277">
            <v>0</v>
          </cell>
          <cell r="K277">
            <v>0</v>
          </cell>
        </row>
        <row r="278">
          <cell r="I278">
            <v>0</v>
          </cell>
          <cell r="J278">
            <v>0</v>
          </cell>
          <cell r="K278">
            <v>0</v>
          </cell>
        </row>
        <row r="279">
          <cell r="I279">
            <v>0</v>
          </cell>
          <cell r="J279">
            <v>0</v>
          </cell>
          <cell r="K279">
            <v>0</v>
          </cell>
        </row>
        <row r="280">
          <cell r="I280">
            <v>0</v>
          </cell>
          <cell r="J280">
            <v>0</v>
          </cell>
          <cell r="K280">
            <v>0</v>
          </cell>
        </row>
        <row r="281">
          <cell r="I281">
            <v>0</v>
          </cell>
          <cell r="J281">
            <v>0</v>
          </cell>
          <cell r="K281">
            <v>0</v>
          </cell>
        </row>
        <row r="282">
          <cell r="I282">
            <v>0</v>
          </cell>
          <cell r="J282">
            <v>0</v>
          </cell>
          <cell r="K282">
            <v>0</v>
          </cell>
        </row>
        <row r="283">
          <cell r="I283">
            <v>0</v>
          </cell>
          <cell r="J283">
            <v>0</v>
          </cell>
          <cell r="K283">
            <v>0</v>
          </cell>
        </row>
        <row r="284">
          <cell r="I284">
            <v>0</v>
          </cell>
          <cell r="J284">
            <v>0</v>
          </cell>
          <cell r="K284">
            <v>0</v>
          </cell>
        </row>
        <row r="285">
          <cell r="I285">
            <v>0</v>
          </cell>
          <cell r="J285">
            <v>0</v>
          </cell>
          <cell r="K285">
            <v>0</v>
          </cell>
        </row>
        <row r="286">
          <cell r="I286">
            <v>0</v>
          </cell>
          <cell r="J286">
            <v>0</v>
          </cell>
          <cell r="K286">
            <v>0</v>
          </cell>
        </row>
        <row r="287">
          <cell r="I287">
            <v>0</v>
          </cell>
          <cell r="J287">
            <v>0</v>
          </cell>
          <cell r="K287">
            <v>0</v>
          </cell>
        </row>
        <row r="288">
          <cell r="I288">
            <v>0</v>
          </cell>
          <cell r="J288">
            <v>0</v>
          </cell>
          <cell r="K288">
            <v>0</v>
          </cell>
        </row>
        <row r="289">
          <cell r="I289">
            <v>0</v>
          </cell>
          <cell r="J289">
            <v>0</v>
          </cell>
          <cell r="K289">
            <v>0</v>
          </cell>
        </row>
        <row r="290">
          <cell r="I290">
            <v>0</v>
          </cell>
          <cell r="J290">
            <v>0</v>
          </cell>
          <cell r="K290">
            <v>0</v>
          </cell>
        </row>
        <row r="291">
          <cell r="I291">
            <v>0</v>
          </cell>
          <cell r="J291">
            <v>0</v>
          </cell>
          <cell r="K291">
            <v>0</v>
          </cell>
        </row>
        <row r="292">
          <cell r="I292">
            <v>0</v>
          </cell>
          <cell r="J292">
            <v>0</v>
          </cell>
          <cell r="K292">
            <v>0</v>
          </cell>
        </row>
        <row r="293">
          <cell r="I293">
            <v>0</v>
          </cell>
          <cell r="J293">
            <v>0</v>
          </cell>
          <cell r="K293">
            <v>0</v>
          </cell>
        </row>
        <row r="294">
          <cell r="I294">
            <v>0</v>
          </cell>
          <cell r="J294">
            <v>0</v>
          </cell>
          <cell r="K294">
            <v>0</v>
          </cell>
        </row>
        <row r="295">
          <cell r="I295">
            <v>0</v>
          </cell>
          <cell r="J295">
            <v>0</v>
          </cell>
          <cell r="K295">
            <v>0</v>
          </cell>
        </row>
        <row r="296">
          <cell r="I296">
            <v>0</v>
          </cell>
          <cell r="J296">
            <v>0</v>
          </cell>
          <cell r="K296">
            <v>0</v>
          </cell>
        </row>
        <row r="297">
          <cell r="I297">
            <v>0</v>
          </cell>
          <cell r="J297">
            <v>0</v>
          </cell>
          <cell r="K297">
            <v>0</v>
          </cell>
        </row>
        <row r="298">
          <cell r="I298">
            <v>0</v>
          </cell>
          <cell r="J298">
            <v>0</v>
          </cell>
          <cell r="K298">
            <v>0</v>
          </cell>
        </row>
        <row r="299">
          <cell r="I299">
            <v>0</v>
          </cell>
          <cell r="J299">
            <v>0</v>
          </cell>
          <cell r="K299">
            <v>0</v>
          </cell>
        </row>
        <row r="300">
          <cell r="I300">
            <v>0</v>
          </cell>
          <cell r="J300">
            <v>0</v>
          </cell>
          <cell r="K300">
            <v>0</v>
          </cell>
        </row>
        <row r="301">
          <cell r="I301">
            <v>0</v>
          </cell>
          <cell r="J301">
            <v>0</v>
          </cell>
          <cell r="K301">
            <v>0</v>
          </cell>
        </row>
        <row r="302">
          <cell r="I302">
            <v>0</v>
          </cell>
          <cell r="J302">
            <v>0</v>
          </cell>
          <cell r="K302">
            <v>0</v>
          </cell>
        </row>
        <row r="303">
          <cell r="I303">
            <v>0</v>
          </cell>
          <cell r="J303">
            <v>0</v>
          </cell>
          <cell r="K303">
            <v>0</v>
          </cell>
        </row>
        <row r="304">
          <cell r="I304">
            <v>0</v>
          </cell>
          <cell r="J304">
            <v>0</v>
          </cell>
          <cell r="K304">
            <v>0</v>
          </cell>
        </row>
        <row r="305">
          <cell r="I305">
            <v>0</v>
          </cell>
          <cell r="J305">
            <v>0</v>
          </cell>
          <cell r="K305">
            <v>0</v>
          </cell>
        </row>
        <row r="306">
          <cell r="I306">
            <v>0</v>
          </cell>
          <cell r="J306">
            <v>0</v>
          </cell>
          <cell r="K306">
            <v>0</v>
          </cell>
        </row>
        <row r="307">
          <cell r="I307">
            <v>0</v>
          </cell>
          <cell r="J307">
            <v>0</v>
          </cell>
          <cell r="K307">
            <v>0</v>
          </cell>
        </row>
        <row r="308">
          <cell r="I308">
            <v>0</v>
          </cell>
          <cell r="J308">
            <v>0</v>
          </cell>
          <cell r="K308">
            <v>0</v>
          </cell>
        </row>
        <row r="309">
          <cell r="I309">
            <v>0</v>
          </cell>
          <cell r="J309">
            <v>0</v>
          </cell>
          <cell r="K309">
            <v>0</v>
          </cell>
        </row>
        <row r="310">
          <cell r="I310">
            <v>0</v>
          </cell>
          <cell r="J310">
            <v>0</v>
          </cell>
          <cell r="K310">
            <v>0</v>
          </cell>
        </row>
        <row r="311">
          <cell r="I311">
            <v>0</v>
          </cell>
          <cell r="J311">
            <v>0</v>
          </cell>
          <cell r="K311">
            <v>0</v>
          </cell>
        </row>
        <row r="312">
          <cell r="I312">
            <v>0</v>
          </cell>
          <cell r="J312">
            <v>0</v>
          </cell>
          <cell r="K312">
            <v>0</v>
          </cell>
        </row>
        <row r="313">
          <cell r="I313">
            <v>0</v>
          </cell>
          <cell r="J313">
            <v>0</v>
          </cell>
          <cell r="K313">
            <v>0</v>
          </cell>
        </row>
        <row r="314">
          <cell r="I314">
            <v>0</v>
          </cell>
          <cell r="J314">
            <v>0</v>
          </cell>
          <cell r="K314">
            <v>0</v>
          </cell>
        </row>
        <row r="315">
          <cell r="I315">
            <v>0</v>
          </cell>
          <cell r="J315">
            <v>0</v>
          </cell>
          <cell r="K315">
            <v>0</v>
          </cell>
        </row>
        <row r="316">
          <cell r="I316">
            <v>0</v>
          </cell>
          <cell r="J316">
            <v>0</v>
          </cell>
          <cell r="K316">
            <v>0</v>
          </cell>
        </row>
        <row r="317">
          <cell r="I317">
            <v>0</v>
          </cell>
          <cell r="J317">
            <v>0</v>
          </cell>
          <cell r="K317">
            <v>0</v>
          </cell>
        </row>
        <row r="318">
          <cell r="I318">
            <v>0</v>
          </cell>
          <cell r="J318">
            <v>0</v>
          </cell>
          <cell r="K318">
            <v>0</v>
          </cell>
        </row>
        <row r="319">
          <cell r="I319">
            <v>0</v>
          </cell>
          <cell r="J319">
            <v>0</v>
          </cell>
          <cell r="K319">
            <v>0</v>
          </cell>
        </row>
        <row r="320">
          <cell r="I320">
            <v>0</v>
          </cell>
          <cell r="J320">
            <v>0</v>
          </cell>
          <cell r="K320">
            <v>0</v>
          </cell>
        </row>
        <row r="321">
          <cell r="I321">
            <v>0</v>
          </cell>
          <cell r="J321">
            <v>0</v>
          </cell>
          <cell r="K321">
            <v>0</v>
          </cell>
        </row>
        <row r="322">
          <cell r="I322">
            <v>0</v>
          </cell>
          <cell r="J322">
            <v>0</v>
          </cell>
          <cell r="K322">
            <v>0</v>
          </cell>
        </row>
        <row r="323">
          <cell r="I323">
            <v>0</v>
          </cell>
          <cell r="J323">
            <v>0</v>
          </cell>
          <cell r="K323">
            <v>0</v>
          </cell>
        </row>
        <row r="324">
          <cell r="I324">
            <v>0</v>
          </cell>
          <cell r="J324">
            <v>0</v>
          </cell>
          <cell r="K324">
            <v>0</v>
          </cell>
        </row>
        <row r="325">
          <cell r="I325">
            <v>0</v>
          </cell>
          <cell r="J325">
            <v>0</v>
          </cell>
          <cell r="K325">
            <v>0</v>
          </cell>
        </row>
        <row r="326">
          <cell r="I326">
            <v>0</v>
          </cell>
          <cell r="J326">
            <v>0</v>
          </cell>
          <cell r="K326">
            <v>0</v>
          </cell>
        </row>
        <row r="327">
          <cell r="I327">
            <v>0</v>
          </cell>
          <cell r="J327">
            <v>0</v>
          </cell>
          <cell r="K327">
            <v>0</v>
          </cell>
        </row>
        <row r="328">
          <cell r="I328">
            <v>0</v>
          </cell>
          <cell r="J328">
            <v>0</v>
          </cell>
          <cell r="K328">
            <v>0</v>
          </cell>
        </row>
        <row r="329">
          <cell r="I329">
            <v>0</v>
          </cell>
          <cell r="J329">
            <v>0</v>
          </cell>
          <cell r="K329">
            <v>0</v>
          </cell>
        </row>
        <row r="330">
          <cell r="I330">
            <v>0</v>
          </cell>
          <cell r="J330">
            <v>0</v>
          </cell>
          <cell r="K330">
            <v>0</v>
          </cell>
        </row>
        <row r="331">
          <cell r="I331">
            <v>0</v>
          </cell>
          <cell r="J331">
            <v>0</v>
          </cell>
          <cell r="K331">
            <v>0</v>
          </cell>
        </row>
        <row r="332">
          <cell r="I332">
            <v>0</v>
          </cell>
          <cell r="J332">
            <v>0</v>
          </cell>
          <cell r="K332">
            <v>0</v>
          </cell>
        </row>
        <row r="333">
          <cell r="I333">
            <v>0</v>
          </cell>
          <cell r="J333">
            <v>0</v>
          </cell>
          <cell r="K333">
            <v>0</v>
          </cell>
        </row>
        <row r="334">
          <cell r="I334">
            <v>0</v>
          </cell>
          <cell r="J334">
            <v>0</v>
          </cell>
          <cell r="K334">
            <v>0</v>
          </cell>
        </row>
        <row r="335">
          <cell r="I335">
            <v>0</v>
          </cell>
          <cell r="J335">
            <v>0</v>
          </cell>
          <cell r="K335">
            <v>0</v>
          </cell>
        </row>
        <row r="336">
          <cell r="I336">
            <v>0</v>
          </cell>
          <cell r="J336">
            <v>0</v>
          </cell>
          <cell r="K336">
            <v>0</v>
          </cell>
        </row>
        <row r="337">
          <cell r="I337">
            <v>0</v>
          </cell>
          <cell r="J337">
            <v>0</v>
          </cell>
          <cell r="K337">
            <v>0</v>
          </cell>
        </row>
        <row r="338">
          <cell r="I338">
            <v>0</v>
          </cell>
          <cell r="J338">
            <v>0</v>
          </cell>
          <cell r="K338">
            <v>0</v>
          </cell>
        </row>
        <row r="339">
          <cell r="I339">
            <v>0</v>
          </cell>
          <cell r="J339">
            <v>0</v>
          </cell>
          <cell r="K339">
            <v>0</v>
          </cell>
        </row>
        <row r="340">
          <cell r="I340">
            <v>0</v>
          </cell>
          <cell r="J340">
            <v>0</v>
          </cell>
          <cell r="K340">
            <v>0</v>
          </cell>
        </row>
        <row r="341">
          <cell r="I341">
            <v>0</v>
          </cell>
          <cell r="J341">
            <v>0</v>
          </cell>
          <cell r="K341">
            <v>0</v>
          </cell>
        </row>
        <row r="342">
          <cell r="I342">
            <v>0</v>
          </cell>
          <cell r="J342">
            <v>0</v>
          </cell>
          <cell r="K342">
            <v>0</v>
          </cell>
        </row>
        <row r="343">
          <cell r="I343">
            <v>0</v>
          </cell>
          <cell r="J343">
            <v>0</v>
          </cell>
          <cell r="K343">
            <v>0</v>
          </cell>
        </row>
        <row r="344">
          <cell r="I344">
            <v>0</v>
          </cell>
          <cell r="J344">
            <v>0</v>
          </cell>
          <cell r="K344">
            <v>0</v>
          </cell>
        </row>
        <row r="345">
          <cell r="I345">
            <v>0</v>
          </cell>
          <cell r="J345">
            <v>0</v>
          </cell>
          <cell r="K345">
            <v>0</v>
          </cell>
        </row>
        <row r="346">
          <cell r="I346">
            <v>0</v>
          </cell>
          <cell r="J346">
            <v>0</v>
          </cell>
          <cell r="K346">
            <v>0</v>
          </cell>
        </row>
        <row r="347">
          <cell r="I347">
            <v>0</v>
          </cell>
          <cell r="J347">
            <v>0</v>
          </cell>
          <cell r="K347">
            <v>0</v>
          </cell>
        </row>
        <row r="348">
          <cell r="I348">
            <v>0</v>
          </cell>
          <cell r="J348">
            <v>0</v>
          </cell>
          <cell r="K348">
            <v>0</v>
          </cell>
        </row>
        <row r="349">
          <cell r="I349">
            <v>0</v>
          </cell>
          <cell r="J349">
            <v>0</v>
          </cell>
          <cell r="K349">
            <v>0</v>
          </cell>
        </row>
        <row r="350">
          <cell r="I350">
            <v>0</v>
          </cell>
          <cell r="J350">
            <v>0</v>
          </cell>
          <cell r="K350">
            <v>0</v>
          </cell>
        </row>
        <row r="351">
          <cell r="I351">
            <v>0</v>
          </cell>
          <cell r="J351">
            <v>0</v>
          </cell>
          <cell r="K351">
            <v>0</v>
          </cell>
        </row>
        <row r="352">
          <cell r="I352">
            <v>0</v>
          </cell>
          <cell r="J352">
            <v>0</v>
          </cell>
          <cell r="K352">
            <v>0</v>
          </cell>
        </row>
        <row r="353">
          <cell r="I353">
            <v>0</v>
          </cell>
          <cell r="J353">
            <v>0</v>
          </cell>
          <cell r="K353">
            <v>0</v>
          </cell>
        </row>
        <row r="354">
          <cell r="I354">
            <v>0</v>
          </cell>
          <cell r="J354">
            <v>0</v>
          </cell>
          <cell r="K354">
            <v>0</v>
          </cell>
        </row>
        <row r="355">
          <cell r="I355">
            <v>0</v>
          </cell>
          <cell r="J355">
            <v>0</v>
          </cell>
          <cell r="K355">
            <v>0</v>
          </cell>
        </row>
        <row r="356">
          <cell r="I356">
            <v>0</v>
          </cell>
          <cell r="J356">
            <v>0</v>
          </cell>
          <cell r="K356">
            <v>0</v>
          </cell>
        </row>
        <row r="357">
          <cell r="I357">
            <v>0</v>
          </cell>
          <cell r="J357">
            <v>0</v>
          </cell>
          <cell r="K357">
            <v>0</v>
          </cell>
        </row>
        <row r="358">
          <cell r="I358">
            <v>0</v>
          </cell>
          <cell r="J358">
            <v>0</v>
          </cell>
          <cell r="K358">
            <v>0</v>
          </cell>
        </row>
        <row r="359">
          <cell r="I359">
            <v>0</v>
          </cell>
          <cell r="J359">
            <v>0</v>
          </cell>
          <cell r="K359">
            <v>0</v>
          </cell>
        </row>
        <row r="360">
          <cell r="I360">
            <v>0</v>
          </cell>
          <cell r="J360">
            <v>0</v>
          </cell>
          <cell r="K360">
            <v>0</v>
          </cell>
        </row>
        <row r="361">
          <cell r="I361">
            <v>0</v>
          </cell>
          <cell r="J361">
            <v>0</v>
          </cell>
          <cell r="K361">
            <v>0</v>
          </cell>
        </row>
        <row r="362">
          <cell r="I362">
            <v>0</v>
          </cell>
          <cell r="J362">
            <v>0</v>
          </cell>
          <cell r="K362">
            <v>0</v>
          </cell>
        </row>
        <row r="363">
          <cell r="I363">
            <v>0</v>
          </cell>
          <cell r="J363">
            <v>0</v>
          </cell>
          <cell r="K363">
            <v>0</v>
          </cell>
        </row>
        <row r="364">
          <cell r="I364">
            <v>0</v>
          </cell>
          <cell r="J364">
            <v>0</v>
          </cell>
          <cell r="K364">
            <v>0</v>
          </cell>
        </row>
        <row r="365">
          <cell r="I365">
            <v>0</v>
          </cell>
          <cell r="J365">
            <v>0</v>
          </cell>
          <cell r="K365">
            <v>0</v>
          </cell>
        </row>
        <row r="366">
          <cell r="I366">
            <v>0</v>
          </cell>
          <cell r="J366">
            <v>0</v>
          </cell>
          <cell r="K366">
            <v>0</v>
          </cell>
        </row>
        <row r="367">
          <cell r="I367">
            <v>0</v>
          </cell>
          <cell r="J367">
            <v>0</v>
          </cell>
          <cell r="K367">
            <v>0</v>
          </cell>
        </row>
        <row r="368">
          <cell r="I368">
            <v>0</v>
          </cell>
          <cell r="J368">
            <v>0</v>
          </cell>
          <cell r="K368">
            <v>0</v>
          </cell>
        </row>
        <row r="369">
          <cell r="I369">
            <v>0</v>
          </cell>
          <cell r="J369">
            <v>0</v>
          </cell>
          <cell r="K369">
            <v>0</v>
          </cell>
        </row>
        <row r="370">
          <cell r="I370">
            <v>0</v>
          </cell>
          <cell r="J370">
            <v>0</v>
          </cell>
          <cell r="K370">
            <v>0</v>
          </cell>
        </row>
        <row r="371">
          <cell r="I371">
            <v>0</v>
          </cell>
          <cell r="J371">
            <v>0</v>
          </cell>
          <cell r="K371">
            <v>0</v>
          </cell>
        </row>
        <row r="372">
          <cell r="I372">
            <v>0</v>
          </cell>
          <cell r="J372">
            <v>0</v>
          </cell>
          <cell r="K372">
            <v>0</v>
          </cell>
        </row>
        <row r="373">
          <cell r="I373">
            <v>0</v>
          </cell>
          <cell r="J373">
            <v>0</v>
          </cell>
          <cell r="K373">
            <v>0</v>
          </cell>
        </row>
        <row r="374">
          <cell r="I374">
            <v>0</v>
          </cell>
          <cell r="J374">
            <v>0</v>
          </cell>
          <cell r="K374">
            <v>0</v>
          </cell>
        </row>
        <row r="375">
          <cell r="I375">
            <v>0</v>
          </cell>
          <cell r="J375">
            <v>0</v>
          </cell>
          <cell r="K375">
            <v>0</v>
          </cell>
        </row>
        <row r="376">
          <cell r="I376">
            <v>0</v>
          </cell>
          <cell r="J376">
            <v>0</v>
          </cell>
          <cell r="K376">
            <v>0</v>
          </cell>
        </row>
        <row r="377">
          <cell r="I377">
            <v>0</v>
          </cell>
          <cell r="J377">
            <v>0</v>
          </cell>
          <cell r="K377">
            <v>0</v>
          </cell>
        </row>
        <row r="378">
          <cell r="I378">
            <v>0</v>
          </cell>
          <cell r="J378">
            <v>0</v>
          </cell>
          <cell r="K378">
            <v>0</v>
          </cell>
        </row>
        <row r="379">
          <cell r="I379">
            <v>0</v>
          </cell>
          <cell r="J379">
            <v>0</v>
          </cell>
          <cell r="K379">
            <v>0</v>
          </cell>
        </row>
        <row r="380">
          <cell r="I380">
            <v>0</v>
          </cell>
          <cell r="J380">
            <v>0</v>
          </cell>
          <cell r="K380">
            <v>0</v>
          </cell>
        </row>
        <row r="381">
          <cell r="I381">
            <v>0</v>
          </cell>
          <cell r="J381">
            <v>0</v>
          </cell>
          <cell r="K381">
            <v>0</v>
          </cell>
        </row>
        <row r="382">
          <cell r="I382">
            <v>0</v>
          </cell>
          <cell r="J382">
            <v>0</v>
          </cell>
          <cell r="K382">
            <v>0</v>
          </cell>
        </row>
        <row r="383">
          <cell r="I383">
            <v>0</v>
          </cell>
          <cell r="J383">
            <v>0</v>
          </cell>
          <cell r="K383">
            <v>0</v>
          </cell>
        </row>
        <row r="384">
          <cell r="I384">
            <v>0</v>
          </cell>
          <cell r="J384">
            <v>0</v>
          </cell>
          <cell r="K384">
            <v>0</v>
          </cell>
        </row>
        <row r="385">
          <cell r="I385">
            <v>0</v>
          </cell>
          <cell r="J385">
            <v>0</v>
          </cell>
          <cell r="K385">
            <v>0</v>
          </cell>
        </row>
        <row r="386">
          <cell r="I386">
            <v>0</v>
          </cell>
          <cell r="J386">
            <v>0</v>
          </cell>
          <cell r="K386">
            <v>0</v>
          </cell>
        </row>
        <row r="387">
          <cell r="I387">
            <v>0</v>
          </cell>
          <cell r="J387">
            <v>0</v>
          </cell>
          <cell r="K387">
            <v>0</v>
          </cell>
        </row>
        <row r="388">
          <cell r="I388">
            <v>0</v>
          </cell>
          <cell r="J388">
            <v>0</v>
          </cell>
          <cell r="K388">
            <v>0</v>
          </cell>
        </row>
        <row r="389">
          <cell r="I389">
            <v>0</v>
          </cell>
          <cell r="J389">
            <v>0</v>
          </cell>
          <cell r="K389">
            <v>0</v>
          </cell>
        </row>
        <row r="390">
          <cell r="I390">
            <v>0</v>
          </cell>
          <cell r="J390">
            <v>0</v>
          </cell>
          <cell r="K390">
            <v>0</v>
          </cell>
        </row>
        <row r="391">
          <cell r="I391">
            <v>0</v>
          </cell>
          <cell r="J391">
            <v>0</v>
          </cell>
          <cell r="K391">
            <v>0</v>
          </cell>
        </row>
        <row r="392">
          <cell r="I392">
            <v>0</v>
          </cell>
          <cell r="J392">
            <v>0</v>
          </cell>
          <cell r="K392">
            <v>0</v>
          </cell>
        </row>
        <row r="393">
          <cell r="I393">
            <v>0</v>
          </cell>
          <cell r="J393">
            <v>0</v>
          </cell>
          <cell r="K393">
            <v>0</v>
          </cell>
        </row>
        <row r="394">
          <cell r="I394">
            <v>0</v>
          </cell>
          <cell r="J394">
            <v>0</v>
          </cell>
          <cell r="K394">
            <v>0</v>
          </cell>
        </row>
        <row r="395">
          <cell r="I395">
            <v>0</v>
          </cell>
          <cell r="J395">
            <v>0</v>
          </cell>
          <cell r="K395">
            <v>0</v>
          </cell>
        </row>
        <row r="396">
          <cell r="I396">
            <v>0</v>
          </cell>
          <cell r="J396">
            <v>0</v>
          </cell>
          <cell r="K396">
            <v>0</v>
          </cell>
        </row>
        <row r="397">
          <cell r="I397">
            <v>0</v>
          </cell>
          <cell r="J397">
            <v>0</v>
          </cell>
          <cell r="K397">
            <v>0</v>
          </cell>
        </row>
        <row r="398">
          <cell r="I398">
            <v>0</v>
          </cell>
          <cell r="J398">
            <v>0</v>
          </cell>
          <cell r="K398">
            <v>0</v>
          </cell>
        </row>
        <row r="399">
          <cell r="I399">
            <v>0</v>
          </cell>
          <cell r="J399">
            <v>0</v>
          </cell>
          <cell r="K399">
            <v>0</v>
          </cell>
        </row>
        <row r="400">
          <cell r="I400">
            <v>0</v>
          </cell>
          <cell r="J400">
            <v>0</v>
          </cell>
          <cell r="K400">
            <v>0</v>
          </cell>
        </row>
        <row r="401">
          <cell r="I401">
            <v>0</v>
          </cell>
          <cell r="J401">
            <v>0</v>
          </cell>
          <cell r="K401">
            <v>0</v>
          </cell>
        </row>
        <row r="402">
          <cell r="I402">
            <v>0</v>
          </cell>
          <cell r="J402">
            <v>0</v>
          </cell>
          <cell r="K402">
            <v>0</v>
          </cell>
        </row>
        <row r="403">
          <cell r="I403">
            <v>0</v>
          </cell>
          <cell r="J403">
            <v>0</v>
          </cell>
          <cell r="K403">
            <v>0</v>
          </cell>
        </row>
        <row r="404">
          <cell r="I404">
            <v>0</v>
          </cell>
          <cell r="J404">
            <v>0</v>
          </cell>
          <cell r="K404">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down"/>
      <sheetName val="All Auths"/>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6">
          <cell r="J36" t="str">
            <v>Barnet</v>
          </cell>
        </row>
        <row r="37">
          <cell r="J37" t="str">
            <v>Barnsley</v>
          </cell>
        </row>
        <row r="38">
          <cell r="J38" t="str">
            <v>Barrow-in-Furness</v>
          </cell>
        </row>
        <row r="39">
          <cell r="J39" t="str">
            <v>Basildon</v>
          </cell>
        </row>
        <row r="40">
          <cell r="J40" t="str">
            <v>Basingstoke and Deane</v>
          </cell>
        </row>
        <row r="41">
          <cell r="J41" t="str">
            <v>Bassetlaw</v>
          </cell>
        </row>
        <row r="42">
          <cell r="J42" t="str">
            <v>Bath &amp; North East Somerset</v>
          </cell>
        </row>
        <row r="43">
          <cell r="J43" t="str">
            <v>Bedford</v>
          </cell>
        </row>
        <row r="44">
          <cell r="J44" t="str">
            <v>Bedfordshire Fire</v>
          </cell>
        </row>
        <row r="45">
          <cell r="J45" t="str">
            <v>Berkshire Fire</v>
          </cell>
        </row>
        <row r="46">
          <cell r="J46" t="str">
            <v>Bexley</v>
          </cell>
        </row>
        <row r="47">
          <cell r="J47" t="str">
            <v>Birmingham</v>
          </cell>
        </row>
        <row r="48">
          <cell r="J48" t="str">
            <v>Blaby</v>
          </cell>
        </row>
        <row r="49">
          <cell r="J49" t="str">
            <v>Blackburn with Darwen</v>
          </cell>
        </row>
        <row r="50">
          <cell r="J50" t="str">
            <v>Blackpool</v>
          </cell>
        </row>
        <row r="51">
          <cell r="J51" t="str">
            <v>Bolsover</v>
          </cell>
        </row>
        <row r="52">
          <cell r="J52" t="str">
            <v>Bolton</v>
          </cell>
        </row>
        <row r="53">
          <cell r="J53" t="str">
            <v>Boston</v>
          </cell>
        </row>
        <row r="54">
          <cell r="J54" t="str">
            <v>Bournemouth</v>
          </cell>
        </row>
        <row r="55">
          <cell r="J55" t="str">
            <v>Bracknell Forest</v>
          </cell>
        </row>
        <row r="56">
          <cell r="J56" t="str">
            <v>Bradford</v>
          </cell>
        </row>
        <row r="57">
          <cell r="J57" t="str">
            <v>Braintree</v>
          </cell>
        </row>
        <row r="58">
          <cell r="J58" t="str">
            <v>Breckland</v>
          </cell>
        </row>
        <row r="59">
          <cell r="J59" t="str">
            <v>Brent</v>
          </cell>
        </row>
        <row r="60">
          <cell r="J60" t="str">
            <v>Brentwood</v>
          </cell>
        </row>
        <row r="61">
          <cell r="J61" t="str">
            <v>Brighton &amp; Hove</v>
          </cell>
        </row>
        <row r="62">
          <cell r="J62" t="str">
            <v>Bristol</v>
          </cell>
        </row>
        <row r="63">
          <cell r="J63" t="str">
            <v>Broadland</v>
          </cell>
        </row>
        <row r="64">
          <cell r="J64" t="str">
            <v>Bromley</v>
          </cell>
        </row>
        <row r="65">
          <cell r="J65" t="str">
            <v>Bromsgrove</v>
          </cell>
        </row>
        <row r="66">
          <cell r="J66" t="str">
            <v>Broxbourne</v>
          </cell>
        </row>
        <row r="67">
          <cell r="J67" t="str">
            <v>Broxtowe</v>
          </cell>
        </row>
        <row r="68">
          <cell r="J68" t="str">
            <v>Buckinghamshire</v>
          </cell>
        </row>
        <row r="69">
          <cell r="J69" t="str">
            <v>Buckinghamshire Fire</v>
          </cell>
        </row>
        <row r="70">
          <cell r="J70" t="str">
            <v>Burnley</v>
          </cell>
        </row>
        <row r="71">
          <cell r="J71" t="str">
            <v>Bury</v>
          </cell>
        </row>
        <row r="72">
          <cell r="J72" t="str">
            <v>Calderdale</v>
          </cell>
        </row>
        <row r="73">
          <cell r="J73" t="str">
            <v>Cambridge</v>
          </cell>
        </row>
        <row r="74">
          <cell r="J74" t="str">
            <v>Cambridgeshire</v>
          </cell>
        </row>
        <row r="75">
          <cell r="J75" t="str">
            <v>Cambridgeshire Fire</v>
          </cell>
        </row>
        <row r="76">
          <cell r="J76" t="str">
            <v>Camden</v>
          </cell>
        </row>
        <row r="77">
          <cell r="J77" t="str">
            <v>Cannock Chase</v>
          </cell>
        </row>
        <row r="78">
          <cell r="J78" t="str">
            <v>Canterbury</v>
          </cell>
        </row>
        <row r="79">
          <cell r="J79" t="str">
            <v>Carlisle</v>
          </cell>
        </row>
        <row r="80">
          <cell r="J80" t="str">
            <v>Castle Point</v>
          </cell>
        </row>
        <row r="81">
          <cell r="J81" t="str">
            <v>Central Bedfordshire</v>
          </cell>
        </row>
        <row r="82">
          <cell r="J82" t="str">
            <v>Charnwood</v>
          </cell>
        </row>
        <row r="83">
          <cell r="J83" t="str">
            <v>Chelmsford</v>
          </cell>
        </row>
        <row r="84">
          <cell r="J84" t="str">
            <v>Cheltenham</v>
          </cell>
        </row>
        <row r="85">
          <cell r="J85" t="str">
            <v>Cherwell</v>
          </cell>
        </row>
        <row r="86">
          <cell r="J86" t="str">
            <v>Cheshire East</v>
          </cell>
        </row>
        <row r="87">
          <cell r="J87" t="str">
            <v>Cheshire Fire</v>
          </cell>
        </row>
        <row r="88">
          <cell r="J88" t="str">
            <v>Cheshire West and Chester</v>
          </cell>
        </row>
        <row r="89">
          <cell r="J89" t="str">
            <v>Chesterfield</v>
          </cell>
        </row>
        <row r="90">
          <cell r="J90" t="str">
            <v>Chichester</v>
          </cell>
        </row>
        <row r="91">
          <cell r="J91" t="str">
            <v>Chiltern</v>
          </cell>
        </row>
        <row r="92">
          <cell r="J92" t="str">
            <v>Chorley</v>
          </cell>
        </row>
        <row r="93">
          <cell r="J93" t="str">
            <v>Christchurch</v>
          </cell>
        </row>
        <row r="94">
          <cell r="J94" t="str">
            <v>City of London - non-police</v>
          </cell>
        </row>
        <row r="95">
          <cell r="J95" t="str">
            <v>Cleveland Fire</v>
          </cell>
        </row>
        <row r="96">
          <cell r="J96" t="str">
            <v>Colchester</v>
          </cell>
        </row>
        <row r="97">
          <cell r="J97" t="str">
            <v>Copeland</v>
          </cell>
        </row>
        <row r="98">
          <cell r="J98" t="str">
            <v>Corby</v>
          </cell>
        </row>
        <row r="99">
          <cell r="J99" t="str">
            <v>Cornwall</v>
          </cell>
        </row>
        <row r="100">
          <cell r="J100" t="str">
            <v>Cotswold</v>
          </cell>
        </row>
        <row r="101">
          <cell r="J101" t="str">
            <v>Coventry</v>
          </cell>
        </row>
        <row r="102">
          <cell r="J102" t="str">
            <v>Craven</v>
          </cell>
        </row>
        <row r="103">
          <cell r="J103" t="str">
            <v>Crawley</v>
          </cell>
        </row>
        <row r="104">
          <cell r="J104" t="str">
            <v>Croydon</v>
          </cell>
        </row>
        <row r="105">
          <cell r="J105" t="str">
            <v>Cumbria</v>
          </cell>
        </row>
        <row r="106">
          <cell r="J106" t="str">
            <v>Dacorum</v>
          </cell>
        </row>
        <row r="107">
          <cell r="J107" t="str">
            <v>Darlington</v>
          </cell>
        </row>
        <row r="108">
          <cell r="J108" t="str">
            <v>Dartford</v>
          </cell>
        </row>
        <row r="109">
          <cell r="J109" t="str">
            <v>Daventry</v>
          </cell>
        </row>
        <row r="110">
          <cell r="J110" t="str">
            <v>Derby</v>
          </cell>
        </row>
        <row r="111">
          <cell r="J111" t="str">
            <v>Derbyshire</v>
          </cell>
        </row>
        <row r="112">
          <cell r="J112" t="str">
            <v>Derbyshire Dales</v>
          </cell>
        </row>
        <row r="113">
          <cell r="J113" t="str">
            <v>Derbyshire Fire</v>
          </cell>
        </row>
        <row r="114">
          <cell r="J114" t="str">
            <v>Devon</v>
          </cell>
        </row>
        <row r="115">
          <cell r="J115" t="str">
            <v>Devon &amp; Somerset Fire</v>
          </cell>
        </row>
        <row r="116">
          <cell r="J116" t="str">
            <v>Doncaster</v>
          </cell>
        </row>
        <row r="117">
          <cell r="J117" t="str">
            <v>Dorset</v>
          </cell>
        </row>
        <row r="118">
          <cell r="J118" t="str">
            <v>Dorset Fire</v>
          </cell>
        </row>
        <row r="119">
          <cell r="J119" t="str">
            <v>Dover</v>
          </cell>
        </row>
        <row r="120">
          <cell r="J120" t="str">
            <v>Dudley</v>
          </cell>
        </row>
        <row r="121">
          <cell r="J121" t="str">
            <v>Durham</v>
          </cell>
        </row>
        <row r="122">
          <cell r="J122" t="str">
            <v>Durham Fire</v>
          </cell>
        </row>
        <row r="123">
          <cell r="J123" t="str">
            <v>Ealing</v>
          </cell>
        </row>
        <row r="124">
          <cell r="J124" t="str">
            <v>East Cambridgeshire</v>
          </cell>
        </row>
        <row r="125">
          <cell r="J125" t="str">
            <v>East Devon</v>
          </cell>
        </row>
        <row r="126">
          <cell r="J126" t="str">
            <v>East Dorset</v>
          </cell>
        </row>
        <row r="127">
          <cell r="J127" t="str">
            <v>East Hampshire</v>
          </cell>
        </row>
        <row r="128">
          <cell r="J128" t="str">
            <v>East Hertfordshire</v>
          </cell>
        </row>
        <row r="129">
          <cell r="J129" t="str">
            <v>East Lindsey</v>
          </cell>
        </row>
        <row r="130">
          <cell r="J130" t="str">
            <v>East Northamptonshire</v>
          </cell>
        </row>
        <row r="131">
          <cell r="J131" t="str">
            <v>East Riding of Yorkshire</v>
          </cell>
        </row>
        <row r="132">
          <cell r="J132" t="str">
            <v>East Staffordshire</v>
          </cell>
        </row>
        <row r="133">
          <cell r="J133" t="str">
            <v>East Sussex</v>
          </cell>
        </row>
        <row r="134">
          <cell r="J134" t="str">
            <v>East Sussex Fire</v>
          </cell>
        </row>
        <row r="135">
          <cell r="J135" t="str">
            <v>Eastbourne</v>
          </cell>
        </row>
        <row r="136">
          <cell r="J136" t="str">
            <v>Eastleigh</v>
          </cell>
        </row>
        <row r="137">
          <cell r="J137" t="str">
            <v>Eden</v>
          </cell>
        </row>
        <row r="138">
          <cell r="J138" t="str">
            <v>Elmbridge</v>
          </cell>
        </row>
        <row r="139">
          <cell r="J139" t="str">
            <v>Enfield</v>
          </cell>
        </row>
        <row r="140">
          <cell r="J140" t="str">
            <v>Epping Forest</v>
          </cell>
        </row>
        <row r="141">
          <cell r="J141" t="str">
            <v>Epsom and Ewell</v>
          </cell>
        </row>
        <row r="142">
          <cell r="J142" t="str">
            <v>Erewash</v>
          </cell>
        </row>
        <row r="143">
          <cell r="J143" t="str">
            <v>Essex</v>
          </cell>
        </row>
        <row r="144">
          <cell r="J144" t="str">
            <v>Essex Fire</v>
          </cell>
        </row>
        <row r="145">
          <cell r="J145" t="str">
            <v>Exeter</v>
          </cell>
        </row>
        <row r="146">
          <cell r="J146" t="str">
            <v>Fareham</v>
          </cell>
        </row>
        <row r="147">
          <cell r="J147" t="str">
            <v>Fenland</v>
          </cell>
        </row>
        <row r="148">
          <cell r="J148" t="str">
            <v>Forest Heath</v>
          </cell>
        </row>
        <row r="149">
          <cell r="J149" t="str">
            <v>Forest of Dean</v>
          </cell>
        </row>
        <row r="150">
          <cell r="J150" t="str">
            <v>Fylde</v>
          </cell>
        </row>
        <row r="151">
          <cell r="J151" t="str">
            <v>Gateshead</v>
          </cell>
        </row>
        <row r="152">
          <cell r="J152" t="str">
            <v>Gedling</v>
          </cell>
        </row>
        <row r="153">
          <cell r="J153" t="str">
            <v>GLA - fire</v>
          </cell>
        </row>
        <row r="154">
          <cell r="J154" t="str">
            <v>GLA - mayor and misc</v>
          </cell>
        </row>
        <row r="155">
          <cell r="J155" t="str">
            <v>Gloucester</v>
          </cell>
        </row>
        <row r="156">
          <cell r="J156" t="str">
            <v>Gloucestershire</v>
          </cell>
        </row>
        <row r="157">
          <cell r="J157" t="str">
            <v>Gosport</v>
          </cell>
        </row>
        <row r="158">
          <cell r="J158" t="str">
            <v>Gravesham</v>
          </cell>
        </row>
        <row r="159">
          <cell r="J159" t="str">
            <v>Great Yarmouth</v>
          </cell>
        </row>
        <row r="160">
          <cell r="J160" t="str">
            <v>Greater Manchester Fire</v>
          </cell>
        </row>
        <row r="161">
          <cell r="J161" t="str">
            <v>Greenwich</v>
          </cell>
        </row>
        <row r="162">
          <cell r="J162" t="str">
            <v>Guildford</v>
          </cell>
        </row>
        <row r="163">
          <cell r="J163" t="str">
            <v>Hackney</v>
          </cell>
        </row>
        <row r="164">
          <cell r="J164" t="str">
            <v>Halton</v>
          </cell>
        </row>
        <row r="165">
          <cell r="J165" t="str">
            <v>Hambleton</v>
          </cell>
        </row>
        <row r="166">
          <cell r="J166" t="str">
            <v>Hammersmith and Fulham</v>
          </cell>
        </row>
        <row r="167">
          <cell r="J167" t="str">
            <v>Hampshire</v>
          </cell>
        </row>
        <row r="168">
          <cell r="J168" t="str">
            <v>Hampshire Fire</v>
          </cell>
        </row>
        <row r="169">
          <cell r="J169" t="str">
            <v>Harborough</v>
          </cell>
        </row>
        <row r="170">
          <cell r="J170" t="str">
            <v>Haringey</v>
          </cell>
        </row>
        <row r="171">
          <cell r="J171" t="str">
            <v>Harlow</v>
          </cell>
        </row>
        <row r="172">
          <cell r="J172" t="str">
            <v>Harrogate</v>
          </cell>
        </row>
        <row r="173">
          <cell r="J173" t="str">
            <v>Harrow</v>
          </cell>
        </row>
        <row r="174">
          <cell r="J174" t="str">
            <v>Hart</v>
          </cell>
        </row>
        <row r="175">
          <cell r="J175" t="str">
            <v>Hartlepool</v>
          </cell>
        </row>
        <row r="176">
          <cell r="J176" t="str">
            <v>Hastings</v>
          </cell>
        </row>
        <row r="177">
          <cell r="J177" t="str">
            <v>Havant</v>
          </cell>
        </row>
        <row r="178">
          <cell r="J178" t="str">
            <v>Havering</v>
          </cell>
        </row>
        <row r="179">
          <cell r="J179" t="str">
            <v>Hereford and Worcester Fire</v>
          </cell>
        </row>
        <row r="180">
          <cell r="J180" t="str">
            <v>Herefordshire</v>
          </cell>
        </row>
        <row r="181">
          <cell r="J181" t="str">
            <v>Hertfordshire</v>
          </cell>
        </row>
        <row r="182">
          <cell r="J182" t="str">
            <v>Hertsmere</v>
          </cell>
        </row>
        <row r="183">
          <cell r="J183" t="str">
            <v>High Peak</v>
          </cell>
        </row>
        <row r="184">
          <cell r="J184" t="str">
            <v>Hillingdon</v>
          </cell>
        </row>
        <row r="185">
          <cell r="J185" t="str">
            <v>Hinckley and Bosworth</v>
          </cell>
        </row>
        <row r="186">
          <cell r="J186" t="str">
            <v>Horsham</v>
          </cell>
        </row>
        <row r="187">
          <cell r="J187" t="str">
            <v>Hounslow</v>
          </cell>
        </row>
        <row r="188">
          <cell r="J188" t="str">
            <v>Humberside Fire</v>
          </cell>
        </row>
        <row r="189">
          <cell r="J189" t="str">
            <v>Huntingdonshire</v>
          </cell>
        </row>
        <row r="190">
          <cell r="J190" t="str">
            <v>Hyndburn</v>
          </cell>
        </row>
        <row r="191">
          <cell r="J191" t="str">
            <v>Ipswich</v>
          </cell>
        </row>
        <row r="192">
          <cell r="J192" t="str">
            <v>Isle of Wight</v>
          </cell>
        </row>
        <row r="193">
          <cell r="J193" t="str">
            <v>Isles of Scilly</v>
          </cell>
        </row>
        <row r="194">
          <cell r="J194" t="str">
            <v>Islington</v>
          </cell>
        </row>
        <row r="195">
          <cell r="J195" t="str">
            <v>Kensington and Chelsea</v>
          </cell>
        </row>
        <row r="196">
          <cell r="J196" t="str">
            <v>Kent</v>
          </cell>
        </row>
        <row r="197">
          <cell r="J197" t="str">
            <v>Kent Fire</v>
          </cell>
        </row>
        <row r="198">
          <cell r="J198" t="str">
            <v>Kettering</v>
          </cell>
        </row>
        <row r="199">
          <cell r="J199" t="str">
            <v>Kings Lynn and West Norfolk</v>
          </cell>
        </row>
        <row r="200">
          <cell r="J200" t="str">
            <v>Kingston upon Hull</v>
          </cell>
        </row>
        <row r="201">
          <cell r="J201" t="str">
            <v>Kingston upon Thames</v>
          </cell>
        </row>
        <row r="202">
          <cell r="J202" t="str">
            <v>Kirklees</v>
          </cell>
        </row>
        <row r="203">
          <cell r="J203" t="str">
            <v>Knowsley</v>
          </cell>
        </row>
        <row r="204">
          <cell r="J204" t="str">
            <v>Lambeth</v>
          </cell>
        </row>
        <row r="205">
          <cell r="J205" t="str">
            <v>Lancashire</v>
          </cell>
        </row>
        <row r="206">
          <cell r="J206" t="str">
            <v>Lancashire Fire</v>
          </cell>
        </row>
        <row r="207">
          <cell r="J207" t="str">
            <v>Lancaster</v>
          </cell>
        </row>
        <row r="208">
          <cell r="J208" t="str">
            <v>Leeds</v>
          </cell>
        </row>
        <row r="209">
          <cell r="J209" t="str">
            <v>Leicester</v>
          </cell>
        </row>
        <row r="210">
          <cell r="J210" t="str">
            <v>Leicestershire</v>
          </cell>
        </row>
        <row r="211">
          <cell r="J211" t="str">
            <v>Leicestershire Fire</v>
          </cell>
        </row>
        <row r="212">
          <cell r="J212" t="str">
            <v>Lewes</v>
          </cell>
        </row>
        <row r="213">
          <cell r="J213" t="str">
            <v>Lewisham</v>
          </cell>
        </row>
        <row r="214">
          <cell r="J214" t="str">
            <v>Lichfield</v>
          </cell>
        </row>
        <row r="215">
          <cell r="J215" t="str">
            <v>Lincoln</v>
          </cell>
        </row>
        <row r="216">
          <cell r="J216" t="str">
            <v>Lincolnshire</v>
          </cell>
        </row>
        <row r="217">
          <cell r="J217" t="str">
            <v>Liverpool</v>
          </cell>
        </row>
        <row r="218">
          <cell r="J218" t="str">
            <v>Luton</v>
          </cell>
        </row>
        <row r="219">
          <cell r="J219" t="str">
            <v>Maidstone</v>
          </cell>
        </row>
        <row r="220">
          <cell r="J220" t="str">
            <v>Maldon</v>
          </cell>
        </row>
        <row r="221">
          <cell r="J221" t="str">
            <v>Malvern Hills</v>
          </cell>
        </row>
        <row r="222">
          <cell r="J222" t="str">
            <v>Manchester</v>
          </cell>
        </row>
        <row r="223">
          <cell r="J223" t="str">
            <v>Mansfield</v>
          </cell>
        </row>
        <row r="224">
          <cell r="J224" t="str">
            <v>Medway</v>
          </cell>
        </row>
        <row r="225">
          <cell r="J225" t="str">
            <v>Melton</v>
          </cell>
        </row>
        <row r="226">
          <cell r="J226" t="str">
            <v>Mendip</v>
          </cell>
        </row>
        <row r="227">
          <cell r="J227" t="str">
            <v>Merseyside Fire</v>
          </cell>
        </row>
        <row r="228">
          <cell r="J228" t="str">
            <v>Merton</v>
          </cell>
        </row>
        <row r="229">
          <cell r="J229" t="str">
            <v>Mid Devon</v>
          </cell>
        </row>
        <row r="230">
          <cell r="J230" t="str">
            <v>Mid Suffolk</v>
          </cell>
        </row>
        <row r="231">
          <cell r="J231" t="str">
            <v>Mid Sussex</v>
          </cell>
        </row>
        <row r="232">
          <cell r="J232" t="str">
            <v>Middlesbrough</v>
          </cell>
        </row>
        <row r="233">
          <cell r="J233" t="str">
            <v>Milton Keynes</v>
          </cell>
        </row>
        <row r="234">
          <cell r="J234" t="str">
            <v>Mole Valley</v>
          </cell>
        </row>
        <row r="235">
          <cell r="J235" t="str">
            <v>New Forest</v>
          </cell>
        </row>
        <row r="236">
          <cell r="J236" t="str">
            <v>Newark and Sherwood</v>
          </cell>
        </row>
        <row r="237">
          <cell r="J237" t="str">
            <v>Newcastle upon Tyne</v>
          </cell>
        </row>
        <row r="238">
          <cell r="J238" t="str">
            <v>Newcastle-under-Lyme</v>
          </cell>
        </row>
        <row r="239">
          <cell r="J239" t="str">
            <v>Newham</v>
          </cell>
        </row>
        <row r="240">
          <cell r="J240" t="str">
            <v>Norfolk</v>
          </cell>
        </row>
        <row r="241">
          <cell r="J241" t="str">
            <v>North Devon</v>
          </cell>
        </row>
        <row r="242">
          <cell r="J242" t="str">
            <v>North Dorset</v>
          </cell>
        </row>
        <row r="243">
          <cell r="J243" t="str">
            <v>North East Derbyshire</v>
          </cell>
        </row>
        <row r="244">
          <cell r="J244" t="str">
            <v>North East Lincolnshire</v>
          </cell>
        </row>
        <row r="245">
          <cell r="J245" t="str">
            <v>North Hertfordshire</v>
          </cell>
        </row>
        <row r="246">
          <cell r="J246" t="str">
            <v>North Kesteven</v>
          </cell>
        </row>
        <row r="247">
          <cell r="J247" t="str">
            <v>North Lincolnshire</v>
          </cell>
        </row>
        <row r="248">
          <cell r="J248" t="str">
            <v>North Norfolk</v>
          </cell>
        </row>
        <row r="249">
          <cell r="J249" t="str">
            <v>North Somerset</v>
          </cell>
        </row>
        <row r="250">
          <cell r="J250" t="str">
            <v>North Tyneside</v>
          </cell>
        </row>
        <row r="251">
          <cell r="J251" t="str">
            <v>North Warwickshire</v>
          </cell>
        </row>
        <row r="252">
          <cell r="J252" t="str">
            <v>North West Leicestershire</v>
          </cell>
        </row>
        <row r="253">
          <cell r="J253" t="str">
            <v>North Yorkshire</v>
          </cell>
        </row>
        <row r="254">
          <cell r="J254" t="str">
            <v>North Yorkshire Fire</v>
          </cell>
        </row>
        <row r="255">
          <cell r="J255" t="str">
            <v>Northampton</v>
          </cell>
        </row>
        <row r="256">
          <cell r="J256" t="str">
            <v>Northamptonshire</v>
          </cell>
        </row>
        <row r="257">
          <cell r="J257" t="str">
            <v>Northumberland</v>
          </cell>
        </row>
        <row r="258">
          <cell r="J258" t="str">
            <v>Norwich</v>
          </cell>
        </row>
        <row r="259">
          <cell r="J259" t="str">
            <v>Nottingham</v>
          </cell>
        </row>
        <row r="260">
          <cell r="J260" t="str">
            <v>Nottinghamshire</v>
          </cell>
        </row>
        <row r="261">
          <cell r="J261" t="str">
            <v>Nottinghamshire Fire</v>
          </cell>
        </row>
        <row r="262">
          <cell r="J262" t="str">
            <v>Nuneaton and Bedworth</v>
          </cell>
        </row>
        <row r="263">
          <cell r="J263" t="str">
            <v>Oadby and Wigston</v>
          </cell>
        </row>
        <row r="264">
          <cell r="J264" t="str">
            <v>Oldham</v>
          </cell>
        </row>
        <row r="265">
          <cell r="J265" t="str">
            <v>Oxford</v>
          </cell>
        </row>
        <row r="266">
          <cell r="J266" t="str">
            <v>Oxfordshire</v>
          </cell>
        </row>
        <row r="267">
          <cell r="J267" t="str">
            <v>Pendle</v>
          </cell>
        </row>
        <row r="268">
          <cell r="J268" t="str">
            <v>Peterborough</v>
          </cell>
        </row>
        <row r="269">
          <cell r="J269" t="str">
            <v>Plymouth</v>
          </cell>
        </row>
        <row r="270">
          <cell r="J270" t="str">
            <v>Poole</v>
          </cell>
        </row>
        <row r="271">
          <cell r="J271" t="str">
            <v>Portsmouth</v>
          </cell>
        </row>
        <row r="272">
          <cell r="J272" t="str">
            <v>Preston</v>
          </cell>
        </row>
        <row r="273">
          <cell r="J273" t="str">
            <v>Purbeck</v>
          </cell>
        </row>
        <row r="274">
          <cell r="J274" t="str">
            <v>Reading</v>
          </cell>
        </row>
        <row r="275">
          <cell r="J275" t="str">
            <v>Redbridge</v>
          </cell>
        </row>
        <row r="276">
          <cell r="J276" t="str">
            <v>Redcar and Cleveland</v>
          </cell>
        </row>
        <row r="277">
          <cell r="J277" t="str">
            <v>Redditch</v>
          </cell>
        </row>
        <row r="278">
          <cell r="J278" t="str">
            <v>Reigate and Banstead</v>
          </cell>
        </row>
        <row r="279">
          <cell r="J279" t="str">
            <v>Ribble Valley</v>
          </cell>
        </row>
        <row r="280">
          <cell r="J280" t="str">
            <v>Richmond upon Thames</v>
          </cell>
        </row>
        <row r="281">
          <cell r="J281" t="str">
            <v>Richmondshire</v>
          </cell>
        </row>
        <row r="282">
          <cell r="J282" t="str">
            <v>Rochdale</v>
          </cell>
        </row>
        <row r="283">
          <cell r="J283" t="str">
            <v>Rochford</v>
          </cell>
        </row>
        <row r="284">
          <cell r="J284" t="str">
            <v>Rossendale</v>
          </cell>
        </row>
        <row r="285">
          <cell r="J285" t="str">
            <v>Rother</v>
          </cell>
        </row>
        <row r="286">
          <cell r="J286" t="str">
            <v>Rotherham</v>
          </cell>
        </row>
        <row r="287">
          <cell r="J287" t="str">
            <v>Rugby</v>
          </cell>
        </row>
        <row r="288">
          <cell r="J288" t="str">
            <v>Runnymede</v>
          </cell>
        </row>
        <row r="289">
          <cell r="J289" t="str">
            <v>Rushcliffe</v>
          </cell>
        </row>
        <row r="290">
          <cell r="J290" t="str">
            <v>Rushmoor</v>
          </cell>
        </row>
        <row r="291">
          <cell r="J291" t="str">
            <v>Rutland</v>
          </cell>
        </row>
        <row r="292">
          <cell r="J292" t="str">
            <v>Ryedale</v>
          </cell>
        </row>
        <row r="293">
          <cell r="J293" t="str">
            <v>Salford</v>
          </cell>
        </row>
        <row r="294">
          <cell r="J294" t="str">
            <v>Sandwell</v>
          </cell>
        </row>
        <row r="295">
          <cell r="J295" t="str">
            <v>Scarborough</v>
          </cell>
        </row>
        <row r="296">
          <cell r="J296" t="str">
            <v>Sedgemoor</v>
          </cell>
        </row>
        <row r="297">
          <cell r="J297" t="str">
            <v>Sefton</v>
          </cell>
        </row>
        <row r="298">
          <cell r="J298" t="str">
            <v>Selby</v>
          </cell>
        </row>
        <row r="299">
          <cell r="J299" t="str">
            <v>Sevenoaks</v>
          </cell>
        </row>
        <row r="300">
          <cell r="J300" t="str">
            <v>Sheffield</v>
          </cell>
        </row>
        <row r="301">
          <cell r="J301" t="str">
            <v>Shepway</v>
          </cell>
        </row>
        <row r="302">
          <cell r="J302" t="str">
            <v>Shropshire</v>
          </cell>
        </row>
        <row r="303">
          <cell r="J303" t="str">
            <v>Shropshire Fire</v>
          </cell>
        </row>
        <row r="304">
          <cell r="J304" t="str">
            <v>Slough</v>
          </cell>
        </row>
        <row r="305">
          <cell r="J305" t="str">
            <v>Solihull</v>
          </cell>
        </row>
        <row r="306">
          <cell r="J306" t="str">
            <v>Somerset</v>
          </cell>
        </row>
        <row r="307">
          <cell r="J307" t="str">
            <v>South Bucks</v>
          </cell>
        </row>
        <row r="308">
          <cell r="J308" t="str">
            <v>South Cambridgeshire</v>
          </cell>
        </row>
        <row r="309">
          <cell r="J309" t="str">
            <v>South Derbyshire</v>
          </cell>
        </row>
        <row r="310">
          <cell r="J310" t="str">
            <v>South Gloucestershire</v>
          </cell>
        </row>
        <row r="311">
          <cell r="J311" t="str">
            <v>South Hams</v>
          </cell>
        </row>
        <row r="312">
          <cell r="J312" t="str">
            <v>South Holland</v>
          </cell>
        </row>
        <row r="313">
          <cell r="J313" t="str">
            <v>South Kesteven</v>
          </cell>
        </row>
        <row r="314">
          <cell r="J314" t="str">
            <v>South Lakeland</v>
          </cell>
        </row>
        <row r="315">
          <cell r="J315" t="str">
            <v>South Norfolk</v>
          </cell>
        </row>
        <row r="316">
          <cell r="J316" t="str">
            <v>South Northamptonshire</v>
          </cell>
        </row>
        <row r="317">
          <cell r="J317" t="str">
            <v>South Oxfordshire</v>
          </cell>
        </row>
        <row r="318">
          <cell r="J318" t="str">
            <v>South Ribble</v>
          </cell>
        </row>
        <row r="319">
          <cell r="J319" t="str">
            <v>South Somerset</v>
          </cell>
        </row>
        <row r="320">
          <cell r="J320" t="str">
            <v>South Staffordshire</v>
          </cell>
        </row>
        <row r="321">
          <cell r="J321" t="str">
            <v>South Tyneside</v>
          </cell>
        </row>
        <row r="322">
          <cell r="J322" t="str">
            <v>South Yorkshire Fire</v>
          </cell>
        </row>
        <row r="323">
          <cell r="J323" t="str">
            <v>Southampton</v>
          </cell>
        </row>
        <row r="324">
          <cell r="J324" t="str">
            <v>Southend-on-Sea</v>
          </cell>
        </row>
        <row r="325">
          <cell r="J325" t="str">
            <v>Southwark</v>
          </cell>
        </row>
        <row r="326">
          <cell r="J326" t="str">
            <v>Spelthorne</v>
          </cell>
        </row>
        <row r="327">
          <cell r="J327" t="str">
            <v>St Albans</v>
          </cell>
        </row>
        <row r="328">
          <cell r="J328" t="str">
            <v>St Edmundsbury</v>
          </cell>
        </row>
        <row r="329">
          <cell r="J329" t="str">
            <v>St Helens</v>
          </cell>
        </row>
        <row r="330">
          <cell r="J330" t="str">
            <v>Stafford</v>
          </cell>
        </row>
        <row r="331">
          <cell r="J331" t="str">
            <v>Staffordshire</v>
          </cell>
        </row>
        <row r="332">
          <cell r="J332" t="str">
            <v>Staffordshire Fire</v>
          </cell>
        </row>
        <row r="333">
          <cell r="J333" t="str">
            <v>Staffordshire Moorlands</v>
          </cell>
        </row>
        <row r="334">
          <cell r="J334" t="str">
            <v>Stevenage</v>
          </cell>
        </row>
        <row r="335">
          <cell r="J335" t="str">
            <v>Stockport</v>
          </cell>
        </row>
        <row r="336">
          <cell r="J336" t="str">
            <v>Stockton-on-Tees</v>
          </cell>
        </row>
        <row r="337">
          <cell r="J337" t="str">
            <v>Stoke-on-Trent</v>
          </cell>
        </row>
        <row r="338">
          <cell r="J338" t="str">
            <v>Stratford-on-Avon</v>
          </cell>
        </row>
        <row r="339">
          <cell r="J339" t="str">
            <v>Stroud</v>
          </cell>
        </row>
        <row r="340">
          <cell r="J340" t="str">
            <v>Suffolk</v>
          </cell>
        </row>
        <row r="341">
          <cell r="J341" t="str">
            <v>Suffolk Coastal</v>
          </cell>
        </row>
        <row r="342">
          <cell r="J342" t="str">
            <v>Sunderland</v>
          </cell>
        </row>
        <row r="343">
          <cell r="J343" t="str">
            <v>Surrey</v>
          </cell>
        </row>
        <row r="344">
          <cell r="J344" t="str">
            <v>Surrey Heath</v>
          </cell>
        </row>
        <row r="345">
          <cell r="J345" t="str">
            <v>Sutton</v>
          </cell>
        </row>
        <row r="346">
          <cell r="J346" t="str">
            <v>Swale</v>
          </cell>
        </row>
        <row r="347">
          <cell r="J347" t="str">
            <v>Swindon</v>
          </cell>
        </row>
        <row r="348">
          <cell r="J348" t="str">
            <v>Tameside</v>
          </cell>
        </row>
        <row r="349">
          <cell r="J349" t="str">
            <v>Tamworth</v>
          </cell>
        </row>
        <row r="350">
          <cell r="J350" t="str">
            <v>Tandridge</v>
          </cell>
        </row>
        <row r="351">
          <cell r="J351" t="str">
            <v>Taunton Deane</v>
          </cell>
        </row>
        <row r="352">
          <cell r="J352" t="str">
            <v>Teignbridge</v>
          </cell>
        </row>
        <row r="353">
          <cell r="J353" t="str">
            <v>Telford and the Wrekin</v>
          </cell>
        </row>
        <row r="354">
          <cell r="J354" t="str">
            <v>Tendring</v>
          </cell>
        </row>
        <row r="355">
          <cell r="J355" t="str">
            <v>Test Valley</v>
          </cell>
        </row>
        <row r="356">
          <cell r="J356" t="str">
            <v>Tewkesbury</v>
          </cell>
        </row>
        <row r="357">
          <cell r="J357" t="str">
            <v>Thanet</v>
          </cell>
        </row>
        <row r="358">
          <cell r="J358" t="str">
            <v>Three Rivers</v>
          </cell>
        </row>
        <row r="359">
          <cell r="J359" t="str">
            <v>Thurrock</v>
          </cell>
        </row>
        <row r="360">
          <cell r="J360" t="str">
            <v>Tonbridge and Malling</v>
          </cell>
        </row>
        <row r="361">
          <cell r="J361" t="str">
            <v>Torbay</v>
          </cell>
        </row>
        <row r="362">
          <cell r="J362" t="str">
            <v>Torridge</v>
          </cell>
        </row>
        <row r="363">
          <cell r="J363" t="str">
            <v>Tower Hamlets</v>
          </cell>
        </row>
        <row r="364">
          <cell r="J364" t="str">
            <v>Trafford</v>
          </cell>
        </row>
        <row r="365">
          <cell r="J365" t="str">
            <v>Tunbridge Wells</v>
          </cell>
        </row>
        <row r="366">
          <cell r="J366" t="str">
            <v>Tyne and Wear Fire</v>
          </cell>
        </row>
        <row r="367">
          <cell r="J367" t="str">
            <v>Uttlesford</v>
          </cell>
        </row>
        <row r="368">
          <cell r="J368" t="str">
            <v>Vale of White Horse</v>
          </cell>
        </row>
        <row r="369">
          <cell r="J369" t="str">
            <v>Wakefield</v>
          </cell>
        </row>
        <row r="370">
          <cell r="J370" t="str">
            <v>Walsall</v>
          </cell>
        </row>
        <row r="371">
          <cell r="J371" t="str">
            <v>Waltham Forest</v>
          </cell>
        </row>
        <row r="372">
          <cell r="J372" t="str">
            <v>Wandsworth</v>
          </cell>
        </row>
        <row r="373">
          <cell r="J373" t="str">
            <v>Warrington</v>
          </cell>
        </row>
        <row r="374">
          <cell r="J374" t="str">
            <v>Warwick</v>
          </cell>
        </row>
        <row r="375">
          <cell r="J375" t="str">
            <v>Warwickshire</v>
          </cell>
        </row>
        <row r="376">
          <cell r="J376" t="str">
            <v>Watford</v>
          </cell>
        </row>
        <row r="377">
          <cell r="J377" t="str">
            <v>Waveney</v>
          </cell>
        </row>
        <row r="378">
          <cell r="J378" t="str">
            <v>Waverley</v>
          </cell>
        </row>
        <row r="379">
          <cell r="J379" t="str">
            <v>Wealden</v>
          </cell>
        </row>
        <row r="380">
          <cell r="J380" t="str">
            <v>Wellingborough</v>
          </cell>
        </row>
        <row r="381">
          <cell r="J381" t="str">
            <v>Welwyn Hatfield</v>
          </cell>
        </row>
        <row r="382">
          <cell r="J382" t="str">
            <v>West Berkshire</v>
          </cell>
        </row>
        <row r="383">
          <cell r="J383" t="str">
            <v>West Devon</v>
          </cell>
        </row>
        <row r="384">
          <cell r="J384" t="str">
            <v>West Dorset</v>
          </cell>
        </row>
        <row r="385">
          <cell r="J385" t="str">
            <v>West Lancashire</v>
          </cell>
        </row>
        <row r="386">
          <cell r="J386" t="str">
            <v>West Lindsey</v>
          </cell>
        </row>
        <row r="387">
          <cell r="J387" t="str">
            <v>West Midlands Fire</v>
          </cell>
        </row>
        <row r="388">
          <cell r="J388" t="str">
            <v>West Oxfordshire</v>
          </cell>
        </row>
        <row r="389">
          <cell r="J389" t="str">
            <v>West Somerset</v>
          </cell>
        </row>
        <row r="390">
          <cell r="J390" t="str">
            <v>West Sussex</v>
          </cell>
        </row>
        <row r="391">
          <cell r="J391" t="str">
            <v>West Yorkshire Fire</v>
          </cell>
        </row>
        <row r="392">
          <cell r="J392" t="str">
            <v>Westminster</v>
          </cell>
        </row>
        <row r="393">
          <cell r="J393" t="str">
            <v>Weymouth and Portland</v>
          </cell>
        </row>
        <row r="394">
          <cell r="J394" t="str">
            <v>Wigan</v>
          </cell>
        </row>
        <row r="395">
          <cell r="J395" t="str">
            <v>Wiltshire</v>
          </cell>
        </row>
        <row r="396">
          <cell r="J396" t="str">
            <v>Wiltshire Fire</v>
          </cell>
        </row>
        <row r="397">
          <cell r="J397" t="str">
            <v>Winchester</v>
          </cell>
        </row>
        <row r="398">
          <cell r="J398" t="str">
            <v>Windsor and Maidenhead</v>
          </cell>
        </row>
        <row r="399">
          <cell r="J399" t="str">
            <v>Wirral</v>
          </cell>
        </row>
        <row r="400">
          <cell r="J400" t="str">
            <v>Woking</v>
          </cell>
        </row>
        <row r="401">
          <cell r="J401" t="str">
            <v>Wokingham</v>
          </cell>
        </row>
        <row r="402">
          <cell r="J402" t="str">
            <v>Wolverhampton</v>
          </cell>
        </row>
        <row r="403">
          <cell r="J403" t="str">
            <v>Worcester</v>
          </cell>
        </row>
        <row r="404">
          <cell r="J404" t="str">
            <v>Worcestershire</v>
          </cell>
        </row>
        <row r="405">
          <cell r="J405" t="str">
            <v>Worthing</v>
          </cell>
        </row>
        <row r="406">
          <cell r="J406" t="str">
            <v>Wychavon</v>
          </cell>
        </row>
        <row r="407">
          <cell r="J407" t="str">
            <v>Wycombe</v>
          </cell>
        </row>
        <row r="408">
          <cell r="J408" t="str">
            <v>Wyre</v>
          </cell>
        </row>
        <row r="409">
          <cell r="J409" t="str">
            <v>Wyre Forest</v>
          </cell>
        </row>
        <row r="410">
          <cell r="J410" t="str">
            <v>York</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KI LA Data"/>
      <sheetName val="KI Local Authority Dropdown"/>
      <sheetName val="KI 2016-17"/>
      <sheetName val="KI 2017-18"/>
      <sheetName val="KI 2018-19"/>
      <sheetName val="KI 2019-20"/>
      <sheetName val="Core Spending Power - Summary"/>
      <sheetName val="per Dwelling"/>
      <sheetName val="Core Spending Power - detail"/>
      <sheetName val="Change over the SR"/>
      <sheetName val="2016-17 (SoS)"/>
      <sheetName val="2017-18 (SoS)"/>
      <sheetName val="2016-17"/>
      <sheetName val="2017-18"/>
      <sheetName val="2018-19"/>
      <sheetName val="2019-20"/>
      <sheetName val="Area Spending Power"/>
      <sheetName val="SoS cribsheet"/>
      <sheetName val="Changes on provisional 1617"/>
      <sheetName val="Changes on provisional 1718"/>
      <sheetName val="LA Data"/>
      <sheetName val="25112015 deflator update"/>
      <sheetName val="PHG assumptions"/>
      <sheetName val="for briefing pack"/>
      <sheetName val="HoC table"/>
      <sheetName val="HoC table (v2)"/>
      <sheetName val="Visible Lines - Summary"/>
      <sheetName val="2016-17 (visible)"/>
      <sheetName val="2017-18 (visible)"/>
      <sheetName val="2018-19 (visible)"/>
      <sheetName val="2019-20 (visible)"/>
      <sheetName val="NHB"/>
      <sheetName val="Transition Grant"/>
      <sheetName val="SFA"/>
    </sheetNames>
    <sheetDataSet>
      <sheetData sheetId="0">
        <row r="4">
          <cell r="K4" t="str">
            <v>No</v>
          </cell>
        </row>
        <row r="7">
          <cell r="K7" t="str">
            <v>No</v>
          </cell>
        </row>
        <row r="10">
          <cell r="K10" t="str">
            <v>No</v>
          </cell>
        </row>
        <row r="13">
          <cell r="K13" t="str">
            <v>Yes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 val="Part 2"/>
      <sheetName val="Part 3"/>
      <sheetName val="Part 4"/>
      <sheetName val="Sheet2"/>
      <sheetName val="Data"/>
      <sheetName val="Datasheet1"/>
      <sheetName val="Datasheet2"/>
      <sheetName val="Datasheet3"/>
      <sheetName val="Datasheet4"/>
    </sheetNames>
    <sheetDataSet>
      <sheetData sheetId="0" refreshError="1"/>
      <sheetData sheetId="1" refreshError="1"/>
      <sheetData sheetId="2" refreshError="1"/>
      <sheetData sheetId="3" refreshError="1"/>
      <sheetData sheetId="4" refreshError="1"/>
      <sheetData sheetId="5" refreshError="1"/>
      <sheetData sheetId="6">
        <row r="8">
          <cell r="A8">
            <v>1</v>
          </cell>
          <cell r="B8" t="str">
            <v>Adur</v>
          </cell>
          <cell r="C8" t="str">
            <v>E3831</v>
          </cell>
          <cell r="D8">
            <v>16526695.9</v>
          </cell>
          <cell r="E8">
            <v>478369.02</v>
          </cell>
          <cell r="F8">
            <v>0</v>
          </cell>
          <cell r="G8">
            <v>86084</v>
          </cell>
          <cell r="H8">
            <v>0</v>
          </cell>
          <cell r="I8">
            <v>86084</v>
          </cell>
          <cell r="J8">
            <v>0</v>
          </cell>
          <cell r="K8">
            <v>0</v>
          </cell>
          <cell r="L8">
            <v>0</v>
          </cell>
          <cell r="M8">
            <v>0</v>
          </cell>
          <cell r="N8">
            <v>0</v>
          </cell>
          <cell r="O8">
            <v>0</v>
          </cell>
          <cell r="P8">
            <v>16918980.899999999</v>
          </cell>
          <cell r="Q8">
            <v>8459490.9100000001</v>
          </cell>
          <cell r="R8">
            <v>6767592</v>
          </cell>
          <cell r="S8">
            <v>1691898</v>
          </cell>
          <cell r="T8">
            <v>0</v>
          </cell>
          <cell r="U8">
            <v>16918981</v>
          </cell>
          <cell r="V8">
            <v>0</v>
          </cell>
          <cell r="W8">
            <v>8459490.9100000001</v>
          </cell>
          <cell r="X8">
            <v>86084</v>
          </cell>
          <cell r="Y8">
            <v>86084</v>
          </cell>
          <cell r="Z8">
            <v>0</v>
          </cell>
          <cell r="AA8">
            <v>0</v>
          </cell>
          <cell r="AB8">
            <v>0</v>
          </cell>
          <cell r="AC8">
            <v>0</v>
          </cell>
          <cell r="AD8">
            <v>0</v>
          </cell>
          <cell r="AE8">
            <v>0</v>
          </cell>
          <cell r="AF8">
            <v>0</v>
          </cell>
          <cell r="AG8">
            <v>0</v>
          </cell>
          <cell r="AH8">
            <v>0</v>
          </cell>
          <cell r="AI8">
            <v>0</v>
          </cell>
          <cell r="AJ8">
            <v>0</v>
          </cell>
          <cell r="AK8">
            <v>0</v>
          </cell>
          <cell r="AL8">
            <v>0</v>
          </cell>
          <cell r="AM8">
            <v>85577.11</v>
          </cell>
          <cell r="AN8">
            <v>68461.679999999993</v>
          </cell>
          <cell r="AO8">
            <v>17115.419999999998</v>
          </cell>
          <cell r="AP8">
            <v>0</v>
          </cell>
          <cell r="AQ8">
            <v>171154.21</v>
          </cell>
          <cell r="AR8">
            <v>8545068</v>
          </cell>
          <cell r="AS8">
            <v>6922138</v>
          </cell>
          <cell r="AT8">
            <v>1709013</v>
          </cell>
          <cell r="AU8">
            <v>0</v>
          </cell>
          <cell r="AV8">
            <v>17176219</v>
          </cell>
          <cell r="AW8">
            <v>72757</v>
          </cell>
          <cell r="AX8">
            <v>17961</v>
          </cell>
          <cell r="AY8">
            <v>0</v>
          </cell>
          <cell r="AZ8">
            <v>90718</v>
          </cell>
          <cell r="BA8">
            <v>219353</v>
          </cell>
          <cell r="BB8">
            <v>54838</v>
          </cell>
          <cell r="BC8">
            <v>0</v>
          </cell>
          <cell r="BD8">
            <v>274191</v>
          </cell>
          <cell r="BE8">
            <v>4431</v>
          </cell>
          <cell r="BF8">
            <v>1108</v>
          </cell>
          <cell r="BG8">
            <v>0</v>
          </cell>
          <cell r="BH8">
            <v>5539</v>
          </cell>
          <cell r="BI8">
            <v>1883</v>
          </cell>
          <cell r="BJ8">
            <v>471</v>
          </cell>
          <cell r="BK8">
            <v>0</v>
          </cell>
          <cell r="BL8">
            <v>2354</v>
          </cell>
          <cell r="BM8">
            <v>809</v>
          </cell>
          <cell r="BN8">
            <v>202</v>
          </cell>
          <cell r="BO8">
            <v>0</v>
          </cell>
          <cell r="BP8">
            <v>1011</v>
          </cell>
          <cell r="BQ8">
            <v>100896</v>
          </cell>
          <cell r="BR8">
            <v>25224</v>
          </cell>
          <cell r="BS8">
            <v>0</v>
          </cell>
          <cell r="BT8">
            <v>126120</v>
          </cell>
          <cell r="BU8">
            <v>400129</v>
          </cell>
          <cell r="BV8">
            <v>99804</v>
          </cell>
          <cell r="BW8">
            <v>0</v>
          </cell>
          <cell r="BX8">
            <v>499933</v>
          </cell>
          <cell r="BY8" t="str">
            <v>Adur</v>
          </cell>
          <cell r="BZ8" t="str">
            <v>West Sussex</v>
          </cell>
          <cell r="CA8" t="str">
            <v>County</v>
          </cell>
        </row>
        <row r="9">
          <cell r="A9">
            <v>2</v>
          </cell>
          <cell r="B9" t="str">
            <v>Allerdale</v>
          </cell>
          <cell r="C9" t="str">
            <v>E0931</v>
          </cell>
          <cell r="D9">
            <v>26559511</v>
          </cell>
          <cell r="E9">
            <v>90323</v>
          </cell>
          <cell r="F9">
            <v>0</v>
          </cell>
          <cell r="G9">
            <v>181754</v>
          </cell>
          <cell r="H9">
            <v>0</v>
          </cell>
          <cell r="I9">
            <v>181754</v>
          </cell>
          <cell r="J9">
            <v>0</v>
          </cell>
          <cell r="K9">
            <v>0</v>
          </cell>
          <cell r="L9">
            <v>0</v>
          </cell>
          <cell r="M9">
            <v>165085</v>
          </cell>
          <cell r="N9">
            <v>165085</v>
          </cell>
          <cell r="O9">
            <v>0</v>
          </cell>
          <cell r="P9">
            <v>26302995</v>
          </cell>
          <cell r="Q9">
            <v>13151497</v>
          </cell>
          <cell r="R9">
            <v>10521198</v>
          </cell>
          <cell r="S9">
            <v>2630300</v>
          </cell>
          <cell r="T9">
            <v>0</v>
          </cell>
          <cell r="U9">
            <v>26302995</v>
          </cell>
          <cell r="V9">
            <v>0</v>
          </cell>
          <cell r="W9">
            <v>13151497</v>
          </cell>
          <cell r="X9">
            <v>181754</v>
          </cell>
          <cell r="Y9">
            <v>181754</v>
          </cell>
          <cell r="Z9">
            <v>0</v>
          </cell>
          <cell r="AA9">
            <v>0</v>
          </cell>
          <cell r="AB9">
            <v>0</v>
          </cell>
          <cell r="AC9">
            <v>0</v>
          </cell>
          <cell r="AD9">
            <v>165085</v>
          </cell>
          <cell r="AE9">
            <v>0</v>
          </cell>
          <cell r="AF9">
            <v>165085</v>
          </cell>
          <cell r="AG9">
            <v>0</v>
          </cell>
          <cell r="AH9">
            <v>0</v>
          </cell>
          <cell r="AI9">
            <v>0</v>
          </cell>
          <cell r="AJ9">
            <v>0</v>
          </cell>
          <cell r="AK9">
            <v>0</v>
          </cell>
          <cell r="AL9">
            <v>0</v>
          </cell>
          <cell r="AM9">
            <v>84309</v>
          </cell>
          <cell r="AN9">
            <v>67447.199999999997</v>
          </cell>
          <cell r="AO9">
            <v>16861.8</v>
          </cell>
          <cell r="AP9">
            <v>0</v>
          </cell>
          <cell r="AQ9">
            <v>168618</v>
          </cell>
          <cell r="AR9">
            <v>13235806</v>
          </cell>
          <cell r="AS9">
            <v>10935484</v>
          </cell>
          <cell r="AT9">
            <v>2647162</v>
          </cell>
          <cell r="AU9">
            <v>0</v>
          </cell>
          <cell r="AV9">
            <v>26818452</v>
          </cell>
          <cell r="AW9">
            <v>115372</v>
          </cell>
          <cell r="AX9">
            <v>27923</v>
          </cell>
          <cell r="AY9">
            <v>0</v>
          </cell>
          <cell r="AZ9">
            <v>143295</v>
          </cell>
          <cell r="BA9">
            <v>628090</v>
          </cell>
          <cell r="BB9">
            <v>157022</v>
          </cell>
          <cell r="BC9">
            <v>0</v>
          </cell>
          <cell r="BD9">
            <v>785112</v>
          </cell>
          <cell r="BE9">
            <v>9520</v>
          </cell>
          <cell r="BF9">
            <v>2380</v>
          </cell>
          <cell r="BG9">
            <v>0</v>
          </cell>
          <cell r="BH9">
            <v>11900</v>
          </cell>
          <cell r="BI9">
            <v>0</v>
          </cell>
          <cell r="BJ9">
            <v>0</v>
          </cell>
          <cell r="BK9">
            <v>0</v>
          </cell>
          <cell r="BL9">
            <v>0</v>
          </cell>
          <cell r="BM9">
            <v>2022</v>
          </cell>
          <cell r="BN9">
            <v>505</v>
          </cell>
          <cell r="BO9">
            <v>0</v>
          </cell>
          <cell r="BP9">
            <v>2527</v>
          </cell>
          <cell r="BQ9">
            <v>256116</v>
          </cell>
          <cell r="BR9">
            <v>64029</v>
          </cell>
          <cell r="BS9">
            <v>0</v>
          </cell>
          <cell r="BT9">
            <v>320145</v>
          </cell>
          <cell r="BU9">
            <v>1011120</v>
          </cell>
          <cell r="BV9">
            <v>251859</v>
          </cell>
          <cell r="BW9">
            <v>0</v>
          </cell>
          <cell r="BX9">
            <v>1262979</v>
          </cell>
          <cell r="BY9" t="str">
            <v>Allerdale</v>
          </cell>
          <cell r="BZ9" t="str">
            <v>Cumbria</v>
          </cell>
          <cell r="CA9" t="str">
            <v>County</v>
          </cell>
        </row>
        <row r="10">
          <cell r="A10">
            <v>3</v>
          </cell>
          <cell r="B10" t="str">
            <v>Amber Valley</v>
          </cell>
          <cell r="C10" t="str">
            <v>E1031</v>
          </cell>
          <cell r="D10">
            <v>30780252</v>
          </cell>
          <cell r="E10">
            <v>42356</v>
          </cell>
          <cell r="F10">
            <v>0</v>
          </cell>
          <cell r="G10">
            <v>154029</v>
          </cell>
          <cell r="H10">
            <v>0</v>
          </cell>
          <cell r="I10">
            <v>154029</v>
          </cell>
          <cell r="J10">
            <v>0</v>
          </cell>
          <cell r="K10">
            <v>0</v>
          </cell>
          <cell r="L10">
            <v>0</v>
          </cell>
          <cell r="M10">
            <v>0</v>
          </cell>
          <cell r="N10">
            <v>0</v>
          </cell>
          <cell r="O10">
            <v>0</v>
          </cell>
          <cell r="P10">
            <v>30668579</v>
          </cell>
          <cell r="Q10">
            <v>15334289</v>
          </cell>
          <cell r="R10">
            <v>12267432</v>
          </cell>
          <cell r="S10">
            <v>2760172</v>
          </cell>
          <cell r="T10">
            <v>306686</v>
          </cell>
          <cell r="U10">
            <v>30668579</v>
          </cell>
          <cell r="V10">
            <v>0</v>
          </cell>
          <cell r="W10">
            <v>15334289</v>
          </cell>
          <cell r="X10">
            <v>154029</v>
          </cell>
          <cell r="Y10">
            <v>154029</v>
          </cell>
          <cell r="Z10">
            <v>0</v>
          </cell>
          <cell r="AA10">
            <v>0</v>
          </cell>
          <cell r="AB10">
            <v>0</v>
          </cell>
          <cell r="AC10">
            <v>0</v>
          </cell>
          <cell r="AD10">
            <v>0</v>
          </cell>
          <cell r="AE10">
            <v>0</v>
          </cell>
          <cell r="AF10">
            <v>0</v>
          </cell>
          <cell r="AG10">
            <v>0</v>
          </cell>
          <cell r="AH10">
            <v>0</v>
          </cell>
          <cell r="AI10">
            <v>0</v>
          </cell>
          <cell r="AJ10">
            <v>0</v>
          </cell>
          <cell r="AK10">
            <v>0</v>
          </cell>
          <cell r="AL10">
            <v>0</v>
          </cell>
          <cell r="AM10">
            <v>216863</v>
          </cell>
          <cell r="AN10">
            <v>173490.4</v>
          </cell>
          <cell r="AO10">
            <v>39035.339999999997</v>
          </cell>
          <cell r="AP10">
            <v>4337.26</v>
          </cell>
          <cell r="AQ10">
            <v>433726</v>
          </cell>
          <cell r="AR10">
            <v>15551152</v>
          </cell>
          <cell r="AS10">
            <v>12594951</v>
          </cell>
          <cell r="AT10">
            <v>2799207</v>
          </cell>
          <cell r="AU10">
            <v>311023</v>
          </cell>
          <cell r="AV10">
            <v>31256334</v>
          </cell>
          <cell r="AW10">
            <v>131863</v>
          </cell>
          <cell r="AX10">
            <v>29301</v>
          </cell>
          <cell r="AY10">
            <v>3256</v>
          </cell>
          <cell r="AZ10">
            <v>164420</v>
          </cell>
          <cell r="BA10">
            <v>502830</v>
          </cell>
          <cell r="BB10">
            <v>113137</v>
          </cell>
          <cell r="BC10">
            <v>12571</v>
          </cell>
          <cell r="BD10">
            <v>628538</v>
          </cell>
          <cell r="BE10">
            <v>10106</v>
          </cell>
          <cell r="BF10">
            <v>2274</v>
          </cell>
          <cell r="BG10">
            <v>253</v>
          </cell>
          <cell r="BH10">
            <v>12633</v>
          </cell>
          <cell r="BI10">
            <v>0</v>
          </cell>
          <cell r="BJ10">
            <v>0</v>
          </cell>
          <cell r="BK10">
            <v>0</v>
          </cell>
          <cell r="BL10">
            <v>0</v>
          </cell>
          <cell r="BM10">
            <v>8085</v>
          </cell>
          <cell r="BN10">
            <v>1819</v>
          </cell>
          <cell r="BO10">
            <v>202</v>
          </cell>
          <cell r="BP10">
            <v>10106</v>
          </cell>
          <cell r="BQ10">
            <v>242548</v>
          </cell>
          <cell r="BR10">
            <v>54573</v>
          </cell>
          <cell r="BS10">
            <v>6064</v>
          </cell>
          <cell r="BT10">
            <v>303185</v>
          </cell>
          <cell r="BU10">
            <v>895432</v>
          </cell>
          <cell r="BV10">
            <v>201104</v>
          </cell>
          <cell r="BW10">
            <v>22346</v>
          </cell>
          <cell r="BX10">
            <v>1118882</v>
          </cell>
          <cell r="BY10" t="str">
            <v>Amber Valley</v>
          </cell>
          <cell r="BZ10" t="str">
            <v>Derbyshire</v>
          </cell>
          <cell r="CA10" t="str">
            <v>Derbyshire Fire Authority</v>
          </cell>
        </row>
        <row r="11">
          <cell r="A11">
            <v>4</v>
          </cell>
          <cell r="B11" t="str">
            <v>Arun</v>
          </cell>
          <cell r="C11" t="str">
            <v>E3832</v>
          </cell>
          <cell r="D11">
            <v>33596354.700000003</v>
          </cell>
          <cell r="E11">
            <v>14469</v>
          </cell>
          <cell r="F11">
            <v>0</v>
          </cell>
          <cell r="G11">
            <v>174261</v>
          </cell>
          <cell r="H11">
            <v>0</v>
          </cell>
          <cell r="I11">
            <v>174261</v>
          </cell>
          <cell r="J11">
            <v>0</v>
          </cell>
          <cell r="K11">
            <v>0</v>
          </cell>
          <cell r="L11">
            <v>0</v>
          </cell>
          <cell r="M11">
            <v>0</v>
          </cell>
          <cell r="N11">
            <v>0</v>
          </cell>
          <cell r="O11">
            <v>0</v>
          </cell>
          <cell r="P11">
            <v>33436562.699999999</v>
          </cell>
          <cell r="Q11">
            <v>16718281.699999999</v>
          </cell>
          <cell r="R11">
            <v>13374625</v>
          </cell>
          <cell r="S11">
            <v>3343656</v>
          </cell>
          <cell r="T11">
            <v>0</v>
          </cell>
          <cell r="U11">
            <v>33436563</v>
          </cell>
          <cell r="V11">
            <v>0</v>
          </cell>
          <cell r="W11">
            <v>16718281.699999999</v>
          </cell>
          <cell r="X11">
            <v>174261</v>
          </cell>
          <cell r="Y11">
            <v>174261</v>
          </cell>
          <cell r="Z11">
            <v>0</v>
          </cell>
          <cell r="AA11">
            <v>0</v>
          </cell>
          <cell r="AB11">
            <v>0</v>
          </cell>
          <cell r="AC11">
            <v>0</v>
          </cell>
          <cell r="AD11">
            <v>0</v>
          </cell>
          <cell r="AE11">
            <v>0</v>
          </cell>
          <cell r="AF11">
            <v>0</v>
          </cell>
          <cell r="AG11">
            <v>0</v>
          </cell>
          <cell r="AH11">
            <v>0</v>
          </cell>
          <cell r="AI11">
            <v>0</v>
          </cell>
          <cell r="AJ11">
            <v>0</v>
          </cell>
          <cell r="AK11">
            <v>0</v>
          </cell>
          <cell r="AL11">
            <v>0</v>
          </cell>
          <cell r="AM11">
            <v>574836.5</v>
          </cell>
          <cell r="AN11">
            <v>459869.2</v>
          </cell>
          <cell r="AO11">
            <v>114967.3</v>
          </cell>
          <cell r="AP11">
            <v>0</v>
          </cell>
          <cell r="AQ11">
            <v>1149673</v>
          </cell>
          <cell r="AR11">
            <v>17293118</v>
          </cell>
          <cell r="AS11">
            <v>14008755</v>
          </cell>
          <cell r="AT11">
            <v>3458623</v>
          </cell>
          <cell r="AU11">
            <v>0</v>
          </cell>
          <cell r="AV11">
            <v>34760497</v>
          </cell>
          <cell r="AW11">
            <v>143831</v>
          </cell>
          <cell r="AX11">
            <v>35495</v>
          </cell>
          <cell r="AY11">
            <v>0</v>
          </cell>
          <cell r="AZ11">
            <v>179326</v>
          </cell>
          <cell r="BA11">
            <v>614927</v>
          </cell>
          <cell r="BB11">
            <v>153732</v>
          </cell>
          <cell r="BC11">
            <v>0</v>
          </cell>
          <cell r="BD11">
            <v>768659</v>
          </cell>
          <cell r="BE11">
            <v>0</v>
          </cell>
          <cell r="BF11">
            <v>0</v>
          </cell>
          <cell r="BG11">
            <v>0</v>
          </cell>
          <cell r="BH11">
            <v>0</v>
          </cell>
          <cell r="BI11">
            <v>0</v>
          </cell>
          <cell r="BJ11">
            <v>0</v>
          </cell>
          <cell r="BK11">
            <v>0</v>
          </cell>
          <cell r="BL11">
            <v>0</v>
          </cell>
          <cell r="BM11">
            <v>0</v>
          </cell>
          <cell r="BN11">
            <v>0</v>
          </cell>
          <cell r="BO11">
            <v>0</v>
          </cell>
          <cell r="BP11">
            <v>0</v>
          </cell>
          <cell r="BQ11">
            <v>308791</v>
          </cell>
          <cell r="BR11">
            <v>77198</v>
          </cell>
          <cell r="BS11">
            <v>0</v>
          </cell>
          <cell r="BT11">
            <v>385989</v>
          </cell>
          <cell r="BU11">
            <v>1067549</v>
          </cell>
          <cell r="BV11">
            <v>266425</v>
          </cell>
          <cell r="BW11">
            <v>0</v>
          </cell>
          <cell r="BX11">
            <v>1333974</v>
          </cell>
          <cell r="BY11" t="str">
            <v>Arun</v>
          </cell>
          <cell r="BZ11" t="str">
            <v>West Sussex</v>
          </cell>
          <cell r="CA11" t="str">
            <v>County</v>
          </cell>
        </row>
        <row r="12">
          <cell r="A12">
            <v>5</v>
          </cell>
          <cell r="B12" t="str">
            <v>Ashfield</v>
          </cell>
          <cell r="C12" t="str">
            <v>E3031</v>
          </cell>
          <cell r="D12">
            <v>32965293</v>
          </cell>
          <cell r="E12">
            <v>39218</v>
          </cell>
          <cell r="F12">
            <v>0</v>
          </cell>
          <cell r="G12">
            <v>128854</v>
          </cell>
          <cell r="H12">
            <v>0</v>
          </cell>
          <cell r="I12">
            <v>128854</v>
          </cell>
          <cell r="J12">
            <v>0</v>
          </cell>
          <cell r="K12">
            <v>0</v>
          </cell>
          <cell r="L12">
            <v>0</v>
          </cell>
          <cell r="M12">
            <v>0</v>
          </cell>
          <cell r="N12">
            <v>0</v>
          </cell>
          <cell r="O12">
            <v>0</v>
          </cell>
          <cell r="P12">
            <v>32875657</v>
          </cell>
          <cell r="Q12">
            <v>16437828</v>
          </cell>
          <cell r="R12">
            <v>13150263</v>
          </cell>
          <cell r="S12">
            <v>2958809</v>
          </cell>
          <cell r="T12">
            <v>328757</v>
          </cell>
          <cell r="U12">
            <v>32875657</v>
          </cell>
          <cell r="V12">
            <v>0</v>
          </cell>
          <cell r="W12">
            <v>16437828</v>
          </cell>
          <cell r="X12">
            <v>128854</v>
          </cell>
          <cell r="Y12">
            <v>128854</v>
          </cell>
          <cell r="Z12">
            <v>0</v>
          </cell>
          <cell r="AA12">
            <v>0</v>
          </cell>
          <cell r="AB12">
            <v>0</v>
          </cell>
          <cell r="AC12">
            <v>0</v>
          </cell>
          <cell r="AD12">
            <v>0</v>
          </cell>
          <cell r="AE12">
            <v>0</v>
          </cell>
          <cell r="AF12">
            <v>0</v>
          </cell>
          <cell r="AG12">
            <v>0</v>
          </cell>
          <cell r="AH12">
            <v>0</v>
          </cell>
          <cell r="AI12">
            <v>0</v>
          </cell>
          <cell r="AJ12">
            <v>0</v>
          </cell>
          <cell r="AK12">
            <v>0</v>
          </cell>
          <cell r="AL12">
            <v>0</v>
          </cell>
          <cell r="AM12">
            <v>462561.5</v>
          </cell>
          <cell r="AN12">
            <v>370049.2</v>
          </cell>
          <cell r="AO12">
            <v>83261.070000000007</v>
          </cell>
          <cell r="AP12">
            <v>9251.23</v>
          </cell>
          <cell r="AQ12">
            <v>925123</v>
          </cell>
          <cell r="AR12">
            <v>16900390</v>
          </cell>
          <cell r="AS12">
            <v>13649166</v>
          </cell>
          <cell r="AT12">
            <v>3042070</v>
          </cell>
          <cell r="AU12">
            <v>338008</v>
          </cell>
          <cell r="AV12">
            <v>33929634</v>
          </cell>
          <cell r="AW12">
            <v>140967</v>
          </cell>
          <cell r="AX12">
            <v>31410</v>
          </cell>
          <cell r="AY12">
            <v>3490</v>
          </cell>
          <cell r="AZ12">
            <v>175867</v>
          </cell>
          <cell r="BA12">
            <v>335579</v>
          </cell>
          <cell r="BB12">
            <v>75506</v>
          </cell>
          <cell r="BC12">
            <v>8390</v>
          </cell>
          <cell r="BD12">
            <v>419475</v>
          </cell>
          <cell r="BE12">
            <v>35356</v>
          </cell>
          <cell r="BF12">
            <v>7955</v>
          </cell>
          <cell r="BG12">
            <v>884</v>
          </cell>
          <cell r="BH12">
            <v>44195</v>
          </cell>
          <cell r="BI12">
            <v>18798</v>
          </cell>
          <cell r="BJ12">
            <v>4229</v>
          </cell>
          <cell r="BK12">
            <v>470</v>
          </cell>
          <cell r="BL12">
            <v>23497</v>
          </cell>
          <cell r="BM12">
            <v>9398</v>
          </cell>
          <cell r="BN12">
            <v>2115</v>
          </cell>
          <cell r="BO12">
            <v>235</v>
          </cell>
          <cell r="BP12">
            <v>11748</v>
          </cell>
          <cell r="BQ12">
            <v>167762</v>
          </cell>
          <cell r="BR12">
            <v>37747</v>
          </cell>
          <cell r="BS12">
            <v>4194</v>
          </cell>
          <cell r="BT12">
            <v>209703</v>
          </cell>
          <cell r="BU12">
            <v>707860</v>
          </cell>
          <cell r="BV12">
            <v>158962</v>
          </cell>
          <cell r="BW12">
            <v>17663</v>
          </cell>
          <cell r="BX12">
            <v>884485</v>
          </cell>
          <cell r="BY12" t="str">
            <v>Ashfield</v>
          </cell>
          <cell r="BZ12" t="str">
            <v>Nottinghamshire</v>
          </cell>
          <cell r="CA12" t="str">
            <v>Nottinghamshire Fire Authority</v>
          </cell>
        </row>
        <row r="13">
          <cell r="A13">
            <v>6</v>
          </cell>
          <cell r="B13" t="str">
            <v>Ashford</v>
          </cell>
          <cell r="C13" t="str">
            <v>E2231</v>
          </cell>
          <cell r="D13">
            <v>45164378.899999999</v>
          </cell>
          <cell r="E13">
            <v>38106.660000000003</v>
          </cell>
          <cell r="F13">
            <v>0</v>
          </cell>
          <cell r="G13">
            <v>180466</v>
          </cell>
          <cell r="H13">
            <v>0</v>
          </cell>
          <cell r="I13">
            <v>180466</v>
          </cell>
          <cell r="J13">
            <v>0</v>
          </cell>
          <cell r="K13">
            <v>0</v>
          </cell>
          <cell r="L13">
            <v>0</v>
          </cell>
          <cell r="M13">
            <v>0</v>
          </cell>
          <cell r="N13">
            <v>0</v>
          </cell>
          <cell r="O13">
            <v>0</v>
          </cell>
          <cell r="P13">
            <v>45022019.5</v>
          </cell>
          <cell r="Q13">
            <v>22511009.5</v>
          </cell>
          <cell r="R13">
            <v>18008808</v>
          </cell>
          <cell r="S13">
            <v>4051982</v>
          </cell>
          <cell r="T13">
            <v>450220</v>
          </cell>
          <cell r="U13">
            <v>45022020</v>
          </cell>
          <cell r="V13">
            <v>0</v>
          </cell>
          <cell r="W13">
            <v>22511009.5</v>
          </cell>
          <cell r="X13">
            <v>180466</v>
          </cell>
          <cell r="Y13">
            <v>180466</v>
          </cell>
          <cell r="Z13">
            <v>0</v>
          </cell>
          <cell r="AA13">
            <v>0</v>
          </cell>
          <cell r="AB13">
            <v>0</v>
          </cell>
          <cell r="AC13">
            <v>0</v>
          </cell>
          <cell r="AD13">
            <v>0</v>
          </cell>
          <cell r="AE13">
            <v>0</v>
          </cell>
          <cell r="AF13">
            <v>0</v>
          </cell>
          <cell r="AG13">
            <v>0</v>
          </cell>
          <cell r="AH13">
            <v>0</v>
          </cell>
          <cell r="AI13">
            <v>0</v>
          </cell>
          <cell r="AJ13">
            <v>0</v>
          </cell>
          <cell r="AK13">
            <v>0</v>
          </cell>
          <cell r="AL13">
            <v>0</v>
          </cell>
          <cell r="AM13">
            <v>-282803.56</v>
          </cell>
          <cell r="AN13">
            <v>-226242.84</v>
          </cell>
          <cell r="AO13">
            <v>-50904.639999999999</v>
          </cell>
          <cell r="AP13">
            <v>-5656.07</v>
          </cell>
          <cell r="AQ13">
            <v>-565607.11</v>
          </cell>
          <cell r="AR13">
            <v>22228206</v>
          </cell>
          <cell r="AS13">
            <v>17963031</v>
          </cell>
          <cell r="AT13">
            <v>4001077</v>
          </cell>
          <cell r="AU13">
            <v>444564</v>
          </cell>
          <cell r="AV13">
            <v>44636879</v>
          </cell>
          <cell r="AW13">
            <v>193092</v>
          </cell>
          <cell r="AX13">
            <v>43015</v>
          </cell>
          <cell r="AY13">
            <v>4779</v>
          </cell>
          <cell r="AZ13">
            <v>240886</v>
          </cell>
          <cell r="BA13">
            <v>475384</v>
          </cell>
          <cell r="BB13">
            <v>106961</v>
          </cell>
          <cell r="BC13">
            <v>11885</v>
          </cell>
          <cell r="BD13">
            <v>594230</v>
          </cell>
          <cell r="BE13">
            <v>0</v>
          </cell>
          <cell r="BF13">
            <v>0</v>
          </cell>
          <cell r="BG13">
            <v>0</v>
          </cell>
          <cell r="BH13">
            <v>0</v>
          </cell>
          <cell r="BI13">
            <v>0</v>
          </cell>
          <cell r="BJ13">
            <v>0</v>
          </cell>
          <cell r="BK13">
            <v>0</v>
          </cell>
          <cell r="BL13">
            <v>0</v>
          </cell>
          <cell r="BM13">
            <v>0</v>
          </cell>
          <cell r="BN13">
            <v>0</v>
          </cell>
          <cell r="BO13">
            <v>0</v>
          </cell>
          <cell r="BP13">
            <v>0</v>
          </cell>
          <cell r="BQ13">
            <v>367056</v>
          </cell>
          <cell r="BR13">
            <v>82588</v>
          </cell>
          <cell r="BS13">
            <v>9176</v>
          </cell>
          <cell r="BT13">
            <v>458820</v>
          </cell>
          <cell r="BU13">
            <v>1035532</v>
          </cell>
          <cell r="BV13">
            <v>232564</v>
          </cell>
          <cell r="BW13">
            <v>25840</v>
          </cell>
          <cell r="BX13">
            <v>1293936</v>
          </cell>
          <cell r="BY13" t="str">
            <v>Ashford</v>
          </cell>
          <cell r="BZ13" t="str">
            <v>Kent</v>
          </cell>
          <cell r="CA13" t="str">
            <v>Kent Fire Authority</v>
          </cell>
        </row>
        <row r="14">
          <cell r="A14">
            <v>7</v>
          </cell>
          <cell r="B14" t="str">
            <v>Aylesbury Vale</v>
          </cell>
          <cell r="C14" t="str">
            <v>E0431</v>
          </cell>
          <cell r="D14">
            <v>47368379.899999999</v>
          </cell>
          <cell r="E14">
            <v>26220.15</v>
          </cell>
          <cell r="F14">
            <v>0</v>
          </cell>
          <cell r="G14">
            <v>224284</v>
          </cell>
          <cell r="H14">
            <v>0</v>
          </cell>
          <cell r="I14">
            <v>224284</v>
          </cell>
          <cell r="J14">
            <v>0</v>
          </cell>
          <cell r="K14">
            <v>0</v>
          </cell>
          <cell r="L14">
            <v>0</v>
          </cell>
          <cell r="M14">
            <v>0</v>
          </cell>
          <cell r="N14">
            <v>0</v>
          </cell>
          <cell r="O14">
            <v>0</v>
          </cell>
          <cell r="P14">
            <v>47170316</v>
          </cell>
          <cell r="Q14">
            <v>23585159</v>
          </cell>
          <cell r="R14">
            <v>18868126</v>
          </cell>
          <cell r="S14">
            <v>4245328</v>
          </cell>
          <cell r="T14">
            <v>471703</v>
          </cell>
          <cell r="U14">
            <v>47170316</v>
          </cell>
          <cell r="V14">
            <v>0</v>
          </cell>
          <cell r="W14">
            <v>23585159</v>
          </cell>
          <cell r="X14">
            <v>224284</v>
          </cell>
          <cell r="Y14">
            <v>224284</v>
          </cell>
          <cell r="Z14">
            <v>0</v>
          </cell>
          <cell r="AA14">
            <v>0</v>
          </cell>
          <cell r="AB14">
            <v>0</v>
          </cell>
          <cell r="AC14">
            <v>0</v>
          </cell>
          <cell r="AD14">
            <v>0</v>
          </cell>
          <cell r="AE14">
            <v>0</v>
          </cell>
          <cell r="AF14">
            <v>0</v>
          </cell>
          <cell r="AG14">
            <v>0</v>
          </cell>
          <cell r="AH14">
            <v>0</v>
          </cell>
          <cell r="AI14">
            <v>0</v>
          </cell>
          <cell r="AJ14">
            <v>0</v>
          </cell>
          <cell r="AK14">
            <v>0</v>
          </cell>
          <cell r="AL14">
            <v>0</v>
          </cell>
          <cell r="AM14">
            <v>-204345</v>
          </cell>
          <cell r="AN14">
            <v>-163476</v>
          </cell>
          <cell r="AO14">
            <v>-36782.1</v>
          </cell>
          <cell r="AP14">
            <v>-4086.9</v>
          </cell>
          <cell r="AQ14">
            <v>-408690</v>
          </cell>
          <cell r="AR14">
            <v>23380814</v>
          </cell>
          <cell r="AS14">
            <v>18928934</v>
          </cell>
          <cell r="AT14">
            <v>4208546</v>
          </cell>
          <cell r="AU14">
            <v>467616</v>
          </cell>
          <cell r="AV14">
            <v>46985910</v>
          </cell>
          <cell r="AW14">
            <v>202680</v>
          </cell>
          <cell r="AX14">
            <v>45067</v>
          </cell>
          <cell r="AY14">
            <v>5007</v>
          </cell>
          <cell r="AZ14">
            <v>252754</v>
          </cell>
          <cell r="BA14">
            <v>593020</v>
          </cell>
          <cell r="BB14">
            <v>133430</v>
          </cell>
          <cell r="BC14">
            <v>14826</v>
          </cell>
          <cell r="BD14">
            <v>741276</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795700</v>
          </cell>
          <cell r="BV14">
            <v>178497</v>
          </cell>
          <cell r="BW14">
            <v>19833</v>
          </cell>
          <cell r="BX14">
            <v>994030</v>
          </cell>
          <cell r="BY14" t="str">
            <v>Aylesbury Vale</v>
          </cell>
          <cell r="BZ14" t="str">
            <v>Buckinghamshire</v>
          </cell>
          <cell r="CA14" t="str">
            <v>Buckinghamshire Fire Authority</v>
          </cell>
        </row>
        <row r="15">
          <cell r="A15">
            <v>8</v>
          </cell>
          <cell r="B15" t="str">
            <v>Babergh</v>
          </cell>
          <cell r="C15" t="str">
            <v>E3531</v>
          </cell>
          <cell r="D15">
            <v>23642764.600000001</v>
          </cell>
          <cell r="E15">
            <v>22149.07</v>
          </cell>
          <cell r="F15">
            <v>0</v>
          </cell>
          <cell r="G15">
            <v>127190</v>
          </cell>
          <cell r="H15">
            <v>0</v>
          </cell>
          <cell r="I15">
            <v>127190</v>
          </cell>
          <cell r="J15">
            <v>0</v>
          </cell>
          <cell r="K15">
            <v>0</v>
          </cell>
          <cell r="L15">
            <v>0</v>
          </cell>
          <cell r="M15">
            <v>0</v>
          </cell>
          <cell r="N15">
            <v>0</v>
          </cell>
          <cell r="O15">
            <v>0</v>
          </cell>
          <cell r="P15">
            <v>23537723.699999999</v>
          </cell>
          <cell r="Q15">
            <v>11768862.699999999</v>
          </cell>
          <cell r="R15">
            <v>9415089</v>
          </cell>
          <cell r="S15">
            <v>2353772</v>
          </cell>
          <cell r="T15">
            <v>0</v>
          </cell>
          <cell r="U15">
            <v>23537724</v>
          </cell>
          <cell r="V15">
            <v>0</v>
          </cell>
          <cell r="W15">
            <v>11768862.699999999</v>
          </cell>
          <cell r="X15">
            <v>127190</v>
          </cell>
          <cell r="Y15">
            <v>127190</v>
          </cell>
          <cell r="Z15">
            <v>0</v>
          </cell>
          <cell r="AA15">
            <v>0</v>
          </cell>
          <cell r="AB15">
            <v>0</v>
          </cell>
          <cell r="AC15">
            <v>0</v>
          </cell>
          <cell r="AD15">
            <v>0</v>
          </cell>
          <cell r="AE15">
            <v>0</v>
          </cell>
          <cell r="AF15">
            <v>0</v>
          </cell>
          <cell r="AG15">
            <v>0</v>
          </cell>
          <cell r="AH15">
            <v>0</v>
          </cell>
          <cell r="AI15">
            <v>0</v>
          </cell>
          <cell r="AJ15">
            <v>0</v>
          </cell>
          <cell r="AK15">
            <v>0</v>
          </cell>
          <cell r="AL15">
            <v>0</v>
          </cell>
          <cell r="AM15">
            <v>295859.68</v>
          </cell>
          <cell r="AN15">
            <v>236687.74</v>
          </cell>
          <cell r="AO15">
            <v>59171.94</v>
          </cell>
          <cell r="AP15">
            <v>0</v>
          </cell>
          <cell r="AQ15">
            <v>591719.36</v>
          </cell>
          <cell r="AR15">
            <v>12064722</v>
          </cell>
          <cell r="AS15">
            <v>9778967</v>
          </cell>
          <cell r="AT15">
            <v>2412944</v>
          </cell>
          <cell r="AU15">
            <v>0</v>
          </cell>
          <cell r="AV15">
            <v>24256633</v>
          </cell>
          <cell r="AW15">
            <v>101298</v>
          </cell>
          <cell r="AX15">
            <v>24987</v>
          </cell>
          <cell r="AY15">
            <v>0</v>
          </cell>
          <cell r="AZ15">
            <v>126285</v>
          </cell>
          <cell r="BA15">
            <v>407395</v>
          </cell>
          <cell r="BB15">
            <v>101849</v>
          </cell>
          <cell r="BC15">
            <v>0</v>
          </cell>
          <cell r="BD15">
            <v>509244</v>
          </cell>
          <cell r="BE15">
            <v>8230</v>
          </cell>
          <cell r="BF15">
            <v>2058</v>
          </cell>
          <cell r="BG15">
            <v>0</v>
          </cell>
          <cell r="BH15">
            <v>10288</v>
          </cell>
          <cell r="BI15">
            <v>0</v>
          </cell>
          <cell r="BJ15">
            <v>0</v>
          </cell>
          <cell r="BK15">
            <v>0</v>
          </cell>
          <cell r="BL15">
            <v>0</v>
          </cell>
          <cell r="BM15">
            <v>24281</v>
          </cell>
          <cell r="BN15">
            <v>6070</v>
          </cell>
          <cell r="BO15">
            <v>0</v>
          </cell>
          <cell r="BP15">
            <v>30351</v>
          </cell>
          <cell r="BQ15">
            <v>60637</v>
          </cell>
          <cell r="BR15">
            <v>15159</v>
          </cell>
          <cell r="BS15">
            <v>0</v>
          </cell>
          <cell r="BT15">
            <v>75796</v>
          </cell>
          <cell r="BU15">
            <v>601841</v>
          </cell>
          <cell r="BV15">
            <v>150123</v>
          </cell>
          <cell r="BW15">
            <v>0</v>
          </cell>
          <cell r="BX15">
            <v>751964</v>
          </cell>
          <cell r="BY15" t="str">
            <v>Babergh</v>
          </cell>
          <cell r="BZ15" t="str">
            <v>Suffolk</v>
          </cell>
          <cell r="CA15" t="str">
            <v>County</v>
          </cell>
        </row>
        <row r="16">
          <cell r="A16">
            <v>9</v>
          </cell>
          <cell r="B16" t="str">
            <v>Barking and Dagenham</v>
          </cell>
          <cell r="C16" t="str">
            <v>E5030</v>
          </cell>
          <cell r="D16">
            <v>54142654.200000003</v>
          </cell>
          <cell r="E16">
            <v>653326.27</v>
          </cell>
          <cell r="F16">
            <v>0</v>
          </cell>
          <cell r="G16">
            <v>205029</v>
          </cell>
          <cell r="H16">
            <v>0</v>
          </cell>
          <cell r="I16">
            <v>205029</v>
          </cell>
          <cell r="J16">
            <v>0</v>
          </cell>
          <cell r="K16">
            <v>0</v>
          </cell>
          <cell r="L16">
            <v>0</v>
          </cell>
          <cell r="M16">
            <v>0</v>
          </cell>
          <cell r="N16">
            <v>0</v>
          </cell>
          <cell r="O16">
            <v>0</v>
          </cell>
          <cell r="P16">
            <v>54590951.5</v>
          </cell>
          <cell r="Q16">
            <v>27295476.5</v>
          </cell>
          <cell r="R16">
            <v>16377285</v>
          </cell>
          <cell r="S16">
            <v>10918190</v>
          </cell>
          <cell r="T16">
            <v>0</v>
          </cell>
          <cell r="U16">
            <v>54590951</v>
          </cell>
          <cell r="V16">
            <v>0</v>
          </cell>
          <cell r="W16">
            <v>27295476.5</v>
          </cell>
          <cell r="X16">
            <v>205029</v>
          </cell>
          <cell r="Y16">
            <v>205029</v>
          </cell>
          <cell r="Z16">
            <v>0</v>
          </cell>
          <cell r="AA16">
            <v>0</v>
          </cell>
          <cell r="AB16">
            <v>0</v>
          </cell>
          <cell r="AC16">
            <v>0</v>
          </cell>
          <cell r="AD16">
            <v>0</v>
          </cell>
          <cell r="AE16">
            <v>0</v>
          </cell>
          <cell r="AF16">
            <v>0</v>
          </cell>
          <cell r="AG16">
            <v>0</v>
          </cell>
          <cell r="AH16">
            <v>0</v>
          </cell>
          <cell r="AI16">
            <v>0</v>
          </cell>
          <cell r="AJ16">
            <v>0</v>
          </cell>
          <cell r="AK16">
            <v>0</v>
          </cell>
          <cell r="AL16">
            <v>0</v>
          </cell>
          <cell r="AM16">
            <v>-3038064.5</v>
          </cell>
          <cell r="AN16">
            <v>-1822838.7</v>
          </cell>
          <cell r="AO16">
            <v>-1215225.8</v>
          </cell>
          <cell r="AP16">
            <v>0</v>
          </cell>
          <cell r="AQ16">
            <v>-6076129</v>
          </cell>
          <cell r="AR16">
            <v>24257412</v>
          </cell>
          <cell r="AS16">
            <v>14759475</v>
          </cell>
          <cell r="AT16">
            <v>9702964</v>
          </cell>
          <cell r="AU16">
            <v>0</v>
          </cell>
          <cell r="AV16">
            <v>48719851</v>
          </cell>
          <cell r="AW16">
            <v>176033</v>
          </cell>
          <cell r="AX16">
            <v>115904</v>
          </cell>
          <cell r="AY16">
            <v>0</v>
          </cell>
          <cell r="AZ16">
            <v>291937</v>
          </cell>
          <cell r="BA16">
            <v>332172</v>
          </cell>
          <cell r="BB16">
            <v>221448</v>
          </cell>
          <cell r="BC16">
            <v>0</v>
          </cell>
          <cell r="BD16">
            <v>553620</v>
          </cell>
          <cell r="BE16">
            <v>0</v>
          </cell>
          <cell r="BF16">
            <v>0</v>
          </cell>
          <cell r="BG16">
            <v>0</v>
          </cell>
          <cell r="BH16">
            <v>0</v>
          </cell>
          <cell r="BI16">
            <v>25297</v>
          </cell>
          <cell r="BJ16">
            <v>16865</v>
          </cell>
          <cell r="BK16">
            <v>0</v>
          </cell>
          <cell r="BL16">
            <v>42162</v>
          </cell>
          <cell r="BM16">
            <v>38903</v>
          </cell>
          <cell r="BN16">
            <v>25935</v>
          </cell>
          <cell r="BO16">
            <v>0</v>
          </cell>
          <cell r="BP16">
            <v>64838</v>
          </cell>
          <cell r="BQ16">
            <v>425975</v>
          </cell>
          <cell r="BR16">
            <v>283983</v>
          </cell>
          <cell r="BS16">
            <v>0</v>
          </cell>
          <cell r="BT16">
            <v>709958</v>
          </cell>
          <cell r="BU16">
            <v>998380</v>
          </cell>
          <cell r="BV16">
            <v>664135</v>
          </cell>
          <cell r="BW16">
            <v>0</v>
          </cell>
          <cell r="BX16">
            <v>1662515</v>
          </cell>
          <cell r="BY16" t="str">
            <v>Barking &amp; Dagenham</v>
          </cell>
          <cell r="BZ16" t="str">
            <v>Greater London Authority</v>
          </cell>
          <cell r="CA16" t="str">
            <v>NA</v>
          </cell>
        </row>
        <row r="17">
          <cell r="A17">
            <v>10</v>
          </cell>
          <cell r="B17" t="str">
            <v>Barnet</v>
          </cell>
          <cell r="C17" t="str">
            <v>E5031</v>
          </cell>
          <cell r="D17">
            <v>111341875</v>
          </cell>
          <cell r="E17">
            <v>230651</v>
          </cell>
          <cell r="F17">
            <v>0</v>
          </cell>
          <cell r="G17">
            <v>418239</v>
          </cell>
          <cell r="H17">
            <v>0</v>
          </cell>
          <cell r="I17">
            <v>418239</v>
          </cell>
          <cell r="J17">
            <v>0</v>
          </cell>
          <cell r="K17">
            <v>0</v>
          </cell>
          <cell r="L17">
            <v>0</v>
          </cell>
          <cell r="M17">
            <v>0</v>
          </cell>
          <cell r="N17">
            <v>0</v>
          </cell>
          <cell r="O17">
            <v>0</v>
          </cell>
          <cell r="P17">
            <v>111154287</v>
          </cell>
          <cell r="Q17">
            <v>55577144</v>
          </cell>
          <cell r="R17">
            <v>33346286</v>
          </cell>
          <cell r="S17">
            <v>22230857</v>
          </cell>
          <cell r="T17">
            <v>0</v>
          </cell>
          <cell r="U17">
            <v>111154287</v>
          </cell>
          <cell r="V17">
            <v>0</v>
          </cell>
          <cell r="W17">
            <v>55577144</v>
          </cell>
          <cell r="X17">
            <v>418239</v>
          </cell>
          <cell r="Y17">
            <v>418239</v>
          </cell>
          <cell r="Z17">
            <v>0</v>
          </cell>
          <cell r="AA17">
            <v>0</v>
          </cell>
          <cell r="AB17">
            <v>0</v>
          </cell>
          <cell r="AC17">
            <v>0</v>
          </cell>
          <cell r="AD17">
            <v>0</v>
          </cell>
          <cell r="AE17">
            <v>0</v>
          </cell>
          <cell r="AF17">
            <v>0</v>
          </cell>
          <cell r="AG17">
            <v>0</v>
          </cell>
          <cell r="AH17">
            <v>0</v>
          </cell>
          <cell r="AI17">
            <v>0</v>
          </cell>
          <cell r="AJ17">
            <v>0</v>
          </cell>
          <cell r="AK17">
            <v>0</v>
          </cell>
          <cell r="AL17">
            <v>0</v>
          </cell>
          <cell r="AM17">
            <v>-83724</v>
          </cell>
          <cell r="AN17">
            <v>-50234.400000000001</v>
          </cell>
          <cell r="AO17">
            <v>-33489.599999999999</v>
          </cell>
          <cell r="AP17">
            <v>0</v>
          </cell>
          <cell r="AQ17">
            <v>-167448</v>
          </cell>
          <cell r="AR17">
            <v>55493420</v>
          </cell>
          <cell r="AS17">
            <v>33714291</v>
          </cell>
          <cell r="AT17">
            <v>22197367</v>
          </cell>
          <cell r="AU17">
            <v>0</v>
          </cell>
          <cell r="AV17">
            <v>111405078</v>
          </cell>
          <cell r="AW17">
            <v>358434</v>
          </cell>
          <cell r="AX17">
            <v>235996</v>
          </cell>
          <cell r="AY17">
            <v>0</v>
          </cell>
          <cell r="AZ17">
            <v>594430</v>
          </cell>
          <cell r="BA17">
            <v>504221</v>
          </cell>
          <cell r="BB17">
            <v>336147</v>
          </cell>
          <cell r="BC17">
            <v>0</v>
          </cell>
          <cell r="BD17">
            <v>840368</v>
          </cell>
          <cell r="BE17">
            <v>0</v>
          </cell>
          <cell r="BF17">
            <v>0</v>
          </cell>
          <cell r="BG17">
            <v>0</v>
          </cell>
          <cell r="BH17">
            <v>0</v>
          </cell>
          <cell r="BI17">
            <v>0</v>
          </cell>
          <cell r="BJ17">
            <v>0</v>
          </cell>
          <cell r="BK17">
            <v>0</v>
          </cell>
          <cell r="BL17">
            <v>0</v>
          </cell>
          <cell r="BM17">
            <v>363821</v>
          </cell>
          <cell r="BN17">
            <v>242548</v>
          </cell>
          <cell r="BO17">
            <v>0</v>
          </cell>
          <cell r="BP17">
            <v>606369</v>
          </cell>
          <cell r="BQ17">
            <v>757962</v>
          </cell>
          <cell r="BR17">
            <v>505308</v>
          </cell>
          <cell r="BS17">
            <v>0</v>
          </cell>
          <cell r="BT17">
            <v>1263270</v>
          </cell>
          <cell r="BU17">
            <v>1984438</v>
          </cell>
          <cell r="BV17">
            <v>1319999</v>
          </cell>
          <cell r="BW17">
            <v>0</v>
          </cell>
          <cell r="BX17">
            <v>3304437</v>
          </cell>
          <cell r="BY17" t="str">
            <v>Barnet</v>
          </cell>
          <cell r="BZ17" t="str">
            <v>Greater London Authority</v>
          </cell>
          <cell r="CA17" t="str">
            <v>NA</v>
          </cell>
        </row>
        <row r="18">
          <cell r="A18">
            <v>11</v>
          </cell>
          <cell r="B18" t="str">
            <v>Barnsley</v>
          </cell>
          <cell r="C18" t="str">
            <v>E4401</v>
          </cell>
          <cell r="D18">
            <v>50029587.600000001</v>
          </cell>
          <cell r="E18">
            <v>40804.89</v>
          </cell>
          <cell r="F18">
            <v>0</v>
          </cell>
          <cell r="G18">
            <v>271980</v>
          </cell>
          <cell r="H18">
            <v>0</v>
          </cell>
          <cell r="I18">
            <v>271980</v>
          </cell>
          <cell r="J18">
            <v>0</v>
          </cell>
          <cell r="K18">
            <v>396262</v>
          </cell>
          <cell r="L18">
            <v>0</v>
          </cell>
          <cell r="M18">
            <v>0</v>
          </cell>
          <cell r="N18">
            <v>0</v>
          </cell>
          <cell r="O18">
            <v>0</v>
          </cell>
          <cell r="P18">
            <v>49402150.5</v>
          </cell>
          <cell r="Q18">
            <v>24701074.5</v>
          </cell>
          <cell r="R18">
            <v>24207054</v>
          </cell>
          <cell r="S18">
            <v>0</v>
          </cell>
          <cell r="T18">
            <v>494022</v>
          </cell>
          <cell r="U18">
            <v>49402150.5</v>
          </cell>
          <cell r="V18">
            <v>0</v>
          </cell>
          <cell r="W18">
            <v>24701074.5</v>
          </cell>
          <cell r="X18">
            <v>271980</v>
          </cell>
          <cell r="Y18">
            <v>271980</v>
          </cell>
          <cell r="Z18">
            <v>396262</v>
          </cell>
          <cell r="AA18">
            <v>396262</v>
          </cell>
          <cell r="AB18">
            <v>0</v>
          </cell>
          <cell r="AC18">
            <v>0</v>
          </cell>
          <cell r="AD18">
            <v>0</v>
          </cell>
          <cell r="AE18">
            <v>0</v>
          </cell>
          <cell r="AF18">
            <v>0</v>
          </cell>
          <cell r="AG18">
            <v>0</v>
          </cell>
          <cell r="AH18">
            <v>0</v>
          </cell>
          <cell r="AI18">
            <v>0</v>
          </cell>
          <cell r="AJ18">
            <v>0</v>
          </cell>
          <cell r="AK18">
            <v>0</v>
          </cell>
          <cell r="AL18">
            <v>0</v>
          </cell>
          <cell r="AM18">
            <v>77220.2</v>
          </cell>
          <cell r="AN18">
            <v>75675.8</v>
          </cell>
          <cell r="AO18">
            <v>0</v>
          </cell>
          <cell r="AP18">
            <v>1544.4</v>
          </cell>
          <cell r="AQ18">
            <v>154440.4</v>
          </cell>
          <cell r="AR18">
            <v>24778295</v>
          </cell>
          <cell r="AS18">
            <v>24950972</v>
          </cell>
          <cell r="AT18">
            <v>0</v>
          </cell>
          <cell r="AU18">
            <v>495566</v>
          </cell>
          <cell r="AV18">
            <v>50224833</v>
          </cell>
          <cell r="AW18">
            <v>264069</v>
          </cell>
          <cell r="AX18">
            <v>0</v>
          </cell>
          <cell r="AY18">
            <v>5244</v>
          </cell>
          <cell r="AZ18">
            <v>269313</v>
          </cell>
          <cell r="BA18">
            <v>1103887</v>
          </cell>
          <cell r="BB18">
            <v>0</v>
          </cell>
          <cell r="BC18">
            <v>22528</v>
          </cell>
          <cell r="BD18">
            <v>1126415</v>
          </cell>
          <cell r="BE18">
            <v>0</v>
          </cell>
          <cell r="BF18">
            <v>0</v>
          </cell>
          <cell r="BG18">
            <v>0</v>
          </cell>
          <cell r="BH18">
            <v>0</v>
          </cell>
          <cell r="BI18">
            <v>0</v>
          </cell>
          <cell r="BJ18">
            <v>0</v>
          </cell>
          <cell r="BK18">
            <v>0</v>
          </cell>
          <cell r="BL18">
            <v>0</v>
          </cell>
          <cell r="BM18">
            <v>21244</v>
          </cell>
          <cell r="BN18">
            <v>0</v>
          </cell>
          <cell r="BO18">
            <v>434</v>
          </cell>
          <cell r="BP18">
            <v>21678</v>
          </cell>
          <cell r="BQ18">
            <v>365408</v>
          </cell>
          <cell r="BR18">
            <v>0</v>
          </cell>
          <cell r="BS18">
            <v>7457</v>
          </cell>
          <cell r="BT18">
            <v>372865</v>
          </cell>
          <cell r="BU18">
            <v>1754608</v>
          </cell>
          <cell r="BV18">
            <v>0</v>
          </cell>
          <cell r="BW18">
            <v>35663</v>
          </cell>
          <cell r="BX18">
            <v>1790271</v>
          </cell>
          <cell r="BY18" t="str">
            <v>Barnsley</v>
          </cell>
          <cell r="BZ18" t="str">
            <v>MD</v>
          </cell>
          <cell r="CA18" t="str">
            <v>South Yorkshire Fire</v>
          </cell>
        </row>
        <row r="19">
          <cell r="A19">
            <v>12</v>
          </cell>
          <cell r="B19" t="str">
            <v>Barrow-in-Furness</v>
          </cell>
          <cell r="C19" t="str">
            <v>E0932</v>
          </cell>
          <cell r="D19">
            <v>23465397</v>
          </cell>
          <cell r="E19">
            <v>93867</v>
          </cell>
          <cell r="F19">
            <v>0</v>
          </cell>
          <cell r="G19">
            <v>97916</v>
          </cell>
          <cell r="H19">
            <v>0</v>
          </cell>
          <cell r="I19">
            <v>97916</v>
          </cell>
          <cell r="J19">
            <v>0</v>
          </cell>
          <cell r="K19">
            <v>0</v>
          </cell>
          <cell r="L19">
            <v>0</v>
          </cell>
          <cell r="M19">
            <v>0</v>
          </cell>
          <cell r="N19">
            <v>0</v>
          </cell>
          <cell r="O19">
            <v>0</v>
          </cell>
          <cell r="P19">
            <v>23461348</v>
          </cell>
          <cell r="Q19">
            <v>11730674</v>
          </cell>
          <cell r="R19">
            <v>9384539</v>
          </cell>
          <cell r="S19">
            <v>2346135</v>
          </cell>
          <cell r="T19">
            <v>0</v>
          </cell>
          <cell r="U19">
            <v>23461348</v>
          </cell>
          <cell r="V19">
            <v>0</v>
          </cell>
          <cell r="W19">
            <v>11730674</v>
          </cell>
          <cell r="X19">
            <v>97916</v>
          </cell>
          <cell r="Y19">
            <v>97916</v>
          </cell>
          <cell r="Z19">
            <v>0</v>
          </cell>
          <cell r="AA19">
            <v>0</v>
          </cell>
          <cell r="AB19">
            <v>0</v>
          </cell>
          <cell r="AC19">
            <v>0</v>
          </cell>
          <cell r="AD19">
            <v>0</v>
          </cell>
          <cell r="AE19">
            <v>0</v>
          </cell>
          <cell r="AF19">
            <v>0</v>
          </cell>
          <cell r="AG19">
            <v>0</v>
          </cell>
          <cell r="AH19">
            <v>0</v>
          </cell>
          <cell r="AI19">
            <v>0</v>
          </cell>
          <cell r="AJ19">
            <v>0</v>
          </cell>
          <cell r="AK19">
            <v>0</v>
          </cell>
          <cell r="AL19">
            <v>0</v>
          </cell>
          <cell r="AM19">
            <v>-211326.5</v>
          </cell>
          <cell r="AN19">
            <v>-169061.2</v>
          </cell>
          <cell r="AO19">
            <v>-42265.3</v>
          </cell>
          <cell r="AP19">
            <v>0</v>
          </cell>
          <cell r="AQ19">
            <v>-422653</v>
          </cell>
          <cell r="AR19">
            <v>11519347</v>
          </cell>
          <cell r="AS19">
            <v>9313394</v>
          </cell>
          <cell r="AT19">
            <v>2303870</v>
          </cell>
          <cell r="AU19">
            <v>0</v>
          </cell>
          <cell r="AV19">
            <v>23136611</v>
          </cell>
          <cell r="AW19">
            <v>100663</v>
          </cell>
          <cell r="AX19">
            <v>24906</v>
          </cell>
          <cell r="AY19">
            <v>0</v>
          </cell>
          <cell r="AZ19">
            <v>125569</v>
          </cell>
          <cell r="BA19">
            <v>259317</v>
          </cell>
          <cell r="BB19">
            <v>64829</v>
          </cell>
          <cell r="BC19">
            <v>0</v>
          </cell>
          <cell r="BD19">
            <v>324146</v>
          </cell>
          <cell r="BE19">
            <v>0</v>
          </cell>
          <cell r="BF19">
            <v>0</v>
          </cell>
          <cell r="BG19">
            <v>0</v>
          </cell>
          <cell r="BH19">
            <v>0</v>
          </cell>
          <cell r="BI19">
            <v>0</v>
          </cell>
          <cell r="BJ19">
            <v>0</v>
          </cell>
          <cell r="BK19">
            <v>0</v>
          </cell>
          <cell r="BL19">
            <v>0</v>
          </cell>
          <cell r="BM19">
            <v>24547</v>
          </cell>
          <cell r="BN19">
            <v>6137</v>
          </cell>
          <cell r="BO19">
            <v>0</v>
          </cell>
          <cell r="BP19">
            <v>30684</v>
          </cell>
          <cell r="BQ19">
            <v>135018</v>
          </cell>
          <cell r="BR19">
            <v>33755</v>
          </cell>
          <cell r="BS19">
            <v>0</v>
          </cell>
          <cell r="BT19">
            <v>168773</v>
          </cell>
          <cell r="BU19">
            <v>519545</v>
          </cell>
          <cell r="BV19">
            <v>129627</v>
          </cell>
          <cell r="BW19">
            <v>0</v>
          </cell>
          <cell r="BX19">
            <v>649172</v>
          </cell>
          <cell r="BY19" t="str">
            <v>Barrow-in-Furness</v>
          </cell>
          <cell r="BZ19" t="str">
            <v>Cumbria</v>
          </cell>
          <cell r="CA19" t="str">
            <v>County</v>
          </cell>
        </row>
        <row r="20">
          <cell r="A20">
            <v>13</v>
          </cell>
          <cell r="B20" t="str">
            <v>Basildon</v>
          </cell>
          <cell r="C20" t="str">
            <v>E1531</v>
          </cell>
          <cell r="D20">
            <v>76578298.700000003</v>
          </cell>
          <cell r="E20">
            <v>0</v>
          </cell>
          <cell r="F20">
            <v>20375.580000000002</v>
          </cell>
          <cell r="G20">
            <v>236158</v>
          </cell>
          <cell r="H20">
            <v>0</v>
          </cell>
          <cell r="I20">
            <v>236158</v>
          </cell>
          <cell r="J20">
            <v>0</v>
          </cell>
          <cell r="K20">
            <v>0</v>
          </cell>
          <cell r="L20">
            <v>0</v>
          </cell>
          <cell r="M20">
            <v>0</v>
          </cell>
          <cell r="N20">
            <v>0</v>
          </cell>
          <cell r="O20">
            <v>0</v>
          </cell>
          <cell r="P20">
            <v>76321765.200000003</v>
          </cell>
          <cell r="Q20">
            <v>38160882.200000003</v>
          </cell>
          <cell r="R20">
            <v>30528706</v>
          </cell>
          <cell r="S20">
            <v>6868959</v>
          </cell>
          <cell r="T20">
            <v>763218</v>
          </cell>
          <cell r="U20">
            <v>76321765</v>
          </cell>
          <cell r="V20">
            <v>0</v>
          </cell>
          <cell r="W20">
            <v>38160882.200000003</v>
          </cell>
          <cell r="X20">
            <v>236158</v>
          </cell>
          <cell r="Y20">
            <v>236158</v>
          </cell>
          <cell r="Z20">
            <v>0</v>
          </cell>
          <cell r="AA20">
            <v>0</v>
          </cell>
          <cell r="AB20">
            <v>0</v>
          </cell>
          <cell r="AC20">
            <v>0</v>
          </cell>
          <cell r="AD20">
            <v>0</v>
          </cell>
          <cell r="AE20">
            <v>0</v>
          </cell>
          <cell r="AF20">
            <v>0</v>
          </cell>
          <cell r="AG20">
            <v>0</v>
          </cell>
          <cell r="AH20">
            <v>0</v>
          </cell>
          <cell r="AI20">
            <v>0</v>
          </cell>
          <cell r="AJ20">
            <v>0</v>
          </cell>
          <cell r="AK20">
            <v>0</v>
          </cell>
          <cell r="AL20">
            <v>0</v>
          </cell>
          <cell r="AM20">
            <v>-1095195</v>
          </cell>
          <cell r="AN20">
            <v>-876156</v>
          </cell>
          <cell r="AO20">
            <v>-197135.1</v>
          </cell>
          <cell r="AP20">
            <v>-21903.9</v>
          </cell>
          <cell r="AQ20">
            <v>-2190390</v>
          </cell>
          <cell r="AR20">
            <v>37065687</v>
          </cell>
          <cell r="AS20">
            <v>29888708</v>
          </cell>
          <cell r="AT20">
            <v>6671824</v>
          </cell>
          <cell r="AU20">
            <v>741314</v>
          </cell>
          <cell r="AV20">
            <v>74367533</v>
          </cell>
          <cell r="AW20">
            <v>326591</v>
          </cell>
          <cell r="AX20">
            <v>72919</v>
          </cell>
          <cell r="AY20">
            <v>8102</v>
          </cell>
          <cell r="AZ20">
            <v>407612</v>
          </cell>
          <cell r="BA20">
            <v>451302</v>
          </cell>
          <cell r="BB20">
            <v>101543</v>
          </cell>
          <cell r="BC20">
            <v>11283</v>
          </cell>
          <cell r="BD20">
            <v>564128</v>
          </cell>
          <cell r="BE20">
            <v>8085</v>
          </cell>
          <cell r="BF20">
            <v>1819</v>
          </cell>
          <cell r="BG20">
            <v>202</v>
          </cell>
          <cell r="BH20">
            <v>10106</v>
          </cell>
          <cell r="BI20">
            <v>0</v>
          </cell>
          <cell r="BJ20">
            <v>0</v>
          </cell>
          <cell r="BK20">
            <v>0</v>
          </cell>
          <cell r="BL20">
            <v>0</v>
          </cell>
          <cell r="BM20">
            <v>153614</v>
          </cell>
          <cell r="BN20">
            <v>34563</v>
          </cell>
          <cell r="BO20">
            <v>3840</v>
          </cell>
          <cell r="BP20">
            <v>192017</v>
          </cell>
          <cell r="BQ20">
            <v>422842</v>
          </cell>
          <cell r="BR20">
            <v>95139</v>
          </cell>
          <cell r="BS20">
            <v>10571</v>
          </cell>
          <cell r="BT20">
            <v>528552</v>
          </cell>
          <cell r="BU20">
            <v>1362434</v>
          </cell>
          <cell r="BV20">
            <v>305983</v>
          </cell>
          <cell r="BW20">
            <v>33998</v>
          </cell>
          <cell r="BX20">
            <v>1702415</v>
          </cell>
          <cell r="BY20" t="str">
            <v>Basildon</v>
          </cell>
          <cell r="BZ20" t="str">
            <v>Essex</v>
          </cell>
          <cell r="CA20" t="str">
            <v>Essex Fire Authority</v>
          </cell>
        </row>
        <row r="21">
          <cell r="A21">
            <v>14</v>
          </cell>
          <cell r="B21" t="str">
            <v>Basingstoke &amp; Deane</v>
          </cell>
          <cell r="C21" t="str">
            <v>E1731</v>
          </cell>
          <cell r="D21">
            <v>72907842.099999994</v>
          </cell>
          <cell r="E21">
            <v>360973</v>
          </cell>
          <cell r="F21">
            <v>0</v>
          </cell>
          <cell r="G21">
            <v>206524</v>
          </cell>
          <cell r="H21">
            <v>0</v>
          </cell>
          <cell r="I21">
            <v>206524</v>
          </cell>
          <cell r="J21">
            <v>0</v>
          </cell>
          <cell r="K21">
            <v>0</v>
          </cell>
          <cell r="L21">
            <v>0</v>
          </cell>
          <cell r="M21">
            <v>19076</v>
          </cell>
          <cell r="N21">
            <v>17169</v>
          </cell>
          <cell r="O21">
            <v>1907</v>
          </cell>
          <cell r="P21">
            <v>73043215.099999994</v>
          </cell>
          <cell r="Q21">
            <v>36521608.100000001</v>
          </cell>
          <cell r="R21">
            <v>29217286</v>
          </cell>
          <cell r="S21">
            <v>6573889</v>
          </cell>
          <cell r="T21">
            <v>730432</v>
          </cell>
          <cell r="U21">
            <v>73043215</v>
          </cell>
          <cell r="V21">
            <v>0</v>
          </cell>
          <cell r="W21">
            <v>36521608.100000001</v>
          </cell>
          <cell r="X21">
            <v>206524</v>
          </cell>
          <cell r="Y21">
            <v>206524</v>
          </cell>
          <cell r="Z21">
            <v>0</v>
          </cell>
          <cell r="AA21">
            <v>0</v>
          </cell>
          <cell r="AB21">
            <v>0</v>
          </cell>
          <cell r="AC21">
            <v>0</v>
          </cell>
          <cell r="AD21">
            <v>17169</v>
          </cell>
          <cell r="AE21">
            <v>1907</v>
          </cell>
          <cell r="AF21">
            <v>19076</v>
          </cell>
          <cell r="AG21">
            <v>0</v>
          </cell>
          <cell r="AH21">
            <v>0</v>
          </cell>
          <cell r="AI21">
            <v>0</v>
          </cell>
          <cell r="AJ21">
            <v>0</v>
          </cell>
          <cell r="AK21">
            <v>0</v>
          </cell>
          <cell r="AL21">
            <v>0</v>
          </cell>
          <cell r="AM21">
            <v>-2292877.5</v>
          </cell>
          <cell r="AN21">
            <v>-1834302</v>
          </cell>
          <cell r="AO21">
            <v>-412717.95</v>
          </cell>
          <cell r="AP21">
            <v>-45857.55</v>
          </cell>
          <cell r="AQ21">
            <v>-4585755</v>
          </cell>
          <cell r="AR21">
            <v>34228731</v>
          </cell>
          <cell r="AS21">
            <v>27606677</v>
          </cell>
          <cell r="AT21">
            <v>6163078</v>
          </cell>
          <cell r="AU21">
            <v>684574</v>
          </cell>
          <cell r="AV21">
            <v>68683060</v>
          </cell>
          <cell r="AW21">
            <v>312537</v>
          </cell>
          <cell r="AX21">
            <v>69807</v>
          </cell>
          <cell r="AY21">
            <v>7754</v>
          </cell>
          <cell r="AZ21">
            <v>390098</v>
          </cell>
          <cell r="BA21">
            <v>302946</v>
          </cell>
          <cell r="BB21">
            <v>68163</v>
          </cell>
          <cell r="BC21">
            <v>7574</v>
          </cell>
          <cell r="BD21">
            <v>378683</v>
          </cell>
          <cell r="BE21">
            <v>11424</v>
          </cell>
          <cell r="BF21">
            <v>2570</v>
          </cell>
          <cell r="BG21">
            <v>286</v>
          </cell>
          <cell r="BH21">
            <v>14280</v>
          </cell>
          <cell r="BI21">
            <v>9742</v>
          </cell>
          <cell r="BJ21">
            <v>2192</v>
          </cell>
          <cell r="BK21">
            <v>244</v>
          </cell>
          <cell r="BL21">
            <v>12178</v>
          </cell>
          <cell r="BM21">
            <v>33133</v>
          </cell>
          <cell r="BN21">
            <v>7455</v>
          </cell>
          <cell r="BO21">
            <v>828</v>
          </cell>
          <cell r="BP21">
            <v>41416</v>
          </cell>
          <cell r="BQ21">
            <v>202123</v>
          </cell>
          <cell r="BR21">
            <v>45478</v>
          </cell>
          <cell r="BS21">
            <v>5053</v>
          </cell>
          <cell r="BT21">
            <v>252654</v>
          </cell>
          <cell r="BU21">
            <v>871905</v>
          </cell>
          <cell r="BV21">
            <v>195665</v>
          </cell>
          <cell r="BW21">
            <v>21739</v>
          </cell>
          <cell r="BX21">
            <v>1089309</v>
          </cell>
          <cell r="BY21" t="str">
            <v>Basingstoke &amp; Deane</v>
          </cell>
          <cell r="BZ21" t="str">
            <v>Hampshire</v>
          </cell>
          <cell r="CA21" t="str">
            <v>Hampshire Fire Authority</v>
          </cell>
        </row>
        <row r="22">
          <cell r="A22">
            <v>15</v>
          </cell>
          <cell r="B22" t="str">
            <v>Bassetlaw</v>
          </cell>
          <cell r="C22" t="str">
            <v>E3032</v>
          </cell>
          <cell r="D22">
            <v>43908565</v>
          </cell>
          <cell r="E22">
            <v>130764</v>
          </cell>
          <cell r="F22">
            <v>0</v>
          </cell>
          <cell r="G22">
            <v>165835</v>
          </cell>
          <cell r="H22">
            <v>0</v>
          </cell>
          <cell r="I22">
            <v>165835</v>
          </cell>
          <cell r="J22">
            <v>0</v>
          </cell>
          <cell r="K22">
            <v>0</v>
          </cell>
          <cell r="L22">
            <v>0</v>
          </cell>
          <cell r="M22">
            <v>0</v>
          </cell>
          <cell r="N22">
            <v>0</v>
          </cell>
          <cell r="O22">
            <v>0</v>
          </cell>
          <cell r="P22">
            <v>43873494</v>
          </cell>
          <cell r="Q22">
            <v>21936747</v>
          </cell>
          <cell r="R22">
            <v>17549398</v>
          </cell>
          <cell r="S22">
            <v>3948614</v>
          </cell>
          <cell r="T22">
            <v>438735</v>
          </cell>
          <cell r="U22">
            <v>43873494</v>
          </cell>
          <cell r="V22">
            <v>0</v>
          </cell>
          <cell r="W22">
            <v>21936747</v>
          </cell>
          <cell r="X22">
            <v>165835</v>
          </cell>
          <cell r="Y22">
            <v>165835</v>
          </cell>
          <cell r="Z22">
            <v>0</v>
          </cell>
          <cell r="AA22">
            <v>0</v>
          </cell>
          <cell r="AB22">
            <v>0</v>
          </cell>
          <cell r="AC22">
            <v>0</v>
          </cell>
          <cell r="AD22">
            <v>0</v>
          </cell>
          <cell r="AE22">
            <v>0</v>
          </cell>
          <cell r="AF22">
            <v>0</v>
          </cell>
          <cell r="AG22">
            <v>0</v>
          </cell>
          <cell r="AH22">
            <v>0</v>
          </cell>
          <cell r="AI22">
            <v>0</v>
          </cell>
          <cell r="AJ22">
            <v>0</v>
          </cell>
          <cell r="AK22">
            <v>0</v>
          </cell>
          <cell r="AL22">
            <v>0</v>
          </cell>
          <cell r="AM22">
            <v>-1529530</v>
          </cell>
          <cell r="AN22">
            <v>-1223624</v>
          </cell>
          <cell r="AO22">
            <v>-275315.40000000002</v>
          </cell>
          <cell r="AP22">
            <v>-30590.6</v>
          </cell>
          <cell r="AQ22">
            <v>-3059060</v>
          </cell>
          <cell r="AR22">
            <v>20407217</v>
          </cell>
          <cell r="AS22">
            <v>16491609</v>
          </cell>
          <cell r="AT22">
            <v>3673299</v>
          </cell>
          <cell r="AU22">
            <v>408144</v>
          </cell>
          <cell r="AV22">
            <v>40980269</v>
          </cell>
          <cell r="AW22">
            <v>188060</v>
          </cell>
          <cell r="AX22">
            <v>41917</v>
          </cell>
          <cell r="AY22">
            <v>4657</v>
          </cell>
          <cell r="AZ22">
            <v>234634</v>
          </cell>
          <cell r="BA22">
            <v>449549</v>
          </cell>
          <cell r="BB22">
            <v>101149</v>
          </cell>
          <cell r="BC22">
            <v>11239</v>
          </cell>
          <cell r="BD22">
            <v>561937</v>
          </cell>
          <cell r="BE22">
            <v>6163</v>
          </cell>
          <cell r="BF22">
            <v>1387</v>
          </cell>
          <cell r="BG22">
            <v>154</v>
          </cell>
          <cell r="BH22">
            <v>7704</v>
          </cell>
          <cell r="BI22">
            <v>10106</v>
          </cell>
          <cell r="BJ22">
            <v>2274</v>
          </cell>
          <cell r="BK22">
            <v>253</v>
          </cell>
          <cell r="BL22">
            <v>12633</v>
          </cell>
          <cell r="BM22">
            <v>34361</v>
          </cell>
          <cell r="BN22">
            <v>7731</v>
          </cell>
          <cell r="BO22">
            <v>859</v>
          </cell>
          <cell r="BP22">
            <v>42951</v>
          </cell>
          <cell r="BQ22">
            <v>161699</v>
          </cell>
          <cell r="BR22">
            <v>36382</v>
          </cell>
          <cell r="BS22">
            <v>4042</v>
          </cell>
          <cell r="BT22">
            <v>202123</v>
          </cell>
          <cell r="BU22">
            <v>849938</v>
          </cell>
          <cell r="BV22">
            <v>190840</v>
          </cell>
          <cell r="BW22">
            <v>21204</v>
          </cell>
          <cell r="BX22">
            <v>1061982</v>
          </cell>
          <cell r="BY22" t="str">
            <v>Bassetlaw</v>
          </cell>
          <cell r="BZ22" t="str">
            <v>Nottinghamshire</v>
          </cell>
          <cell r="CA22" t="str">
            <v>Nottinghamshire Fire Authority</v>
          </cell>
        </row>
        <row r="23">
          <cell r="A23">
            <v>16</v>
          </cell>
          <cell r="B23" t="str">
            <v>Bath &amp; North East Somerset</v>
          </cell>
          <cell r="C23" t="str">
            <v>E0101</v>
          </cell>
          <cell r="D23">
            <v>63440427</v>
          </cell>
          <cell r="E23">
            <v>177759</v>
          </cell>
          <cell r="F23">
            <v>0</v>
          </cell>
          <cell r="G23">
            <v>261473</v>
          </cell>
          <cell r="H23">
            <v>0</v>
          </cell>
          <cell r="I23">
            <v>261473</v>
          </cell>
          <cell r="J23">
            <v>0</v>
          </cell>
          <cell r="K23">
            <v>0</v>
          </cell>
          <cell r="L23">
            <v>892907</v>
          </cell>
          <cell r="M23">
            <v>0</v>
          </cell>
          <cell r="N23">
            <v>0</v>
          </cell>
          <cell r="O23">
            <v>0</v>
          </cell>
          <cell r="P23">
            <v>62463806</v>
          </cell>
          <cell r="Q23">
            <v>31231903</v>
          </cell>
          <cell r="R23">
            <v>30607265</v>
          </cell>
          <cell r="S23">
            <v>0</v>
          </cell>
          <cell r="T23">
            <v>624638</v>
          </cell>
          <cell r="U23">
            <v>62463806</v>
          </cell>
          <cell r="V23">
            <v>0</v>
          </cell>
          <cell r="W23">
            <v>31231903</v>
          </cell>
          <cell r="X23">
            <v>261473</v>
          </cell>
          <cell r="Y23">
            <v>261473</v>
          </cell>
          <cell r="Z23">
            <v>0</v>
          </cell>
          <cell r="AA23">
            <v>0</v>
          </cell>
          <cell r="AB23">
            <v>892907</v>
          </cell>
          <cell r="AC23">
            <v>892907</v>
          </cell>
          <cell r="AD23">
            <v>0</v>
          </cell>
          <cell r="AE23">
            <v>0</v>
          </cell>
          <cell r="AF23">
            <v>0</v>
          </cell>
          <cell r="AG23">
            <v>0</v>
          </cell>
          <cell r="AH23">
            <v>0</v>
          </cell>
          <cell r="AI23">
            <v>0</v>
          </cell>
          <cell r="AJ23">
            <v>0</v>
          </cell>
          <cell r="AK23">
            <v>0</v>
          </cell>
          <cell r="AL23">
            <v>0</v>
          </cell>
          <cell r="AM23">
            <v>-600726.5</v>
          </cell>
          <cell r="AN23">
            <v>-588711.97</v>
          </cell>
          <cell r="AO23">
            <v>0</v>
          </cell>
          <cell r="AP23">
            <v>-12014.53</v>
          </cell>
          <cell r="AQ23">
            <v>-1201453</v>
          </cell>
          <cell r="AR23">
            <v>30631177</v>
          </cell>
          <cell r="AS23">
            <v>31172933</v>
          </cell>
          <cell r="AT23">
            <v>0</v>
          </cell>
          <cell r="AU23">
            <v>612623</v>
          </cell>
          <cell r="AV23">
            <v>62416733</v>
          </cell>
          <cell r="AW23">
            <v>337172</v>
          </cell>
          <cell r="AX23">
            <v>0</v>
          </cell>
          <cell r="AY23">
            <v>6631</v>
          </cell>
          <cell r="AZ23">
            <v>343803</v>
          </cell>
          <cell r="BA23">
            <v>867611</v>
          </cell>
          <cell r="BB23">
            <v>0</v>
          </cell>
          <cell r="BC23">
            <v>17706</v>
          </cell>
          <cell r="BD23">
            <v>885317</v>
          </cell>
          <cell r="BE23">
            <v>0</v>
          </cell>
          <cell r="BF23">
            <v>0</v>
          </cell>
          <cell r="BG23">
            <v>0</v>
          </cell>
          <cell r="BH23">
            <v>0</v>
          </cell>
          <cell r="BI23">
            <v>0</v>
          </cell>
          <cell r="BJ23">
            <v>0</v>
          </cell>
          <cell r="BK23">
            <v>0</v>
          </cell>
          <cell r="BL23">
            <v>0</v>
          </cell>
          <cell r="BM23">
            <v>172999</v>
          </cell>
          <cell r="BN23">
            <v>0</v>
          </cell>
          <cell r="BO23">
            <v>3531</v>
          </cell>
          <cell r="BP23">
            <v>176530</v>
          </cell>
          <cell r="BQ23">
            <v>583557</v>
          </cell>
          <cell r="BR23">
            <v>0</v>
          </cell>
          <cell r="BS23">
            <v>11909</v>
          </cell>
          <cell r="BT23">
            <v>595466</v>
          </cell>
          <cell r="BU23">
            <v>1961339</v>
          </cell>
          <cell r="BV23">
            <v>0</v>
          </cell>
          <cell r="BW23">
            <v>39777</v>
          </cell>
          <cell r="BX23">
            <v>2001116</v>
          </cell>
          <cell r="BY23" t="str">
            <v>Bath &amp; North East Somerset UA</v>
          </cell>
          <cell r="BZ23" t="str">
            <v>UA</v>
          </cell>
          <cell r="CA23" t="str">
            <v>Avon Fire Authority</v>
          </cell>
        </row>
        <row r="24">
          <cell r="A24">
            <v>17</v>
          </cell>
          <cell r="B24" t="str">
            <v>Bedford UA</v>
          </cell>
          <cell r="C24" t="str">
            <v>E0202</v>
          </cell>
          <cell r="D24">
            <v>63288047</v>
          </cell>
          <cell r="E24">
            <v>349434</v>
          </cell>
          <cell r="F24">
            <v>0</v>
          </cell>
          <cell r="G24">
            <v>234144</v>
          </cell>
          <cell r="H24">
            <v>0</v>
          </cell>
          <cell r="I24">
            <v>234144</v>
          </cell>
          <cell r="J24">
            <v>0</v>
          </cell>
          <cell r="K24">
            <v>0</v>
          </cell>
          <cell r="L24">
            <v>0</v>
          </cell>
          <cell r="M24">
            <v>0</v>
          </cell>
          <cell r="N24">
            <v>0</v>
          </cell>
          <cell r="O24">
            <v>0</v>
          </cell>
          <cell r="P24">
            <v>63403337</v>
          </cell>
          <cell r="Q24">
            <v>31701669</v>
          </cell>
          <cell r="R24">
            <v>31067635</v>
          </cell>
          <cell r="S24">
            <v>0</v>
          </cell>
          <cell r="T24">
            <v>634033</v>
          </cell>
          <cell r="U24">
            <v>63403337</v>
          </cell>
          <cell r="V24">
            <v>0</v>
          </cell>
          <cell r="W24">
            <v>31701669</v>
          </cell>
          <cell r="X24">
            <v>234144</v>
          </cell>
          <cell r="Y24">
            <v>234144</v>
          </cell>
          <cell r="Z24">
            <v>0</v>
          </cell>
          <cell r="AA24">
            <v>0</v>
          </cell>
          <cell r="AB24">
            <v>0</v>
          </cell>
          <cell r="AC24">
            <v>0</v>
          </cell>
          <cell r="AD24">
            <v>0</v>
          </cell>
          <cell r="AE24">
            <v>0</v>
          </cell>
          <cell r="AF24">
            <v>0</v>
          </cell>
          <cell r="AG24">
            <v>0</v>
          </cell>
          <cell r="AH24">
            <v>0</v>
          </cell>
          <cell r="AI24">
            <v>0</v>
          </cell>
          <cell r="AJ24">
            <v>0</v>
          </cell>
          <cell r="AK24">
            <v>0</v>
          </cell>
          <cell r="AL24">
            <v>0</v>
          </cell>
          <cell r="AM24">
            <v>242600.42</v>
          </cell>
          <cell r="AN24">
            <v>237748.41</v>
          </cell>
          <cell r="AO24">
            <v>0</v>
          </cell>
          <cell r="AP24">
            <v>4852.01</v>
          </cell>
          <cell r="AQ24">
            <v>485200.83</v>
          </cell>
          <cell r="AR24">
            <v>31944269</v>
          </cell>
          <cell r="AS24">
            <v>31539527</v>
          </cell>
          <cell r="AT24">
            <v>0</v>
          </cell>
          <cell r="AU24">
            <v>638885</v>
          </cell>
          <cell r="AV24">
            <v>64122682</v>
          </cell>
          <cell r="AW24">
            <v>332291</v>
          </cell>
          <cell r="AX24">
            <v>0</v>
          </cell>
          <cell r="AY24">
            <v>6731</v>
          </cell>
          <cell r="AZ24">
            <v>339022</v>
          </cell>
          <cell r="BA24">
            <v>703480</v>
          </cell>
          <cell r="BB24">
            <v>0</v>
          </cell>
          <cell r="BC24">
            <v>14357</v>
          </cell>
          <cell r="BD24">
            <v>717837</v>
          </cell>
          <cell r="BE24">
            <v>0</v>
          </cell>
          <cell r="BF24">
            <v>0</v>
          </cell>
          <cell r="BG24">
            <v>0</v>
          </cell>
          <cell r="BH24">
            <v>0</v>
          </cell>
          <cell r="BI24">
            <v>0</v>
          </cell>
          <cell r="BJ24">
            <v>0</v>
          </cell>
          <cell r="BK24">
            <v>0</v>
          </cell>
          <cell r="BL24">
            <v>0</v>
          </cell>
          <cell r="BM24">
            <v>12380</v>
          </cell>
          <cell r="BN24">
            <v>0</v>
          </cell>
          <cell r="BO24">
            <v>253</v>
          </cell>
          <cell r="BP24">
            <v>12633</v>
          </cell>
          <cell r="BQ24">
            <v>361497</v>
          </cell>
          <cell r="BR24">
            <v>0</v>
          </cell>
          <cell r="BS24">
            <v>7378</v>
          </cell>
          <cell r="BT24">
            <v>368875</v>
          </cell>
          <cell r="BU24">
            <v>1409648</v>
          </cell>
          <cell r="BV24">
            <v>0</v>
          </cell>
          <cell r="BW24">
            <v>28719</v>
          </cell>
          <cell r="BX24">
            <v>1438367</v>
          </cell>
          <cell r="BY24" t="str">
            <v>Bedford UA</v>
          </cell>
          <cell r="BZ24" t="str">
            <v>UA</v>
          </cell>
          <cell r="CA24" t="str">
            <v>Bedfordshire Fire Authority</v>
          </cell>
        </row>
        <row r="25">
          <cell r="A25">
            <v>18</v>
          </cell>
          <cell r="B25" t="str">
            <v>Bexley</v>
          </cell>
          <cell r="C25" t="str">
            <v>E5032</v>
          </cell>
          <cell r="D25">
            <v>66056310.5</v>
          </cell>
          <cell r="E25">
            <v>24841.119999999999</v>
          </cell>
          <cell r="F25">
            <v>0</v>
          </cell>
          <cell r="G25">
            <v>262101</v>
          </cell>
          <cell r="H25">
            <v>0</v>
          </cell>
          <cell r="I25">
            <v>262101</v>
          </cell>
          <cell r="J25">
            <v>0</v>
          </cell>
          <cell r="K25">
            <v>0</v>
          </cell>
          <cell r="L25">
            <v>0</v>
          </cell>
          <cell r="M25">
            <v>0</v>
          </cell>
          <cell r="N25">
            <v>0</v>
          </cell>
          <cell r="O25">
            <v>0</v>
          </cell>
          <cell r="P25">
            <v>65819050.700000003</v>
          </cell>
          <cell r="Q25">
            <v>32909525.699999999</v>
          </cell>
          <cell r="R25">
            <v>19745715</v>
          </cell>
          <cell r="S25">
            <v>13163810</v>
          </cell>
          <cell r="T25">
            <v>0</v>
          </cell>
          <cell r="U25">
            <v>65819051</v>
          </cell>
          <cell r="V25">
            <v>0</v>
          </cell>
          <cell r="W25">
            <v>32909525.699999999</v>
          </cell>
          <cell r="X25">
            <v>262101</v>
          </cell>
          <cell r="Y25">
            <v>262101</v>
          </cell>
          <cell r="Z25">
            <v>0</v>
          </cell>
          <cell r="AA25">
            <v>0</v>
          </cell>
          <cell r="AB25">
            <v>0</v>
          </cell>
          <cell r="AC25">
            <v>0</v>
          </cell>
          <cell r="AD25">
            <v>0</v>
          </cell>
          <cell r="AE25">
            <v>0</v>
          </cell>
          <cell r="AF25">
            <v>0</v>
          </cell>
          <cell r="AG25">
            <v>0</v>
          </cell>
          <cell r="AH25">
            <v>0</v>
          </cell>
          <cell r="AI25">
            <v>0</v>
          </cell>
          <cell r="AJ25">
            <v>0</v>
          </cell>
          <cell r="AK25">
            <v>0</v>
          </cell>
          <cell r="AL25">
            <v>0</v>
          </cell>
          <cell r="AM25">
            <v>-1386471.2</v>
          </cell>
          <cell r="AN25">
            <v>-831882.73</v>
          </cell>
          <cell r="AO25">
            <v>-554588.48</v>
          </cell>
          <cell r="AP25">
            <v>0</v>
          </cell>
          <cell r="AQ25">
            <v>-2772942.4</v>
          </cell>
          <cell r="AR25">
            <v>31523054</v>
          </cell>
          <cell r="AS25">
            <v>19175933</v>
          </cell>
          <cell r="AT25">
            <v>12609222</v>
          </cell>
          <cell r="AU25">
            <v>0</v>
          </cell>
          <cell r="AV25">
            <v>63308210</v>
          </cell>
          <cell r="AW25">
            <v>212397</v>
          </cell>
          <cell r="AX25">
            <v>139743</v>
          </cell>
          <cell r="AY25">
            <v>0</v>
          </cell>
          <cell r="AZ25">
            <v>352140</v>
          </cell>
          <cell r="BA25">
            <v>582374</v>
          </cell>
          <cell r="BB25">
            <v>388249</v>
          </cell>
          <cell r="BC25">
            <v>0</v>
          </cell>
          <cell r="BD25">
            <v>970623</v>
          </cell>
          <cell r="BE25">
            <v>0</v>
          </cell>
          <cell r="BF25">
            <v>0</v>
          </cell>
          <cell r="BG25">
            <v>0</v>
          </cell>
          <cell r="BH25">
            <v>0</v>
          </cell>
          <cell r="BI25">
            <v>0</v>
          </cell>
          <cell r="BJ25">
            <v>0</v>
          </cell>
          <cell r="BK25">
            <v>0</v>
          </cell>
          <cell r="BL25">
            <v>0</v>
          </cell>
          <cell r="BM25">
            <v>16876</v>
          </cell>
          <cell r="BN25">
            <v>11250</v>
          </cell>
          <cell r="BO25">
            <v>0</v>
          </cell>
          <cell r="BP25">
            <v>28126</v>
          </cell>
          <cell r="BQ25">
            <v>344132</v>
          </cell>
          <cell r="BR25">
            <v>229421</v>
          </cell>
          <cell r="BS25">
            <v>0</v>
          </cell>
          <cell r="BT25">
            <v>573553</v>
          </cell>
          <cell r="BU25">
            <v>1155779</v>
          </cell>
          <cell r="BV25">
            <v>768663</v>
          </cell>
          <cell r="BW25">
            <v>0</v>
          </cell>
          <cell r="BX25">
            <v>1924442</v>
          </cell>
          <cell r="BY25" t="str">
            <v>Bexley</v>
          </cell>
          <cell r="BZ25" t="str">
            <v>Greater London Authority</v>
          </cell>
          <cell r="CA25" t="str">
            <v>NA</v>
          </cell>
        </row>
        <row r="26">
          <cell r="A26">
            <v>19</v>
          </cell>
          <cell r="B26" t="str">
            <v>Birmingham</v>
          </cell>
          <cell r="C26" t="str">
            <v>E4601</v>
          </cell>
          <cell r="D26">
            <v>405593159</v>
          </cell>
          <cell r="E26">
            <v>0</v>
          </cell>
          <cell r="F26">
            <v>577451</v>
          </cell>
          <cell r="G26">
            <v>1925309</v>
          </cell>
          <cell r="H26">
            <v>0</v>
          </cell>
          <cell r="I26">
            <v>1925309</v>
          </cell>
          <cell r="J26">
            <v>0</v>
          </cell>
          <cell r="K26">
            <v>3575901</v>
          </cell>
          <cell r="L26">
            <v>0</v>
          </cell>
          <cell r="M26">
            <v>0</v>
          </cell>
          <cell r="N26">
            <v>0</v>
          </cell>
          <cell r="O26">
            <v>0</v>
          </cell>
          <cell r="P26">
            <v>399514498</v>
          </cell>
          <cell r="Q26">
            <v>199757249</v>
          </cell>
          <cell r="R26">
            <v>195762104</v>
          </cell>
          <cell r="S26">
            <v>0</v>
          </cell>
          <cell r="T26">
            <v>3995145</v>
          </cell>
          <cell r="U26">
            <v>399514498</v>
          </cell>
          <cell r="V26">
            <v>270011</v>
          </cell>
          <cell r="W26">
            <v>199487238</v>
          </cell>
          <cell r="X26">
            <v>1925309</v>
          </cell>
          <cell r="Y26">
            <v>1925309</v>
          </cell>
          <cell r="Z26">
            <v>3575901</v>
          </cell>
          <cell r="AA26">
            <v>3575901</v>
          </cell>
          <cell r="AB26">
            <v>0</v>
          </cell>
          <cell r="AC26">
            <v>0</v>
          </cell>
          <cell r="AD26">
            <v>0</v>
          </cell>
          <cell r="AE26">
            <v>0</v>
          </cell>
          <cell r="AF26">
            <v>0</v>
          </cell>
          <cell r="AG26">
            <v>270011</v>
          </cell>
          <cell r="AH26">
            <v>0</v>
          </cell>
          <cell r="AI26">
            <v>0</v>
          </cell>
          <cell r="AJ26">
            <v>270011</v>
          </cell>
          <cell r="AK26">
            <v>0</v>
          </cell>
          <cell r="AL26">
            <v>0</v>
          </cell>
          <cell r="AM26">
            <v>-3206342</v>
          </cell>
          <cell r="AN26">
            <v>-3142215.2</v>
          </cell>
          <cell r="AO26">
            <v>0</v>
          </cell>
          <cell r="AP26">
            <v>-64126.84</v>
          </cell>
          <cell r="AQ26">
            <v>-6412684</v>
          </cell>
          <cell r="AR26">
            <v>196280896</v>
          </cell>
          <cell r="AS26">
            <v>198391110</v>
          </cell>
          <cell r="AT26">
            <v>0</v>
          </cell>
          <cell r="AU26">
            <v>3931018</v>
          </cell>
          <cell r="AV26">
            <v>398603024</v>
          </cell>
          <cell r="AW26">
            <v>2139420</v>
          </cell>
          <cell r="AX26">
            <v>0</v>
          </cell>
          <cell r="AY26">
            <v>42411</v>
          </cell>
          <cell r="AZ26">
            <v>2181831</v>
          </cell>
          <cell r="BA26">
            <v>5348280</v>
          </cell>
          <cell r="BB26">
            <v>0</v>
          </cell>
          <cell r="BC26">
            <v>109149</v>
          </cell>
          <cell r="BD26">
            <v>5457429</v>
          </cell>
          <cell r="BE26">
            <v>0</v>
          </cell>
          <cell r="BF26">
            <v>0</v>
          </cell>
          <cell r="BG26">
            <v>0</v>
          </cell>
          <cell r="BH26">
            <v>0</v>
          </cell>
          <cell r="BI26">
            <v>0</v>
          </cell>
          <cell r="BJ26">
            <v>0</v>
          </cell>
          <cell r="BK26">
            <v>0</v>
          </cell>
          <cell r="BL26">
            <v>0</v>
          </cell>
          <cell r="BM26">
            <v>0</v>
          </cell>
          <cell r="BN26">
            <v>0</v>
          </cell>
          <cell r="BO26">
            <v>0</v>
          </cell>
          <cell r="BP26">
            <v>0</v>
          </cell>
          <cell r="BQ26">
            <v>2510673</v>
          </cell>
          <cell r="BR26">
            <v>0</v>
          </cell>
          <cell r="BS26">
            <v>51238</v>
          </cell>
          <cell r="BT26">
            <v>2561911</v>
          </cell>
          <cell r="BU26">
            <v>9998373</v>
          </cell>
          <cell r="BV26">
            <v>0</v>
          </cell>
          <cell r="BW26">
            <v>202798</v>
          </cell>
          <cell r="BX26">
            <v>10201171</v>
          </cell>
          <cell r="BY26" t="str">
            <v>Birmingham</v>
          </cell>
          <cell r="BZ26" t="str">
            <v>MD</v>
          </cell>
          <cell r="CA26" t="str">
            <v>West Midlands Fire</v>
          </cell>
        </row>
        <row r="27">
          <cell r="A27">
            <v>20</v>
          </cell>
          <cell r="B27" t="str">
            <v>Blaby</v>
          </cell>
          <cell r="C27" t="str">
            <v>E2431</v>
          </cell>
          <cell r="D27">
            <v>41665355</v>
          </cell>
          <cell r="E27">
            <v>0</v>
          </cell>
          <cell r="F27">
            <v>541</v>
          </cell>
          <cell r="G27">
            <v>101208</v>
          </cell>
          <cell r="H27">
            <v>0</v>
          </cell>
          <cell r="I27">
            <v>101208</v>
          </cell>
          <cell r="J27">
            <v>0</v>
          </cell>
          <cell r="K27">
            <v>0</v>
          </cell>
          <cell r="L27">
            <v>0</v>
          </cell>
          <cell r="M27">
            <v>0</v>
          </cell>
          <cell r="N27">
            <v>0</v>
          </cell>
          <cell r="O27">
            <v>0</v>
          </cell>
          <cell r="P27">
            <v>41563606</v>
          </cell>
          <cell r="Q27">
            <v>20781803</v>
          </cell>
          <cell r="R27">
            <v>16625442</v>
          </cell>
          <cell r="S27">
            <v>3740725</v>
          </cell>
          <cell r="T27">
            <v>415636</v>
          </cell>
          <cell r="U27">
            <v>41563606</v>
          </cell>
          <cell r="V27">
            <v>0</v>
          </cell>
          <cell r="W27">
            <v>20781803</v>
          </cell>
          <cell r="X27">
            <v>101208</v>
          </cell>
          <cell r="Y27">
            <v>101208</v>
          </cell>
          <cell r="Z27">
            <v>0</v>
          </cell>
          <cell r="AA27">
            <v>0</v>
          </cell>
          <cell r="AB27">
            <v>0</v>
          </cell>
          <cell r="AC27">
            <v>0</v>
          </cell>
          <cell r="AD27">
            <v>0</v>
          </cell>
          <cell r="AE27">
            <v>0</v>
          </cell>
          <cell r="AF27">
            <v>0</v>
          </cell>
          <cell r="AG27">
            <v>0</v>
          </cell>
          <cell r="AH27">
            <v>0</v>
          </cell>
          <cell r="AI27">
            <v>0</v>
          </cell>
          <cell r="AJ27">
            <v>0</v>
          </cell>
          <cell r="AK27">
            <v>0</v>
          </cell>
          <cell r="AL27">
            <v>0</v>
          </cell>
          <cell r="AM27">
            <v>-44098</v>
          </cell>
          <cell r="AN27">
            <v>-35278.400000000001</v>
          </cell>
          <cell r="AO27">
            <v>-7937.64</v>
          </cell>
          <cell r="AP27">
            <v>-881.96</v>
          </cell>
          <cell r="AQ27">
            <v>-88196</v>
          </cell>
          <cell r="AR27">
            <v>20737705</v>
          </cell>
          <cell r="AS27">
            <v>16691372</v>
          </cell>
          <cell r="AT27">
            <v>3732787</v>
          </cell>
          <cell r="AU27">
            <v>414754</v>
          </cell>
          <cell r="AV27">
            <v>41576618</v>
          </cell>
          <cell r="AW27">
            <v>177565</v>
          </cell>
          <cell r="AX27">
            <v>39710</v>
          </cell>
          <cell r="AY27">
            <v>4412</v>
          </cell>
          <cell r="AZ27">
            <v>221687</v>
          </cell>
          <cell r="BA27">
            <v>227989</v>
          </cell>
          <cell r="BB27">
            <v>51297</v>
          </cell>
          <cell r="BC27">
            <v>5700</v>
          </cell>
          <cell r="BD27">
            <v>284986</v>
          </cell>
          <cell r="BE27">
            <v>0</v>
          </cell>
          <cell r="BF27">
            <v>0</v>
          </cell>
          <cell r="BG27">
            <v>0</v>
          </cell>
          <cell r="BH27">
            <v>0</v>
          </cell>
          <cell r="BI27">
            <v>0</v>
          </cell>
          <cell r="BJ27">
            <v>0</v>
          </cell>
          <cell r="BK27">
            <v>0</v>
          </cell>
          <cell r="BL27">
            <v>0</v>
          </cell>
          <cell r="BM27">
            <v>0</v>
          </cell>
          <cell r="BN27">
            <v>0</v>
          </cell>
          <cell r="BO27">
            <v>0</v>
          </cell>
          <cell r="BP27">
            <v>0</v>
          </cell>
          <cell r="BQ27">
            <v>72967</v>
          </cell>
          <cell r="BR27">
            <v>16417</v>
          </cell>
          <cell r="BS27">
            <v>1824</v>
          </cell>
          <cell r="BT27">
            <v>91208</v>
          </cell>
          <cell r="BU27">
            <v>478521</v>
          </cell>
          <cell r="BV27">
            <v>107424</v>
          </cell>
          <cell r="BW27">
            <v>11936</v>
          </cell>
          <cell r="BX27">
            <v>597881</v>
          </cell>
          <cell r="BY27" t="str">
            <v>Blaby</v>
          </cell>
          <cell r="BZ27" t="str">
            <v>Leicestershire</v>
          </cell>
          <cell r="CA27" t="str">
            <v>Leicestershire Fire Authority</v>
          </cell>
        </row>
        <row r="28">
          <cell r="A28">
            <v>21</v>
          </cell>
          <cell r="B28" t="str">
            <v>Blackburn with Darwen</v>
          </cell>
          <cell r="C28" t="str">
            <v>E2301</v>
          </cell>
          <cell r="D28">
            <v>45761700</v>
          </cell>
          <cell r="E28">
            <v>0</v>
          </cell>
          <cell r="F28">
            <v>20000</v>
          </cell>
          <cell r="G28">
            <v>250620</v>
          </cell>
          <cell r="H28">
            <v>0</v>
          </cell>
          <cell r="I28">
            <v>250620</v>
          </cell>
          <cell r="J28">
            <v>0</v>
          </cell>
          <cell r="K28">
            <v>0</v>
          </cell>
          <cell r="L28">
            <v>0</v>
          </cell>
          <cell r="M28">
            <v>0</v>
          </cell>
          <cell r="N28">
            <v>0</v>
          </cell>
          <cell r="O28">
            <v>0</v>
          </cell>
          <cell r="P28">
            <v>45491080</v>
          </cell>
          <cell r="Q28">
            <v>22745540</v>
          </cell>
          <cell r="R28">
            <v>22290629</v>
          </cell>
          <cell r="S28">
            <v>0</v>
          </cell>
          <cell r="T28">
            <v>454911</v>
          </cell>
          <cell r="U28">
            <v>45491080</v>
          </cell>
          <cell r="V28">
            <v>0</v>
          </cell>
          <cell r="W28">
            <v>22745540</v>
          </cell>
          <cell r="X28">
            <v>250620</v>
          </cell>
          <cell r="Y28">
            <v>250620</v>
          </cell>
          <cell r="Z28">
            <v>0</v>
          </cell>
          <cell r="AA28">
            <v>0</v>
          </cell>
          <cell r="AB28">
            <v>0</v>
          </cell>
          <cell r="AC28">
            <v>0</v>
          </cell>
          <cell r="AD28">
            <v>0</v>
          </cell>
          <cell r="AE28">
            <v>0</v>
          </cell>
          <cell r="AF28">
            <v>0</v>
          </cell>
          <cell r="AG28">
            <v>0</v>
          </cell>
          <cell r="AH28">
            <v>0</v>
          </cell>
          <cell r="AI28">
            <v>0</v>
          </cell>
          <cell r="AJ28">
            <v>0</v>
          </cell>
          <cell r="AK28">
            <v>0</v>
          </cell>
          <cell r="AL28">
            <v>0</v>
          </cell>
          <cell r="AM28">
            <v>-975819</v>
          </cell>
          <cell r="AN28">
            <v>-956302.62</v>
          </cell>
          <cell r="AO28">
            <v>0</v>
          </cell>
          <cell r="AP28">
            <v>-19516.38</v>
          </cell>
          <cell r="AQ28">
            <v>-1951638</v>
          </cell>
          <cell r="AR28">
            <v>21769721</v>
          </cell>
          <cell r="AS28">
            <v>21584946</v>
          </cell>
          <cell r="AT28">
            <v>0</v>
          </cell>
          <cell r="AU28">
            <v>435395</v>
          </cell>
          <cell r="AV28">
            <v>43790062</v>
          </cell>
          <cell r="AW28">
            <v>239291</v>
          </cell>
          <cell r="AX28">
            <v>0</v>
          </cell>
          <cell r="AY28">
            <v>4829</v>
          </cell>
          <cell r="AZ28">
            <v>244120</v>
          </cell>
          <cell r="BA28">
            <v>1151344</v>
          </cell>
          <cell r="BB28">
            <v>0</v>
          </cell>
          <cell r="BC28">
            <v>23497</v>
          </cell>
          <cell r="BD28">
            <v>1174841</v>
          </cell>
          <cell r="BE28">
            <v>24760</v>
          </cell>
          <cell r="BF28">
            <v>0</v>
          </cell>
          <cell r="BG28">
            <v>505</v>
          </cell>
          <cell r="BH28">
            <v>25265</v>
          </cell>
          <cell r="BI28">
            <v>0</v>
          </cell>
          <cell r="BJ28">
            <v>0</v>
          </cell>
          <cell r="BK28">
            <v>0</v>
          </cell>
          <cell r="BL28">
            <v>0</v>
          </cell>
          <cell r="BM28">
            <v>77251</v>
          </cell>
          <cell r="BN28">
            <v>0</v>
          </cell>
          <cell r="BO28">
            <v>1577</v>
          </cell>
          <cell r="BP28">
            <v>78828</v>
          </cell>
          <cell r="BQ28">
            <v>229279</v>
          </cell>
          <cell r="BR28">
            <v>0</v>
          </cell>
          <cell r="BS28">
            <v>4679</v>
          </cell>
          <cell r="BT28">
            <v>233958</v>
          </cell>
          <cell r="BU28">
            <v>1721925</v>
          </cell>
          <cell r="BV28">
            <v>0</v>
          </cell>
          <cell r="BW28">
            <v>35087</v>
          </cell>
          <cell r="BX28">
            <v>1757012</v>
          </cell>
          <cell r="BY28" t="str">
            <v>Blackburn with Darwen UA</v>
          </cell>
          <cell r="BZ28" t="str">
            <v>UA</v>
          </cell>
          <cell r="CA28" t="str">
            <v>Lancashire Fire Authority</v>
          </cell>
        </row>
        <row r="29">
          <cell r="A29">
            <v>22</v>
          </cell>
          <cell r="B29" t="str">
            <v>Blackpool</v>
          </cell>
          <cell r="C29" t="str">
            <v>E2302</v>
          </cell>
          <cell r="D29">
            <v>48451280</v>
          </cell>
          <cell r="E29">
            <v>66692</v>
          </cell>
          <cell r="F29">
            <v>0</v>
          </cell>
          <cell r="G29">
            <v>276503</v>
          </cell>
          <cell r="H29">
            <v>0</v>
          </cell>
          <cell r="I29">
            <v>276503</v>
          </cell>
          <cell r="J29">
            <v>0</v>
          </cell>
          <cell r="K29">
            <v>0</v>
          </cell>
          <cell r="L29">
            <v>0</v>
          </cell>
          <cell r="M29">
            <v>0</v>
          </cell>
          <cell r="N29">
            <v>0</v>
          </cell>
          <cell r="O29">
            <v>0</v>
          </cell>
          <cell r="P29">
            <v>48241469</v>
          </cell>
          <cell r="Q29">
            <v>24120734</v>
          </cell>
          <cell r="R29">
            <v>23638320</v>
          </cell>
          <cell r="S29">
            <v>0</v>
          </cell>
          <cell r="T29">
            <v>482415</v>
          </cell>
          <cell r="U29">
            <v>48241469</v>
          </cell>
          <cell r="V29">
            <v>0</v>
          </cell>
          <cell r="W29">
            <v>24120734</v>
          </cell>
          <cell r="X29">
            <v>276503</v>
          </cell>
          <cell r="Y29">
            <v>276503</v>
          </cell>
          <cell r="Z29">
            <v>0</v>
          </cell>
          <cell r="AA29">
            <v>0</v>
          </cell>
          <cell r="AB29">
            <v>0</v>
          </cell>
          <cell r="AC29">
            <v>0</v>
          </cell>
          <cell r="AD29">
            <v>0</v>
          </cell>
          <cell r="AE29">
            <v>0</v>
          </cell>
          <cell r="AF29">
            <v>0</v>
          </cell>
          <cell r="AG29">
            <v>0</v>
          </cell>
          <cell r="AH29">
            <v>0</v>
          </cell>
          <cell r="AI29">
            <v>0</v>
          </cell>
          <cell r="AJ29">
            <v>0</v>
          </cell>
          <cell r="AK29">
            <v>0</v>
          </cell>
          <cell r="AL29">
            <v>0</v>
          </cell>
          <cell r="AM29">
            <v>-964445</v>
          </cell>
          <cell r="AN29">
            <v>-945156.1</v>
          </cell>
          <cell r="AO29">
            <v>0</v>
          </cell>
          <cell r="AP29">
            <v>-19288.900000000001</v>
          </cell>
          <cell r="AQ29">
            <v>-1928890</v>
          </cell>
          <cell r="AR29">
            <v>23156289</v>
          </cell>
          <cell r="AS29">
            <v>22969667</v>
          </cell>
          <cell r="AT29">
            <v>0</v>
          </cell>
          <cell r="AU29">
            <v>463126</v>
          </cell>
          <cell r="AV29">
            <v>46589082</v>
          </cell>
          <cell r="AW29">
            <v>253873</v>
          </cell>
          <cell r="AX29">
            <v>0</v>
          </cell>
          <cell r="AY29">
            <v>5121</v>
          </cell>
          <cell r="AZ29">
            <v>258994</v>
          </cell>
          <cell r="BA29">
            <v>1435770</v>
          </cell>
          <cell r="BB29">
            <v>0</v>
          </cell>
          <cell r="BC29">
            <v>29301</v>
          </cell>
          <cell r="BD29">
            <v>1465071</v>
          </cell>
          <cell r="BE29">
            <v>143608</v>
          </cell>
          <cell r="BF29">
            <v>0</v>
          </cell>
          <cell r="BG29">
            <v>2931</v>
          </cell>
          <cell r="BH29">
            <v>146539</v>
          </cell>
          <cell r="BI29">
            <v>24760</v>
          </cell>
          <cell r="BJ29">
            <v>0</v>
          </cell>
          <cell r="BK29">
            <v>505</v>
          </cell>
          <cell r="BL29">
            <v>25265</v>
          </cell>
          <cell r="BM29">
            <v>23168</v>
          </cell>
          <cell r="BN29">
            <v>0</v>
          </cell>
          <cell r="BO29">
            <v>473</v>
          </cell>
          <cell r="BP29">
            <v>23641</v>
          </cell>
          <cell r="BQ29">
            <v>491952</v>
          </cell>
          <cell r="BR29">
            <v>0</v>
          </cell>
          <cell r="BS29">
            <v>10040</v>
          </cell>
          <cell r="BT29">
            <v>501992</v>
          </cell>
          <cell r="BU29">
            <v>2373131</v>
          </cell>
          <cell r="BV29">
            <v>0</v>
          </cell>
          <cell r="BW29">
            <v>48371</v>
          </cell>
          <cell r="BX29">
            <v>2421502</v>
          </cell>
          <cell r="BY29" t="str">
            <v>Blackpool UA</v>
          </cell>
          <cell r="BZ29" t="str">
            <v>UA</v>
          </cell>
          <cell r="CA29" t="str">
            <v>Lancashire Fire Authority</v>
          </cell>
        </row>
        <row r="30">
          <cell r="A30">
            <v>23</v>
          </cell>
          <cell r="B30" t="str">
            <v>Bolsover</v>
          </cell>
          <cell r="C30" t="str">
            <v>E1032</v>
          </cell>
          <cell r="D30">
            <v>22141864</v>
          </cell>
          <cell r="E30">
            <v>0</v>
          </cell>
          <cell r="F30">
            <v>11544</v>
          </cell>
          <cell r="G30">
            <v>94759</v>
          </cell>
          <cell r="H30">
            <v>0</v>
          </cell>
          <cell r="I30">
            <v>94759</v>
          </cell>
          <cell r="J30">
            <v>0</v>
          </cell>
          <cell r="K30">
            <v>0</v>
          </cell>
          <cell r="L30">
            <v>0</v>
          </cell>
          <cell r="M30">
            <v>0</v>
          </cell>
          <cell r="N30">
            <v>0</v>
          </cell>
          <cell r="O30">
            <v>0</v>
          </cell>
          <cell r="P30">
            <v>22035561</v>
          </cell>
          <cell r="Q30">
            <v>11017781</v>
          </cell>
          <cell r="R30">
            <v>8814224</v>
          </cell>
          <cell r="S30">
            <v>1983200</v>
          </cell>
          <cell r="T30">
            <v>220356</v>
          </cell>
          <cell r="U30">
            <v>22035561</v>
          </cell>
          <cell r="V30">
            <v>0</v>
          </cell>
          <cell r="W30">
            <v>11017781</v>
          </cell>
          <cell r="X30">
            <v>94759</v>
          </cell>
          <cell r="Y30">
            <v>94759</v>
          </cell>
          <cell r="Z30">
            <v>0</v>
          </cell>
          <cell r="AA30">
            <v>0</v>
          </cell>
          <cell r="AB30">
            <v>0</v>
          </cell>
          <cell r="AC30">
            <v>0</v>
          </cell>
          <cell r="AD30">
            <v>0</v>
          </cell>
          <cell r="AE30">
            <v>0</v>
          </cell>
          <cell r="AF30">
            <v>0</v>
          </cell>
          <cell r="AG30">
            <v>0</v>
          </cell>
          <cell r="AH30">
            <v>0</v>
          </cell>
          <cell r="AI30">
            <v>0</v>
          </cell>
          <cell r="AJ30">
            <v>0</v>
          </cell>
          <cell r="AK30">
            <v>0</v>
          </cell>
          <cell r="AL30">
            <v>0</v>
          </cell>
          <cell r="AM30">
            <v>74400.5</v>
          </cell>
          <cell r="AN30">
            <v>59520.4</v>
          </cell>
          <cell r="AO30">
            <v>13392.09</v>
          </cell>
          <cell r="AP30">
            <v>1488.01</v>
          </cell>
          <cell r="AQ30">
            <v>148801</v>
          </cell>
          <cell r="AR30">
            <v>11092182</v>
          </cell>
          <cell r="AS30">
            <v>8968503</v>
          </cell>
          <cell r="AT30">
            <v>1996592</v>
          </cell>
          <cell r="AU30">
            <v>221844</v>
          </cell>
          <cell r="AV30">
            <v>22279121</v>
          </cell>
          <cell r="AW30">
            <v>94575</v>
          </cell>
          <cell r="AX30">
            <v>21053</v>
          </cell>
          <cell r="AY30">
            <v>2339</v>
          </cell>
          <cell r="AZ30">
            <v>117967</v>
          </cell>
          <cell r="BA30">
            <v>238424</v>
          </cell>
          <cell r="BB30">
            <v>53646</v>
          </cell>
          <cell r="BC30">
            <v>5961</v>
          </cell>
          <cell r="BD30">
            <v>298031</v>
          </cell>
          <cell r="BE30">
            <v>0</v>
          </cell>
          <cell r="BF30">
            <v>0</v>
          </cell>
          <cell r="BG30">
            <v>0</v>
          </cell>
          <cell r="BH30">
            <v>0</v>
          </cell>
          <cell r="BI30">
            <v>0</v>
          </cell>
          <cell r="BJ30">
            <v>0</v>
          </cell>
          <cell r="BK30">
            <v>0</v>
          </cell>
          <cell r="BL30">
            <v>0</v>
          </cell>
          <cell r="BM30">
            <v>0</v>
          </cell>
          <cell r="BN30">
            <v>0</v>
          </cell>
          <cell r="BO30">
            <v>0</v>
          </cell>
          <cell r="BP30">
            <v>0</v>
          </cell>
          <cell r="BQ30">
            <v>105773</v>
          </cell>
          <cell r="BR30">
            <v>23799</v>
          </cell>
          <cell r="BS30">
            <v>2644</v>
          </cell>
          <cell r="BT30">
            <v>132216</v>
          </cell>
          <cell r="BU30">
            <v>438772</v>
          </cell>
          <cell r="BV30">
            <v>98498</v>
          </cell>
          <cell r="BW30">
            <v>10944</v>
          </cell>
          <cell r="BX30">
            <v>548214</v>
          </cell>
          <cell r="BY30" t="str">
            <v>Bolsover</v>
          </cell>
          <cell r="BZ30" t="str">
            <v>Derbyshire</v>
          </cell>
          <cell r="CA30" t="str">
            <v>Derbyshire Fire Authority</v>
          </cell>
        </row>
        <row r="31">
          <cell r="A31">
            <v>24</v>
          </cell>
          <cell r="B31" t="str">
            <v>Bolton</v>
          </cell>
          <cell r="C31" t="str">
            <v>E4201</v>
          </cell>
          <cell r="D31">
            <v>85310535</v>
          </cell>
          <cell r="E31">
            <v>450000</v>
          </cell>
          <cell r="F31">
            <v>0</v>
          </cell>
          <cell r="G31">
            <v>401493</v>
          </cell>
          <cell r="H31">
            <v>0</v>
          </cell>
          <cell r="I31">
            <v>401493</v>
          </cell>
          <cell r="J31">
            <v>0</v>
          </cell>
          <cell r="K31">
            <v>0</v>
          </cell>
          <cell r="L31">
            <v>0</v>
          </cell>
          <cell r="M31">
            <v>0</v>
          </cell>
          <cell r="N31">
            <v>0</v>
          </cell>
          <cell r="O31">
            <v>0</v>
          </cell>
          <cell r="P31">
            <v>85359042</v>
          </cell>
          <cell r="Q31">
            <v>42679521</v>
          </cell>
          <cell r="R31">
            <v>41825931</v>
          </cell>
          <cell r="S31">
            <v>0</v>
          </cell>
          <cell r="T31">
            <v>853590</v>
          </cell>
          <cell r="U31">
            <v>85359042</v>
          </cell>
          <cell r="V31">
            <v>0</v>
          </cell>
          <cell r="W31">
            <v>42679521</v>
          </cell>
          <cell r="X31">
            <v>401493</v>
          </cell>
          <cell r="Y31">
            <v>401493</v>
          </cell>
          <cell r="Z31">
            <v>0</v>
          </cell>
          <cell r="AA31">
            <v>0</v>
          </cell>
          <cell r="AB31">
            <v>0</v>
          </cell>
          <cell r="AC31">
            <v>0</v>
          </cell>
          <cell r="AD31">
            <v>0</v>
          </cell>
          <cell r="AE31">
            <v>0</v>
          </cell>
          <cell r="AF31">
            <v>0</v>
          </cell>
          <cell r="AG31">
            <v>0</v>
          </cell>
          <cell r="AH31">
            <v>0</v>
          </cell>
          <cell r="AI31">
            <v>0</v>
          </cell>
          <cell r="AJ31">
            <v>0</v>
          </cell>
          <cell r="AK31">
            <v>0</v>
          </cell>
          <cell r="AL31">
            <v>0</v>
          </cell>
          <cell r="AM31">
            <v>-3881844.5</v>
          </cell>
          <cell r="AN31">
            <v>-3804207.6</v>
          </cell>
          <cell r="AO31">
            <v>0</v>
          </cell>
          <cell r="AP31">
            <v>-77636.89</v>
          </cell>
          <cell r="AQ31">
            <v>-7763689</v>
          </cell>
          <cell r="AR31">
            <v>38797677</v>
          </cell>
          <cell r="AS31">
            <v>38423216</v>
          </cell>
          <cell r="AT31">
            <v>0</v>
          </cell>
          <cell r="AU31">
            <v>775953</v>
          </cell>
          <cell r="AV31">
            <v>77996846</v>
          </cell>
          <cell r="AW31">
            <v>448274</v>
          </cell>
          <cell r="AX31">
            <v>0</v>
          </cell>
          <cell r="AY31">
            <v>9061</v>
          </cell>
          <cell r="AZ31">
            <v>457335</v>
          </cell>
          <cell r="BA31">
            <v>1757966</v>
          </cell>
          <cell r="BB31">
            <v>0</v>
          </cell>
          <cell r="BC31">
            <v>35877</v>
          </cell>
          <cell r="BD31">
            <v>1793843</v>
          </cell>
          <cell r="BE31">
            <v>0</v>
          </cell>
          <cell r="BF31">
            <v>0</v>
          </cell>
          <cell r="BG31">
            <v>0</v>
          </cell>
          <cell r="BH31">
            <v>0</v>
          </cell>
          <cell r="BI31">
            <v>0</v>
          </cell>
          <cell r="BJ31">
            <v>0</v>
          </cell>
          <cell r="BK31">
            <v>0</v>
          </cell>
          <cell r="BL31">
            <v>0</v>
          </cell>
          <cell r="BM31">
            <v>581862</v>
          </cell>
          <cell r="BN31">
            <v>0</v>
          </cell>
          <cell r="BO31">
            <v>11875</v>
          </cell>
          <cell r="BP31">
            <v>593737</v>
          </cell>
          <cell r="BQ31">
            <v>627915</v>
          </cell>
          <cell r="BR31">
            <v>0</v>
          </cell>
          <cell r="BS31">
            <v>12815</v>
          </cell>
          <cell r="BT31">
            <v>640730</v>
          </cell>
          <cell r="BU31">
            <v>3416017</v>
          </cell>
          <cell r="BV31">
            <v>0</v>
          </cell>
          <cell r="BW31">
            <v>69628</v>
          </cell>
          <cell r="BX31">
            <v>3485645</v>
          </cell>
          <cell r="BY31" t="str">
            <v>Bolton</v>
          </cell>
          <cell r="BZ31" t="str">
            <v>MD</v>
          </cell>
          <cell r="CA31" t="str">
            <v>Greater Manchester Fire</v>
          </cell>
        </row>
        <row r="32">
          <cell r="A32">
            <v>25</v>
          </cell>
          <cell r="B32" t="str">
            <v>Boston</v>
          </cell>
          <cell r="C32" t="str">
            <v>E2531</v>
          </cell>
          <cell r="D32">
            <v>18551404</v>
          </cell>
          <cell r="E32">
            <v>6344</v>
          </cell>
          <cell r="F32">
            <v>0</v>
          </cell>
          <cell r="G32">
            <v>87465</v>
          </cell>
          <cell r="H32">
            <v>0</v>
          </cell>
          <cell r="I32">
            <v>87465</v>
          </cell>
          <cell r="J32">
            <v>0</v>
          </cell>
          <cell r="K32">
            <v>0</v>
          </cell>
          <cell r="L32">
            <v>0</v>
          </cell>
          <cell r="M32">
            <v>0</v>
          </cell>
          <cell r="N32">
            <v>0</v>
          </cell>
          <cell r="O32">
            <v>0</v>
          </cell>
          <cell r="P32">
            <v>18470283</v>
          </cell>
          <cell r="Q32">
            <v>9235142</v>
          </cell>
          <cell r="R32">
            <v>7388113</v>
          </cell>
          <cell r="S32">
            <v>1847028</v>
          </cell>
          <cell r="T32">
            <v>0</v>
          </cell>
          <cell r="U32">
            <v>18470283</v>
          </cell>
          <cell r="V32">
            <v>0</v>
          </cell>
          <cell r="W32">
            <v>9235142</v>
          </cell>
          <cell r="X32">
            <v>87465</v>
          </cell>
          <cell r="Y32">
            <v>87465</v>
          </cell>
          <cell r="Z32">
            <v>0</v>
          </cell>
          <cell r="AA32">
            <v>0</v>
          </cell>
          <cell r="AB32">
            <v>0</v>
          </cell>
          <cell r="AC32">
            <v>0</v>
          </cell>
          <cell r="AD32">
            <v>0</v>
          </cell>
          <cell r="AE32">
            <v>0</v>
          </cell>
          <cell r="AF32">
            <v>0</v>
          </cell>
          <cell r="AG32">
            <v>0</v>
          </cell>
          <cell r="AH32">
            <v>0</v>
          </cell>
          <cell r="AI32">
            <v>0</v>
          </cell>
          <cell r="AJ32">
            <v>0</v>
          </cell>
          <cell r="AK32">
            <v>0</v>
          </cell>
          <cell r="AL32">
            <v>0</v>
          </cell>
          <cell r="AM32">
            <v>-539323.78</v>
          </cell>
          <cell r="AN32">
            <v>-431459.02</v>
          </cell>
          <cell r="AO32">
            <v>-107864.76</v>
          </cell>
          <cell r="AP32">
            <v>0</v>
          </cell>
          <cell r="AQ32">
            <v>-1078647.6000000001</v>
          </cell>
          <cell r="AR32">
            <v>8695818</v>
          </cell>
          <cell r="AS32">
            <v>7044119</v>
          </cell>
          <cell r="AT32">
            <v>1739163</v>
          </cell>
          <cell r="AU32">
            <v>0</v>
          </cell>
          <cell r="AV32">
            <v>17479100</v>
          </cell>
          <cell r="AW32">
            <v>79359</v>
          </cell>
          <cell r="AX32">
            <v>19608</v>
          </cell>
          <cell r="AY32">
            <v>0</v>
          </cell>
          <cell r="AZ32">
            <v>98967</v>
          </cell>
          <cell r="BA32">
            <v>267401</v>
          </cell>
          <cell r="BB32">
            <v>66850</v>
          </cell>
          <cell r="BC32">
            <v>0</v>
          </cell>
          <cell r="BD32">
            <v>334251</v>
          </cell>
          <cell r="BE32">
            <v>0</v>
          </cell>
          <cell r="BF32">
            <v>0</v>
          </cell>
          <cell r="BG32">
            <v>0</v>
          </cell>
          <cell r="BH32">
            <v>0</v>
          </cell>
          <cell r="BI32">
            <v>0</v>
          </cell>
          <cell r="BJ32">
            <v>0</v>
          </cell>
          <cell r="BK32">
            <v>0</v>
          </cell>
          <cell r="BL32">
            <v>0</v>
          </cell>
          <cell r="BM32">
            <v>8180</v>
          </cell>
          <cell r="BN32">
            <v>2045</v>
          </cell>
          <cell r="BO32">
            <v>0</v>
          </cell>
          <cell r="BP32">
            <v>10225</v>
          </cell>
          <cell r="BQ32">
            <v>126416</v>
          </cell>
          <cell r="BR32">
            <v>31604</v>
          </cell>
          <cell r="BS32">
            <v>0</v>
          </cell>
          <cell r="BT32">
            <v>158020</v>
          </cell>
          <cell r="BU32">
            <v>481356</v>
          </cell>
          <cell r="BV32">
            <v>120107</v>
          </cell>
          <cell r="BW32">
            <v>0</v>
          </cell>
          <cell r="BX32">
            <v>601463</v>
          </cell>
          <cell r="BY32" t="str">
            <v>Boston</v>
          </cell>
          <cell r="BZ32" t="str">
            <v>Lincolnshire</v>
          </cell>
          <cell r="CA32" t="str">
            <v>County</v>
          </cell>
        </row>
        <row r="33">
          <cell r="A33">
            <v>26</v>
          </cell>
          <cell r="B33" t="str">
            <v>Bournemouth</v>
          </cell>
          <cell r="C33" t="str">
            <v>E1202</v>
          </cell>
          <cell r="D33">
            <v>66047915.299999997</v>
          </cell>
          <cell r="E33">
            <v>0</v>
          </cell>
          <cell r="F33">
            <v>60558</v>
          </cell>
          <cell r="G33">
            <v>305240</v>
          </cell>
          <cell r="H33">
            <v>0</v>
          </cell>
          <cell r="I33">
            <v>305240</v>
          </cell>
          <cell r="J33">
            <v>0</v>
          </cell>
          <cell r="K33">
            <v>0</v>
          </cell>
          <cell r="L33">
            <v>0</v>
          </cell>
          <cell r="M33">
            <v>111</v>
          </cell>
          <cell r="N33">
            <v>111</v>
          </cell>
          <cell r="O33">
            <v>0</v>
          </cell>
          <cell r="P33">
            <v>65682006.299999997</v>
          </cell>
          <cell r="Q33">
            <v>32841003.300000001</v>
          </cell>
          <cell r="R33">
            <v>32184183</v>
          </cell>
          <cell r="S33">
            <v>0</v>
          </cell>
          <cell r="T33">
            <v>656820</v>
          </cell>
          <cell r="U33">
            <v>65682006</v>
          </cell>
          <cell r="V33">
            <v>0</v>
          </cell>
          <cell r="W33">
            <v>32841003.300000001</v>
          </cell>
          <cell r="X33">
            <v>305240</v>
          </cell>
          <cell r="Y33">
            <v>305240</v>
          </cell>
          <cell r="Z33">
            <v>0</v>
          </cell>
          <cell r="AA33">
            <v>0</v>
          </cell>
          <cell r="AB33">
            <v>0</v>
          </cell>
          <cell r="AC33">
            <v>0</v>
          </cell>
          <cell r="AD33">
            <v>111</v>
          </cell>
          <cell r="AE33">
            <v>0</v>
          </cell>
          <cell r="AF33">
            <v>111</v>
          </cell>
          <cell r="AG33">
            <v>0</v>
          </cell>
          <cell r="AH33">
            <v>0</v>
          </cell>
          <cell r="AI33">
            <v>0</v>
          </cell>
          <cell r="AJ33">
            <v>0</v>
          </cell>
          <cell r="AK33">
            <v>0</v>
          </cell>
          <cell r="AL33">
            <v>0</v>
          </cell>
          <cell r="AM33">
            <v>-151316</v>
          </cell>
          <cell r="AN33">
            <v>-148289.68</v>
          </cell>
          <cell r="AO33">
            <v>0</v>
          </cell>
          <cell r="AP33">
            <v>-3026.32</v>
          </cell>
          <cell r="AQ33">
            <v>-302632</v>
          </cell>
          <cell r="AR33">
            <v>32689687</v>
          </cell>
          <cell r="AS33">
            <v>32341244</v>
          </cell>
          <cell r="AT33">
            <v>0</v>
          </cell>
          <cell r="AU33">
            <v>653794</v>
          </cell>
          <cell r="AV33">
            <v>65684725</v>
          </cell>
          <cell r="AW33">
            <v>344900</v>
          </cell>
          <cell r="AX33">
            <v>0</v>
          </cell>
          <cell r="AY33">
            <v>6973</v>
          </cell>
          <cell r="AZ33">
            <v>351873</v>
          </cell>
          <cell r="BA33">
            <v>1082169</v>
          </cell>
          <cell r="BB33">
            <v>0</v>
          </cell>
          <cell r="BC33">
            <v>22085</v>
          </cell>
          <cell r="BD33">
            <v>1104254</v>
          </cell>
          <cell r="BE33">
            <v>0</v>
          </cell>
          <cell r="BF33">
            <v>0</v>
          </cell>
          <cell r="BG33">
            <v>0</v>
          </cell>
          <cell r="BH33">
            <v>0</v>
          </cell>
          <cell r="BI33">
            <v>0</v>
          </cell>
          <cell r="BJ33">
            <v>0</v>
          </cell>
          <cell r="BK33">
            <v>0</v>
          </cell>
          <cell r="BL33">
            <v>0</v>
          </cell>
          <cell r="BM33">
            <v>108734</v>
          </cell>
          <cell r="BN33">
            <v>0</v>
          </cell>
          <cell r="BO33">
            <v>2219</v>
          </cell>
          <cell r="BP33">
            <v>110953</v>
          </cell>
          <cell r="BQ33">
            <v>526791</v>
          </cell>
          <cell r="BR33">
            <v>0</v>
          </cell>
          <cell r="BS33">
            <v>10751</v>
          </cell>
          <cell r="BT33">
            <v>537542</v>
          </cell>
          <cell r="BU33">
            <v>2062594</v>
          </cell>
          <cell r="BV33">
            <v>0</v>
          </cell>
          <cell r="BW33">
            <v>42028</v>
          </cell>
          <cell r="BX33">
            <v>2104622</v>
          </cell>
          <cell r="BY33" t="str">
            <v>Bournemouth UA</v>
          </cell>
          <cell r="BZ33" t="str">
            <v>UA</v>
          </cell>
          <cell r="CA33" t="str">
            <v>Dorset Fire Authority</v>
          </cell>
        </row>
        <row r="34">
          <cell r="A34">
            <v>27</v>
          </cell>
          <cell r="B34" t="str">
            <v>Bracknell Forest</v>
          </cell>
          <cell r="C34" t="str">
            <v>E0301</v>
          </cell>
          <cell r="D34">
            <v>70352749</v>
          </cell>
          <cell r="E34">
            <v>75138</v>
          </cell>
          <cell r="F34">
            <v>0</v>
          </cell>
          <cell r="G34">
            <v>157208</v>
          </cell>
          <cell r="H34">
            <v>0</v>
          </cell>
          <cell r="I34">
            <v>157208</v>
          </cell>
          <cell r="J34">
            <v>0</v>
          </cell>
          <cell r="K34">
            <v>0</v>
          </cell>
          <cell r="L34">
            <v>0</v>
          </cell>
          <cell r="M34">
            <v>803</v>
          </cell>
          <cell r="N34">
            <v>803</v>
          </cell>
          <cell r="O34">
            <v>0</v>
          </cell>
          <cell r="P34">
            <v>70269876</v>
          </cell>
          <cell r="Q34">
            <v>35134938</v>
          </cell>
          <cell r="R34">
            <v>34432239</v>
          </cell>
          <cell r="S34">
            <v>0</v>
          </cell>
          <cell r="T34">
            <v>702699</v>
          </cell>
          <cell r="U34">
            <v>70269876</v>
          </cell>
          <cell r="V34">
            <v>67401.5</v>
          </cell>
          <cell r="W34">
            <v>35067537</v>
          </cell>
          <cell r="X34">
            <v>157208</v>
          </cell>
          <cell r="Y34">
            <v>157208</v>
          </cell>
          <cell r="Z34">
            <v>0</v>
          </cell>
          <cell r="AA34">
            <v>0</v>
          </cell>
          <cell r="AB34">
            <v>0</v>
          </cell>
          <cell r="AC34">
            <v>0</v>
          </cell>
          <cell r="AD34">
            <v>803</v>
          </cell>
          <cell r="AE34">
            <v>0</v>
          </cell>
          <cell r="AF34">
            <v>803</v>
          </cell>
          <cell r="AG34">
            <v>66053.5</v>
          </cell>
          <cell r="AH34">
            <v>0</v>
          </cell>
          <cell r="AI34">
            <v>1348</v>
          </cell>
          <cell r="AJ34">
            <v>67401.5</v>
          </cell>
          <cell r="AK34">
            <v>0</v>
          </cell>
          <cell r="AL34">
            <v>0</v>
          </cell>
          <cell r="AM34">
            <v>6451363</v>
          </cell>
          <cell r="AN34">
            <v>6322336</v>
          </cell>
          <cell r="AO34">
            <v>0</v>
          </cell>
          <cell r="AP34">
            <v>129027</v>
          </cell>
          <cell r="AQ34">
            <v>12902726</v>
          </cell>
          <cell r="AR34">
            <v>41518900</v>
          </cell>
          <cell r="AS34">
            <v>40978640</v>
          </cell>
          <cell r="AT34">
            <v>0</v>
          </cell>
          <cell r="AU34">
            <v>833074</v>
          </cell>
          <cell r="AV34">
            <v>83330614</v>
          </cell>
          <cell r="AW34">
            <v>367901</v>
          </cell>
          <cell r="AX34">
            <v>0</v>
          </cell>
          <cell r="AY34">
            <v>7474</v>
          </cell>
          <cell r="AZ34">
            <v>375375</v>
          </cell>
          <cell r="BA34">
            <v>215345</v>
          </cell>
          <cell r="BB34">
            <v>0</v>
          </cell>
          <cell r="BC34">
            <v>4395</v>
          </cell>
          <cell r="BD34">
            <v>219740</v>
          </cell>
          <cell r="BE34">
            <v>24760</v>
          </cell>
          <cell r="BF34">
            <v>0</v>
          </cell>
          <cell r="BG34">
            <v>505</v>
          </cell>
          <cell r="BH34">
            <v>25265</v>
          </cell>
          <cell r="BI34">
            <v>0</v>
          </cell>
          <cell r="BJ34">
            <v>0</v>
          </cell>
          <cell r="BK34">
            <v>0</v>
          </cell>
          <cell r="BL34">
            <v>0</v>
          </cell>
          <cell r="BM34">
            <v>24760</v>
          </cell>
          <cell r="BN34">
            <v>0</v>
          </cell>
          <cell r="BO34">
            <v>505</v>
          </cell>
          <cell r="BP34">
            <v>25265</v>
          </cell>
          <cell r="BQ34">
            <v>272361</v>
          </cell>
          <cell r="BR34">
            <v>0</v>
          </cell>
          <cell r="BS34">
            <v>5558</v>
          </cell>
          <cell r="BT34">
            <v>277919</v>
          </cell>
          <cell r="BU34">
            <v>905127</v>
          </cell>
          <cell r="BV34">
            <v>0</v>
          </cell>
          <cell r="BW34">
            <v>18437</v>
          </cell>
          <cell r="BX34">
            <v>923564</v>
          </cell>
          <cell r="BY34" t="str">
            <v>Bracknell Forest UA</v>
          </cell>
          <cell r="BZ34" t="str">
            <v>UA</v>
          </cell>
          <cell r="CA34" t="str">
            <v>Berkshire Fire Authority</v>
          </cell>
        </row>
        <row r="35">
          <cell r="A35">
            <v>28</v>
          </cell>
          <cell r="B35" t="str">
            <v>Bradford</v>
          </cell>
          <cell r="C35" t="str">
            <v>E4701</v>
          </cell>
          <cell r="D35">
            <v>136732392</v>
          </cell>
          <cell r="E35">
            <v>227109</v>
          </cell>
          <cell r="F35">
            <v>0</v>
          </cell>
          <cell r="G35">
            <v>733780</v>
          </cell>
          <cell r="H35">
            <v>0</v>
          </cell>
          <cell r="I35">
            <v>733780</v>
          </cell>
          <cell r="J35">
            <v>0</v>
          </cell>
          <cell r="K35">
            <v>0</v>
          </cell>
          <cell r="L35">
            <v>0</v>
          </cell>
          <cell r="M35">
            <v>0</v>
          </cell>
          <cell r="N35">
            <v>0</v>
          </cell>
          <cell r="O35">
            <v>0</v>
          </cell>
          <cell r="P35">
            <v>136225721</v>
          </cell>
          <cell r="Q35">
            <v>68112861</v>
          </cell>
          <cell r="R35">
            <v>66750603</v>
          </cell>
          <cell r="S35">
            <v>0</v>
          </cell>
          <cell r="T35">
            <v>1362257</v>
          </cell>
          <cell r="U35">
            <v>136225721</v>
          </cell>
          <cell r="V35">
            <v>0</v>
          </cell>
          <cell r="W35">
            <v>68112861</v>
          </cell>
          <cell r="X35">
            <v>733780</v>
          </cell>
          <cell r="Y35">
            <v>733780</v>
          </cell>
          <cell r="Z35">
            <v>0</v>
          </cell>
          <cell r="AA35">
            <v>0</v>
          </cell>
          <cell r="AB35">
            <v>0</v>
          </cell>
          <cell r="AC35">
            <v>0</v>
          </cell>
          <cell r="AD35">
            <v>0</v>
          </cell>
          <cell r="AE35">
            <v>0</v>
          </cell>
          <cell r="AF35">
            <v>0</v>
          </cell>
          <cell r="AG35">
            <v>0</v>
          </cell>
          <cell r="AH35">
            <v>0</v>
          </cell>
          <cell r="AI35">
            <v>0</v>
          </cell>
          <cell r="AJ35">
            <v>0</v>
          </cell>
          <cell r="AK35">
            <v>0</v>
          </cell>
          <cell r="AL35">
            <v>0</v>
          </cell>
          <cell r="AM35">
            <v>-2547763.5</v>
          </cell>
          <cell r="AN35">
            <v>-2496808.2000000002</v>
          </cell>
          <cell r="AO35">
            <v>0</v>
          </cell>
          <cell r="AP35">
            <v>-50955.27</v>
          </cell>
          <cell r="AQ35">
            <v>-5095527</v>
          </cell>
          <cell r="AR35">
            <v>65565098</v>
          </cell>
          <cell r="AS35">
            <v>64987575</v>
          </cell>
          <cell r="AT35">
            <v>0</v>
          </cell>
          <cell r="AU35">
            <v>1311302</v>
          </cell>
          <cell r="AV35">
            <v>131863974</v>
          </cell>
          <cell r="AW35">
            <v>716395</v>
          </cell>
          <cell r="AX35">
            <v>0</v>
          </cell>
          <cell r="AY35">
            <v>14461</v>
          </cell>
          <cell r="AZ35">
            <v>730856</v>
          </cell>
          <cell r="BA35">
            <v>3609332</v>
          </cell>
          <cell r="BB35">
            <v>0</v>
          </cell>
          <cell r="BC35">
            <v>73660</v>
          </cell>
          <cell r="BD35">
            <v>3682992</v>
          </cell>
          <cell r="BE35">
            <v>4952</v>
          </cell>
          <cell r="BF35">
            <v>0</v>
          </cell>
          <cell r="BG35">
            <v>101</v>
          </cell>
          <cell r="BH35">
            <v>5053</v>
          </cell>
          <cell r="BI35">
            <v>9904</v>
          </cell>
          <cell r="BJ35">
            <v>0</v>
          </cell>
          <cell r="BK35">
            <v>202</v>
          </cell>
          <cell r="BL35">
            <v>10106</v>
          </cell>
          <cell r="BM35">
            <v>123800</v>
          </cell>
          <cell r="BN35">
            <v>0</v>
          </cell>
          <cell r="BO35">
            <v>2527</v>
          </cell>
          <cell r="BP35">
            <v>126327</v>
          </cell>
          <cell r="BQ35">
            <v>1188484</v>
          </cell>
          <cell r="BR35">
            <v>0</v>
          </cell>
          <cell r="BS35">
            <v>24255</v>
          </cell>
          <cell r="BT35">
            <v>1212739</v>
          </cell>
          <cell r="BU35">
            <v>5652867</v>
          </cell>
          <cell r="BV35">
            <v>0</v>
          </cell>
          <cell r="BW35">
            <v>115206</v>
          </cell>
          <cell r="BX35">
            <v>5768073</v>
          </cell>
          <cell r="BY35" t="str">
            <v>Bradford</v>
          </cell>
          <cell r="BZ35" t="str">
            <v>MD</v>
          </cell>
          <cell r="CA35" t="str">
            <v>West Yorkshire Fire</v>
          </cell>
        </row>
        <row r="36">
          <cell r="A36">
            <v>29</v>
          </cell>
          <cell r="B36" t="str">
            <v>Braintree</v>
          </cell>
          <cell r="C36" t="str">
            <v>E1532</v>
          </cell>
          <cell r="D36">
            <v>40027798</v>
          </cell>
          <cell r="E36">
            <v>64078</v>
          </cell>
          <cell r="F36">
            <v>0</v>
          </cell>
          <cell r="G36">
            <v>188604</v>
          </cell>
          <cell r="H36">
            <v>0</v>
          </cell>
          <cell r="I36">
            <v>188604</v>
          </cell>
          <cell r="J36">
            <v>0</v>
          </cell>
          <cell r="K36">
            <v>0</v>
          </cell>
          <cell r="L36">
            <v>0</v>
          </cell>
          <cell r="M36">
            <v>0</v>
          </cell>
          <cell r="N36">
            <v>0</v>
          </cell>
          <cell r="O36">
            <v>0</v>
          </cell>
          <cell r="P36">
            <v>39903272</v>
          </cell>
          <cell r="Q36">
            <v>19951636</v>
          </cell>
          <cell r="R36">
            <v>15961309</v>
          </cell>
          <cell r="S36">
            <v>3591294</v>
          </cell>
          <cell r="T36">
            <v>399033</v>
          </cell>
          <cell r="U36">
            <v>39903272</v>
          </cell>
          <cell r="V36">
            <v>0</v>
          </cell>
          <cell r="W36">
            <v>19951636</v>
          </cell>
          <cell r="X36">
            <v>188604</v>
          </cell>
          <cell r="Y36">
            <v>188604</v>
          </cell>
          <cell r="Z36">
            <v>0</v>
          </cell>
          <cell r="AA36">
            <v>0</v>
          </cell>
          <cell r="AB36">
            <v>0</v>
          </cell>
          <cell r="AC36">
            <v>0</v>
          </cell>
          <cell r="AD36">
            <v>0</v>
          </cell>
          <cell r="AE36">
            <v>0</v>
          </cell>
          <cell r="AF36">
            <v>0</v>
          </cell>
          <cell r="AG36">
            <v>0</v>
          </cell>
          <cell r="AH36">
            <v>0</v>
          </cell>
          <cell r="AI36">
            <v>0</v>
          </cell>
          <cell r="AJ36">
            <v>0</v>
          </cell>
          <cell r="AK36">
            <v>0</v>
          </cell>
          <cell r="AL36">
            <v>0</v>
          </cell>
          <cell r="AM36">
            <v>-509488.5</v>
          </cell>
          <cell r="AN36">
            <v>-407590.8</v>
          </cell>
          <cell r="AO36">
            <v>-91707.93</v>
          </cell>
          <cell r="AP36">
            <v>-10189.77</v>
          </cell>
          <cell r="AQ36">
            <v>-1018977</v>
          </cell>
          <cell r="AR36">
            <v>19442148</v>
          </cell>
          <cell r="AS36">
            <v>15742322</v>
          </cell>
          <cell r="AT36">
            <v>3499586</v>
          </cell>
          <cell r="AU36">
            <v>388843</v>
          </cell>
          <cell r="AV36">
            <v>39072899</v>
          </cell>
          <cell r="AW36">
            <v>171443</v>
          </cell>
          <cell r="AX36">
            <v>38124</v>
          </cell>
          <cell r="AY36">
            <v>4236</v>
          </cell>
          <cell r="AZ36">
            <v>213803</v>
          </cell>
          <cell r="BA36">
            <v>572540</v>
          </cell>
          <cell r="BB36">
            <v>128821</v>
          </cell>
          <cell r="BC36">
            <v>14313</v>
          </cell>
          <cell r="BD36">
            <v>715674</v>
          </cell>
          <cell r="BE36">
            <v>0</v>
          </cell>
          <cell r="BF36">
            <v>0</v>
          </cell>
          <cell r="BG36">
            <v>0</v>
          </cell>
          <cell r="BH36">
            <v>0</v>
          </cell>
          <cell r="BI36">
            <v>21896</v>
          </cell>
          <cell r="BJ36">
            <v>4927</v>
          </cell>
          <cell r="BK36">
            <v>547</v>
          </cell>
          <cell r="BL36">
            <v>27370</v>
          </cell>
          <cell r="BM36">
            <v>134854</v>
          </cell>
          <cell r="BN36">
            <v>30342</v>
          </cell>
          <cell r="BO36">
            <v>3371</v>
          </cell>
          <cell r="BP36">
            <v>168567</v>
          </cell>
          <cell r="BQ36">
            <v>214857</v>
          </cell>
          <cell r="BR36">
            <v>48343</v>
          </cell>
          <cell r="BS36">
            <v>5371</v>
          </cell>
          <cell r="BT36">
            <v>268571</v>
          </cell>
          <cell r="BU36">
            <v>1115590</v>
          </cell>
          <cell r="BV36">
            <v>250557</v>
          </cell>
          <cell r="BW36">
            <v>27838</v>
          </cell>
          <cell r="BX36">
            <v>1393985</v>
          </cell>
          <cell r="BY36" t="str">
            <v>Braintree</v>
          </cell>
          <cell r="BZ36" t="str">
            <v>Essex</v>
          </cell>
          <cell r="CA36" t="str">
            <v>Essex Fire Authority</v>
          </cell>
        </row>
        <row r="37">
          <cell r="A37">
            <v>30</v>
          </cell>
          <cell r="B37" t="str">
            <v>Breckland</v>
          </cell>
          <cell r="C37" t="str">
            <v>E2631</v>
          </cell>
          <cell r="D37">
            <v>28907738</v>
          </cell>
          <cell r="E37">
            <v>279725</v>
          </cell>
          <cell r="F37">
            <v>0</v>
          </cell>
          <cell r="G37">
            <v>167365</v>
          </cell>
          <cell r="H37">
            <v>0</v>
          </cell>
          <cell r="I37">
            <v>167365</v>
          </cell>
          <cell r="J37">
            <v>0</v>
          </cell>
          <cell r="K37">
            <v>0</v>
          </cell>
          <cell r="L37">
            <v>0</v>
          </cell>
          <cell r="M37">
            <v>75172</v>
          </cell>
          <cell r="N37">
            <v>75172</v>
          </cell>
          <cell r="O37">
            <v>0</v>
          </cell>
          <cell r="P37">
            <v>28944926</v>
          </cell>
          <cell r="Q37">
            <v>14472463</v>
          </cell>
          <cell r="R37">
            <v>11577970</v>
          </cell>
          <cell r="S37">
            <v>2894493</v>
          </cell>
          <cell r="T37">
            <v>0</v>
          </cell>
          <cell r="U37">
            <v>28944926</v>
          </cell>
          <cell r="V37">
            <v>0</v>
          </cell>
          <cell r="W37">
            <v>14472463</v>
          </cell>
          <cell r="X37">
            <v>167365</v>
          </cell>
          <cell r="Y37">
            <v>167365</v>
          </cell>
          <cell r="Z37">
            <v>0</v>
          </cell>
          <cell r="AA37">
            <v>0</v>
          </cell>
          <cell r="AB37">
            <v>0</v>
          </cell>
          <cell r="AC37">
            <v>0</v>
          </cell>
          <cell r="AD37">
            <v>75172</v>
          </cell>
          <cell r="AE37">
            <v>0</v>
          </cell>
          <cell r="AF37">
            <v>75172</v>
          </cell>
          <cell r="AG37">
            <v>0</v>
          </cell>
          <cell r="AH37">
            <v>0</v>
          </cell>
          <cell r="AI37">
            <v>0</v>
          </cell>
          <cell r="AJ37">
            <v>0</v>
          </cell>
          <cell r="AK37">
            <v>0</v>
          </cell>
          <cell r="AL37">
            <v>0</v>
          </cell>
          <cell r="AM37">
            <v>242391.5</v>
          </cell>
          <cell r="AN37">
            <v>193913.2</v>
          </cell>
          <cell r="AO37">
            <v>48478.3</v>
          </cell>
          <cell r="AP37">
            <v>0</v>
          </cell>
          <cell r="AQ37">
            <v>484783</v>
          </cell>
          <cell r="AR37">
            <v>14714855</v>
          </cell>
          <cell r="AS37">
            <v>12014420</v>
          </cell>
          <cell r="AT37">
            <v>2942971</v>
          </cell>
          <cell r="AU37">
            <v>0</v>
          </cell>
          <cell r="AV37">
            <v>29672246</v>
          </cell>
          <cell r="AW37">
            <v>125483</v>
          </cell>
          <cell r="AX37">
            <v>30727</v>
          </cell>
          <cell r="AY37">
            <v>0</v>
          </cell>
          <cell r="AZ37">
            <v>156210</v>
          </cell>
          <cell r="BA37">
            <v>551662</v>
          </cell>
          <cell r="BB37">
            <v>137915</v>
          </cell>
          <cell r="BC37">
            <v>0</v>
          </cell>
          <cell r="BD37">
            <v>689577</v>
          </cell>
          <cell r="BE37">
            <v>0</v>
          </cell>
          <cell r="BF37">
            <v>0</v>
          </cell>
          <cell r="BG37">
            <v>0</v>
          </cell>
          <cell r="BH37">
            <v>0</v>
          </cell>
          <cell r="BI37">
            <v>0</v>
          </cell>
          <cell r="BJ37">
            <v>0</v>
          </cell>
          <cell r="BK37">
            <v>0</v>
          </cell>
          <cell r="BL37">
            <v>0</v>
          </cell>
          <cell r="BM37">
            <v>18338</v>
          </cell>
          <cell r="BN37">
            <v>4585</v>
          </cell>
          <cell r="BO37">
            <v>0</v>
          </cell>
          <cell r="BP37">
            <v>22923</v>
          </cell>
          <cell r="BQ37">
            <v>208786</v>
          </cell>
          <cell r="BR37">
            <v>52196</v>
          </cell>
          <cell r="BS37">
            <v>0</v>
          </cell>
          <cell r="BT37">
            <v>260982</v>
          </cell>
          <cell r="BU37">
            <v>904269</v>
          </cell>
          <cell r="BV37">
            <v>225423</v>
          </cell>
          <cell r="BW37">
            <v>0</v>
          </cell>
          <cell r="BX37">
            <v>1129692</v>
          </cell>
          <cell r="BY37" t="str">
            <v>Breckland</v>
          </cell>
          <cell r="BZ37" t="str">
            <v>Norfolk</v>
          </cell>
          <cell r="CA37" t="str">
            <v>County</v>
          </cell>
        </row>
        <row r="38">
          <cell r="A38">
            <v>31</v>
          </cell>
          <cell r="B38" t="str">
            <v>Brent</v>
          </cell>
          <cell r="C38" t="str">
            <v>E5033</v>
          </cell>
          <cell r="D38">
            <v>111069042</v>
          </cell>
          <cell r="E38">
            <v>59299</v>
          </cell>
          <cell r="F38">
            <v>0</v>
          </cell>
          <cell r="G38">
            <v>417441</v>
          </cell>
          <cell r="H38">
            <v>0</v>
          </cell>
          <cell r="I38">
            <v>417441</v>
          </cell>
          <cell r="J38">
            <v>0</v>
          </cell>
          <cell r="K38">
            <v>0</v>
          </cell>
          <cell r="L38">
            <v>0</v>
          </cell>
          <cell r="M38">
            <v>0</v>
          </cell>
          <cell r="N38">
            <v>0</v>
          </cell>
          <cell r="O38">
            <v>0</v>
          </cell>
          <cell r="P38">
            <v>110710900</v>
          </cell>
          <cell r="Q38">
            <v>55355450</v>
          </cell>
          <cell r="R38">
            <v>33213270</v>
          </cell>
          <cell r="S38">
            <v>22142180</v>
          </cell>
          <cell r="T38">
            <v>0</v>
          </cell>
          <cell r="U38">
            <v>110710900</v>
          </cell>
          <cell r="V38">
            <v>0</v>
          </cell>
          <cell r="W38">
            <v>55355450</v>
          </cell>
          <cell r="X38">
            <v>417441</v>
          </cell>
          <cell r="Y38">
            <v>417441</v>
          </cell>
          <cell r="Z38">
            <v>0</v>
          </cell>
          <cell r="AA38">
            <v>0</v>
          </cell>
          <cell r="AB38">
            <v>0</v>
          </cell>
          <cell r="AC38">
            <v>0</v>
          </cell>
          <cell r="AD38">
            <v>0</v>
          </cell>
          <cell r="AE38">
            <v>0</v>
          </cell>
          <cell r="AF38">
            <v>0</v>
          </cell>
          <cell r="AG38">
            <v>0</v>
          </cell>
          <cell r="AH38">
            <v>0</v>
          </cell>
          <cell r="AI38">
            <v>0</v>
          </cell>
          <cell r="AJ38">
            <v>0</v>
          </cell>
          <cell r="AK38">
            <v>0</v>
          </cell>
          <cell r="AL38">
            <v>0</v>
          </cell>
          <cell r="AM38">
            <v>-350327.5</v>
          </cell>
          <cell r="AN38">
            <v>-210196.5</v>
          </cell>
          <cell r="AO38">
            <v>-140131</v>
          </cell>
          <cell r="AP38">
            <v>0</v>
          </cell>
          <cell r="AQ38">
            <v>-700655</v>
          </cell>
          <cell r="AR38">
            <v>55005123</v>
          </cell>
          <cell r="AS38">
            <v>33420515</v>
          </cell>
          <cell r="AT38">
            <v>22002049</v>
          </cell>
          <cell r="AU38">
            <v>0</v>
          </cell>
          <cell r="AV38">
            <v>110427686</v>
          </cell>
          <cell r="AW38">
            <v>357014</v>
          </cell>
          <cell r="AX38">
            <v>235055</v>
          </cell>
          <cell r="AY38">
            <v>0</v>
          </cell>
          <cell r="AZ38">
            <v>592069</v>
          </cell>
          <cell r="BA38">
            <v>611162</v>
          </cell>
          <cell r="BB38">
            <v>407442</v>
          </cell>
          <cell r="BC38">
            <v>0</v>
          </cell>
          <cell r="BD38">
            <v>1018604</v>
          </cell>
          <cell r="BE38">
            <v>0</v>
          </cell>
          <cell r="BF38">
            <v>0</v>
          </cell>
          <cell r="BG38">
            <v>0</v>
          </cell>
          <cell r="BH38">
            <v>0</v>
          </cell>
          <cell r="BI38">
            <v>30319</v>
          </cell>
          <cell r="BJ38">
            <v>20212</v>
          </cell>
          <cell r="BK38">
            <v>0</v>
          </cell>
          <cell r="BL38">
            <v>50531</v>
          </cell>
          <cell r="BM38">
            <v>75796</v>
          </cell>
          <cell r="BN38">
            <v>50531</v>
          </cell>
          <cell r="BO38">
            <v>0</v>
          </cell>
          <cell r="BP38">
            <v>126327</v>
          </cell>
          <cell r="BQ38">
            <v>636787</v>
          </cell>
          <cell r="BR38">
            <v>424525</v>
          </cell>
          <cell r="BS38">
            <v>0</v>
          </cell>
          <cell r="BT38">
            <v>1061312</v>
          </cell>
          <cell r="BU38">
            <v>1711078</v>
          </cell>
          <cell r="BV38">
            <v>1137765</v>
          </cell>
          <cell r="BW38">
            <v>0</v>
          </cell>
          <cell r="BX38">
            <v>2848843</v>
          </cell>
          <cell r="BY38" t="str">
            <v>Brent</v>
          </cell>
          <cell r="BZ38" t="str">
            <v>Greater London Authority</v>
          </cell>
          <cell r="CA38" t="str">
            <v>NA</v>
          </cell>
        </row>
        <row r="39">
          <cell r="A39">
            <v>32</v>
          </cell>
          <cell r="B39" t="str">
            <v>Brentwood</v>
          </cell>
          <cell r="C39" t="str">
            <v>E1533</v>
          </cell>
          <cell r="D39">
            <v>28325967.800000001</v>
          </cell>
          <cell r="E39">
            <v>231314.09</v>
          </cell>
          <cell r="F39">
            <v>0</v>
          </cell>
          <cell r="G39">
            <v>104749</v>
          </cell>
          <cell r="H39">
            <v>0</v>
          </cell>
          <cell r="I39">
            <v>104749</v>
          </cell>
          <cell r="J39">
            <v>0</v>
          </cell>
          <cell r="K39">
            <v>0</v>
          </cell>
          <cell r="L39">
            <v>0</v>
          </cell>
          <cell r="M39">
            <v>0</v>
          </cell>
          <cell r="N39">
            <v>0</v>
          </cell>
          <cell r="O39">
            <v>0</v>
          </cell>
          <cell r="P39">
            <v>28452532.899999999</v>
          </cell>
          <cell r="Q39">
            <v>14226266.9</v>
          </cell>
          <cell r="R39">
            <v>11381013</v>
          </cell>
          <cell r="S39">
            <v>2560728</v>
          </cell>
          <cell r="T39">
            <v>284525</v>
          </cell>
          <cell r="U39">
            <v>28452533</v>
          </cell>
          <cell r="V39">
            <v>0</v>
          </cell>
          <cell r="W39">
            <v>14226266.9</v>
          </cell>
          <cell r="X39">
            <v>104749</v>
          </cell>
          <cell r="Y39">
            <v>104749</v>
          </cell>
          <cell r="Z39">
            <v>0</v>
          </cell>
          <cell r="AA39">
            <v>0</v>
          </cell>
          <cell r="AB39">
            <v>0</v>
          </cell>
          <cell r="AC39">
            <v>0</v>
          </cell>
          <cell r="AD39">
            <v>0</v>
          </cell>
          <cell r="AE39">
            <v>0</v>
          </cell>
          <cell r="AF39">
            <v>0</v>
          </cell>
          <cell r="AG39">
            <v>0</v>
          </cell>
          <cell r="AH39">
            <v>0</v>
          </cell>
          <cell r="AI39">
            <v>0</v>
          </cell>
          <cell r="AJ39">
            <v>0</v>
          </cell>
          <cell r="AK39">
            <v>0</v>
          </cell>
          <cell r="AL39">
            <v>0</v>
          </cell>
          <cell r="AM39">
            <v>-225135</v>
          </cell>
          <cell r="AN39">
            <v>-180108</v>
          </cell>
          <cell r="AO39">
            <v>-40524.300000000003</v>
          </cell>
          <cell r="AP39">
            <v>-4502.7</v>
          </cell>
          <cell r="AQ39">
            <v>-450270</v>
          </cell>
          <cell r="AR39">
            <v>14001132</v>
          </cell>
          <cell r="AS39">
            <v>11305654</v>
          </cell>
          <cell r="AT39">
            <v>2520204</v>
          </cell>
          <cell r="AU39">
            <v>280022</v>
          </cell>
          <cell r="AV39">
            <v>28107012</v>
          </cell>
          <cell r="AW39">
            <v>121930</v>
          </cell>
          <cell r="AX39">
            <v>27184</v>
          </cell>
          <cell r="AY39">
            <v>3020</v>
          </cell>
          <cell r="AZ39">
            <v>152134</v>
          </cell>
          <cell r="BA39">
            <v>210518</v>
          </cell>
          <cell r="BB39">
            <v>47367</v>
          </cell>
          <cell r="BC39">
            <v>5263</v>
          </cell>
          <cell r="BD39">
            <v>263148</v>
          </cell>
          <cell r="BE39">
            <v>0</v>
          </cell>
          <cell r="BF39">
            <v>0</v>
          </cell>
          <cell r="BG39">
            <v>0</v>
          </cell>
          <cell r="BH39">
            <v>0</v>
          </cell>
          <cell r="BI39">
            <v>0</v>
          </cell>
          <cell r="BJ39">
            <v>0</v>
          </cell>
          <cell r="BK39">
            <v>0</v>
          </cell>
          <cell r="BL39">
            <v>0</v>
          </cell>
          <cell r="BM39">
            <v>0</v>
          </cell>
          <cell r="BN39">
            <v>0</v>
          </cell>
          <cell r="BO39">
            <v>0</v>
          </cell>
          <cell r="BP39">
            <v>0</v>
          </cell>
          <cell r="BQ39">
            <v>286824</v>
          </cell>
          <cell r="BR39">
            <v>64536</v>
          </cell>
          <cell r="BS39">
            <v>7171</v>
          </cell>
          <cell r="BT39">
            <v>358531</v>
          </cell>
          <cell r="BU39">
            <v>619272</v>
          </cell>
          <cell r="BV39">
            <v>139087</v>
          </cell>
          <cell r="BW39">
            <v>15454</v>
          </cell>
          <cell r="BX39">
            <v>773813</v>
          </cell>
          <cell r="BY39" t="str">
            <v>Brentwood</v>
          </cell>
          <cell r="BZ39" t="str">
            <v>Essex</v>
          </cell>
          <cell r="CA39" t="str">
            <v>Essex Fire Authority</v>
          </cell>
        </row>
        <row r="40">
          <cell r="A40">
            <v>33</v>
          </cell>
          <cell r="B40" t="str">
            <v>Brighton &amp; Hove</v>
          </cell>
          <cell r="C40" t="str">
            <v>E1401</v>
          </cell>
          <cell r="D40">
            <v>105600545</v>
          </cell>
          <cell r="E40">
            <v>84754</v>
          </cell>
          <cell r="F40">
            <v>0</v>
          </cell>
          <cell r="G40">
            <v>418801</v>
          </cell>
          <cell r="H40">
            <v>0</v>
          </cell>
          <cell r="I40">
            <v>418801</v>
          </cell>
          <cell r="J40">
            <v>0</v>
          </cell>
          <cell r="K40">
            <v>0</v>
          </cell>
          <cell r="L40">
            <v>0</v>
          </cell>
          <cell r="M40">
            <v>0</v>
          </cell>
          <cell r="N40">
            <v>0</v>
          </cell>
          <cell r="O40">
            <v>0</v>
          </cell>
          <cell r="P40">
            <v>105266498</v>
          </cell>
          <cell r="Q40">
            <v>52633249</v>
          </cell>
          <cell r="R40">
            <v>51580584</v>
          </cell>
          <cell r="S40">
            <v>0</v>
          </cell>
          <cell r="T40">
            <v>1052665</v>
          </cell>
          <cell r="U40">
            <v>105266498</v>
          </cell>
          <cell r="V40">
            <v>0</v>
          </cell>
          <cell r="W40">
            <v>52633249</v>
          </cell>
          <cell r="X40">
            <v>418801</v>
          </cell>
          <cell r="Y40">
            <v>418801</v>
          </cell>
          <cell r="Z40">
            <v>0</v>
          </cell>
          <cell r="AA40">
            <v>0</v>
          </cell>
          <cell r="AB40">
            <v>0</v>
          </cell>
          <cell r="AC40">
            <v>0</v>
          </cell>
          <cell r="AD40">
            <v>0</v>
          </cell>
          <cell r="AE40">
            <v>0</v>
          </cell>
          <cell r="AF40">
            <v>0</v>
          </cell>
          <cell r="AG40">
            <v>0</v>
          </cell>
          <cell r="AH40">
            <v>0</v>
          </cell>
          <cell r="AI40">
            <v>0</v>
          </cell>
          <cell r="AJ40">
            <v>0</v>
          </cell>
          <cell r="AK40">
            <v>0</v>
          </cell>
          <cell r="AL40">
            <v>0</v>
          </cell>
          <cell r="AM40">
            <v>2014273</v>
          </cell>
          <cell r="AN40">
            <v>1973987.54</v>
          </cell>
          <cell r="AO40">
            <v>0</v>
          </cell>
          <cell r="AP40">
            <v>40285.46</v>
          </cell>
          <cell r="AQ40">
            <v>4028546</v>
          </cell>
          <cell r="AR40">
            <v>54647522</v>
          </cell>
          <cell r="AS40">
            <v>53973373</v>
          </cell>
          <cell r="AT40">
            <v>0</v>
          </cell>
          <cell r="AU40">
            <v>1092950</v>
          </cell>
          <cell r="AV40">
            <v>109713845</v>
          </cell>
          <cell r="AW40">
            <v>552010</v>
          </cell>
          <cell r="AX40">
            <v>0</v>
          </cell>
          <cell r="AY40">
            <v>11175</v>
          </cell>
          <cell r="AZ40">
            <v>563185</v>
          </cell>
          <cell r="BA40">
            <v>1452270</v>
          </cell>
          <cell r="BB40">
            <v>0</v>
          </cell>
          <cell r="BC40">
            <v>29638</v>
          </cell>
          <cell r="BD40">
            <v>1481908</v>
          </cell>
          <cell r="BE40">
            <v>4952</v>
          </cell>
          <cell r="BF40">
            <v>0</v>
          </cell>
          <cell r="BG40">
            <v>101</v>
          </cell>
          <cell r="BH40">
            <v>5053</v>
          </cell>
          <cell r="BI40">
            <v>14856</v>
          </cell>
          <cell r="BJ40">
            <v>0</v>
          </cell>
          <cell r="BK40">
            <v>303</v>
          </cell>
          <cell r="BL40">
            <v>15159</v>
          </cell>
          <cell r="BM40">
            <v>38131</v>
          </cell>
          <cell r="BN40">
            <v>0</v>
          </cell>
          <cell r="BO40">
            <v>778</v>
          </cell>
          <cell r="BP40">
            <v>38909</v>
          </cell>
          <cell r="BQ40">
            <v>1122622</v>
          </cell>
          <cell r="BR40">
            <v>0</v>
          </cell>
          <cell r="BS40">
            <v>22911</v>
          </cell>
          <cell r="BT40">
            <v>1145533</v>
          </cell>
          <cell r="BU40">
            <v>3184841</v>
          </cell>
          <cell r="BV40">
            <v>0</v>
          </cell>
          <cell r="BW40">
            <v>64906</v>
          </cell>
          <cell r="BX40">
            <v>3249747</v>
          </cell>
          <cell r="BY40" t="str">
            <v>Brighton &amp; Hove UA</v>
          </cell>
          <cell r="BZ40" t="str">
            <v>UA</v>
          </cell>
          <cell r="CA40" t="str">
            <v>East Sussex Fire Authority</v>
          </cell>
        </row>
        <row r="41">
          <cell r="A41">
            <v>34</v>
          </cell>
          <cell r="B41" t="str">
            <v>Bristol</v>
          </cell>
          <cell r="C41" t="str">
            <v>E0102</v>
          </cell>
          <cell r="D41">
            <v>208851869</v>
          </cell>
          <cell r="E41">
            <v>1647527</v>
          </cell>
          <cell r="F41">
            <v>0</v>
          </cell>
          <cell r="G41">
            <v>722649</v>
          </cell>
          <cell r="H41">
            <v>0</v>
          </cell>
          <cell r="I41">
            <v>722649</v>
          </cell>
          <cell r="J41">
            <v>0</v>
          </cell>
          <cell r="K41">
            <v>0</v>
          </cell>
          <cell r="L41">
            <v>4378558</v>
          </cell>
          <cell r="M41">
            <v>258</v>
          </cell>
          <cell r="N41">
            <v>258</v>
          </cell>
          <cell r="O41">
            <v>0</v>
          </cell>
          <cell r="P41">
            <v>205397931</v>
          </cell>
          <cell r="Q41">
            <v>102698966</v>
          </cell>
          <cell r="R41">
            <v>100644986</v>
          </cell>
          <cell r="S41">
            <v>0</v>
          </cell>
          <cell r="T41">
            <v>2053979</v>
          </cell>
          <cell r="U41">
            <v>205397931</v>
          </cell>
          <cell r="V41">
            <v>280000</v>
          </cell>
          <cell r="W41">
            <v>102418966</v>
          </cell>
          <cell r="X41">
            <v>722649</v>
          </cell>
          <cell r="Y41">
            <v>722649</v>
          </cell>
          <cell r="Z41">
            <v>0</v>
          </cell>
          <cell r="AA41">
            <v>0</v>
          </cell>
          <cell r="AB41">
            <v>4378558</v>
          </cell>
          <cell r="AC41">
            <v>4378558</v>
          </cell>
          <cell r="AD41">
            <v>258</v>
          </cell>
          <cell r="AE41">
            <v>0</v>
          </cell>
          <cell r="AF41">
            <v>258</v>
          </cell>
          <cell r="AG41">
            <v>280000</v>
          </cell>
          <cell r="AH41">
            <v>0</v>
          </cell>
          <cell r="AI41">
            <v>0</v>
          </cell>
          <cell r="AJ41">
            <v>280000</v>
          </cell>
          <cell r="AK41">
            <v>0</v>
          </cell>
          <cell r="AL41">
            <v>0</v>
          </cell>
          <cell r="AM41">
            <v>-2782690.5</v>
          </cell>
          <cell r="AN41">
            <v>-2727036.7</v>
          </cell>
          <cell r="AO41">
            <v>0</v>
          </cell>
          <cell r="AP41">
            <v>-55653.8</v>
          </cell>
          <cell r="AQ41">
            <v>-5565381</v>
          </cell>
          <cell r="AR41">
            <v>99636276</v>
          </cell>
          <cell r="AS41">
            <v>103299414</v>
          </cell>
          <cell r="AT41">
            <v>0</v>
          </cell>
          <cell r="AU41">
            <v>1998325</v>
          </cell>
          <cell r="AV41">
            <v>204934015</v>
          </cell>
          <cell r="AW41">
            <v>1125546</v>
          </cell>
          <cell r="AX41">
            <v>0</v>
          </cell>
          <cell r="AY41">
            <v>21804</v>
          </cell>
          <cell r="AZ41">
            <v>1147350</v>
          </cell>
          <cell r="BA41">
            <v>1330285</v>
          </cell>
          <cell r="BB41">
            <v>0</v>
          </cell>
          <cell r="BC41">
            <v>27149</v>
          </cell>
          <cell r="BD41">
            <v>1357434</v>
          </cell>
          <cell r="BE41">
            <v>49520</v>
          </cell>
          <cell r="BF41">
            <v>0</v>
          </cell>
          <cell r="BG41">
            <v>1011</v>
          </cell>
          <cell r="BH41">
            <v>50531</v>
          </cell>
          <cell r="BI41">
            <v>0</v>
          </cell>
          <cell r="BJ41">
            <v>0</v>
          </cell>
          <cell r="BK41">
            <v>0</v>
          </cell>
          <cell r="BL41">
            <v>0</v>
          </cell>
          <cell r="BM41">
            <v>619002</v>
          </cell>
          <cell r="BN41">
            <v>0</v>
          </cell>
          <cell r="BO41">
            <v>12633</v>
          </cell>
          <cell r="BP41">
            <v>631635</v>
          </cell>
          <cell r="BQ41">
            <v>990404</v>
          </cell>
          <cell r="BR41">
            <v>0</v>
          </cell>
          <cell r="BS41">
            <v>20212</v>
          </cell>
          <cell r="BT41">
            <v>1010616</v>
          </cell>
          <cell r="BU41">
            <v>4114757</v>
          </cell>
          <cell r="BV41">
            <v>0</v>
          </cell>
          <cell r="BW41">
            <v>82809</v>
          </cell>
          <cell r="BX41">
            <v>4197566</v>
          </cell>
          <cell r="BY41" t="str">
            <v>Bristol UA</v>
          </cell>
          <cell r="BZ41" t="str">
            <v>UA</v>
          </cell>
          <cell r="CA41" t="str">
            <v>Avon Fire Authority</v>
          </cell>
        </row>
        <row r="42">
          <cell r="A42">
            <v>35</v>
          </cell>
          <cell r="B42" t="str">
            <v>Broadland</v>
          </cell>
          <cell r="C42" t="str">
            <v>E2632</v>
          </cell>
          <cell r="D42">
            <v>29700093.5</v>
          </cell>
          <cell r="E42">
            <v>0</v>
          </cell>
          <cell r="F42">
            <v>1785</v>
          </cell>
          <cell r="G42">
            <v>137480</v>
          </cell>
          <cell r="H42">
            <v>0</v>
          </cell>
          <cell r="I42">
            <v>137480</v>
          </cell>
          <cell r="J42">
            <v>0</v>
          </cell>
          <cell r="K42">
            <v>0</v>
          </cell>
          <cell r="L42">
            <v>0</v>
          </cell>
          <cell r="M42">
            <v>5000</v>
          </cell>
          <cell r="N42">
            <v>5000</v>
          </cell>
          <cell r="O42">
            <v>0</v>
          </cell>
          <cell r="P42">
            <v>29555828.5</v>
          </cell>
          <cell r="Q42">
            <v>14777914.5</v>
          </cell>
          <cell r="R42">
            <v>11822331</v>
          </cell>
          <cell r="S42">
            <v>2955583</v>
          </cell>
          <cell r="T42">
            <v>0</v>
          </cell>
          <cell r="U42">
            <v>29555828</v>
          </cell>
          <cell r="V42">
            <v>0</v>
          </cell>
          <cell r="W42">
            <v>14777914.5</v>
          </cell>
          <cell r="X42">
            <v>137480</v>
          </cell>
          <cell r="Y42">
            <v>137480</v>
          </cell>
          <cell r="Z42">
            <v>0</v>
          </cell>
          <cell r="AA42">
            <v>0</v>
          </cell>
          <cell r="AB42">
            <v>0</v>
          </cell>
          <cell r="AC42">
            <v>0</v>
          </cell>
          <cell r="AD42">
            <v>5000</v>
          </cell>
          <cell r="AE42">
            <v>0</v>
          </cell>
          <cell r="AF42">
            <v>5000</v>
          </cell>
          <cell r="AG42">
            <v>0</v>
          </cell>
          <cell r="AH42">
            <v>0</v>
          </cell>
          <cell r="AI42">
            <v>0</v>
          </cell>
          <cell r="AJ42">
            <v>0</v>
          </cell>
          <cell r="AK42">
            <v>0</v>
          </cell>
          <cell r="AL42">
            <v>0</v>
          </cell>
          <cell r="AM42">
            <v>-22643</v>
          </cell>
          <cell r="AN42">
            <v>-18114.400000000001</v>
          </cell>
          <cell r="AO42">
            <v>-4528.6000000000004</v>
          </cell>
          <cell r="AP42">
            <v>0</v>
          </cell>
          <cell r="AQ42">
            <v>-45286</v>
          </cell>
          <cell r="AR42">
            <v>14755271</v>
          </cell>
          <cell r="AS42">
            <v>11946697</v>
          </cell>
          <cell r="AT42">
            <v>2951054</v>
          </cell>
          <cell r="AU42">
            <v>0</v>
          </cell>
          <cell r="AV42">
            <v>29653022</v>
          </cell>
          <cell r="AW42">
            <v>127015</v>
          </cell>
          <cell r="AX42">
            <v>31376</v>
          </cell>
          <cell r="AY42">
            <v>0</v>
          </cell>
          <cell r="AZ42">
            <v>158391</v>
          </cell>
          <cell r="BA42">
            <v>484710</v>
          </cell>
          <cell r="BB42">
            <v>121178</v>
          </cell>
          <cell r="BC42">
            <v>0</v>
          </cell>
          <cell r="BD42">
            <v>605888</v>
          </cell>
          <cell r="BE42">
            <v>4851</v>
          </cell>
          <cell r="BF42">
            <v>1213</v>
          </cell>
          <cell r="BG42">
            <v>0</v>
          </cell>
          <cell r="BH42">
            <v>6064</v>
          </cell>
          <cell r="BI42">
            <v>20212</v>
          </cell>
          <cell r="BJ42">
            <v>5053</v>
          </cell>
          <cell r="BK42">
            <v>0</v>
          </cell>
          <cell r="BL42">
            <v>25265</v>
          </cell>
          <cell r="BM42">
            <v>10106</v>
          </cell>
          <cell r="BN42">
            <v>2527</v>
          </cell>
          <cell r="BO42">
            <v>0</v>
          </cell>
          <cell r="BP42">
            <v>12633</v>
          </cell>
          <cell r="BQ42">
            <v>131380</v>
          </cell>
          <cell r="BR42">
            <v>32845</v>
          </cell>
          <cell r="BS42">
            <v>0</v>
          </cell>
          <cell r="BT42">
            <v>164225</v>
          </cell>
          <cell r="BU42">
            <v>778274</v>
          </cell>
          <cell r="BV42">
            <v>194192</v>
          </cell>
          <cell r="BW42">
            <v>0</v>
          </cell>
          <cell r="BX42">
            <v>972466</v>
          </cell>
          <cell r="BY42" t="str">
            <v>Broadland</v>
          </cell>
          <cell r="BZ42" t="str">
            <v>Norfolk</v>
          </cell>
          <cell r="CA42" t="str">
            <v>County</v>
          </cell>
        </row>
        <row r="43">
          <cell r="A43">
            <v>36</v>
          </cell>
          <cell r="B43" t="str">
            <v>Bromley</v>
          </cell>
          <cell r="C43" t="str">
            <v>E5034</v>
          </cell>
          <cell r="D43">
            <v>81877411</v>
          </cell>
          <cell r="E43">
            <v>19127</v>
          </cell>
          <cell r="F43">
            <v>0</v>
          </cell>
          <cell r="G43">
            <v>347201</v>
          </cell>
          <cell r="H43">
            <v>0</v>
          </cell>
          <cell r="I43">
            <v>347201</v>
          </cell>
          <cell r="J43">
            <v>0</v>
          </cell>
          <cell r="K43">
            <v>0</v>
          </cell>
          <cell r="L43">
            <v>0</v>
          </cell>
          <cell r="M43">
            <v>0</v>
          </cell>
          <cell r="N43">
            <v>0</v>
          </cell>
          <cell r="O43">
            <v>0</v>
          </cell>
          <cell r="P43">
            <v>81549337</v>
          </cell>
          <cell r="Q43">
            <v>40774669</v>
          </cell>
          <cell r="R43">
            <v>24464801</v>
          </cell>
          <cell r="S43">
            <v>16309867</v>
          </cell>
          <cell r="T43">
            <v>0</v>
          </cell>
          <cell r="U43">
            <v>81549337</v>
          </cell>
          <cell r="V43">
            <v>0</v>
          </cell>
          <cell r="W43">
            <v>40774669</v>
          </cell>
          <cell r="X43">
            <v>347201</v>
          </cell>
          <cell r="Y43">
            <v>347201</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40774669</v>
          </cell>
          <cell r="AS43">
            <v>24812002</v>
          </cell>
          <cell r="AT43">
            <v>16309867</v>
          </cell>
          <cell r="AU43">
            <v>0</v>
          </cell>
          <cell r="AV43">
            <v>81896538</v>
          </cell>
          <cell r="AW43">
            <v>263397</v>
          </cell>
          <cell r="AX43">
            <v>173141</v>
          </cell>
          <cell r="AY43">
            <v>0</v>
          </cell>
          <cell r="AZ43">
            <v>436538</v>
          </cell>
          <cell r="BA43">
            <v>646915</v>
          </cell>
          <cell r="BB43">
            <v>431277</v>
          </cell>
          <cell r="BC43">
            <v>0</v>
          </cell>
          <cell r="BD43">
            <v>1078192</v>
          </cell>
          <cell r="BE43">
            <v>0</v>
          </cell>
          <cell r="BF43">
            <v>0</v>
          </cell>
          <cell r="BG43">
            <v>0</v>
          </cell>
          <cell r="BH43">
            <v>0</v>
          </cell>
          <cell r="BI43">
            <v>0</v>
          </cell>
          <cell r="BJ43">
            <v>0</v>
          </cell>
          <cell r="BK43">
            <v>0</v>
          </cell>
          <cell r="BL43">
            <v>0</v>
          </cell>
          <cell r="BM43">
            <v>32567</v>
          </cell>
          <cell r="BN43">
            <v>21712</v>
          </cell>
          <cell r="BO43">
            <v>0</v>
          </cell>
          <cell r="BP43">
            <v>54279</v>
          </cell>
          <cell r="BQ43">
            <v>587326</v>
          </cell>
          <cell r="BR43">
            <v>391551</v>
          </cell>
          <cell r="BS43">
            <v>0</v>
          </cell>
          <cell r="BT43">
            <v>978877</v>
          </cell>
          <cell r="BU43">
            <v>1530205</v>
          </cell>
          <cell r="BV43">
            <v>1017681</v>
          </cell>
          <cell r="BW43">
            <v>0</v>
          </cell>
          <cell r="BX43">
            <v>2547886</v>
          </cell>
          <cell r="BY43" t="str">
            <v>Bromley</v>
          </cell>
          <cell r="BZ43" t="str">
            <v>Greater London Authority</v>
          </cell>
          <cell r="CA43" t="str">
            <v>NA</v>
          </cell>
        </row>
        <row r="44">
          <cell r="A44">
            <v>37</v>
          </cell>
          <cell r="B44" t="str">
            <v>Bromsgrove</v>
          </cell>
          <cell r="C44" t="str">
            <v>E1831</v>
          </cell>
          <cell r="D44">
            <v>26492929</v>
          </cell>
          <cell r="E44">
            <v>76284.98</v>
          </cell>
          <cell r="F44">
            <v>0</v>
          </cell>
          <cell r="G44">
            <v>124226</v>
          </cell>
          <cell r="H44">
            <v>0</v>
          </cell>
          <cell r="I44">
            <v>124226</v>
          </cell>
          <cell r="J44">
            <v>0</v>
          </cell>
          <cell r="K44">
            <v>0</v>
          </cell>
          <cell r="L44">
            <v>0</v>
          </cell>
          <cell r="M44">
            <v>0</v>
          </cell>
          <cell r="N44">
            <v>0</v>
          </cell>
          <cell r="O44">
            <v>0</v>
          </cell>
          <cell r="P44">
            <v>26444988</v>
          </cell>
          <cell r="Q44">
            <v>13222494</v>
          </cell>
          <cell r="R44">
            <v>10577995</v>
          </cell>
          <cell r="S44">
            <v>2380049</v>
          </cell>
          <cell r="T44">
            <v>264450</v>
          </cell>
          <cell r="U44">
            <v>26444988</v>
          </cell>
          <cell r="V44">
            <v>0</v>
          </cell>
          <cell r="W44">
            <v>13222494</v>
          </cell>
          <cell r="X44">
            <v>124226</v>
          </cell>
          <cell r="Y44">
            <v>124226</v>
          </cell>
          <cell r="Z44">
            <v>0</v>
          </cell>
          <cell r="AA44">
            <v>0</v>
          </cell>
          <cell r="AB44">
            <v>0</v>
          </cell>
          <cell r="AC44">
            <v>0</v>
          </cell>
          <cell r="AD44">
            <v>0</v>
          </cell>
          <cell r="AE44">
            <v>0</v>
          </cell>
          <cell r="AF44">
            <v>0</v>
          </cell>
          <cell r="AG44">
            <v>0</v>
          </cell>
          <cell r="AH44">
            <v>0</v>
          </cell>
          <cell r="AI44">
            <v>0</v>
          </cell>
          <cell r="AJ44">
            <v>0</v>
          </cell>
          <cell r="AK44">
            <v>0</v>
          </cell>
          <cell r="AL44">
            <v>0</v>
          </cell>
          <cell r="AM44">
            <v>-275673.5</v>
          </cell>
          <cell r="AN44">
            <v>-220538.8</v>
          </cell>
          <cell r="AO44">
            <v>-49621.23</v>
          </cell>
          <cell r="AP44">
            <v>-5513.47</v>
          </cell>
          <cell r="AQ44">
            <v>-551347</v>
          </cell>
          <cell r="AR44">
            <v>12946821</v>
          </cell>
          <cell r="AS44">
            <v>10481682</v>
          </cell>
          <cell r="AT44">
            <v>2330428</v>
          </cell>
          <cell r="AU44">
            <v>258937</v>
          </cell>
          <cell r="AV44">
            <v>26017867</v>
          </cell>
          <cell r="AW44">
            <v>113612</v>
          </cell>
          <cell r="AX44">
            <v>25266</v>
          </cell>
          <cell r="AY44">
            <v>2807</v>
          </cell>
          <cell r="AZ44">
            <v>141685</v>
          </cell>
          <cell r="BA44">
            <v>372089</v>
          </cell>
          <cell r="BB44">
            <v>83720</v>
          </cell>
          <cell r="BC44">
            <v>9302</v>
          </cell>
          <cell r="BD44">
            <v>465111</v>
          </cell>
          <cell r="BE44">
            <v>0</v>
          </cell>
          <cell r="BF44">
            <v>0</v>
          </cell>
          <cell r="BG44">
            <v>0</v>
          </cell>
          <cell r="BH44">
            <v>0</v>
          </cell>
          <cell r="BI44">
            <v>0</v>
          </cell>
          <cell r="BJ44">
            <v>0</v>
          </cell>
          <cell r="BK44">
            <v>0</v>
          </cell>
          <cell r="BL44">
            <v>0</v>
          </cell>
          <cell r="BM44">
            <v>2607</v>
          </cell>
          <cell r="BN44">
            <v>586</v>
          </cell>
          <cell r="BO44">
            <v>65</v>
          </cell>
          <cell r="BP44">
            <v>3258</v>
          </cell>
          <cell r="BQ44">
            <v>172638</v>
          </cell>
          <cell r="BR44">
            <v>38844</v>
          </cell>
          <cell r="BS44">
            <v>4316</v>
          </cell>
          <cell r="BT44">
            <v>215798</v>
          </cell>
          <cell r="BU44">
            <v>660946</v>
          </cell>
          <cell r="BV44">
            <v>148416</v>
          </cell>
          <cell r="BW44">
            <v>16490</v>
          </cell>
          <cell r="BX44">
            <v>825852</v>
          </cell>
          <cell r="BY44" t="str">
            <v>Bromsgrove</v>
          </cell>
          <cell r="BZ44" t="str">
            <v>Worcestershire</v>
          </cell>
          <cell r="CA44" t="str">
            <v>Hereford and Worcester Fire Authority</v>
          </cell>
        </row>
        <row r="45">
          <cell r="A45">
            <v>38</v>
          </cell>
          <cell r="B45" t="str">
            <v>Broxbourne</v>
          </cell>
          <cell r="C45" t="str">
            <v>E1931</v>
          </cell>
          <cell r="D45">
            <v>40056722</v>
          </cell>
          <cell r="E45">
            <v>0</v>
          </cell>
          <cell r="F45">
            <v>425451</v>
          </cell>
          <cell r="G45">
            <v>115645</v>
          </cell>
          <cell r="H45">
            <v>0</v>
          </cell>
          <cell r="I45">
            <v>115645</v>
          </cell>
          <cell r="J45">
            <v>0</v>
          </cell>
          <cell r="K45">
            <v>0</v>
          </cell>
          <cell r="L45">
            <v>0</v>
          </cell>
          <cell r="M45">
            <v>0</v>
          </cell>
          <cell r="N45">
            <v>0</v>
          </cell>
          <cell r="O45">
            <v>0</v>
          </cell>
          <cell r="P45">
            <v>39515626</v>
          </cell>
          <cell r="Q45">
            <v>19757813</v>
          </cell>
          <cell r="R45">
            <v>15806250</v>
          </cell>
          <cell r="S45">
            <v>3951563</v>
          </cell>
          <cell r="T45">
            <v>0</v>
          </cell>
          <cell r="U45">
            <v>39515626</v>
          </cell>
          <cell r="V45">
            <v>0</v>
          </cell>
          <cell r="W45">
            <v>19757813</v>
          </cell>
          <cell r="X45">
            <v>115645</v>
          </cell>
          <cell r="Y45">
            <v>115645</v>
          </cell>
          <cell r="Z45">
            <v>0</v>
          </cell>
          <cell r="AA45">
            <v>0</v>
          </cell>
          <cell r="AB45">
            <v>0</v>
          </cell>
          <cell r="AC45">
            <v>0</v>
          </cell>
          <cell r="AD45">
            <v>0</v>
          </cell>
          <cell r="AE45">
            <v>0</v>
          </cell>
          <cell r="AF45">
            <v>0</v>
          </cell>
          <cell r="AG45">
            <v>0</v>
          </cell>
          <cell r="AH45">
            <v>0</v>
          </cell>
          <cell r="AI45">
            <v>0</v>
          </cell>
          <cell r="AJ45">
            <v>0</v>
          </cell>
          <cell r="AK45">
            <v>0</v>
          </cell>
          <cell r="AL45">
            <v>0</v>
          </cell>
          <cell r="AM45">
            <v>12090</v>
          </cell>
          <cell r="AN45">
            <v>9672</v>
          </cell>
          <cell r="AO45">
            <v>2418</v>
          </cell>
          <cell r="AP45">
            <v>0</v>
          </cell>
          <cell r="AQ45">
            <v>24180</v>
          </cell>
          <cell r="AR45">
            <v>19769903</v>
          </cell>
          <cell r="AS45">
            <v>15931567</v>
          </cell>
          <cell r="AT45">
            <v>3953981</v>
          </cell>
          <cell r="AU45">
            <v>0</v>
          </cell>
          <cell r="AV45">
            <v>39655451</v>
          </cell>
          <cell r="AW45">
            <v>169022</v>
          </cell>
          <cell r="AX45">
            <v>41949</v>
          </cell>
          <cell r="AY45">
            <v>0</v>
          </cell>
          <cell r="AZ45">
            <v>210971</v>
          </cell>
          <cell r="BA45">
            <v>263973</v>
          </cell>
          <cell r="BB45">
            <v>65993</v>
          </cell>
          <cell r="BC45">
            <v>0</v>
          </cell>
          <cell r="BD45">
            <v>329966</v>
          </cell>
          <cell r="BE45">
            <v>0</v>
          </cell>
          <cell r="BF45">
            <v>0</v>
          </cell>
          <cell r="BG45">
            <v>0</v>
          </cell>
          <cell r="BH45">
            <v>0</v>
          </cell>
          <cell r="BI45">
            <v>0</v>
          </cell>
          <cell r="BJ45">
            <v>0</v>
          </cell>
          <cell r="BK45">
            <v>0</v>
          </cell>
          <cell r="BL45">
            <v>0</v>
          </cell>
          <cell r="BM45">
            <v>101062</v>
          </cell>
          <cell r="BN45">
            <v>25265</v>
          </cell>
          <cell r="BO45">
            <v>0</v>
          </cell>
          <cell r="BP45">
            <v>126327</v>
          </cell>
          <cell r="BQ45">
            <v>252654</v>
          </cell>
          <cell r="BR45">
            <v>63163</v>
          </cell>
          <cell r="BS45">
            <v>0</v>
          </cell>
          <cell r="BT45">
            <v>315817</v>
          </cell>
          <cell r="BU45">
            <v>786711</v>
          </cell>
          <cell r="BV45">
            <v>196370</v>
          </cell>
          <cell r="BW45">
            <v>0</v>
          </cell>
          <cell r="BX45">
            <v>983081</v>
          </cell>
          <cell r="BY45" t="str">
            <v>Broxbourne</v>
          </cell>
          <cell r="BZ45" t="str">
            <v>Hertfordshire</v>
          </cell>
          <cell r="CA45" t="str">
            <v>County</v>
          </cell>
        </row>
        <row r="46">
          <cell r="A46">
            <v>39</v>
          </cell>
          <cell r="B46" t="str">
            <v>Broxtowe</v>
          </cell>
          <cell r="C46" t="str">
            <v>E3033</v>
          </cell>
          <cell r="D46">
            <v>24596560.100000001</v>
          </cell>
          <cell r="E46">
            <v>0</v>
          </cell>
          <cell r="F46">
            <v>12949.84</v>
          </cell>
          <cell r="G46">
            <v>107581</v>
          </cell>
          <cell r="H46">
            <v>5000</v>
          </cell>
          <cell r="I46">
            <v>112581</v>
          </cell>
          <cell r="J46">
            <v>0</v>
          </cell>
          <cell r="K46">
            <v>0</v>
          </cell>
          <cell r="L46">
            <v>0</v>
          </cell>
          <cell r="M46">
            <v>0</v>
          </cell>
          <cell r="N46">
            <v>0</v>
          </cell>
          <cell r="O46">
            <v>0</v>
          </cell>
          <cell r="P46">
            <v>24471029.300000001</v>
          </cell>
          <cell r="Q46">
            <v>12235514.300000001</v>
          </cell>
          <cell r="R46">
            <v>9788412</v>
          </cell>
          <cell r="S46">
            <v>2202393</v>
          </cell>
          <cell r="T46">
            <v>244710</v>
          </cell>
          <cell r="U46">
            <v>24471029</v>
          </cell>
          <cell r="V46">
            <v>0</v>
          </cell>
          <cell r="W46">
            <v>12235514.300000001</v>
          </cell>
          <cell r="X46">
            <v>112581</v>
          </cell>
          <cell r="Y46">
            <v>112581</v>
          </cell>
          <cell r="Z46">
            <v>0</v>
          </cell>
          <cell r="AA46">
            <v>0</v>
          </cell>
          <cell r="AB46">
            <v>0</v>
          </cell>
          <cell r="AC46">
            <v>0</v>
          </cell>
          <cell r="AD46">
            <v>0</v>
          </cell>
          <cell r="AE46">
            <v>0</v>
          </cell>
          <cell r="AF46">
            <v>0</v>
          </cell>
          <cell r="AG46">
            <v>0</v>
          </cell>
          <cell r="AH46">
            <v>0</v>
          </cell>
          <cell r="AI46">
            <v>0</v>
          </cell>
          <cell r="AJ46">
            <v>0</v>
          </cell>
          <cell r="AK46">
            <v>0</v>
          </cell>
          <cell r="AL46">
            <v>0</v>
          </cell>
          <cell r="AM46">
            <v>-818517</v>
          </cell>
          <cell r="AN46">
            <v>-654813.6</v>
          </cell>
          <cell r="AO46">
            <v>-147333.06</v>
          </cell>
          <cell r="AP46">
            <v>-16370.34</v>
          </cell>
          <cell r="AQ46">
            <v>-1637034</v>
          </cell>
          <cell r="AR46">
            <v>11416997</v>
          </cell>
          <cell r="AS46">
            <v>9246179</v>
          </cell>
          <cell r="AT46">
            <v>2055060</v>
          </cell>
          <cell r="AU46">
            <v>228340</v>
          </cell>
          <cell r="AV46">
            <v>22946576</v>
          </cell>
          <cell r="AW46">
            <v>105106</v>
          </cell>
          <cell r="AX46">
            <v>23380</v>
          </cell>
          <cell r="AY46">
            <v>2598</v>
          </cell>
          <cell r="AZ46">
            <v>131084</v>
          </cell>
          <cell r="BA46">
            <v>303725</v>
          </cell>
          <cell r="BB46">
            <v>68338</v>
          </cell>
          <cell r="BC46">
            <v>7593</v>
          </cell>
          <cell r="BD46">
            <v>379656</v>
          </cell>
          <cell r="BE46">
            <v>0</v>
          </cell>
          <cell r="BF46">
            <v>0</v>
          </cell>
          <cell r="BG46">
            <v>0</v>
          </cell>
          <cell r="BH46">
            <v>0</v>
          </cell>
          <cell r="BI46">
            <v>0</v>
          </cell>
          <cell r="BJ46">
            <v>0</v>
          </cell>
          <cell r="BK46">
            <v>0</v>
          </cell>
          <cell r="BL46">
            <v>0</v>
          </cell>
          <cell r="BM46">
            <v>0</v>
          </cell>
          <cell r="BN46">
            <v>0</v>
          </cell>
          <cell r="BO46">
            <v>0</v>
          </cell>
          <cell r="BP46">
            <v>0</v>
          </cell>
          <cell r="BQ46">
            <v>101061</v>
          </cell>
          <cell r="BR46">
            <v>22739</v>
          </cell>
          <cell r="BS46">
            <v>2527</v>
          </cell>
          <cell r="BT46">
            <v>126327</v>
          </cell>
          <cell r="BU46">
            <v>509892</v>
          </cell>
          <cell r="BV46">
            <v>114457</v>
          </cell>
          <cell r="BW46">
            <v>12718</v>
          </cell>
          <cell r="BX46">
            <v>637067</v>
          </cell>
          <cell r="BY46" t="str">
            <v>Broxtowe</v>
          </cell>
          <cell r="BZ46" t="str">
            <v>Nottinghamshire</v>
          </cell>
          <cell r="CA46" t="str">
            <v>Nottinghamshire Fire Authority</v>
          </cell>
        </row>
        <row r="47">
          <cell r="A47">
            <v>40</v>
          </cell>
          <cell r="B47" t="str">
            <v>Burnley</v>
          </cell>
          <cell r="C47" t="str">
            <v>E2333</v>
          </cell>
          <cell r="D47">
            <v>26918502</v>
          </cell>
          <cell r="E47">
            <v>58322</v>
          </cell>
          <cell r="F47">
            <v>0</v>
          </cell>
          <cell r="G47">
            <v>148397</v>
          </cell>
          <cell r="H47">
            <v>0</v>
          </cell>
          <cell r="I47">
            <v>148397</v>
          </cell>
          <cell r="J47">
            <v>0</v>
          </cell>
          <cell r="K47">
            <v>0</v>
          </cell>
          <cell r="L47">
            <v>0</v>
          </cell>
          <cell r="M47">
            <v>23859</v>
          </cell>
          <cell r="N47">
            <v>23859</v>
          </cell>
          <cell r="O47">
            <v>0</v>
          </cell>
          <cell r="P47">
            <v>26804568</v>
          </cell>
          <cell r="Q47">
            <v>13402284</v>
          </cell>
          <cell r="R47">
            <v>10721827</v>
          </cell>
          <cell r="S47">
            <v>2412411</v>
          </cell>
          <cell r="T47">
            <v>268046</v>
          </cell>
          <cell r="U47">
            <v>26804568</v>
          </cell>
          <cell r="V47">
            <v>0</v>
          </cell>
          <cell r="W47">
            <v>13402284</v>
          </cell>
          <cell r="X47">
            <v>148397</v>
          </cell>
          <cell r="Y47">
            <v>148397</v>
          </cell>
          <cell r="Z47">
            <v>0</v>
          </cell>
          <cell r="AA47">
            <v>0</v>
          </cell>
          <cell r="AB47">
            <v>0</v>
          </cell>
          <cell r="AC47">
            <v>0</v>
          </cell>
          <cell r="AD47">
            <v>23859</v>
          </cell>
          <cell r="AE47">
            <v>0</v>
          </cell>
          <cell r="AF47">
            <v>23859</v>
          </cell>
          <cell r="AG47">
            <v>0</v>
          </cell>
          <cell r="AH47">
            <v>0</v>
          </cell>
          <cell r="AI47">
            <v>0</v>
          </cell>
          <cell r="AJ47">
            <v>0</v>
          </cell>
          <cell r="AK47">
            <v>0</v>
          </cell>
          <cell r="AL47">
            <v>0</v>
          </cell>
          <cell r="AM47">
            <v>-834610</v>
          </cell>
          <cell r="AN47">
            <v>-667688</v>
          </cell>
          <cell r="AO47">
            <v>-150229.79999999999</v>
          </cell>
          <cell r="AP47">
            <v>-16692.2</v>
          </cell>
          <cell r="AQ47">
            <v>-1669220</v>
          </cell>
          <cell r="AR47">
            <v>12567674</v>
          </cell>
          <cell r="AS47">
            <v>10226395</v>
          </cell>
          <cell r="AT47">
            <v>2262181</v>
          </cell>
          <cell r="AU47">
            <v>251354</v>
          </cell>
          <cell r="AV47">
            <v>25307604</v>
          </cell>
          <cell r="AW47">
            <v>115648</v>
          </cell>
          <cell r="AX47">
            <v>25609</v>
          </cell>
          <cell r="AY47">
            <v>2846</v>
          </cell>
          <cell r="AZ47">
            <v>144103</v>
          </cell>
          <cell r="BA47">
            <v>493978</v>
          </cell>
          <cell r="BB47">
            <v>111145</v>
          </cell>
          <cell r="BC47">
            <v>12349</v>
          </cell>
          <cell r="BD47">
            <v>617472</v>
          </cell>
          <cell r="BE47">
            <v>2451</v>
          </cell>
          <cell r="BF47">
            <v>552</v>
          </cell>
          <cell r="BG47">
            <v>61</v>
          </cell>
          <cell r="BH47">
            <v>3064</v>
          </cell>
          <cell r="BI47">
            <v>26962</v>
          </cell>
          <cell r="BJ47">
            <v>6066</v>
          </cell>
          <cell r="BK47">
            <v>674</v>
          </cell>
          <cell r="BL47">
            <v>33702</v>
          </cell>
          <cell r="BM47">
            <v>2451</v>
          </cell>
          <cell r="BN47">
            <v>552</v>
          </cell>
          <cell r="BO47">
            <v>61</v>
          </cell>
          <cell r="BP47">
            <v>3064</v>
          </cell>
          <cell r="BQ47">
            <v>171572</v>
          </cell>
          <cell r="BR47">
            <v>38604</v>
          </cell>
          <cell r="BS47">
            <v>4289</v>
          </cell>
          <cell r="BT47">
            <v>214465</v>
          </cell>
          <cell r="BU47">
            <v>813062</v>
          </cell>
          <cell r="BV47">
            <v>182528</v>
          </cell>
          <cell r="BW47">
            <v>20280</v>
          </cell>
          <cell r="BX47">
            <v>1015870</v>
          </cell>
          <cell r="BY47" t="str">
            <v>Burnley</v>
          </cell>
          <cell r="BZ47" t="str">
            <v>Lancashire</v>
          </cell>
          <cell r="CA47" t="str">
            <v>Lancashire Fire Authority</v>
          </cell>
        </row>
        <row r="48">
          <cell r="A48">
            <v>41</v>
          </cell>
          <cell r="B48" t="str">
            <v>Bury</v>
          </cell>
          <cell r="C48" t="str">
            <v>E4202</v>
          </cell>
          <cell r="D48">
            <v>49045976.299999997</v>
          </cell>
          <cell r="E48">
            <v>49106</v>
          </cell>
          <cell r="F48">
            <v>0</v>
          </cell>
          <cell r="G48">
            <v>239233</v>
          </cell>
          <cell r="H48">
            <v>0</v>
          </cell>
          <cell r="I48">
            <v>239233</v>
          </cell>
          <cell r="J48">
            <v>0</v>
          </cell>
          <cell r="K48">
            <v>0</v>
          </cell>
          <cell r="L48">
            <v>0</v>
          </cell>
          <cell r="M48">
            <v>0</v>
          </cell>
          <cell r="N48">
            <v>0</v>
          </cell>
          <cell r="O48">
            <v>0</v>
          </cell>
          <cell r="P48">
            <v>48855849.299999997</v>
          </cell>
          <cell r="Q48">
            <v>24427925.300000001</v>
          </cell>
          <cell r="R48">
            <v>23939366</v>
          </cell>
          <cell r="S48">
            <v>0</v>
          </cell>
          <cell r="T48">
            <v>488558</v>
          </cell>
          <cell r="U48">
            <v>48855849</v>
          </cell>
          <cell r="V48">
            <v>0</v>
          </cell>
          <cell r="W48">
            <v>24427925.300000001</v>
          </cell>
          <cell r="X48">
            <v>239233</v>
          </cell>
          <cell r="Y48">
            <v>239233</v>
          </cell>
          <cell r="Z48">
            <v>0</v>
          </cell>
          <cell r="AA48">
            <v>0</v>
          </cell>
          <cell r="AB48">
            <v>0</v>
          </cell>
          <cell r="AC48">
            <v>0</v>
          </cell>
          <cell r="AD48">
            <v>0</v>
          </cell>
          <cell r="AE48">
            <v>0</v>
          </cell>
          <cell r="AF48">
            <v>0</v>
          </cell>
          <cell r="AG48">
            <v>0</v>
          </cell>
          <cell r="AH48">
            <v>0</v>
          </cell>
          <cell r="AI48">
            <v>0</v>
          </cell>
          <cell r="AJ48">
            <v>0</v>
          </cell>
          <cell r="AK48">
            <v>0</v>
          </cell>
          <cell r="AL48">
            <v>0</v>
          </cell>
          <cell r="AM48">
            <v>-981523</v>
          </cell>
          <cell r="AN48">
            <v>-961892.54</v>
          </cell>
          <cell r="AO48">
            <v>0</v>
          </cell>
          <cell r="AP48">
            <v>-19630.46</v>
          </cell>
          <cell r="AQ48">
            <v>-1963046</v>
          </cell>
          <cell r="AR48">
            <v>23446402</v>
          </cell>
          <cell r="AS48">
            <v>23216706</v>
          </cell>
          <cell r="AT48">
            <v>0</v>
          </cell>
          <cell r="AU48">
            <v>468928</v>
          </cell>
          <cell r="AV48">
            <v>47132036</v>
          </cell>
          <cell r="AW48">
            <v>256673</v>
          </cell>
          <cell r="AX48">
            <v>0</v>
          </cell>
          <cell r="AY48">
            <v>5186</v>
          </cell>
          <cell r="AZ48">
            <v>261859</v>
          </cell>
          <cell r="BA48">
            <v>1075775</v>
          </cell>
          <cell r="BB48">
            <v>0</v>
          </cell>
          <cell r="BC48">
            <v>21955</v>
          </cell>
          <cell r="BD48">
            <v>1097730</v>
          </cell>
          <cell r="BE48">
            <v>0</v>
          </cell>
          <cell r="BF48">
            <v>0</v>
          </cell>
          <cell r="BG48">
            <v>0</v>
          </cell>
          <cell r="BH48">
            <v>0</v>
          </cell>
          <cell r="BI48">
            <v>0</v>
          </cell>
          <cell r="BJ48">
            <v>0</v>
          </cell>
          <cell r="BK48">
            <v>0</v>
          </cell>
          <cell r="BL48">
            <v>0</v>
          </cell>
          <cell r="BM48">
            <v>109084</v>
          </cell>
          <cell r="BN48">
            <v>0</v>
          </cell>
          <cell r="BO48">
            <v>2226</v>
          </cell>
          <cell r="BP48">
            <v>111310</v>
          </cell>
          <cell r="BQ48">
            <v>531847</v>
          </cell>
          <cell r="BR48">
            <v>0</v>
          </cell>
          <cell r="BS48">
            <v>10854</v>
          </cell>
          <cell r="BT48">
            <v>542701</v>
          </cell>
          <cell r="BU48">
            <v>1973379</v>
          </cell>
          <cell r="BV48">
            <v>0</v>
          </cell>
          <cell r="BW48">
            <v>40221</v>
          </cell>
          <cell r="BX48">
            <v>2013600</v>
          </cell>
          <cell r="BY48" t="str">
            <v>Bury</v>
          </cell>
          <cell r="BZ48" t="str">
            <v>MD</v>
          </cell>
          <cell r="CA48" t="str">
            <v>Greater Manchester Fire</v>
          </cell>
        </row>
        <row r="49">
          <cell r="A49">
            <v>42</v>
          </cell>
          <cell r="B49" t="str">
            <v>Calderdale</v>
          </cell>
          <cell r="C49" t="str">
            <v>E4702</v>
          </cell>
          <cell r="D49">
            <v>58810761</v>
          </cell>
          <cell r="E49">
            <v>47517</v>
          </cell>
          <cell r="F49">
            <v>0</v>
          </cell>
          <cell r="G49">
            <v>353872</v>
          </cell>
          <cell r="H49">
            <v>99</v>
          </cell>
          <cell r="I49">
            <v>353971</v>
          </cell>
          <cell r="J49">
            <v>0</v>
          </cell>
          <cell r="K49">
            <v>0</v>
          </cell>
          <cell r="L49">
            <v>0</v>
          </cell>
          <cell r="M49">
            <v>0</v>
          </cell>
          <cell r="N49">
            <v>0</v>
          </cell>
          <cell r="O49">
            <v>0</v>
          </cell>
          <cell r="P49">
            <v>58504307</v>
          </cell>
          <cell r="Q49">
            <v>29252154</v>
          </cell>
          <cell r="R49">
            <v>28667110</v>
          </cell>
          <cell r="S49">
            <v>0</v>
          </cell>
          <cell r="T49">
            <v>585043</v>
          </cell>
          <cell r="U49">
            <v>58504307</v>
          </cell>
          <cell r="V49">
            <v>0</v>
          </cell>
          <cell r="W49">
            <v>29252154</v>
          </cell>
          <cell r="X49">
            <v>353971</v>
          </cell>
          <cell r="Y49">
            <v>353971</v>
          </cell>
          <cell r="Z49">
            <v>0</v>
          </cell>
          <cell r="AA49">
            <v>0</v>
          </cell>
          <cell r="AB49">
            <v>0</v>
          </cell>
          <cell r="AC49">
            <v>0</v>
          </cell>
          <cell r="AD49">
            <v>0</v>
          </cell>
          <cell r="AE49">
            <v>0</v>
          </cell>
          <cell r="AF49">
            <v>0</v>
          </cell>
          <cell r="AG49">
            <v>0</v>
          </cell>
          <cell r="AH49">
            <v>0</v>
          </cell>
          <cell r="AI49">
            <v>0</v>
          </cell>
          <cell r="AJ49">
            <v>0</v>
          </cell>
          <cell r="AK49">
            <v>0</v>
          </cell>
          <cell r="AL49">
            <v>0</v>
          </cell>
          <cell r="AM49">
            <v>-692328.5</v>
          </cell>
          <cell r="AN49">
            <v>-678481.93</v>
          </cell>
          <cell r="AO49">
            <v>0</v>
          </cell>
          <cell r="AP49">
            <v>-13846.57</v>
          </cell>
          <cell r="AQ49">
            <v>-1384657</v>
          </cell>
          <cell r="AR49">
            <v>28559826</v>
          </cell>
          <cell r="AS49">
            <v>28342599</v>
          </cell>
          <cell r="AT49">
            <v>0</v>
          </cell>
          <cell r="AU49">
            <v>571196</v>
          </cell>
          <cell r="AV49">
            <v>57473621</v>
          </cell>
          <cell r="AW49">
            <v>308079</v>
          </cell>
          <cell r="AX49">
            <v>0</v>
          </cell>
          <cell r="AY49">
            <v>6211</v>
          </cell>
          <cell r="AZ49">
            <v>314290</v>
          </cell>
          <cell r="BA49">
            <v>1526701</v>
          </cell>
          <cell r="BB49">
            <v>0</v>
          </cell>
          <cell r="BC49">
            <v>31157</v>
          </cell>
          <cell r="BD49">
            <v>1557858</v>
          </cell>
          <cell r="BE49">
            <v>0</v>
          </cell>
          <cell r="BF49">
            <v>0</v>
          </cell>
          <cell r="BG49">
            <v>0</v>
          </cell>
          <cell r="BH49">
            <v>0</v>
          </cell>
          <cell r="BI49">
            <v>0</v>
          </cell>
          <cell r="BJ49">
            <v>0</v>
          </cell>
          <cell r="BK49">
            <v>0</v>
          </cell>
          <cell r="BL49">
            <v>0</v>
          </cell>
          <cell r="BM49">
            <v>0</v>
          </cell>
          <cell r="BN49">
            <v>0</v>
          </cell>
          <cell r="BO49">
            <v>0</v>
          </cell>
          <cell r="BP49">
            <v>0</v>
          </cell>
          <cell r="BQ49">
            <v>495202</v>
          </cell>
          <cell r="BR49">
            <v>0</v>
          </cell>
          <cell r="BS49">
            <v>10106</v>
          </cell>
          <cell r="BT49">
            <v>505308</v>
          </cell>
          <cell r="BU49">
            <v>2329982</v>
          </cell>
          <cell r="BV49">
            <v>0</v>
          </cell>
          <cell r="BW49">
            <v>47474</v>
          </cell>
          <cell r="BX49">
            <v>2377456</v>
          </cell>
          <cell r="BY49" t="str">
            <v>Calderdale</v>
          </cell>
          <cell r="BZ49" t="str">
            <v>MD</v>
          </cell>
          <cell r="CA49" t="str">
            <v>West Yorkshire Fire</v>
          </cell>
        </row>
        <row r="50">
          <cell r="A50">
            <v>43</v>
          </cell>
          <cell r="B50" t="str">
            <v>Cambridge</v>
          </cell>
          <cell r="C50" t="str">
            <v>E0531</v>
          </cell>
          <cell r="D50">
            <v>96936372</v>
          </cell>
          <cell r="E50">
            <v>107754</v>
          </cell>
          <cell r="F50">
            <v>0</v>
          </cell>
          <cell r="G50">
            <v>228269</v>
          </cell>
          <cell r="H50">
            <v>99</v>
          </cell>
          <cell r="I50">
            <v>228368</v>
          </cell>
          <cell r="J50">
            <v>0</v>
          </cell>
          <cell r="K50">
            <v>0</v>
          </cell>
          <cell r="L50">
            <v>0</v>
          </cell>
          <cell r="M50">
            <v>0</v>
          </cell>
          <cell r="N50">
            <v>0</v>
          </cell>
          <cell r="O50">
            <v>0</v>
          </cell>
          <cell r="P50">
            <v>96815758</v>
          </cell>
          <cell r="Q50">
            <v>48407879</v>
          </cell>
          <cell r="R50">
            <v>38726303</v>
          </cell>
          <cell r="S50">
            <v>8713418</v>
          </cell>
          <cell r="T50">
            <v>968158</v>
          </cell>
          <cell r="U50">
            <v>96815758</v>
          </cell>
          <cell r="V50">
            <v>0</v>
          </cell>
          <cell r="W50">
            <v>48407879</v>
          </cell>
          <cell r="X50">
            <v>228368</v>
          </cell>
          <cell r="Y50">
            <v>228368</v>
          </cell>
          <cell r="Z50">
            <v>0</v>
          </cell>
          <cell r="AA50">
            <v>0</v>
          </cell>
          <cell r="AB50">
            <v>0</v>
          </cell>
          <cell r="AC50">
            <v>0</v>
          </cell>
          <cell r="AD50">
            <v>0</v>
          </cell>
          <cell r="AE50">
            <v>0</v>
          </cell>
          <cell r="AF50">
            <v>0</v>
          </cell>
          <cell r="AG50">
            <v>0</v>
          </cell>
          <cell r="AH50">
            <v>0</v>
          </cell>
          <cell r="AI50">
            <v>0</v>
          </cell>
          <cell r="AJ50">
            <v>0</v>
          </cell>
          <cell r="AK50">
            <v>0</v>
          </cell>
          <cell r="AL50">
            <v>0</v>
          </cell>
          <cell r="AM50">
            <v>-1614495</v>
          </cell>
          <cell r="AN50">
            <v>-1291596</v>
          </cell>
          <cell r="AO50">
            <v>-290609.09999999998</v>
          </cell>
          <cell r="AP50">
            <v>-32289.9</v>
          </cell>
          <cell r="AQ50">
            <v>-3228990</v>
          </cell>
          <cell r="AR50">
            <v>46793384</v>
          </cell>
          <cell r="AS50">
            <v>37663075</v>
          </cell>
          <cell r="AT50">
            <v>8422809</v>
          </cell>
          <cell r="AU50">
            <v>935868</v>
          </cell>
          <cell r="AV50">
            <v>93815136</v>
          </cell>
          <cell r="AW50">
            <v>413532</v>
          </cell>
          <cell r="AX50">
            <v>92499</v>
          </cell>
          <cell r="AY50">
            <v>10278</v>
          </cell>
          <cell r="AZ50">
            <v>516309</v>
          </cell>
          <cell r="BA50">
            <v>259193</v>
          </cell>
          <cell r="BB50">
            <v>58318</v>
          </cell>
          <cell r="BC50">
            <v>6480</v>
          </cell>
          <cell r="BD50">
            <v>323991</v>
          </cell>
          <cell r="BE50">
            <v>0</v>
          </cell>
          <cell r="BF50">
            <v>0</v>
          </cell>
          <cell r="BG50">
            <v>0</v>
          </cell>
          <cell r="BH50">
            <v>0</v>
          </cell>
          <cell r="BI50">
            <v>35978</v>
          </cell>
          <cell r="BJ50">
            <v>8095</v>
          </cell>
          <cell r="BK50">
            <v>899</v>
          </cell>
          <cell r="BL50">
            <v>44972</v>
          </cell>
          <cell r="BM50">
            <v>0</v>
          </cell>
          <cell r="BN50">
            <v>0</v>
          </cell>
          <cell r="BO50">
            <v>0</v>
          </cell>
          <cell r="BP50">
            <v>0</v>
          </cell>
          <cell r="BQ50">
            <v>315312</v>
          </cell>
          <cell r="BR50">
            <v>70945</v>
          </cell>
          <cell r="BS50">
            <v>7883</v>
          </cell>
          <cell r="BT50">
            <v>394140</v>
          </cell>
          <cell r="BU50">
            <v>1024015</v>
          </cell>
          <cell r="BV50">
            <v>229857</v>
          </cell>
          <cell r="BW50">
            <v>25540</v>
          </cell>
          <cell r="BX50">
            <v>1279412</v>
          </cell>
          <cell r="BY50" t="str">
            <v>Cambridge</v>
          </cell>
          <cell r="BZ50" t="str">
            <v>Cambridgeshire</v>
          </cell>
          <cell r="CA50" t="str">
            <v>Cambridgeshire Fire Authority</v>
          </cell>
        </row>
        <row r="51">
          <cell r="A51">
            <v>44</v>
          </cell>
          <cell r="B51" t="str">
            <v>Camden</v>
          </cell>
          <cell r="C51" t="str">
            <v>E5011</v>
          </cell>
          <cell r="D51">
            <v>499532934</v>
          </cell>
          <cell r="E51">
            <v>982677</v>
          </cell>
          <cell r="F51">
            <v>0</v>
          </cell>
          <cell r="G51">
            <v>1190058</v>
          </cell>
          <cell r="H51">
            <v>0</v>
          </cell>
          <cell r="I51">
            <v>1190058</v>
          </cell>
          <cell r="J51">
            <v>0</v>
          </cell>
          <cell r="K51">
            <v>0</v>
          </cell>
          <cell r="L51">
            <v>0</v>
          </cell>
          <cell r="M51">
            <v>0</v>
          </cell>
          <cell r="N51">
            <v>0</v>
          </cell>
          <cell r="O51">
            <v>0</v>
          </cell>
          <cell r="P51">
            <v>499325553</v>
          </cell>
          <cell r="Q51">
            <v>249662776</v>
          </cell>
          <cell r="R51">
            <v>149797666</v>
          </cell>
          <cell r="S51">
            <v>99865111</v>
          </cell>
          <cell r="T51">
            <v>0</v>
          </cell>
          <cell r="U51">
            <v>499325553</v>
          </cell>
          <cell r="V51">
            <v>0</v>
          </cell>
          <cell r="W51">
            <v>249662776</v>
          </cell>
          <cell r="X51">
            <v>1190058</v>
          </cell>
          <cell r="Y51">
            <v>1190058</v>
          </cell>
          <cell r="Z51">
            <v>0</v>
          </cell>
          <cell r="AA51">
            <v>0</v>
          </cell>
          <cell r="AB51">
            <v>0</v>
          </cell>
          <cell r="AC51">
            <v>0</v>
          </cell>
          <cell r="AD51">
            <v>0</v>
          </cell>
          <cell r="AE51">
            <v>0</v>
          </cell>
          <cell r="AF51">
            <v>0</v>
          </cell>
          <cell r="AG51">
            <v>0</v>
          </cell>
          <cell r="AH51">
            <v>0</v>
          </cell>
          <cell r="AI51">
            <v>0</v>
          </cell>
          <cell r="AJ51">
            <v>0</v>
          </cell>
          <cell r="AK51">
            <v>0</v>
          </cell>
          <cell r="AL51">
            <v>0</v>
          </cell>
          <cell r="AM51">
            <v>-4525353.5</v>
          </cell>
          <cell r="AN51">
            <v>-2715212.1</v>
          </cell>
          <cell r="AO51">
            <v>-1810141.4</v>
          </cell>
          <cell r="AP51">
            <v>0</v>
          </cell>
          <cell r="AQ51">
            <v>-9050707</v>
          </cell>
          <cell r="AR51">
            <v>245137422</v>
          </cell>
          <cell r="AS51">
            <v>148272512</v>
          </cell>
          <cell r="AT51">
            <v>98054970</v>
          </cell>
          <cell r="AU51">
            <v>0</v>
          </cell>
          <cell r="AV51">
            <v>491464904</v>
          </cell>
          <cell r="AW51">
            <v>1602842</v>
          </cell>
          <cell r="AX51">
            <v>1060139</v>
          </cell>
          <cell r="AY51">
            <v>0</v>
          </cell>
          <cell r="AZ51">
            <v>2662981</v>
          </cell>
          <cell r="BA51">
            <v>436568</v>
          </cell>
          <cell r="BB51">
            <v>291046</v>
          </cell>
          <cell r="BC51">
            <v>0</v>
          </cell>
          <cell r="BD51">
            <v>727614</v>
          </cell>
          <cell r="BE51">
            <v>0</v>
          </cell>
          <cell r="BF51">
            <v>0</v>
          </cell>
          <cell r="BG51">
            <v>0</v>
          </cell>
          <cell r="BH51">
            <v>0</v>
          </cell>
          <cell r="BI51">
            <v>0</v>
          </cell>
          <cell r="BJ51">
            <v>0</v>
          </cell>
          <cell r="BK51">
            <v>0</v>
          </cell>
          <cell r="BL51">
            <v>0</v>
          </cell>
          <cell r="BM51">
            <v>224357</v>
          </cell>
          <cell r="BN51">
            <v>149571</v>
          </cell>
          <cell r="BO51">
            <v>0</v>
          </cell>
          <cell r="BP51">
            <v>373928</v>
          </cell>
          <cell r="BQ51">
            <v>691261</v>
          </cell>
          <cell r="BR51">
            <v>460841</v>
          </cell>
          <cell r="BS51">
            <v>0</v>
          </cell>
          <cell r="BT51">
            <v>1152102</v>
          </cell>
          <cell r="BU51">
            <v>2955028</v>
          </cell>
          <cell r="BV51">
            <v>1961597</v>
          </cell>
          <cell r="BW51">
            <v>0</v>
          </cell>
          <cell r="BX51">
            <v>4916625</v>
          </cell>
          <cell r="BY51" t="str">
            <v>Camden</v>
          </cell>
          <cell r="BZ51" t="str">
            <v>Greater London Authority</v>
          </cell>
          <cell r="CA51" t="str">
            <v>NA</v>
          </cell>
        </row>
        <row r="52">
          <cell r="A52">
            <v>45</v>
          </cell>
          <cell r="B52" t="str">
            <v>Cannock Chase</v>
          </cell>
          <cell r="C52" t="str">
            <v>E3431</v>
          </cell>
          <cell r="D52">
            <v>35047615.5</v>
          </cell>
          <cell r="E52">
            <v>293041.7</v>
          </cell>
          <cell r="F52">
            <v>0</v>
          </cell>
          <cell r="G52">
            <v>139484</v>
          </cell>
          <cell r="H52">
            <v>0</v>
          </cell>
          <cell r="I52">
            <v>139484</v>
          </cell>
          <cell r="J52">
            <v>0</v>
          </cell>
          <cell r="K52">
            <v>0</v>
          </cell>
          <cell r="L52">
            <v>0</v>
          </cell>
          <cell r="M52">
            <v>0</v>
          </cell>
          <cell r="N52">
            <v>0</v>
          </cell>
          <cell r="O52">
            <v>0</v>
          </cell>
          <cell r="P52">
            <v>35201173.200000003</v>
          </cell>
          <cell r="Q52">
            <v>17600586.199999999</v>
          </cell>
          <cell r="R52">
            <v>14080469</v>
          </cell>
          <cell r="S52">
            <v>3168106</v>
          </cell>
          <cell r="T52">
            <v>352012</v>
          </cell>
          <cell r="U52">
            <v>35201173</v>
          </cell>
          <cell r="V52">
            <v>0</v>
          </cell>
          <cell r="W52">
            <v>17600586.199999999</v>
          </cell>
          <cell r="X52">
            <v>139484</v>
          </cell>
          <cell r="Y52">
            <v>139484</v>
          </cell>
          <cell r="Z52">
            <v>0</v>
          </cell>
          <cell r="AA52">
            <v>0</v>
          </cell>
          <cell r="AB52">
            <v>0</v>
          </cell>
          <cell r="AC52">
            <v>0</v>
          </cell>
          <cell r="AD52">
            <v>0</v>
          </cell>
          <cell r="AE52">
            <v>0</v>
          </cell>
          <cell r="AF52">
            <v>0</v>
          </cell>
          <cell r="AG52">
            <v>0</v>
          </cell>
          <cell r="AH52">
            <v>0</v>
          </cell>
          <cell r="AI52">
            <v>0</v>
          </cell>
          <cell r="AJ52">
            <v>0</v>
          </cell>
          <cell r="AK52">
            <v>0</v>
          </cell>
          <cell r="AL52">
            <v>0</v>
          </cell>
          <cell r="AM52">
            <v>472543.5</v>
          </cell>
          <cell r="AN52">
            <v>378034.8</v>
          </cell>
          <cell r="AO52">
            <v>85057.83</v>
          </cell>
          <cell r="AP52">
            <v>9450.8700000000008</v>
          </cell>
          <cell r="AQ52">
            <v>945087</v>
          </cell>
          <cell r="AR52">
            <v>18073130</v>
          </cell>
          <cell r="AS52">
            <v>14597988</v>
          </cell>
          <cell r="AT52">
            <v>3253164</v>
          </cell>
          <cell r="AU52">
            <v>361463</v>
          </cell>
          <cell r="AV52">
            <v>36285744</v>
          </cell>
          <cell r="AW52">
            <v>150955</v>
          </cell>
          <cell r="AX52">
            <v>33632</v>
          </cell>
          <cell r="AY52">
            <v>3737</v>
          </cell>
          <cell r="AZ52">
            <v>188324</v>
          </cell>
          <cell r="BA52">
            <v>450433</v>
          </cell>
          <cell r="BB52">
            <v>101347</v>
          </cell>
          <cell r="BC52">
            <v>11261</v>
          </cell>
          <cell r="BD52">
            <v>563041</v>
          </cell>
          <cell r="BE52">
            <v>0</v>
          </cell>
          <cell r="BF52">
            <v>0</v>
          </cell>
          <cell r="BG52">
            <v>0</v>
          </cell>
          <cell r="BH52">
            <v>0</v>
          </cell>
          <cell r="BI52">
            <v>0</v>
          </cell>
          <cell r="BJ52">
            <v>0</v>
          </cell>
          <cell r="BK52">
            <v>0</v>
          </cell>
          <cell r="BL52">
            <v>0</v>
          </cell>
          <cell r="BM52">
            <v>0</v>
          </cell>
          <cell r="BN52">
            <v>0</v>
          </cell>
          <cell r="BO52">
            <v>0</v>
          </cell>
          <cell r="BP52">
            <v>0</v>
          </cell>
          <cell r="BQ52">
            <v>192326</v>
          </cell>
          <cell r="BR52">
            <v>43273</v>
          </cell>
          <cell r="BS52">
            <v>4808</v>
          </cell>
          <cell r="BT52">
            <v>240407</v>
          </cell>
          <cell r="BU52">
            <v>793714</v>
          </cell>
          <cell r="BV52">
            <v>178252</v>
          </cell>
          <cell r="BW52">
            <v>19806</v>
          </cell>
          <cell r="BX52">
            <v>991772</v>
          </cell>
          <cell r="BY52" t="str">
            <v>Cannock Chase</v>
          </cell>
          <cell r="BZ52" t="str">
            <v>Staffordshire</v>
          </cell>
          <cell r="CA52" t="str">
            <v>Staffordshire Fire Authority</v>
          </cell>
        </row>
        <row r="53">
          <cell r="A53">
            <v>46</v>
          </cell>
          <cell r="B53" t="str">
            <v>Canterbury</v>
          </cell>
          <cell r="C53" t="str">
            <v>E2232</v>
          </cell>
          <cell r="D53">
            <v>51169138.399999999</v>
          </cell>
          <cell r="E53">
            <v>56575.75</v>
          </cell>
          <cell r="F53">
            <v>0</v>
          </cell>
          <cell r="G53">
            <v>229868</v>
          </cell>
          <cell r="H53">
            <v>0</v>
          </cell>
          <cell r="I53">
            <v>229868</v>
          </cell>
          <cell r="J53">
            <v>0</v>
          </cell>
          <cell r="K53">
            <v>0</v>
          </cell>
          <cell r="L53">
            <v>0</v>
          </cell>
          <cell r="M53">
            <v>0</v>
          </cell>
          <cell r="N53">
            <v>0</v>
          </cell>
          <cell r="O53">
            <v>0</v>
          </cell>
          <cell r="P53">
            <v>50995846.100000001</v>
          </cell>
          <cell r="Q53">
            <v>25497924.100000001</v>
          </cell>
          <cell r="R53">
            <v>20398338</v>
          </cell>
          <cell r="S53">
            <v>4589626</v>
          </cell>
          <cell r="T53">
            <v>509958</v>
          </cell>
          <cell r="U53">
            <v>50995846</v>
          </cell>
          <cell r="V53">
            <v>0</v>
          </cell>
          <cell r="W53">
            <v>25497924.100000001</v>
          </cell>
          <cell r="X53">
            <v>229868</v>
          </cell>
          <cell r="Y53">
            <v>229868</v>
          </cell>
          <cell r="Z53">
            <v>0</v>
          </cell>
          <cell r="AA53">
            <v>0</v>
          </cell>
          <cell r="AB53">
            <v>0</v>
          </cell>
          <cell r="AC53">
            <v>0</v>
          </cell>
          <cell r="AD53">
            <v>0</v>
          </cell>
          <cell r="AE53">
            <v>0</v>
          </cell>
          <cell r="AF53">
            <v>0</v>
          </cell>
          <cell r="AG53">
            <v>0</v>
          </cell>
          <cell r="AH53">
            <v>0</v>
          </cell>
          <cell r="AI53">
            <v>0</v>
          </cell>
          <cell r="AJ53">
            <v>0</v>
          </cell>
          <cell r="AK53">
            <v>0</v>
          </cell>
          <cell r="AL53">
            <v>0</v>
          </cell>
          <cell r="AM53">
            <v>-715412.5</v>
          </cell>
          <cell r="AN53">
            <v>-572330</v>
          </cell>
          <cell r="AO53">
            <v>-128774.25</v>
          </cell>
          <cell r="AP53">
            <v>-14308.25</v>
          </cell>
          <cell r="AQ53">
            <v>-1430825</v>
          </cell>
          <cell r="AR53">
            <v>24782512</v>
          </cell>
          <cell r="AS53">
            <v>20055876</v>
          </cell>
          <cell r="AT53">
            <v>4460852</v>
          </cell>
          <cell r="AU53">
            <v>495650</v>
          </cell>
          <cell r="AV53">
            <v>49794889</v>
          </cell>
          <cell r="AW53">
            <v>218983</v>
          </cell>
          <cell r="AX53">
            <v>48722</v>
          </cell>
          <cell r="AY53">
            <v>5414</v>
          </cell>
          <cell r="AZ53">
            <v>273119</v>
          </cell>
          <cell r="BA53">
            <v>623699</v>
          </cell>
          <cell r="BB53">
            <v>140332</v>
          </cell>
          <cell r="BC53">
            <v>15592</v>
          </cell>
          <cell r="BD53">
            <v>779623</v>
          </cell>
          <cell r="BE53">
            <v>1416</v>
          </cell>
          <cell r="BF53">
            <v>318</v>
          </cell>
          <cell r="BG53">
            <v>35</v>
          </cell>
          <cell r="BH53">
            <v>1769</v>
          </cell>
          <cell r="BI53">
            <v>0</v>
          </cell>
          <cell r="BJ53">
            <v>0</v>
          </cell>
          <cell r="BK53">
            <v>0</v>
          </cell>
          <cell r="BL53">
            <v>0</v>
          </cell>
          <cell r="BM53">
            <v>45478</v>
          </cell>
          <cell r="BN53">
            <v>4548</v>
          </cell>
          <cell r="BO53">
            <v>505</v>
          </cell>
          <cell r="BP53">
            <v>50531</v>
          </cell>
          <cell r="BQ53">
            <v>405434</v>
          </cell>
          <cell r="BR53">
            <v>40543</v>
          </cell>
          <cell r="BS53">
            <v>4505</v>
          </cell>
          <cell r="BT53">
            <v>450482</v>
          </cell>
          <cell r="BU53">
            <v>1295010</v>
          </cell>
          <cell r="BV53">
            <v>234463</v>
          </cell>
          <cell r="BW53">
            <v>26051</v>
          </cell>
          <cell r="BX53">
            <v>1555524</v>
          </cell>
          <cell r="BY53" t="str">
            <v>Canterbury</v>
          </cell>
          <cell r="BZ53" t="str">
            <v>Kent</v>
          </cell>
          <cell r="CA53" t="str">
            <v>Kent Fire Authority</v>
          </cell>
        </row>
        <row r="54">
          <cell r="A54">
            <v>47</v>
          </cell>
          <cell r="B54" t="str">
            <v>Carlisle</v>
          </cell>
          <cell r="C54" t="str">
            <v>E0933</v>
          </cell>
          <cell r="D54">
            <v>41547514</v>
          </cell>
          <cell r="E54">
            <v>23291</v>
          </cell>
          <cell r="F54">
            <v>0</v>
          </cell>
          <cell r="G54">
            <v>180284</v>
          </cell>
          <cell r="H54">
            <v>0</v>
          </cell>
          <cell r="I54">
            <v>180284</v>
          </cell>
          <cell r="J54">
            <v>0</v>
          </cell>
          <cell r="K54">
            <v>0</v>
          </cell>
          <cell r="L54">
            <v>0</v>
          </cell>
          <cell r="M54">
            <v>0</v>
          </cell>
          <cell r="N54">
            <v>0</v>
          </cell>
          <cell r="O54">
            <v>0</v>
          </cell>
          <cell r="P54">
            <v>41390521</v>
          </cell>
          <cell r="Q54">
            <v>20695261</v>
          </cell>
          <cell r="R54">
            <v>16556208</v>
          </cell>
          <cell r="S54">
            <v>4139052</v>
          </cell>
          <cell r="T54">
            <v>0</v>
          </cell>
          <cell r="U54">
            <v>41390521</v>
          </cell>
          <cell r="V54">
            <v>0</v>
          </cell>
          <cell r="W54">
            <v>20695261</v>
          </cell>
          <cell r="X54">
            <v>180284</v>
          </cell>
          <cell r="Y54">
            <v>180284</v>
          </cell>
          <cell r="Z54">
            <v>0</v>
          </cell>
          <cell r="AA54">
            <v>0</v>
          </cell>
          <cell r="AB54">
            <v>0</v>
          </cell>
          <cell r="AC54">
            <v>0</v>
          </cell>
          <cell r="AD54">
            <v>0</v>
          </cell>
          <cell r="AE54">
            <v>0</v>
          </cell>
          <cell r="AF54">
            <v>0</v>
          </cell>
          <cell r="AG54">
            <v>0</v>
          </cell>
          <cell r="AH54">
            <v>0</v>
          </cell>
          <cell r="AI54">
            <v>0</v>
          </cell>
          <cell r="AJ54">
            <v>0</v>
          </cell>
          <cell r="AK54">
            <v>0</v>
          </cell>
          <cell r="AL54">
            <v>0</v>
          </cell>
          <cell r="AM54">
            <v>-206945</v>
          </cell>
          <cell r="AN54">
            <v>-165556</v>
          </cell>
          <cell r="AO54">
            <v>-41389</v>
          </cell>
          <cell r="AP54">
            <v>0</v>
          </cell>
          <cell r="AQ54">
            <v>-413890</v>
          </cell>
          <cell r="AR54">
            <v>20488316</v>
          </cell>
          <cell r="AS54">
            <v>16570936</v>
          </cell>
          <cell r="AT54">
            <v>4097663</v>
          </cell>
          <cell r="AU54">
            <v>0</v>
          </cell>
          <cell r="AV54">
            <v>41156915</v>
          </cell>
          <cell r="AW54">
            <v>177670</v>
          </cell>
          <cell r="AX54">
            <v>43939</v>
          </cell>
          <cell r="AY54">
            <v>0</v>
          </cell>
          <cell r="AZ54">
            <v>221609</v>
          </cell>
          <cell r="BA54">
            <v>476999</v>
          </cell>
          <cell r="BB54">
            <v>119250</v>
          </cell>
          <cell r="BC54">
            <v>0</v>
          </cell>
          <cell r="BD54">
            <v>596249</v>
          </cell>
          <cell r="BE54">
            <v>6064</v>
          </cell>
          <cell r="BF54">
            <v>1516</v>
          </cell>
          <cell r="BG54">
            <v>0</v>
          </cell>
          <cell r="BH54">
            <v>7580</v>
          </cell>
          <cell r="BI54">
            <v>0</v>
          </cell>
          <cell r="BJ54">
            <v>0</v>
          </cell>
          <cell r="BK54">
            <v>0</v>
          </cell>
          <cell r="BL54">
            <v>0</v>
          </cell>
          <cell r="BM54">
            <v>14686</v>
          </cell>
          <cell r="BN54">
            <v>3671</v>
          </cell>
          <cell r="BO54">
            <v>0</v>
          </cell>
          <cell r="BP54">
            <v>18357</v>
          </cell>
          <cell r="BQ54">
            <v>251918</v>
          </cell>
          <cell r="BR54">
            <v>62980</v>
          </cell>
          <cell r="BS54">
            <v>0</v>
          </cell>
          <cell r="BT54">
            <v>314898</v>
          </cell>
          <cell r="BU54">
            <v>927337</v>
          </cell>
          <cell r="BV54">
            <v>231356</v>
          </cell>
          <cell r="BW54">
            <v>0</v>
          </cell>
          <cell r="BX54">
            <v>1158693</v>
          </cell>
          <cell r="BY54" t="str">
            <v>Carlisle</v>
          </cell>
          <cell r="BZ54" t="str">
            <v>Cumbria</v>
          </cell>
          <cell r="CA54" t="str">
            <v>County</v>
          </cell>
        </row>
        <row r="55">
          <cell r="A55">
            <v>48</v>
          </cell>
          <cell r="B55" t="str">
            <v>Castle Point</v>
          </cell>
          <cell r="C55" t="str">
            <v>E1534</v>
          </cell>
          <cell r="D55">
            <v>14919741</v>
          </cell>
          <cell r="E55">
            <v>107785</v>
          </cell>
          <cell r="F55">
            <v>0</v>
          </cell>
          <cell r="G55">
            <v>82932</v>
          </cell>
          <cell r="H55">
            <v>0</v>
          </cell>
          <cell r="I55">
            <v>82932</v>
          </cell>
          <cell r="J55">
            <v>0</v>
          </cell>
          <cell r="K55">
            <v>0</v>
          </cell>
          <cell r="L55">
            <v>0</v>
          </cell>
          <cell r="M55">
            <v>0</v>
          </cell>
          <cell r="N55">
            <v>0</v>
          </cell>
          <cell r="O55">
            <v>0</v>
          </cell>
          <cell r="P55">
            <v>14944594</v>
          </cell>
          <cell r="Q55">
            <v>7472297</v>
          </cell>
          <cell r="R55">
            <v>5977838</v>
          </cell>
          <cell r="S55">
            <v>1345013</v>
          </cell>
          <cell r="T55">
            <v>149446</v>
          </cell>
          <cell r="U55">
            <v>14944594</v>
          </cell>
          <cell r="V55">
            <v>0</v>
          </cell>
          <cell r="W55">
            <v>7472297</v>
          </cell>
          <cell r="X55">
            <v>82932</v>
          </cell>
          <cell r="Y55">
            <v>82932</v>
          </cell>
          <cell r="Z55">
            <v>0</v>
          </cell>
          <cell r="AA55">
            <v>0</v>
          </cell>
          <cell r="AB55">
            <v>0</v>
          </cell>
          <cell r="AC55">
            <v>0</v>
          </cell>
          <cell r="AD55">
            <v>0</v>
          </cell>
          <cell r="AE55">
            <v>0</v>
          </cell>
          <cell r="AF55">
            <v>0</v>
          </cell>
          <cell r="AG55">
            <v>0</v>
          </cell>
          <cell r="AH55">
            <v>0</v>
          </cell>
          <cell r="AI55">
            <v>0</v>
          </cell>
          <cell r="AJ55">
            <v>0</v>
          </cell>
          <cell r="AK55">
            <v>0</v>
          </cell>
          <cell r="AL55">
            <v>0</v>
          </cell>
          <cell r="AM55">
            <v>19484.5</v>
          </cell>
          <cell r="AN55">
            <v>15587.6</v>
          </cell>
          <cell r="AO55">
            <v>3507.21</v>
          </cell>
          <cell r="AP55">
            <v>389.69</v>
          </cell>
          <cell r="AQ55">
            <v>38969</v>
          </cell>
          <cell r="AR55">
            <v>7491781</v>
          </cell>
          <cell r="AS55">
            <v>6076358</v>
          </cell>
          <cell r="AT55">
            <v>1348520</v>
          </cell>
          <cell r="AU55">
            <v>149836</v>
          </cell>
          <cell r="AV55">
            <v>15066495</v>
          </cell>
          <cell r="AW55">
            <v>64339</v>
          </cell>
          <cell r="AX55">
            <v>14278</v>
          </cell>
          <cell r="AY55">
            <v>1586</v>
          </cell>
          <cell r="AZ55">
            <v>80203</v>
          </cell>
          <cell r="BA55">
            <v>335855</v>
          </cell>
          <cell r="BB55">
            <v>75567</v>
          </cell>
          <cell r="BC55">
            <v>8396</v>
          </cell>
          <cell r="BD55">
            <v>419818</v>
          </cell>
          <cell r="BE55">
            <v>13684</v>
          </cell>
          <cell r="BF55">
            <v>3079</v>
          </cell>
          <cell r="BG55">
            <v>342</v>
          </cell>
          <cell r="BH55">
            <v>17105</v>
          </cell>
          <cell r="BI55">
            <v>3032</v>
          </cell>
          <cell r="BJ55">
            <v>682</v>
          </cell>
          <cell r="BK55">
            <v>76</v>
          </cell>
          <cell r="BL55">
            <v>3790</v>
          </cell>
          <cell r="BM55">
            <v>15862</v>
          </cell>
          <cell r="BN55">
            <v>3569</v>
          </cell>
          <cell r="BO55">
            <v>397</v>
          </cell>
          <cell r="BP55">
            <v>19828</v>
          </cell>
          <cell r="BQ55">
            <v>173624</v>
          </cell>
          <cell r="BR55">
            <v>39065</v>
          </cell>
          <cell r="BS55">
            <v>4341</v>
          </cell>
          <cell r="BT55">
            <v>217030</v>
          </cell>
          <cell r="BU55">
            <v>606396</v>
          </cell>
          <cell r="BV55">
            <v>136240</v>
          </cell>
          <cell r="BW55">
            <v>15138</v>
          </cell>
          <cell r="BX55">
            <v>757774</v>
          </cell>
          <cell r="BY55" t="str">
            <v>Castle Point</v>
          </cell>
          <cell r="BZ55" t="str">
            <v>Essex</v>
          </cell>
          <cell r="CA55" t="str">
            <v>Essex Fire Authority</v>
          </cell>
        </row>
        <row r="56">
          <cell r="A56">
            <v>49</v>
          </cell>
          <cell r="B56" t="str">
            <v>Central Bedfordshire UA</v>
          </cell>
          <cell r="C56" t="str">
            <v>E0203</v>
          </cell>
          <cell r="D56">
            <v>76726440</v>
          </cell>
          <cell r="E56">
            <v>199767</v>
          </cell>
          <cell r="F56">
            <v>0</v>
          </cell>
          <cell r="G56">
            <v>314370</v>
          </cell>
          <cell r="H56">
            <v>0</v>
          </cell>
          <cell r="I56">
            <v>314370</v>
          </cell>
          <cell r="J56">
            <v>0</v>
          </cell>
          <cell r="K56">
            <v>0</v>
          </cell>
          <cell r="L56">
            <v>0</v>
          </cell>
          <cell r="M56">
            <v>0</v>
          </cell>
          <cell r="N56">
            <v>0</v>
          </cell>
          <cell r="O56">
            <v>0</v>
          </cell>
          <cell r="P56">
            <v>76611837</v>
          </cell>
          <cell r="Q56">
            <v>38305919</v>
          </cell>
          <cell r="R56">
            <v>37539800</v>
          </cell>
          <cell r="S56">
            <v>0</v>
          </cell>
          <cell r="T56">
            <v>766118</v>
          </cell>
          <cell r="U56">
            <v>76611837</v>
          </cell>
          <cell r="V56">
            <v>0</v>
          </cell>
          <cell r="W56">
            <v>38305919</v>
          </cell>
          <cell r="X56">
            <v>314370</v>
          </cell>
          <cell r="Y56">
            <v>314370</v>
          </cell>
          <cell r="Z56">
            <v>0</v>
          </cell>
          <cell r="AA56">
            <v>0</v>
          </cell>
          <cell r="AB56">
            <v>0</v>
          </cell>
          <cell r="AC56">
            <v>0</v>
          </cell>
          <cell r="AD56">
            <v>0</v>
          </cell>
          <cell r="AE56">
            <v>0</v>
          </cell>
          <cell r="AF56">
            <v>0</v>
          </cell>
          <cell r="AG56">
            <v>0</v>
          </cell>
          <cell r="AH56">
            <v>0</v>
          </cell>
          <cell r="AI56">
            <v>0</v>
          </cell>
          <cell r="AJ56">
            <v>0</v>
          </cell>
          <cell r="AK56">
            <v>0</v>
          </cell>
          <cell r="AL56">
            <v>0</v>
          </cell>
          <cell r="AM56">
            <v>-522449</v>
          </cell>
          <cell r="AN56">
            <v>-512000.02</v>
          </cell>
          <cell r="AO56">
            <v>0</v>
          </cell>
          <cell r="AP56">
            <v>-10448.98</v>
          </cell>
          <cell r="AQ56">
            <v>-1044898</v>
          </cell>
          <cell r="AR56">
            <v>37783470</v>
          </cell>
          <cell r="AS56">
            <v>37342170</v>
          </cell>
          <cell r="AT56">
            <v>0</v>
          </cell>
          <cell r="AU56">
            <v>755669</v>
          </cell>
          <cell r="AV56">
            <v>75881309</v>
          </cell>
          <cell r="AW56">
            <v>401849</v>
          </cell>
          <cell r="AX56">
            <v>0</v>
          </cell>
          <cell r="AY56">
            <v>8133</v>
          </cell>
          <cell r="AZ56">
            <v>409982</v>
          </cell>
          <cell r="BA56">
            <v>1071210</v>
          </cell>
          <cell r="BB56">
            <v>0</v>
          </cell>
          <cell r="BC56">
            <v>21861</v>
          </cell>
          <cell r="BD56">
            <v>1093071</v>
          </cell>
          <cell r="BE56">
            <v>-34986</v>
          </cell>
          <cell r="BF56">
            <v>0</v>
          </cell>
          <cell r="BG56">
            <v>-714</v>
          </cell>
          <cell r="BH56">
            <v>-35700</v>
          </cell>
          <cell r="BI56">
            <v>0</v>
          </cell>
          <cell r="BJ56">
            <v>0</v>
          </cell>
          <cell r="BK56">
            <v>0</v>
          </cell>
          <cell r="BL56">
            <v>0</v>
          </cell>
          <cell r="BM56">
            <v>148560</v>
          </cell>
          <cell r="BN56">
            <v>0</v>
          </cell>
          <cell r="BO56">
            <v>3032</v>
          </cell>
          <cell r="BP56">
            <v>151592</v>
          </cell>
          <cell r="BQ56">
            <v>531166</v>
          </cell>
          <cell r="BR56">
            <v>0</v>
          </cell>
          <cell r="BS56">
            <v>10840</v>
          </cell>
          <cell r="BT56">
            <v>542006</v>
          </cell>
          <cell r="BU56">
            <v>2117799</v>
          </cell>
          <cell r="BV56">
            <v>0</v>
          </cell>
          <cell r="BW56">
            <v>43152</v>
          </cell>
          <cell r="BX56">
            <v>2160951</v>
          </cell>
          <cell r="BY56" t="str">
            <v>Central Bedfordshire UA</v>
          </cell>
          <cell r="BZ56" t="str">
            <v>UA</v>
          </cell>
          <cell r="CA56" t="str">
            <v>Bedfordshire Fire Authority</v>
          </cell>
        </row>
        <row r="57">
          <cell r="A57">
            <v>50</v>
          </cell>
          <cell r="B57" t="str">
            <v>Charnwood</v>
          </cell>
          <cell r="C57" t="str">
            <v>E2432</v>
          </cell>
          <cell r="D57">
            <v>40014124.700000003</v>
          </cell>
          <cell r="E57">
            <v>54422.58</v>
          </cell>
          <cell r="F57">
            <v>0</v>
          </cell>
          <cell r="G57">
            <v>193882</v>
          </cell>
          <cell r="H57">
            <v>0</v>
          </cell>
          <cell r="I57">
            <v>193882</v>
          </cell>
          <cell r="J57">
            <v>0</v>
          </cell>
          <cell r="K57">
            <v>0</v>
          </cell>
          <cell r="L57">
            <v>0</v>
          </cell>
          <cell r="M57">
            <v>130140</v>
          </cell>
          <cell r="N57">
            <v>130140</v>
          </cell>
          <cell r="O57">
            <v>0</v>
          </cell>
          <cell r="P57">
            <v>39744525.299999997</v>
          </cell>
          <cell r="Q57">
            <v>19872263.300000001</v>
          </cell>
          <cell r="R57">
            <v>15897810</v>
          </cell>
          <cell r="S57">
            <v>3577007</v>
          </cell>
          <cell r="T57">
            <v>397445</v>
          </cell>
          <cell r="U57">
            <v>39744525</v>
          </cell>
          <cell r="V57">
            <v>0</v>
          </cell>
          <cell r="W57">
            <v>19872263.300000001</v>
          </cell>
          <cell r="X57">
            <v>193882</v>
          </cell>
          <cell r="Y57">
            <v>193882</v>
          </cell>
          <cell r="Z57">
            <v>0</v>
          </cell>
          <cell r="AA57">
            <v>0</v>
          </cell>
          <cell r="AB57">
            <v>0</v>
          </cell>
          <cell r="AC57">
            <v>0</v>
          </cell>
          <cell r="AD57">
            <v>130140</v>
          </cell>
          <cell r="AE57">
            <v>0</v>
          </cell>
          <cell r="AF57">
            <v>130140</v>
          </cell>
          <cell r="AG57">
            <v>0</v>
          </cell>
          <cell r="AH57">
            <v>0</v>
          </cell>
          <cell r="AI57">
            <v>0</v>
          </cell>
          <cell r="AJ57">
            <v>0</v>
          </cell>
          <cell r="AK57">
            <v>0</v>
          </cell>
          <cell r="AL57">
            <v>0</v>
          </cell>
          <cell r="AM57">
            <v>-1410027.8</v>
          </cell>
          <cell r="AN57">
            <v>-1128022.2</v>
          </cell>
          <cell r="AO57">
            <v>-253805</v>
          </cell>
          <cell r="AP57">
            <v>-28200.560000000001</v>
          </cell>
          <cell r="AQ57">
            <v>-2820055.6</v>
          </cell>
          <cell r="AR57">
            <v>18462235</v>
          </cell>
          <cell r="AS57">
            <v>15093810</v>
          </cell>
          <cell r="AT57">
            <v>3323202</v>
          </cell>
          <cell r="AU57">
            <v>369244</v>
          </cell>
          <cell r="AV57">
            <v>37248491</v>
          </cell>
          <cell r="AW57">
            <v>172206</v>
          </cell>
          <cell r="AX57">
            <v>37972</v>
          </cell>
          <cell r="AY57">
            <v>4219</v>
          </cell>
          <cell r="AZ57">
            <v>214397</v>
          </cell>
          <cell r="BA57">
            <v>595965</v>
          </cell>
          <cell r="BB57">
            <v>134092</v>
          </cell>
          <cell r="BC57">
            <v>14899</v>
          </cell>
          <cell r="BD57">
            <v>744956</v>
          </cell>
          <cell r="BE57">
            <v>4042</v>
          </cell>
          <cell r="BF57">
            <v>910</v>
          </cell>
          <cell r="BG57">
            <v>101</v>
          </cell>
          <cell r="BH57">
            <v>5053</v>
          </cell>
          <cell r="BI57">
            <v>0</v>
          </cell>
          <cell r="BJ57">
            <v>0</v>
          </cell>
          <cell r="BK57">
            <v>0</v>
          </cell>
          <cell r="BL57">
            <v>0</v>
          </cell>
          <cell r="BM57">
            <v>16498</v>
          </cell>
          <cell r="BN57">
            <v>3712</v>
          </cell>
          <cell r="BO57">
            <v>412</v>
          </cell>
          <cell r="BP57">
            <v>20622</v>
          </cell>
          <cell r="BQ57">
            <v>235332</v>
          </cell>
          <cell r="BR57">
            <v>52950</v>
          </cell>
          <cell r="BS57">
            <v>5883</v>
          </cell>
          <cell r="BT57">
            <v>294165</v>
          </cell>
          <cell r="BU57">
            <v>1024043</v>
          </cell>
          <cell r="BV57">
            <v>229636</v>
          </cell>
          <cell r="BW57">
            <v>25514</v>
          </cell>
          <cell r="BX57">
            <v>1279193</v>
          </cell>
          <cell r="BY57" t="str">
            <v>Charnwood</v>
          </cell>
          <cell r="BZ57" t="str">
            <v>Leicestershire</v>
          </cell>
          <cell r="CA57" t="str">
            <v>Leicestershire Fire Authority</v>
          </cell>
        </row>
        <row r="58">
          <cell r="A58">
            <v>51</v>
          </cell>
          <cell r="B58" t="str">
            <v>Chelmsford</v>
          </cell>
          <cell r="C58" t="str">
            <v>E1535</v>
          </cell>
          <cell r="D58">
            <v>77766493</v>
          </cell>
          <cell r="E58">
            <v>44003.17</v>
          </cell>
          <cell r="F58">
            <v>0</v>
          </cell>
          <cell r="G58">
            <v>223812</v>
          </cell>
          <cell r="H58">
            <v>0</v>
          </cell>
          <cell r="I58">
            <v>223812</v>
          </cell>
          <cell r="J58">
            <v>0</v>
          </cell>
          <cell r="K58">
            <v>0</v>
          </cell>
          <cell r="L58">
            <v>0</v>
          </cell>
          <cell r="M58">
            <v>0</v>
          </cell>
          <cell r="N58">
            <v>0</v>
          </cell>
          <cell r="O58">
            <v>0</v>
          </cell>
          <cell r="P58">
            <v>77586684.200000003</v>
          </cell>
          <cell r="Q58">
            <v>38793341.200000003</v>
          </cell>
          <cell r="R58">
            <v>31034674</v>
          </cell>
          <cell r="S58">
            <v>6982802</v>
          </cell>
          <cell r="T58">
            <v>775867</v>
          </cell>
          <cell r="U58">
            <v>77586684</v>
          </cell>
          <cell r="V58">
            <v>0</v>
          </cell>
          <cell r="W58">
            <v>38793341.200000003</v>
          </cell>
          <cell r="X58">
            <v>223812</v>
          </cell>
          <cell r="Y58">
            <v>223812</v>
          </cell>
          <cell r="Z58">
            <v>0</v>
          </cell>
          <cell r="AA58">
            <v>0</v>
          </cell>
          <cell r="AB58">
            <v>0</v>
          </cell>
          <cell r="AC58">
            <v>0</v>
          </cell>
          <cell r="AD58">
            <v>0</v>
          </cell>
          <cell r="AE58">
            <v>0</v>
          </cell>
          <cell r="AF58">
            <v>0</v>
          </cell>
          <cell r="AG58">
            <v>0</v>
          </cell>
          <cell r="AH58">
            <v>0</v>
          </cell>
          <cell r="AI58">
            <v>0</v>
          </cell>
          <cell r="AJ58">
            <v>0</v>
          </cell>
          <cell r="AK58">
            <v>0</v>
          </cell>
          <cell r="AL58">
            <v>0</v>
          </cell>
          <cell r="AM58">
            <v>24738.15</v>
          </cell>
          <cell r="AN58">
            <v>19790.52</v>
          </cell>
          <cell r="AO58">
            <v>4452.87</v>
          </cell>
          <cell r="AP58">
            <v>494.76</v>
          </cell>
          <cell r="AQ58">
            <v>49476.29</v>
          </cell>
          <cell r="AR58">
            <v>38818079</v>
          </cell>
          <cell r="AS58">
            <v>31278277</v>
          </cell>
          <cell r="AT58">
            <v>6987255</v>
          </cell>
          <cell r="AU58">
            <v>776362</v>
          </cell>
          <cell r="AV58">
            <v>77859972</v>
          </cell>
          <cell r="AW58">
            <v>331831</v>
          </cell>
          <cell r="AX58">
            <v>74127</v>
          </cell>
          <cell r="AY58">
            <v>8236</v>
          </cell>
          <cell r="AZ58">
            <v>414194</v>
          </cell>
          <cell r="BA58">
            <v>475602</v>
          </cell>
          <cell r="BB58">
            <v>107010</v>
          </cell>
          <cell r="BC58">
            <v>11890</v>
          </cell>
          <cell r="BD58">
            <v>594502</v>
          </cell>
          <cell r="BE58">
            <v>0</v>
          </cell>
          <cell r="BF58">
            <v>0</v>
          </cell>
          <cell r="BG58">
            <v>0</v>
          </cell>
          <cell r="BH58">
            <v>0</v>
          </cell>
          <cell r="BI58">
            <v>0</v>
          </cell>
          <cell r="BJ58">
            <v>0</v>
          </cell>
          <cell r="BK58">
            <v>0</v>
          </cell>
          <cell r="BL58">
            <v>0</v>
          </cell>
          <cell r="BM58">
            <v>60637</v>
          </cell>
          <cell r="BN58">
            <v>13643</v>
          </cell>
          <cell r="BO58">
            <v>1516</v>
          </cell>
          <cell r="BP58">
            <v>75796</v>
          </cell>
          <cell r="BQ58">
            <v>327439</v>
          </cell>
          <cell r="BR58">
            <v>73674</v>
          </cell>
          <cell r="BS58">
            <v>8186</v>
          </cell>
          <cell r="BT58">
            <v>409299</v>
          </cell>
          <cell r="BU58">
            <v>1195509</v>
          </cell>
          <cell r="BV58">
            <v>268454</v>
          </cell>
          <cell r="BW58">
            <v>29828</v>
          </cell>
          <cell r="BX58">
            <v>1493791</v>
          </cell>
          <cell r="BY58" t="str">
            <v>Chelmsford</v>
          </cell>
          <cell r="BZ58" t="str">
            <v>Essex</v>
          </cell>
          <cell r="CA58" t="str">
            <v>Essex Fire Authority</v>
          </cell>
        </row>
        <row r="59">
          <cell r="A59">
            <v>52</v>
          </cell>
          <cell r="B59" t="str">
            <v>Cheltenham</v>
          </cell>
          <cell r="C59" t="str">
            <v>E1631</v>
          </cell>
          <cell r="D59">
            <v>54218770</v>
          </cell>
          <cell r="E59">
            <v>0</v>
          </cell>
          <cell r="F59">
            <v>17861</v>
          </cell>
          <cell r="G59">
            <v>183923</v>
          </cell>
          <cell r="H59">
            <v>0</v>
          </cell>
          <cell r="I59">
            <v>183923</v>
          </cell>
          <cell r="J59">
            <v>0</v>
          </cell>
          <cell r="K59">
            <v>0</v>
          </cell>
          <cell r="L59">
            <v>0</v>
          </cell>
          <cell r="M59">
            <v>0</v>
          </cell>
          <cell r="N59">
            <v>0</v>
          </cell>
          <cell r="O59">
            <v>0</v>
          </cell>
          <cell r="P59">
            <v>54016986</v>
          </cell>
          <cell r="Q59">
            <v>27008493</v>
          </cell>
          <cell r="R59">
            <v>21606794</v>
          </cell>
          <cell r="S59">
            <v>5401699</v>
          </cell>
          <cell r="T59">
            <v>0</v>
          </cell>
          <cell r="U59">
            <v>54016986</v>
          </cell>
          <cell r="V59">
            <v>0</v>
          </cell>
          <cell r="W59">
            <v>27008493</v>
          </cell>
          <cell r="X59">
            <v>183923</v>
          </cell>
          <cell r="Y59">
            <v>183923</v>
          </cell>
          <cell r="Z59">
            <v>0</v>
          </cell>
          <cell r="AA59">
            <v>0</v>
          </cell>
          <cell r="AB59">
            <v>0</v>
          </cell>
          <cell r="AC59">
            <v>0</v>
          </cell>
          <cell r="AD59">
            <v>0</v>
          </cell>
          <cell r="AE59">
            <v>0</v>
          </cell>
          <cell r="AF59">
            <v>0</v>
          </cell>
          <cell r="AG59">
            <v>0</v>
          </cell>
          <cell r="AH59">
            <v>0</v>
          </cell>
          <cell r="AI59">
            <v>0</v>
          </cell>
          <cell r="AJ59">
            <v>0</v>
          </cell>
          <cell r="AK59">
            <v>0</v>
          </cell>
          <cell r="AL59">
            <v>0</v>
          </cell>
          <cell r="AM59">
            <v>208133</v>
          </cell>
          <cell r="AN59">
            <v>166506.4</v>
          </cell>
          <cell r="AO59">
            <v>41626.6</v>
          </cell>
          <cell r="AP59">
            <v>0</v>
          </cell>
          <cell r="AQ59">
            <v>416266</v>
          </cell>
          <cell r="AR59">
            <v>27216626</v>
          </cell>
          <cell r="AS59">
            <v>21957223</v>
          </cell>
          <cell r="AT59">
            <v>5443326</v>
          </cell>
          <cell r="AU59">
            <v>0</v>
          </cell>
          <cell r="AV59">
            <v>54617175</v>
          </cell>
          <cell r="AW59">
            <v>231324</v>
          </cell>
          <cell r="AX59">
            <v>57343</v>
          </cell>
          <cell r="AY59">
            <v>0</v>
          </cell>
          <cell r="AZ59">
            <v>288667</v>
          </cell>
          <cell r="BA59">
            <v>429127</v>
          </cell>
          <cell r="BB59">
            <v>107282</v>
          </cell>
          <cell r="BC59">
            <v>0</v>
          </cell>
          <cell r="BD59">
            <v>536409</v>
          </cell>
          <cell r="BE59">
            <v>2022</v>
          </cell>
          <cell r="BF59">
            <v>505</v>
          </cell>
          <cell r="BG59">
            <v>0</v>
          </cell>
          <cell r="BH59">
            <v>2527</v>
          </cell>
          <cell r="BI59">
            <v>12127</v>
          </cell>
          <cell r="BJ59">
            <v>3032</v>
          </cell>
          <cell r="BK59">
            <v>0</v>
          </cell>
          <cell r="BL59">
            <v>15159</v>
          </cell>
          <cell r="BM59">
            <v>30318</v>
          </cell>
          <cell r="BN59">
            <v>7580</v>
          </cell>
          <cell r="BO59">
            <v>0</v>
          </cell>
          <cell r="BP59">
            <v>37898</v>
          </cell>
          <cell r="BQ59">
            <v>303185</v>
          </cell>
          <cell r="BR59">
            <v>75796</v>
          </cell>
          <cell r="BS59">
            <v>0</v>
          </cell>
          <cell r="BT59">
            <v>378981</v>
          </cell>
          <cell r="BU59">
            <v>1008103</v>
          </cell>
          <cell r="BV59">
            <v>251538</v>
          </cell>
          <cell r="BW59">
            <v>0</v>
          </cell>
          <cell r="BX59">
            <v>1259641</v>
          </cell>
          <cell r="BY59" t="str">
            <v>Cheltenham</v>
          </cell>
          <cell r="BZ59" t="str">
            <v>Gloucestershire</v>
          </cell>
          <cell r="CA59" t="str">
            <v>County</v>
          </cell>
        </row>
        <row r="60">
          <cell r="A60">
            <v>53</v>
          </cell>
          <cell r="B60" t="str">
            <v>Cherwell</v>
          </cell>
          <cell r="C60" t="str">
            <v>E3131</v>
          </cell>
          <cell r="D60">
            <v>70701247</v>
          </cell>
          <cell r="E60">
            <v>84538</v>
          </cell>
          <cell r="F60">
            <v>0</v>
          </cell>
          <cell r="G60">
            <v>219880</v>
          </cell>
          <cell r="H60">
            <v>0</v>
          </cell>
          <cell r="I60">
            <v>219880</v>
          </cell>
          <cell r="J60">
            <v>0</v>
          </cell>
          <cell r="K60">
            <v>0</v>
          </cell>
          <cell r="L60">
            <v>0</v>
          </cell>
          <cell r="M60">
            <v>434966</v>
          </cell>
          <cell r="N60">
            <v>19536</v>
          </cell>
          <cell r="O60">
            <v>415430</v>
          </cell>
          <cell r="P60">
            <v>70130939</v>
          </cell>
          <cell r="Q60">
            <v>35065469</v>
          </cell>
          <cell r="R60">
            <v>28052376</v>
          </cell>
          <cell r="S60">
            <v>7013094</v>
          </cell>
          <cell r="T60">
            <v>0</v>
          </cell>
          <cell r="U60">
            <v>70130939</v>
          </cell>
          <cell r="V60">
            <v>0</v>
          </cell>
          <cell r="W60">
            <v>35065469</v>
          </cell>
          <cell r="X60">
            <v>219880</v>
          </cell>
          <cell r="Y60">
            <v>219880</v>
          </cell>
          <cell r="Z60">
            <v>0</v>
          </cell>
          <cell r="AA60">
            <v>0</v>
          </cell>
          <cell r="AB60">
            <v>0</v>
          </cell>
          <cell r="AC60">
            <v>0</v>
          </cell>
          <cell r="AD60">
            <v>19536</v>
          </cell>
          <cell r="AE60">
            <v>415430</v>
          </cell>
          <cell r="AF60">
            <v>434966</v>
          </cell>
          <cell r="AG60">
            <v>0</v>
          </cell>
          <cell r="AH60">
            <v>0</v>
          </cell>
          <cell r="AI60">
            <v>0</v>
          </cell>
          <cell r="AJ60">
            <v>0</v>
          </cell>
          <cell r="AK60">
            <v>0</v>
          </cell>
          <cell r="AL60">
            <v>0</v>
          </cell>
          <cell r="AM60">
            <v>385695.5</v>
          </cell>
          <cell r="AN60">
            <v>308556.40000000002</v>
          </cell>
          <cell r="AO60">
            <v>77139.100000000006</v>
          </cell>
          <cell r="AP60">
            <v>0</v>
          </cell>
          <cell r="AQ60">
            <v>771391</v>
          </cell>
          <cell r="AR60">
            <v>35451165</v>
          </cell>
          <cell r="AS60">
            <v>28600348</v>
          </cell>
          <cell r="AT60">
            <v>7505663</v>
          </cell>
          <cell r="AU60">
            <v>0</v>
          </cell>
          <cell r="AV60">
            <v>71557176</v>
          </cell>
          <cell r="AW60">
            <v>300337</v>
          </cell>
          <cell r="AX60">
            <v>78859</v>
          </cell>
          <cell r="AY60">
            <v>0</v>
          </cell>
          <cell r="AZ60">
            <v>379196</v>
          </cell>
          <cell r="BA60">
            <v>374468</v>
          </cell>
          <cell r="BB60">
            <v>93617</v>
          </cell>
          <cell r="BC60">
            <v>0</v>
          </cell>
          <cell r="BD60">
            <v>468085</v>
          </cell>
          <cell r="BE60">
            <v>22848</v>
          </cell>
          <cell r="BF60">
            <v>5712</v>
          </cell>
          <cell r="BG60">
            <v>0</v>
          </cell>
          <cell r="BH60">
            <v>28560</v>
          </cell>
          <cell r="BI60">
            <v>163315</v>
          </cell>
          <cell r="BJ60">
            <v>40829</v>
          </cell>
          <cell r="BK60">
            <v>0</v>
          </cell>
          <cell r="BL60">
            <v>204144</v>
          </cell>
          <cell r="BM60">
            <v>136635</v>
          </cell>
          <cell r="BN60">
            <v>34159</v>
          </cell>
          <cell r="BO60">
            <v>0</v>
          </cell>
          <cell r="BP60">
            <v>170794</v>
          </cell>
          <cell r="BQ60">
            <v>172613</v>
          </cell>
          <cell r="BR60">
            <v>43153</v>
          </cell>
          <cell r="BS60">
            <v>0</v>
          </cell>
          <cell r="BT60">
            <v>215766</v>
          </cell>
          <cell r="BU60">
            <v>1170216</v>
          </cell>
          <cell r="BV60">
            <v>296329</v>
          </cell>
          <cell r="BW60">
            <v>0</v>
          </cell>
          <cell r="BX60">
            <v>1466545</v>
          </cell>
          <cell r="BY60" t="str">
            <v>Cherwell</v>
          </cell>
          <cell r="BZ60" t="str">
            <v>Oxfordshire</v>
          </cell>
          <cell r="CA60" t="str">
            <v>County</v>
          </cell>
        </row>
        <row r="61">
          <cell r="A61">
            <v>54</v>
          </cell>
          <cell r="B61" t="str">
            <v>Cheshire East UA</v>
          </cell>
          <cell r="C61" t="str">
            <v>E0603</v>
          </cell>
          <cell r="D61">
            <v>135651757</v>
          </cell>
          <cell r="E61">
            <v>90100</v>
          </cell>
          <cell r="F61">
            <v>0</v>
          </cell>
          <cell r="G61">
            <v>560489</v>
          </cell>
          <cell r="H61">
            <v>0</v>
          </cell>
          <cell r="I61">
            <v>560489</v>
          </cell>
          <cell r="J61">
            <v>0</v>
          </cell>
          <cell r="K61">
            <v>0</v>
          </cell>
          <cell r="L61">
            <v>0</v>
          </cell>
          <cell r="M61">
            <v>0</v>
          </cell>
          <cell r="N61">
            <v>0</v>
          </cell>
          <cell r="O61">
            <v>0</v>
          </cell>
          <cell r="P61">
            <v>135181368</v>
          </cell>
          <cell r="Q61">
            <v>67590684</v>
          </cell>
          <cell r="R61">
            <v>66238870</v>
          </cell>
          <cell r="S61">
            <v>0</v>
          </cell>
          <cell r="T61">
            <v>1351814</v>
          </cell>
          <cell r="U61">
            <v>135181368</v>
          </cell>
          <cell r="V61">
            <v>0</v>
          </cell>
          <cell r="W61">
            <v>67590684</v>
          </cell>
          <cell r="X61">
            <v>560489</v>
          </cell>
          <cell r="Y61">
            <v>560489</v>
          </cell>
          <cell r="Z61">
            <v>0</v>
          </cell>
          <cell r="AA61">
            <v>0</v>
          </cell>
          <cell r="AB61">
            <v>0</v>
          </cell>
          <cell r="AC61">
            <v>0</v>
          </cell>
          <cell r="AD61">
            <v>0</v>
          </cell>
          <cell r="AE61">
            <v>0</v>
          </cell>
          <cell r="AF61">
            <v>0</v>
          </cell>
          <cell r="AG61">
            <v>0</v>
          </cell>
          <cell r="AH61">
            <v>0</v>
          </cell>
          <cell r="AI61">
            <v>0</v>
          </cell>
          <cell r="AJ61">
            <v>0</v>
          </cell>
          <cell r="AK61">
            <v>0</v>
          </cell>
          <cell r="AL61">
            <v>0</v>
          </cell>
          <cell r="AM61">
            <v>-3667058</v>
          </cell>
          <cell r="AN61">
            <v>-3593716.8</v>
          </cell>
          <cell r="AO61">
            <v>0</v>
          </cell>
          <cell r="AP61">
            <v>-73341.16</v>
          </cell>
          <cell r="AQ61">
            <v>-7334116</v>
          </cell>
          <cell r="AR61">
            <v>63923626</v>
          </cell>
          <cell r="AS61">
            <v>63205642</v>
          </cell>
          <cell r="AT61">
            <v>0</v>
          </cell>
          <cell r="AU61">
            <v>1278473</v>
          </cell>
          <cell r="AV61">
            <v>128407741</v>
          </cell>
          <cell r="AW61">
            <v>709123</v>
          </cell>
          <cell r="AX61">
            <v>0</v>
          </cell>
          <cell r="AY61">
            <v>14350</v>
          </cell>
          <cell r="AZ61">
            <v>723473</v>
          </cell>
          <cell r="BA61">
            <v>2001385</v>
          </cell>
          <cell r="BB61">
            <v>0</v>
          </cell>
          <cell r="BC61">
            <v>40845</v>
          </cell>
          <cell r="BD61">
            <v>2042230</v>
          </cell>
          <cell r="BE61">
            <v>0</v>
          </cell>
          <cell r="BF61">
            <v>0</v>
          </cell>
          <cell r="BG61">
            <v>0</v>
          </cell>
          <cell r="BH61">
            <v>0</v>
          </cell>
          <cell r="BI61">
            <v>0</v>
          </cell>
          <cell r="BJ61">
            <v>0</v>
          </cell>
          <cell r="BK61">
            <v>0</v>
          </cell>
          <cell r="BL61">
            <v>0</v>
          </cell>
          <cell r="BM61">
            <v>77249</v>
          </cell>
          <cell r="BN61">
            <v>0</v>
          </cell>
          <cell r="BO61">
            <v>1577</v>
          </cell>
          <cell r="BP61">
            <v>78826</v>
          </cell>
          <cell r="BQ61">
            <v>1610577</v>
          </cell>
          <cell r="BR61">
            <v>0</v>
          </cell>
          <cell r="BS61">
            <v>32869</v>
          </cell>
          <cell r="BT61">
            <v>1643446</v>
          </cell>
          <cell r="BU61">
            <v>4398334</v>
          </cell>
          <cell r="BV61">
            <v>0</v>
          </cell>
          <cell r="BW61">
            <v>89641</v>
          </cell>
          <cell r="BX61">
            <v>4487975</v>
          </cell>
          <cell r="BY61" t="str">
            <v>Cheshire East UA</v>
          </cell>
          <cell r="BZ61" t="str">
            <v>UA</v>
          </cell>
          <cell r="CA61" t="str">
            <v>Cheshire Fire Authority</v>
          </cell>
        </row>
        <row r="62">
          <cell r="A62">
            <v>55</v>
          </cell>
          <cell r="B62" t="str">
            <v>Cheshire West &amp; Chester UA</v>
          </cell>
          <cell r="C62" t="str">
            <v>E0604</v>
          </cell>
          <cell r="D62">
            <v>149976727</v>
          </cell>
          <cell r="E62">
            <v>0</v>
          </cell>
          <cell r="F62">
            <v>50426</v>
          </cell>
          <cell r="G62">
            <v>501621</v>
          </cell>
          <cell r="H62">
            <v>0</v>
          </cell>
          <cell r="I62">
            <v>501621</v>
          </cell>
          <cell r="J62">
            <v>0</v>
          </cell>
          <cell r="K62">
            <v>0</v>
          </cell>
          <cell r="L62">
            <v>0</v>
          </cell>
          <cell r="M62">
            <v>0</v>
          </cell>
          <cell r="N62">
            <v>0</v>
          </cell>
          <cell r="O62">
            <v>0</v>
          </cell>
          <cell r="P62">
            <v>149424680</v>
          </cell>
          <cell r="Q62">
            <v>74712340</v>
          </cell>
          <cell r="R62">
            <v>73218093</v>
          </cell>
          <cell r="S62">
            <v>0</v>
          </cell>
          <cell r="T62">
            <v>1494247</v>
          </cell>
          <cell r="U62">
            <v>149424680</v>
          </cell>
          <cell r="V62">
            <v>0</v>
          </cell>
          <cell r="W62">
            <v>74712340</v>
          </cell>
          <cell r="X62">
            <v>501621</v>
          </cell>
          <cell r="Y62">
            <v>501621</v>
          </cell>
          <cell r="Z62">
            <v>0</v>
          </cell>
          <cell r="AA62">
            <v>0</v>
          </cell>
          <cell r="AB62">
            <v>0</v>
          </cell>
          <cell r="AC62">
            <v>0</v>
          </cell>
          <cell r="AD62">
            <v>0</v>
          </cell>
          <cell r="AE62">
            <v>0</v>
          </cell>
          <cell r="AF62">
            <v>0</v>
          </cell>
          <cell r="AG62">
            <v>0</v>
          </cell>
          <cell r="AH62">
            <v>0</v>
          </cell>
          <cell r="AI62">
            <v>0</v>
          </cell>
          <cell r="AJ62">
            <v>0</v>
          </cell>
          <cell r="AK62">
            <v>0</v>
          </cell>
          <cell r="AL62">
            <v>0</v>
          </cell>
          <cell r="AM62">
            <v>-1663677</v>
          </cell>
          <cell r="AN62">
            <v>-1630402</v>
          </cell>
          <cell r="AO62">
            <v>0</v>
          </cell>
          <cell r="AP62">
            <v>-33274</v>
          </cell>
          <cell r="AQ62">
            <v>-3327353</v>
          </cell>
          <cell r="AR62">
            <v>73048663</v>
          </cell>
          <cell r="AS62">
            <v>72089312</v>
          </cell>
          <cell r="AT62">
            <v>0</v>
          </cell>
          <cell r="AU62">
            <v>1460973</v>
          </cell>
          <cell r="AV62">
            <v>146598948</v>
          </cell>
          <cell r="AW62">
            <v>782587</v>
          </cell>
          <cell r="AX62">
            <v>0</v>
          </cell>
          <cell r="AY62">
            <v>15862</v>
          </cell>
          <cell r="AZ62">
            <v>798449</v>
          </cell>
          <cell r="BA62">
            <v>1452707</v>
          </cell>
          <cell r="BB62">
            <v>0</v>
          </cell>
          <cell r="BC62">
            <v>29647</v>
          </cell>
          <cell r="BD62">
            <v>1482354</v>
          </cell>
          <cell r="BE62">
            <v>9904</v>
          </cell>
          <cell r="BF62">
            <v>0</v>
          </cell>
          <cell r="BG62">
            <v>202</v>
          </cell>
          <cell r="BH62">
            <v>10106</v>
          </cell>
          <cell r="BI62">
            <v>9904</v>
          </cell>
          <cell r="BJ62">
            <v>0</v>
          </cell>
          <cell r="BK62">
            <v>202</v>
          </cell>
          <cell r="BL62">
            <v>10106</v>
          </cell>
          <cell r="BM62">
            <v>153512</v>
          </cell>
          <cell r="BN62">
            <v>0</v>
          </cell>
          <cell r="BO62">
            <v>3133</v>
          </cell>
          <cell r="BP62">
            <v>156645</v>
          </cell>
          <cell r="BQ62">
            <v>866603</v>
          </cell>
          <cell r="BR62">
            <v>0</v>
          </cell>
          <cell r="BS62">
            <v>17686</v>
          </cell>
          <cell r="BT62">
            <v>884289</v>
          </cell>
          <cell r="BU62">
            <v>3275217</v>
          </cell>
          <cell r="BV62">
            <v>0</v>
          </cell>
          <cell r="BW62">
            <v>66732</v>
          </cell>
          <cell r="BX62">
            <v>3341949</v>
          </cell>
          <cell r="BY62" t="str">
            <v>Cheshire West and Chester UA</v>
          </cell>
          <cell r="BZ62" t="str">
            <v>UA</v>
          </cell>
          <cell r="CA62" t="str">
            <v>Cheshire Fire Authority</v>
          </cell>
        </row>
        <row r="63">
          <cell r="A63">
            <v>56</v>
          </cell>
          <cell r="B63" t="str">
            <v>Chesterfield</v>
          </cell>
          <cell r="C63" t="str">
            <v>E1033</v>
          </cell>
          <cell r="D63">
            <v>35961059</v>
          </cell>
          <cell r="E63">
            <v>0</v>
          </cell>
          <cell r="F63">
            <v>15898</v>
          </cell>
          <cell r="G63">
            <v>166169</v>
          </cell>
          <cell r="H63">
            <v>0</v>
          </cell>
          <cell r="I63">
            <v>166169</v>
          </cell>
          <cell r="J63">
            <v>0</v>
          </cell>
          <cell r="K63">
            <v>0</v>
          </cell>
          <cell r="L63">
            <v>0</v>
          </cell>
          <cell r="M63">
            <v>0</v>
          </cell>
          <cell r="N63">
            <v>0</v>
          </cell>
          <cell r="O63">
            <v>0</v>
          </cell>
          <cell r="P63">
            <v>35778992</v>
          </cell>
          <cell r="Q63">
            <v>17889496</v>
          </cell>
          <cell r="R63">
            <v>14311597</v>
          </cell>
          <cell r="S63">
            <v>3220109</v>
          </cell>
          <cell r="T63">
            <v>357790</v>
          </cell>
          <cell r="U63">
            <v>35778992</v>
          </cell>
          <cell r="V63">
            <v>0</v>
          </cell>
          <cell r="W63">
            <v>17889496</v>
          </cell>
          <cell r="X63">
            <v>166169</v>
          </cell>
          <cell r="Y63">
            <v>166169</v>
          </cell>
          <cell r="Z63">
            <v>0</v>
          </cell>
          <cell r="AA63">
            <v>0</v>
          </cell>
          <cell r="AB63">
            <v>0</v>
          </cell>
          <cell r="AC63">
            <v>0</v>
          </cell>
          <cell r="AD63">
            <v>0</v>
          </cell>
          <cell r="AE63">
            <v>0</v>
          </cell>
          <cell r="AF63">
            <v>0</v>
          </cell>
          <cell r="AG63">
            <v>0</v>
          </cell>
          <cell r="AH63">
            <v>0</v>
          </cell>
          <cell r="AI63">
            <v>0</v>
          </cell>
          <cell r="AJ63">
            <v>0</v>
          </cell>
          <cell r="AK63">
            <v>0</v>
          </cell>
          <cell r="AL63">
            <v>0</v>
          </cell>
          <cell r="AM63">
            <v>57600</v>
          </cell>
          <cell r="AN63">
            <v>46080</v>
          </cell>
          <cell r="AO63">
            <v>10368</v>
          </cell>
          <cell r="AP63">
            <v>1152</v>
          </cell>
          <cell r="AQ63">
            <v>115200</v>
          </cell>
          <cell r="AR63">
            <v>17947096</v>
          </cell>
          <cell r="AS63">
            <v>14523846</v>
          </cell>
          <cell r="AT63">
            <v>3230477</v>
          </cell>
          <cell r="AU63">
            <v>358942</v>
          </cell>
          <cell r="AV63">
            <v>36060361</v>
          </cell>
          <cell r="AW63">
            <v>153692</v>
          </cell>
          <cell r="AX63">
            <v>34184</v>
          </cell>
          <cell r="AY63">
            <v>3798</v>
          </cell>
          <cell r="AZ63">
            <v>191674</v>
          </cell>
          <cell r="BA63">
            <v>512148</v>
          </cell>
          <cell r="BB63">
            <v>115233</v>
          </cell>
          <cell r="BC63">
            <v>12804</v>
          </cell>
          <cell r="BD63">
            <v>640185</v>
          </cell>
          <cell r="BE63">
            <v>0</v>
          </cell>
          <cell r="BF63">
            <v>0</v>
          </cell>
          <cell r="BG63">
            <v>0</v>
          </cell>
          <cell r="BH63">
            <v>0</v>
          </cell>
          <cell r="BI63">
            <v>0</v>
          </cell>
          <cell r="BJ63">
            <v>0</v>
          </cell>
          <cell r="BK63">
            <v>0</v>
          </cell>
          <cell r="BL63">
            <v>0</v>
          </cell>
          <cell r="BM63">
            <v>11156</v>
          </cell>
          <cell r="BN63">
            <v>2510</v>
          </cell>
          <cell r="BO63">
            <v>279</v>
          </cell>
          <cell r="BP63">
            <v>13945</v>
          </cell>
          <cell r="BQ63">
            <v>235984</v>
          </cell>
          <cell r="BR63">
            <v>53097</v>
          </cell>
          <cell r="BS63">
            <v>5900</v>
          </cell>
          <cell r="BT63">
            <v>294981</v>
          </cell>
          <cell r="BU63">
            <v>912980</v>
          </cell>
          <cell r="BV63">
            <v>205024</v>
          </cell>
          <cell r="BW63">
            <v>22781</v>
          </cell>
          <cell r="BX63">
            <v>1140785</v>
          </cell>
          <cell r="BY63" t="str">
            <v>Chesterfield</v>
          </cell>
          <cell r="BZ63" t="str">
            <v>Derbyshire</v>
          </cell>
          <cell r="CA63" t="str">
            <v>Derbyshire Fire Authority</v>
          </cell>
        </row>
        <row r="64">
          <cell r="A64">
            <v>57</v>
          </cell>
          <cell r="B64" t="str">
            <v>Chichester</v>
          </cell>
          <cell r="C64" t="str">
            <v>E3833</v>
          </cell>
          <cell r="D64">
            <v>42949409.200000003</v>
          </cell>
          <cell r="E64">
            <v>0</v>
          </cell>
          <cell r="F64">
            <v>197957.38</v>
          </cell>
          <cell r="G64">
            <v>195843</v>
          </cell>
          <cell r="H64">
            <v>0</v>
          </cell>
          <cell r="I64">
            <v>195843</v>
          </cell>
          <cell r="J64">
            <v>0</v>
          </cell>
          <cell r="K64">
            <v>0</v>
          </cell>
          <cell r="L64">
            <v>0</v>
          </cell>
          <cell r="M64">
            <v>0</v>
          </cell>
          <cell r="N64">
            <v>0</v>
          </cell>
          <cell r="O64">
            <v>0</v>
          </cell>
          <cell r="P64">
            <v>42555608.799999997</v>
          </cell>
          <cell r="Q64">
            <v>21277803.800000001</v>
          </cell>
          <cell r="R64">
            <v>17022244</v>
          </cell>
          <cell r="S64">
            <v>4255561</v>
          </cell>
          <cell r="T64">
            <v>0</v>
          </cell>
          <cell r="U64">
            <v>42555609</v>
          </cell>
          <cell r="V64">
            <v>0</v>
          </cell>
          <cell r="W64">
            <v>21277803.800000001</v>
          </cell>
          <cell r="X64">
            <v>195843</v>
          </cell>
          <cell r="Y64">
            <v>195843</v>
          </cell>
          <cell r="Z64">
            <v>0</v>
          </cell>
          <cell r="AA64">
            <v>0</v>
          </cell>
          <cell r="AB64">
            <v>0</v>
          </cell>
          <cell r="AC64">
            <v>0</v>
          </cell>
          <cell r="AD64">
            <v>0</v>
          </cell>
          <cell r="AE64">
            <v>0</v>
          </cell>
          <cell r="AF64">
            <v>0</v>
          </cell>
          <cell r="AG64">
            <v>0</v>
          </cell>
          <cell r="AH64">
            <v>0</v>
          </cell>
          <cell r="AI64">
            <v>0</v>
          </cell>
          <cell r="AJ64">
            <v>0</v>
          </cell>
          <cell r="AK64">
            <v>0</v>
          </cell>
          <cell r="AL64">
            <v>0</v>
          </cell>
          <cell r="AM64">
            <v>-39423.5</v>
          </cell>
          <cell r="AN64">
            <v>-31538.799999999999</v>
          </cell>
          <cell r="AO64">
            <v>-7884.7</v>
          </cell>
          <cell r="AP64">
            <v>0</v>
          </cell>
          <cell r="AQ64">
            <v>-78847</v>
          </cell>
          <cell r="AR64">
            <v>21238380</v>
          </cell>
          <cell r="AS64">
            <v>17186548</v>
          </cell>
          <cell r="AT64">
            <v>4247676</v>
          </cell>
          <cell r="AU64">
            <v>0</v>
          </cell>
          <cell r="AV64">
            <v>42672605</v>
          </cell>
          <cell r="AW64">
            <v>182782</v>
          </cell>
          <cell r="AX64">
            <v>45176</v>
          </cell>
          <cell r="AY64">
            <v>0</v>
          </cell>
          <cell r="AZ64">
            <v>227958</v>
          </cell>
          <cell r="BA64">
            <v>567253</v>
          </cell>
          <cell r="BB64">
            <v>141813</v>
          </cell>
          <cell r="BC64">
            <v>0</v>
          </cell>
          <cell r="BD64">
            <v>709066</v>
          </cell>
          <cell r="BE64">
            <v>12127</v>
          </cell>
          <cell r="BF64">
            <v>3032</v>
          </cell>
          <cell r="BG64">
            <v>0</v>
          </cell>
          <cell r="BH64">
            <v>15159</v>
          </cell>
          <cell r="BI64">
            <v>20212</v>
          </cell>
          <cell r="BJ64">
            <v>5053</v>
          </cell>
          <cell r="BK64">
            <v>0</v>
          </cell>
          <cell r="BL64">
            <v>25265</v>
          </cell>
          <cell r="BM64">
            <v>20212</v>
          </cell>
          <cell r="BN64">
            <v>5053</v>
          </cell>
          <cell r="BO64">
            <v>0</v>
          </cell>
          <cell r="BP64">
            <v>25265</v>
          </cell>
          <cell r="BQ64">
            <v>262760</v>
          </cell>
          <cell r="BR64">
            <v>65690</v>
          </cell>
          <cell r="BS64">
            <v>0</v>
          </cell>
          <cell r="BT64">
            <v>328450</v>
          </cell>
          <cell r="BU64">
            <v>1065346</v>
          </cell>
          <cell r="BV64">
            <v>265817</v>
          </cell>
          <cell r="BW64">
            <v>0</v>
          </cell>
          <cell r="BX64">
            <v>1331163</v>
          </cell>
          <cell r="BY64" t="str">
            <v>Chichester</v>
          </cell>
          <cell r="BZ64" t="str">
            <v>West Sussex</v>
          </cell>
          <cell r="CA64" t="str">
            <v>County</v>
          </cell>
        </row>
        <row r="65">
          <cell r="A65">
            <v>58</v>
          </cell>
          <cell r="B65" t="str">
            <v>Chiltern</v>
          </cell>
          <cell r="C65" t="str">
            <v>E0432</v>
          </cell>
          <cell r="D65">
            <v>20886020.899999999</v>
          </cell>
          <cell r="E65">
            <v>0</v>
          </cell>
          <cell r="F65">
            <v>60411.93</v>
          </cell>
          <cell r="G65">
            <v>116496</v>
          </cell>
          <cell r="H65">
            <v>0</v>
          </cell>
          <cell r="I65">
            <v>116496</v>
          </cell>
          <cell r="J65">
            <v>0</v>
          </cell>
          <cell r="K65">
            <v>0</v>
          </cell>
          <cell r="L65">
            <v>0</v>
          </cell>
          <cell r="M65">
            <v>0</v>
          </cell>
          <cell r="N65">
            <v>0</v>
          </cell>
          <cell r="O65">
            <v>0</v>
          </cell>
          <cell r="P65">
            <v>20709113</v>
          </cell>
          <cell r="Q65">
            <v>10354557</v>
          </cell>
          <cell r="R65">
            <v>8283645</v>
          </cell>
          <cell r="S65">
            <v>1863820</v>
          </cell>
          <cell r="T65">
            <v>207091</v>
          </cell>
          <cell r="U65">
            <v>20709113</v>
          </cell>
          <cell r="V65">
            <v>0</v>
          </cell>
          <cell r="W65">
            <v>10354557</v>
          </cell>
          <cell r="X65">
            <v>116496</v>
          </cell>
          <cell r="Y65">
            <v>116496</v>
          </cell>
          <cell r="Z65">
            <v>0</v>
          </cell>
          <cell r="AA65">
            <v>0</v>
          </cell>
          <cell r="AB65">
            <v>0</v>
          </cell>
          <cell r="AC65">
            <v>0</v>
          </cell>
          <cell r="AD65">
            <v>0</v>
          </cell>
          <cell r="AE65">
            <v>0</v>
          </cell>
          <cell r="AF65">
            <v>0</v>
          </cell>
          <cell r="AG65">
            <v>0</v>
          </cell>
          <cell r="AH65">
            <v>0</v>
          </cell>
          <cell r="AI65">
            <v>0</v>
          </cell>
          <cell r="AJ65">
            <v>0</v>
          </cell>
          <cell r="AK65">
            <v>0</v>
          </cell>
          <cell r="AL65">
            <v>0</v>
          </cell>
          <cell r="AM65">
            <v>-359317</v>
          </cell>
          <cell r="AN65">
            <v>-287453.59999999998</v>
          </cell>
          <cell r="AO65">
            <v>-64677.06</v>
          </cell>
          <cell r="AP65">
            <v>-7186.34</v>
          </cell>
          <cell r="AQ65">
            <v>-718634</v>
          </cell>
          <cell r="AR65">
            <v>9995240</v>
          </cell>
          <cell r="AS65">
            <v>8112687</v>
          </cell>
          <cell r="AT65">
            <v>1799143</v>
          </cell>
          <cell r="AU65">
            <v>199905</v>
          </cell>
          <cell r="AV65">
            <v>20106975</v>
          </cell>
          <cell r="AW65">
            <v>89173</v>
          </cell>
          <cell r="AX65">
            <v>19786</v>
          </cell>
          <cell r="AY65">
            <v>2198</v>
          </cell>
          <cell r="AZ65">
            <v>111157</v>
          </cell>
          <cell r="BA65">
            <v>271473</v>
          </cell>
          <cell r="BB65">
            <v>61081</v>
          </cell>
          <cell r="BC65">
            <v>6787</v>
          </cell>
          <cell r="BD65">
            <v>339341</v>
          </cell>
          <cell r="BE65">
            <v>0</v>
          </cell>
          <cell r="BF65">
            <v>0</v>
          </cell>
          <cell r="BG65">
            <v>0</v>
          </cell>
          <cell r="BH65">
            <v>0</v>
          </cell>
          <cell r="BI65">
            <v>0</v>
          </cell>
          <cell r="BJ65">
            <v>0</v>
          </cell>
          <cell r="BK65">
            <v>0</v>
          </cell>
          <cell r="BL65">
            <v>0</v>
          </cell>
          <cell r="BM65">
            <v>0</v>
          </cell>
          <cell r="BN65">
            <v>0</v>
          </cell>
          <cell r="BO65">
            <v>0</v>
          </cell>
          <cell r="BP65">
            <v>0</v>
          </cell>
          <cell r="BQ65">
            <v>241740</v>
          </cell>
          <cell r="BR65">
            <v>54391</v>
          </cell>
          <cell r="BS65">
            <v>6043</v>
          </cell>
          <cell r="BT65">
            <v>302174</v>
          </cell>
          <cell r="BU65">
            <v>602386</v>
          </cell>
          <cell r="BV65">
            <v>135258</v>
          </cell>
          <cell r="BW65">
            <v>15028</v>
          </cell>
          <cell r="BX65">
            <v>752672</v>
          </cell>
          <cell r="BY65" t="str">
            <v>Chiltern</v>
          </cell>
          <cell r="BZ65" t="str">
            <v>Buckinghamshire</v>
          </cell>
          <cell r="CA65" t="str">
            <v>Buckinghamshire Fire Authority</v>
          </cell>
        </row>
        <row r="66">
          <cell r="A66">
            <v>59</v>
          </cell>
          <cell r="B66" t="str">
            <v>Chorley</v>
          </cell>
          <cell r="C66" t="str">
            <v>E2334</v>
          </cell>
          <cell r="D66">
            <v>27070703</v>
          </cell>
          <cell r="E66">
            <v>53559</v>
          </cell>
          <cell r="F66">
            <v>0</v>
          </cell>
          <cell r="G66">
            <v>132564</v>
          </cell>
          <cell r="H66">
            <v>0</v>
          </cell>
          <cell r="I66">
            <v>132564</v>
          </cell>
          <cell r="J66">
            <v>0</v>
          </cell>
          <cell r="K66">
            <v>0</v>
          </cell>
          <cell r="L66">
            <v>0</v>
          </cell>
          <cell r="M66">
            <v>0</v>
          </cell>
          <cell r="N66">
            <v>0</v>
          </cell>
          <cell r="O66">
            <v>0</v>
          </cell>
          <cell r="P66">
            <v>26991698</v>
          </cell>
          <cell r="Q66">
            <v>13495849</v>
          </cell>
          <cell r="R66">
            <v>10796679</v>
          </cell>
          <cell r="S66">
            <v>2429253</v>
          </cell>
          <cell r="T66">
            <v>269917</v>
          </cell>
          <cell r="U66">
            <v>26991698</v>
          </cell>
          <cell r="V66">
            <v>0</v>
          </cell>
          <cell r="W66">
            <v>13495849</v>
          </cell>
          <cell r="X66">
            <v>132564</v>
          </cell>
          <cell r="Y66">
            <v>132564</v>
          </cell>
          <cell r="Z66">
            <v>0</v>
          </cell>
          <cell r="AA66">
            <v>0</v>
          </cell>
          <cell r="AB66">
            <v>0</v>
          </cell>
          <cell r="AC66">
            <v>0</v>
          </cell>
          <cell r="AD66">
            <v>0</v>
          </cell>
          <cell r="AE66">
            <v>0</v>
          </cell>
          <cell r="AF66">
            <v>0</v>
          </cell>
          <cell r="AG66">
            <v>0</v>
          </cell>
          <cell r="AH66">
            <v>0</v>
          </cell>
          <cell r="AI66">
            <v>0</v>
          </cell>
          <cell r="AJ66">
            <v>0</v>
          </cell>
          <cell r="AK66">
            <v>0</v>
          </cell>
          <cell r="AL66">
            <v>0</v>
          </cell>
          <cell r="AM66">
            <v>-82557.5</v>
          </cell>
          <cell r="AN66">
            <v>-66046</v>
          </cell>
          <cell r="AO66">
            <v>-14860.35</v>
          </cell>
          <cell r="AP66">
            <v>-1651.15</v>
          </cell>
          <cell r="AQ66">
            <v>-165115</v>
          </cell>
          <cell r="AR66">
            <v>13413292</v>
          </cell>
          <cell r="AS66">
            <v>10863197</v>
          </cell>
          <cell r="AT66">
            <v>2414393</v>
          </cell>
          <cell r="AU66">
            <v>268266</v>
          </cell>
          <cell r="AV66">
            <v>26959147</v>
          </cell>
          <cell r="AW66">
            <v>116022</v>
          </cell>
          <cell r="AX66">
            <v>25788</v>
          </cell>
          <cell r="AY66">
            <v>2865</v>
          </cell>
          <cell r="AZ66">
            <v>144675</v>
          </cell>
          <cell r="BA66">
            <v>478633</v>
          </cell>
          <cell r="BB66">
            <v>107693</v>
          </cell>
          <cell r="BC66">
            <v>11966</v>
          </cell>
          <cell r="BD66">
            <v>598292</v>
          </cell>
          <cell r="BE66">
            <v>5595</v>
          </cell>
          <cell r="BF66">
            <v>1259</v>
          </cell>
          <cell r="BG66">
            <v>140</v>
          </cell>
          <cell r="BH66">
            <v>6994</v>
          </cell>
          <cell r="BI66">
            <v>20212</v>
          </cell>
          <cell r="BJ66">
            <v>4548</v>
          </cell>
          <cell r="BK66">
            <v>505</v>
          </cell>
          <cell r="BL66">
            <v>25265</v>
          </cell>
          <cell r="BM66">
            <v>14792</v>
          </cell>
          <cell r="BN66">
            <v>3328</v>
          </cell>
          <cell r="BO66">
            <v>370</v>
          </cell>
          <cell r="BP66">
            <v>18490</v>
          </cell>
          <cell r="BQ66">
            <v>198485</v>
          </cell>
          <cell r="BR66">
            <v>44659</v>
          </cell>
          <cell r="BS66">
            <v>4962</v>
          </cell>
          <cell r="BT66">
            <v>248106</v>
          </cell>
          <cell r="BU66">
            <v>833739</v>
          </cell>
          <cell r="BV66">
            <v>187275</v>
          </cell>
          <cell r="BW66">
            <v>20808</v>
          </cell>
          <cell r="BX66">
            <v>1041822</v>
          </cell>
          <cell r="BY66" t="str">
            <v>Chorley</v>
          </cell>
          <cell r="BZ66" t="str">
            <v>Lancashire</v>
          </cell>
          <cell r="CA66" t="str">
            <v>Lancashire Fire Authority</v>
          </cell>
        </row>
        <row r="67">
          <cell r="A67">
            <v>60</v>
          </cell>
          <cell r="B67" t="str">
            <v>Christchurch</v>
          </cell>
          <cell r="C67" t="str">
            <v>E1232</v>
          </cell>
          <cell r="D67">
            <v>16803864</v>
          </cell>
          <cell r="E67">
            <v>21246</v>
          </cell>
          <cell r="F67">
            <v>0</v>
          </cell>
          <cell r="G67">
            <v>75172</v>
          </cell>
          <cell r="H67">
            <v>0</v>
          </cell>
          <cell r="I67">
            <v>75172</v>
          </cell>
          <cell r="J67">
            <v>0</v>
          </cell>
          <cell r="K67">
            <v>0</v>
          </cell>
          <cell r="L67">
            <v>0</v>
          </cell>
          <cell r="M67">
            <v>0</v>
          </cell>
          <cell r="N67">
            <v>0</v>
          </cell>
          <cell r="O67">
            <v>0</v>
          </cell>
          <cell r="P67">
            <v>16749938</v>
          </cell>
          <cell r="Q67">
            <v>8374970</v>
          </cell>
          <cell r="R67">
            <v>6699975</v>
          </cell>
          <cell r="S67">
            <v>1507494</v>
          </cell>
          <cell r="T67">
            <v>167499</v>
          </cell>
          <cell r="U67">
            <v>16749938</v>
          </cell>
          <cell r="V67">
            <v>0</v>
          </cell>
          <cell r="W67">
            <v>8374970</v>
          </cell>
          <cell r="X67">
            <v>75172</v>
          </cell>
          <cell r="Y67">
            <v>75172</v>
          </cell>
          <cell r="Z67">
            <v>0</v>
          </cell>
          <cell r="AA67">
            <v>0</v>
          </cell>
          <cell r="AB67">
            <v>0</v>
          </cell>
          <cell r="AC67">
            <v>0</v>
          </cell>
          <cell r="AD67">
            <v>0</v>
          </cell>
          <cell r="AE67">
            <v>0</v>
          </cell>
          <cell r="AF67">
            <v>0</v>
          </cell>
          <cell r="AG67">
            <v>0</v>
          </cell>
          <cell r="AH67">
            <v>0</v>
          </cell>
          <cell r="AI67">
            <v>0</v>
          </cell>
          <cell r="AJ67">
            <v>0</v>
          </cell>
          <cell r="AK67">
            <v>0</v>
          </cell>
          <cell r="AL67">
            <v>0</v>
          </cell>
          <cell r="AM67">
            <v>-863505.5</v>
          </cell>
          <cell r="AN67">
            <v>-690804.4</v>
          </cell>
          <cell r="AO67">
            <v>-155430.99</v>
          </cell>
          <cell r="AP67">
            <v>-17270.11</v>
          </cell>
          <cell r="AQ67">
            <v>-1727011</v>
          </cell>
          <cell r="AR67">
            <v>7511464</v>
          </cell>
          <cell r="AS67">
            <v>6084343</v>
          </cell>
          <cell r="AT67">
            <v>1352063</v>
          </cell>
          <cell r="AU67">
            <v>150229</v>
          </cell>
          <cell r="AV67">
            <v>15098099</v>
          </cell>
          <cell r="AW67">
            <v>71923</v>
          </cell>
          <cell r="AX67">
            <v>16003</v>
          </cell>
          <cell r="AY67">
            <v>1778</v>
          </cell>
          <cell r="AZ67">
            <v>89704</v>
          </cell>
          <cell r="BA67">
            <v>221483</v>
          </cell>
          <cell r="BB67">
            <v>49834</v>
          </cell>
          <cell r="BC67">
            <v>5537</v>
          </cell>
          <cell r="BD67">
            <v>276854</v>
          </cell>
          <cell r="BE67">
            <v>0</v>
          </cell>
          <cell r="BF67">
            <v>0</v>
          </cell>
          <cell r="BG67">
            <v>0</v>
          </cell>
          <cell r="BH67">
            <v>0</v>
          </cell>
          <cell r="BI67">
            <v>0</v>
          </cell>
          <cell r="BJ67">
            <v>0</v>
          </cell>
          <cell r="BK67">
            <v>0</v>
          </cell>
          <cell r="BL67">
            <v>0</v>
          </cell>
          <cell r="BM67">
            <v>492</v>
          </cell>
          <cell r="BN67">
            <v>111</v>
          </cell>
          <cell r="BO67">
            <v>12</v>
          </cell>
          <cell r="BP67">
            <v>615</v>
          </cell>
          <cell r="BQ67">
            <v>134327</v>
          </cell>
          <cell r="BR67">
            <v>30223</v>
          </cell>
          <cell r="BS67">
            <v>3358</v>
          </cell>
          <cell r="BT67">
            <v>167908</v>
          </cell>
          <cell r="BU67">
            <v>428225</v>
          </cell>
          <cell r="BV67">
            <v>96171</v>
          </cell>
          <cell r="BW67">
            <v>10685</v>
          </cell>
          <cell r="BX67">
            <v>535081</v>
          </cell>
          <cell r="BY67" t="str">
            <v>Christchurch</v>
          </cell>
          <cell r="BZ67" t="str">
            <v>Dorset</v>
          </cell>
          <cell r="CA67" t="str">
            <v>Dorset Fire Authority</v>
          </cell>
        </row>
        <row r="68">
          <cell r="A68">
            <v>61</v>
          </cell>
          <cell r="B68" t="str">
            <v>City of London</v>
          </cell>
          <cell r="C68" t="str">
            <v>E5010</v>
          </cell>
          <cell r="D68">
            <v>742680303</v>
          </cell>
          <cell r="E68">
            <v>162394</v>
          </cell>
          <cell r="F68">
            <v>0</v>
          </cell>
          <cell r="G68">
            <v>1680657</v>
          </cell>
          <cell r="H68">
            <v>0</v>
          </cell>
          <cell r="I68">
            <v>1680657</v>
          </cell>
          <cell r="J68">
            <v>10743000</v>
          </cell>
          <cell r="K68">
            <v>0</v>
          </cell>
          <cell r="L68">
            <v>0</v>
          </cell>
          <cell r="M68">
            <v>0</v>
          </cell>
          <cell r="N68">
            <v>0</v>
          </cell>
          <cell r="O68">
            <v>0</v>
          </cell>
          <cell r="P68">
            <v>730419040</v>
          </cell>
          <cell r="Q68">
            <v>365209520</v>
          </cell>
          <cell r="R68">
            <v>219125712</v>
          </cell>
          <cell r="S68">
            <v>146083808</v>
          </cell>
          <cell r="T68">
            <v>0</v>
          </cell>
          <cell r="U68">
            <v>730419040</v>
          </cell>
          <cell r="V68">
            <v>0</v>
          </cell>
          <cell r="W68">
            <v>365209520</v>
          </cell>
          <cell r="X68">
            <v>1680657</v>
          </cell>
          <cell r="Y68">
            <v>1680657</v>
          </cell>
          <cell r="Z68">
            <v>0</v>
          </cell>
          <cell r="AA68">
            <v>0</v>
          </cell>
          <cell r="AB68">
            <v>0</v>
          </cell>
          <cell r="AC68">
            <v>0</v>
          </cell>
          <cell r="AD68">
            <v>0</v>
          </cell>
          <cell r="AE68">
            <v>0</v>
          </cell>
          <cell r="AF68">
            <v>0</v>
          </cell>
          <cell r="AG68">
            <v>0</v>
          </cell>
          <cell r="AH68">
            <v>0</v>
          </cell>
          <cell r="AI68">
            <v>0</v>
          </cell>
          <cell r="AJ68">
            <v>0</v>
          </cell>
          <cell r="AK68">
            <v>10743000</v>
          </cell>
          <cell r="AL68">
            <v>10743000</v>
          </cell>
          <cell r="AM68">
            <v>146671</v>
          </cell>
          <cell r="AN68">
            <v>88002.6</v>
          </cell>
          <cell r="AO68">
            <v>58668.4</v>
          </cell>
          <cell r="AP68">
            <v>0</v>
          </cell>
          <cell r="AQ68">
            <v>293342</v>
          </cell>
          <cell r="AR68">
            <v>365356191</v>
          </cell>
          <cell r="AS68">
            <v>231637372</v>
          </cell>
          <cell r="AT68">
            <v>146142476</v>
          </cell>
          <cell r="AU68">
            <v>0</v>
          </cell>
          <cell r="AV68">
            <v>743136039</v>
          </cell>
          <cell r="AW68">
            <v>2458061</v>
          </cell>
          <cell r="AX68">
            <v>1550784</v>
          </cell>
          <cell r="AY68">
            <v>0</v>
          </cell>
          <cell r="AZ68">
            <v>4008845</v>
          </cell>
          <cell r="BA68">
            <v>56656</v>
          </cell>
          <cell r="BB68">
            <v>37770</v>
          </cell>
          <cell r="BC68">
            <v>0</v>
          </cell>
          <cell r="BD68">
            <v>94426</v>
          </cell>
          <cell r="BE68">
            <v>0</v>
          </cell>
          <cell r="BF68">
            <v>0</v>
          </cell>
          <cell r="BG68">
            <v>0</v>
          </cell>
          <cell r="BH68">
            <v>0</v>
          </cell>
          <cell r="BI68">
            <v>0</v>
          </cell>
          <cell r="BJ68">
            <v>0</v>
          </cell>
          <cell r="BK68">
            <v>0</v>
          </cell>
          <cell r="BL68">
            <v>0</v>
          </cell>
          <cell r="BM68">
            <v>45007</v>
          </cell>
          <cell r="BN68">
            <v>30004</v>
          </cell>
          <cell r="BO68">
            <v>0</v>
          </cell>
          <cell r="BP68">
            <v>75011</v>
          </cell>
          <cell r="BQ68">
            <v>186155</v>
          </cell>
          <cell r="BR68">
            <v>124104</v>
          </cell>
          <cell r="BS68">
            <v>0</v>
          </cell>
          <cell r="BT68">
            <v>310259</v>
          </cell>
          <cell r="BU68">
            <v>2745879</v>
          </cell>
          <cell r="BV68">
            <v>1742662</v>
          </cell>
          <cell r="BW68">
            <v>0</v>
          </cell>
          <cell r="BX68">
            <v>4488541</v>
          </cell>
          <cell r="BY68" t="str">
            <v>City of London</v>
          </cell>
          <cell r="BZ68" t="str">
            <v>GLA - functions exc police</v>
          </cell>
          <cell r="CA68" t="str">
            <v>NA</v>
          </cell>
        </row>
        <row r="69">
          <cell r="A69">
            <v>62</v>
          </cell>
          <cell r="B69" t="str">
            <v>Colchester</v>
          </cell>
          <cell r="C69" t="str">
            <v>E1536</v>
          </cell>
          <cell r="D69">
            <v>60236203</v>
          </cell>
          <cell r="E69">
            <v>16909</v>
          </cell>
          <cell r="F69">
            <v>0</v>
          </cell>
          <cell r="G69">
            <v>237985</v>
          </cell>
          <cell r="H69">
            <v>0</v>
          </cell>
          <cell r="I69">
            <v>237985</v>
          </cell>
          <cell r="J69">
            <v>0</v>
          </cell>
          <cell r="K69">
            <v>0</v>
          </cell>
          <cell r="L69">
            <v>0</v>
          </cell>
          <cell r="M69">
            <v>0</v>
          </cell>
          <cell r="N69">
            <v>0</v>
          </cell>
          <cell r="O69">
            <v>0</v>
          </cell>
          <cell r="P69">
            <v>60015127</v>
          </cell>
          <cell r="Q69">
            <v>30007564</v>
          </cell>
          <cell r="R69">
            <v>24006051</v>
          </cell>
          <cell r="S69">
            <v>5401361</v>
          </cell>
          <cell r="T69">
            <v>600151</v>
          </cell>
          <cell r="U69">
            <v>60015127</v>
          </cell>
          <cell r="V69">
            <v>0</v>
          </cell>
          <cell r="W69">
            <v>30007564</v>
          </cell>
          <cell r="X69">
            <v>237985</v>
          </cell>
          <cell r="Y69">
            <v>237985</v>
          </cell>
          <cell r="Z69">
            <v>0</v>
          </cell>
          <cell r="AA69">
            <v>0</v>
          </cell>
          <cell r="AB69">
            <v>0</v>
          </cell>
          <cell r="AC69">
            <v>0</v>
          </cell>
          <cell r="AD69">
            <v>0</v>
          </cell>
          <cell r="AE69">
            <v>0</v>
          </cell>
          <cell r="AF69">
            <v>0</v>
          </cell>
          <cell r="AG69">
            <v>0</v>
          </cell>
          <cell r="AH69">
            <v>0</v>
          </cell>
          <cell r="AI69">
            <v>0</v>
          </cell>
          <cell r="AJ69">
            <v>0</v>
          </cell>
          <cell r="AK69">
            <v>0</v>
          </cell>
          <cell r="AL69">
            <v>0</v>
          </cell>
          <cell r="AM69">
            <v>-103585</v>
          </cell>
          <cell r="AN69">
            <v>-82868</v>
          </cell>
          <cell r="AO69">
            <v>-18645.3</v>
          </cell>
          <cell r="AP69">
            <v>-2071.6999999999998</v>
          </cell>
          <cell r="AQ69">
            <v>-207170</v>
          </cell>
          <cell r="AR69">
            <v>29903979</v>
          </cell>
          <cell r="AS69">
            <v>24161168</v>
          </cell>
          <cell r="AT69">
            <v>5382716</v>
          </cell>
          <cell r="AU69">
            <v>598079</v>
          </cell>
          <cell r="AV69">
            <v>60045942</v>
          </cell>
          <cell r="AW69">
            <v>257368</v>
          </cell>
          <cell r="AX69">
            <v>57339</v>
          </cell>
          <cell r="AY69">
            <v>6371</v>
          </cell>
          <cell r="AZ69">
            <v>321078</v>
          </cell>
          <cell r="BA69">
            <v>531637</v>
          </cell>
          <cell r="BB69">
            <v>119618</v>
          </cell>
          <cell r="BC69">
            <v>13291</v>
          </cell>
          <cell r="BD69">
            <v>664546</v>
          </cell>
          <cell r="BE69">
            <v>40424</v>
          </cell>
          <cell r="BF69">
            <v>9096</v>
          </cell>
          <cell r="BG69">
            <v>1011</v>
          </cell>
          <cell r="BH69">
            <v>50531</v>
          </cell>
          <cell r="BI69">
            <v>40424</v>
          </cell>
          <cell r="BJ69">
            <v>9096</v>
          </cell>
          <cell r="BK69">
            <v>1011</v>
          </cell>
          <cell r="BL69">
            <v>50531</v>
          </cell>
          <cell r="BM69">
            <v>104064</v>
          </cell>
          <cell r="BN69">
            <v>23415</v>
          </cell>
          <cell r="BO69">
            <v>2602</v>
          </cell>
          <cell r="BP69">
            <v>130081</v>
          </cell>
          <cell r="BQ69">
            <v>333889</v>
          </cell>
          <cell r="BR69">
            <v>75125</v>
          </cell>
          <cell r="BS69">
            <v>8347</v>
          </cell>
          <cell r="BT69">
            <v>417361</v>
          </cell>
          <cell r="BU69">
            <v>1307806</v>
          </cell>
          <cell r="BV69">
            <v>293689</v>
          </cell>
          <cell r="BW69">
            <v>32633</v>
          </cell>
          <cell r="BX69">
            <v>1634128</v>
          </cell>
          <cell r="BY69" t="str">
            <v>Colchester</v>
          </cell>
          <cell r="BZ69" t="str">
            <v>Essex</v>
          </cell>
          <cell r="CA69" t="str">
            <v>Essex Fire Authority</v>
          </cell>
        </row>
        <row r="70">
          <cell r="A70">
            <v>63</v>
          </cell>
          <cell r="B70" t="str">
            <v>Copeland</v>
          </cell>
          <cell r="C70" t="str">
            <v>E0934</v>
          </cell>
          <cell r="D70">
            <v>40107497</v>
          </cell>
          <cell r="E70">
            <v>20052</v>
          </cell>
          <cell r="F70">
            <v>0</v>
          </cell>
          <cell r="G70">
            <v>112133</v>
          </cell>
          <cell r="H70">
            <v>0</v>
          </cell>
          <cell r="I70">
            <v>112133</v>
          </cell>
          <cell r="J70">
            <v>0</v>
          </cell>
          <cell r="K70">
            <v>0</v>
          </cell>
          <cell r="L70">
            <v>0</v>
          </cell>
          <cell r="M70">
            <v>487</v>
          </cell>
          <cell r="N70">
            <v>487</v>
          </cell>
          <cell r="O70">
            <v>0</v>
          </cell>
          <cell r="P70">
            <v>40014929</v>
          </cell>
          <cell r="Q70">
            <v>20007464</v>
          </cell>
          <cell r="R70">
            <v>16005972</v>
          </cell>
          <cell r="S70">
            <v>4001493</v>
          </cell>
          <cell r="T70">
            <v>0</v>
          </cell>
          <cell r="U70">
            <v>40014929</v>
          </cell>
          <cell r="V70">
            <v>0</v>
          </cell>
          <cell r="W70">
            <v>20007464</v>
          </cell>
          <cell r="X70">
            <v>112133</v>
          </cell>
          <cell r="Y70">
            <v>112133</v>
          </cell>
          <cell r="Z70">
            <v>0</v>
          </cell>
          <cell r="AA70">
            <v>0</v>
          </cell>
          <cell r="AB70">
            <v>0</v>
          </cell>
          <cell r="AC70">
            <v>0</v>
          </cell>
          <cell r="AD70">
            <v>487</v>
          </cell>
          <cell r="AE70">
            <v>0</v>
          </cell>
          <cell r="AF70">
            <v>487</v>
          </cell>
          <cell r="AG70">
            <v>0</v>
          </cell>
          <cell r="AH70">
            <v>0</v>
          </cell>
          <cell r="AI70">
            <v>0</v>
          </cell>
          <cell r="AJ70">
            <v>0</v>
          </cell>
          <cell r="AK70">
            <v>0</v>
          </cell>
          <cell r="AL70">
            <v>0</v>
          </cell>
          <cell r="AM70">
            <v>-2126663</v>
          </cell>
          <cell r="AN70">
            <v>-1701330.4</v>
          </cell>
          <cell r="AO70">
            <v>-425332.6</v>
          </cell>
          <cell r="AP70">
            <v>0</v>
          </cell>
          <cell r="AQ70">
            <v>-4253326</v>
          </cell>
          <cell r="AR70">
            <v>17880801</v>
          </cell>
          <cell r="AS70">
            <v>14417262</v>
          </cell>
          <cell r="AT70">
            <v>3576160</v>
          </cell>
          <cell r="AU70">
            <v>0</v>
          </cell>
          <cell r="AV70">
            <v>35874223</v>
          </cell>
          <cell r="AW70">
            <v>171110</v>
          </cell>
          <cell r="AX70">
            <v>42479</v>
          </cell>
          <cell r="AY70">
            <v>0</v>
          </cell>
          <cell r="AZ70">
            <v>213589</v>
          </cell>
          <cell r="BA70">
            <v>268990</v>
          </cell>
          <cell r="BB70">
            <v>67247</v>
          </cell>
          <cell r="BC70">
            <v>0</v>
          </cell>
          <cell r="BD70">
            <v>336237</v>
          </cell>
          <cell r="BE70">
            <v>6064</v>
          </cell>
          <cell r="BF70">
            <v>1516</v>
          </cell>
          <cell r="BG70">
            <v>0</v>
          </cell>
          <cell r="BH70">
            <v>7580</v>
          </cell>
          <cell r="BI70">
            <v>0</v>
          </cell>
          <cell r="BJ70">
            <v>0</v>
          </cell>
          <cell r="BK70">
            <v>0</v>
          </cell>
          <cell r="BL70">
            <v>0</v>
          </cell>
          <cell r="BM70">
            <v>2022</v>
          </cell>
          <cell r="BN70">
            <v>505</v>
          </cell>
          <cell r="BO70">
            <v>0</v>
          </cell>
          <cell r="BP70">
            <v>2527</v>
          </cell>
          <cell r="BQ70">
            <v>133886</v>
          </cell>
          <cell r="BR70">
            <v>33471</v>
          </cell>
          <cell r="BS70">
            <v>0</v>
          </cell>
          <cell r="BT70">
            <v>167357</v>
          </cell>
          <cell r="BU70">
            <v>582072</v>
          </cell>
          <cell r="BV70">
            <v>145218</v>
          </cell>
          <cell r="BW70">
            <v>0</v>
          </cell>
          <cell r="BX70">
            <v>727290</v>
          </cell>
          <cell r="BY70" t="str">
            <v>Copeland</v>
          </cell>
          <cell r="BZ70" t="str">
            <v>Cumbria</v>
          </cell>
          <cell r="CA70" t="str">
            <v>County</v>
          </cell>
        </row>
        <row r="71">
          <cell r="A71">
            <v>64</v>
          </cell>
          <cell r="B71" t="str">
            <v>Corby</v>
          </cell>
          <cell r="C71" t="str">
            <v>E2831</v>
          </cell>
          <cell r="D71">
            <v>35225968.600000001</v>
          </cell>
          <cell r="E71">
            <v>192564.38</v>
          </cell>
          <cell r="F71">
            <v>0</v>
          </cell>
          <cell r="G71">
            <v>88685</v>
          </cell>
          <cell r="H71">
            <v>0</v>
          </cell>
          <cell r="I71">
            <v>88685</v>
          </cell>
          <cell r="J71">
            <v>0</v>
          </cell>
          <cell r="K71">
            <v>0</v>
          </cell>
          <cell r="L71">
            <v>0</v>
          </cell>
          <cell r="M71">
            <v>0</v>
          </cell>
          <cell r="N71">
            <v>0</v>
          </cell>
          <cell r="O71">
            <v>0</v>
          </cell>
          <cell r="P71">
            <v>35329848</v>
          </cell>
          <cell r="Q71">
            <v>17664924</v>
          </cell>
          <cell r="R71">
            <v>14131939</v>
          </cell>
          <cell r="S71">
            <v>3532985</v>
          </cell>
          <cell r="T71">
            <v>0</v>
          </cell>
          <cell r="U71">
            <v>35329848</v>
          </cell>
          <cell r="V71">
            <v>0</v>
          </cell>
          <cell r="W71">
            <v>17664924</v>
          </cell>
          <cell r="X71">
            <v>88685</v>
          </cell>
          <cell r="Y71">
            <v>88685</v>
          </cell>
          <cell r="Z71">
            <v>0</v>
          </cell>
          <cell r="AA71">
            <v>0</v>
          </cell>
          <cell r="AB71">
            <v>0</v>
          </cell>
          <cell r="AC71">
            <v>0</v>
          </cell>
          <cell r="AD71">
            <v>0</v>
          </cell>
          <cell r="AE71">
            <v>0</v>
          </cell>
          <cell r="AF71">
            <v>0</v>
          </cell>
          <cell r="AG71">
            <v>0</v>
          </cell>
          <cell r="AH71">
            <v>0</v>
          </cell>
          <cell r="AI71">
            <v>0</v>
          </cell>
          <cell r="AJ71">
            <v>0</v>
          </cell>
          <cell r="AK71">
            <v>0</v>
          </cell>
          <cell r="AL71">
            <v>0</v>
          </cell>
          <cell r="AM71">
            <v>-464883.5</v>
          </cell>
          <cell r="AN71">
            <v>-371906.8</v>
          </cell>
          <cell r="AO71">
            <v>-92976.7</v>
          </cell>
          <cell r="AP71">
            <v>0</v>
          </cell>
          <cell r="AQ71">
            <v>-929767</v>
          </cell>
          <cell r="AR71">
            <v>17200041</v>
          </cell>
          <cell r="AS71">
            <v>13848717</v>
          </cell>
          <cell r="AT71">
            <v>3440008</v>
          </cell>
          <cell r="AU71">
            <v>0</v>
          </cell>
          <cell r="AV71">
            <v>34488766</v>
          </cell>
          <cell r="AW71">
            <v>150962</v>
          </cell>
          <cell r="AX71">
            <v>37505</v>
          </cell>
          <cell r="AY71">
            <v>0</v>
          </cell>
          <cell r="AZ71">
            <v>188467</v>
          </cell>
          <cell r="BA71">
            <v>96005</v>
          </cell>
          <cell r="BB71">
            <v>24001</v>
          </cell>
          <cell r="BC71">
            <v>0</v>
          </cell>
          <cell r="BD71">
            <v>120006</v>
          </cell>
          <cell r="BE71">
            <v>7277</v>
          </cell>
          <cell r="BF71">
            <v>1819</v>
          </cell>
          <cell r="BG71">
            <v>0</v>
          </cell>
          <cell r="BH71">
            <v>9096</v>
          </cell>
          <cell r="BI71">
            <v>0</v>
          </cell>
          <cell r="BJ71">
            <v>0</v>
          </cell>
          <cell r="BK71">
            <v>0</v>
          </cell>
          <cell r="BL71">
            <v>0</v>
          </cell>
          <cell r="BM71">
            <v>19326</v>
          </cell>
          <cell r="BN71">
            <v>4831</v>
          </cell>
          <cell r="BO71">
            <v>0</v>
          </cell>
          <cell r="BP71">
            <v>24157</v>
          </cell>
          <cell r="BQ71">
            <v>2729</v>
          </cell>
          <cell r="BR71">
            <v>303</v>
          </cell>
          <cell r="BS71">
            <v>0</v>
          </cell>
          <cell r="BT71">
            <v>3032</v>
          </cell>
          <cell r="BU71">
            <v>276299</v>
          </cell>
          <cell r="BV71">
            <v>68459</v>
          </cell>
          <cell r="BW71">
            <v>0</v>
          </cell>
          <cell r="BX71">
            <v>344758</v>
          </cell>
          <cell r="BY71" t="str">
            <v>Corby</v>
          </cell>
          <cell r="BZ71" t="str">
            <v>Northamptonshire</v>
          </cell>
          <cell r="CA71" t="str">
            <v>County</v>
          </cell>
        </row>
        <row r="72">
          <cell r="A72">
            <v>65</v>
          </cell>
          <cell r="B72" t="str">
            <v>Cornwall UA</v>
          </cell>
          <cell r="C72" t="str">
            <v>E0801</v>
          </cell>
          <cell r="D72">
            <v>140957090</v>
          </cell>
          <cell r="E72">
            <v>842886.47</v>
          </cell>
          <cell r="F72">
            <v>0</v>
          </cell>
          <cell r="G72">
            <v>1110285</v>
          </cell>
          <cell r="H72">
            <v>0</v>
          </cell>
          <cell r="I72">
            <v>1110285</v>
          </cell>
          <cell r="J72">
            <v>0</v>
          </cell>
          <cell r="K72">
            <v>0</v>
          </cell>
          <cell r="L72">
            <v>0</v>
          </cell>
          <cell r="M72">
            <v>260280</v>
          </cell>
          <cell r="N72">
            <v>260280</v>
          </cell>
          <cell r="O72">
            <v>0</v>
          </cell>
          <cell r="P72">
            <v>140429411</v>
          </cell>
          <cell r="Q72">
            <v>70214705.5</v>
          </cell>
          <cell r="R72">
            <v>70214706</v>
          </cell>
          <cell r="S72">
            <v>0</v>
          </cell>
          <cell r="T72">
            <v>0</v>
          </cell>
          <cell r="U72">
            <v>140429411</v>
          </cell>
          <cell r="V72">
            <v>172053</v>
          </cell>
          <cell r="W72">
            <v>70042652.5</v>
          </cell>
          <cell r="X72">
            <v>1110285</v>
          </cell>
          <cell r="Y72">
            <v>1110285</v>
          </cell>
          <cell r="Z72">
            <v>0</v>
          </cell>
          <cell r="AA72">
            <v>0</v>
          </cell>
          <cell r="AB72">
            <v>0</v>
          </cell>
          <cell r="AC72">
            <v>0</v>
          </cell>
          <cell r="AD72">
            <v>260280</v>
          </cell>
          <cell r="AE72">
            <v>0</v>
          </cell>
          <cell r="AF72">
            <v>260280</v>
          </cell>
          <cell r="AG72">
            <v>172053</v>
          </cell>
          <cell r="AH72">
            <v>0</v>
          </cell>
          <cell r="AI72">
            <v>0</v>
          </cell>
          <cell r="AJ72">
            <v>172053</v>
          </cell>
          <cell r="AK72">
            <v>0</v>
          </cell>
          <cell r="AL72">
            <v>0</v>
          </cell>
          <cell r="AM72">
            <v>-6475994.5</v>
          </cell>
          <cell r="AN72">
            <v>-6475994.5</v>
          </cell>
          <cell r="AO72">
            <v>0</v>
          </cell>
          <cell r="AP72">
            <v>0</v>
          </cell>
          <cell r="AQ72">
            <v>-12951989</v>
          </cell>
          <cell r="AR72">
            <v>63566658</v>
          </cell>
          <cell r="AS72">
            <v>65281330</v>
          </cell>
          <cell r="AT72">
            <v>0</v>
          </cell>
          <cell r="AU72">
            <v>0</v>
          </cell>
          <cell r="AV72">
            <v>128847987</v>
          </cell>
          <cell r="AW72">
            <v>761755</v>
          </cell>
          <cell r="AX72">
            <v>0</v>
          </cell>
          <cell r="AY72">
            <v>0</v>
          </cell>
          <cell r="AZ72">
            <v>761755</v>
          </cell>
          <cell r="BA72">
            <v>5309178</v>
          </cell>
          <cell r="BB72">
            <v>0</v>
          </cell>
          <cell r="BC72">
            <v>0</v>
          </cell>
          <cell r="BD72">
            <v>5309178</v>
          </cell>
          <cell r="BE72">
            <v>0</v>
          </cell>
          <cell r="BF72">
            <v>0</v>
          </cell>
          <cell r="BG72">
            <v>0</v>
          </cell>
          <cell r="BH72">
            <v>0</v>
          </cell>
          <cell r="BI72">
            <v>0</v>
          </cell>
          <cell r="BJ72">
            <v>0</v>
          </cell>
          <cell r="BK72">
            <v>0</v>
          </cell>
          <cell r="BL72">
            <v>0</v>
          </cell>
          <cell r="BM72">
            <v>96232</v>
          </cell>
          <cell r="BN72">
            <v>0</v>
          </cell>
          <cell r="BO72">
            <v>0</v>
          </cell>
          <cell r="BP72">
            <v>96232</v>
          </cell>
          <cell r="BQ72">
            <v>1977987</v>
          </cell>
          <cell r="BR72">
            <v>0</v>
          </cell>
          <cell r="BS72">
            <v>0</v>
          </cell>
          <cell r="BT72">
            <v>1977987</v>
          </cell>
          <cell r="BU72">
            <v>8145152</v>
          </cell>
          <cell r="BV72">
            <v>0</v>
          </cell>
          <cell r="BW72">
            <v>0</v>
          </cell>
          <cell r="BX72">
            <v>8145152</v>
          </cell>
          <cell r="BY72" t="str">
            <v>Cornwall UA</v>
          </cell>
          <cell r="BZ72" t="str">
            <v>UA</v>
          </cell>
          <cell r="CA72" t="str">
            <v>County</v>
          </cell>
        </row>
        <row r="73">
          <cell r="A73">
            <v>66</v>
          </cell>
          <cell r="B73" t="str">
            <v>Cotswold</v>
          </cell>
          <cell r="C73" t="str">
            <v>E1632</v>
          </cell>
          <cell r="D73">
            <v>29021173</v>
          </cell>
          <cell r="E73">
            <v>183908</v>
          </cell>
          <cell r="F73">
            <v>0</v>
          </cell>
          <cell r="G73">
            <v>180018</v>
          </cell>
          <cell r="H73">
            <v>0</v>
          </cell>
          <cell r="I73">
            <v>180018</v>
          </cell>
          <cell r="J73">
            <v>0</v>
          </cell>
          <cell r="K73">
            <v>0</v>
          </cell>
          <cell r="L73">
            <v>0</v>
          </cell>
          <cell r="M73">
            <v>0</v>
          </cell>
          <cell r="N73">
            <v>0</v>
          </cell>
          <cell r="O73">
            <v>0</v>
          </cell>
          <cell r="P73">
            <v>29025063</v>
          </cell>
          <cell r="Q73">
            <v>14512532</v>
          </cell>
          <cell r="R73">
            <v>11610025</v>
          </cell>
          <cell r="S73">
            <v>2902506</v>
          </cell>
          <cell r="T73">
            <v>0</v>
          </cell>
          <cell r="U73">
            <v>29025063</v>
          </cell>
          <cell r="V73">
            <v>0</v>
          </cell>
          <cell r="W73">
            <v>14512532</v>
          </cell>
          <cell r="X73">
            <v>180018</v>
          </cell>
          <cell r="Y73">
            <v>180018</v>
          </cell>
          <cell r="Z73">
            <v>0</v>
          </cell>
          <cell r="AA73">
            <v>0</v>
          </cell>
          <cell r="AB73">
            <v>0</v>
          </cell>
          <cell r="AC73">
            <v>0</v>
          </cell>
          <cell r="AD73">
            <v>0</v>
          </cell>
          <cell r="AE73">
            <v>0</v>
          </cell>
          <cell r="AF73">
            <v>0</v>
          </cell>
          <cell r="AG73">
            <v>0</v>
          </cell>
          <cell r="AH73">
            <v>0</v>
          </cell>
          <cell r="AI73">
            <v>0</v>
          </cell>
          <cell r="AJ73">
            <v>0</v>
          </cell>
          <cell r="AK73">
            <v>0</v>
          </cell>
          <cell r="AL73">
            <v>0</v>
          </cell>
          <cell r="AM73">
            <v>-911245</v>
          </cell>
          <cell r="AN73">
            <v>-728996</v>
          </cell>
          <cell r="AO73">
            <v>-182249</v>
          </cell>
          <cell r="AP73">
            <v>0</v>
          </cell>
          <cell r="AQ73">
            <v>-1822490</v>
          </cell>
          <cell r="AR73">
            <v>13601287</v>
          </cell>
          <cell r="AS73">
            <v>11061047</v>
          </cell>
          <cell r="AT73">
            <v>2720257</v>
          </cell>
          <cell r="AU73">
            <v>0</v>
          </cell>
          <cell r="AV73">
            <v>27382591</v>
          </cell>
          <cell r="AW73">
            <v>125160</v>
          </cell>
          <cell r="AX73">
            <v>30812</v>
          </cell>
          <cell r="AY73">
            <v>0</v>
          </cell>
          <cell r="AZ73">
            <v>155972</v>
          </cell>
          <cell r="BA73">
            <v>510182</v>
          </cell>
          <cell r="BB73">
            <v>127545</v>
          </cell>
          <cell r="BC73">
            <v>0</v>
          </cell>
          <cell r="BD73">
            <v>637727</v>
          </cell>
          <cell r="BE73">
            <v>0</v>
          </cell>
          <cell r="BF73">
            <v>0</v>
          </cell>
          <cell r="BG73">
            <v>0</v>
          </cell>
          <cell r="BH73">
            <v>0</v>
          </cell>
          <cell r="BI73">
            <v>0</v>
          </cell>
          <cell r="BJ73">
            <v>0</v>
          </cell>
          <cell r="BK73">
            <v>0</v>
          </cell>
          <cell r="BL73">
            <v>0</v>
          </cell>
          <cell r="BM73">
            <v>1941</v>
          </cell>
          <cell r="BN73">
            <v>485</v>
          </cell>
          <cell r="BO73">
            <v>0</v>
          </cell>
          <cell r="BP73">
            <v>2426</v>
          </cell>
          <cell r="BQ73">
            <v>136706</v>
          </cell>
          <cell r="BR73">
            <v>34176</v>
          </cell>
          <cell r="BS73">
            <v>0</v>
          </cell>
          <cell r="BT73">
            <v>170882</v>
          </cell>
          <cell r="BU73">
            <v>773989</v>
          </cell>
          <cell r="BV73">
            <v>193018</v>
          </cell>
          <cell r="BW73">
            <v>0</v>
          </cell>
          <cell r="BX73">
            <v>967007</v>
          </cell>
          <cell r="BY73" t="str">
            <v>Cotswold</v>
          </cell>
          <cell r="BZ73" t="str">
            <v>Gloucestershire</v>
          </cell>
          <cell r="CA73" t="str">
            <v>County</v>
          </cell>
        </row>
        <row r="74">
          <cell r="A74">
            <v>67</v>
          </cell>
          <cell r="B74" t="str">
            <v>Coventry</v>
          </cell>
          <cell r="C74" t="str">
            <v>E4602</v>
          </cell>
          <cell r="D74">
            <v>115549478</v>
          </cell>
          <cell r="E74">
            <v>8211</v>
          </cell>
          <cell r="F74">
            <v>0</v>
          </cell>
          <cell r="G74">
            <v>379506</v>
          </cell>
          <cell r="H74">
            <v>0</v>
          </cell>
          <cell r="I74">
            <v>379506</v>
          </cell>
          <cell r="J74">
            <v>0</v>
          </cell>
          <cell r="K74">
            <v>0</v>
          </cell>
          <cell r="L74">
            <v>0</v>
          </cell>
          <cell r="M74">
            <v>0</v>
          </cell>
          <cell r="N74">
            <v>0</v>
          </cell>
          <cell r="O74">
            <v>0</v>
          </cell>
          <cell r="P74">
            <v>115178183</v>
          </cell>
          <cell r="Q74">
            <v>57589091</v>
          </cell>
          <cell r="R74">
            <v>56437310</v>
          </cell>
          <cell r="S74">
            <v>0</v>
          </cell>
          <cell r="T74">
            <v>1151782</v>
          </cell>
          <cell r="U74">
            <v>115178183</v>
          </cell>
          <cell r="V74">
            <v>0</v>
          </cell>
          <cell r="W74">
            <v>57589091</v>
          </cell>
          <cell r="X74">
            <v>379506</v>
          </cell>
          <cell r="Y74">
            <v>379506</v>
          </cell>
          <cell r="Z74">
            <v>0</v>
          </cell>
          <cell r="AA74">
            <v>0</v>
          </cell>
          <cell r="AB74">
            <v>0</v>
          </cell>
          <cell r="AC74">
            <v>0</v>
          </cell>
          <cell r="AD74">
            <v>0</v>
          </cell>
          <cell r="AE74">
            <v>0</v>
          </cell>
          <cell r="AF74">
            <v>0</v>
          </cell>
          <cell r="AG74">
            <v>0</v>
          </cell>
          <cell r="AH74">
            <v>0</v>
          </cell>
          <cell r="AI74">
            <v>0</v>
          </cell>
          <cell r="AJ74">
            <v>0</v>
          </cell>
          <cell r="AK74">
            <v>0</v>
          </cell>
          <cell r="AL74">
            <v>0</v>
          </cell>
          <cell r="AM74">
            <v>107621.5</v>
          </cell>
          <cell r="AN74">
            <v>105469.07</v>
          </cell>
          <cell r="AO74">
            <v>0</v>
          </cell>
          <cell r="AP74">
            <v>2152.4299999999998</v>
          </cell>
          <cell r="AQ74">
            <v>215243</v>
          </cell>
          <cell r="AR74">
            <v>57696713</v>
          </cell>
          <cell r="AS74">
            <v>56922285</v>
          </cell>
          <cell r="AT74">
            <v>0</v>
          </cell>
          <cell r="AU74">
            <v>1153934</v>
          </cell>
          <cell r="AV74">
            <v>115772932</v>
          </cell>
          <cell r="AW74">
            <v>603151</v>
          </cell>
          <cell r="AX74">
            <v>0</v>
          </cell>
          <cell r="AY74">
            <v>12227</v>
          </cell>
          <cell r="AZ74">
            <v>615378</v>
          </cell>
          <cell r="BA74">
            <v>1216292</v>
          </cell>
          <cell r="BB74">
            <v>0</v>
          </cell>
          <cell r="BC74">
            <v>24822</v>
          </cell>
          <cell r="BD74">
            <v>1241114</v>
          </cell>
          <cell r="BE74">
            <v>0</v>
          </cell>
          <cell r="BF74">
            <v>0</v>
          </cell>
          <cell r="BG74">
            <v>0</v>
          </cell>
          <cell r="BH74">
            <v>0</v>
          </cell>
          <cell r="BI74">
            <v>0</v>
          </cell>
          <cell r="BJ74">
            <v>0</v>
          </cell>
          <cell r="BK74">
            <v>0</v>
          </cell>
          <cell r="BL74">
            <v>0</v>
          </cell>
          <cell r="BM74">
            <v>95079</v>
          </cell>
          <cell r="BN74">
            <v>0</v>
          </cell>
          <cell r="BO74">
            <v>1940</v>
          </cell>
          <cell r="BP74">
            <v>97019</v>
          </cell>
          <cell r="BQ74">
            <v>544722</v>
          </cell>
          <cell r="BR74">
            <v>0</v>
          </cell>
          <cell r="BS74">
            <v>11117</v>
          </cell>
          <cell r="BT74">
            <v>555839</v>
          </cell>
          <cell r="BU74">
            <v>2459244</v>
          </cell>
          <cell r="BV74">
            <v>0</v>
          </cell>
          <cell r="BW74">
            <v>50106</v>
          </cell>
          <cell r="BX74">
            <v>2509350</v>
          </cell>
          <cell r="BY74" t="str">
            <v>Coventry</v>
          </cell>
          <cell r="BZ74" t="str">
            <v>MD</v>
          </cell>
          <cell r="CA74" t="str">
            <v>West Midlands Fire</v>
          </cell>
        </row>
        <row r="75">
          <cell r="A75">
            <v>68</v>
          </cell>
          <cell r="B75" t="str">
            <v>Craven</v>
          </cell>
          <cell r="C75" t="str">
            <v>E2731</v>
          </cell>
          <cell r="D75">
            <v>18321079</v>
          </cell>
          <cell r="E75">
            <v>23630</v>
          </cell>
          <cell r="F75">
            <v>0</v>
          </cell>
          <cell r="G75">
            <v>119174</v>
          </cell>
          <cell r="H75">
            <v>0</v>
          </cell>
          <cell r="I75">
            <v>119174</v>
          </cell>
          <cell r="J75">
            <v>0</v>
          </cell>
          <cell r="K75">
            <v>0</v>
          </cell>
          <cell r="L75">
            <v>0</v>
          </cell>
          <cell r="M75">
            <v>0</v>
          </cell>
          <cell r="N75">
            <v>0</v>
          </cell>
          <cell r="O75">
            <v>0</v>
          </cell>
          <cell r="P75">
            <v>18225535</v>
          </cell>
          <cell r="Q75">
            <v>9112768</v>
          </cell>
          <cell r="R75">
            <v>7290214</v>
          </cell>
          <cell r="S75">
            <v>1640298</v>
          </cell>
          <cell r="T75">
            <v>182255</v>
          </cell>
          <cell r="U75">
            <v>18225535</v>
          </cell>
          <cell r="V75">
            <v>0</v>
          </cell>
          <cell r="W75">
            <v>9112768</v>
          </cell>
          <cell r="X75">
            <v>119174</v>
          </cell>
          <cell r="Y75">
            <v>119174</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9112768</v>
          </cell>
          <cell r="AS75">
            <v>7409388</v>
          </cell>
          <cell r="AT75">
            <v>1640298</v>
          </cell>
          <cell r="AU75">
            <v>182255</v>
          </cell>
          <cell r="AV75">
            <v>18344709</v>
          </cell>
          <cell r="AW75">
            <v>78656</v>
          </cell>
          <cell r="AX75">
            <v>17413</v>
          </cell>
          <cell r="AY75">
            <v>1935</v>
          </cell>
          <cell r="AZ75">
            <v>98004</v>
          </cell>
          <cell r="BA75">
            <v>206224</v>
          </cell>
          <cell r="BB75">
            <v>46400</v>
          </cell>
          <cell r="BC75">
            <v>5156</v>
          </cell>
          <cell r="BD75">
            <v>257780</v>
          </cell>
          <cell r="BE75">
            <v>4042</v>
          </cell>
          <cell r="BF75">
            <v>910</v>
          </cell>
          <cell r="BG75">
            <v>101</v>
          </cell>
          <cell r="BH75">
            <v>5053</v>
          </cell>
          <cell r="BI75">
            <v>24255</v>
          </cell>
          <cell r="BJ75">
            <v>5457</v>
          </cell>
          <cell r="BK75">
            <v>606</v>
          </cell>
          <cell r="BL75">
            <v>30318</v>
          </cell>
          <cell r="BM75">
            <v>12127</v>
          </cell>
          <cell r="BN75">
            <v>2729</v>
          </cell>
          <cell r="BO75">
            <v>303</v>
          </cell>
          <cell r="BP75">
            <v>15159</v>
          </cell>
          <cell r="BQ75">
            <v>291058</v>
          </cell>
          <cell r="BR75">
            <v>65488</v>
          </cell>
          <cell r="BS75">
            <v>7276</v>
          </cell>
          <cell r="BT75">
            <v>363822</v>
          </cell>
          <cell r="BU75">
            <v>616362</v>
          </cell>
          <cell r="BV75">
            <v>138397</v>
          </cell>
          <cell r="BW75">
            <v>15377</v>
          </cell>
          <cell r="BX75">
            <v>770136</v>
          </cell>
          <cell r="BY75" t="str">
            <v>Craven</v>
          </cell>
          <cell r="BZ75" t="str">
            <v>North Yorkshire</v>
          </cell>
          <cell r="CA75" t="str">
            <v>North Yorkshire Fire Authority</v>
          </cell>
        </row>
        <row r="76">
          <cell r="A76">
            <v>69</v>
          </cell>
          <cell r="B76" t="str">
            <v>Crawley</v>
          </cell>
          <cell r="C76" t="str">
            <v>E3834</v>
          </cell>
          <cell r="D76">
            <v>110497008</v>
          </cell>
          <cell r="E76">
            <v>20183</v>
          </cell>
          <cell r="F76">
            <v>0</v>
          </cell>
          <cell r="G76">
            <v>216300</v>
          </cell>
          <cell r="H76">
            <v>0</v>
          </cell>
          <cell r="I76">
            <v>216300</v>
          </cell>
          <cell r="J76">
            <v>0</v>
          </cell>
          <cell r="K76">
            <v>0</v>
          </cell>
          <cell r="L76">
            <v>0</v>
          </cell>
          <cell r="M76">
            <v>0</v>
          </cell>
          <cell r="N76">
            <v>0</v>
          </cell>
          <cell r="O76">
            <v>0</v>
          </cell>
          <cell r="P76">
            <v>110300891</v>
          </cell>
          <cell r="Q76">
            <v>55150446</v>
          </cell>
          <cell r="R76">
            <v>44120356</v>
          </cell>
          <cell r="S76">
            <v>11030089</v>
          </cell>
          <cell r="T76">
            <v>0</v>
          </cell>
          <cell r="U76">
            <v>110300891</v>
          </cell>
          <cell r="V76">
            <v>0</v>
          </cell>
          <cell r="W76">
            <v>55150446</v>
          </cell>
          <cell r="X76">
            <v>216300</v>
          </cell>
          <cell r="Y76">
            <v>216300</v>
          </cell>
          <cell r="Z76">
            <v>0</v>
          </cell>
          <cell r="AA76">
            <v>0</v>
          </cell>
          <cell r="AB76">
            <v>0</v>
          </cell>
          <cell r="AC76">
            <v>0</v>
          </cell>
          <cell r="AD76">
            <v>0</v>
          </cell>
          <cell r="AE76">
            <v>0</v>
          </cell>
          <cell r="AF76">
            <v>0</v>
          </cell>
          <cell r="AG76">
            <v>0</v>
          </cell>
          <cell r="AH76">
            <v>0</v>
          </cell>
          <cell r="AI76">
            <v>0</v>
          </cell>
          <cell r="AJ76">
            <v>0</v>
          </cell>
          <cell r="AK76">
            <v>0</v>
          </cell>
          <cell r="AL76">
            <v>0</v>
          </cell>
          <cell r="AM76">
            <v>-2101714.5</v>
          </cell>
          <cell r="AN76">
            <v>-1681371.6</v>
          </cell>
          <cell r="AO76">
            <v>-420342.9</v>
          </cell>
          <cell r="AP76">
            <v>0</v>
          </cell>
          <cell r="AQ76">
            <v>-4203429</v>
          </cell>
          <cell r="AR76">
            <v>53048732</v>
          </cell>
          <cell r="AS76">
            <v>42655284</v>
          </cell>
          <cell r="AT76">
            <v>10609746</v>
          </cell>
          <cell r="AU76">
            <v>0</v>
          </cell>
          <cell r="AV76">
            <v>106313762</v>
          </cell>
          <cell r="AW76">
            <v>470665</v>
          </cell>
          <cell r="AX76">
            <v>117092</v>
          </cell>
          <cell r="AY76">
            <v>0</v>
          </cell>
          <cell r="AZ76">
            <v>587757</v>
          </cell>
          <cell r="BA76">
            <v>151449</v>
          </cell>
          <cell r="BB76">
            <v>37862</v>
          </cell>
          <cell r="BC76">
            <v>0</v>
          </cell>
          <cell r="BD76">
            <v>189311</v>
          </cell>
          <cell r="BE76">
            <v>2284</v>
          </cell>
          <cell r="BF76">
            <v>571</v>
          </cell>
          <cell r="BG76">
            <v>0</v>
          </cell>
          <cell r="BH76">
            <v>2855</v>
          </cell>
          <cell r="BI76">
            <v>12127</v>
          </cell>
          <cell r="BJ76">
            <v>3032</v>
          </cell>
          <cell r="BK76">
            <v>0</v>
          </cell>
          <cell r="BL76">
            <v>15159</v>
          </cell>
          <cell r="BM76">
            <v>70210</v>
          </cell>
          <cell r="BN76">
            <v>17552</v>
          </cell>
          <cell r="BO76">
            <v>0</v>
          </cell>
          <cell r="BP76">
            <v>87762</v>
          </cell>
          <cell r="BQ76">
            <v>173826</v>
          </cell>
          <cell r="BR76">
            <v>43456</v>
          </cell>
          <cell r="BS76">
            <v>0</v>
          </cell>
          <cell r="BT76">
            <v>217282</v>
          </cell>
          <cell r="BU76">
            <v>880561</v>
          </cell>
          <cell r="BV76">
            <v>219565</v>
          </cell>
          <cell r="BW76">
            <v>0</v>
          </cell>
          <cell r="BX76">
            <v>1100126</v>
          </cell>
          <cell r="BY76" t="str">
            <v>Crawley</v>
          </cell>
          <cell r="BZ76" t="str">
            <v>West Sussex</v>
          </cell>
          <cell r="CA76" t="str">
            <v>County</v>
          </cell>
        </row>
        <row r="77">
          <cell r="A77">
            <v>70</v>
          </cell>
          <cell r="B77" t="str">
            <v>Croydon</v>
          </cell>
          <cell r="C77" t="str">
            <v>E5035</v>
          </cell>
          <cell r="D77">
            <v>110506655</v>
          </cell>
          <cell r="E77">
            <v>248544</v>
          </cell>
          <cell r="F77">
            <v>0</v>
          </cell>
          <cell r="G77">
            <v>437992</v>
          </cell>
          <cell r="H77">
            <v>0</v>
          </cell>
          <cell r="I77">
            <v>437992</v>
          </cell>
          <cell r="J77">
            <v>0</v>
          </cell>
          <cell r="K77">
            <v>0</v>
          </cell>
          <cell r="L77">
            <v>0</v>
          </cell>
          <cell r="M77">
            <v>0</v>
          </cell>
          <cell r="N77">
            <v>0</v>
          </cell>
          <cell r="O77">
            <v>0</v>
          </cell>
          <cell r="P77">
            <v>110317207</v>
          </cell>
          <cell r="Q77">
            <v>55158604</v>
          </cell>
          <cell r="R77">
            <v>33095162</v>
          </cell>
          <cell r="S77">
            <v>22063441</v>
          </cell>
          <cell r="T77">
            <v>0</v>
          </cell>
          <cell r="U77">
            <v>110317207</v>
          </cell>
          <cell r="V77">
            <v>0</v>
          </cell>
          <cell r="W77">
            <v>55158604</v>
          </cell>
          <cell r="X77">
            <v>437992</v>
          </cell>
          <cell r="Y77">
            <v>437992</v>
          </cell>
          <cell r="Z77">
            <v>0</v>
          </cell>
          <cell r="AA77">
            <v>0</v>
          </cell>
          <cell r="AB77">
            <v>0</v>
          </cell>
          <cell r="AC77">
            <v>0</v>
          </cell>
          <cell r="AD77">
            <v>0</v>
          </cell>
          <cell r="AE77">
            <v>0</v>
          </cell>
          <cell r="AF77">
            <v>0</v>
          </cell>
          <cell r="AG77">
            <v>0</v>
          </cell>
          <cell r="AH77">
            <v>0</v>
          </cell>
          <cell r="AI77">
            <v>0</v>
          </cell>
          <cell r="AJ77">
            <v>0</v>
          </cell>
          <cell r="AK77">
            <v>0</v>
          </cell>
          <cell r="AL77">
            <v>0</v>
          </cell>
          <cell r="AM77">
            <v>166500</v>
          </cell>
          <cell r="AN77">
            <v>99900</v>
          </cell>
          <cell r="AO77">
            <v>66600</v>
          </cell>
          <cell r="AP77">
            <v>0</v>
          </cell>
          <cell r="AQ77">
            <v>333000</v>
          </cell>
          <cell r="AR77">
            <v>55325104</v>
          </cell>
          <cell r="AS77">
            <v>33633054</v>
          </cell>
          <cell r="AT77">
            <v>22130041</v>
          </cell>
          <cell r="AU77">
            <v>0</v>
          </cell>
          <cell r="AV77">
            <v>111088199</v>
          </cell>
          <cell r="AW77">
            <v>355978</v>
          </cell>
          <cell r="AX77">
            <v>234219</v>
          </cell>
          <cell r="AY77">
            <v>0</v>
          </cell>
          <cell r="AZ77">
            <v>590197</v>
          </cell>
          <cell r="BA77">
            <v>849965</v>
          </cell>
          <cell r="BB77">
            <v>566644</v>
          </cell>
          <cell r="BC77">
            <v>0</v>
          </cell>
          <cell r="BD77">
            <v>1416609</v>
          </cell>
          <cell r="BE77">
            <v>29131</v>
          </cell>
          <cell r="BF77">
            <v>19421</v>
          </cell>
          <cell r="BG77">
            <v>0</v>
          </cell>
          <cell r="BH77">
            <v>48552</v>
          </cell>
          <cell r="BI77">
            <v>0</v>
          </cell>
          <cell r="BJ77">
            <v>0</v>
          </cell>
          <cell r="BK77">
            <v>0</v>
          </cell>
          <cell r="BL77">
            <v>0</v>
          </cell>
          <cell r="BM77">
            <v>101404</v>
          </cell>
          <cell r="BN77">
            <v>67603</v>
          </cell>
          <cell r="BO77">
            <v>0</v>
          </cell>
          <cell r="BP77">
            <v>169007</v>
          </cell>
          <cell r="BQ77">
            <v>180698</v>
          </cell>
          <cell r="BR77">
            <v>120465</v>
          </cell>
          <cell r="BS77">
            <v>0</v>
          </cell>
          <cell r="BT77">
            <v>301163</v>
          </cell>
          <cell r="BU77">
            <v>1517176</v>
          </cell>
          <cell r="BV77">
            <v>1008352</v>
          </cell>
          <cell r="BW77">
            <v>0</v>
          </cell>
          <cell r="BX77">
            <v>2525528</v>
          </cell>
          <cell r="BY77" t="str">
            <v>Croydon</v>
          </cell>
          <cell r="BZ77" t="str">
            <v>Greater London Authority</v>
          </cell>
          <cell r="CA77" t="str">
            <v>NA</v>
          </cell>
        </row>
        <row r="78">
          <cell r="A78">
            <v>71</v>
          </cell>
          <cell r="B78" t="str">
            <v>Dacorum</v>
          </cell>
          <cell r="C78" t="str">
            <v>E1932</v>
          </cell>
          <cell r="D78">
            <v>58717827.899999999</v>
          </cell>
          <cell r="E78">
            <v>0</v>
          </cell>
          <cell r="F78">
            <v>68476.83</v>
          </cell>
          <cell r="G78">
            <v>219911</v>
          </cell>
          <cell r="H78">
            <v>0</v>
          </cell>
          <cell r="I78">
            <v>219911</v>
          </cell>
          <cell r="J78">
            <v>0</v>
          </cell>
          <cell r="K78">
            <v>0</v>
          </cell>
          <cell r="L78">
            <v>0</v>
          </cell>
          <cell r="M78">
            <v>0</v>
          </cell>
          <cell r="N78">
            <v>0</v>
          </cell>
          <cell r="O78">
            <v>0</v>
          </cell>
          <cell r="P78">
            <v>58429440.100000001</v>
          </cell>
          <cell r="Q78">
            <v>29214720.100000001</v>
          </cell>
          <cell r="R78">
            <v>23371776</v>
          </cell>
          <cell r="S78">
            <v>5842944</v>
          </cell>
          <cell r="T78">
            <v>0</v>
          </cell>
          <cell r="U78">
            <v>58429440</v>
          </cell>
          <cell r="V78">
            <v>0</v>
          </cell>
          <cell r="W78">
            <v>29214720.100000001</v>
          </cell>
          <cell r="X78">
            <v>219911</v>
          </cell>
          <cell r="Y78">
            <v>219911</v>
          </cell>
          <cell r="Z78">
            <v>0</v>
          </cell>
          <cell r="AA78">
            <v>0</v>
          </cell>
          <cell r="AB78">
            <v>0</v>
          </cell>
          <cell r="AC78">
            <v>0</v>
          </cell>
          <cell r="AD78">
            <v>0</v>
          </cell>
          <cell r="AE78">
            <v>0</v>
          </cell>
          <cell r="AF78">
            <v>0</v>
          </cell>
          <cell r="AG78">
            <v>0</v>
          </cell>
          <cell r="AH78">
            <v>0</v>
          </cell>
          <cell r="AI78">
            <v>0</v>
          </cell>
          <cell r="AJ78">
            <v>0</v>
          </cell>
          <cell r="AK78">
            <v>0</v>
          </cell>
          <cell r="AL78">
            <v>0</v>
          </cell>
          <cell r="AM78">
            <v>-3659609.6</v>
          </cell>
          <cell r="AN78">
            <v>-2927687.7</v>
          </cell>
          <cell r="AO78">
            <v>-731921.93</v>
          </cell>
          <cell r="AP78">
            <v>0</v>
          </cell>
          <cell r="AQ78">
            <v>-7319219.2999999998</v>
          </cell>
          <cell r="AR78">
            <v>25555110</v>
          </cell>
          <cell r="AS78">
            <v>20663999</v>
          </cell>
          <cell r="AT78">
            <v>5111022</v>
          </cell>
          <cell r="AU78">
            <v>0</v>
          </cell>
          <cell r="AV78">
            <v>51330132</v>
          </cell>
          <cell r="AW78">
            <v>250443</v>
          </cell>
          <cell r="AX78">
            <v>62027</v>
          </cell>
          <cell r="AY78">
            <v>0</v>
          </cell>
          <cell r="AZ78">
            <v>312470</v>
          </cell>
          <cell r="BA78">
            <v>397641</v>
          </cell>
          <cell r="BB78">
            <v>99410</v>
          </cell>
          <cell r="BC78">
            <v>0</v>
          </cell>
          <cell r="BD78">
            <v>497051</v>
          </cell>
          <cell r="BE78">
            <v>19882</v>
          </cell>
          <cell r="BF78">
            <v>4971</v>
          </cell>
          <cell r="BG78">
            <v>0</v>
          </cell>
          <cell r="BH78">
            <v>24853</v>
          </cell>
          <cell r="BI78">
            <v>0</v>
          </cell>
          <cell r="BJ78">
            <v>0</v>
          </cell>
          <cell r="BK78">
            <v>0</v>
          </cell>
          <cell r="BL78">
            <v>0</v>
          </cell>
          <cell r="BM78">
            <v>3458</v>
          </cell>
          <cell r="BN78">
            <v>865</v>
          </cell>
          <cell r="BO78">
            <v>0</v>
          </cell>
          <cell r="BP78">
            <v>4323</v>
          </cell>
          <cell r="BQ78">
            <v>455182</v>
          </cell>
          <cell r="BR78">
            <v>113795</v>
          </cell>
          <cell r="BS78">
            <v>0</v>
          </cell>
          <cell r="BT78">
            <v>568977</v>
          </cell>
          <cell r="BU78">
            <v>1126606</v>
          </cell>
          <cell r="BV78">
            <v>281068</v>
          </cell>
          <cell r="BW78">
            <v>0</v>
          </cell>
          <cell r="BX78">
            <v>1407674</v>
          </cell>
          <cell r="BY78" t="str">
            <v>Dacorum</v>
          </cell>
          <cell r="BZ78" t="str">
            <v>Hertfordshire</v>
          </cell>
          <cell r="CA78" t="str">
            <v>County</v>
          </cell>
        </row>
        <row r="79">
          <cell r="A79">
            <v>72</v>
          </cell>
          <cell r="B79" t="str">
            <v>Darlington</v>
          </cell>
          <cell r="C79" t="str">
            <v>E1301</v>
          </cell>
          <cell r="D79">
            <v>35154730</v>
          </cell>
          <cell r="E79">
            <v>0</v>
          </cell>
          <cell r="F79">
            <v>120246</v>
          </cell>
          <cell r="G79">
            <v>147527</v>
          </cell>
          <cell r="H79">
            <v>0</v>
          </cell>
          <cell r="I79">
            <v>147527</v>
          </cell>
          <cell r="J79">
            <v>0</v>
          </cell>
          <cell r="K79">
            <v>0</v>
          </cell>
          <cell r="L79">
            <v>0</v>
          </cell>
          <cell r="M79">
            <v>0</v>
          </cell>
          <cell r="N79">
            <v>0</v>
          </cell>
          <cell r="O79">
            <v>0</v>
          </cell>
          <cell r="P79">
            <v>34886957</v>
          </cell>
          <cell r="Q79">
            <v>17443478</v>
          </cell>
          <cell r="R79">
            <v>17094609</v>
          </cell>
          <cell r="S79">
            <v>0</v>
          </cell>
          <cell r="T79">
            <v>348870</v>
          </cell>
          <cell r="U79">
            <v>34886957</v>
          </cell>
          <cell r="V79">
            <v>0</v>
          </cell>
          <cell r="W79">
            <v>17443478</v>
          </cell>
          <cell r="X79">
            <v>147527</v>
          </cell>
          <cell r="Y79">
            <v>147527</v>
          </cell>
          <cell r="Z79">
            <v>0</v>
          </cell>
          <cell r="AA79">
            <v>0</v>
          </cell>
          <cell r="AB79">
            <v>0</v>
          </cell>
          <cell r="AC79">
            <v>0</v>
          </cell>
          <cell r="AD79">
            <v>0</v>
          </cell>
          <cell r="AE79">
            <v>0</v>
          </cell>
          <cell r="AF79">
            <v>0</v>
          </cell>
          <cell r="AG79">
            <v>0</v>
          </cell>
          <cell r="AH79">
            <v>0</v>
          </cell>
          <cell r="AI79">
            <v>0</v>
          </cell>
          <cell r="AJ79">
            <v>0</v>
          </cell>
          <cell r="AK79">
            <v>0</v>
          </cell>
          <cell r="AL79">
            <v>0</v>
          </cell>
          <cell r="AM79">
            <v>-850584.42</v>
          </cell>
          <cell r="AN79">
            <v>-833572.73</v>
          </cell>
          <cell r="AO79">
            <v>0</v>
          </cell>
          <cell r="AP79">
            <v>-17011.689999999999</v>
          </cell>
          <cell r="AQ79">
            <v>-1701168.8</v>
          </cell>
          <cell r="AR79">
            <v>16592894</v>
          </cell>
          <cell r="AS79">
            <v>16408563</v>
          </cell>
          <cell r="AT79">
            <v>0</v>
          </cell>
          <cell r="AU79">
            <v>331858</v>
          </cell>
          <cell r="AV79">
            <v>33333315</v>
          </cell>
          <cell r="AW79">
            <v>183038</v>
          </cell>
          <cell r="AX79">
            <v>0</v>
          </cell>
          <cell r="AY79">
            <v>3703</v>
          </cell>
          <cell r="AZ79">
            <v>186741</v>
          </cell>
          <cell r="BA79">
            <v>517562</v>
          </cell>
          <cell r="BB79">
            <v>0</v>
          </cell>
          <cell r="BC79">
            <v>10562</v>
          </cell>
          <cell r="BD79">
            <v>528124</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700600</v>
          </cell>
          <cell r="BV79">
            <v>0</v>
          </cell>
          <cell r="BW79">
            <v>14265</v>
          </cell>
          <cell r="BX79">
            <v>714865</v>
          </cell>
          <cell r="BY79" t="str">
            <v>Darlington UA</v>
          </cell>
          <cell r="BZ79" t="str">
            <v>UA</v>
          </cell>
          <cell r="CA79" t="str">
            <v>Durham Fire Authority</v>
          </cell>
        </row>
        <row r="80">
          <cell r="A80">
            <v>73</v>
          </cell>
          <cell r="B80" t="str">
            <v>Dartford</v>
          </cell>
          <cell r="C80" t="str">
            <v>E2233</v>
          </cell>
          <cell r="D80">
            <v>77384548</v>
          </cell>
          <cell r="E80">
            <v>39846</v>
          </cell>
          <cell r="F80">
            <v>0</v>
          </cell>
          <cell r="G80">
            <v>174373</v>
          </cell>
          <cell r="H80">
            <v>0</v>
          </cell>
          <cell r="I80">
            <v>174373</v>
          </cell>
          <cell r="J80">
            <v>0</v>
          </cell>
          <cell r="K80">
            <v>0</v>
          </cell>
          <cell r="L80">
            <v>0</v>
          </cell>
          <cell r="M80">
            <v>0</v>
          </cell>
          <cell r="N80">
            <v>0</v>
          </cell>
          <cell r="O80">
            <v>0</v>
          </cell>
          <cell r="P80">
            <v>77250021</v>
          </cell>
          <cell r="Q80">
            <v>38625011</v>
          </cell>
          <cell r="R80">
            <v>30900008</v>
          </cell>
          <cell r="S80">
            <v>6952502</v>
          </cell>
          <cell r="T80">
            <v>772500</v>
          </cell>
          <cell r="U80">
            <v>77250021</v>
          </cell>
          <cell r="V80">
            <v>0</v>
          </cell>
          <cell r="W80">
            <v>38625011</v>
          </cell>
          <cell r="X80">
            <v>174373</v>
          </cell>
          <cell r="Y80">
            <v>174373</v>
          </cell>
          <cell r="Z80">
            <v>0</v>
          </cell>
          <cell r="AA80">
            <v>0</v>
          </cell>
          <cell r="AB80">
            <v>0</v>
          </cell>
          <cell r="AC80">
            <v>0</v>
          </cell>
          <cell r="AD80">
            <v>0</v>
          </cell>
          <cell r="AE80">
            <v>0</v>
          </cell>
          <cell r="AF80">
            <v>0</v>
          </cell>
          <cell r="AG80">
            <v>0</v>
          </cell>
          <cell r="AH80">
            <v>0</v>
          </cell>
          <cell r="AI80">
            <v>0</v>
          </cell>
          <cell r="AJ80">
            <v>0</v>
          </cell>
          <cell r="AK80">
            <v>0</v>
          </cell>
          <cell r="AL80">
            <v>0</v>
          </cell>
          <cell r="AM80">
            <v>-1978851</v>
          </cell>
          <cell r="AN80">
            <v>-1583080.8</v>
          </cell>
          <cell r="AO80">
            <v>-356193.18</v>
          </cell>
          <cell r="AP80">
            <v>-39577.019999999997</v>
          </cell>
          <cell r="AQ80">
            <v>-3957702</v>
          </cell>
          <cell r="AR80">
            <v>36646160</v>
          </cell>
          <cell r="AS80">
            <v>29491300</v>
          </cell>
          <cell r="AT80">
            <v>6596309</v>
          </cell>
          <cell r="AU80">
            <v>732923</v>
          </cell>
          <cell r="AV80">
            <v>73466692</v>
          </cell>
          <cell r="AW80">
            <v>329877</v>
          </cell>
          <cell r="AX80">
            <v>73806</v>
          </cell>
          <cell r="AY80">
            <v>8201</v>
          </cell>
          <cell r="AZ80">
            <v>411884</v>
          </cell>
          <cell r="BA80">
            <v>271572</v>
          </cell>
          <cell r="BB80">
            <v>61104</v>
          </cell>
          <cell r="BC80">
            <v>6789</v>
          </cell>
          <cell r="BD80">
            <v>339465</v>
          </cell>
          <cell r="BE80">
            <v>800</v>
          </cell>
          <cell r="BF80">
            <v>180</v>
          </cell>
          <cell r="BG80">
            <v>20</v>
          </cell>
          <cell r="BH80">
            <v>1000</v>
          </cell>
          <cell r="BI80">
            <v>59682</v>
          </cell>
          <cell r="BJ80">
            <v>13428</v>
          </cell>
          <cell r="BK80">
            <v>1492</v>
          </cell>
          <cell r="BL80">
            <v>74602</v>
          </cell>
          <cell r="BM80">
            <v>36473</v>
          </cell>
          <cell r="BN80">
            <v>8206</v>
          </cell>
          <cell r="BO80">
            <v>912</v>
          </cell>
          <cell r="BP80">
            <v>45591</v>
          </cell>
          <cell r="BQ80">
            <v>168847</v>
          </cell>
          <cell r="BR80">
            <v>37991</v>
          </cell>
          <cell r="BS80">
            <v>4221</v>
          </cell>
          <cell r="BT80">
            <v>211059</v>
          </cell>
          <cell r="BU80">
            <v>867251</v>
          </cell>
          <cell r="BV80">
            <v>194715</v>
          </cell>
          <cell r="BW80">
            <v>21635</v>
          </cell>
          <cell r="BX80">
            <v>1083601</v>
          </cell>
          <cell r="BY80" t="str">
            <v>Dartford</v>
          </cell>
          <cell r="BZ80" t="str">
            <v>Kent</v>
          </cell>
          <cell r="CA80" t="str">
            <v>Kent Fire Authority</v>
          </cell>
        </row>
        <row r="81">
          <cell r="A81">
            <v>74</v>
          </cell>
          <cell r="B81" t="str">
            <v>Daventry</v>
          </cell>
          <cell r="C81" t="str">
            <v>E2832</v>
          </cell>
          <cell r="D81">
            <v>39468367.100000001</v>
          </cell>
          <cell r="E81">
            <v>37590.25</v>
          </cell>
          <cell r="F81">
            <v>0</v>
          </cell>
          <cell r="G81">
            <v>116893</v>
          </cell>
          <cell r="H81">
            <v>0</v>
          </cell>
          <cell r="I81">
            <v>116893</v>
          </cell>
          <cell r="J81">
            <v>0</v>
          </cell>
          <cell r="K81">
            <v>0</v>
          </cell>
          <cell r="L81">
            <v>0</v>
          </cell>
          <cell r="M81">
            <v>213390</v>
          </cell>
          <cell r="N81">
            <v>213390</v>
          </cell>
          <cell r="O81">
            <v>0</v>
          </cell>
          <cell r="P81">
            <v>39175674.299999997</v>
          </cell>
          <cell r="Q81">
            <v>19587837.300000001</v>
          </cell>
          <cell r="R81">
            <v>15670270</v>
          </cell>
          <cell r="S81">
            <v>3917567</v>
          </cell>
          <cell r="T81">
            <v>0</v>
          </cell>
          <cell r="U81">
            <v>39175674</v>
          </cell>
          <cell r="V81">
            <v>0</v>
          </cell>
          <cell r="W81">
            <v>19587837.300000001</v>
          </cell>
          <cell r="X81">
            <v>116893</v>
          </cell>
          <cell r="Y81">
            <v>116893</v>
          </cell>
          <cell r="Z81">
            <v>0</v>
          </cell>
          <cell r="AA81">
            <v>0</v>
          </cell>
          <cell r="AB81">
            <v>0</v>
          </cell>
          <cell r="AC81">
            <v>0</v>
          </cell>
          <cell r="AD81">
            <v>213390</v>
          </cell>
          <cell r="AE81">
            <v>0</v>
          </cell>
          <cell r="AF81">
            <v>213390</v>
          </cell>
          <cell r="AG81">
            <v>0</v>
          </cell>
          <cell r="AH81">
            <v>0</v>
          </cell>
          <cell r="AI81">
            <v>0</v>
          </cell>
          <cell r="AJ81">
            <v>0</v>
          </cell>
          <cell r="AK81">
            <v>0</v>
          </cell>
          <cell r="AL81">
            <v>0</v>
          </cell>
          <cell r="AM81">
            <v>-544302.5</v>
          </cell>
          <cell r="AN81">
            <v>-435442</v>
          </cell>
          <cell r="AO81">
            <v>-108860.5</v>
          </cell>
          <cell r="AP81">
            <v>0</v>
          </cell>
          <cell r="AQ81">
            <v>-1088605</v>
          </cell>
          <cell r="AR81">
            <v>19043535</v>
          </cell>
          <cell r="AS81">
            <v>15565111</v>
          </cell>
          <cell r="AT81">
            <v>3808707</v>
          </cell>
          <cell r="AU81">
            <v>0</v>
          </cell>
          <cell r="AV81">
            <v>38417352</v>
          </cell>
          <cell r="AW81">
            <v>169857</v>
          </cell>
          <cell r="AX81">
            <v>41588</v>
          </cell>
          <cell r="AY81">
            <v>0</v>
          </cell>
          <cell r="AZ81">
            <v>211445</v>
          </cell>
          <cell r="BA81">
            <v>286852</v>
          </cell>
          <cell r="BB81">
            <v>71713</v>
          </cell>
          <cell r="BC81">
            <v>0</v>
          </cell>
          <cell r="BD81">
            <v>358565</v>
          </cell>
          <cell r="BE81">
            <v>0</v>
          </cell>
          <cell r="BF81">
            <v>0</v>
          </cell>
          <cell r="BG81">
            <v>0</v>
          </cell>
          <cell r="BH81">
            <v>0</v>
          </cell>
          <cell r="BI81">
            <v>0</v>
          </cell>
          <cell r="BJ81">
            <v>0</v>
          </cell>
          <cell r="BK81">
            <v>0</v>
          </cell>
          <cell r="BL81">
            <v>0</v>
          </cell>
          <cell r="BM81">
            <v>26680</v>
          </cell>
          <cell r="BN81">
            <v>6670</v>
          </cell>
          <cell r="BO81">
            <v>0</v>
          </cell>
          <cell r="BP81">
            <v>33350</v>
          </cell>
          <cell r="BQ81">
            <v>133402</v>
          </cell>
          <cell r="BR81">
            <v>33350</v>
          </cell>
          <cell r="BS81">
            <v>0</v>
          </cell>
          <cell r="BT81">
            <v>166752</v>
          </cell>
          <cell r="BU81">
            <v>616791</v>
          </cell>
          <cell r="BV81">
            <v>153321</v>
          </cell>
          <cell r="BW81">
            <v>0</v>
          </cell>
          <cell r="BX81">
            <v>770112</v>
          </cell>
          <cell r="BY81" t="str">
            <v>Daventry</v>
          </cell>
          <cell r="BZ81" t="str">
            <v>Northamptonshire</v>
          </cell>
          <cell r="CA81" t="str">
            <v>County</v>
          </cell>
        </row>
        <row r="82">
          <cell r="A82">
            <v>75</v>
          </cell>
          <cell r="B82" t="str">
            <v>Derby</v>
          </cell>
          <cell r="C82" t="str">
            <v>E1001</v>
          </cell>
          <cell r="D82">
            <v>84155582</v>
          </cell>
          <cell r="E82">
            <v>32453</v>
          </cell>
          <cell r="F82">
            <v>0</v>
          </cell>
          <cell r="G82">
            <v>314441</v>
          </cell>
          <cell r="H82">
            <v>0</v>
          </cell>
          <cell r="I82">
            <v>314441</v>
          </cell>
          <cell r="J82">
            <v>0</v>
          </cell>
          <cell r="K82">
            <v>0</v>
          </cell>
          <cell r="L82">
            <v>0</v>
          </cell>
          <cell r="M82">
            <v>300000</v>
          </cell>
          <cell r="N82">
            <v>300000</v>
          </cell>
          <cell r="O82">
            <v>0</v>
          </cell>
          <cell r="P82">
            <v>83573594</v>
          </cell>
          <cell r="Q82">
            <v>41786797</v>
          </cell>
          <cell r="R82">
            <v>40951061</v>
          </cell>
          <cell r="S82">
            <v>0</v>
          </cell>
          <cell r="T82">
            <v>835736</v>
          </cell>
          <cell r="U82">
            <v>83573594</v>
          </cell>
          <cell r="V82">
            <v>0</v>
          </cell>
          <cell r="W82">
            <v>41786797</v>
          </cell>
          <cell r="X82">
            <v>314441</v>
          </cell>
          <cell r="Y82">
            <v>314441</v>
          </cell>
          <cell r="Z82">
            <v>0</v>
          </cell>
          <cell r="AA82">
            <v>0</v>
          </cell>
          <cell r="AB82">
            <v>0</v>
          </cell>
          <cell r="AC82">
            <v>0</v>
          </cell>
          <cell r="AD82">
            <v>300000</v>
          </cell>
          <cell r="AE82">
            <v>0</v>
          </cell>
          <cell r="AF82">
            <v>300000</v>
          </cell>
          <cell r="AG82">
            <v>0</v>
          </cell>
          <cell r="AH82">
            <v>0</v>
          </cell>
          <cell r="AI82">
            <v>0</v>
          </cell>
          <cell r="AJ82">
            <v>0</v>
          </cell>
          <cell r="AK82">
            <v>0</v>
          </cell>
          <cell r="AL82">
            <v>0</v>
          </cell>
          <cell r="AM82">
            <v>-2086287.5</v>
          </cell>
          <cell r="AN82">
            <v>-2044561.8</v>
          </cell>
          <cell r="AO82">
            <v>0</v>
          </cell>
          <cell r="AP82">
            <v>-41725.75</v>
          </cell>
          <cell r="AQ82">
            <v>-4172575</v>
          </cell>
          <cell r="AR82">
            <v>39700510</v>
          </cell>
          <cell r="AS82">
            <v>39520940</v>
          </cell>
          <cell r="AT82">
            <v>0</v>
          </cell>
          <cell r="AU82">
            <v>794010</v>
          </cell>
          <cell r="AV82">
            <v>80015460</v>
          </cell>
          <cell r="AW82">
            <v>441247</v>
          </cell>
          <cell r="AX82">
            <v>0</v>
          </cell>
          <cell r="AY82">
            <v>8872</v>
          </cell>
          <cell r="AZ82">
            <v>450119</v>
          </cell>
          <cell r="BA82">
            <v>923420</v>
          </cell>
          <cell r="BB82">
            <v>0</v>
          </cell>
          <cell r="BC82">
            <v>18845</v>
          </cell>
          <cell r="BD82">
            <v>942265</v>
          </cell>
          <cell r="BE82">
            <v>24760</v>
          </cell>
          <cell r="BF82">
            <v>0</v>
          </cell>
          <cell r="BG82">
            <v>505</v>
          </cell>
          <cell r="BH82">
            <v>25265</v>
          </cell>
          <cell r="BI82">
            <v>0</v>
          </cell>
          <cell r="BJ82">
            <v>0</v>
          </cell>
          <cell r="BK82">
            <v>0</v>
          </cell>
          <cell r="BL82">
            <v>0</v>
          </cell>
          <cell r="BM82">
            <v>28748</v>
          </cell>
          <cell r="BN82">
            <v>0</v>
          </cell>
          <cell r="BO82">
            <v>587</v>
          </cell>
          <cell r="BP82">
            <v>29335</v>
          </cell>
          <cell r="BQ82">
            <v>495310</v>
          </cell>
          <cell r="BR82">
            <v>0</v>
          </cell>
          <cell r="BS82">
            <v>10108</v>
          </cell>
          <cell r="BT82">
            <v>505418</v>
          </cell>
          <cell r="BU82">
            <v>1913485</v>
          </cell>
          <cell r="BV82">
            <v>0</v>
          </cell>
          <cell r="BW82">
            <v>38917</v>
          </cell>
          <cell r="BX82">
            <v>1952402</v>
          </cell>
          <cell r="BY82" t="str">
            <v>Derby UA</v>
          </cell>
          <cell r="BZ82" t="str">
            <v>UA</v>
          </cell>
          <cell r="CA82" t="str">
            <v>Derbyshire Fire Authority</v>
          </cell>
        </row>
        <row r="83">
          <cell r="A83">
            <v>76</v>
          </cell>
          <cell r="B83" t="str">
            <v>Derbyshire Dales</v>
          </cell>
          <cell r="C83" t="str">
            <v>E1035</v>
          </cell>
          <cell r="D83">
            <v>16786415</v>
          </cell>
          <cell r="E83">
            <v>42055</v>
          </cell>
          <cell r="F83">
            <v>0</v>
          </cell>
          <cell r="G83">
            <v>146520</v>
          </cell>
          <cell r="H83">
            <v>0</v>
          </cell>
          <cell r="I83">
            <v>146520</v>
          </cell>
          <cell r="J83">
            <v>0</v>
          </cell>
          <cell r="K83">
            <v>0</v>
          </cell>
          <cell r="L83">
            <v>0</v>
          </cell>
          <cell r="M83">
            <v>0</v>
          </cell>
          <cell r="N83">
            <v>0</v>
          </cell>
          <cell r="O83">
            <v>0</v>
          </cell>
          <cell r="P83">
            <v>16681950</v>
          </cell>
          <cell r="Q83">
            <v>8340974</v>
          </cell>
          <cell r="R83">
            <v>6672780</v>
          </cell>
          <cell r="S83">
            <v>1501376</v>
          </cell>
          <cell r="T83">
            <v>166820</v>
          </cell>
          <cell r="U83">
            <v>16681950</v>
          </cell>
          <cell r="V83">
            <v>0</v>
          </cell>
          <cell r="W83">
            <v>8340974</v>
          </cell>
          <cell r="X83">
            <v>146520</v>
          </cell>
          <cell r="Y83">
            <v>146520</v>
          </cell>
          <cell r="Z83">
            <v>0</v>
          </cell>
          <cell r="AA83">
            <v>0</v>
          </cell>
          <cell r="AB83">
            <v>0</v>
          </cell>
          <cell r="AC83">
            <v>0</v>
          </cell>
          <cell r="AD83">
            <v>0</v>
          </cell>
          <cell r="AE83">
            <v>0</v>
          </cell>
          <cell r="AF83">
            <v>0</v>
          </cell>
          <cell r="AG83">
            <v>0</v>
          </cell>
          <cell r="AH83">
            <v>0</v>
          </cell>
          <cell r="AI83">
            <v>0</v>
          </cell>
          <cell r="AJ83">
            <v>0</v>
          </cell>
          <cell r="AK83">
            <v>0</v>
          </cell>
          <cell r="AL83">
            <v>0</v>
          </cell>
          <cell r="AM83">
            <v>-174773</v>
          </cell>
          <cell r="AN83">
            <v>-139818.4</v>
          </cell>
          <cell r="AO83">
            <v>-31459.14</v>
          </cell>
          <cell r="AP83">
            <v>-3495.46</v>
          </cell>
          <cell r="AQ83">
            <v>-349546</v>
          </cell>
          <cell r="AR83">
            <v>8166201</v>
          </cell>
          <cell r="AS83">
            <v>6679482</v>
          </cell>
          <cell r="AT83">
            <v>1469917</v>
          </cell>
          <cell r="AU83">
            <v>163325</v>
          </cell>
          <cell r="AV83">
            <v>16478924</v>
          </cell>
          <cell r="AW83">
            <v>72392</v>
          </cell>
          <cell r="AX83">
            <v>15938</v>
          </cell>
          <cell r="AY83">
            <v>1771</v>
          </cell>
          <cell r="AZ83">
            <v>90101</v>
          </cell>
          <cell r="BA83">
            <v>503941</v>
          </cell>
          <cell r="BB83">
            <v>113387</v>
          </cell>
          <cell r="BC83">
            <v>12599</v>
          </cell>
          <cell r="BD83">
            <v>629927</v>
          </cell>
          <cell r="BE83">
            <v>0</v>
          </cell>
          <cell r="BF83">
            <v>0</v>
          </cell>
          <cell r="BG83">
            <v>0</v>
          </cell>
          <cell r="BH83">
            <v>0</v>
          </cell>
          <cell r="BI83">
            <v>0</v>
          </cell>
          <cell r="BJ83">
            <v>0</v>
          </cell>
          <cell r="BK83">
            <v>0</v>
          </cell>
          <cell r="BL83">
            <v>0</v>
          </cell>
          <cell r="BM83">
            <v>9748</v>
          </cell>
          <cell r="BN83">
            <v>2193</v>
          </cell>
          <cell r="BO83">
            <v>244</v>
          </cell>
          <cell r="BP83">
            <v>12185</v>
          </cell>
          <cell r="BQ83">
            <v>232128</v>
          </cell>
          <cell r="BR83">
            <v>52229</v>
          </cell>
          <cell r="BS83">
            <v>5803</v>
          </cell>
          <cell r="BT83">
            <v>290160</v>
          </cell>
          <cell r="BU83">
            <v>818209</v>
          </cell>
          <cell r="BV83">
            <v>183747</v>
          </cell>
          <cell r="BW83">
            <v>20417</v>
          </cell>
          <cell r="BX83">
            <v>1022373</v>
          </cell>
          <cell r="BY83" t="str">
            <v>Derbyshire Dales</v>
          </cell>
          <cell r="BZ83" t="str">
            <v>Derbyshire</v>
          </cell>
          <cell r="CA83" t="str">
            <v>Derbyshire Fire Authority</v>
          </cell>
        </row>
        <row r="84">
          <cell r="A84">
            <v>77</v>
          </cell>
          <cell r="B84" t="str">
            <v>Doncaster</v>
          </cell>
          <cell r="C84" t="str">
            <v>E4402</v>
          </cell>
          <cell r="D84">
            <v>90641879.299999997</v>
          </cell>
          <cell r="E84">
            <v>76609.69</v>
          </cell>
          <cell r="F84">
            <v>0</v>
          </cell>
          <cell r="G84">
            <v>369928</v>
          </cell>
          <cell r="H84">
            <v>0</v>
          </cell>
          <cell r="I84">
            <v>369928</v>
          </cell>
          <cell r="J84">
            <v>0</v>
          </cell>
          <cell r="K84">
            <v>0</v>
          </cell>
          <cell r="L84">
            <v>0</v>
          </cell>
          <cell r="M84">
            <v>0</v>
          </cell>
          <cell r="N84">
            <v>0</v>
          </cell>
          <cell r="O84">
            <v>0</v>
          </cell>
          <cell r="P84">
            <v>90348561</v>
          </cell>
          <cell r="Q84">
            <v>45174280</v>
          </cell>
          <cell r="R84">
            <v>44270795</v>
          </cell>
          <cell r="S84">
            <v>0</v>
          </cell>
          <cell r="T84">
            <v>903486</v>
          </cell>
          <cell r="U84">
            <v>90348561</v>
          </cell>
          <cell r="V84">
            <v>0</v>
          </cell>
          <cell r="W84">
            <v>45174280</v>
          </cell>
          <cell r="X84">
            <v>369928</v>
          </cell>
          <cell r="Y84">
            <v>369928</v>
          </cell>
          <cell r="Z84">
            <v>0</v>
          </cell>
          <cell r="AA84">
            <v>0</v>
          </cell>
          <cell r="AB84">
            <v>0</v>
          </cell>
          <cell r="AC84">
            <v>0</v>
          </cell>
          <cell r="AD84">
            <v>0</v>
          </cell>
          <cell r="AE84">
            <v>0</v>
          </cell>
          <cell r="AF84">
            <v>0</v>
          </cell>
          <cell r="AG84">
            <v>0</v>
          </cell>
          <cell r="AH84">
            <v>0</v>
          </cell>
          <cell r="AI84">
            <v>0</v>
          </cell>
          <cell r="AJ84">
            <v>0</v>
          </cell>
          <cell r="AK84">
            <v>0</v>
          </cell>
          <cell r="AL84">
            <v>0</v>
          </cell>
          <cell r="AM84">
            <v>-1558240</v>
          </cell>
          <cell r="AN84">
            <v>-1527075.2</v>
          </cell>
          <cell r="AO84">
            <v>0</v>
          </cell>
          <cell r="AP84">
            <v>-31164.799999999999</v>
          </cell>
          <cell r="AQ84">
            <v>-3116480</v>
          </cell>
          <cell r="AR84">
            <v>43616040</v>
          </cell>
          <cell r="AS84">
            <v>43113648</v>
          </cell>
          <cell r="AT84">
            <v>0</v>
          </cell>
          <cell r="AU84">
            <v>872321</v>
          </cell>
          <cell r="AV84">
            <v>87602009</v>
          </cell>
          <cell r="AW84">
            <v>473893</v>
          </cell>
          <cell r="AX84">
            <v>0</v>
          </cell>
          <cell r="AY84">
            <v>9591</v>
          </cell>
          <cell r="AZ84">
            <v>483484</v>
          </cell>
          <cell r="BA84">
            <v>1360646</v>
          </cell>
          <cell r="BB84">
            <v>0</v>
          </cell>
          <cell r="BC84">
            <v>27768</v>
          </cell>
          <cell r="BD84">
            <v>1388414</v>
          </cell>
          <cell r="BE84">
            <v>0</v>
          </cell>
          <cell r="BF84">
            <v>0</v>
          </cell>
          <cell r="BG84">
            <v>0</v>
          </cell>
          <cell r="BH84">
            <v>0</v>
          </cell>
          <cell r="BI84">
            <v>0</v>
          </cell>
          <cell r="BJ84">
            <v>0</v>
          </cell>
          <cell r="BK84">
            <v>0</v>
          </cell>
          <cell r="BL84">
            <v>0</v>
          </cell>
          <cell r="BM84">
            <v>121419</v>
          </cell>
          <cell r="BN84">
            <v>0</v>
          </cell>
          <cell r="BO84">
            <v>2478</v>
          </cell>
          <cell r="BP84">
            <v>123897</v>
          </cell>
          <cell r="BQ84">
            <v>568851</v>
          </cell>
          <cell r="BR84">
            <v>0</v>
          </cell>
          <cell r="BS84">
            <v>11609</v>
          </cell>
          <cell r="BT84">
            <v>580460</v>
          </cell>
          <cell r="BU84">
            <v>2524809</v>
          </cell>
          <cell r="BV84">
            <v>0</v>
          </cell>
          <cell r="BW84">
            <v>51446</v>
          </cell>
          <cell r="BX84">
            <v>2576255</v>
          </cell>
          <cell r="BY84" t="str">
            <v>Doncaster</v>
          </cell>
          <cell r="BZ84" t="str">
            <v>MD</v>
          </cell>
          <cell r="CA84" t="str">
            <v>South Yorkshire Fire</v>
          </cell>
        </row>
        <row r="85">
          <cell r="A85">
            <v>78</v>
          </cell>
          <cell r="B85" t="str">
            <v>Dover</v>
          </cell>
          <cell r="C85" t="str">
            <v>E2234</v>
          </cell>
          <cell r="D85">
            <v>32067624</v>
          </cell>
          <cell r="E85">
            <v>444847</v>
          </cell>
          <cell r="F85">
            <v>0</v>
          </cell>
          <cell r="G85">
            <v>153665</v>
          </cell>
          <cell r="H85">
            <v>0</v>
          </cell>
          <cell r="I85">
            <v>153665</v>
          </cell>
          <cell r="J85">
            <v>0</v>
          </cell>
          <cell r="K85">
            <v>0</v>
          </cell>
          <cell r="L85">
            <v>0</v>
          </cell>
          <cell r="M85">
            <v>0</v>
          </cell>
          <cell r="N85">
            <v>0</v>
          </cell>
          <cell r="O85">
            <v>0</v>
          </cell>
          <cell r="P85">
            <v>32358806</v>
          </cell>
          <cell r="Q85">
            <v>16179403</v>
          </cell>
          <cell r="R85">
            <v>12943522</v>
          </cell>
          <cell r="S85">
            <v>2912293</v>
          </cell>
          <cell r="T85">
            <v>323588</v>
          </cell>
          <cell r="U85">
            <v>32358806</v>
          </cell>
          <cell r="V85">
            <v>279688</v>
          </cell>
          <cell r="W85">
            <v>15899715</v>
          </cell>
          <cell r="X85">
            <v>153665</v>
          </cell>
          <cell r="Y85">
            <v>153665</v>
          </cell>
          <cell r="Z85">
            <v>0</v>
          </cell>
          <cell r="AA85">
            <v>0</v>
          </cell>
          <cell r="AB85">
            <v>0</v>
          </cell>
          <cell r="AC85">
            <v>0</v>
          </cell>
          <cell r="AD85">
            <v>0</v>
          </cell>
          <cell r="AE85">
            <v>0</v>
          </cell>
          <cell r="AF85">
            <v>0</v>
          </cell>
          <cell r="AG85">
            <v>223750</v>
          </cell>
          <cell r="AH85">
            <v>50344</v>
          </cell>
          <cell r="AI85">
            <v>5594</v>
          </cell>
          <cell r="AJ85">
            <v>279688</v>
          </cell>
          <cell r="AK85">
            <v>0</v>
          </cell>
          <cell r="AL85">
            <v>0</v>
          </cell>
          <cell r="AM85">
            <v>-44107.5</v>
          </cell>
          <cell r="AN85">
            <v>-35286</v>
          </cell>
          <cell r="AO85">
            <v>-7939.35</v>
          </cell>
          <cell r="AP85">
            <v>-882.15</v>
          </cell>
          <cell r="AQ85">
            <v>-88215</v>
          </cell>
          <cell r="AR85">
            <v>15855608</v>
          </cell>
          <cell r="AS85">
            <v>13285651</v>
          </cell>
          <cell r="AT85">
            <v>2954698</v>
          </cell>
          <cell r="AU85">
            <v>328300</v>
          </cell>
          <cell r="AV85">
            <v>32424256</v>
          </cell>
          <cell r="AW85">
            <v>141411</v>
          </cell>
          <cell r="AX85">
            <v>31451</v>
          </cell>
          <cell r="AY85">
            <v>3495</v>
          </cell>
          <cell r="AZ85">
            <v>176357</v>
          </cell>
          <cell r="BA85">
            <v>423272</v>
          </cell>
          <cell r="BB85">
            <v>95236</v>
          </cell>
          <cell r="BC85">
            <v>10582</v>
          </cell>
          <cell r="BD85">
            <v>529090</v>
          </cell>
          <cell r="BE85">
            <v>2442</v>
          </cell>
          <cell r="BF85">
            <v>550</v>
          </cell>
          <cell r="BG85">
            <v>61</v>
          </cell>
          <cell r="BH85">
            <v>3053</v>
          </cell>
          <cell r="BI85">
            <v>40424</v>
          </cell>
          <cell r="BJ85">
            <v>9096</v>
          </cell>
          <cell r="BK85">
            <v>1011</v>
          </cell>
          <cell r="BL85">
            <v>50531</v>
          </cell>
          <cell r="BM85">
            <v>36382</v>
          </cell>
          <cell r="BN85">
            <v>8186</v>
          </cell>
          <cell r="BO85">
            <v>910</v>
          </cell>
          <cell r="BP85">
            <v>45478</v>
          </cell>
          <cell r="BQ85">
            <v>235452</v>
          </cell>
          <cell r="BR85">
            <v>52977</v>
          </cell>
          <cell r="BS85">
            <v>5886</v>
          </cell>
          <cell r="BT85">
            <v>294315</v>
          </cell>
          <cell r="BU85">
            <v>879383</v>
          </cell>
          <cell r="BV85">
            <v>197496</v>
          </cell>
          <cell r="BW85">
            <v>21945</v>
          </cell>
          <cell r="BX85">
            <v>1098824</v>
          </cell>
          <cell r="BY85" t="str">
            <v>Dover</v>
          </cell>
          <cell r="BZ85" t="str">
            <v>Kent</v>
          </cell>
          <cell r="CA85" t="str">
            <v>Kent Fire Authority</v>
          </cell>
        </row>
        <row r="86">
          <cell r="A86">
            <v>79</v>
          </cell>
          <cell r="B86" t="str">
            <v>Dudley</v>
          </cell>
          <cell r="C86" t="str">
            <v>E4603</v>
          </cell>
          <cell r="D86">
            <v>93508778</v>
          </cell>
          <cell r="E86">
            <v>350</v>
          </cell>
          <cell r="F86">
            <v>0</v>
          </cell>
          <cell r="G86">
            <v>432845</v>
          </cell>
          <cell r="H86">
            <v>0</v>
          </cell>
          <cell r="I86">
            <v>432845</v>
          </cell>
          <cell r="J86">
            <v>0</v>
          </cell>
          <cell r="K86">
            <v>0</v>
          </cell>
          <cell r="L86">
            <v>0</v>
          </cell>
          <cell r="M86">
            <v>0</v>
          </cell>
          <cell r="N86">
            <v>0</v>
          </cell>
          <cell r="O86">
            <v>0</v>
          </cell>
          <cell r="P86">
            <v>93076283</v>
          </cell>
          <cell r="Q86">
            <v>46538141</v>
          </cell>
          <cell r="R86">
            <v>45607379</v>
          </cell>
          <cell r="S86">
            <v>0</v>
          </cell>
          <cell r="T86">
            <v>930763</v>
          </cell>
          <cell r="U86">
            <v>93076283</v>
          </cell>
          <cell r="V86">
            <v>0</v>
          </cell>
          <cell r="W86">
            <v>46538141</v>
          </cell>
          <cell r="X86">
            <v>432845</v>
          </cell>
          <cell r="Y86">
            <v>432845</v>
          </cell>
          <cell r="Z86">
            <v>0</v>
          </cell>
          <cell r="AA86">
            <v>0</v>
          </cell>
          <cell r="AB86">
            <v>0</v>
          </cell>
          <cell r="AC86">
            <v>0</v>
          </cell>
          <cell r="AD86">
            <v>0</v>
          </cell>
          <cell r="AE86">
            <v>0</v>
          </cell>
          <cell r="AF86">
            <v>0</v>
          </cell>
          <cell r="AG86">
            <v>0</v>
          </cell>
          <cell r="AH86">
            <v>0</v>
          </cell>
          <cell r="AI86">
            <v>0</v>
          </cell>
          <cell r="AJ86">
            <v>0</v>
          </cell>
          <cell r="AK86">
            <v>0</v>
          </cell>
          <cell r="AL86">
            <v>0</v>
          </cell>
          <cell r="AM86">
            <v>207083</v>
          </cell>
          <cell r="AN86">
            <v>202941.34</v>
          </cell>
          <cell r="AO86">
            <v>0</v>
          </cell>
          <cell r="AP86">
            <v>4141.66</v>
          </cell>
          <cell r="AQ86">
            <v>414166</v>
          </cell>
          <cell r="AR86">
            <v>46745224</v>
          </cell>
          <cell r="AS86">
            <v>46243165</v>
          </cell>
          <cell r="AT86">
            <v>0</v>
          </cell>
          <cell r="AU86">
            <v>934905</v>
          </cell>
          <cell r="AV86">
            <v>93923294</v>
          </cell>
          <cell r="AW86">
            <v>488750</v>
          </cell>
          <cell r="AX86">
            <v>0</v>
          </cell>
          <cell r="AY86">
            <v>9881</v>
          </cell>
          <cell r="AZ86">
            <v>498631</v>
          </cell>
          <cell r="BA86">
            <v>1525364</v>
          </cell>
          <cell r="BB86">
            <v>0</v>
          </cell>
          <cell r="BC86">
            <v>31130</v>
          </cell>
          <cell r="BD86">
            <v>1556494</v>
          </cell>
          <cell r="BE86">
            <v>24760</v>
          </cell>
          <cell r="BF86">
            <v>0</v>
          </cell>
          <cell r="BG86">
            <v>505</v>
          </cell>
          <cell r="BH86">
            <v>25265</v>
          </cell>
          <cell r="BI86">
            <v>49520</v>
          </cell>
          <cell r="BJ86">
            <v>0</v>
          </cell>
          <cell r="BK86">
            <v>1011</v>
          </cell>
          <cell r="BL86">
            <v>50531</v>
          </cell>
          <cell r="BM86">
            <v>123800</v>
          </cell>
          <cell r="BN86">
            <v>0</v>
          </cell>
          <cell r="BO86">
            <v>2527</v>
          </cell>
          <cell r="BP86">
            <v>126327</v>
          </cell>
          <cell r="BQ86">
            <v>495202</v>
          </cell>
          <cell r="BR86">
            <v>0</v>
          </cell>
          <cell r="BS86">
            <v>10106</v>
          </cell>
          <cell r="BT86">
            <v>505308</v>
          </cell>
          <cell r="BU86">
            <v>2707396</v>
          </cell>
          <cell r="BV86">
            <v>0</v>
          </cell>
          <cell r="BW86">
            <v>55160</v>
          </cell>
          <cell r="BX86">
            <v>2762556</v>
          </cell>
          <cell r="BY86" t="str">
            <v>Dudley</v>
          </cell>
          <cell r="BZ86" t="str">
            <v>MD</v>
          </cell>
          <cell r="CA86" t="str">
            <v>West Midlands Fire</v>
          </cell>
        </row>
        <row r="87">
          <cell r="A87">
            <v>80</v>
          </cell>
          <cell r="B87" t="str">
            <v>Durham UA</v>
          </cell>
          <cell r="C87" t="str">
            <v>E1302</v>
          </cell>
          <cell r="D87">
            <v>110536611</v>
          </cell>
          <cell r="E87">
            <v>176181</v>
          </cell>
          <cell r="F87">
            <v>0</v>
          </cell>
          <cell r="G87">
            <v>600349</v>
          </cell>
          <cell r="H87">
            <v>0</v>
          </cell>
          <cell r="I87">
            <v>600349</v>
          </cell>
          <cell r="J87">
            <v>0</v>
          </cell>
          <cell r="K87">
            <v>0</v>
          </cell>
          <cell r="L87">
            <v>0</v>
          </cell>
          <cell r="M87">
            <v>10127</v>
          </cell>
          <cell r="N87">
            <v>10127</v>
          </cell>
          <cell r="O87">
            <v>0</v>
          </cell>
          <cell r="P87">
            <v>110102316</v>
          </cell>
          <cell r="Q87">
            <v>55051158</v>
          </cell>
          <cell r="R87">
            <v>53950135</v>
          </cell>
          <cell r="S87">
            <v>0</v>
          </cell>
          <cell r="T87">
            <v>1101023</v>
          </cell>
          <cell r="U87">
            <v>110102316</v>
          </cell>
          <cell r="V87">
            <v>0</v>
          </cell>
          <cell r="W87">
            <v>55051158</v>
          </cell>
          <cell r="X87">
            <v>600349</v>
          </cell>
          <cell r="Y87">
            <v>600349</v>
          </cell>
          <cell r="Z87">
            <v>0</v>
          </cell>
          <cell r="AA87">
            <v>0</v>
          </cell>
          <cell r="AB87">
            <v>0</v>
          </cell>
          <cell r="AC87">
            <v>0</v>
          </cell>
          <cell r="AD87">
            <v>10127</v>
          </cell>
          <cell r="AE87">
            <v>0</v>
          </cell>
          <cell r="AF87">
            <v>10127</v>
          </cell>
          <cell r="AG87">
            <v>0</v>
          </cell>
          <cell r="AH87">
            <v>0</v>
          </cell>
          <cell r="AI87">
            <v>0</v>
          </cell>
          <cell r="AJ87">
            <v>0</v>
          </cell>
          <cell r="AK87">
            <v>0</v>
          </cell>
          <cell r="AL87">
            <v>0</v>
          </cell>
          <cell r="AM87">
            <v>-1623726</v>
          </cell>
          <cell r="AN87">
            <v>-1591251.5</v>
          </cell>
          <cell r="AO87">
            <v>0</v>
          </cell>
          <cell r="AP87">
            <v>-32474.52</v>
          </cell>
          <cell r="AQ87">
            <v>-3247452</v>
          </cell>
          <cell r="AR87">
            <v>53427432</v>
          </cell>
          <cell r="AS87">
            <v>52969360</v>
          </cell>
          <cell r="AT87">
            <v>0</v>
          </cell>
          <cell r="AU87">
            <v>1068548</v>
          </cell>
          <cell r="AV87">
            <v>107465340</v>
          </cell>
          <cell r="AW87">
            <v>579200</v>
          </cell>
          <cell r="AX87">
            <v>0</v>
          </cell>
          <cell r="AY87">
            <v>11688</v>
          </cell>
          <cell r="AZ87">
            <v>590888</v>
          </cell>
          <cell r="BA87">
            <v>2245841</v>
          </cell>
          <cell r="BB87">
            <v>0</v>
          </cell>
          <cell r="BC87">
            <v>45833</v>
          </cell>
          <cell r="BD87">
            <v>2291674</v>
          </cell>
          <cell r="BE87">
            <v>4952</v>
          </cell>
          <cell r="BF87">
            <v>0</v>
          </cell>
          <cell r="BG87">
            <v>101</v>
          </cell>
          <cell r="BH87">
            <v>5053</v>
          </cell>
          <cell r="BI87">
            <v>97994</v>
          </cell>
          <cell r="BJ87">
            <v>0</v>
          </cell>
          <cell r="BK87">
            <v>2000</v>
          </cell>
          <cell r="BL87">
            <v>99994</v>
          </cell>
          <cell r="BM87">
            <v>560449</v>
          </cell>
          <cell r="BN87">
            <v>0</v>
          </cell>
          <cell r="BO87">
            <v>11438</v>
          </cell>
          <cell r="BP87">
            <v>571887</v>
          </cell>
          <cell r="BQ87">
            <v>1028785</v>
          </cell>
          <cell r="BR87">
            <v>0</v>
          </cell>
          <cell r="BS87">
            <v>20996</v>
          </cell>
          <cell r="BT87">
            <v>1049781</v>
          </cell>
          <cell r="BU87">
            <v>4517221</v>
          </cell>
          <cell r="BV87">
            <v>0</v>
          </cell>
          <cell r="BW87">
            <v>92056</v>
          </cell>
          <cell r="BX87">
            <v>4609277</v>
          </cell>
          <cell r="BY87" t="str">
            <v>Durham UA</v>
          </cell>
          <cell r="BZ87" t="str">
            <v>UA</v>
          </cell>
          <cell r="CA87" t="str">
            <v>Durham Fire Authority</v>
          </cell>
        </row>
        <row r="88">
          <cell r="A88">
            <v>81</v>
          </cell>
          <cell r="B88" t="str">
            <v>Ealing</v>
          </cell>
          <cell r="C88" t="str">
            <v>E5036</v>
          </cell>
          <cell r="D88">
            <v>124330896</v>
          </cell>
          <cell r="E88">
            <v>113270</v>
          </cell>
          <cell r="F88">
            <v>0</v>
          </cell>
          <cell r="G88">
            <v>494217</v>
          </cell>
          <cell r="H88">
            <v>0</v>
          </cell>
          <cell r="I88">
            <v>494217</v>
          </cell>
          <cell r="J88">
            <v>0</v>
          </cell>
          <cell r="K88">
            <v>0</v>
          </cell>
          <cell r="L88">
            <v>0</v>
          </cell>
          <cell r="M88">
            <v>0</v>
          </cell>
          <cell r="N88">
            <v>0</v>
          </cell>
          <cell r="O88">
            <v>0</v>
          </cell>
          <cell r="P88">
            <v>123949949</v>
          </cell>
          <cell r="Q88">
            <v>61974974</v>
          </cell>
          <cell r="R88">
            <v>37184985</v>
          </cell>
          <cell r="S88">
            <v>24789990</v>
          </cell>
          <cell r="T88">
            <v>0</v>
          </cell>
          <cell r="U88">
            <v>123949949</v>
          </cell>
          <cell r="V88">
            <v>0</v>
          </cell>
          <cell r="W88">
            <v>61974974</v>
          </cell>
          <cell r="X88">
            <v>494217</v>
          </cell>
          <cell r="Y88">
            <v>494217</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61974974</v>
          </cell>
          <cell r="AS88">
            <v>37679202</v>
          </cell>
          <cell r="AT88">
            <v>24789990</v>
          </cell>
          <cell r="AU88">
            <v>0</v>
          </cell>
          <cell r="AV88">
            <v>124444166</v>
          </cell>
          <cell r="AW88">
            <v>399992</v>
          </cell>
          <cell r="AX88">
            <v>263163</v>
          </cell>
          <cell r="AY88">
            <v>0</v>
          </cell>
          <cell r="AZ88">
            <v>663155</v>
          </cell>
          <cell r="BA88">
            <v>612230</v>
          </cell>
          <cell r="BB88">
            <v>408153</v>
          </cell>
          <cell r="BC88">
            <v>0</v>
          </cell>
          <cell r="BD88">
            <v>1020383</v>
          </cell>
          <cell r="BE88">
            <v>30319</v>
          </cell>
          <cell r="BF88">
            <v>20212</v>
          </cell>
          <cell r="BG88">
            <v>0</v>
          </cell>
          <cell r="BH88">
            <v>50531</v>
          </cell>
          <cell r="BI88">
            <v>1428000</v>
          </cell>
          <cell r="BJ88">
            <v>952000</v>
          </cell>
          <cell r="BK88">
            <v>0</v>
          </cell>
          <cell r="BL88">
            <v>2380000</v>
          </cell>
          <cell r="BM88">
            <v>765257</v>
          </cell>
          <cell r="BN88">
            <v>510172</v>
          </cell>
          <cell r="BO88">
            <v>0</v>
          </cell>
          <cell r="BP88">
            <v>1275429</v>
          </cell>
          <cell r="BQ88">
            <v>740256</v>
          </cell>
          <cell r="BR88">
            <v>493504</v>
          </cell>
          <cell r="BS88">
            <v>0</v>
          </cell>
          <cell r="BT88">
            <v>1233760</v>
          </cell>
          <cell r="BU88">
            <v>3976054</v>
          </cell>
          <cell r="BV88">
            <v>2647204</v>
          </cell>
          <cell r="BW88">
            <v>0</v>
          </cell>
          <cell r="BX88">
            <v>6623258</v>
          </cell>
          <cell r="BY88" t="str">
            <v>Ealing</v>
          </cell>
          <cell r="BZ88" t="str">
            <v>Greater London Authority</v>
          </cell>
          <cell r="CA88" t="str">
            <v>NA</v>
          </cell>
        </row>
        <row r="89">
          <cell r="A89">
            <v>82</v>
          </cell>
          <cell r="B89" t="str">
            <v>East Cambridgeshire</v>
          </cell>
          <cell r="C89" t="str">
            <v>E0532</v>
          </cell>
          <cell r="D89">
            <v>17450202</v>
          </cell>
          <cell r="E89">
            <v>19953</v>
          </cell>
          <cell r="F89">
            <v>0</v>
          </cell>
          <cell r="G89">
            <v>91787</v>
          </cell>
          <cell r="H89">
            <v>0</v>
          </cell>
          <cell r="I89">
            <v>91787</v>
          </cell>
          <cell r="J89">
            <v>0</v>
          </cell>
          <cell r="K89">
            <v>0</v>
          </cell>
          <cell r="L89">
            <v>0</v>
          </cell>
          <cell r="M89">
            <v>30000</v>
          </cell>
          <cell r="N89">
            <v>30000</v>
          </cell>
          <cell r="O89">
            <v>0</v>
          </cell>
          <cell r="P89">
            <v>17348368</v>
          </cell>
          <cell r="Q89">
            <v>8674184</v>
          </cell>
          <cell r="R89">
            <v>6939347</v>
          </cell>
          <cell r="S89">
            <v>1561353</v>
          </cell>
          <cell r="T89">
            <v>173484</v>
          </cell>
          <cell r="U89">
            <v>17348368</v>
          </cell>
          <cell r="V89">
            <v>0</v>
          </cell>
          <cell r="W89">
            <v>8674184</v>
          </cell>
          <cell r="X89">
            <v>91787</v>
          </cell>
          <cell r="Y89">
            <v>91787</v>
          </cell>
          <cell r="Z89">
            <v>0</v>
          </cell>
          <cell r="AA89">
            <v>0</v>
          </cell>
          <cell r="AB89">
            <v>0</v>
          </cell>
          <cell r="AC89">
            <v>0</v>
          </cell>
          <cell r="AD89">
            <v>30000</v>
          </cell>
          <cell r="AE89">
            <v>0</v>
          </cell>
          <cell r="AF89">
            <v>30000</v>
          </cell>
          <cell r="AG89">
            <v>0</v>
          </cell>
          <cell r="AH89">
            <v>0</v>
          </cell>
          <cell r="AI89">
            <v>0</v>
          </cell>
          <cell r="AJ89">
            <v>0</v>
          </cell>
          <cell r="AK89">
            <v>0</v>
          </cell>
          <cell r="AL89">
            <v>0</v>
          </cell>
          <cell r="AM89">
            <v>-487910</v>
          </cell>
          <cell r="AN89">
            <v>-390328</v>
          </cell>
          <cell r="AO89">
            <v>-87823.8</v>
          </cell>
          <cell r="AP89">
            <v>-9758.2000000000007</v>
          </cell>
          <cell r="AQ89">
            <v>-975820</v>
          </cell>
          <cell r="AR89">
            <v>8186274</v>
          </cell>
          <cell r="AS89">
            <v>6670806</v>
          </cell>
          <cell r="AT89">
            <v>1473529</v>
          </cell>
          <cell r="AU89">
            <v>163726</v>
          </cell>
          <cell r="AV89">
            <v>16494335</v>
          </cell>
          <cell r="AW89">
            <v>74959</v>
          </cell>
          <cell r="AX89">
            <v>16575</v>
          </cell>
          <cell r="AY89">
            <v>1842</v>
          </cell>
          <cell r="AZ89">
            <v>93376</v>
          </cell>
          <cell r="BA89">
            <v>304743</v>
          </cell>
          <cell r="BB89">
            <v>68567</v>
          </cell>
          <cell r="BC89">
            <v>7619</v>
          </cell>
          <cell r="BD89">
            <v>380929</v>
          </cell>
          <cell r="BE89">
            <v>0</v>
          </cell>
          <cell r="BF89">
            <v>0</v>
          </cell>
          <cell r="BG89">
            <v>0</v>
          </cell>
          <cell r="BH89">
            <v>0</v>
          </cell>
          <cell r="BI89">
            <v>0</v>
          </cell>
          <cell r="BJ89">
            <v>0</v>
          </cell>
          <cell r="BK89">
            <v>0</v>
          </cell>
          <cell r="BL89">
            <v>0</v>
          </cell>
          <cell r="BM89">
            <v>8085</v>
          </cell>
          <cell r="BN89">
            <v>1819</v>
          </cell>
          <cell r="BO89">
            <v>202</v>
          </cell>
          <cell r="BP89">
            <v>10106</v>
          </cell>
          <cell r="BQ89">
            <v>111168</v>
          </cell>
          <cell r="BR89">
            <v>25013</v>
          </cell>
          <cell r="BS89">
            <v>2779</v>
          </cell>
          <cell r="BT89">
            <v>138960</v>
          </cell>
          <cell r="BU89">
            <v>498955</v>
          </cell>
          <cell r="BV89">
            <v>111974</v>
          </cell>
          <cell r="BW89">
            <v>12442</v>
          </cell>
          <cell r="BX89">
            <v>623371</v>
          </cell>
          <cell r="BY89" t="str">
            <v>East Cambridgeshire</v>
          </cell>
          <cell r="BZ89" t="str">
            <v>Cambridgeshire</v>
          </cell>
          <cell r="CA89" t="str">
            <v>Cambridgeshire Fire Authority</v>
          </cell>
        </row>
        <row r="90">
          <cell r="A90">
            <v>83</v>
          </cell>
          <cell r="B90" t="str">
            <v>East Devon</v>
          </cell>
          <cell r="C90" t="str">
            <v>E1131</v>
          </cell>
          <cell r="D90">
            <v>31628848</v>
          </cell>
          <cell r="E90">
            <v>271954</v>
          </cell>
          <cell r="F90">
            <v>0</v>
          </cell>
          <cell r="G90">
            <v>227568</v>
          </cell>
          <cell r="H90">
            <v>0</v>
          </cell>
          <cell r="I90">
            <v>227568</v>
          </cell>
          <cell r="J90">
            <v>0</v>
          </cell>
          <cell r="K90">
            <v>0</v>
          </cell>
          <cell r="L90">
            <v>0</v>
          </cell>
          <cell r="M90">
            <v>58800</v>
          </cell>
          <cell r="N90">
            <v>58800</v>
          </cell>
          <cell r="O90">
            <v>0</v>
          </cell>
          <cell r="P90">
            <v>31614434</v>
          </cell>
          <cell r="Q90">
            <v>15807217</v>
          </cell>
          <cell r="R90">
            <v>12645774</v>
          </cell>
          <cell r="S90">
            <v>2845299</v>
          </cell>
          <cell r="T90">
            <v>316144</v>
          </cell>
          <cell r="U90">
            <v>31614434</v>
          </cell>
          <cell r="V90">
            <v>0</v>
          </cell>
          <cell r="W90">
            <v>15807217</v>
          </cell>
          <cell r="X90">
            <v>227568</v>
          </cell>
          <cell r="Y90">
            <v>227568</v>
          </cell>
          <cell r="Z90">
            <v>0</v>
          </cell>
          <cell r="AA90">
            <v>0</v>
          </cell>
          <cell r="AB90">
            <v>0</v>
          </cell>
          <cell r="AC90">
            <v>0</v>
          </cell>
          <cell r="AD90">
            <v>58800</v>
          </cell>
          <cell r="AE90">
            <v>0</v>
          </cell>
          <cell r="AF90">
            <v>58800</v>
          </cell>
          <cell r="AG90">
            <v>0</v>
          </cell>
          <cell r="AH90">
            <v>0</v>
          </cell>
          <cell r="AI90">
            <v>0</v>
          </cell>
          <cell r="AJ90">
            <v>0</v>
          </cell>
          <cell r="AK90">
            <v>0</v>
          </cell>
          <cell r="AL90">
            <v>0</v>
          </cell>
          <cell r="AM90">
            <v>-678055</v>
          </cell>
          <cell r="AN90">
            <v>-542444</v>
          </cell>
          <cell r="AO90">
            <v>-122049.9</v>
          </cell>
          <cell r="AP90">
            <v>-13561.1</v>
          </cell>
          <cell r="AQ90">
            <v>-1356110</v>
          </cell>
          <cell r="AR90">
            <v>15129162</v>
          </cell>
          <cell r="AS90">
            <v>12389698</v>
          </cell>
          <cell r="AT90">
            <v>2723249</v>
          </cell>
          <cell r="AU90">
            <v>302583</v>
          </cell>
          <cell r="AV90">
            <v>30544692</v>
          </cell>
          <cell r="AW90">
            <v>137284</v>
          </cell>
          <cell r="AX90">
            <v>30205</v>
          </cell>
          <cell r="AY90">
            <v>3356</v>
          </cell>
          <cell r="AZ90">
            <v>170845</v>
          </cell>
          <cell r="BA90">
            <v>793677</v>
          </cell>
          <cell r="BB90">
            <v>178577</v>
          </cell>
          <cell r="BC90">
            <v>19842</v>
          </cell>
          <cell r="BD90">
            <v>992096</v>
          </cell>
          <cell r="BE90">
            <v>13211</v>
          </cell>
          <cell r="BF90">
            <v>2972</v>
          </cell>
          <cell r="BG90">
            <v>330</v>
          </cell>
          <cell r="BH90">
            <v>16513</v>
          </cell>
          <cell r="BI90">
            <v>0</v>
          </cell>
          <cell r="BJ90">
            <v>0</v>
          </cell>
          <cell r="BK90">
            <v>0</v>
          </cell>
          <cell r="BL90">
            <v>0</v>
          </cell>
          <cell r="BM90">
            <v>0</v>
          </cell>
          <cell r="BN90">
            <v>0</v>
          </cell>
          <cell r="BO90">
            <v>0</v>
          </cell>
          <cell r="BP90">
            <v>0</v>
          </cell>
          <cell r="BQ90">
            <v>346035</v>
          </cell>
          <cell r="BR90">
            <v>77858</v>
          </cell>
          <cell r="BS90">
            <v>8651</v>
          </cell>
          <cell r="BT90">
            <v>432544</v>
          </cell>
          <cell r="BU90">
            <v>1290207</v>
          </cell>
          <cell r="BV90">
            <v>289612</v>
          </cell>
          <cell r="BW90">
            <v>32179</v>
          </cell>
          <cell r="BX90">
            <v>1611998</v>
          </cell>
          <cell r="BY90" t="str">
            <v>East Devon</v>
          </cell>
          <cell r="BZ90" t="str">
            <v>Devon</v>
          </cell>
          <cell r="CA90" t="str">
            <v>Devon and Somerset Fire Authority</v>
          </cell>
        </row>
        <row r="91">
          <cell r="A91">
            <v>84</v>
          </cell>
          <cell r="B91" t="str">
            <v>East Dorset</v>
          </cell>
          <cell r="C91" t="str">
            <v>E1233</v>
          </cell>
          <cell r="D91">
            <v>20028674</v>
          </cell>
          <cell r="E91">
            <v>18224</v>
          </cell>
          <cell r="F91">
            <v>0</v>
          </cell>
          <cell r="G91">
            <v>109348</v>
          </cell>
          <cell r="H91">
            <v>0</v>
          </cell>
          <cell r="I91">
            <v>109348</v>
          </cell>
          <cell r="J91">
            <v>0</v>
          </cell>
          <cell r="K91">
            <v>0</v>
          </cell>
          <cell r="L91">
            <v>0</v>
          </cell>
          <cell r="M91">
            <v>0</v>
          </cell>
          <cell r="N91">
            <v>0</v>
          </cell>
          <cell r="O91">
            <v>0</v>
          </cell>
          <cell r="P91">
            <v>19937550</v>
          </cell>
          <cell r="Q91">
            <v>9968774</v>
          </cell>
          <cell r="R91">
            <v>7975020</v>
          </cell>
          <cell r="S91">
            <v>1794380</v>
          </cell>
          <cell r="T91">
            <v>199376</v>
          </cell>
          <cell r="U91">
            <v>19937550</v>
          </cell>
          <cell r="V91">
            <v>0</v>
          </cell>
          <cell r="W91">
            <v>9968774</v>
          </cell>
          <cell r="X91">
            <v>109348</v>
          </cell>
          <cell r="Y91">
            <v>109348</v>
          </cell>
          <cell r="Z91">
            <v>0</v>
          </cell>
          <cell r="AA91">
            <v>0</v>
          </cell>
          <cell r="AB91">
            <v>0</v>
          </cell>
          <cell r="AC91">
            <v>0</v>
          </cell>
          <cell r="AD91">
            <v>0</v>
          </cell>
          <cell r="AE91">
            <v>0</v>
          </cell>
          <cell r="AF91">
            <v>0</v>
          </cell>
          <cell r="AG91">
            <v>0</v>
          </cell>
          <cell r="AH91">
            <v>0</v>
          </cell>
          <cell r="AI91">
            <v>0</v>
          </cell>
          <cell r="AJ91">
            <v>0</v>
          </cell>
          <cell r="AK91">
            <v>0</v>
          </cell>
          <cell r="AL91">
            <v>0</v>
          </cell>
          <cell r="AM91">
            <v>-584412</v>
          </cell>
          <cell r="AN91">
            <v>-467529.6</v>
          </cell>
          <cell r="AO91">
            <v>-105194.16</v>
          </cell>
          <cell r="AP91">
            <v>-11688.24</v>
          </cell>
          <cell r="AQ91">
            <v>-1168824</v>
          </cell>
          <cell r="AR91">
            <v>9384362</v>
          </cell>
          <cell r="AS91">
            <v>7616838</v>
          </cell>
          <cell r="AT91">
            <v>1689186</v>
          </cell>
          <cell r="AU91">
            <v>187688</v>
          </cell>
          <cell r="AV91">
            <v>18878074</v>
          </cell>
          <cell r="AW91">
            <v>85821</v>
          </cell>
          <cell r="AX91">
            <v>19049</v>
          </cell>
          <cell r="AY91">
            <v>2117</v>
          </cell>
          <cell r="AZ91">
            <v>106987</v>
          </cell>
          <cell r="BA91">
            <v>381804</v>
          </cell>
          <cell r="BB91">
            <v>85906</v>
          </cell>
          <cell r="BC91">
            <v>9545</v>
          </cell>
          <cell r="BD91">
            <v>477255</v>
          </cell>
          <cell r="BE91">
            <v>0</v>
          </cell>
          <cell r="BF91">
            <v>0</v>
          </cell>
          <cell r="BG91">
            <v>0</v>
          </cell>
          <cell r="BH91">
            <v>0</v>
          </cell>
          <cell r="BI91">
            <v>0</v>
          </cell>
          <cell r="BJ91">
            <v>0</v>
          </cell>
          <cell r="BK91">
            <v>0</v>
          </cell>
          <cell r="BL91">
            <v>0</v>
          </cell>
          <cell r="BM91">
            <v>5992</v>
          </cell>
          <cell r="BN91">
            <v>1348</v>
          </cell>
          <cell r="BO91">
            <v>150</v>
          </cell>
          <cell r="BP91">
            <v>7490</v>
          </cell>
          <cell r="BQ91">
            <v>162919</v>
          </cell>
          <cell r="BR91">
            <v>36657</v>
          </cell>
          <cell r="BS91">
            <v>4073</v>
          </cell>
          <cell r="BT91">
            <v>203649</v>
          </cell>
          <cell r="BU91">
            <v>636536</v>
          </cell>
          <cell r="BV91">
            <v>142960</v>
          </cell>
          <cell r="BW91">
            <v>15885</v>
          </cell>
          <cell r="BX91">
            <v>795381</v>
          </cell>
          <cell r="BY91" t="str">
            <v>East Dorset</v>
          </cell>
          <cell r="BZ91" t="str">
            <v>Dorset</v>
          </cell>
          <cell r="CA91" t="str">
            <v>Dorset Fire Authority</v>
          </cell>
        </row>
        <row r="92">
          <cell r="A92">
            <v>85</v>
          </cell>
          <cell r="B92" t="str">
            <v>East Hampshire</v>
          </cell>
          <cell r="C92" t="str">
            <v>E1732</v>
          </cell>
          <cell r="D92">
            <v>27195596</v>
          </cell>
          <cell r="E92">
            <v>24313</v>
          </cell>
          <cell r="F92">
            <v>0</v>
          </cell>
          <cell r="G92">
            <v>151081</v>
          </cell>
          <cell r="H92">
            <v>0</v>
          </cell>
          <cell r="I92">
            <v>151081</v>
          </cell>
          <cell r="J92">
            <v>0</v>
          </cell>
          <cell r="K92">
            <v>0</v>
          </cell>
          <cell r="L92">
            <v>0</v>
          </cell>
          <cell r="M92">
            <v>0</v>
          </cell>
          <cell r="N92">
            <v>0</v>
          </cell>
          <cell r="O92">
            <v>0</v>
          </cell>
          <cell r="P92">
            <v>27068828</v>
          </cell>
          <cell r="Q92">
            <v>13534414</v>
          </cell>
          <cell r="R92">
            <v>10827531</v>
          </cell>
          <cell r="S92">
            <v>2436195</v>
          </cell>
          <cell r="T92">
            <v>270688</v>
          </cell>
          <cell r="U92">
            <v>27068828</v>
          </cell>
          <cell r="V92">
            <v>0</v>
          </cell>
          <cell r="W92">
            <v>13534414</v>
          </cell>
          <cell r="X92">
            <v>151081</v>
          </cell>
          <cell r="Y92">
            <v>151081</v>
          </cell>
          <cell r="Z92">
            <v>0</v>
          </cell>
          <cell r="AA92">
            <v>0</v>
          </cell>
          <cell r="AB92">
            <v>0</v>
          </cell>
          <cell r="AC92">
            <v>0</v>
          </cell>
          <cell r="AD92">
            <v>0</v>
          </cell>
          <cell r="AE92">
            <v>0</v>
          </cell>
          <cell r="AF92">
            <v>0</v>
          </cell>
          <cell r="AG92">
            <v>0</v>
          </cell>
          <cell r="AH92">
            <v>0</v>
          </cell>
          <cell r="AI92">
            <v>0</v>
          </cell>
          <cell r="AJ92">
            <v>0</v>
          </cell>
          <cell r="AK92">
            <v>0</v>
          </cell>
          <cell r="AL92">
            <v>0</v>
          </cell>
          <cell r="AM92">
            <v>137357</v>
          </cell>
          <cell r="AN92">
            <v>109885.6</v>
          </cell>
          <cell r="AO92">
            <v>24724.26</v>
          </cell>
          <cell r="AP92">
            <v>2747.14</v>
          </cell>
          <cell r="AQ92">
            <v>274714</v>
          </cell>
          <cell r="AR92">
            <v>13671771</v>
          </cell>
          <cell r="AS92">
            <v>11088498</v>
          </cell>
          <cell r="AT92">
            <v>2460919</v>
          </cell>
          <cell r="AU92">
            <v>273435</v>
          </cell>
          <cell r="AV92">
            <v>27494623</v>
          </cell>
          <cell r="AW92">
            <v>116546</v>
          </cell>
          <cell r="AX92">
            <v>25862</v>
          </cell>
          <cell r="AY92">
            <v>2874</v>
          </cell>
          <cell r="AZ92">
            <v>145282</v>
          </cell>
          <cell r="BA92">
            <v>470780</v>
          </cell>
          <cell r="BB92">
            <v>105925</v>
          </cell>
          <cell r="BC92">
            <v>11769</v>
          </cell>
          <cell r="BD92">
            <v>588474</v>
          </cell>
          <cell r="BE92">
            <v>8085</v>
          </cell>
          <cell r="BF92">
            <v>1819</v>
          </cell>
          <cell r="BG92">
            <v>202</v>
          </cell>
          <cell r="BH92">
            <v>10106</v>
          </cell>
          <cell r="BI92">
            <v>20212</v>
          </cell>
          <cell r="BJ92">
            <v>4548</v>
          </cell>
          <cell r="BK92">
            <v>505</v>
          </cell>
          <cell r="BL92">
            <v>25265</v>
          </cell>
          <cell r="BM92">
            <v>30318</v>
          </cell>
          <cell r="BN92">
            <v>6822</v>
          </cell>
          <cell r="BO92">
            <v>758</v>
          </cell>
          <cell r="BP92">
            <v>37898</v>
          </cell>
          <cell r="BQ92">
            <v>202123</v>
          </cell>
          <cell r="BR92">
            <v>45478</v>
          </cell>
          <cell r="BS92">
            <v>5053</v>
          </cell>
          <cell r="BT92">
            <v>252654</v>
          </cell>
          <cell r="BU92">
            <v>848064</v>
          </cell>
          <cell r="BV92">
            <v>190454</v>
          </cell>
          <cell r="BW92">
            <v>21161</v>
          </cell>
          <cell r="BX92">
            <v>1059679</v>
          </cell>
          <cell r="BY92" t="str">
            <v>East Hampshire</v>
          </cell>
          <cell r="BZ92" t="str">
            <v>Hampshire</v>
          </cell>
          <cell r="CA92" t="str">
            <v>Hampshire Fire Authority</v>
          </cell>
        </row>
        <row r="93">
          <cell r="A93">
            <v>86</v>
          </cell>
          <cell r="B93" t="str">
            <v>East Hertfordshire</v>
          </cell>
          <cell r="C93" t="str">
            <v>E1933</v>
          </cell>
          <cell r="D93">
            <v>43155472</v>
          </cell>
          <cell r="E93">
            <v>73152</v>
          </cell>
          <cell r="F93">
            <v>0</v>
          </cell>
          <cell r="G93">
            <v>197093</v>
          </cell>
          <cell r="H93">
            <v>0</v>
          </cell>
          <cell r="I93">
            <v>197093</v>
          </cell>
          <cell r="J93">
            <v>0</v>
          </cell>
          <cell r="K93">
            <v>0</v>
          </cell>
          <cell r="L93">
            <v>0</v>
          </cell>
          <cell r="M93">
            <v>0</v>
          </cell>
          <cell r="N93">
            <v>0</v>
          </cell>
          <cell r="O93">
            <v>0</v>
          </cell>
          <cell r="P93">
            <v>43031531</v>
          </cell>
          <cell r="Q93">
            <v>21515766</v>
          </cell>
          <cell r="R93">
            <v>17212612</v>
          </cell>
          <cell r="S93">
            <v>4303153</v>
          </cell>
          <cell r="T93">
            <v>0</v>
          </cell>
          <cell r="U93">
            <v>43031531</v>
          </cell>
          <cell r="V93">
            <v>0</v>
          </cell>
          <cell r="W93">
            <v>21515766</v>
          </cell>
          <cell r="X93">
            <v>197093</v>
          </cell>
          <cell r="Y93">
            <v>197093</v>
          </cell>
          <cell r="Z93">
            <v>0</v>
          </cell>
          <cell r="AA93">
            <v>0</v>
          </cell>
          <cell r="AB93">
            <v>0</v>
          </cell>
          <cell r="AC93">
            <v>0</v>
          </cell>
          <cell r="AD93">
            <v>0</v>
          </cell>
          <cell r="AE93">
            <v>0</v>
          </cell>
          <cell r="AF93">
            <v>0</v>
          </cell>
          <cell r="AG93">
            <v>0</v>
          </cell>
          <cell r="AH93">
            <v>0</v>
          </cell>
          <cell r="AI93">
            <v>0</v>
          </cell>
          <cell r="AJ93">
            <v>0</v>
          </cell>
          <cell r="AK93">
            <v>0</v>
          </cell>
          <cell r="AL93">
            <v>0</v>
          </cell>
          <cell r="AM93">
            <v>390221</v>
          </cell>
          <cell r="AN93">
            <v>312176.8</v>
          </cell>
          <cell r="AO93">
            <v>78044.2</v>
          </cell>
          <cell r="AP93">
            <v>0</v>
          </cell>
          <cell r="AQ93">
            <v>780442</v>
          </cell>
          <cell r="AR93">
            <v>21905987</v>
          </cell>
          <cell r="AS93">
            <v>17721882</v>
          </cell>
          <cell r="AT93">
            <v>4381197</v>
          </cell>
          <cell r="AU93">
            <v>0</v>
          </cell>
          <cell r="AV93">
            <v>44009066</v>
          </cell>
          <cell r="AW93">
            <v>184816</v>
          </cell>
          <cell r="AX93">
            <v>45681</v>
          </cell>
          <cell r="AY93">
            <v>0</v>
          </cell>
          <cell r="AZ93">
            <v>230497</v>
          </cell>
          <cell r="BA93">
            <v>491152</v>
          </cell>
          <cell r="BB93">
            <v>122788</v>
          </cell>
          <cell r="BC93">
            <v>0</v>
          </cell>
          <cell r="BD93">
            <v>613940</v>
          </cell>
          <cell r="BE93">
            <v>0</v>
          </cell>
          <cell r="BF93">
            <v>0</v>
          </cell>
          <cell r="BG93">
            <v>0</v>
          </cell>
          <cell r="BH93">
            <v>0</v>
          </cell>
          <cell r="BI93">
            <v>154348</v>
          </cell>
          <cell r="BJ93">
            <v>38587</v>
          </cell>
          <cell r="BK93">
            <v>0</v>
          </cell>
          <cell r="BL93">
            <v>192935</v>
          </cell>
          <cell r="BM93">
            <v>191232</v>
          </cell>
          <cell r="BN93">
            <v>47808</v>
          </cell>
          <cell r="BO93">
            <v>0</v>
          </cell>
          <cell r="BP93">
            <v>239040</v>
          </cell>
          <cell r="BQ93">
            <v>331569</v>
          </cell>
          <cell r="BR93">
            <v>82892</v>
          </cell>
          <cell r="BS93">
            <v>0</v>
          </cell>
          <cell r="BT93">
            <v>414461</v>
          </cell>
          <cell r="BU93">
            <v>1353117</v>
          </cell>
          <cell r="BV93">
            <v>337756</v>
          </cell>
          <cell r="BW93">
            <v>0</v>
          </cell>
          <cell r="BX93">
            <v>1690873</v>
          </cell>
          <cell r="BY93" t="str">
            <v>East Hertfordshire</v>
          </cell>
          <cell r="BZ93" t="str">
            <v>Hertfordshire</v>
          </cell>
          <cell r="CA93" t="str">
            <v>County</v>
          </cell>
        </row>
        <row r="94">
          <cell r="A94">
            <v>87</v>
          </cell>
          <cell r="B94" t="str">
            <v>East Lindsey</v>
          </cell>
          <cell r="C94" t="str">
            <v>E2532</v>
          </cell>
          <cell r="D94">
            <v>32253501</v>
          </cell>
          <cell r="E94">
            <v>74442</v>
          </cell>
          <cell r="F94">
            <v>0</v>
          </cell>
          <cell r="G94">
            <v>269433</v>
          </cell>
          <cell r="H94">
            <v>0</v>
          </cell>
          <cell r="I94">
            <v>269433</v>
          </cell>
          <cell r="J94">
            <v>0</v>
          </cell>
          <cell r="K94">
            <v>0</v>
          </cell>
          <cell r="L94">
            <v>0</v>
          </cell>
          <cell r="M94">
            <v>2355</v>
          </cell>
          <cell r="N94">
            <v>2355</v>
          </cell>
          <cell r="O94">
            <v>0</v>
          </cell>
          <cell r="P94">
            <v>32056155</v>
          </cell>
          <cell r="Q94">
            <v>16028077</v>
          </cell>
          <cell r="R94">
            <v>12822462</v>
          </cell>
          <cell r="S94">
            <v>3205616</v>
          </cell>
          <cell r="T94">
            <v>0</v>
          </cell>
          <cell r="U94">
            <v>32056155</v>
          </cell>
          <cell r="V94">
            <v>0</v>
          </cell>
          <cell r="W94">
            <v>16028077</v>
          </cell>
          <cell r="X94">
            <v>269433</v>
          </cell>
          <cell r="Y94">
            <v>269433</v>
          </cell>
          <cell r="Z94">
            <v>0</v>
          </cell>
          <cell r="AA94">
            <v>0</v>
          </cell>
          <cell r="AB94">
            <v>0</v>
          </cell>
          <cell r="AC94">
            <v>0</v>
          </cell>
          <cell r="AD94">
            <v>2355</v>
          </cell>
          <cell r="AE94">
            <v>0</v>
          </cell>
          <cell r="AF94">
            <v>2355</v>
          </cell>
          <cell r="AG94">
            <v>0</v>
          </cell>
          <cell r="AH94">
            <v>0</v>
          </cell>
          <cell r="AI94">
            <v>0</v>
          </cell>
          <cell r="AJ94">
            <v>0</v>
          </cell>
          <cell r="AK94">
            <v>0</v>
          </cell>
          <cell r="AL94">
            <v>0</v>
          </cell>
          <cell r="AM94">
            <v>-520835.5</v>
          </cell>
          <cell r="AN94">
            <v>-416668.4</v>
          </cell>
          <cell r="AO94">
            <v>-104167.1</v>
          </cell>
          <cell r="AP94">
            <v>0</v>
          </cell>
          <cell r="AQ94">
            <v>-1041671</v>
          </cell>
          <cell r="AR94">
            <v>15507242</v>
          </cell>
          <cell r="AS94">
            <v>12677582</v>
          </cell>
          <cell r="AT94">
            <v>3101449</v>
          </cell>
          <cell r="AU94">
            <v>0</v>
          </cell>
          <cell r="AV94">
            <v>31286272</v>
          </cell>
          <cell r="AW94">
            <v>139005</v>
          </cell>
          <cell r="AX94">
            <v>34030</v>
          </cell>
          <cell r="AY94">
            <v>0</v>
          </cell>
          <cell r="AZ94">
            <v>173035</v>
          </cell>
          <cell r="BA94">
            <v>863698</v>
          </cell>
          <cell r="BB94">
            <v>215925</v>
          </cell>
          <cell r="BC94">
            <v>0</v>
          </cell>
          <cell r="BD94">
            <v>1079623</v>
          </cell>
          <cell r="BE94">
            <v>35253</v>
          </cell>
          <cell r="BF94">
            <v>8813</v>
          </cell>
          <cell r="BG94">
            <v>0</v>
          </cell>
          <cell r="BH94">
            <v>44066</v>
          </cell>
          <cell r="BI94">
            <v>0</v>
          </cell>
          <cell r="BJ94">
            <v>0</v>
          </cell>
          <cell r="BK94">
            <v>0</v>
          </cell>
          <cell r="BL94">
            <v>0</v>
          </cell>
          <cell r="BM94">
            <v>3404</v>
          </cell>
          <cell r="BN94">
            <v>851</v>
          </cell>
          <cell r="BO94">
            <v>0</v>
          </cell>
          <cell r="BP94">
            <v>4255</v>
          </cell>
          <cell r="BQ94">
            <v>380538</v>
          </cell>
          <cell r="BR94">
            <v>95134</v>
          </cell>
          <cell r="BS94">
            <v>0</v>
          </cell>
          <cell r="BT94">
            <v>475672</v>
          </cell>
          <cell r="BU94">
            <v>1421898</v>
          </cell>
          <cell r="BV94">
            <v>354753</v>
          </cell>
          <cell r="BW94">
            <v>0</v>
          </cell>
          <cell r="BX94">
            <v>1776651</v>
          </cell>
          <cell r="BY94" t="str">
            <v>East Lindsey</v>
          </cell>
          <cell r="BZ94" t="str">
            <v>Lincolnshire</v>
          </cell>
          <cell r="CA94" t="str">
            <v>County</v>
          </cell>
        </row>
        <row r="95">
          <cell r="A95">
            <v>88</v>
          </cell>
          <cell r="B95" t="str">
            <v>East Northamptonshire</v>
          </cell>
          <cell r="C95" t="str">
            <v>E2833</v>
          </cell>
          <cell r="D95">
            <v>21654654</v>
          </cell>
          <cell r="E95">
            <v>4833</v>
          </cell>
          <cell r="F95">
            <v>0</v>
          </cell>
          <cell r="G95">
            <v>99677</v>
          </cell>
          <cell r="H95">
            <v>0</v>
          </cell>
          <cell r="I95">
            <v>99677</v>
          </cell>
          <cell r="J95">
            <v>0</v>
          </cell>
          <cell r="K95">
            <v>0</v>
          </cell>
          <cell r="L95">
            <v>0</v>
          </cell>
          <cell r="M95">
            <v>25000</v>
          </cell>
          <cell r="N95">
            <v>25000</v>
          </cell>
          <cell r="O95">
            <v>0</v>
          </cell>
          <cell r="P95">
            <v>21534810</v>
          </cell>
          <cell r="Q95">
            <v>10767405</v>
          </cell>
          <cell r="R95">
            <v>8613924</v>
          </cell>
          <cell r="S95">
            <v>2153481</v>
          </cell>
          <cell r="T95">
            <v>0</v>
          </cell>
          <cell r="U95">
            <v>21534810</v>
          </cell>
          <cell r="V95">
            <v>0</v>
          </cell>
          <cell r="W95">
            <v>10767405</v>
          </cell>
          <cell r="X95">
            <v>99677</v>
          </cell>
          <cell r="Y95">
            <v>99677</v>
          </cell>
          <cell r="Z95">
            <v>0</v>
          </cell>
          <cell r="AA95">
            <v>0</v>
          </cell>
          <cell r="AB95">
            <v>0</v>
          </cell>
          <cell r="AC95">
            <v>0</v>
          </cell>
          <cell r="AD95">
            <v>25000</v>
          </cell>
          <cell r="AE95">
            <v>0</v>
          </cell>
          <cell r="AF95">
            <v>25000</v>
          </cell>
          <cell r="AG95">
            <v>0</v>
          </cell>
          <cell r="AH95">
            <v>0</v>
          </cell>
          <cell r="AI95">
            <v>0</v>
          </cell>
          <cell r="AJ95">
            <v>0</v>
          </cell>
          <cell r="AK95">
            <v>0</v>
          </cell>
          <cell r="AL95">
            <v>0</v>
          </cell>
          <cell r="AM95">
            <v>96691.5</v>
          </cell>
          <cell r="AN95">
            <v>77353.2</v>
          </cell>
          <cell r="AO95">
            <v>19338.3</v>
          </cell>
          <cell r="AP95">
            <v>0</v>
          </cell>
          <cell r="AQ95">
            <v>193383</v>
          </cell>
          <cell r="AR95">
            <v>10864097</v>
          </cell>
          <cell r="AS95">
            <v>8815954</v>
          </cell>
          <cell r="AT95">
            <v>2172819</v>
          </cell>
          <cell r="AU95">
            <v>0</v>
          </cell>
          <cell r="AV95">
            <v>21852870</v>
          </cell>
          <cell r="AW95">
            <v>92766</v>
          </cell>
          <cell r="AX95">
            <v>22861</v>
          </cell>
          <cell r="AY95">
            <v>0</v>
          </cell>
          <cell r="AZ95">
            <v>115627</v>
          </cell>
          <cell r="BA95">
            <v>356195</v>
          </cell>
          <cell r="BB95">
            <v>89049</v>
          </cell>
          <cell r="BC95">
            <v>0</v>
          </cell>
          <cell r="BD95">
            <v>445244</v>
          </cell>
          <cell r="BE95">
            <v>4042</v>
          </cell>
          <cell r="BF95">
            <v>1011</v>
          </cell>
          <cell r="BG95">
            <v>0</v>
          </cell>
          <cell r="BH95">
            <v>5053</v>
          </cell>
          <cell r="BI95">
            <v>10106</v>
          </cell>
          <cell r="BJ95">
            <v>2527</v>
          </cell>
          <cell r="BK95">
            <v>0</v>
          </cell>
          <cell r="BL95">
            <v>12633</v>
          </cell>
          <cell r="BM95">
            <v>1213</v>
          </cell>
          <cell r="BN95">
            <v>303</v>
          </cell>
          <cell r="BO95">
            <v>0</v>
          </cell>
          <cell r="BP95">
            <v>1516</v>
          </cell>
          <cell r="BQ95">
            <v>103083</v>
          </cell>
          <cell r="BR95">
            <v>25771</v>
          </cell>
          <cell r="BS95">
            <v>0</v>
          </cell>
          <cell r="BT95">
            <v>128854</v>
          </cell>
          <cell r="BU95">
            <v>567405</v>
          </cell>
          <cell r="BV95">
            <v>141522</v>
          </cell>
          <cell r="BW95">
            <v>0</v>
          </cell>
          <cell r="BX95">
            <v>708927</v>
          </cell>
          <cell r="BY95" t="str">
            <v>East Northamptonshire</v>
          </cell>
          <cell r="BZ95" t="str">
            <v>Northamptonshire</v>
          </cell>
          <cell r="CA95" t="str">
            <v>County</v>
          </cell>
        </row>
        <row r="96">
          <cell r="A96">
            <v>89</v>
          </cell>
          <cell r="B96" t="str">
            <v>East Riding of Yorkshire</v>
          </cell>
          <cell r="C96" t="str">
            <v>E2001</v>
          </cell>
          <cell r="D96">
            <v>96140110</v>
          </cell>
          <cell r="E96">
            <v>239328</v>
          </cell>
          <cell r="F96">
            <v>0</v>
          </cell>
          <cell r="G96">
            <v>435614</v>
          </cell>
          <cell r="H96">
            <v>0</v>
          </cell>
          <cell r="I96">
            <v>435614</v>
          </cell>
          <cell r="J96">
            <v>0</v>
          </cell>
          <cell r="K96">
            <v>530</v>
          </cell>
          <cell r="L96">
            <v>0</v>
          </cell>
          <cell r="M96">
            <v>1332261</v>
          </cell>
          <cell r="N96">
            <v>1332261</v>
          </cell>
          <cell r="O96">
            <v>0</v>
          </cell>
          <cell r="P96">
            <v>94611033</v>
          </cell>
          <cell r="Q96">
            <v>47305517</v>
          </cell>
          <cell r="R96">
            <v>46359406</v>
          </cell>
          <cell r="S96">
            <v>0</v>
          </cell>
          <cell r="T96">
            <v>946110</v>
          </cell>
          <cell r="U96">
            <v>94611033</v>
          </cell>
          <cell r="V96">
            <v>123745.5</v>
          </cell>
          <cell r="W96">
            <v>47181771.5</v>
          </cell>
          <cell r="X96">
            <v>435614</v>
          </cell>
          <cell r="Y96">
            <v>435614</v>
          </cell>
          <cell r="Z96">
            <v>530</v>
          </cell>
          <cell r="AA96">
            <v>530</v>
          </cell>
          <cell r="AB96">
            <v>0</v>
          </cell>
          <cell r="AC96">
            <v>0</v>
          </cell>
          <cell r="AD96">
            <v>1332261</v>
          </cell>
          <cell r="AE96">
            <v>0</v>
          </cell>
          <cell r="AF96">
            <v>1332261</v>
          </cell>
          <cell r="AG96">
            <v>122527.5</v>
          </cell>
          <cell r="AH96">
            <v>0</v>
          </cell>
          <cell r="AI96">
            <v>1218</v>
          </cell>
          <cell r="AJ96">
            <v>123745.5</v>
          </cell>
          <cell r="AK96">
            <v>0</v>
          </cell>
          <cell r="AL96">
            <v>0</v>
          </cell>
          <cell r="AM96">
            <v>-1132098</v>
          </cell>
          <cell r="AN96">
            <v>-1109456</v>
          </cell>
          <cell r="AO96">
            <v>0</v>
          </cell>
          <cell r="AP96">
            <v>-22641.96</v>
          </cell>
          <cell r="AQ96">
            <v>-2264196</v>
          </cell>
          <cell r="AR96">
            <v>46049674</v>
          </cell>
          <cell r="AS96">
            <v>47140882</v>
          </cell>
          <cell r="AT96">
            <v>0</v>
          </cell>
          <cell r="AU96">
            <v>924686</v>
          </cell>
          <cell r="AV96">
            <v>94115242</v>
          </cell>
          <cell r="AW96">
            <v>512212</v>
          </cell>
          <cell r="AX96">
            <v>0</v>
          </cell>
          <cell r="AY96">
            <v>10057</v>
          </cell>
          <cell r="AZ96">
            <v>522269</v>
          </cell>
          <cell r="BA96">
            <v>1784165</v>
          </cell>
          <cell r="BB96">
            <v>0</v>
          </cell>
          <cell r="BC96">
            <v>36412</v>
          </cell>
          <cell r="BD96">
            <v>1820577</v>
          </cell>
          <cell r="BE96">
            <v>2169</v>
          </cell>
          <cell r="BF96">
            <v>0</v>
          </cell>
          <cell r="BG96">
            <v>44</v>
          </cell>
          <cell r="BH96">
            <v>2213</v>
          </cell>
          <cell r="BI96">
            <v>0</v>
          </cell>
          <cell r="BJ96">
            <v>0</v>
          </cell>
          <cell r="BK96">
            <v>0</v>
          </cell>
          <cell r="BL96">
            <v>0</v>
          </cell>
          <cell r="BM96">
            <v>43791</v>
          </cell>
          <cell r="BN96">
            <v>0</v>
          </cell>
          <cell r="BO96">
            <v>894</v>
          </cell>
          <cell r="BP96">
            <v>44685</v>
          </cell>
          <cell r="BQ96">
            <v>846636</v>
          </cell>
          <cell r="BR96">
            <v>0</v>
          </cell>
          <cell r="BS96">
            <v>17278</v>
          </cell>
          <cell r="BT96">
            <v>863914</v>
          </cell>
          <cell r="BU96">
            <v>3188973</v>
          </cell>
          <cell r="BV96">
            <v>0</v>
          </cell>
          <cell r="BW96">
            <v>64685</v>
          </cell>
          <cell r="BX96">
            <v>3253658</v>
          </cell>
          <cell r="BY96" t="str">
            <v>East Riding of Yorkshire UA</v>
          </cell>
          <cell r="BZ96" t="str">
            <v>UA</v>
          </cell>
          <cell r="CA96" t="str">
            <v>Humberside Fire Authority</v>
          </cell>
        </row>
        <row r="97">
          <cell r="A97">
            <v>90</v>
          </cell>
          <cell r="B97" t="str">
            <v>East Staffordshire</v>
          </cell>
          <cell r="C97" t="str">
            <v>E3432</v>
          </cell>
          <cell r="D97">
            <v>53475492.100000001</v>
          </cell>
          <cell r="E97">
            <v>40650.769999999997</v>
          </cell>
          <cell r="F97">
            <v>0</v>
          </cell>
          <cell r="G97">
            <v>180196</v>
          </cell>
          <cell r="H97">
            <v>0</v>
          </cell>
          <cell r="I97">
            <v>180196</v>
          </cell>
          <cell r="J97">
            <v>0</v>
          </cell>
          <cell r="K97">
            <v>0</v>
          </cell>
          <cell r="L97">
            <v>0</v>
          </cell>
          <cell r="M97">
            <v>0</v>
          </cell>
          <cell r="N97">
            <v>0</v>
          </cell>
          <cell r="O97">
            <v>0</v>
          </cell>
          <cell r="P97">
            <v>53335946.899999999</v>
          </cell>
          <cell r="Q97">
            <v>26667973.899999999</v>
          </cell>
          <cell r="R97">
            <v>21334379</v>
          </cell>
          <cell r="S97">
            <v>4800235</v>
          </cell>
          <cell r="T97">
            <v>533359</v>
          </cell>
          <cell r="U97">
            <v>53335947</v>
          </cell>
          <cell r="V97">
            <v>0</v>
          </cell>
          <cell r="W97">
            <v>26667973.899999999</v>
          </cell>
          <cell r="X97">
            <v>180196</v>
          </cell>
          <cell r="Y97">
            <v>180196</v>
          </cell>
          <cell r="Z97">
            <v>0</v>
          </cell>
          <cell r="AA97">
            <v>0</v>
          </cell>
          <cell r="AB97">
            <v>0</v>
          </cell>
          <cell r="AC97">
            <v>0</v>
          </cell>
          <cell r="AD97">
            <v>0</v>
          </cell>
          <cell r="AE97">
            <v>0</v>
          </cell>
          <cell r="AF97">
            <v>0</v>
          </cell>
          <cell r="AG97">
            <v>0</v>
          </cell>
          <cell r="AH97">
            <v>0</v>
          </cell>
          <cell r="AI97">
            <v>0</v>
          </cell>
          <cell r="AJ97">
            <v>0</v>
          </cell>
          <cell r="AK97">
            <v>0</v>
          </cell>
          <cell r="AL97">
            <v>0</v>
          </cell>
          <cell r="AM97">
            <v>-1081016.3999999999</v>
          </cell>
          <cell r="AN97">
            <v>-864813.13</v>
          </cell>
          <cell r="AO97">
            <v>-194582.95</v>
          </cell>
          <cell r="AP97">
            <v>-21620.33</v>
          </cell>
          <cell r="AQ97">
            <v>-2162032.7999999998</v>
          </cell>
          <cell r="AR97">
            <v>25586957</v>
          </cell>
          <cell r="AS97">
            <v>20649762</v>
          </cell>
          <cell r="AT97">
            <v>4605652</v>
          </cell>
          <cell r="AU97">
            <v>511739</v>
          </cell>
          <cell r="AV97">
            <v>51354110</v>
          </cell>
          <cell r="AW97">
            <v>228393</v>
          </cell>
          <cell r="AX97">
            <v>50958</v>
          </cell>
          <cell r="AY97">
            <v>5662</v>
          </cell>
          <cell r="AZ97">
            <v>285013</v>
          </cell>
          <cell r="BA97">
            <v>233459</v>
          </cell>
          <cell r="BB97">
            <v>52528</v>
          </cell>
          <cell r="BC97">
            <v>5836</v>
          </cell>
          <cell r="BD97">
            <v>291823</v>
          </cell>
          <cell r="BE97">
            <v>0</v>
          </cell>
          <cell r="BF97">
            <v>0</v>
          </cell>
          <cell r="BG97">
            <v>0</v>
          </cell>
          <cell r="BH97">
            <v>0</v>
          </cell>
          <cell r="BI97">
            <v>10007</v>
          </cell>
          <cell r="BJ97">
            <v>2252</v>
          </cell>
          <cell r="BK97">
            <v>250</v>
          </cell>
          <cell r="BL97">
            <v>12509</v>
          </cell>
          <cell r="BM97">
            <v>65855</v>
          </cell>
          <cell r="BN97">
            <v>14817</v>
          </cell>
          <cell r="BO97">
            <v>1646</v>
          </cell>
          <cell r="BP97">
            <v>82318</v>
          </cell>
          <cell r="BQ97">
            <v>270845</v>
          </cell>
          <cell r="BR97">
            <v>60940</v>
          </cell>
          <cell r="BS97">
            <v>6771</v>
          </cell>
          <cell r="BT97">
            <v>338556</v>
          </cell>
          <cell r="BU97">
            <v>808559</v>
          </cell>
          <cell r="BV97">
            <v>181495</v>
          </cell>
          <cell r="BW97">
            <v>20165</v>
          </cell>
          <cell r="BX97">
            <v>1010219</v>
          </cell>
          <cell r="BY97" t="str">
            <v>East Staffordshire</v>
          </cell>
          <cell r="BZ97" t="str">
            <v>Staffordshire</v>
          </cell>
          <cell r="CA97" t="str">
            <v>Staffordshire Fire Authority</v>
          </cell>
        </row>
        <row r="98">
          <cell r="A98">
            <v>91</v>
          </cell>
          <cell r="B98" t="str">
            <v>Eastbourne</v>
          </cell>
          <cell r="C98" t="str">
            <v>E1432</v>
          </cell>
          <cell r="D98">
            <v>33244302</v>
          </cell>
          <cell r="E98">
            <v>37995</v>
          </cell>
          <cell r="F98">
            <v>0</v>
          </cell>
          <cell r="G98">
            <v>127045</v>
          </cell>
          <cell r="H98">
            <v>0</v>
          </cell>
          <cell r="I98">
            <v>127045</v>
          </cell>
          <cell r="J98">
            <v>0</v>
          </cell>
          <cell r="K98">
            <v>0</v>
          </cell>
          <cell r="L98">
            <v>0</v>
          </cell>
          <cell r="M98">
            <v>0</v>
          </cell>
          <cell r="N98">
            <v>0</v>
          </cell>
          <cell r="O98">
            <v>0</v>
          </cell>
          <cell r="P98">
            <v>33155252</v>
          </cell>
          <cell r="Q98">
            <v>16577625</v>
          </cell>
          <cell r="R98">
            <v>13262101</v>
          </cell>
          <cell r="S98">
            <v>2983973</v>
          </cell>
          <cell r="T98">
            <v>331553</v>
          </cell>
          <cell r="U98">
            <v>33155252</v>
          </cell>
          <cell r="V98">
            <v>0</v>
          </cell>
          <cell r="W98">
            <v>16577625</v>
          </cell>
          <cell r="X98">
            <v>127045</v>
          </cell>
          <cell r="Y98">
            <v>127045</v>
          </cell>
          <cell r="Z98">
            <v>0</v>
          </cell>
          <cell r="AA98">
            <v>0</v>
          </cell>
          <cell r="AB98">
            <v>0</v>
          </cell>
          <cell r="AC98">
            <v>0</v>
          </cell>
          <cell r="AD98">
            <v>0</v>
          </cell>
          <cell r="AE98">
            <v>0</v>
          </cell>
          <cell r="AF98">
            <v>0</v>
          </cell>
          <cell r="AG98">
            <v>0</v>
          </cell>
          <cell r="AH98">
            <v>0</v>
          </cell>
          <cell r="AI98">
            <v>0</v>
          </cell>
          <cell r="AJ98">
            <v>0</v>
          </cell>
          <cell r="AK98">
            <v>0</v>
          </cell>
          <cell r="AL98">
            <v>0</v>
          </cell>
          <cell r="AM98">
            <v>-1032527</v>
          </cell>
          <cell r="AN98">
            <v>-826021.6</v>
          </cell>
          <cell r="AO98">
            <v>-185854.86</v>
          </cell>
          <cell r="AP98">
            <v>-20650.54</v>
          </cell>
          <cell r="AQ98">
            <v>-2065054</v>
          </cell>
          <cell r="AR98">
            <v>15545098</v>
          </cell>
          <cell r="AS98">
            <v>12563124</v>
          </cell>
          <cell r="AT98">
            <v>2798118</v>
          </cell>
          <cell r="AU98">
            <v>310902</v>
          </cell>
          <cell r="AV98">
            <v>31217243</v>
          </cell>
          <cell r="AW98">
            <v>142135</v>
          </cell>
          <cell r="AX98">
            <v>31677</v>
          </cell>
          <cell r="AY98">
            <v>3520</v>
          </cell>
          <cell r="AZ98">
            <v>177332</v>
          </cell>
          <cell r="BA98">
            <v>383907</v>
          </cell>
          <cell r="BB98">
            <v>86379</v>
          </cell>
          <cell r="BC98">
            <v>9598</v>
          </cell>
          <cell r="BD98">
            <v>479884</v>
          </cell>
          <cell r="BE98">
            <v>14213</v>
          </cell>
          <cell r="BF98">
            <v>3198</v>
          </cell>
          <cell r="BG98">
            <v>355</v>
          </cell>
          <cell r="BH98">
            <v>17766</v>
          </cell>
          <cell r="BI98">
            <v>0</v>
          </cell>
          <cell r="BJ98">
            <v>0</v>
          </cell>
          <cell r="BK98">
            <v>0</v>
          </cell>
          <cell r="BL98">
            <v>0</v>
          </cell>
          <cell r="BM98">
            <v>33547</v>
          </cell>
          <cell r="BN98">
            <v>7548</v>
          </cell>
          <cell r="BO98">
            <v>839</v>
          </cell>
          <cell r="BP98">
            <v>41934</v>
          </cell>
          <cell r="BQ98">
            <v>291702</v>
          </cell>
          <cell r="BR98">
            <v>65633</v>
          </cell>
          <cell r="BS98">
            <v>7293</v>
          </cell>
          <cell r="BT98">
            <v>364628</v>
          </cell>
          <cell r="BU98">
            <v>865504</v>
          </cell>
          <cell r="BV98">
            <v>194435</v>
          </cell>
          <cell r="BW98">
            <v>21605</v>
          </cell>
          <cell r="BX98">
            <v>1081544</v>
          </cell>
          <cell r="BY98" t="str">
            <v>Eastbourne</v>
          </cell>
          <cell r="BZ98" t="str">
            <v>East Sussex</v>
          </cell>
          <cell r="CA98" t="str">
            <v>East Sussex Fire Authority</v>
          </cell>
        </row>
        <row r="99">
          <cell r="A99">
            <v>92</v>
          </cell>
          <cell r="B99" t="str">
            <v>Eastleigh</v>
          </cell>
          <cell r="C99" t="str">
            <v>E1733</v>
          </cell>
          <cell r="D99">
            <v>54662899</v>
          </cell>
          <cell r="E99">
            <v>0</v>
          </cell>
          <cell r="F99">
            <v>77000</v>
          </cell>
          <cell r="G99">
            <v>151459</v>
          </cell>
          <cell r="H99">
            <v>0</v>
          </cell>
          <cell r="I99">
            <v>151459</v>
          </cell>
          <cell r="J99">
            <v>0</v>
          </cell>
          <cell r="K99">
            <v>0</v>
          </cell>
          <cell r="L99">
            <v>0</v>
          </cell>
          <cell r="M99">
            <v>0</v>
          </cell>
          <cell r="N99">
            <v>0</v>
          </cell>
          <cell r="O99">
            <v>0</v>
          </cell>
          <cell r="P99">
            <v>54434440</v>
          </cell>
          <cell r="Q99">
            <v>27217220</v>
          </cell>
          <cell r="R99">
            <v>21773776</v>
          </cell>
          <cell r="S99">
            <v>4899100</v>
          </cell>
          <cell r="T99">
            <v>544344</v>
          </cell>
          <cell r="U99">
            <v>54434440</v>
          </cell>
          <cell r="V99">
            <v>0</v>
          </cell>
          <cell r="W99">
            <v>27217220</v>
          </cell>
          <cell r="X99">
            <v>151459</v>
          </cell>
          <cell r="Y99">
            <v>151459</v>
          </cell>
          <cell r="Z99">
            <v>0</v>
          </cell>
          <cell r="AA99">
            <v>0</v>
          </cell>
          <cell r="AB99">
            <v>0</v>
          </cell>
          <cell r="AC99">
            <v>0</v>
          </cell>
          <cell r="AD99">
            <v>0</v>
          </cell>
          <cell r="AE99">
            <v>0</v>
          </cell>
          <cell r="AF99">
            <v>0</v>
          </cell>
          <cell r="AG99">
            <v>0</v>
          </cell>
          <cell r="AH99">
            <v>0</v>
          </cell>
          <cell r="AI99">
            <v>0</v>
          </cell>
          <cell r="AJ99">
            <v>0</v>
          </cell>
          <cell r="AK99">
            <v>0</v>
          </cell>
          <cell r="AL99">
            <v>0</v>
          </cell>
          <cell r="AM99">
            <v>-1491206.5</v>
          </cell>
          <cell r="AN99">
            <v>-1192965.2</v>
          </cell>
          <cell r="AO99">
            <v>-268417.17</v>
          </cell>
          <cell r="AP99">
            <v>-29824.13</v>
          </cell>
          <cell r="AQ99">
            <v>-2982413</v>
          </cell>
          <cell r="AR99">
            <v>25726014</v>
          </cell>
          <cell r="AS99">
            <v>20732270</v>
          </cell>
          <cell r="AT99">
            <v>4630683</v>
          </cell>
          <cell r="AU99">
            <v>514520</v>
          </cell>
          <cell r="AV99">
            <v>51603486</v>
          </cell>
          <cell r="AW99">
            <v>232752</v>
          </cell>
          <cell r="AX99">
            <v>52007</v>
          </cell>
          <cell r="AY99">
            <v>5779</v>
          </cell>
          <cell r="AZ99">
            <v>290538</v>
          </cell>
          <cell r="BA99">
            <v>310513</v>
          </cell>
          <cell r="BB99">
            <v>69865</v>
          </cell>
          <cell r="BC99">
            <v>7763</v>
          </cell>
          <cell r="BD99">
            <v>388141</v>
          </cell>
          <cell r="BE99">
            <v>0</v>
          </cell>
          <cell r="BF99">
            <v>0</v>
          </cell>
          <cell r="BG99">
            <v>0</v>
          </cell>
          <cell r="BH99">
            <v>0</v>
          </cell>
          <cell r="BI99">
            <v>0</v>
          </cell>
          <cell r="BJ99">
            <v>0</v>
          </cell>
          <cell r="BK99">
            <v>0</v>
          </cell>
          <cell r="BL99">
            <v>0</v>
          </cell>
          <cell r="BM99">
            <v>40424</v>
          </cell>
          <cell r="BN99">
            <v>9096</v>
          </cell>
          <cell r="BO99">
            <v>1011</v>
          </cell>
          <cell r="BP99">
            <v>50531</v>
          </cell>
          <cell r="BQ99">
            <v>242548</v>
          </cell>
          <cell r="BR99">
            <v>54573</v>
          </cell>
          <cell r="BS99">
            <v>6064</v>
          </cell>
          <cell r="BT99">
            <v>303185</v>
          </cell>
          <cell r="BU99">
            <v>826237</v>
          </cell>
          <cell r="BV99">
            <v>185541</v>
          </cell>
          <cell r="BW99">
            <v>20617</v>
          </cell>
          <cell r="BX99">
            <v>1032395</v>
          </cell>
          <cell r="BY99" t="str">
            <v>Eastleigh</v>
          </cell>
          <cell r="BZ99" t="str">
            <v>Hampshire</v>
          </cell>
          <cell r="CA99" t="str">
            <v>Hampshire Fire Authority</v>
          </cell>
        </row>
        <row r="100">
          <cell r="A100">
            <v>93</v>
          </cell>
          <cell r="B100" t="str">
            <v>Eden</v>
          </cell>
          <cell r="C100" t="str">
            <v>E0935</v>
          </cell>
          <cell r="D100">
            <v>20687884.300000001</v>
          </cell>
          <cell r="E100">
            <v>94175.79</v>
          </cell>
          <cell r="F100">
            <v>0</v>
          </cell>
          <cell r="G100">
            <v>128447</v>
          </cell>
          <cell r="H100">
            <v>0</v>
          </cell>
          <cell r="I100">
            <v>128447</v>
          </cell>
          <cell r="J100">
            <v>0</v>
          </cell>
          <cell r="K100">
            <v>0</v>
          </cell>
          <cell r="L100">
            <v>0</v>
          </cell>
          <cell r="M100">
            <v>0</v>
          </cell>
          <cell r="N100">
            <v>0</v>
          </cell>
          <cell r="O100">
            <v>0</v>
          </cell>
          <cell r="P100">
            <v>20653613.100000001</v>
          </cell>
          <cell r="Q100">
            <v>10326807.1</v>
          </cell>
          <cell r="R100">
            <v>8261445</v>
          </cell>
          <cell r="S100">
            <v>2065361</v>
          </cell>
          <cell r="T100">
            <v>0</v>
          </cell>
          <cell r="U100">
            <v>20653613</v>
          </cell>
          <cell r="V100">
            <v>0</v>
          </cell>
          <cell r="W100">
            <v>10326807.1</v>
          </cell>
          <cell r="X100">
            <v>128447</v>
          </cell>
          <cell r="Y100">
            <v>128447</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-8849.68</v>
          </cell>
          <cell r="AN100">
            <v>-7079.74</v>
          </cell>
          <cell r="AO100">
            <v>-1769.94</v>
          </cell>
          <cell r="AP100">
            <v>0</v>
          </cell>
          <cell r="AQ100">
            <v>-17699.349999999999</v>
          </cell>
          <cell r="AR100">
            <v>10317957</v>
          </cell>
          <cell r="AS100">
            <v>8382812</v>
          </cell>
          <cell r="AT100">
            <v>2063591</v>
          </cell>
          <cell r="AU100">
            <v>0</v>
          </cell>
          <cell r="AV100">
            <v>20764361</v>
          </cell>
          <cell r="AW100">
            <v>89065</v>
          </cell>
          <cell r="AX100">
            <v>21925</v>
          </cell>
          <cell r="AY100">
            <v>0</v>
          </cell>
          <cell r="AZ100">
            <v>110990</v>
          </cell>
          <cell r="BA100">
            <v>406274</v>
          </cell>
          <cell r="BB100">
            <v>101568</v>
          </cell>
          <cell r="BC100">
            <v>0</v>
          </cell>
          <cell r="BD100">
            <v>507842</v>
          </cell>
          <cell r="BE100">
            <v>3774</v>
          </cell>
          <cell r="BF100">
            <v>943</v>
          </cell>
          <cell r="BG100">
            <v>0</v>
          </cell>
          <cell r="BH100">
            <v>4717</v>
          </cell>
          <cell r="BI100">
            <v>0</v>
          </cell>
          <cell r="BJ100">
            <v>0</v>
          </cell>
          <cell r="BK100">
            <v>0</v>
          </cell>
          <cell r="BL100">
            <v>0</v>
          </cell>
          <cell r="BM100">
            <v>28581</v>
          </cell>
          <cell r="BN100">
            <v>7145</v>
          </cell>
          <cell r="BO100">
            <v>0</v>
          </cell>
          <cell r="BP100">
            <v>35726</v>
          </cell>
          <cell r="BQ100">
            <v>139214</v>
          </cell>
          <cell r="BR100">
            <v>34804</v>
          </cell>
          <cell r="BS100">
            <v>0</v>
          </cell>
          <cell r="BT100">
            <v>174018</v>
          </cell>
          <cell r="BU100">
            <v>666908</v>
          </cell>
          <cell r="BV100">
            <v>166385</v>
          </cell>
          <cell r="BW100">
            <v>0</v>
          </cell>
          <cell r="BX100">
            <v>833293</v>
          </cell>
          <cell r="BY100" t="str">
            <v>Eden</v>
          </cell>
          <cell r="BZ100" t="str">
            <v>Cumbria</v>
          </cell>
          <cell r="CA100" t="str">
            <v>County</v>
          </cell>
        </row>
        <row r="101">
          <cell r="A101">
            <v>94</v>
          </cell>
          <cell r="B101" t="str">
            <v>Elmbridge</v>
          </cell>
          <cell r="C101" t="str">
            <v>E3631</v>
          </cell>
          <cell r="D101">
            <v>53257899</v>
          </cell>
          <cell r="E101">
            <v>15795</v>
          </cell>
          <cell r="F101">
            <v>0</v>
          </cell>
          <cell r="G101">
            <v>183832</v>
          </cell>
          <cell r="H101">
            <v>0</v>
          </cell>
          <cell r="I101">
            <v>183832</v>
          </cell>
          <cell r="J101">
            <v>0</v>
          </cell>
          <cell r="K101">
            <v>0</v>
          </cell>
          <cell r="L101">
            <v>0</v>
          </cell>
          <cell r="M101">
            <v>0</v>
          </cell>
          <cell r="N101">
            <v>0</v>
          </cell>
          <cell r="O101">
            <v>0</v>
          </cell>
          <cell r="P101">
            <v>53089862</v>
          </cell>
          <cell r="Q101">
            <v>26544931</v>
          </cell>
          <cell r="R101">
            <v>21235945</v>
          </cell>
          <cell r="S101">
            <v>5308986</v>
          </cell>
          <cell r="T101">
            <v>0</v>
          </cell>
          <cell r="U101">
            <v>53089862</v>
          </cell>
          <cell r="V101">
            <v>0</v>
          </cell>
          <cell r="W101">
            <v>26544931</v>
          </cell>
          <cell r="X101">
            <v>183832</v>
          </cell>
          <cell r="Y101">
            <v>183832</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276013</v>
          </cell>
          <cell r="AN101">
            <v>220810.4</v>
          </cell>
          <cell r="AO101">
            <v>55202.6</v>
          </cell>
          <cell r="AP101">
            <v>0</v>
          </cell>
          <cell r="AQ101">
            <v>552026</v>
          </cell>
          <cell r="AR101">
            <v>26820944</v>
          </cell>
          <cell r="AS101">
            <v>21640587</v>
          </cell>
          <cell r="AT101">
            <v>5364189</v>
          </cell>
          <cell r="AU101">
            <v>0</v>
          </cell>
          <cell r="AV101">
            <v>53825720</v>
          </cell>
          <cell r="AW101">
            <v>227386</v>
          </cell>
          <cell r="AX101">
            <v>56359</v>
          </cell>
          <cell r="AY101">
            <v>0</v>
          </cell>
          <cell r="AZ101">
            <v>283745</v>
          </cell>
          <cell r="BA101">
            <v>359865</v>
          </cell>
          <cell r="BB101">
            <v>89966</v>
          </cell>
          <cell r="BC101">
            <v>0</v>
          </cell>
          <cell r="BD101">
            <v>449831</v>
          </cell>
          <cell r="BE101">
            <v>0</v>
          </cell>
          <cell r="BF101">
            <v>0</v>
          </cell>
          <cell r="BG101">
            <v>0</v>
          </cell>
          <cell r="BH101">
            <v>0</v>
          </cell>
          <cell r="BI101">
            <v>0</v>
          </cell>
          <cell r="BJ101">
            <v>0</v>
          </cell>
          <cell r="BK101">
            <v>0</v>
          </cell>
          <cell r="BL101">
            <v>0</v>
          </cell>
          <cell r="BM101">
            <v>12342</v>
          </cell>
          <cell r="BN101">
            <v>3085</v>
          </cell>
          <cell r="BO101">
            <v>0</v>
          </cell>
          <cell r="BP101">
            <v>15427</v>
          </cell>
          <cell r="BQ101">
            <v>369737</v>
          </cell>
          <cell r="BR101">
            <v>92434</v>
          </cell>
          <cell r="BS101">
            <v>0</v>
          </cell>
          <cell r="BT101">
            <v>462171</v>
          </cell>
          <cell r="BU101">
            <v>969330</v>
          </cell>
          <cell r="BV101">
            <v>241844</v>
          </cell>
          <cell r="BW101">
            <v>0</v>
          </cell>
          <cell r="BX101">
            <v>1211174</v>
          </cell>
          <cell r="BY101" t="str">
            <v>Elmbridge</v>
          </cell>
          <cell r="BZ101" t="str">
            <v>Surrey</v>
          </cell>
          <cell r="CA101" t="str">
            <v>County</v>
          </cell>
        </row>
        <row r="102">
          <cell r="A102">
            <v>95</v>
          </cell>
          <cell r="B102" t="str">
            <v>Enfield</v>
          </cell>
          <cell r="C102" t="str">
            <v>E5037</v>
          </cell>
          <cell r="D102">
            <v>105388481</v>
          </cell>
          <cell r="E102">
            <v>433655</v>
          </cell>
          <cell r="F102">
            <v>0</v>
          </cell>
          <cell r="G102">
            <v>350845</v>
          </cell>
          <cell r="H102">
            <v>0</v>
          </cell>
          <cell r="I102">
            <v>350845</v>
          </cell>
          <cell r="J102">
            <v>0</v>
          </cell>
          <cell r="K102">
            <v>0</v>
          </cell>
          <cell r="L102">
            <v>0</v>
          </cell>
          <cell r="M102">
            <v>0</v>
          </cell>
          <cell r="N102">
            <v>0</v>
          </cell>
          <cell r="O102">
            <v>0</v>
          </cell>
          <cell r="P102">
            <v>105471291</v>
          </cell>
          <cell r="Q102">
            <v>52735646.399999999</v>
          </cell>
          <cell r="R102">
            <v>31641387</v>
          </cell>
          <cell r="S102">
            <v>21094258</v>
          </cell>
          <cell r="T102">
            <v>0</v>
          </cell>
          <cell r="U102">
            <v>105471291</v>
          </cell>
          <cell r="V102">
            <v>0</v>
          </cell>
          <cell r="W102">
            <v>52735646.399999999</v>
          </cell>
          <cell r="X102">
            <v>350845</v>
          </cell>
          <cell r="Y102">
            <v>350845</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-531774</v>
          </cell>
          <cell r="AN102">
            <v>-319064.40000000002</v>
          </cell>
          <cell r="AO102">
            <v>-212709.6</v>
          </cell>
          <cell r="AP102">
            <v>0</v>
          </cell>
          <cell r="AQ102">
            <v>-1063548</v>
          </cell>
          <cell r="AR102">
            <v>52203872</v>
          </cell>
          <cell r="AS102">
            <v>31673168</v>
          </cell>
          <cell r="AT102">
            <v>20881548</v>
          </cell>
          <cell r="AU102">
            <v>0</v>
          </cell>
          <cell r="AV102">
            <v>104758588</v>
          </cell>
          <cell r="AW102">
            <v>339620</v>
          </cell>
          <cell r="AX102">
            <v>223931</v>
          </cell>
          <cell r="AY102">
            <v>0</v>
          </cell>
          <cell r="AZ102">
            <v>563551</v>
          </cell>
          <cell r="BA102">
            <v>564604</v>
          </cell>
          <cell r="BB102">
            <v>376402</v>
          </cell>
          <cell r="BC102">
            <v>0</v>
          </cell>
          <cell r="BD102">
            <v>941006</v>
          </cell>
          <cell r="BE102">
            <v>0</v>
          </cell>
          <cell r="BF102">
            <v>0</v>
          </cell>
          <cell r="BG102">
            <v>0</v>
          </cell>
          <cell r="BH102">
            <v>0</v>
          </cell>
          <cell r="BI102">
            <v>0</v>
          </cell>
          <cell r="BJ102">
            <v>0</v>
          </cell>
          <cell r="BK102">
            <v>0</v>
          </cell>
          <cell r="BL102">
            <v>0</v>
          </cell>
          <cell r="BM102">
            <v>39610</v>
          </cell>
          <cell r="BN102">
            <v>26406</v>
          </cell>
          <cell r="BO102">
            <v>0</v>
          </cell>
          <cell r="BP102">
            <v>66016</v>
          </cell>
          <cell r="BQ102">
            <v>625773</v>
          </cell>
          <cell r="BR102">
            <v>417182</v>
          </cell>
          <cell r="BS102">
            <v>0</v>
          </cell>
          <cell r="BT102">
            <v>1042955</v>
          </cell>
          <cell r="BU102">
            <v>1569607</v>
          </cell>
          <cell r="BV102">
            <v>1043921</v>
          </cell>
          <cell r="BW102">
            <v>0</v>
          </cell>
          <cell r="BX102">
            <v>2613528</v>
          </cell>
          <cell r="BY102" t="str">
            <v>Enfield</v>
          </cell>
          <cell r="BZ102" t="str">
            <v>Greater London Authority</v>
          </cell>
          <cell r="CA102" t="str">
            <v>NA</v>
          </cell>
        </row>
        <row r="103">
          <cell r="A103">
            <v>96</v>
          </cell>
          <cell r="B103" t="str">
            <v>Epping Forest</v>
          </cell>
          <cell r="C103" t="str">
            <v>E1537</v>
          </cell>
          <cell r="D103">
            <v>33793831.799999997</v>
          </cell>
          <cell r="E103">
            <v>145465</v>
          </cell>
          <cell r="F103">
            <v>0</v>
          </cell>
          <cell r="G103">
            <v>172663</v>
          </cell>
          <cell r="H103">
            <v>0</v>
          </cell>
          <cell r="I103">
            <v>172663</v>
          </cell>
          <cell r="J103">
            <v>0</v>
          </cell>
          <cell r="K103">
            <v>0</v>
          </cell>
          <cell r="L103">
            <v>0</v>
          </cell>
          <cell r="M103">
            <v>0</v>
          </cell>
          <cell r="N103">
            <v>0</v>
          </cell>
          <cell r="O103">
            <v>0</v>
          </cell>
          <cell r="P103">
            <v>33766633.799999997</v>
          </cell>
          <cell r="Q103">
            <v>16883316.800000001</v>
          </cell>
          <cell r="R103">
            <v>13506654</v>
          </cell>
          <cell r="S103">
            <v>3038997</v>
          </cell>
          <cell r="T103">
            <v>337666</v>
          </cell>
          <cell r="U103">
            <v>33766634</v>
          </cell>
          <cell r="V103">
            <v>0</v>
          </cell>
          <cell r="W103">
            <v>16883316.800000001</v>
          </cell>
          <cell r="X103">
            <v>172663</v>
          </cell>
          <cell r="Y103">
            <v>172663</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-715436</v>
          </cell>
          <cell r="AN103">
            <v>-572348.80000000005</v>
          </cell>
          <cell r="AO103">
            <v>-128778.48</v>
          </cell>
          <cell r="AP103">
            <v>-14308.72</v>
          </cell>
          <cell r="AQ103">
            <v>-1430872</v>
          </cell>
          <cell r="AR103">
            <v>16167881</v>
          </cell>
          <cell r="AS103">
            <v>13106968</v>
          </cell>
          <cell r="AT103">
            <v>2910219</v>
          </cell>
          <cell r="AU103">
            <v>323357</v>
          </cell>
          <cell r="AV103">
            <v>32508425</v>
          </cell>
          <cell r="AW103">
            <v>145216</v>
          </cell>
          <cell r="AX103">
            <v>32261</v>
          </cell>
          <cell r="AY103">
            <v>3585</v>
          </cell>
          <cell r="AZ103">
            <v>181062</v>
          </cell>
          <cell r="BA103">
            <v>437074</v>
          </cell>
          <cell r="BB103">
            <v>98342</v>
          </cell>
          <cell r="BC103">
            <v>10927</v>
          </cell>
          <cell r="BD103">
            <v>546343</v>
          </cell>
          <cell r="BE103">
            <v>40424</v>
          </cell>
          <cell r="BF103">
            <v>9096</v>
          </cell>
          <cell r="BG103">
            <v>1011</v>
          </cell>
          <cell r="BH103">
            <v>50531</v>
          </cell>
          <cell r="BI103">
            <v>40424</v>
          </cell>
          <cell r="BJ103">
            <v>9096</v>
          </cell>
          <cell r="BK103">
            <v>1011</v>
          </cell>
          <cell r="BL103">
            <v>50531</v>
          </cell>
          <cell r="BM103">
            <v>14006</v>
          </cell>
          <cell r="BN103">
            <v>3151</v>
          </cell>
          <cell r="BO103">
            <v>350</v>
          </cell>
          <cell r="BP103">
            <v>17507</v>
          </cell>
          <cell r="BQ103">
            <v>303007</v>
          </cell>
          <cell r="BR103">
            <v>68176</v>
          </cell>
          <cell r="BS103">
            <v>7575</v>
          </cell>
          <cell r="BT103">
            <v>378758</v>
          </cell>
          <cell r="BU103">
            <v>980151</v>
          </cell>
          <cell r="BV103">
            <v>220122</v>
          </cell>
          <cell r="BW103">
            <v>24459</v>
          </cell>
          <cell r="BX103">
            <v>1224732</v>
          </cell>
          <cell r="BY103" t="str">
            <v>Epping Forest</v>
          </cell>
          <cell r="BZ103" t="str">
            <v>Essex</v>
          </cell>
          <cell r="CA103" t="str">
            <v>Essex Fire Authority</v>
          </cell>
        </row>
        <row r="104">
          <cell r="A104">
            <v>97</v>
          </cell>
          <cell r="B104" t="str">
            <v>Epsom &amp; Ewell</v>
          </cell>
          <cell r="C104" t="str">
            <v>E3632</v>
          </cell>
          <cell r="D104">
            <v>22857668</v>
          </cell>
          <cell r="E104">
            <v>0</v>
          </cell>
          <cell r="F104">
            <v>368886</v>
          </cell>
          <cell r="G104">
            <v>87279</v>
          </cell>
          <cell r="H104">
            <v>0</v>
          </cell>
          <cell r="I104">
            <v>87279</v>
          </cell>
          <cell r="J104">
            <v>0</v>
          </cell>
          <cell r="K104">
            <v>0</v>
          </cell>
          <cell r="L104">
            <v>0</v>
          </cell>
          <cell r="M104">
            <v>0</v>
          </cell>
          <cell r="N104">
            <v>0</v>
          </cell>
          <cell r="O104">
            <v>0</v>
          </cell>
          <cell r="P104">
            <v>22401503</v>
          </cell>
          <cell r="Q104">
            <v>11200752</v>
          </cell>
          <cell r="R104">
            <v>8960601</v>
          </cell>
          <cell r="S104">
            <v>2240150</v>
          </cell>
          <cell r="T104">
            <v>0</v>
          </cell>
          <cell r="U104">
            <v>22401503</v>
          </cell>
          <cell r="V104">
            <v>0</v>
          </cell>
          <cell r="W104">
            <v>11200752</v>
          </cell>
          <cell r="X104">
            <v>87279</v>
          </cell>
          <cell r="Y104">
            <v>87279</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-228356.5</v>
          </cell>
          <cell r="AN104">
            <v>-182685.2</v>
          </cell>
          <cell r="AO104">
            <v>-45671.3</v>
          </cell>
          <cell r="AP104">
            <v>0</v>
          </cell>
          <cell r="AQ104">
            <v>-456713</v>
          </cell>
          <cell r="AR104">
            <v>10972395</v>
          </cell>
          <cell r="AS104">
            <v>8865195</v>
          </cell>
          <cell r="AT104">
            <v>2194479</v>
          </cell>
          <cell r="AU104">
            <v>0</v>
          </cell>
          <cell r="AV104">
            <v>22032069</v>
          </cell>
          <cell r="AW104">
            <v>96050</v>
          </cell>
          <cell r="AX104">
            <v>23781</v>
          </cell>
          <cell r="AY104">
            <v>0</v>
          </cell>
          <cell r="AZ104">
            <v>119831</v>
          </cell>
          <cell r="BA104">
            <v>193130</v>
          </cell>
          <cell r="BB104">
            <v>48282</v>
          </cell>
          <cell r="BC104">
            <v>0</v>
          </cell>
          <cell r="BD104">
            <v>241412</v>
          </cell>
          <cell r="BE104">
            <v>0</v>
          </cell>
          <cell r="BF104">
            <v>0</v>
          </cell>
          <cell r="BG104">
            <v>0</v>
          </cell>
          <cell r="BH104">
            <v>0</v>
          </cell>
          <cell r="BI104">
            <v>0</v>
          </cell>
          <cell r="BJ104">
            <v>0</v>
          </cell>
          <cell r="BK104">
            <v>0</v>
          </cell>
          <cell r="BL104">
            <v>0</v>
          </cell>
          <cell r="BM104">
            <v>6468</v>
          </cell>
          <cell r="BN104">
            <v>1617</v>
          </cell>
          <cell r="BO104">
            <v>0</v>
          </cell>
          <cell r="BP104">
            <v>8085</v>
          </cell>
          <cell r="BQ104">
            <v>177868</v>
          </cell>
          <cell r="BR104">
            <v>44467</v>
          </cell>
          <cell r="BS104">
            <v>0</v>
          </cell>
          <cell r="BT104">
            <v>222335</v>
          </cell>
          <cell r="BU104">
            <v>473516</v>
          </cell>
          <cell r="BV104">
            <v>118147</v>
          </cell>
          <cell r="BW104">
            <v>0</v>
          </cell>
          <cell r="BX104">
            <v>591663</v>
          </cell>
          <cell r="BY104" t="str">
            <v>Epsom &amp; Ewell</v>
          </cell>
          <cell r="BZ104" t="str">
            <v>Surrey</v>
          </cell>
          <cell r="CA104" t="str">
            <v>County</v>
          </cell>
        </row>
        <row r="105">
          <cell r="A105">
            <v>98</v>
          </cell>
          <cell r="B105" t="str">
            <v>Erewash</v>
          </cell>
          <cell r="C105" t="str">
            <v>E1036</v>
          </cell>
          <cell r="D105">
            <v>23821350.600000001</v>
          </cell>
          <cell r="E105">
            <v>0</v>
          </cell>
          <cell r="F105">
            <v>4347.6000000000004</v>
          </cell>
          <cell r="G105">
            <v>136145</v>
          </cell>
          <cell r="H105">
            <v>0</v>
          </cell>
          <cell r="I105">
            <v>136145</v>
          </cell>
          <cell r="J105">
            <v>0</v>
          </cell>
          <cell r="K105">
            <v>0</v>
          </cell>
          <cell r="L105">
            <v>0</v>
          </cell>
          <cell r="M105">
            <v>0</v>
          </cell>
          <cell r="N105">
            <v>0</v>
          </cell>
          <cell r="O105">
            <v>0</v>
          </cell>
          <cell r="P105">
            <v>23680858</v>
          </cell>
          <cell r="Q105">
            <v>11840429</v>
          </cell>
          <cell r="R105">
            <v>9472343</v>
          </cell>
          <cell r="S105">
            <v>2131277</v>
          </cell>
          <cell r="T105">
            <v>236809</v>
          </cell>
          <cell r="U105">
            <v>23680858</v>
          </cell>
          <cell r="V105">
            <v>0</v>
          </cell>
          <cell r="W105">
            <v>11840429</v>
          </cell>
          <cell r="X105">
            <v>136145</v>
          </cell>
          <cell r="Y105">
            <v>136145</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-667604</v>
          </cell>
          <cell r="AN105">
            <v>-534083.19999999995</v>
          </cell>
          <cell r="AO105">
            <v>-120168.72</v>
          </cell>
          <cell r="AP105">
            <v>-13352.08</v>
          </cell>
          <cell r="AQ105">
            <v>-1335208</v>
          </cell>
          <cell r="AR105">
            <v>11172825</v>
          </cell>
          <cell r="AS105">
            <v>9074405</v>
          </cell>
          <cell r="AT105">
            <v>2011108</v>
          </cell>
          <cell r="AU105">
            <v>223457</v>
          </cell>
          <cell r="AV105">
            <v>22481795</v>
          </cell>
          <cell r="AW105">
            <v>102001</v>
          </cell>
          <cell r="AX105">
            <v>22625</v>
          </cell>
          <cell r="AY105">
            <v>2514</v>
          </cell>
          <cell r="AZ105">
            <v>127140</v>
          </cell>
          <cell r="BA105">
            <v>475504</v>
          </cell>
          <cell r="BB105">
            <v>106989</v>
          </cell>
          <cell r="BC105">
            <v>11888</v>
          </cell>
          <cell r="BD105">
            <v>594381</v>
          </cell>
          <cell r="BE105">
            <v>4042</v>
          </cell>
          <cell r="BF105">
            <v>910</v>
          </cell>
          <cell r="BG105">
            <v>101</v>
          </cell>
          <cell r="BH105">
            <v>5053</v>
          </cell>
          <cell r="BI105">
            <v>4042</v>
          </cell>
          <cell r="BJ105">
            <v>910</v>
          </cell>
          <cell r="BK105">
            <v>101</v>
          </cell>
          <cell r="BL105">
            <v>5053</v>
          </cell>
          <cell r="BM105">
            <v>20212</v>
          </cell>
          <cell r="BN105">
            <v>4548</v>
          </cell>
          <cell r="BO105">
            <v>505</v>
          </cell>
          <cell r="BP105">
            <v>25265</v>
          </cell>
          <cell r="BQ105">
            <v>323397</v>
          </cell>
          <cell r="BR105">
            <v>72764</v>
          </cell>
          <cell r="BS105">
            <v>8085</v>
          </cell>
          <cell r="BT105">
            <v>404246</v>
          </cell>
          <cell r="BU105">
            <v>929198</v>
          </cell>
          <cell r="BV105">
            <v>208746</v>
          </cell>
          <cell r="BW105">
            <v>23194</v>
          </cell>
          <cell r="BX105">
            <v>1161138</v>
          </cell>
          <cell r="BY105" t="str">
            <v>Erewash</v>
          </cell>
          <cell r="BZ105" t="str">
            <v>Derbyshire</v>
          </cell>
          <cell r="CA105" t="str">
            <v>Derbyshire Fire Authority</v>
          </cell>
        </row>
        <row r="106">
          <cell r="A106">
            <v>99</v>
          </cell>
          <cell r="B106" t="str">
            <v>Exeter</v>
          </cell>
          <cell r="C106" t="str">
            <v>E1132</v>
          </cell>
          <cell r="D106">
            <v>76542848</v>
          </cell>
          <cell r="E106">
            <v>92080</v>
          </cell>
          <cell r="F106">
            <v>0</v>
          </cell>
          <cell r="G106">
            <v>224010</v>
          </cell>
          <cell r="H106">
            <v>0</v>
          </cell>
          <cell r="I106">
            <v>224010</v>
          </cell>
          <cell r="J106">
            <v>0</v>
          </cell>
          <cell r="K106">
            <v>0</v>
          </cell>
          <cell r="L106">
            <v>0</v>
          </cell>
          <cell r="M106">
            <v>0</v>
          </cell>
          <cell r="N106">
            <v>0</v>
          </cell>
          <cell r="O106">
            <v>0</v>
          </cell>
          <cell r="P106">
            <v>76410918</v>
          </cell>
          <cell r="Q106">
            <v>38205459</v>
          </cell>
          <cell r="R106">
            <v>30564367</v>
          </cell>
          <cell r="S106">
            <v>6876983</v>
          </cell>
          <cell r="T106">
            <v>764109</v>
          </cell>
          <cell r="U106">
            <v>76410918</v>
          </cell>
          <cell r="V106">
            <v>0</v>
          </cell>
          <cell r="W106">
            <v>38205459</v>
          </cell>
          <cell r="X106">
            <v>224010</v>
          </cell>
          <cell r="Y106">
            <v>224010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-1519331.5</v>
          </cell>
          <cell r="AN106">
            <v>-1215465.2</v>
          </cell>
          <cell r="AO106">
            <v>-273479.67</v>
          </cell>
          <cell r="AP106">
            <v>-30386.63</v>
          </cell>
          <cell r="AQ106">
            <v>-3038663</v>
          </cell>
          <cell r="AR106">
            <v>36686128</v>
          </cell>
          <cell r="AS106">
            <v>29572912</v>
          </cell>
          <cell r="AT106">
            <v>6603503</v>
          </cell>
          <cell r="AU106">
            <v>733722</v>
          </cell>
          <cell r="AV106">
            <v>73596265</v>
          </cell>
          <cell r="AW106">
            <v>326841</v>
          </cell>
          <cell r="AX106">
            <v>73004</v>
          </cell>
          <cell r="AY106">
            <v>8112</v>
          </cell>
          <cell r="AZ106">
            <v>407957</v>
          </cell>
          <cell r="BA106">
            <v>403308</v>
          </cell>
          <cell r="BB106">
            <v>90744</v>
          </cell>
          <cell r="BC106">
            <v>10083</v>
          </cell>
          <cell r="BD106">
            <v>504135</v>
          </cell>
          <cell r="BE106">
            <v>0</v>
          </cell>
          <cell r="BF106">
            <v>0</v>
          </cell>
          <cell r="BG106">
            <v>0</v>
          </cell>
          <cell r="BH106">
            <v>0</v>
          </cell>
          <cell r="BI106">
            <v>30318</v>
          </cell>
          <cell r="BJ106">
            <v>6822</v>
          </cell>
          <cell r="BK106">
            <v>758</v>
          </cell>
          <cell r="BL106">
            <v>37898</v>
          </cell>
          <cell r="BM106">
            <v>68722</v>
          </cell>
          <cell r="BN106">
            <v>15462</v>
          </cell>
          <cell r="BO106">
            <v>1718</v>
          </cell>
          <cell r="BP106">
            <v>85902</v>
          </cell>
          <cell r="BQ106">
            <v>498840</v>
          </cell>
          <cell r="BR106">
            <v>112239</v>
          </cell>
          <cell r="BS106">
            <v>12471</v>
          </cell>
          <cell r="BT106">
            <v>623550</v>
          </cell>
          <cell r="BU106">
            <v>1328029</v>
          </cell>
          <cell r="BV106">
            <v>298271</v>
          </cell>
          <cell r="BW106">
            <v>33142</v>
          </cell>
          <cell r="BX106">
            <v>1659442</v>
          </cell>
          <cell r="BY106" t="str">
            <v>Exeter</v>
          </cell>
          <cell r="BZ106" t="str">
            <v>Devon</v>
          </cell>
          <cell r="CA106" t="str">
            <v>Devon and Somerset Fire Authority</v>
          </cell>
        </row>
        <row r="107">
          <cell r="A107">
            <v>100</v>
          </cell>
          <cell r="B107" t="str">
            <v>Fareham</v>
          </cell>
          <cell r="C107" t="str">
            <v>E1734</v>
          </cell>
          <cell r="D107">
            <v>41667068.799999997</v>
          </cell>
          <cell r="E107">
            <v>0</v>
          </cell>
          <cell r="F107">
            <v>168239</v>
          </cell>
          <cell r="G107">
            <v>142074</v>
          </cell>
          <cell r="H107">
            <v>0</v>
          </cell>
          <cell r="I107">
            <v>142074</v>
          </cell>
          <cell r="J107">
            <v>0</v>
          </cell>
          <cell r="K107">
            <v>0</v>
          </cell>
          <cell r="L107">
            <v>0</v>
          </cell>
          <cell r="M107">
            <v>63585</v>
          </cell>
          <cell r="N107">
            <v>63585</v>
          </cell>
          <cell r="O107">
            <v>0</v>
          </cell>
          <cell r="P107">
            <v>41293170.799999997</v>
          </cell>
          <cell r="Q107">
            <v>20646585.800000001</v>
          </cell>
          <cell r="R107">
            <v>16517268</v>
          </cell>
          <cell r="S107">
            <v>3716385</v>
          </cell>
          <cell r="T107">
            <v>412932</v>
          </cell>
          <cell r="U107">
            <v>41293171</v>
          </cell>
          <cell r="V107">
            <v>171250</v>
          </cell>
          <cell r="W107">
            <v>20475335.800000001</v>
          </cell>
          <cell r="X107">
            <v>142074</v>
          </cell>
          <cell r="Y107">
            <v>142074</v>
          </cell>
          <cell r="Z107">
            <v>0</v>
          </cell>
          <cell r="AA107">
            <v>0</v>
          </cell>
          <cell r="AB107">
            <v>0</v>
          </cell>
          <cell r="AC107">
            <v>0</v>
          </cell>
          <cell r="AD107">
            <v>63585</v>
          </cell>
          <cell r="AE107">
            <v>0</v>
          </cell>
          <cell r="AF107">
            <v>63585</v>
          </cell>
          <cell r="AG107">
            <v>171250</v>
          </cell>
          <cell r="AH107">
            <v>0</v>
          </cell>
          <cell r="AI107">
            <v>0</v>
          </cell>
          <cell r="AJ107">
            <v>171250</v>
          </cell>
          <cell r="AK107">
            <v>0</v>
          </cell>
          <cell r="AL107">
            <v>0</v>
          </cell>
          <cell r="AM107">
            <v>-1783775</v>
          </cell>
          <cell r="AN107">
            <v>-1427020</v>
          </cell>
          <cell r="AO107">
            <v>-321079.51</v>
          </cell>
          <cell r="AP107">
            <v>-35675.5</v>
          </cell>
          <cell r="AQ107">
            <v>-3567550.1</v>
          </cell>
          <cell r="AR107">
            <v>18691561</v>
          </cell>
          <cell r="AS107">
            <v>15467157</v>
          </cell>
          <cell r="AT107">
            <v>3395305</v>
          </cell>
          <cell r="AU107">
            <v>377256</v>
          </cell>
          <cell r="AV107">
            <v>37931280</v>
          </cell>
          <cell r="AW107">
            <v>179344</v>
          </cell>
          <cell r="AX107">
            <v>39452</v>
          </cell>
          <cell r="AY107">
            <v>4384</v>
          </cell>
          <cell r="AZ107">
            <v>223180</v>
          </cell>
          <cell r="BA107">
            <v>307362</v>
          </cell>
          <cell r="BB107">
            <v>69156</v>
          </cell>
          <cell r="BC107">
            <v>7684</v>
          </cell>
          <cell r="BD107">
            <v>384202</v>
          </cell>
          <cell r="BE107">
            <v>8085</v>
          </cell>
          <cell r="BF107">
            <v>1819</v>
          </cell>
          <cell r="BG107">
            <v>202</v>
          </cell>
          <cell r="BH107">
            <v>10106</v>
          </cell>
          <cell r="BI107">
            <v>10567</v>
          </cell>
          <cell r="BJ107">
            <v>2378</v>
          </cell>
          <cell r="BK107">
            <v>264</v>
          </cell>
          <cell r="BL107">
            <v>13209</v>
          </cell>
          <cell r="BM107">
            <v>12099</v>
          </cell>
          <cell r="BN107">
            <v>2723</v>
          </cell>
          <cell r="BO107">
            <v>303</v>
          </cell>
          <cell r="BP107">
            <v>15125</v>
          </cell>
          <cell r="BQ107">
            <v>216676</v>
          </cell>
          <cell r="BR107">
            <v>48752</v>
          </cell>
          <cell r="BS107">
            <v>5417</v>
          </cell>
          <cell r="BT107">
            <v>270845</v>
          </cell>
          <cell r="BU107">
            <v>734133</v>
          </cell>
          <cell r="BV107">
            <v>164280</v>
          </cell>
          <cell r="BW107">
            <v>18254</v>
          </cell>
          <cell r="BX107">
            <v>916667</v>
          </cell>
          <cell r="BY107" t="str">
            <v>Fareham</v>
          </cell>
          <cell r="BZ107" t="str">
            <v>Hampshire</v>
          </cell>
          <cell r="CA107" t="str">
            <v>Hampshire Fire Authority</v>
          </cell>
        </row>
        <row r="108">
          <cell r="A108">
            <v>101</v>
          </cell>
          <cell r="B108" t="str">
            <v>Fenland</v>
          </cell>
          <cell r="C108" t="str">
            <v>E0533</v>
          </cell>
          <cell r="D108">
            <v>23126717.100000001</v>
          </cell>
          <cell r="E108">
            <v>243270</v>
          </cell>
          <cell r="F108">
            <v>0</v>
          </cell>
          <cell r="G108">
            <v>127291</v>
          </cell>
          <cell r="H108">
            <v>0</v>
          </cell>
          <cell r="I108">
            <v>127291</v>
          </cell>
          <cell r="J108">
            <v>0</v>
          </cell>
          <cell r="K108">
            <v>0</v>
          </cell>
          <cell r="L108">
            <v>0</v>
          </cell>
          <cell r="M108">
            <v>0</v>
          </cell>
          <cell r="N108">
            <v>0</v>
          </cell>
          <cell r="O108">
            <v>0</v>
          </cell>
          <cell r="P108">
            <v>23242696.100000001</v>
          </cell>
          <cell r="Q108">
            <v>11621348.1</v>
          </cell>
          <cell r="R108">
            <v>9297078</v>
          </cell>
          <cell r="S108">
            <v>2091843</v>
          </cell>
          <cell r="T108">
            <v>232427</v>
          </cell>
          <cell r="U108">
            <v>23242696</v>
          </cell>
          <cell r="V108">
            <v>0</v>
          </cell>
          <cell r="W108">
            <v>11621348.1</v>
          </cell>
          <cell r="X108">
            <v>127291</v>
          </cell>
          <cell r="Y108">
            <v>127291</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11621348</v>
          </cell>
          <cell r="AS108">
            <v>9424369</v>
          </cell>
          <cell r="AT108">
            <v>2091843</v>
          </cell>
          <cell r="AU108">
            <v>232427</v>
          </cell>
          <cell r="AV108">
            <v>23369987</v>
          </cell>
          <cell r="AW108">
            <v>100046</v>
          </cell>
          <cell r="AX108">
            <v>22206</v>
          </cell>
          <cell r="AY108">
            <v>2467</v>
          </cell>
          <cell r="AZ108">
            <v>124719</v>
          </cell>
          <cell r="BA108">
            <v>427850</v>
          </cell>
          <cell r="BB108">
            <v>96266</v>
          </cell>
          <cell r="BC108">
            <v>10696</v>
          </cell>
          <cell r="BD108">
            <v>534812</v>
          </cell>
          <cell r="BE108">
            <v>0</v>
          </cell>
          <cell r="BF108">
            <v>0</v>
          </cell>
          <cell r="BG108">
            <v>0</v>
          </cell>
          <cell r="BH108">
            <v>0</v>
          </cell>
          <cell r="BI108">
            <v>12127</v>
          </cell>
          <cell r="BJ108">
            <v>2729</v>
          </cell>
          <cell r="BK108">
            <v>303</v>
          </cell>
          <cell r="BL108">
            <v>15159</v>
          </cell>
          <cell r="BM108">
            <v>3477</v>
          </cell>
          <cell r="BN108">
            <v>782</v>
          </cell>
          <cell r="BO108">
            <v>87</v>
          </cell>
          <cell r="BP108">
            <v>4346</v>
          </cell>
          <cell r="BQ108">
            <v>190771</v>
          </cell>
          <cell r="BR108">
            <v>42924</v>
          </cell>
          <cell r="BS108">
            <v>4769</v>
          </cell>
          <cell r="BT108">
            <v>238464</v>
          </cell>
          <cell r="BU108">
            <v>734271</v>
          </cell>
          <cell r="BV108">
            <v>164907</v>
          </cell>
          <cell r="BW108">
            <v>18322</v>
          </cell>
          <cell r="BX108">
            <v>917500</v>
          </cell>
          <cell r="BY108" t="str">
            <v>Fenland</v>
          </cell>
          <cell r="BZ108" t="str">
            <v>Cambridgeshire</v>
          </cell>
          <cell r="CA108" t="str">
            <v>Cambridgeshire Fire Authority</v>
          </cell>
        </row>
        <row r="109">
          <cell r="A109">
            <v>102</v>
          </cell>
          <cell r="B109" t="str">
            <v>Forest Heath</v>
          </cell>
          <cell r="C109" t="str">
            <v>E3532</v>
          </cell>
          <cell r="D109">
            <v>21526860</v>
          </cell>
          <cell r="E109">
            <v>11450</v>
          </cell>
          <cell r="F109">
            <v>0</v>
          </cell>
          <cell r="G109">
            <v>90011</v>
          </cell>
          <cell r="H109">
            <v>0</v>
          </cell>
          <cell r="I109">
            <v>90011</v>
          </cell>
          <cell r="J109">
            <v>0</v>
          </cell>
          <cell r="K109">
            <v>0</v>
          </cell>
          <cell r="L109">
            <v>0</v>
          </cell>
          <cell r="M109">
            <v>40000</v>
          </cell>
          <cell r="N109">
            <v>40000</v>
          </cell>
          <cell r="O109">
            <v>0</v>
          </cell>
          <cell r="P109">
            <v>21408299</v>
          </cell>
          <cell r="Q109">
            <v>10704149</v>
          </cell>
          <cell r="R109">
            <v>8563320</v>
          </cell>
          <cell r="S109">
            <v>2140830</v>
          </cell>
          <cell r="T109">
            <v>0</v>
          </cell>
          <cell r="U109">
            <v>21408299</v>
          </cell>
          <cell r="V109">
            <v>0</v>
          </cell>
          <cell r="W109">
            <v>10704149</v>
          </cell>
          <cell r="X109">
            <v>90011</v>
          </cell>
          <cell r="Y109">
            <v>90011</v>
          </cell>
          <cell r="Z109">
            <v>0</v>
          </cell>
          <cell r="AA109">
            <v>0</v>
          </cell>
          <cell r="AB109">
            <v>0</v>
          </cell>
          <cell r="AC109">
            <v>0</v>
          </cell>
          <cell r="AD109">
            <v>40000</v>
          </cell>
          <cell r="AE109">
            <v>0</v>
          </cell>
          <cell r="AF109">
            <v>40000</v>
          </cell>
          <cell r="AG109">
            <v>0</v>
          </cell>
          <cell r="AH109">
            <v>0</v>
          </cell>
          <cell r="AI109">
            <v>0</v>
          </cell>
          <cell r="AJ109">
            <v>0</v>
          </cell>
          <cell r="AK109">
            <v>0</v>
          </cell>
          <cell r="AL109">
            <v>0</v>
          </cell>
          <cell r="AM109">
            <v>-180867.5</v>
          </cell>
          <cell r="AN109">
            <v>-144694</v>
          </cell>
          <cell r="AO109">
            <v>-36173.5</v>
          </cell>
          <cell r="AP109">
            <v>0</v>
          </cell>
          <cell r="AQ109">
            <v>-361735</v>
          </cell>
          <cell r="AR109">
            <v>10523282</v>
          </cell>
          <cell r="AS109">
            <v>8548637</v>
          </cell>
          <cell r="AT109">
            <v>2104657</v>
          </cell>
          <cell r="AU109">
            <v>0</v>
          </cell>
          <cell r="AV109">
            <v>21176575</v>
          </cell>
          <cell r="AW109">
            <v>92286</v>
          </cell>
          <cell r="AX109">
            <v>22726</v>
          </cell>
          <cell r="AY109">
            <v>0</v>
          </cell>
          <cell r="AZ109">
            <v>115012</v>
          </cell>
          <cell r="BA109">
            <v>251448</v>
          </cell>
          <cell r="BB109">
            <v>62862</v>
          </cell>
          <cell r="BC109">
            <v>0</v>
          </cell>
          <cell r="BD109">
            <v>314310</v>
          </cell>
          <cell r="BE109">
            <v>0</v>
          </cell>
          <cell r="BF109">
            <v>0</v>
          </cell>
          <cell r="BG109">
            <v>0</v>
          </cell>
          <cell r="BH109">
            <v>0</v>
          </cell>
          <cell r="BI109">
            <v>0</v>
          </cell>
          <cell r="BJ109">
            <v>0</v>
          </cell>
          <cell r="BK109">
            <v>0</v>
          </cell>
          <cell r="BL109">
            <v>0</v>
          </cell>
          <cell r="BM109">
            <v>11686</v>
          </cell>
          <cell r="BN109">
            <v>2921</v>
          </cell>
          <cell r="BO109">
            <v>0</v>
          </cell>
          <cell r="BP109">
            <v>14607</v>
          </cell>
          <cell r="BQ109">
            <v>120805</v>
          </cell>
          <cell r="BR109">
            <v>30201</v>
          </cell>
          <cell r="BS109">
            <v>0</v>
          </cell>
          <cell r="BT109">
            <v>151006</v>
          </cell>
          <cell r="BU109">
            <v>476225</v>
          </cell>
          <cell r="BV109">
            <v>118710</v>
          </cell>
          <cell r="BW109">
            <v>0</v>
          </cell>
          <cell r="BX109">
            <v>594935</v>
          </cell>
          <cell r="BY109" t="str">
            <v>Forest Heath</v>
          </cell>
          <cell r="BZ109" t="str">
            <v>Suffolk</v>
          </cell>
          <cell r="CA109" t="str">
            <v>County</v>
          </cell>
        </row>
        <row r="110">
          <cell r="A110">
            <v>103</v>
          </cell>
          <cell r="B110" t="str">
            <v>Forest of Dean</v>
          </cell>
          <cell r="C110" t="str">
            <v>E1633</v>
          </cell>
          <cell r="D110">
            <v>11404531</v>
          </cell>
          <cell r="E110">
            <v>21093</v>
          </cell>
          <cell r="F110">
            <v>0</v>
          </cell>
          <cell r="G110">
            <v>119688</v>
          </cell>
          <cell r="H110">
            <v>0</v>
          </cell>
          <cell r="I110">
            <v>119688</v>
          </cell>
          <cell r="J110">
            <v>0</v>
          </cell>
          <cell r="K110">
            <v>0</v>
          </cell>
          <cell r="L110">
            <v>0</v>
          </cell>
          <cell r="M110">
            <v>0</v>
          </cell>
          <cell r="N110">
            <v>0</v>
          </cell>
          <cell r="O110">
            <v>0</v>
          </cell>
          <cell r="P110">
            <v>11305936</v>
          </cell>
          <cell r="Q110">
            <v>5652968</v>
          </cell>
          <cell r="R110">
            <v>4522374</v>
          </cell>
          <cell r="S110">
            <v>1130594</v>
          </cell>
          <cell r="T110">
            <v>0</v>
          </cell>
          <cell r="U110">
            <v>11305936</v>
          </cell>
          <cell r="V110">
            <v>0</v>
          </cell>
          <cell r="W110">
            <v>5652968</v>
          </cell>
          <cell r="X110">
            <v>119688</v>
          </cell>
          <cell r="Y110">
            <v>119688</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-241905.5</v>
          </cell>
          <cell r="AN110">
            <v>-193524.4</v>
          </cell>
          <cell r="AO110">
            <v>-48381.1</v>
          </cell>
          <cell r="AP110">
            <v>0</v>
          </cell>
          <cell r="AQ110">
            <v>-483811</v>
          </cell>
          <cell r="AR110">
            <v>5411063</v>
          </cell>
          <cell r="AS110">
            <v>4448538</v>
          </cell>
          <cell r="AT110">
            <v>1082213</v>
          </cell>
          <cell r="AU110">
            <v>0</v>
          </cell>
          <cell r="AV110">
            <v>10941813</v>
          </cell>
          <cell r="AW110">
            <v>49279</v>
          </cell>
          <cell r="AX110">
            <v>12002</v>
          </cell>
          <cell r="AY110">
            <v>0</v>
          </cell>
          <cell r="AZ110">
            <v>61281</v>
          </cell>
          <cell r="BA110">
            <v>420925</v>
          </cell>
          <cell r="BB110">
            <v>105231</v>
          </cell>
          <cell r="BC110">
            <v>0</v>
          </cell>
          <cell r="BD110">
            <v>526156</v>
          </cell>
          <cell r="BE110">
            <v>9897</v>
          </cell>
          <cell r="BF110">
            <v>2474</v>
          </cell>
          <cell r="BG110">
            <v>0</v>
          </cell>
          <cell r="BH110">
            <v>12371</v>
          </cell>
          <cell r="BI110">
            <v>0</v>
          </cell>
          <cell r="BJ110">
            <v>0</v>
          </cell>
          <cell r="BK110">
            <v>0</v>
          </cell>
          <cell r="BL110">
            <v>0</v>
          </cell>
          <cell r="BM110">
            <v>10771</v>
          </cell>
          <cell r="BN110">
            <v>2693</v>
          </cell>
          <cell r="BO110">
            <v>0</v>
          </cell>
          <cell r="BP110">
            <v>13464</v>
          </cell>
          <cell r="BQ110">
            <v>110763</v>
          </cell>
          <cell r="BR110">
            <v>27691</v>
          </cell>
          <cell r="BS110">
            <v>0</v>
          </cell>
          <cell r="BT110">
            <v>138454</v>
          </cell>
          <cell r="BU110">
            <v>601635</v>
          </cell>
          <cell r="BV110">
            <v>150091</v>
          </cell>
          <cell r="BW110">
            <v>0</v>
          </cell>
          <cell r="BX110">
            <v>751726</v>
          </cell>
          <cell r="BY110" t="str">
            <v>Forest of Dean</v>
          </cell>
          <cell r="BZ110" t="str">
            <v>Gloucestershire</v>
          </cell>
          <cell r="CA110" t="str">
            <v>County</v>
          </cell>
        </row>
        <row r="111">
          <cell r="A111">
            <v>104</v>
          </cell>
          <cell r="B111" t="str">
            <v>Fylde</v>
          </cell>
          <cell r="C111" t="str">
            <v>E2335</v>
          </cell>
          <cell r="D111">
            <v>22837817</v>
          </cell>
          <cell r="E111">
            <v>75333</v>
          </cell>
          <cell r="F111">
            <v>0</v>
          </cell>
          <cell r="G111">
            <v>111357</v>
          </cell>
          <cell r="H111">
            <v>0</v>
          </cell>
          <cell r="I111">
            <v>111357</v>
          </cell>
          <cell r="J111">
            <v>0</v>
          </cell>
          <cell r="K111">
            <v>0</v>
          </cell>
          <cell r="L111">
            <v>0</v>
          </cell>
          <cell r="M111">
            <v>0</v>
          </cell>
          <cell r="N111">
            <v>0</v>
          </cell>
          <cell r="O111">
            <v>0</v>
          </cell>
          <cell r="P111">
            <v>22801793</v>
          </cell>
          <cell r="Q111">
            <v>11400897</v>
          </cell>
          <cell r="R111">
            <v>9120717</v>
          </cell>
          <cell r="S111">
            <v>2052161</v>
          </cell>
          <cell r="T111">
            <v>228018</v>
          </cell>
          <cell r="U111">
            <v>22801793</v>
          </cell>
          <cell r="V111">
            <v>0</v>
          </cell>
          <cell r="W111">
            <v>11400897</v>
          </cell>
          <cell r="X111">
            <v>111357</v>
          </cell>
          <cell r="Y111">
            <v>111357</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-359713.5</v>
          </cell>
          <cell r="AN111">
            <v>-287770.8</v>
          </cell>
          <cell r="AO111">
            <v>-64748.43</v>
          </cell>
          <cell r="AP111">
            <v>-7194.27</v>
          </cell>
          <cell r="AQ111">
            <v>-719427</v>
          </cell>
          <cell r="AR111">
            <v>11041184</v>
          </cell>
          <cell r="AS111">
            <v>8944303</v>
          </cell>
          <cell r="AT111">
            <v>1987413</v>
          </cell>
          <cell r="AU111">
            <v>220824</v>
          </cell>
          <cell r="AV111">
            <v>22193723</v>
          </cell>
          <cell r="AW111">
            <v>98005</v>
          </cell>
          <cell r="AX111">
            <v>21785</v>
          </cell>
          <cell r="AY111">
            <v>2421</v>
          </cell>
          <cell r="AZ111">
            <v>122211</v>
          </cell>
          <cell r="BA111">
            <v>386351</v>
          </cell>
          <cell r="BB111">
            <v>86929</v>
          </cell>
          <cell r="BC111">
            <v>9659</v>
          </cell>
          <cell r="BD111">
            <v>482939</v>
          </cell>
          <cell r="BE111">
            <v>38635</v>
          </cell>
          <cell r="BF111">
            <v>8693</v>
          </cell>
          <cell r="BG111">
            <v>966</v>
          </cell>
          <cell r="BH111">
            <v>48294</v>
          </cell>
          <cell r="BI111">
            <v>20212</v>
          </cell>
          <cell r="BJ111">
            <v>4548</v>
          </cell>
          <cell r="BK111">
            <v>505</v>
          </cell>
          <cell r="BL111">
            <v>25265</v>
          </cell>
          <cell r="BM111">
            <v>10433</v>
          </cell>
          <cell r="BN111">
            <v>2348</v>
          </cell>
          <cell r="BO111">
            <v>261</v>
          </cell>
          <cell r="BP111">
            <v>13042</v>
          </cell>
          <cell r="BQ111">
            <v>199780</v>
          </cell>
          <cell r="BR111">
            <v>44951</v>
          </cell>
          <cell r="BS111">
            <v>4995</v>
          </cell>
          <cell r="BT111">
            <v>249726</v>
          </cell>
          <cell r="BU111">
            <v>753416</v>
          </cell>
          <cell r="BV111">
            <v>169254</v>
          </cell>
          <cell r="BW111">
            <v>18807</v>
          </cell>
          <cell r="BX111">
            <v>941477</v>
          </cell>
          <cell r="BY111" t="str">
            <v>Fylde</v>
          </cell>
          <cell r="BZ111" t="str">
            <v>Lancashire</v>
          </cell>
          <cell r="CA111" t="str">
            <v>Lancashire Fire Authority</v>
          </cell>
        </row>
        <row r="112">
          <cell r="A112">
            <v>105</v>
          </cell>
          <cell r="B112" t="str">
            <v>Gateshead</v>
          </cell>
          <cell r="C112" t="str">
            <v>E4501</v>
          </cell>
          <cell r="D112">
            <v>90083157</v>
          </cell>
          <cell r="E112">
            <v>55934</v>
          </cell>
          <cell r="F112">
            <v>0</v>
          </cell>
          <cell r="G112">
            <v>293640</v>
          </cell>
          <cell r="H112">
            <v>0</v>
          </cell>
          <cell r="I112">
            <v>293640</v>
          </cell>
          <cell r="J112">
            <v>0</v>
          </cell>
          <cell r="K112">
            <v>0</v>
          </cell>
          <cell r="L112">
            <v>46699</v>
          </cell>
          <cell r="M112">
            <v>0</v>
          </cell>
          <cell r="N112">
            <v>0</v>
          </cell>
          <cell r="O112">
            <v>0</v>
          </cell>
          <cell r="P112">
            <v>89798752</v>
          </cell>
          <cell r="Q112">
            <v>44899376</v>
          </cell>
          <cell r="R112">
            <v>44001388</v>
          </cell>
          <cell r="S112">
            <v>0</v>
          </cell>
          <cell r="T112">
            <v>897988</v>
          </cell>
          <cell r="U112">
            <v>89798752</v>
          </cell>
          <cell r="V112">
            <v>0</v>
          </cell>
          <cell r="W112">
            <v>44899376</v>
          </cell>
          <cell r="X112">
            <v>293640</v>
          </cell>
          <cell r="Y112">
            <v>293640</v>
          </cell>
          <cell r="Z112">
            <v>0</v>
          </cell>
          <cell r="AA112">
            <v>0</v>
          </cell>
          <cell r="AB112">
            <v>46699</v>
          </cell>
          <cell r="AC112">
            <v>46699</v>
          </cell>
          <cell r="AD112">
            <v>0</v>
          </cell>
          <cell r="AE112">
            <v>0</v>
          </cell>
          <cell r="AF112">
            <v>0</v>
          </cell>
          <cell r="AG112">
            <v>0</v>
          </cell>
          <cell r="AH112">
            <v>0</v>
          </cell>
          <cell r="AI112">
            <v>0</v>
          </cell>
          <cell r="AJ112">
            <v>0</v>
          </cell>
          <cell r="AK112">
            <v>0</v>
          </cell>
          <cell r="AL112">
            <v>0</v>
          </cell>
          <cell r="AM112">
            <v>-738207</v>
          </cell>
          <cell r="AN112">
            <v>-723442.86</v>
          </cell>
          <cell r="AO112">
            <v>0</v>
          </cell>
          <cell r="AP112">
            <v>-14764.14</v>
          </cell>
          <cell r="AQ112">
            <v>-1476414</v>
          </cell>
          <cell r="AR112">
            <v>44161169</v>
          </cell>
          <cell r="AS112">
            <v>43618284</v>
          </cell>
          <cell r="AT112">
            <v>0</v>
          </cell>
          <cell r="AU112">
            <v>883224</v>
          </cell>
          <cell r="AV112">
            <v>88662677</v>
          </cell>
          <cell r="AW112">
            <v>470719</v>
          </cell>
          <cell r="AX112">
            <v>0</v>
          </cell>
          <cell r="AY112">
            <v>9533</v>
          </cell>
          <cell r="AZ112">
            <v>480252</v>
          </cell>
          <cell r="BA112">
            <v>877195</v>
          </cell>
          <cell r="BB112">
            <v>0</v>
          </cell>
          <cell r="BC112">
            <v>17902</v>
          </cell>
          <cell r="BD112">
            <v>895097</v>
          </cell>
          <cell r="BE112">
            <v>44984</v>
          </cell>
          <cell r="BF112">
            <v>0</v>
          </cell>
          <cell r="BG112">
            <v>918</v>
          </cell>
          <cell r="BH112">
            <v>45902</v>
          </cell>
          <cell r="BI112">
            <v>154503</v>
          </cell>
          <cell r="BJ112">
            <v>0</v>
          </cell>
          <cell r="BK112">
            <v>3153</v>
          </cell>
          <cell r="BL112">
            <v>157656</v>
          </cell>
          <cell r="BM112">
            <v>41276</v>
          </cell>
          <cell r="BN112">
            <v>0</v>
          </cell>
          <cell r="BO112">
            <v>842</v>
          </cell>
          <cell r="BP112">
            <v>42118</v>
          </cell>
          <cell r="BQ112">
            <v>396161</v>
          </cell>
          <cell r="BR112">
            <v>0</v>
          </cell>
          <cell r="BS112">
            <v>8085</v>
          </cell>
          <cell r="BT112">
            <v>404246</v>
          </cell>
          <cell r="BU112">
            <v>1984838</v>
          </cell>
          <cell r="BV112">
            <v>0</v>
          </cell>
          <cell r="BW112">
            <v>40433</v>
          </cell>
          <cell r="BX112">
            <v>2025271</v>
          </cell>
          <cell r="BY112" t="str">
            <v>Gateshead</v>
          </cell>
          <cell r="BZ112" t="str">
            <v>MD</v>
          </cell>
          <cell r="CA112" t="str">
            <v>Tyne and Wear Fire</v>
          </cell>
        </row>
        <row r="113">
          <cell r="A113">
            <v>106</v>
          </cell>
          <cell r="B113" t="str">
            <v>Gedling</v>
          </cell>
          <cell r="C113" t="str">
            <v>E3034</v>
          </cell>
          <cell r="D113">
            <v>21172376.899999999</v>
          </cell>
          <cell r="E113">
            <v>0</v>
          </cell>
          <cell r="F113">
            <v>10335.530000000001</v>
          </cell>
          <cell r="G113">
            <v>101805</v>
          </cell>
          <cell r="H113">
            <v>0</v>
          </cell>
          <cell r="I113">
            <v>101805</v>
          </cell>
          <cell r="J113">
            <v>0</v>
          </cell>
          <cell r="K113">
            <v>0</v>
          </cell>
          <cell r="L113">
            <v>0</v>
          </cell>
          <cell r="M113">
            <v>0</v>
          </cell>
          <cell r="N113">
            <v>0</v>
          </cell>
          <cell r="O113">
            <v>0</v>
          </cell>
          <cell r="P113">
            <v>21060236.399999999</v>
          </cell>
          <cell r="Q113">
            <v>10530118.4</v>
          </cell>
          <cell r="R113">
            <v>8424095</v>
          </cell>
          <cell r="S113">
            <v>1895421</v>
          </cell>
          <cell r="T113">
            <v>210602</v>
          </cell>
          <cell r="U113">
            <v>21060236</v>
          </cell>
          <cell r="V113">
            <v>0</v>
          </cell>
          <cell r="W113">
            <v>10530118.4</v>
          </cell>
          <cell r="X113">
            <v>101805</v>
          </cell>
          <cell r="Y113">
            <v>101805</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-328701.90000000002</v>
          </cell>
          <cell r="AN113">
            <v>-262961.52</v>
          </cell>
          <cell r="AO113">
            <v>-59166.34</v>
          </cell>
          <cell r="AP113">
            <v>-6574.04</v>
          </cell>
          <cell r="AQ113">
            <v>-657403.81000000006</v>
          </cell>
          <cell r="AR113">
            <v>10201416</v>
          </cell>
          <cell r="AS113">
            <v>8262938</v>
          </cell>
          <cell r="AT113">
            <v>1836255</v>
          </cell>
          <cell r="AU113">
            <v>204028</v>
          </cell>
          <cell r="AV113">
            <v>20504637</v>
          </cell>
          <cell r="AW113">
            <v>90508</v>
          </cell>
          <cell r="AX113">
            <v>20121</v>
          </cell>
          <cell r="AY113">
            <v>2236</v>
          </cell>
          <cell r="AZ113">
            <v>112865</v>
          </cell>
          <cell r="BA113">
            <v>316703</v>
          </cell>
          <cell r="BB113">
            <v>71258</v>
          </cell>
          <cell r="BC113">
            <v>7918</v>
          </cell>
          <cell r="BD113">
            <v>395879</v>
          </cell>
          <cell r="BE113">
            <v>0</v>
          </cell>
          <cell r="BF113">
            <v>0</v>
          </cell>
          <cell r="BG113">
            <v>0</v>
          </cell>
          <cell r="BH113">
            <v>0</v>
          </cell>
          <cell r="BI113">
            <v>0</v>
          </cell>
          <cell r="BJ113">
            <v>0</v>
          </cell>
          <cell r="BK113">
            <v>0</v>
          </cell>
          <cell r="BL113">
            <v>0</v>
          </cell>
          <cell r="BM113">
            <v>0</v>
          </cell>
          <cell r="BN113">
            <v>0</v>
          </cell>
          <cell r="BO113">
            <v>0</v>
          </cell>
          <cell r="BP113">
            <v>0</v>
          </cell>
          <cell r="BQ113">
            <v>150588</v>
          </cell>
          <cell r="BR113">
            <v>33882</v>
          </cell>
          <cell r="BS113">
            <v>3765</v>
          </cell>
          <cell r="BT113">
            <v>188235</v>
          </cell>
          <cell r="BU113">
            <v>557799</v>
          </cell>
          <cell r="BV113">
            <v>125261</v>
          </cell>
          <cell r="BW113">
            <v>13919</v>
          </cell>
          <cell r="BX113">
            <v>696979</v>
          </cell>
          <cell r="BY113" t="str">
            <v>Gedling</v>
          </cell>
          <cell r="BZ113" t="str">
            <v>Nottinghamshire</v>
          </cell>
          <cell r="CA113" t="str">
            <v>Nottinghamshire Fire Authority</v>
          </cell>
        </row>
        <row r="114">
          <cell r="A114">
            <v>107</v>
          </cell>
          <cell r="B114" t="str">
            <v>Gloucester</v>
          </cell>
          <cell r="C114" t="str">
            <v>E1634</v>
          </cell>
          <cell r="D114">
            <v>51920147</v>
          </cell>
          <cell r="E114">
            <v>28627</v>
          </cell>
          <cell r="F114">
            <v>0</v>
          </cell>
          <cell r="G114">
            <v>178775</v>
          </cell>
          <cell r="H114">
            <v>0</v>
          </cell>
          <cell r="I114">
            <v>178775</v>
          </cell>
          <cell r="J114">
            <v>0</v>
          </cell>
          <cell r="K114">
            <v>0</v>
          </cell>
          <cell r="L114">
            <v>0</v>
          </cell>
          <cell r="M114">
            <v>0</v>
          </cell>
          <cell r="N114">
            <v>0</v>
          </cell>
          <cell r="O114">
            <v>0</v>
          </cell>
          <cell r="P114">
            <v>51769999</v>
          </cell>
          <cell r="Q114">
            <v>25884999</v>
          </cell>
          <cell r="R114">
            <v>20708000</v>
          </cell>
          <cell r="S114">
            <v>5177000</v>
          </cell>
          <cell r="T114">
            <v>0</v>
          </cell>
          <cell r="U114">
            <v>51769999</v>
          </cell>
          <cell r="V114">
            <v>0</v>
          </cell>
          <cell r="W114">
            <v>25884999</v>
          </cell>
          <cell r="X114">
            <v>178775</v>
          </cell>
          <cell r="Y114">
            <v>178775</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163816.74</v>
          </cell>
          <cell r="AN114">
            <v>131053.39</v>
          </cell>
          <cell r="AO114">
            <v>32763.35</v>
          </cell>
          <cell r="AP114">
            <v>0</v>
          </cell>
          <cell r="AQ114">
            <v>327633.48</v>
          </cell>
          <cell r="AR114">
            <v>26048816</v>
          </cell>
          <cell r="AS114">
            <v>21017828</v>
          </cell>
          <cell r="AT114">
            <v>5209763</v>
          </cell>
          <cell r="AU114">
            <v>0</v>
          </cell>
          <cell r="AV114">
            <v>52276407</v>
          </cell>
          <cell r="AW114">
            <v>221728</v>
          </cell>
          <cell r="AX114">
            <v>54958</v>
          </cell>
          <cell r="AY114">
            <v>0</v>
          </cell>
          <cell r="AZ114">
            <v>276686</v>
          </cell>
          <cell r="BA114">
            <v>353248</v>
          </cell>
          <cell r="BB114">
            <v>88312</v>
          </cell>
          <cell r="BC114">
            <v>0</v>
          </cell>
          <cell r="BD114">
            <v>441560</v>
          </cell>
          <cell r="BE114">
            <v>0</v>
          </cell>
          <cell r="BF114">
            <v>0</v>
          </cell>
          <cell r="BG114">
            <v>0</v>
          </cell>
          <cell r="BH114">
            <v>0</v>
          </cell>
          <cell r="BI114">
            <v>0</v>
          </cell>
          <cell r="BJ114">
            <v>0</v>
          </cell>
          <cell r="BK114">
            <v>0</v>
          </cell>
          <cell r="BL114">
            <v>0</v>
          </cell>
          <cell r="BM114">
            <v>63118</v>
          </cell>
          <cell r="BN114">
            <v>15779</v>
          </cell>
          <cell r="BO114">
            <v>0</v>
          </cell>
          <cell r="BP114">
            <v>78897</v>
          </cell>
          <cell r="BQ114">
            <v>208548</v>
          </cell>
          <cell r="BR114">
            <v>52137</v>
          </cell>
          <cell r="BS114">
            <v>0</v>
          </cell>
          <cell r="BT114">
            <v>260685</v>
          </cell>
          <cell r="BU114">
            <v>846642</v>
          </cell>
          <cell r="BV114">
            <v>211186</v>
          </cell>
          <cell r="BW114">
            <v>0</v>
          </cell>
          <cell r="BX114">
            <v>1057828</v>
          </cell>
          <cell r="BY114" t="str">
            <v>Gloucester</v>
          </cell>
          <cell r="BZ114" t="str">
            <v>Gloucestershire</v>
          </cell>
          <cell r="CA114" t="str">
            <v>County</v>
          </cell>
        </row>
        <row r="115">
          <cell r="A115">
            <v>108</v>
          </cell>
          <cell r="B115" t="str">
            <v>Gosport</v>
          </cell>
          <cell r="C115" t="str">
            <v>E1735</v>
          </cell>
          <cell r="D115">
            <v>12705594.800000001</v>
          </cell>
          <cell r="E115">
            <v>26896.959999999999</v>
          </cell>
          <cell r="F115">
            <v>0</v>
          </cell>
          <cell r="G115">
            <v>81548</v>
          </cell>
          <cell r="H115">
            <v>0</v>
          </cell>
          <cell r="I115">
            <v>81548</v>
          </cell>
          <cell r="J115">
            <v>0</v>
          </cell>
          <cell r="K115">
            <v>0</v>
          </cell>
          <cell r="L115">
            <v>0</v>
          </cell>
          <cell r="M115">
            <v>0</v>
          </cell>
          <cell r="N115">
            <v>0</v>
          </cell>
          <cell r="O115">
            <v>0</v>
          </cell>
          <cell r="P115">
            <v>12650943.800000001</v>
          </cell>
          <cell r="Q115">
            <v>6325471.79</v>
          </cell>
          <cell r="R115">
            <v>5060378</v>
          </cell>
          <cell r="S115">
            <v>1138585</v>
          </cell>
          <cell r="T115">
            <v>126509</v>
          </cell>
          <cell r="U115">
            <v>12650944</v>
          </cell>
          <cell r="V115">
            <v>132643</v>
          </cell>
          <cell r="W115">
            <v>6192828.79</v>
          </cell>
          <cell r="X115">
            <v>81548</v>
          </cell>
          <cell r="Y115">
            <v>81548</v>
          </cell>
          <cell r="Z115">
            <v>0</v>
          </cell>
          <cell r="AA115">
            <v>0</v>
          </cell>
          <cell r="AB115">
            <v>0</v>
          </cell>
          <cell r="AC115">
            <v>0</v>
          </cell>
          <cell r="AD115">
            <v>0</v>
          </cell>
          <cell r="AE115">
            <v>0</v>
          </cell>
          <cell r="AF115">
            <v>0</v>
          </cell>
          <cell r="AG115">
            <v>132643</v>
          </cell>
          <cell r="AH115">
            <v>0</v>
          </cell>
          <cell r="AI115">
            <v>0</v>
          </cell>
          <cell r="AJ115">
            <v>132643</v>
          </cell>
          <cell r="AK115">
            <v>0</v>
          </cell>
          <cell r="AL115">
            <v>0</v>
          </cell>
          <cell r="AM115">
            <v>757259</v>
          </cell>
          <cell r="AN115">
            <v>605807.19999999995</v>
          </cell>
          <cell r="AO115">
            <v>136306.62</v>
          </cell>
          <cell r="AP115">
            <v>15145.18</v>
          </cell>
          <cell r="AQ115">
            <v>1514518</v>
          </cell>
          <cell r="AR115">
            <v>6950088</v>
          </cell>
          <cell r="AS115">
            <v>5880376</v>
          </cell>
          <cell r="AT115">
            <v>1274892</v>
          </cell>
          <cell r="AU115">
            <v>141654</v>
          </cell>
          <cell r="AV115">
            <v>14247010</v>
          </cell>
          <cell r="AW115">
            <v>55993</v>
          </cell>
          <cell r="AX115">
            <v>12087</v>
          </cell>
          <cell r="AY115">
            <v>1343</v>
          </cell>
          <cell r="AZ115">
            <v>69423</v>
          </cell>
          <cell r="BA115">
            <v>255152</v>
          </cell>
          <cell r="BB115">
            <v>57409</v>
          </cell>
          <cell r="BC115">
            <v>6379</v>
          </cell>
          <cell r="BD115">
            <v>318940</v>
          </cell>
          <cell r="BE115">
            <v>14149</v>
          </cell>
          <cell r="BF115">
            <v>3183</v>
          </cell>
          <cell r="BG115">
            <v>354</v>
          </cell>
          <cell r="BH115">
            <v>17686</v>
          </cell>
          <cell r="BI115">
            <v>19202</v>
          </cell>
          <cell r="BJ115">
            <v>4320</v>
          </cell>
          <cell r="BK115">
            <v>480</v>
          </cell>
          <cell r="BL115">
            <v>24002</v>
          </cell>
          <cell r="BM115">
            <v>88935</v>
          </cell>
          <cell r="BN115">
            <v>20010</v>
          </cell>
          <cell r="BO115">
            <v>2223</v>
          </cell>
          <cell r="BP115">
            <v>111168</v>
          </cell>
          <cell r="BQ115">
            <v>145529</v>
          </cell>
          <cell r="BR115">
            <v>32744</v>
          </cell>
          <cell r="BS115">
            <v>3638</v>
          </cell>
          <cell r="BT115">
            <v>181911</v>
          </cell>
          <cell r="BU115">
            <v>578960</v>
          </cell>
          <cell r="BV115">
            <v>129753</v>
          </cell>
          <cell r="BW115">
            <v>14417</v>
          </cell>
          <cell r="BX115">
            <v>723130</v>
          </cell>
          <cell r="BY115" t="str">
            <v>Gosport</v>
          </cell>
          <cell r="BZ115" t="str">
            <v>Hampshire</v>
          </cell>
          <cell r="CA115" t="str">
            <v>Hampshire Fire Authority</v>
          </cell>
        </row>
        <row r="116">
          <cell r="A116">
            <v>109</v>
          </cell>
          <cell r="B116" t="str">
            <v>Gravesham</v>
          </cell>
          <cell r="C116" t="str">
            <v>E2236</v>
          </cell>
          <cell r="D116">
            <v>21924279</v>
          </cell>
          <cell r="E116">
            <v>45379</v>
          </cell>
          <cell r="F116">
            <v>0</v>
          </cell>
          <cell r="G116">
            <v>97673</v>
          </cell>
          <cell r="H116">
            <v>0</v>
          </cell>
          <cell r="I116">
            <v>97673</v>
          </cell>
          <cell r="J116">
            <v>0</v>
          </cell>
          <cell r="K116">
            <v>0</v>
          </cell>
          <cell r="L116">
            <v>0</v>
          </cell>
          <cell r="M116">
            <v>0</v>
          </cell>
          <cell r="N116">
            <v>0</v>
          </cell>
          <cell r="O116">
            <v>0</v>
          </cell>
          <cell r="P116">
            <v>21871985</v>
          </cell>
          <cell r="Q116">
            <v>10935992</v>
          </cell>
          <cell r="R116">
            <v>8748794</v>
          </cell>
          <cell r="S116">
            <v>1968479</v>
          </cell>
          <cell r="T116">
            <v>218720</v>
          </cell>
          <cell r="U116">
            <v>21871985</v>
          </cell>
          <cell r="V116">
            <v>0</v>
          </cell>
          <cell r="W116">
            <v>10935992</v>
          </cell>
          <cell r="X116">
            <v>97673</v>
          </cell>
          <cell r="Y116">
            <v>97673</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-310615</v>
          </cell>
          <cell r="AN116">
            <v>-248492</v>
          </cell>
          <cell r="AO116">
            <v>-55910.7</v>
          </cell>
          <cell r="AP116">
            <v>-6212.3</v>
          </cell>
          <cell r="AQ116">
            <v>-621230</v>
          </cell>
          <cell r="AR116">
            <v>10625377</v>
          </cell>
          <cell r="AS116">
            <v>8597975</v>
          </cell>
          <cell r="AT116">
            <v>1912568</v>
          </cell>
          <cell r="AU116">
            <v>212508</v>
          </cell>
          <cell r="AV116">
            <v>21348428</v>
          </cell>
          <cell r="AW116">
            <v>93912</v>
          </cell>
          <cell r="AX116">
            <v>20897</v>
          </cell>
          <cell r="AY116">
            <v>2322</v>
          </cell>
          <cell r="AZ116">
            <v>117131</v>
          </cell>
          <cell r="BA116">
            <v>288628</v>
          </cell>
          <cell r="BB116">
            <v>64941</v>
          </cell>
          <cell r="BC116">
            <v>7216</v>
          </cell>
          <cell r="BD116">
            <v>360785</v>
          </cell>
          <cell r="BE116">
            <v>0</v>
          </cell>
          <cell r="BF116">
            <v>0</v>
          </cell>
          <cell r="BG116">
            <v>0</v>
          </cell>
          <cell r="BH116">
            <v>0</v>
          </cell>
          <cell r="BI116">
            <v>0</v>
          </cell>
          <cell r="BJ116">
            <v>0</v>
          </cell>
          <cell r="BK116">
            <v>0</v>
          </cell>
          <cell r="BL116">
            <v>0</v>
          </cell>
          <cell r="BM116">
            <v>27085</v>
          </cell>
          <cell r="BN116">
            <v>6094</v>
          </cell>
          <cell r="BO116">
            <v>677</v>
          </cell>
          <cell r="BP116">
            <v>33856</v>
          </cell>
          <cell r="BQ116">
            <v>171248</v>
          </cell>
          <cell r="BR116">
            <v>38531</v>
          </cell>
          <cell r="BS116">
            <v>4281</v>
          </cell>
          <cell r="BT116">
            <v>214060</v>
          </cell>
          <cell r="BU116">
            <v>580873</v>
          </cell>
          <cell r="BV116">
            <v>130463</v>
          </cell>
          <cell r="BW116">
            <v>14496</v>
          </cell>
          <cell r="BX116">
            <v>725832</v>
          </cell>
          <cell r="BY116" t="str">
            <v>Gravesham</v>
          </cell>
          <cell r="BZ116" t="str">
            <v>Kent</v>
          </cell>
          <cell r="CA116" t="str">
            <v>Kent Fire Authority</v>
          </cell>
        </row>
        <row r="117">
          <cell r="A117">
            <v>110</v>
          </cell>
          <cell r="B117" t="str">
            <v>Great Yarmouth</v>
          </cell>
          <cell r="C117" t="str">
            <v>E2633</v>
          </cell>
          <cell r="D117">
            <v>28598247.5</v>
          </cell>
          <cell r="E117">
            <v>271993.05</v>
          </cell>
          <cell r="F117">
            <v>0</v>
          </cell>
          <cell r="G117">
            <v>185114</v>
          </cell>
          <cell r="H117">
            <v>25000</v>
          </cell>
          <cell r="I117">
            <v>210114</v>
          </cell>
          <cell r="J117">
            <v>0</v>
          </cell>
          <cell r="K117">
            <v>0</v>
          </cell>
          <cell r="L117">
            <v>0</v>
          </cell>
          <cell r="M117">
            <v>0</v>
          </cell>
          <cell r="N117">
            <v>0</v>
          </cell>
          <cell r="O117">
            <v>0</v>
          </cell>
          <cell r="P117">
            <v>28660127</v>
          </cell>
          <cell r="Q117">
            <v>14330063</v>
          </cell>
          <cell r="R117">
            <v>11464051</v>
          </cell>
          <cell r="S117">
            <v>2866013</v>
          </cell>
          <cell r="T117">
            <v>0</v>
          </cell>
          <cell r="U117">
            <v>28660127</v>
          </cell>
          <cell r="V117">
            <v>268166</v>
          </cell>
          <cell r="W117">
            <v>14061897</v>
          </cell>
          <cell r="X117">
            <v>210114</v>
          </cell>
          <cell r="Y117">
            <v>210114</v>
          </cell>
          <cell r="Z117">
            <v>0</v>
          </cell>
          <cell r="AA117">
            <v>0</v>
          </cell>
          <cell r="AB117">
            <v>0</v>
          </cell>
          <cell r="AC117">
            <v>0</v>
          </cell>
          <cell r="AD117">
            <v>0</v>
          </cell>
          <cell r="AE117">
            <v>0</v>
          </cell>
          <cell r="AF117">
            <v>0</v>
          </cell>
          <cell r="AG117">
            <v>268166</v>
          </cell>
          <cell r="AH117">
            <v>0</v>
          </cell>
          <cell r="AI117">
            <v>0</v>
          </cell>
          <cell r="AJ117">
            <v>268166</v>
          </cell>
          <cell r="AK117">
            <v>0</v>
          </cell>
          <cell r="AL117">
            <v>0</v>
          </cell>
          <cell r="AM117">
            <v>134835</v>
          </cell>
          <cell r="AN117">
            <v>107868</v>
          </cell>
          <cell r="AO117">
            <v>26967</v>
          </cell>
          <cell r="AP117">
            <v>0</v>
          </cell>
          <cell r="AQ117">
            <v>269670</v>
          </cell>
          <cell r="AR117">
            <v>14196732</v>
          </cell>
          <cell r="AS117">
            <v>12050199</v>
          </cell>
          <cell r="AT117">
            <v>2892980</v>
          </cell>
          <cell r="AU117">
            <v>0</v>
          </cell>
          <cell r="AV117">
            <v>29139911</v>
          </cell>
          <cell r="AW117">
            <v>126776</v>
          </cell>
          <cell r="AX117">
            <v>30425</v>
          </cell>
          <cell r="AY117">
            <v>0</v>
          </cell>
          <cell r="AZ117">
            <v>157201</v>
          </cell>
          <cell r="BA117">
            <v>415679</v>
          </cell>
          <cell r="BB117">
            <v>103920</v>
          </cell>
          <cell r="BC117">
            <v>0</v>
          </cell>
          <cell r="BD117">
            <v>519599</v>
          </cell>
          <cell r="BE117">
            <v>8085</v>
          </cell>
          <cell r="BF117">
            <v>2021</v>
          </cell>
          <cell r="BG117">
            <v>0</v>
          </cell>
          <cell r="BH117">
            <v>10106</v>
          </cell>
          <cell r="BI117">
            <v>18191</v>
          </cell>
          <cell r="BJ117">
            <v>4548</v>
          </cell>
          <cell r="BK117">
            <v>0</v>
          </cell>
          <cell r="BL117">
            <v>22739</v>
          </cell>
          <cell r="BM117">
            <v>10106</v>
          </cell>
          <cell r="BN117">
            <v>2527</v>
          </cell>
          <cell r="BO117">
            <v>0</v>
          </cell>
          <cell r="BP117">
            <v>12633</v>
          </cell>
          <cell r="BQ117">
            <v>349269</v>
          </cell>
          <cell r="BR117">
            <v>87317</v>
          </cell>
          <cell r="BS117">
            <v>0</v>
          </cell>
          <cell r="BT117">
            <v>436586</v>
          </cell>
          <cell r="BU117">
            <v>928106</v>
          </cell>
          <cell r="BV117">
            <v>230758</v>
          </cell>
          <cell r="BW117">
            <v>0</v>
          </cell>
          <cell r="BX117">
            <v>1158864</v>
          </cell>
          <cell r="BY117" t="str">
            <v>Great Yarmouth</v>
          </cell>
          <cell r="BZ117" t="str">
            <v>Norfolk</v>
          </cell>
          <cell r="CA117" t="str">
            <v>County</v>
          </cell>
        </row>
        <row r="118">
          <cell r="A118">
            <v>111</v>
          </cell>
          <cell r="B118" t="str">
            <v>Greenwich</v>
          </cell>
          <cell r="C118" t="str">
            <v>E5012</v>
          </cell>
          <cell r="D118">
            <v>67412675</v>
          </cell>
          <cell r="E118">
            <v>45878</v>
          </cell>
          <cell r="F118">
            <v>0</v>
          </cell>
          <cell r="G118">
            <v>279481</v>
          </cell>
          <cell r="H118">
            <v>0</v>
          </cell>
          <cell r="I118">
            <v>279481</v>
          </cell>
          <cell r="J118">
            <v>0</v>
          </cell>
          <cell r="K118">
            <v>0</v>
          </cell>
          <cell r="L118">
            <v>0</v>
          </cell>
          <cell r="M118">
            <v>0</v>
          </cell>
          <cell r="N118">
            <v>0</v>
          </cell>
          <cell r="O118">
            <v>0</v>
          </cell>
          <cell r="P118">
            <v>67179072</v>
          </cell>
          <cell r="Q118">
            <v>33589536</v>
          </cell>
          <cell r="R118">
            <v>20153722</v>
          </cell>
          <cell r="S118">
            <v>13435814</v>
          </cell>
          <cell r="T118">
            <v>0</v>
          </cell>
          <cell r="U118">
            <v>67179072</v>
          </cell>
          <cell r="V118">
            <v>0</v>
          </cell>
          <cell r="W118">
            <v>33589536</v>
          </cell>
          <cell r="X118">
            <v>279481</v>
          </cell>
          <cell r="Y118">
            <v>279481</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2193000</v>
          </cell>
          <cell r="AN118">
            <v>1315800</v>
          </cell>
          <cell r="AO118">
            <v>877200</v>
          </cell>
          <cell r="AP118">
            <v>0</v>
          </cell>
          <cell r="AQ118">
            <v>4386000</v>
          </cell>
          <cell r="AR118">
            <v>35782536</v>
          </cell>
          <cell r="AS118">
            <v>21749003</v>
          </cell>
          <cell r="AT118">
            <v>14313014</v>
          </cell>
          <cell r="AU118">
            <v>0</v>
          </cell>
          <cell r="AV118">
            <v>71844553</v>
          </cell>
          <cell r="AW118">
            <v>216913</v>
          </cell>
          <cell r="AX118">
            <v>142631</v>
          </cell>
          <cell r="AY118">
            <v>0</v>
          </cell>
          <cell r="AZ118">
            <v>359544</v>
          </cell>
          <cell r="BA118">
            <v>477001</v>
          </cell>
          <cell r="BB118">
            <v>318000</v>
          </cell>
          <cell r="BC118">
            <v>0</v>
          </cell>
          <cell r="BD118">
            <v>795001</v>
          </cell>
          <cell r="BE118">
            <v>0</v>
          </cell>
          <cell r="BF118">
            <v>0</v>
          </cell>
          <cell r="BG118">
            <v>0</v>
          </cell>
          <cell r="BH118">
            <v>0</v>
          </cell>
          <cell r="BI118">
            <v>181911</v>
          </cell>
          <cell r="BJ118">
            <v>121274</v>
          </cell>
          <cell r="BK118">
            <v>0</v>
          </cell>
          <cell r="BL118">
            <v>303185</v>
          </cell>
          <cell r="BM118">
            <v>231994</v>
          </cell>
          <cell r="BN118">
            <v>154663</v>
          </cell>
          <cell r="BO118">
            <v>0</v>
          </cell>
          <cell r="BP118">
            <v>386657</v>
          </cell>
          <cell r="BQ118">
            <v>397172</v>
          </cell>
          <cell r="BR118">
            <v>264781</v>
          </cell>
          <cell r="BS118">
            <v>0</v>
          </cell>
          <cell r="BT118">
            <v>661953</v>
          </cell>
          <cell r="BU118">
            <v>1504991</v>
          </cell>
          <cell r="BV118">
            <v>1001349</v>
          </cell>
          <cell r="BW118">
            <v>0</v>
          </cell>
          <cell r="BX118">
            <v>2506340</v>
          </cell>
          <cell r="BY118" t="str">
            <v>Greenwich</v>
          </cell>
          <cell r="BZ118" t="str">
            <v>Greater London Authority</v>
          </cell>
          <cell r="CA118" t="str">
            <v>NA</v>
          </cell>
        </row>
        <row r="119">
          <cell r="A119">
            <v>112</v>
          </cell>
          <cell r="B119" t="str">
            <v>Guildford</v>
          </cell>
          <cell r="C119" t="str">
            <v>E3633</v>
          </cell>
          <cell r="D119">
            <v>78047282</v>
          </cell>
          <cell r="E119">
            <v>0</v>
          </cell>
          <cell r="F119">
            <v>365420</v>
          </cell>
          <cell r="G119">
            <v>238276</v>
          </cell>
          <cell r="H119">
            <v>0</v>
          </cell>
          <cell r="I119">
            <v>238276</v>
          </cell>
          <cell r="J119">
            <v>0</v>
          </cell>
          <cell r="K119">
            <v>0</v>
          </cell>
          <cell r="L119">
            <v>0</v>
          </cell>
          <cell r="M119">
            <v>0</v>
          </cell>
          <cell r="N119">
            <v>0</v>
          </cell>
          <cell r="O119">
            <v>0</v>
          </cell>
          <cell r="P119">
            <v>77443586</v>
          </cell>
          <cell r="Q119">
            <v>38721793</v>
          </cell>
          <cell r="R119">
            <v>30977434</v>
          </cell>
          <cell r="S119">
            <v>7744359</v>
          </cell>
          <cell r="T119">
            <v>0</v>
          </cell>
          <cell r="U119">
            <v>77443586</v>
          </cell>
          <cell r="V119">
            <v>0</v>
          </cell>
          <cell r="W119">
            <v>38721793</v>
          </cell>
          <cell r="X119">
            <v>238276</v>
          </cell>
          <cell r="Y119">
            <v>238276</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-270825.5</v>
          </cell>
          <cell r="AN119">
            <v>-216660.4</v>
          </cell>
          <cell r="AO119">
            <v>-54165.1</v>
          </cell>
          <cell r="AP119">
            <v>0</v>
          </cell>
          <cell r="AQ119">
            <v>-541651</v>
          </cell>
          <cell r="AR119">
            <v>38450968</v>
          </cell>
          <cell r="AS119">
            <v>30999050</v>
          </cell>
          <cell r="AT119">
            <v>7690194</v>
          </cell>
          <cell r="AU119">
            <v>0</v>
          </cell>
          <cell r="AV119">
            <v>77140211</v>
          </cell>
          <cell r="AW119">
            <v>331377</v>
          </cell>
          <cell r="AX119">
            <v>82212</v>
          </cell>
          <cell r="AY119">
            <v>0</v>
          </cell>
          <cell r="AZ119">
            <v>413589</v>
          </cell>
          <cell r="BA119">
            <v>322538</v>
          </cell>
          <cell r="BB119">
            <v>80635</v>
          </cell>
          <cell r="BC119">
            <v>0</v>
          </cell>
          <cell r="BD119">
            <v>403173</v>
          </cell>
          <cell r="BE119">
            <v>6516</v>
          </cell>
          <cell r="BF119">
            <v>1629</v>
          </cell>
          <cell r="BG119">
            <v>0</v>
          </cell>
          <cell r="BH119">
            <v>8145</v>
          </cell>
          <cell r="BI119">
            <v>0</v>
          </cell>
          <cell r="BJ119">
            <v>0</v>
          </cell>
          <cell r="BK119">
            <v>0</v>
          </cell>
          <cell r="BL119">
            <v>0</v>
          </cell>
          <cell r="BM119">
            <v>61770</v>
          </cell>
          <cell r="BN119">
            <v>15443</v>
          </cell>
          <cell r="BO119">
            <v>0</v>
          </cell>
          <cell r="BP119">
            <v>77213</v>
          </cell>
          <cell r="BQ119">
            <v>252654</v>
          </cell>
          <cell r="BR119">
            <v>63163</v>
          </cell>
          <cell r="BS119">
            <v>0</v>
          </cell>
          <cell r="BT119">
            <v>315817</v>
          </cell>
          <cell r="BU119">
            <v>974855</v>
          </cell>
          <cell r="BV119">
            <v>243082</v>
          </cell>
          <cell r="BW119">
            <v>0</v>
          </cell>
          <cell r="BX119">
            <v>1217937</v>
          </cell>
          <cell r="BY119" t="str">
            <v>Guildford</v>
          </cell>
          <cell r="BZ119" t="str">
            <v>Surrey</v>
          </cell>
          <cell r="CA119" t="str">
            <v>County</v>
          </cell>
        </row>
        <row r="120">
          <cell r="A120">
            <v>113</v>
          </cell>
          <cell r="B120" t="str">
            <v>Hackney</v>
          </cell>
          <cell r="C120" t="str">
            <v>E5013</v>
          </cell>
          <cell r="D120">
            <v>92135348.799999997</v>
          </cell>
          <cell r="E120">
            <v>646827.97</v>
          </cell>
          <cell r="F120">
            <v>0</v>
          </cell>
          <cell r="G120">
            <v>508126</v>
          </cell>
          <cell r="H120">
            <v>0</v>
          </cell>
          <cell r="I120">
            <v>508126</v>
          </cell>
          <cell r="J120">
            <v>0</v>
          </cell>
          <cell r="K120">
            <v>0</v>
          </cell>
          <cell r="L120">
            <v>0</v>
          </cell>
          <cell r="M120">
            <v>0</v>
          </cell>
          <cell r="N120">
            <v>0</v>
          </cell>
          <cell r="O120">
            <v>0</v>
          </cell>
          <cell r="P120">
            <v>92274050.799999997</v>
          </cell>
          <cell r="Q120">
            <v>46137025.799999997</v>
          </cell>
          <cell r="R120">
            <v>27682215</v>
          </cell>
          <cell r="S120">
            <v>18454810</v>
          </cell>
          <cell r="T120">
            <v>0</v>
          </cell>
          <cell r="U120">
            <v>92274051</v>
          </cell>
          <cell r="V120">
            <v>0</v>
          </cell>
          <cell r="W120">
            <v>46137025.799999997</v>
          </cell>
          <cell r="X120">
            <v>508126</v>
          </cell>
          <cell r="Y120">
            <v>508126</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-2412269.7000000002</v>
          </cell>
          <cell r="AN120">
            <v>-1447361.8</v>
          </cell>
          <cell r="AO120">
            <v>-964907.87</v>
          </cell>
          <cell r="AP120">
            <v>0</v>
          </cell>
          <cell r="AQ120">
            <v>-4824539.3</v>
          </cell>
          <cell r="AR120">
            <v>43724756</v>
          </cell>
          <cell r="AS120">
            <v>26742979</v>
          </cell>
          <cell r="AT120">
            <v>17489902</v>
          </cell>
          <cell r="AU120">
            <v>0</v>
          </cell>
          <cell r="AV120">
            <v>87957638</v>
          </cell>
          <cell r="AW120">
            <v>299261</v>
          </cell>
          <cell r="AX120">
            <v>195911</v>
          </cell>
          <cell r="AY120">
            <v>0</v>
          </cell>
          <cell r="AZ120">
            <v>495172</v>
          </cell>
          <cell r="BA120">
            <v>758917</v>
          </cell>
          <cell r="BB120">
            <v>505945</v>
          </cell>
          <cell r="BC120">
            <v>0</v>
          </cell>
          <cell r="BD120">
            <v>1264862</v>
          </cell>
          <cell r="BE120">
            <v>0</v>
          </cell>
          <cell r="BF120">
            <v>0</v>
          </cell>
          <cell r="BG120">
            <v>0</v>
          </cell>
          <cell r="BH120">
            <v>0</v>
          </cell>
          <cell r="BI120">
            <v>0</v>
          </cell>
          <cell r="BJ120">
            <v>0</v>
          </cell>
          <cell r="BK120">
            <v>0</v>
          </cell>
          <cell r="BL120">
            <v>0</v>
          </cell>
          <cell r="BM120">
            <v>24028</v>
          </cell>
          <cell r="BN120">
            <v>16019</v>
          </cell>
          <cell r="BO120">
            <v>0</v>
          </cell>
          <cell r="BP120">
            <v>40047</v>
          </cell>
          <cell r="BQ120">
            <v>766601</v>
          </cell>
          <cell r="BR120">
            <v>511067</v>
          </cell>
          <cell r="BS120">
            <v>0</v>
          </cell>
          <cell r="BT120">
            <v>1277668</v>
          </cell>
          <cell r="BU120">
            <v>1848807</v>
          </cell>
          <cell r="BV120">
            <v>1228942</v>
          </cell>
          <cell r="BW120">
            <v>0</v>
          </cell>
          <cell r="BX120">
            <v>3077749</v>
          </cell>
          <cell r="BY120" t="str">
            <v>Hackney</v>
          </cell>
          <cell r="BZ120" t="str">
            <v>Greater London Authority</v>
          </cell>
          <cell r="CA120" t="str">
            <v>NA</v>
          </cell>
        </row>
        <row r="121">
          <cell r="A121">
            <v>114</v>
          </cell>
          <cell r="B121" t="str">
            <v>Halton</v>
          </cell>
          <cell r="C121" t="str">
            <v>E0601</v>
          </cell>
          <cell r="D121">
            <v>50661719</v>
          </cell>
          <cell r="E121">
            <v>215000</v>
          </cell>
          <cell r="F121">
            <v>0</v>
          </cell>
          <cell r="G121">
            <v>167391</v>
          </cell>
          <cell r="H121">
            <v>0</v>
          </cell>
          <cell r="I121">
            <v>167391</v>
          </cell>
          <cell r="J121">
            <v>0</v>
          </cell>
          <cell r="K121">
            <v>137279</v>
          </cell>
          <cell r="L121">
            <v>0</v>
          </cell>
          <cell r="M121">
            <v>0</v>
          </cell>
          <cell r="N121">
            <v>0</v>
          </cell>
          <cell r="O121">
            <v>0</v>
          </cell>
          <cell r="P121">
            <v>50572049</v>
          </cell>
          <cell r="Q121">
            <v>25286025</v>
          </cell>
          <cell r="R121">
            <v>24780304</v>
          </cell>
          <cell r="S121">
            <v>0</v>
          </cell>
          <cell r="T121">
            <v>505720</v>
          </cell>
          <cell r="U121">
            <v>50572049</v>
          </cell>
          <cell r="V121">
            <v>154402.5</v>
          </cell>
          <cell r="W121">
            <v>25131622.5</v>
          </cell>
          <cell r="X121">
            <v>167391</v>
          </cell>
          <cell r="Y121">
            <v>167391</v>
          </cell>
          <cell r="Z121">
            <v>137279</v>
          </cell>
          <cell r="AA121">
            <v>137279</v>
          </cell>
          <cell r="AB121">
            <v>0</v>
          </cell>
          <cell r="AC121">
            <v>0</v>
          </cell>
          <cell r="AD121">
            <v>0</v>
          </cell>
          <cell r="AE121">
            <v>0</v>
          </cell>
          <cell r="AF121">
            <v>0</v>
          </cell>
          <cell r="AG121">
            <v>154084.5</v>
          </cell>
          <cell r="AH121">
            <v>0</v>
          </cell>
          <cell r="AI121">
            <v>318</v>
          </cell>
          <cell r="AJ121">
            <v>154402.5</v>
          </cell>
          <cell r="AK121">
            <v>0</v>
          </cell>
          <cell r="AL121">
            <v>0</v>
          </cell>
          <cell r="AM121">
            <v>492125</v>
          </cell>
          <cell r="AN121">
            <v>482282.5</v>
          </cell>
          <cell r="AO121">
            <v>0</v>
          </cell>
          <cell r="AP121">
            <v>9842.5</v>
          </cell>
          <cell r="AQ121">
            <v>984250</v>
          </cell>
          <cell r="AR121">
            <v>25623748</v>
          </cell>
          <cell r="AS121">
            <v>25721341</v>
          </cell>
          <cell r="AT121">
            <v>0</v>
          </cell>
          <cell r="AU121">
            <v>515881</v>
          </cell>
          <cell r="AV121">
            <v>51860969</v>
          </cell>
          <cell r="AW121">
            <v>267931</v>
          </cell>
          <cell r="AX121">
            <v>0</v>
          </cell>
          <cell r="AY121">
            <v>5372</v>
          </cell>
          <cell r="AZ121">
            <v>273303</v>
          </cell>
          <cell r="BA121">
            <v>394158</v>
          </cell>
          <cell r="BB121">
            <v>0</v>
          </cell>
          <cell r="BC121">
            <v>8044</v>
          </cell>
          <cell r="BD121">
            <v>402202</v>
          </cell>
          <cell r="BE121">
            <v>139115</v>
          </cell>
          <cell r="BF121">
            <v>0</v>
          </cell>
          <cell r="BG121">
            <v>2839</v>
          </cell>
          <cell r="BH121">
            <v>141954</v>
          </cell>
          <cell r="BI121">
            <v>14856</v>
          </cell>
          <cell r="BJ121">
            <v>0</v>
          </cell>
          <cell r="BK121">
            <v>303</v>
          </cell>
          <cell r="BL121">
            <v>15159</v>
          </cell>
          <cell r="BM121">
            <v>49520</v>
          </cell>
          <cell r="BN121">
            <v>0</v>
          </cell>
          <cell r="BO121">
            <v>1011</v>
          </cell>
          <cell r="BP121">
            <v>50531</v>
          </cell>
          <cell r="BQ121">
            <v>218824</v>
          </cell>
          <cell r="BR121">
            <v>0</v>
          </cell>
          <cell r="BS121">
            <v>4466</v>
          </cell>
          <cell r="BT121">
            <v>223290</v>
          </cell>
          <cell r="BU121">
            <v>1084404</v>
          </cell>
          <cell r="BV121">
            <v>0</v>
          </cell>
          <cell r="BW121">
            <v>22035</v>
          </cell>
          <cell r="BX121">
            <v>1106439</v>
          </cell>
          <cell r="BY121" t="str">
            <v>Halton UA</v>
          </cell>
          <cell r="BZ121" t="str">
            <v>UA</v>
          </cell>
          <cell r="CA121" t="str">
            <v>Cheshire Fire Authority</v>
          </cell>
        </row>
        <row r="122">
          <cell r="A122">
            <v>115</v>
          </cell>
          <cell r="B122" t="str">
            <v>Hambleton</v>
          </cell>
          <cell r="C122" t="str">
            <v>E2732</v>
          </cell>
          <cell r="D122">
            <v>26378137</v>
          </cell>
          <cell r="E122">
            <v>29783</v>
          </cell>
          <cell r="F122">
            <v>0</v>
          </cell>
          <cell r="G122">
            <v>154459</v>
          </cell>
          <cell r="H122">
            <v>0</v>
          </cell>
          <cell r="I122">
            <v>154459</v>
          </cell>
          <cell r="J122">
            <v>0</v>
          </cell>
          <cell r="K122">
            <v>0</v>
          </cell>
          <cell r="L122">
            <v>0</v>
          </cell>
          <cell r="M122">
            <v>0</v>
          </cell>
          <cell r="N122">
            <v>0</v>
          </cell>
          <cell r="O122">
            <v>0</v>
          </cell>
          <cell r="P122">
            <v>26253461</v>
          </cell>
          <cell r="Q122">
            <v>13126731</v>
          </cell>
          <cell r="R122">
            <v>10501384</v>
          </cell>
          <cell r="S122">
            <v>2362811</v>
          </cell>
          <cell r="T122">
            <v>262535</v>
          </cell>
          <cell r="U122">
            <v>26253461</v>
          </cell>
          <cell r="V122">
            <v>0</v>
          </cell>
          <cell r="W122">
            <v>13126731</v>
          </cell>
          <cell r="X122">
            <v>154459</v>
          </cell>
          <cell r="Y122">
            <v>154459</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-279351</v>
          </cell>
          <cell r="AN122">
            <v>-223480.8</v>
          </cell>
          <cell r="AO122">
            <v>-50283.18</v>
          </cell>
          <cell r="AP122">
            <v>-5587.02</v>
          </cell>
          <cell r="AQ122">
            <v>-558702</v>
          </cell>
          <cell r="AR122">
            <v>12847380</v>
          </cell>
          <cell r="AS122">
            <v>10432362</v>
          </cell>
          <cell r="AT122">
            <v>2312528</v>
          </cell>
          <cell r="AU122">
            <v>256948</v>
          </cell>
          <cell r="AV122">
            <v>25849218</v>
          </cell>
          <cell r="AW122">
            <v>113119</v>
          </cell>
          <cell r="AX122">
            <v>25083</v>
          </cell>
          <cell r="AY122">
            <v>2787</v>
          </cell>
          <cell r="AZ122">
            <v>140989</v>
          </cell>
          <cell r="BA122">
            <v>482070</v>
          </cell>
          <cell r="BB122">
            <v>108466</v>
          </cell>
          <cell r="BC122">
            <v>12052</v>
          </cell>
          <cell r="BD122">
            <v>602588</v>
          </cell>
          <cell r="BE122">
            <v>0</v>
          </cell>
          <cell r="BF122">
            <v>0</v>
          </cell>
          <cell r="BG122">
            <v>0</v>
          </cell>
          <cell r="BH122">
            <v>0</v>
          </cell>
          <cell r="BI122">
            <v>8085</v>
          </cell>
          <cell r="BJ122">
            <v>1819</v>
          </cell>
          <cell r="BK122">
            <v>202</v>
          </cell>
          <cell r="BL122">
            <v>10106</v>
          </cell>
          <cell r="BM122">
            <v>8085</v>
          </cell>
          <cell r="BN122">
            <v>1819</v>
          </cell>
          <cell r="BO122">
            <v>202</v>
          </cell>
          <cell r="BP122">
            <v>10106</v>
          </cell>
          <cell r="BQ122">
            <v>202123</v>
          </cell>
          <cell r="BR122">
            <v>45478</v>
          </cell>
          <cell r="BS122">
            <v>5053</v>
          </cell>
          <cell r="BT122">
            <v>252654</v>
          </cell>
          <cell r="BU122">
            <v>813482</v>
          </cell>
          <cell r="BV122">
            <v>182665</v>
          </cell>
          <cell r="BW122">
            <v>20296</v>
          </cell>
          <cell r="BX122">
            <v>1016443</v>
          </cell>
          <cell r="BY122" t="str">
            <v>Hambleton</v>
          </cell>
          <cell r="BZ122" t="str">
            <v>North Yorkshire</v>
          </cell>
          <cell r="CA122" t="str">
            <v>North Yorkshire Fire Authority</v>
          </cell>
        </row>
        <row r="123">
          <cell r="A123">
            <v>116</v>
          </cell>
          <cell r="B123" t="str">
            <v>Hammersmith and Fulham</v>
          </cell>
          <cell r="C123" t="str">
            <v>E5014</v>
          </cell>
          <cell r="D123">
            <v>178288750</v>
          </cell>
          <cell r="E123">
            <v>0</v>
          </cell>
          <cell r="F123">
            <v>708121</v>
          </cell>
          <cell r="G123">
            <v>565150</v>
          </cell>
          <cell r="H123">
            <v>0</v>
          </cell>
          <cell r="I123">
            <v>565150</v>
          </cell>
          <cell r="J123">
            <v>0</v>
          </cell>
          <cell r="K123">
            <v>0</v>
          </cell>
          <cell r="L123">
            <v>0</v>
          </cell>
          <cell r="M123">
            <v>0</v>
          </cell>
          <cell r="N123">
            <v>0</v>
          </cell>
          <cell r="O123">
            <v>0</v>
          </cell>
          <cell r="P123">
            <v>177015479</v>
          </cell>
          <cell r="Q123">
            <v>88507739</v>
          </cell>
          <cell r="R123">
            <v>53104644</v>
          </cell>
          <cell r="S123">
            <v>35403096</v>
          </cell>
          <cell r="T123">
            <v>0</v>
          </cell>
          <cell r="U123">
            <v>177015479</v>
          </cell>
          <cell r="V123">
            <v>0</v>
          </cell>
          <cell r="W123">
            <v>88507739</v>
          </cell>
          <cell r="X123">
            <v>565150</v>
          </cell>
          <cell r="Y123">
            <v>565150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-8772748.5</v>
          </cell>
          <cell r="AN123">
            <v>-5263649.0999999996</v>
          </cell>
          <cell r="AO123">
            <v>-3509099.4</v>
          </cell>
          <cell r="AP123">
            <v>0</v>
          </cell>
          <cell r="AQ123">
            <v>-17545497</v>
          </cell>
          <cell r="AR123">
            <v>79734991</v>
          </cell>
          <cell r="AS123">
            <v>48406145</v>
          </cell>
          <cell r="AT123">
            <v>31893997</v>
          </cell>
          <cell r="AU123">
            <v>0</v>
          </cell>
          <cell r="AV123">
            <v>160035132</v>
          </cell>
          <cell r="AW123">
            <v>569743</v>
          </cell>
          <cell r="AX123">
            <v>375829</v>
          </cell>
          <cell r="AY123">
            <v>0</v>
          </cell>
          <cell r="AZ123">
            <v>945572</v>
          </cell>
          <cell r="BA123">
            <v>299200</v>
          </cell>
          <cell r="BB123">
            <v>199466</v>
          </cell>
          <cell r="BC123">
            <v>0</v>
          </cell>
          <cell r="BD123">
            <v>498666</v>
          </cell>
          <cell r="BE123">
            <v>31495</v>
          </cell>
          <cell r="BF123">
            <v>20996</v>
          </cell>
          <cell r="BG123">
            <v>0</v>
          </cell>
          <cell r="BH123">
            <v>52491</v>
          </cell>
          <cell r="BI123">
            <v>126841</v>
          </cell>
          <cell r="BJ123">
            <v>84561</v>
          </cell>
          <cell r="BK123">
            <v>0</v>
          </cell>
          <cell r="BL123">
            <v>211402</v>
          </cell>
          <cell r="BM123">
            <v>92209</v>
          </cell>
          <cell r="BN123">
            <v>61473</v>
          </cell>
          <cell r="BO123">
            <v>0</v>
          </cell>
          <cell r="BP123">
            <v>153682</v>
          </cell>
          <cell r="BQ123">
            <v>656453</v>
          </cell>
          <cell r="BR123">
            <v>437635</v>
          </cell>
          <cell r="BS123">
            <v>0</v>
          </cell>
          <cell r="BT123">
            <v>1094088</v>
          </cell>
          <cell r="BU123">
            <v>1775941</v>
          </cell>
          <cell r="BV123">
            <v>1179960</v>
          </cell>
          <cell r="BW123">
            <v>0</v>
          </cell>
          <cell r="BX123">
            <v>2955901</v>
          </cell>
          <cell r="BY123" t="str">
            <v>Hammersmith &amp; Fulham</v>
          </cell>
          <cell r="BZ123" t="str">
            <v>Greater London Authority</v>
          </cell>
          <cell r="CA123" t="str">
            <v>NA</v>
          </cell>
        </row>
        <row r="124">
          <cell r="A124">
            <v>117</v>
          </cell>
          <cell r="B124" t="str">
            <v>Harborough</v>
          </cell>
          <cell r="C124" t="str">
            <v>E2433</v>
          </cell>
          <cell r="D124">
            <v>37108595.799999997</v>
          </cell>
          <cell r="E124">
            <v>14130.84</v>
          </cell>
          <cell r="F124">
            <v>0</v>
          </cell>
          <cell r="G124">
            <v>124037</v>
          </cell>
          <cell r="H124">
            <v>0</v>
          </cell>
          <cell r="I124">
            <v>124037</v>
          </cell>
          <cell r="J124">
            <v>0</v>
          </cell>
          <cell r="K124">
            <v>0</v>
          </cell>
          <cell r="L124">
            <v>0</v>
          </cell>
          <cell r="M124">
            <v>0</v>
          </cell>
          <cell r="N124">
            <v>0</v>
          </cell>
          <cell r="O124">
            <v>0</v>
          </cell>
          <cell r="P124">
            <v>36998689.600000001</v>
          </cell>
          <cell r="Q124">
            <v>18499344.600000001</v>
          </cell>
          <cell r="R124">
            <v>14799476</v>
          </cell>
          <cell r="S124">
            <v>3329882</v>
          </cell>
          <cell r="T124">
            <v>369987</v>
          </cell>
          <cell r="U124">
            <v>36998690</v>
          </cell>
          <cell r="V124">
            <v>0</v>
          </cell>
          <cell r="W124">
            <v>18499344.600000001</v>
          </cell>
          <cell r="X124">
            <v>124037</v>
          </cell>
          <cell r="Y124">
            <v>124037</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165717.12</v>
          </cell>
          <cell r="AN124">
            <v>132573.69</v>
          </cell>
          <cell r="AO124">
            <v>29829.08</v>
          </cell>
          <cell r="AP124">
            <v>3314.34</v>
          </cell>
          <cell r="AQ124">
            <v>331434.23</v>
          </cell>
          <cell r="AR124">
            <v>18665062</v>
          </cell>
          <cell r="AS124">
            <v>15056087</v>
          </cell>
          <cell r="AT124">
            <v>3359711</v>
          </cell>
          <cell r="AU124">
            <v>373301</v>
          </cell>
          <cell r="AV124">
            <v>37454161</v>
          </cell>
          <cell r="AW124">
            <v>158424</v>
          </cell>
          <cell r="AX124">
            <v>35349</v>
          </cell>
          <cell r="AY124">
            <v>3928</v>
          </cell>
          <cell r="AZ124">
            <v>197701</v>
          </cell>
          <cell r="BA124">
            <v>315344</v>
          </cell>
          <cell r="BB124">
            <v>70952</v>
          </cell>
          <cell r="BC124">
            <v>7884</v>
          </cell>
          <cell r="BD124">
            <v>394180</v>
          </cell>
          <cell r="BE124">
            <v>0</v>
          </cell>
          <cell r="BF124">
            <v>0</v>
          </cell>
          <cell r="BG124">
            <v>0</v>
          </cell>
          <cell r="BH124">
            <v>0</v>
          </cell>
          <cell r="BI124">
            <v>1812</v>
          </cell>
          <cell r="BJ124">
            <v>408</v>
          </cell>
          <cell r="BK124">
            <v>45</v>
          </cell>
          <cell r="BL124">
            <v>2265</v>
          </cell>
          <cell r="BM124">
            <v>2021</v>
          </cell>
          <cell r="BN124">
            <v>455</v>
          </cell>
          <cell r="BO124">
            <v>51</v>
          </cell>
          <cell r="BP124">
            <v>2527</v>
          </cell>
          <cell r="BQ124">
            <v>164068</v>
          </cell>
          <cell r="BR124">
            <v>36915</v>
          </cell>
          <cell r="BS124">
            <v>4102</v>
          </cell>
          <cell r="BT124">
            <v>205085</v>
          </cell>
          <cell r="BU124">
            <v>641669</v>
          </cell>
          <cell r="BV124">
            <v>144079</v>
          </cell>
          <cell r="BW124">
            <v>16010</v>
          </cell>
          <cell r="BX124">
            <v>801758</v>
          </cell>
          <cell r="BY124" t="str">
            <v>Harborough</v>
          </cell>
          <cell r="BZ124" t="str">
            <v>Leicestershire</v>
          </cell>
          <cell r="CA124" t="str">
            <v>Leicestershire Fire Authority</v>
          </cell>
        </row>
        <row r="125">
          <cell r="A125">
            <v>118</v>
          </cell>
          <cell r="B125" t="str">
            <v>Haringey</v>
          </cell>
          <cell r="C125" t="str">
            <v>E5038</v>
          </cell>
          <cell r="D125">
            <v>64273982</v>
          </cell>
          <cell r="E125">
            <v>84986</v>
          </cell>
          <cell r="F125">
            <v>0</v>
          </cell>
          <cell r="G125">
            <v>309403</v>
          </cell>
          <cell r="H125">
            <v>0</v>
          </cell>
          <cell r="I125">
            <v>309403</v>
          </cell>
          <cell r="J125">
            <v>0</v>
          </cell>
          <cell r="K125">
            <v>0</v>
          </cell>
          <cell r="L125">
            <v>0</v>
          </cell>
          <cell r="M125">
            <v>0</v>
          </cell>
          <cell r="N125">
            <v>0</v>
          </cell>
          <cell r="O125">
            <v>0</v>
          </cell>
          <cell r="P125">
            <v>64049565</v>
          </cell>
          <cell r="Q125">
            <v>32024782</v>
          </cell>
          <cell r="R125">
            <v>19214870</v>
          </cell>
          <cell r="S125">
            <v>12809913</v>
          </cell>
          <cell r="T125">
            <v>0</v>
          </cell>
          <cell r="U125">
            <v>64049565</v>
          </cell>
          <cell r="V125">
            <v>0</v>
          </cell>
          <cell r="W125">
            <v>32024782</v>
          </cell>
          <cell r="X125">
            <v>309403</v>
          </cell>
          <cell r="Y125">
            <v>309403</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413505.23</v>
          </cell>
          <cell r="AN125">
            <v>248103.14</v>
          </cell>
          <cell r="AO125">
            <v>165402.09</v>
          </cell>
          <cell r="AP125">
            <v>0</v>
          </cell>
          <cell r="AQ125">
            <v>827010.46</v>
          </cell>
          <cell r="AR125">
            <v>32438287</v>
          </cell>
          <cell r="AS125">
            <v>19772376</v>
          </cell>
          <cell r="AT125">
            <v>12975315</v>
          </cell>
          <cell r="AU125">
            <v>0</v>
          </cell>
          <cell r="AV125">
            <v>65185978</v>
          </cell>
          <cell r="AW125">
            <v>207264</v>
          </cell>
          <cell r="AX125">
            <v>135986</v>
          </cell>
          <cell r="AY125">
            <v>0</v>
          </cell>
          <cell r="AZ125">
            <v>343250</v>
          </cell>
          <cell r="BA125">
            <v>599503</v>
          </cell>
          <cell r="BB125">
            <v>399668</v>
          </cell>
          <cell r="BC125">
            <v>0</v>
          </cell>
          <cell r="BD125">
            <v>999171</v>
          </cell>
          <cell r="BE125">
            <v>0</v>
          </cell>
          <cell r="BF125">
            <v>0</v>
          </cell>
          <cell r="BG125">
            <v>0</v>
          </cell>
          <cell r="BH125">
            <v>0</v>
          </cell>
          <cell r="BI125">
            <v>0</v>
          </cell>
          <cell r="BJ125">
            <v>0</v>
          </cell>
          <cell r="BK125">
            <v>0</v>
          </cell>
          <cell r="BL125">
            <v>0</v>
          </cell>
          <cell r="BM125">
            <v>0</v>
          </cell>
          <cell r="BN125">
            <v>0</v>
          </cell>
          <cell r="BO125">
            <v>0</v>
          </cell>
          <cell r="BP125">
            <v>0</v>
          </cell>
          <cell r="BQ125">
            <v>649517</v>
          </cell>
          <cell r="BR125">
            <v>433012</v>
          </cell>
          <cell r="BS125">
            <v>0</v>
          </cell>
          <cell r="BT125">
            <v>1082529</v>
          </cell>
          <cell r="BU125">
            <v>1456284</v>
          </cell>
          <cell r="BV125">
            <v>968666</v>
          </cell>
          <cell r="BW125">
            <v>0</v>
          </cell>
          <cell r="BX125">
            <v>2424950</v>
          </cell>
          <cell r="BY125" t="str">
            <v>Haringey</v>
          </cell>
          <cell r="BZ125" t="str">
            <v>Greater London Authority</v>
          </cell>
          <cell r="CA125" t="str">
            <v>NA</v>
          </cell>
        </row>
        <row r="126">
          <cell r="A126">
            <v>119</v>
          </cell>
          <cell r="B126" t="str">
            <v>Harlow</v>
          </cell>
          <cell r="C126" t="str">
            <v>E1538</v>
          </cell>
          <cell r="D126">
            <v>43071609</v>
          </cell>
          <cell r="E126">
            <v>0</v>
          </cell>
          <cell r="F126">
            <v>10692</v>
          </cell>
          <cell r="G126">
            <v>123090</v>
          </cell>
          <cell r="H126">
            <v>0</v>
          </cell>
          <cell r="I126">
            <v>123090</v>
          </cell>
          <cell r="J126">
            <v>0</v>
          </cell>
          <cell r="K126">
            <v>0</v>
          </cell>
          <cell r="L126">
            <v>0</v>
          </cell>
          <cell r="M126">
            <v>0</v>
          </cell>
          <cell r="N126">
            <v>0</v>
          </cell>
          <cell r="O126">
            <v>0</v>
          </cell>
          <cell r="P126">
            <v>42937827</v>
          </cell>
          <cell r="Q126">
            <v>21468914</v>
          </cell>
          <cell r="R126">
            <v>17175131</v>
          </cell>
          <cell r="S126">
            <v>3864404</v>
          </cell>
          <cell r="T126">
            <v>429378</v>
          </cell>
          <cell r="U126">
            <v>42937827</v>
          </cell>
          <cell r="V126">
            <v>0</v>
          </cell>
          <cell r="W126">
            <v>21468914</v>
          </cell>
          <cell r="X126">
            <v>123090</v>
          </cell>
          <cell r="Y126">
            <v>123090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-1515483</v>
          </cell>
          <cell r="AN126">
            <v>-1212386.3999999999</v>
          </cell>
          <cell r="AO126">
            <v>-272786.94</v>
          </cell>
          <cell r="AP126">
            <v>-30309.66</v>
          </cell>
          <cell r="AQ126">
            <v>-3030966</v>
          </cell>
          <cell r="AR126">
            <v>19953431</v>
          </cell>
          <cell r="AS126">
            <v>16085835</v>
          </cell>
          <cell r="AT126">
            <v>3591617</v>
          </cell>
          <cell r="AU126">
            <v>399068</v>
          </cell>
          <cell r="AV126">
            <v>40029951</v>
          </cell>
          <cell r="AW126">
            <v>183633</v>
          </cell>
          <cell r="AX126">
            <v>41023</v>
          </cell>
          <cell r="AY126">
            <v>4558</v>
          </cell>
          <cell r="AZ126">
            <v>229214</v>
          </cell>
          <cell r="BA126">
            <v>161758</v>
          </cell>
          <cell r="BB126">
            <v>36395</v>
          </cell>
          <cell r="BC126">
            <v>4044</v>
          </cell>
          <cell r="BD126">
            <v>202197</v>
          </cell>
          <cell r="BE126">
            <v>0</v>
          </cell>
          <cell r="BF126">
            <v>0</v>
          </cell>
          <cell r="BG126">
            <v>0</v>
          </cell>
          <cell r="BH126">
            <v>0</v>
          </cell>
          <cell r="BI126">
            <v>0</v>
          </cell>
          <cell r="BJ126">
            <v>0</v>
          </cell>
          <cell r="BK126">
            <v>0</v>
          </cell>
          <cell r="BL126">
            <v>0</v>
          </cell>
          <cell r="BM126">
            <v>0</v>
          </cell>
          <cell r="BN126">
            <v>0</v>
          </cell>
          <cell r="BO126">
            <v>0</v>
          </cell>
          <cell r="BP126">
            <v>0</v>
          </cell>
          <cell r="BQ126">
            <v>144316</v>
          </cell>
          <cell r="BR126">
            <v>32471</v>
          </cell>
          <cell r="BS126">
            <v>3608</v>
          </cell>
          <cell r="BT126">
            <v>180395</v>
          </cell>
          <cell r="BU126">
            <v>489707</v>
          </cell>
          <cell r="BV126">
            <v>109889</v>
          </cell>
          <cell r="BW126">
            <v>12210</v>
          </cell>
          <cell r="BX126">
            <v>611806</v>
          </cell>
          <cell r="BY126" t="str">
            <v>Harlow</v>
          </cell>
          <cell r="BZ126" t="str">
            <v>Essex</v>
          </cell>
          <cell r="CA126" t="str">
            <v>Essex Fire Authority</v>
          </cell>
        </row>
        <row r="127">
          <cell r="A127">
            <v>120</v>
          </cell>
          <cell r="B127" t="str">
            <v>Harrogate</v>
          </cell>
          <cell r="C127" t="str">
            <v>E2753</v>
          </cell>
          <cell r="D127">
            <v>60422995</v>
          </cell>
          <cell r="E127">
            <v>36735</v>
          </cell>
          <cell r="F127">
            <v>0</v>
          </cell>
          <cell r="G127">
            <v>285902</v>
          </cell>
          <cell r="H127">
            <v>0</v>
          </cell>
          <cell r="I127">
            <v>285902</v>
          </cell>
          <cell r="J127">
            <v>0</v>
          </cell>
          <cell r="K127">
            <v>0</v>
          </cell>
          <cell r="L127">
            <v>0</v>
          </cell>
          <cell r="M127">
            <v>0</v>
          </cell>
          <cell r="N127">
            <v>0</v>
          </cell>
          <cell r="O127">
            <v>0</v>
          </cell>
          <cell r="P127">
            <v>60173828</v>
          </cell>
          <cell r="Q127">
            <v>30086914</v>
          </cell>
          <cell r="R127">
            <v>24069531</v>
          </cell>
          <cell r="S127">
            <v>5415645</v>
          </cell>
          <cell r="T127">
            <v>601738</v>
          </cell>
          <cell r="U127">
            <v>60173828</v>
          </cell>
          <cell r="V127">
            <v>0</v>
          </cell>
          <cell r="W127">
            <v>30086914</v>
          </cell>
          <cell r="X127">
            <v>285902</v>
          </cell>
          <cell r="Y127">
            <v>285902</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-123500</v>
          </cell>
          <cell r="AN127">
            <v>-98800</v>
          </cell>
          <cell r="AO127">
            <v>-22230</v>
          </cell>
          <cell r="AP127">
            <v>-2470</v>
          </cell>
          <cell r="AQ127">
            <v>-247000</v>
          </cell>
          <cell r="AR127">
            <v>29963414</v>
          </cell>
          <cell r="AS127">
            <v>24256633</v>
          </cell>
          <cell r="AT127">
            <v>5393415</v>
          </cell>
          <cell r="AU127">
            <v>599268</v>
          </cell>
          <cell r="AV127">
            <v>60212730</v>
          </cell>
          <cell r="AW127">
            <v>258550</v>
          </cell>
          <cell r="AX127">
            <v>57491</v>
          </cell>
          <cell r="AY127">
            <v>6388</v>
          </cell>
          <cell r="AZ127">
            <v>322429</v>
          </cell>
          <cell r="BA127">
            <v>874714</v>
          </cell>
          <cell r="BB127">
            <v>196811</v>
          </cell>
          <cell r="BC127">
            <v>21868</v>
          </cell>
          <cell r="BD127">
            <v>1093393</v>
          </cell>
          <cell r="BE127">
            <v>5689</v>
          </cell>
          <cell r="BF127">
            <v>1280</v>
          </cell>
          <cell r="BG127">
            <v>142</v>
          </cell>
          <cell r="BH127">
            <v>7111</v>
          </cell>
          <cell r="BI127">
            <v>7793</v>
          </cell>
          <cell r="BJ127">
            <v>1754</v>
          </cell>
          <cell r="BK127">
            <v>195</v>
          </cell>
          <cell r="BL127">
            <v>9742</v>
          </cell>
          <cell r="BM127">
            <v>22892</v>
          </cell>
          <cell r="BN127">
            <v>5151</v>
          </cell>
          <cell r="BO127">
            <v>572</v>
          </cell>
          <cell r="BP127">
            <v>28615</v>
          </cell>
          <cell r="BQ127">
            <v>5458</v>
          </cell>
          <cell r="BR127">
            <v>1228</v>
          </cell>
          <cell r="BS127">
            <v>136</v>
          </cell>
          <cell r="BT127">
            <v>6822</v>
          </cell>
          <cell r="BU127">
            <v>1175096</v>
          </cell>
          <cell r="BV127">
            <v>263715</v>
          </cell>
          <cell r="BW127">
            <v>29301</v>
          </cell>
          <cell r="BX127">
            <v>1468112</v>
          </cell>
          <cell r="BY127" t="str">
            <v>Harrogate</v>
          </cell>
          <cell r="BZ127" t="str">
            <v>North Yorkshire</v>
          </cell>
          <cell r="CA127" t="str">
            <v>North Yorkshire Fire Authority</v>
          </cell>
        </row>
        <row r="128">
          <cell r="A128">
            <v>121</v>
          </cell>
          <cell r="B128" t="str">
            <v>Harrow</v>
          </cell>
          <cell r="C128" t="str">
            <v>E5039</v>
          </cell>
          <cell r="D128">
            <v>48721530</v>
          </cell>
          <cell r="E128">
            <v>0</v>
          </cell>
          <cell r="F128">
            <v>152489</v>
          </cell>
          <cell r="G128">
            <v>257701</v>
          </cell>
          <cell r="H128">
            <v>0</v>
          </cell>
          <cell r="I128">
            <v>257701</v>
          </cell>
          <cell r="J128">
            <v>0</v>
          </cell>
          <cell r="K128">
            <v>0</v>
          </cell>
          <cell r="L128">
            <v>0</v>
          </cell>
          <cell r="M128">
            <v>0</v>
          </cell>
          <cell r="N128">
            <v>0</v>
          </cell>
          <cell r="O128">
            <v>0</v>
          </cell>
          <cell r="P128">
            <v>48311340</v>
          </cell>
          <cell r="Q128">
            <v>24155670</v>
          </cell>
          <cell r="R128">
            <v>14493402</v>
          </cell>
          <cell r="S128">
            <v>9662268</v>
          </cell>
          <cell r="T128">
            <v>0</v>
          </cell>
          <cell r="U128">
            <v>48311340</v>
          </cell>
          <cell r="V128">
            <v>0</v>
          </cell>
          <cell r="W128">
            <v>24155670</v>
          </cell>
          <cell r="X128">
            <v>257701</v>
          </cell>
          <cell r="Y128">
            <v>257701</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24155670</v>
          </cell>
          <cell r="AS128">
            <v>14751103</v>
          </cell>
          <cell r="AT128">
            <v>9662268</v>
          </cell>
          <cell r="AU128">
            <v>0</v>
          </cell>
          <cell r="AV128">
            <v>48569041</v>
          </cell>
          <cell r="AW128">
            <v>156593</v>
          </cell>
          <cell r="AX128">
            <v>102572</v>
          </cell>
          <cell r="AY128">
            <v>0</v>
          </cell>
          <cell r="AZ128">
            <v>259165</v>
          </cell>
          <cell r="BA128">
            <v>435980</v>
          </cell>
          <cell r="BB128">
            <v>290653</v>
          </cell>
          <cell r="BC128">
            <v>0</v>
          </cell>
          <cell r="BD128">
            <v>726633</v>
          </cell>
          <cell r="BE128">
            <v>0</v>
          </cell>
          <cell r="BF128">
            <v>0</v>
          </cell>
          <cell r="BG128">
            <v>0</v>
          </cell>
          <cell r="BH128">
            <v>0</v>
          </cell>
          <cell r="BI128">
            <v>75796</v>
          </cell>
          <cell r="BJ128">
            <v>50531</v>
          </cell>
          <cell r="BK128">
            <v>0</v>
          </cell>
          <cell r="BL128">
            <v>126327</v>
          </cell>
          <cell r="BM128">
            <v>75796</v>
          </cell>
          <cell r="BN128">
            <v>50531</v>
          </cell>
          <cell r="BO128">
            <v>0</v>
          </cell>
          <cell r="BP128">
            <v>126327</v>
          </cell>
          <cell r="BQ128">
            <v>227389</v>
          </cell>
          <cell r="BR128">
            <v>151592</v>
          </cell>
          <cell r="BS128">
            <v>0</v>
          </cell>
          <cell r="BT128">
            <v>378981</v>
          </cell>
          <cell r="BU128">
            <v>971554</v>
          </cell>
          <cell r="BV128">
            <v>645879</v>
          </cell>
          <cell r="BW128">
            <v>0</v>
          </cell>
          <cell r="BX128">
            <v>1617433</v>
          </cell>
          <cell r="BY128" t="str">
            <v>Harrow</v>
          </cell>
          <cell r="BZ128" t="str">
            <v>Greater London Authority</v>
          </cell>
          <cell r="CA128" t="str">
            <v>NA</v>
          </cell>
        </row>
        <row r="129">
          <cell r="A129">
            <v>122</v>
          </cell>
          <cell r="B129" t="str">
            <v>Hart</v>
          </cell>
          <cell r="C129" t="str">
            <v>E1736</v>
          </cell>
          <cell r="D129">
            <v>29218623</v>
          </cell>
          <cell r="E129">
            <v>27895</v>
          </cell>
          <cell r="F129">
            <v>0</v>
          </cell>
          <cell r="G129">
            <v>99703</v>
          </cell>
          <cell r="H129">
            <v>0</v>
          </cell>
          <cell r="I129">
            <v>99703</v>
          </cell>
          <cell r="J129">
            <v>0</v>
          </cell>
          <cell r="K129">
            <v>0</v>
          </cell>
          <cell r="L129">
            <v>0</v>
          </cell>
          <cell r="M129">
            <v>0</v>
          </cell>
          <cell r="N129">
            <v>0</v>
          </cell>
          <cell r="O129">
            <v>0</v>
          </cell>
          <cell r="P129">
            <v>29146815</v>
          </cell>
          <cell r="Q129">
            <v>14573408</v>
          </cell>
          <cell r="R129">
            <v>11658726</v>
          </cell>
          <cell r="S129">
            <v>2623213</v>
          </cell>
          <cell r="T129">
            <v>291468</v>
          </cell>
          <cell r="U129">
            <v>29146815</v>
          </cell>
          <cell r="V129">
            <v>0</v>
          </cell>
          <cell r="W129">
            <v>14573408</v>
          </cell>
          <cell r="X129">
            <v>99703</v>
          </cell>
          <cell r="Y129">
            <v>99703</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1087</v>
          </cell>
          <cell r="AN129">
            <v>869.6</v>
          </cell>
          <cell r="AO129">
            <v>195.66</v>
          </cell>
          <cell r="AP129">
            <v>21.74</v>
          </cell>
          <cell r="AQ129">
            <v>2174</v>
          </cell>
          <cell r="AR129">
            <v>14574495</v>
          </cell>
          <cell r="AS129">
            <v>11759299</v>
          </cell>
          <cell r="AT129">
            <v>2623409</v>
          </cell>
          <cell r="AU129">
            <v>291490</v>
          </cell>
          <cell r="AV129">
            <v>29248692</v>
          </cell>
          <cell r="AW129">
            <v>124824</v>
          </cell>
          <cell r="AX129">
            <v>27847</v>
          </cell>
          <cell r="AY129">
            <v>3094</v>
          </cell>
          <cell r="AZ129">
            <v>155765</v>
          </cell>
          <cell r="BA129">
            <v>199102</v>
          </cell>
          <cell r="BB129">
            <v>44798</v>
          </cell>
          <cell r="BC129">
            <v>4978</v>
          </cell>
          <cell r="BD129">
            <v>248878</v>
          </cell>
          <cell r="BE129">
            <v>5414</v>
          </cell>
          <cell r="BF129">
            <v>1218</v>
          </cell>
          <cell r="BG129">
            <v>135</v>
          </cell>
          <cell r="BH129">
            <v>6767</v>
          </cell>
          <cell r="BI129">
            <v>4042</v>
          </cell>
          <cell r="BJ129">
            <v>910</v>
          </cell>
          <cell r="BK129">
            <v>101</v>
          </cell>
          <cell r="BL129">
            <v>5053</v>
          </cell>
          <cell r="BM129">
            <v>4447</v>
          </cell>
          <cell r="BN129">
            <v>1000</v>
          </cell>
          <cell r="BO129">
            <v>111</v>
          </cell>
          <cell r="BP129">
            <v>5558</v>
          </cell>
          <cell r="BQ129">
            <v>189591</v>
          </cell>
          <cell r="BR129">
            <v>42658</v>
          </cell>
          <cell r="BS129">
            <v>4740</v>
          </cell>
          <cell r="BT129">
            <v>236989</v>
          </cell>
          <cell r="BU129">
            <v>527420</v>
          </cell>
          <cell r="BV129">
            <v>118431</v>
          </cell>
          <cell r="BW129">
            <v>13159</v>
          </cell>
          <cell r="BX129">
            <v>659010</v>
          </cell>
          <cell r="BY129" t="str">
            <v>Hart</v>
          </cell>
          <cell r="BZ129" t="str">
            <v>Hampshire</v>
          </cell>
          <cell r="CA129" t="str">
            <v>Hampshire Fire Authority</v>
          </cell>
        </row>
        <row r="130">
          <cell r="A130">
            <v>123</v>
          </cell>
          <cell r="B130" t="str">
            <v>Hartlepool</v>
          </cell>
          <cell r="C130" t="str">
            <v>E0701</v>
          </cell>
          <cell r="D130">
            <v>31021117</v>
          </cell>
          <cell r="E130">
            <v>8073127</v>
          </cell>
          <cell r="F130">
            <v>0</v>
          </cell>
          <cell r="G130">
            <v>125321</v>
          </cell>
          <cell r="H130">
            <v>0</v>
          </cell>
          <cell r="I130">
            <v>125321</v>
          </cell>
          <cell r="J130">
            <v>0</v>
          </cell>
          <cell r="K130">
            <v>0</v>
          </cell>
          <cell r="L130">
            <v>0</v>
          </cell>
          <cell r="M130">
            <v>0</v>
          </cell>
          <cell r="N130">
            <v>0</v>
          </cell>
          <cell r="O130">
            <v>0</v>
          </cell>
          <cell r="P130">
            <v>38968923</v>
          </cell>
          <cell r="Q130">
            <v>19484462</v>
          </cell>
          <cell r="R130">
            <v>19094772</v>
          </cell>
          <cell r="S130">
            <v>0</v>
          </cell>
          <cell r="T130">
            <v>389689</v>
          </cell>
          <cell r="U130">
            <v>38968923</v>
          </cell>
          <cell r="V130">
            <v>72798</v>
          </cell>
          <cell r="W130">
            <v>19411664</v>
          </cell>
          <cell r="X130">
            <v>125321</v>
          </cell>
          <cell r="Y130">
            <v>125321</v>
          </cell>
          <cell r="Z130">
            <v>0</v>
          </cell>
          <cell r="AA130">
            <v>0</v>
          </cell>
          <cell r="AB130">
            <v>0</v>
          </cell>
          <cell r="AC130">
            <v>0</v>
          </cell>
          <cell r="AD130">
            <v>0</v>
          </cell>
          <cell r="AE130">
            <v>0</v>
          </cell>
          <cell r="AF130">
            <v>0</v>
          </cell>
          <cell r="AG130">
            <v>72798</v>
          </cell>
          <cell r="AH130">
            <v>0</v>
          </cell>
          <cell r="AI130">
            <v>0</v>
          </cell>
          <cell r="AJ130">
            <v>72798</v>
          </cell>
          <cell r="AK130">
            <v>0</v>
          </cell>
          <cell r="AL130">
            <v>0</v>
          </cell>
          <cell r="AM130">
            <v>118916</v>
          </cell>
          <cell r="AN130">
            <v>116537.68</v>
          </cell>
          <cell r="AO130">
            <v>0</v>
          </cell>
          <cell r="AP130">
            <v>2378.3200000000002</v>
          </cell>
          <cell r="AQ130">
            <v>237832</v>
          </cell>
          <cell r="AR130">
            <v>19530580</v>
          </cell>
          <cell r="AS130">
            <v>19409429</v>
          </cell>
          <cell r="AT130">
            <v>0</v>
          </cell>
          <cell r="AU130">
            <v>392067</v>
          </cell>
          <cell r="AV130">
            <v>39332076</v>
          </cell>
          <cell r="AW130">
            <v>204808</v>
          </cell>
          <cell r="AX130">
            <v>0</v>
          </cell>
          <cell r="AY130">
            <v>4137</v>
          </cell>
          <cell r="AZ130">
            <v>208945</v>
          </cell>
          <cell r="BA130">
            <v>453377</v>
          </cell>
          <cell r="BB130">
            <v>0</v>
          </cell>
          <cell r="BC130">
            <v>9253</v>
          </cell>
          <cell r="BD130">
            <v>462630</v>
          </cell>
          <cell r="BE130">
            <v>0</v>
          </cell>
          <cell r="BF130">
            <v>0</v>
          </cell>
          <cell r="BG130">
            <v>0</v>
          </cell>
          <cell r="BH130">
            <v>0</v>
          </cell>
          <cell r="BI130">
            <v>24760</v>
          </cell>
          <cell r="BJ130">
            <v>0</v>
          </cell>
          <cell r="BK130">
            <v>505</v>
          </cell>
          <cell r="BL130">
            <v>25265</v>
          </cell>
          <cell r="BM130">
            <v>63530</v>
          </cell>
          <cell r="BN130">
            <v>0</v>
          </cell>
          <cell r="BO130">
            <v>1297</v>
          </cell>
          <cell r="BP130">
            <v>64827</v>
          </cell>
          <cell r="BQ130">
            <v>207998</v>
          </cell>
          <cell r="BR130">
            <v>0</v>
          </cell>
          <cell r="BS130">
            <v>4245</v>
          </cell>
          <cell r="BT130">
            <v>212243</v>
          </cell>
          <cell r="BU130">
            <v>954473</v>
          </cell>
          <cell r="BV130">
            <v>0</v>
          </cell>
          <cell r="BW130">
            <v>19437</v>
          </cell>
          <cell r="BX130">
            <v>973910</v>
          </cell>
          <cell r="BY130" t="str">
            <v>Hartlepool UA</v>
          </cell>
          <cell r="BZ130" t="str">
            <v>UA</v>
          </cell>
          <cell r="CA130" t="str">
            <v>Cleveland Fire Authority</v>
          </cell>
        </row>
        <row r="131">
          <cell r="A131">
            <v>124</v>
          </cell>
          <cell r="B131" t="str">
            <v>Hastings</v>
          </cell>
          <cell r="C131" t="str">
            <v>E1433</v>
          </cell>
          <cell r="D131">
            <v>20979092</v>
          </cell>
          <cell r="E131">
            <v>96000</v>
          </cell>
          <cell r="F131">
            <v>0</v>
          </cell>
          <cell r="G131">
            <v>132805</v>
          </cell>
          <cell r="H131">
            <v>0</v>
          </cell>
          <cell r="I131">
            <v>132805</v>
          </cell>
          <cell r="J131">
            <v>0</v>
          </cell>
          <cell r="K131">
            <v>0</v>
          </cell>
          <cell r="L131">
            <v>0</v>
          </cell>
          <cell r="M131">
            <v>0</v>
          </cell>
          <cell r="N131">
            <v>0</v>
          </cell>
          <cell r="O131">
            <v>0</v>
          </cell>
          <cell r="P131">
            <v>20942287</v>
          </cell>
          <cell r="Q131">
            <v>10471143</v>
          </cell>
          <cell r="R131">
            <v>8376915</v>
          </cell>
          <cell r="S131">
            <v>1884806</v>
          </cell>
          <cell r="T131">
            <v>209423</v>
          </cell>
          <cell r="U131">
            <v>20942287</v>
          </cell>
          <cell r="V131">
            <v>0</v>
          </cell>
          <cell r="W131">
            <v>10471143</v>
          </cell>
          <cell r="X131">
            <v>132805</v>
          </cell>
          <cell r="Y131">
            <v>132805</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-78611</v>
          </cell>
          <cell r="AN131">
            <v>-62888.800000000003</v>
          </cell>
          <cell r="AO131">
            <v>-14149.98</v>
          </cell>
          <cell r="AP131">
            <v>-1572.22</v>
          </cell>
          <cell r="AQ131">
            <v>-157222</v>
          </cell>
          <cell r="AR131">
            <v>10392532</v>
          </cell>
          <cell r="AS131">
            <v>8446831</v>
          </cell>
          <cell r="AT131">
            <v>1870656</v>
          </cell>
          <cell r="AU131">
            <v>207851</v>
          </cell>
          <cell r="AV131">
            <v>20917870</v>
          </cell>
          <cell r="AW131">
            <v>90337</v>
          </cell>
          <cell r="AX131">
            <v>20009</v>
          </cell>
          <cell r="AY131">
            <v>2223</v>
          </cell>
          <cell r="AZ131">
            <v>112569</v>
          </cell>
          <cell r="BA131">
            <v>493625</v>
          </cell>
          <cell r="BB131">
            <v>111066</v>
          </cell>
          <cell r="BC131">
            <v>12341</v>
          </cell>
          <cell r="BD131">
            <v>617032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583962</v>
          </cell>
          <cell r="BV131">
            <v>131075</v>
          </cell>
          <cell r="BW131">
            <v>14564</v>
          </cell>
          <cell r="BX131">
            <v>729601</v>
          </cell>
          <cell r="BY131" t="str">
            <v>Hastings</v>
          </cell>
          <cell r="BZ131" t="str">
            <v>East Sussex</v>
          </cell>
          <cell r="CA131" t="str">
            <v>East Sussex Fire Authority</v>
          </cell>
        </row>
        <row r="132">
          <cell r="A132">
            <v>125</v>
          </cell>
          <cell r="B132" t="str">
            <v>Havant</v>
          </cell>
          <cell r="C132" t="str">
            <v>E1737</v>
          </cell>
          <cell r="D132">
            <v>29576176.100000001</v>
          </cell>
          <cell r="E132">
            <v>26478.34</v>
          </cell>
          <cell r="F132">
            <v>0</v>
          </cell>
          <cell r="G132">
            <v>140067</v>
          </cell>
          <cell r="H132">
            <v>0</v>
          </cell>
          <cell r="I132">
            <v>140067</v>
          </cell>
          <cell r="J132">
            <v>0</v>
          </cell>
          <cell r="K132">
            <v>0</v>
          </cell>
          <cell r="L132">
            <v>0</v>
          </cell>
          <cell r="M132">
            <v>0</v>
          </cell>
          <cell r="N132">
            <v>0</v>
          </cell>
          <cell r="O132">
            <v>0</v>
          </cell>
          <cell r="P132">
            <v>29462587.5</v>
          </cell>
          <cell r="Q132">
            <v>14731293.5</v>
          </cell>
          <cell r="R132">
            <v>11785035</v>
          </cell>
          <cell r="S132">
            <v>2651633</v>
          </cell>
          <cell r="T132">
            <v>294626</v>
          </cell>
          <cell r="U132">
            <v>29462587</v>
          </cell>
          <cell r="V132">
            <v>0</v>
          </cell>
          <cell r="W132">
            <v>14731293.5</v>
          </cell>
          <cell r="X132">
            <v>140067</v>
          </cell>
          <cell r="Y132">
            <v>140067</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193965.75</v>
          </cell>
          <cell r="AN132">
            <v>155172.6</v>
          </cell>
          <cell r="AO132">
            <v>34913.83</v>
          </cell>
          <cell r="AP132">
            <v>3879.31</v>
          </cell>
          <cell r="AQ132">
            <v>387931.49</v>
          </cell>
          <cell r="AR132">
            <v>14925259</v>
          </cell>
          <cell r="AS132">
            <v>12080275</v>
          </cell>
          <cell r="AT132">
            <v>2686547</v>
          </cell>
          <cell r="AU132">
            <v>298505</v>
          </cell>
          <cell r="AV132">
            <v>29990585</v>
          </cell>
          <cell r="AW132">
            <v>126593</v>
          </cell>
          <cell r="AX132">
            <v>28149</v>
          </cell>
          <cell r="AY132">
            <v>3128</v>
          </cell>
          <cell r="AZ132">
            <v>157870</v>
          </cell>
          <cell r="BA132">
            <v>389065</v>
          </cell>
          <cell r="BB132">
            <v>87540</v>
          </cell>
          <cell r="BC132">
            <v>9727</v>
          </cell>
          <cell r="BD132">
            <v>486332</v>
          </cell>
          <cell r="BE132">
            <v>0</v>
          </cell>
          <cell r="BF132">
            <v>0</v>
          </cell>
          <cell r="BG132">
            <v>0</v>
          </cell>
          <cell r="BH132">
            <v>0</v>
          </cell>
          <cell r="BI132">
            <v>20212</v>
          </cell>
          <cell r="BJ132">
            <v>4548</v>
          </cell>
          <cell r="BK132">
            <v>505</v>
          </cell>
          <cell r="BL132">
            <v>25265</v>
          </cell>
          <cell r="BM132">
            <v>8489</v>
          </cell>
          <cell r="BN132">
            <v>1910</v>
          </cell>
          <cell r="BO132">
            <v>212</v>
          </cell>
          <cell r="BP132">
            <v>10611</v>
          </cell>
          <cell r="BQ132">
            <v>214251</v>
          </cell>
          <cell r="BR132">
            <v>48206</v>
          </cell>
          <cell r="BS132">
            <v>5356</v>
          </cell>
          <cell r="BT132">
            <v>267813</v>
          </cell>
          <cell r="BU132">
            <v>758610</v>
          </cell>
          <cell r="BV132">
            <v>170353</v>
          </cell>
          <cell r="BW132">
            <v>18928</v>
          </cell>
          <cell r="BX132">
            <v>947891</v>
          </cell>
          <cell r="BY132" t="str">
            <v>Havant</v>
          </cell>
          <cell r="BZ132" t="str">
            <v>Hampshire</v>
          </cell>
          <cell r="CA132" t="str">
            <v>Hampshire Fire Authority</v>
          </cell>
        </row>
        <row r="133">
          <cell r="A133">
            <v>126</v>
          </cell>
          <cell r="B133" t="str">
            <v>Havering</v>
          </cell>
          <cell r="C133" t="str">
            <v>E5040</v>
          </cell>
          <cell r="D133">
            <v>72325762.400000006</v>
          </cell>
          <cell r="E133">
            <v>53763.75</v>
          </cell>
          <cell r="F133">
            <v>0</v>
          </cell>
          <cell r="G133">
            <v>272168</v>
          </cell>
          <cell r="H133">
            <v>0</v>
          </cell>
          <cell r="I133">
            <v>272168</v>
          </cell>
          <cell r="J133">
            <v>0</v>
          </cell>
          <cell r="K133">
            <v>0</v>
          </cell>
          <cell r="L133">
            <v>0</v>
          </cell>
          <cell r="M133">
            <v>0</v>
          </cell>
          <cell r="N133">
            <v>0</v>
          </cell>
          <cell r="O133">
            <v>0</v>
          </cell>
          <cell r="P133">
            <v>72107358.099999994</v>
          </cell>
          <cell r="Q133">
            <v>36053679.100000001</v>
          </cell>
          <cell r="R133">
            <v>21632207</v>
          </cell>
          <cell r="S133">
            <v>14421472</v>
          </cell>
          <cell r="T133">
            <v>0</v>
          </cell>
          <cell r="U133">
            <v>72107358</v>
          </cell>
          <cell r="V133">
            <v>0</v>
          </cell>
          <cell r="W133">
            <v>36053679.100000001</v>
          </cell>
          <cell r="X133">
            <v>272168</v>
          </cell>
          <cell r="Y133">
            <v>272168</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-1533991.6</v>
          </cell>
          <cell r="AN133">
            <v>-920394.99</v>
          </cell>
          <cell r="AO133">
            <v>-613596.66</v>
          </cell>
          <cell r="AP133">
            <v>0</v>
          </cell>
          <cell r="AQ133">
            <v>-3067983.3</v>
          </cell>
          <cell r="AR133">
            <v>34519687</v>
          </cell>
          <cell r="AS133">
            <v>20983980</v>
          </cell>
          <cell r="AT133">
            <v>13807875</v>
          </cell>
          <cell r="AU133">
            <v>0</v>
          </cell>
          <cell r="AV133">
            <v>69311543</v>
          </cell>
          <cell r="AW133">
            <v>232531</v>
          </cell>
          <cell r="AX133">
            <v>153094</v>
          </cell>
          <cell r="AY133">
            <v>0</v>
          </cell>
          <cell r="AZ133">
            <v>385625</v>
          </cell>
          <cell r="BA133">
            <v>488842</v>
          </cell>
          <cell r="BB133">
            <v>325894</v>
          </cell>
          <cell r="BC133">
            <v>0</v>
          </cell>
          <cell r="BD133">
            <v>814736</v>
          </cell>
          <cell r="BE133">
            <v>5956</v>
          </cell>
          <cell r="BF133">
            <v>3971</v>
          </cell>
          <cell r="BG133">
            <v>0</v>
          </cell>
          <cell r="BH133">
            <v>9927</v>
          </cell>
          <cell r="BI133">
            <v>0</v>
          </cell>
          <cell r="BJ133">
            <v>0</v>
          </cell>
          <cell r="BK133">
            <v>0</v>
          </cell>
          <cell r="BL133">
            <v>0</v>
          </cell>
          <cell r="BM133">
            <v>9494</v>
          </cell>
          <cell r="BN133">
            <v>2373</v>
          </cell>
          <cell r="BO133">
            <v>0</v>
          </cell>
          <cell r="BP133">
            <v>11867</v>
          </cell>
          <cell r="BQ133">
            <v>598466</v>
          </cell>
          <cell r="BR133">
            <v>149616</v>
          </cell>
          <cell r="BS133">
            <v>0</v>
          </cell>
          <cell r="BT133">
            <v>748082</v>
          </cell>
          <cell r="BU133">
            <v>1335289</v>
          </cell>
          <cell r="BV133">
            <v>634948</v>
          </cell>
          <cell r="BW133">
            <v>0</v>
          </cell>
          <cell r="BX133">
            <v>1970237</v>
          </cell>
          <cell r="BY133" t="str">
            <v>Havering</v>
          </cell>
          <cell r="BZ133" t="str">
            <v>Greater London Authority</v>
          </cell>
          <cell r="CA133" t="str">
            <v>NA</v>
          </cell>
        </row>
        <row r="134">
          <cell r="A134">
            <v>127</v>
          </cell>
          <cell r="B134" t="str">
            <v>Herefordshire</v>
          </cell>
          <cell r="C134" t="str">
            <v>E1801</v>
          </cell>
          <cell r="D134">
            <v>47516226.700000003</v>
          </cell>
          <cell r="E134">
            <v>71420</v>
          </cell>
          <cell r="F134">
            <v>0</v>
          </cell>
          <cell r="G134">
            <v>300804</v>
          </cell>
          <cell r="H134">
            <v>0</v>
          </cell>
          <cell r="I134">
            <v>300804</v>
          </cell>
          <cell r="J134">
            <v>0</v>
          </cell>
          <cell r="K134">
            <v>0</v>
          </cell>
          <cell r="L134">
            <v>0</v>
          </cell>
          <cell r="M134">
            <v>15600</v>
          </cell>
          <cell r="N134">
            <v>15600</v>
          </cell>
          <cell r="O134">
            <v>0</v>
          </cell>
          <cell r="P134">
            <v>47271242.700000003</v>
          </cell>
          <cell r="Q134">
            <v>23635621.699999999</v>
          </cell>
          <cell r="R134">
            <v>23162909</v>
          </cell>
          <cell r="S134">
            <v>0</v>
          </cell>
          <cell r="T134">
            <v>472712</v>
          </cell>
          <cell r="U134">
            <v>47271243</v>
          </cell>
          <cell r="V134">
            <v>185100</v>
          </cell>
          <cell r="W134">
            <v>23450521.699999999</v>
          </cell>
          <cell r="X134">
            <v>300804</v>
          </cell>
          <cell r="Y134">
            <v>300804</v>
          </cell>
          <cell r="Z134">
            <v>0</v>
          </cell>
          <cell r="AA134">
            <v>0</v>
          </cell>
          <cell r="AB134">
            <v>0</v>
          </cell>
          <cell r="AC134">
            <v>0</v>
          </cell>
          <cell r="AD134">
            <v>15600</v>
          </cell>
          <cell r="AE134">
            <v>0</v>
          </cell>
          <cell r="AF134">
            <v>15600</v>
          </cell>
          <cell r="AG134">
            <v>185100</v>
          </cell>
          <cell r="AH134">
            <v>0</v>
          </cell>
          <cell r="AI134">
            <v>0</v>
          </cell>
          <cell r="AJ134">
            <v>185100</v>
          </cell>
          <cell r="AK134">
            <v>0</v>
          </cell>
          <cell r="AL134">
            <v>0</v>
          </cell>
          <cell r="AM134">
            <v>-805440</v>
          </cell>
          <cell r="AN134">
            <v>-789331.2</v>
          </cell>
          <cell r="AO134">
            <v>0</v>
          </cell>
          <cell r="AP134">
            <v>-16108.8</v>
          </cell>
          <cell r="AQ134">
            <v>-1610880</v>
          </cell>
          <cell r="AR134">
            <v>22645082</v>
          </cell>
          <cell r="AS134">
            <v>22875082</v>
          </cell>
          <cell r="AT134">
            <v>0</v>
          </cell>
          <cell r="AU134">
            <v>456603</v>
          </cell>
          <cell r="AV134">
            <v>45976767</v>
          </cell>
          <cell r="AW134">
            <v>251215</v>
          </cell>
          <cell r="AX134">
            <v>0</v>
          </cell>
          <cell r="AY134">
            <v>5018</v>
          </cell>
          <cell r="AZ134">
            <v>256233</v>
          </cell>
          <cell r="BA134">
            <v>1242359</v>
          </cell>
          <cell r="BB134">
            <v>0</v>
          </cell>
          <cell r="BC134">
            <v>25354</v>
          </cell>
          <cell r="BD134">
            <v>1267713</v>
          </cell>
          <cell r="BE134">
            <v>0</v>
          </cell>
          <cell r="BF134">
            <v>0</v>
          </cell>
          <cell r="BG134">
            <v>0</v>
          </cell>
          <cell r="BH134">
            <v>0</v>
          </cell>
          <cell r="BI134">
            <v>149551</v>
          </cell>
          <cell r="BJ134">
            <v>0</v>
          </cell>
          <cell r="BK134">
            <v>3052</v>
          </cell>
          <cell r="BL134">
            <v>152603</v>
          </cell>
          <cell r="BM134">
            <v>18945</v>
          </cell>
          <cell r="BN134">
            <v>0</v>
          </cell>
          <cell r="BO134">
            <v>387</v>
          </cell>
          <cell r="BP134">
            <v>19332</v>
          </cell>
          <cell r="BQ134">
            <v>511353</v>
          </cell>
          <cell r="BR134">
            <v>0</v>
          </cell>
          <cell r="BS134">
            <v>10436</v>
          </cell>
          <cell r="BT134">
            <v>521789</v>
          </cell>
          <cell r="BU134">
            <v>2173423</v>
          </cell>
          <cell r="BV134">
            <v>0</v>
          </cell>
          <cell r="BW134">
            <v>44247</v>
          </cell>
          <cell r="BX134">
            <v>2217670</v>
          </cell>
          <cell r="BY134" t="str">
            <v>Herefordshire UA</v>
          </cell>
          <cell r="BZ134" t="str">
            <v>UA</v>
          </cell>
          <cell r="CA134" t="str">
            <v>Hereford and Worcester Fire Authority</v>
          </cell>
        </row>
        <row r="135">
          <cell r="A135">
            <v>128</v>
          </cell>
          <cell r="B135" t="str">
            <v>Hertsmere</v>
          </cell>
          <cell r="C135" t="str">
            <v>E1934</v>
          </cell>
          <cell r="D135">
            <v>42439926.5</v>
          </cell>
          <cell r="E135">
            <v>0</v>
          </cell>
          <cell r="F135">
            <v>3825.57</v>
          </cell>
          <cell r="G135">
            <v>147906</v>
          </cell>
          <cell r="H135">
            <v>0</v>
          </cell>
          <cell r="I135">
            <v>147906</v>
          </cell>
          <cell r="J135">
            <v>0</v>
          </cell>
          <cell r="K135">
            <v>0</v>
          </cell>
          <cell r="L135">
            <v>0</v>
          </cell>
          <cell r="M135">
            <v>0</v>
          </cell>
          <cell r="N135">
            <v>0</v>
          </cell>
          <cell r="O135">
            <v>0</v>
          </cell>
          <cell r="P135">
            <v>42288194.899999999</v>
          </cell>
          <cell r="Q135">
            <v>21144097.899999999</v>
          </cell>
          <cell r="R135">
            <v>16915278</v>
          </cell>
          <cell r="S135">
            <v>4228819</v>
          </cell>
          <cell r="T135">
            <v>0</v>
          </cell>
          <cell r="U135">
            <v>42288194.899999999</v>
          </cell>
          <cell r="V135">
            <v>0</v>
          </cell>
          <cell r="W135">
            <v>21144097.899999999</v>
          </cell>
          <cell r="X135">
            <v>147906</v>
          </cell>
          <cell r="Y135">
            <v>147906</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-2322739.7000000002</v>
          </cell>
          <cell r="AN135">
            <v>-1858191.8</v>
          </cell>
          <cell r="AO135">
            <v>-464547.94</v>
          </cell>
          <cell r="AP135">
            <v>0</v>
          </cell>
          <cell r="AQ135">
            <v>-4645479.4000000004</v>
          </cell>
          <cell r="AR135">
            <v>18821358</v>
          </cell>
          <cell r="AS135">
            <v>15204992</v>
          </cell>
          <cell r="AT135">
            <v>3764271</v>
          </cell>
          <cell r="AU135">
            <v>0</v>
          </cell>
          <cell r="AV135">
            <v>37790621</v>
          </cell>
          <cell r="AW135">
            <v>181138</v>
          </cell>
          <cell r="AX135">
            <v>44892</v>
          </cell>
          <cell r="AY135">
            <v>0</v>
          </cell>
          <cell r="AZ135">
            <v>226030</v>
          </cell>
          <cell r="BA135">
            <v>293962</v>
          </cell>
          <cell r="BB135">
            <v>73491</v>
          </cell>
          <cell r="BC135">
            <v>0</v>
          </cell>
          <cell r="BD135">
            <v>367453</v>
          </cell>
          <cell r="BE135">
            <v>0</v>
          </cell>
          <cell r="BF135">
            <v>0</v>
          </cell>
          <cell r="BG135">
            <v>0</v>
          </cell>
          <cell r="BH135">
            <v>0</v>
          </cell>
          <cell r="BI135">
            <v>45275</v>
          </cell>
          <cell r="BJ135">
            <v>11319</v>
          </cell>
          <cell r="BK135">
            <v>0</v>
          </cell>
          <cell r="BL135">
            <v>56594</v>
          </cell>
          <cell r="BM135">
            <v>32340</v>
          </cell>
          <cell r="BN135">
            <v>8085</v>
          </cell>
          <cell r="BO135">
            <v>0</v>
          </cell>
          <cell r="BP135">
            <v>40425</v>
          </cell>
          <cell r="BQ135">
            <v>264782</v>
          </cell>
          <cell r="BR135">
            <v>66195</v>
          </cell>
          <cell r="BS135">
            <v>0</v>
          </cell>
          <cell r="BT135">
            <v>330977</v>
          </cell>
          <cell r="BU135">
            <v>817497</v>
          </cell>
          <cell r="BV135">
            <v>203982</v>
          </cell>
          <cell r="BW135">
            <v>0</v>
          </cell>
          <cell r="BX135">
            <v>1021479</v>
          </cell>
          <cell r="BY135" t="str">
            <v>Hertsmere</v>
          </cell>
          <cell r="BZ135" t="str">
            <v>Hertfordshire</v>
          </cell>
          <cell r="CA135" t="str">
            <v>County</v>
          </cell>
        </row>
        <row r="136">
          <cell r="A136">
            <v>129</v>
          </cell>
          <cell r="B136" t="str">
            <v>High Peak</v>
          </cell>
          <cell r="C136" t="str">
            <v>E1037</v>
          </cell>
          <cell r="D136">
            <v>24155360</v>
          </cell>
          <cell r="E136">
            <v>83298</v>
          </cell>
          <cell r="F136">
            <v>0</v>
          </cell>
          <cell r="G136">
            <v>134980</v>
          </cell>
          <cell r="H136">
            <v>0</v>
          </cell>
          <cell r="I136">
            <v>134980</v>
          </cell>
          <cell r="J136">
            <v>0</v>
          </cell>
          <cell r="K136">
            <v>0</v>
          </cell>
          <cell r="L136">
            <v>0</v>
          </cell>
          <cell r="M136">
            <v>0</v>
          </cell>
          <cell r="N136">
            <v>0</v>
          </cell>
          <cell r="O136">
            <v>0</v>
          </cell>
          <cell r="P136">
            <v>24103678</v>
          </cell>
          <cell r="Q136">
            <v>12051839</v>
          </cell>
          <cell r="R136">
            <v>9641471</v>
          </cell>
          <cell r="S136">
            <v>2169331</v>
          </cell>
          <cell r="T136">
            <v>241037</v>
          </cell>
          <cell r="U136">
            <v>24103678</v>
          </cell>
          <cell r="V136">
            <v>0</v>
          </cell>
          <cell r="W136">
            <v>12051839</v>
          </cell>
          <cell r="X136">
            <v>134980</v>
          </cell>
          <cell r="Y136">
            <v>134980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-109505.5</v>
          </cell>
          <cell r="AN136">
            <v>-87604.4</v>
          </cell>
          <cell r="AO136">
            <v>-19710.990000000002</v>
          </cell>
          <cell r="AP136">
            <v>-2190.11</v>
          </cell>
          <cell r="AQ136">
            <v>-219011</v>
          </cell>
          <cell r="AR136">
            <v>11942334</v>
          </cell>
          <cell r="AS136">
            <v>9688847</v>
          </cell>
          <cell r="AT136">
            <v>2149620</v>
          </cell>
          <cell r="AU136">
            <v>238847</v>
          </cell>
          <cell r="AV136">
            <v>24019647</v>
          </cell>
          <cell r="AW136">
            <v>103784</v>
          </cell>
          <cell r="AX136">
            <v>23029</v>
          </cell>
          <cell r="AY136">
            <v>2559</v>
          </cell>
          <cell r="AZ136">
            <v>129372</v>
          </cell>
          <cell r="BA136">
            <v>488842</v>
          </cell>
          <cell r="BB136">
            <v>109990</v>
          </cell>
          <cell r="BC136">
            <v>12221</v>
          </cell>
          <cell r="BD136">
            <v>611053</v>
          </cell>
          <cell r="BE136">
            <v>0</v>
          </cell>
          <cell r="BF136">
            <v>0</v>
          </cell>
          <cell r="BG136">
            <v>0</v>
          </cell>
          <cell r="BH136">
            <v>0</v>
          </cell>
          <cell r="BI136">
            <v>0</v>
          </cell>
          <cell r="BJ136">
            <v>0</v>
          </cell>
          <cell r="BK136">
            <v>0</v>
          </cell>
          <cell r="BL136">
            <v>0</v>
          </cell>
          <cell r="BM136">
            <v>0</v>
          </cell>
          <cell r="BN136">
            <v>0</v>
          </cell>
          <cell r="BO136">
            <v>0</v>
          </cell>
          <cell r="BP136">
            <v>0</v>
          </cell>
          <cell r="BQ136">
            <v>201806</v>
          </cell>
          <cell r="BR136">
            <v>45406</v>
          </cell>
          <cell r="BS136">
            <v>5045</v>
          </cell>
          <cell r="BT136">
            <v>252257</v>
          </cell>
          <cell r="BU136">
            <v>794432</v>
          </cell>
          <cell r="BV136">
            <v>178425</v>
          </cell>
          <cell r="BW136">
            <v>19825</v>
          </cell>
          <cell r="BX136">
            <v>992682</v>
          </cell>
          <cell r="BY136" t="str">
            <v>High Peak</v>
          </cell>
          <cell r="BZ136" t="str">
            <v>Derbyshire</v>
          </cell>
          <cell r="CA136" t="str">
            <v>Derbyshire Fire Authority</v>
          </cell>
        </row>
        <row r="137">
          <cell r="A137">
            <v>130</v>
          </cell>
          <cell r="B137" t="str">
            <v>Hillingdon</v>
          </cell>
          <cell r="C137" t="str">
            <v>E5041</v>
          </cell>
          <cell r="D137">
            <v>352211300</v>
          </cell>
          <cell r="E137">
            <v>0</v>
          </cell>
          <cell r="F137">
            <v>0</v>
          </cell>
          <cell r="G137">
            <v>595739</v>
          </cell>
          <cell r="H137">
            <v>0</v>
          </cell>
          <cell r="I137">
            <v>595739</v>
          </cell>
          <cell r="J137">
            <v>0</v>
          </cell>
          <cell r="K137">
            <v>0</v>
          </cell>
          <cell r="L137">
            <v>0</v>
          </cell>
          <cell r="M137">
            <v>0</v>
          </cell>
          <cell r="N137">
            <v>0</v>
          </cell>
          <cell r="O137">
            <v>0</v>
          </cell>
          <cell r="P137">
            <v>351615561</v>
          </cell>
          <cell r="Q137">
            <v>175807781</v>
          </cell>
          <cell r="R137">
            <v>105484668</v>
          </cell>
          <cell r="S137">
            <v>70323112</v>
          </cell>
          <cell r="T137">
            <v>0</v>
          </cell>
          <cell r="U137">
            <v>351615561</v>
          </cell>
          <cell r="V137">
            <v>0</v>
          </cell>
          <cell r="W137">
            <v>175807781</v>
          </cell>
          <cell r="X137">
            <v>595739</v>
          </cell>
          <cell r="Y137">
            <v>595739</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175807781</v>
          </cell>
          <cell r="AS137">
            <v>106080407</v>
          </cell>
          <cell r="AT137">
            <v>70323112</v>
          </cell>
          <cell r="AU137">
            <v>0</v>
          </cell>
          <cell r="AV137">
            <v>352211300</v>
          </cell>
          <cell r="AW137">
            <v>1126119</v>
          </cell>
          <cell r="AX137">
            <v>746530</v>
          </cell>
          <cell r="AY137">
            <v>0</v>
          </cell>
          <cell r="AZ137">
            <v>1872649</v>
          </cell>
          <cell r="BA137">
            <v>394140</v>
          </cell>
          <cell r="BB137">
            <v>262760</v>
          </cell>
          <cell r="BC137">
            <v>0</v>
          </cell>
          <cell r="BD137">
            <v>656900</v>
          </cell>
          <cell r="BE137">
            <v>47903</v>
          </cell>
          <cell r="BF137">
            <v>31936</v>
          </cell>
          <cell r="BG137">
            <v>0</v>
          </cell>
          <cell r="BH137">
            <v>79839</v>
          </cell>
          <cell r="BI137">
            <v>0</v>
          </cell>
          <cell r="BJ137">
            <v>0</v>
          </cell>
          <cell r="BK137">
            <v>0</v>
          </cell>
          <cell r="BL137">
            <v>0</v>
          </cell>
          <cell r="BM137">
            <v>30319</v>
          </cell>
          <cell r="BN137">
            <v>20212</v>
          </cell>
          <cell r="BO137">
            <v>0</v>
          </cell>
          <cell r="BP137">
            <v>50531</v>
          </cell>
          <cell r="BQ137">
            <v>363821</v>
          </cell>
          <cell r="BR137">
            <v>242548</v>
          </cell>
          <cell r="BS137">
            <v>0</v>
          </cell>
          <cell r="BT137">
            <v>606369</v>
          </cell>
          <cell r="BU137">
            <v>1962302</v>
          </cell>
          <cell r="BV137">
            <v>1303986</v>
          </cell>
          <cell r="BW137">
            <v>0</v>
          </cell>
          <cell r="BX137">
            <v>3266288</v>
          </cell>
          <cell r="BY137" t="str">
            <v>Hillingdon</v>
          </cell>
          <cell r="BZ137" t="str">
            <v>Greater London Authority</v>
          </cell>
          <cell r="CA137" t="str">
            <v>NA</v>
          </cell>
        </row>
        <row r="138">
          <cell r="A138">
            <v>131</v>
          </cell>
          <cell r="B138" t="str">
            <v>Hinckley and Bosworth</v>
          </cell>
          <cell r="C138" t="str">
            <v>E2434</v>
          </cell>
          <cell r="D138">
            <v>28378459</v>
          </cell>
          <cell r="E138">
            <v>11586</v>
          </cell>
          <cell r="F138">
            <v>0</v>
          </cell>
          <cell r="G138">
            <v>124663</v>
          </cell>
          <cell r="H138">
            <v>0</v>
          </cell>
          <cell r="I138">
            <v>124663</v>
          </cell>
          <cell r="J138">
            <v>0</v>
          </cell>
          <cell r="K138">
            <v>950243</v>
          </cell>
          <cell r="L138">
            <v>0</v>
          </cell>
          <cell r="M138">
            <v>0</v>
          </cell>
          <cell r="N138">
            <v>0</v>
          </cell>
          <cell r="O138">
            <v>0</v>
          </cell>
          <cell r="P138">
            <v>27315139</v>
          </cell>
          <cell r="Q138">
            <v>13657569</v>
          </cell>
          <cell r="R138">
            <v>10926056</v>
          </cell>
          <cell r="S138">
            <v>2458363</v>
          </cell>
          <cell r="T138">
            <v>273151</v>
          </cell>
          <cell r="U138">
            <v>27315139</v>
          </cell>
          <cell r="V138">
            <v>0</v>
          </cell>
          <cell r="W138">
            <v>13657569</v>
          </cell>
          <cell r="X138">
            <v>124663</v>
          </cell>
          <cell r="Y138">
            <v>124663</v>
          </cell>
          <cell r="Z138">
            <v>950243</v>
          </cell>
          <cell r="AA138">
            <v>950243</v>
          </cell>
          <cell r="AB138">
            <v>0</v>
          </cell>
          <cell r="AC138">
            <v>0</v>
          </cell>
          <cell r="AD138">
            <v>0</v>
          </cell>
          <cell r="AE138">
            <v>0</v>
          </cell>
          <cell r="AF138">
            <v>0</v>
          </cell>
          <cell r="AG138">
            <v>0</v>
          </cell>
          <cell r="AH138">
            <v>0</v>
          </cell>
          <cell r="AI138">
            <v>0</v>
          </cell>
          <cell r="AJ138">
            <v>0</v>
          </cell>
          <cell r="AK138">
            <v>0</v>
          </cell>
          <cell r="AL138">
            <v>0</v>
          </cell>
          <cell r="AM138">
            <v>56662</v>
          </cell>
          <cell r="AN138">
            <v>45329.599999999999</v>
          </cell>
          <cell r="AO138">
            <v>10199.16</v>
          </cell>
          <cell r="AP138">
            <v>1133.24</v>
          </cell>
          <cell r="AQ138">
            <v>113324</v>
          </cell>
          <cell r="AR138">
            <v>13714231</v>
          </cell>
          <cell r="AS138">
            <v>12046292</v>
          </cell>
          <cell r="AT138">
            <v>2468562</v>
          </cell>
          <cell r="AU138">
            <v>274284</v>
          </cell>
          <cell r="AV138">
            <v>28503369</v>
          </cell>
          <cell r="AW138">
            <v>127399</v>
          </cell>
          <cell r="AX138">
            <v>26097</v>
          </cell>
          <cell r="AY138">
            <v>2900</v>
          </cell>
          <cell r="AZ138">
            <v>156396</v>
          </cell>
          <cell r="BA138">
            <v>438075</v>
          </cell>
          <cell r="BB138">
            <v>98567</v>
          </cell>
          <cell r="BC138">
            <v>10952</v>
          </cell>
          <cell r="BD138">
            <v>547594</v>
          </cell>
          <cell r="BE138">
            <v>0</v>
          </cell>
          <cell r="BF138">
            <v>0</v>
          </cell>
          <cell r="BG138">
            <v>0</v>
          </cell>
          <cell r="BH138">
            <v>0</v>
          </cell>
          <cell r="BI138">
            <v>0</v>
          </cell>
          <cell r="BJ138">
            <v>0</v>
          </cell>
          <cell r="BK138">
            <v>0</v>
          </cell>
          <cell r="BL138">
            <v>0</v>
          </cell>
          <cell r="BM138">
            <v>13296</v>
          </cell>
          <cell r="BN138">
            <v>2991</v>
          </cell>
          <cell r="BO138">
            <v>332</v>
          </cell>
          <cell r="BP138">
            <v>16619</v>
          </cell>
          <cell r="BQ138">
            <v>173069</v>
          </cell>
          <cell r="BR138">
            <v>38941</v>
          </cell>
          <cell r="BS138">
            <v>4327</v>
          </cell>
          <cell r="BT138">
            <v>216337</v>
          </cell>
          <cell r="BU138">
            <v>751839</v>
          </cell>
          <cell r="BV138">
            <v>166596</v>
          </cell>
          <cell r="BW138">
            <v>18511</v>
          </cell>
          <cell r="BX138">
            <v>936946</v>
          </cell>
          <cell r="BY138" t="str">
            <v>Hinckley &amp; Bosworth</v>
          </cell>
          <cell r="BZ138" t="str">
            <v>Leicestershire</v>
          </cell>
          <cell r="CA138" t="str">
            <v>Leicestershire Fire Authority</v>
          </cell>
        </row>
        <row r="139">
          <cell r="A139">
            <v>132</v>
          </cell>
          <cell r="B139" t="str">
            <v>Horsham</v>
          </cell>
          <cell r="C139" t="str">
            <v>E3835</v>
          </cell>
          <cell r="D139">
            <v>39121262.700000003</v>
          </cell>
          <cell r="E139">
            <v>533.92999999999995</v>
          </cell>
          <cell r="F139">
            <v>0</v>
          </cell>
          <cell r="G139">
            <v>178215</v>
          </cell>
          <cell r="H139">
            <v>0</v>
          </cell>
          <cell r="I139">
            <v>178215</v>
          </cell>
          <cell r="J139">
            <v>0</v>
          </cell>
          <cell r="K139">
            <v>0</v>
          </cell>
          <cell r="L139">
            <v>0</v>
          </cell>
          <cell r="M139">
            <v>0</v>
          </cell>
          <cell r="N139">
            <v>0</v>
          </cell>
          <cell r="O139">
            <v>0</v>
          </cell>
          <cell r="P139">
            <v>38943581.600000001</v>
          </cell>
          <cell r="Q139">
            <v>19471790.600000001</v>
          </cell>
          <cell r="R139">
            <v>15577433</v>
          </cell>
          <cell r="S139">
            <v>3894358</v>
          </cell>
          <cell r="T139">
            <v>0</v>
          </cell>
          <cell r="U139">
            <v>38943582</v>
          </cell>
          <cell r="V139">
            <v>0</v>
          </cell>
          <cell r="W139">
            <v>19471790.600000001</v>
          </cell>
          <cell r="X139">
            <v>178215</v>
          </cell>
          <cell r="Y139">
            <v>178215</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-7.0000000000000007E-2</v>
          </cell>
          <cell r="AN139">
            <v>-0.05</v>
          </cell>
          <cell r="AO139">
            <v>-0.01</v>
          </cell>
          <cell r="AP139">
            <v>0</v>
          </cell>
          <cell r="AQ139">
            <v>-0.13</v>
          </cell>
          <cell r="AR139">
            <v>19471791</v>
          </cell>
          <cell r="AS139">
            <v>15755648</v>
          </cell>
          <cell r="AT139">
            <v>3894358</v>
          </cell>
          <cell r="AU139">
            <v>0</v>
          </cell>
          <cell r="AV139">
            <v>39121797</v>
          </cell>
          <cell r="AW139">
            <v>167257</v>
          </cell>
          <cell r="AX139">
            <v>41341</v>
          </cell>
          <cell r="AY139">
            <v>0</v>
          </cell>
          <cell r="AZ139">
            <v>208598</v>
          </cell>
          <cell r="BA139">
            <v>482534</v>
          </cell>
          <cell r="BB139">
            <v>120633</v>
          </cell>
          <cell r="BC139">
            <v>0</v>
          </cell>
          <cell r="BD139">
            <v>603167</v>
          </cell>
          <cell r="BE139">
            <v>9748</v>
          </cell>
          <cell r="BF139">
            <v>2437</v>
          </cell>
          <cell r="BG139">
            <v>0</v>
          </cell>
          <cell r="BH139">
            <v>12185</v>
          </cell>
          <cell r="BI139">
            <v>3758</v>
          </cell>
          <cell r="BJ139">
            <v>939</v>
          </cell>
          <cell r="BK139">
            <v>0</v>
          </cell>
          <cell r="BL139">
            <v>4697</v>
          </cell>
          <cell r="BM139">
            <v>24266</v>
          </cell>
          <cell r="BN139">
            <v>6066</v>
          </cell>
          <cell r="BO139">
            <v>0</v>
          </cell>
          <cell r="BP139">
            <v>30332</v>
          </cell>
          <cell r="BQ139">
            <v>293233</v>
          </cell>
          <cell r="BR139">
            <v>73308</v>
          </cell>
          <cell r="BS139">
            <v>0</v>
          </cell>
          <cell r="BT139">
            <v>366541</v>
          </cell>
          <cell r="BU139">
            <v>980796</v>
          </cell>
          <cell r="BV139">
            <v>244724</v>
          </cell>
          <cell r="BW139">
            <v>0</v>
          </cell>
          <cell r="BX139">
            <v>1225520</v>
          </cell>
          <cell r="BY139" t="str">
            <v>Horsham</v>
          </cell>
          <cell r="BZ139" t="str">
            <v>West Sussex</v>
          </cell>
          <cell r="CA139" t="str">
            <v>County</v>
          </cell>
        </row>
        <row r="140">
          <cell r="A140">
            <v>133</v>
          </cell>
          <cell r="B140" t="str">
            <v>Hounslow</v>
          </cell>
          <cell r="C140" t="str">
            <v>E5042</v>
          </cell>
          <cell r="D140">
            <v>150794639</v>
          </cell>
          <cell r="E140">
            <v>460351</v>
          </cell>
          <cell r="F140">
            <v>0</v>
          </cell>
          <cell r="G140">
            <v>398763</v>
          </cell>
          <cell r="H140">
            <v>0</v>
          </cell>
          <cell r="I140">
            <v>398763</v>
          </cell>
          <cell r="J140">
            <v>0</v>
          </cell>
          <cell r="K140">
            <v>0</v>
          </cell>
          <cell r="L140">
            <v>0</v>
          </cell>
          <cell r="M140">
            <v>0</v>
          </cell>
          <cell r="N140">
            <v>0</v>
          </cell>
          <cell r="O140">
            <v>0</v>
          </cell>
          <cell r="P140">
            <v>150856227</v>
          </cell>
          <cell r="Q140">
            <v>75428114</v>
          </cell>
          <cell r="R140">
            <v>45256868</v>
          </cell>
          <cell r="S140">
            <v>30171245</v>
          </cell>
          <cell r="T140">
            <v>0</v>
          </cell>
          <cell r="U140">
            <v>150856227</v>
          </cell>
          <cell r="V140">
            <v>0</v>
          </cell>
          <cell r="W140">
            <v>75428114</v>
          </cell>
          <cell r="X140">
            <v>398763</v>
          </cell>
          <cell r="Y140">
            <v>398763</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-2961929.9</v>
          </cell>
          <cell r="AN140">
            <v>-1777157.9</v>
          </cell>
          <cell r="AO140">
            <v>-1184771.8999999999</v>
          </cell>
          <cell r="AP140">
            <v>0</v>
          </cell>
          <cell r="AQ140">
            <v>-5923859.7000000002</v>
          </cell>
          <cell r="AR140">
            <v>72466184</v>
          </cell>
          <cell r="AS140">
            <v>43878473</v>
          </cell>
          <cell r="AT140">
            <v>28986473</v>
          </cell>
          <cell r="AU140">
            <v>0</v>
          </cell>
          <cell r="AV140">
            <v>145331130</v>
          </cell>
          <cell r="AW140">
            <v>484667</v>
          </cell>
          <cell r="AX140">
            <v>320289</v>
          </cell>
          <cell r="AY140">
            <v>0</v>
          </cell>
          <cell r="AZ140">
            <v>804956</v>
          </cell>
          <cell r="BA140">
            <v>380839</v>
          </cell>
          <cell r="BB140">
            <v>253892</v>
          </cell>
          <cell r="BC140">
            <v>0</v>
          </cell>
          <cell r="BD140">
            <v>634731</v>
          </cell>
          <cell r="BE140">
            <v>0</v>
          </cell>
          <cell r="BF140">
            <v>0</v>
          </cell>
          <cell r="BG140">
            <v>0</v>
          </cell>
          <cell r="BH140">
            <v>0</v>
          </cell>
          <cell r="BI140">
            <v>0</v>
          </cell>
          <cell r="BJ140">
            <v>0</v>
          </cell>
          <cell r="BK140">
            <v>0</v>
          </cell>
          <cell r="BL140">
            <v>0</v>
          </cell>
          <cell r="BM140">
            <v>12827</v>
          </cell>
          <cell r="BN140">
            <v>8551</v>
          </cell>
          <cell r="BO140">
            <v>0</v>
          </cell>
          <cell r="BP140">
            <v>21378</v>
          </cell>
          <cell r="BQ140">
            <v>151592</v>
          </cell>
          <cell r="BR140">
            <v>101062</v>
          </cell>
          <cell r="BS140">
            <v>0</v>
          </cell>
          <cell r="BT140">
            <v>252654</v>
          </cell>
          <cell r="BU140">
            <v>1029925</v>
          </cell>
          <cell r="BV140">
            <v>683794</v>
          </cell>
          <cell r="BW140">
            <v>0</v>
          </cell>
          <cell r="BX140">
            <v>1713719</v>
          </cell>
          <cell r="BY140" t="str">
            <v>Hounslow</v>
          </cell>
          <cell r="BZ140" t="str">
            <v>Greater London Authority</v>
          </cell>
          <cell r="CA140" t="str">
            <v>NA</v>
          </cell>
        </row>
        <row r="141">
          <cell r="A141">
            <v>134</v>
          </cell>
          <cell r="B141" t="str">
            <v>Huntingdonshire</v>
          </cell>
          <cell r="C141" t="str">
            <v>E0551</v>
          </cell>
          <cell r="D141">
            <v>58479237</v>
          </cell>
          <cell r="E141">
            <v>83671</v>
          </cell>
          <cell r="F141">
            <v>0</v>
          </cell>
          <cell r="G141">
            <v>221615</v>
          </cell>
          <cell r="H141">
            <v>0</v>
          </cell>
          <cell r="I141">
            <v>221615</v>
          </cell>
          <cell r="J141">
            <v>0</v>
          </cell>
          <cell r="K141">
            <v>43945</v>
          </cell>
          <cell r="L141">
            <v>0</v>
          </cell>
          <cell r="M141">
            <v>195210</v>
          </cell>
          <cell r="N141">
            <v>195210</v>
          </cell>
          <cell r="O141">
            <v>0</v>
          </cell>
          <cell r="P141">
            <v>58102138</v>
          </cell>
          <cell r="Q141">
            <v>29051070</v>
          </cell>
          <cell r="R141">
            <v>23240855</v>
          </cell>
          <cell r="S141">
            <v>5229192</v>
          </cell>
          <cell r="T141">
            <v>581021</v>
          </cell>
          <cell r="U141">
            <v>58102138</v>
          </cell>
          <cell r="V141">
            <v>625479</v>
          </cell>
          <cell r="W141">
            <v>28425591</v>
          </cell>
          <cell r="X141">
            <v>221615</v>
          </cell>
          <cell r="Y141">
            <v>221615</v>
          </cell>
          <cell r="Z141">
            <v>43945</v>
          </cell>
          <cell r="AA141">
            <v>43945</v>
          </cell>
          <cell r="AB141">
            <v>0</v>
          </cell>
          <cell r="AC141">
            <v>0</v>
          </cell>
          <cell r="AD141">
            <v>195210</v>
          </cell>
          <cell r="AE141">
            <v>0</v>
          </cell>
          <cell r="AF141">
            <v>195210</v>
          </cell>
          <cell r="AG141">
            <v>625479</v>
          </cell>
          <cell r="AH141">
            <v>0</v>
          </cell>
          <cell r="AI141">
            <v>0</v>
          </cell>
          <cell r="AJ141">
            <v>625479</v>
          </cell>
          <cell r="AK141">
            <v>0</v>
          </cell>
          <cell r="AL141">
            <v>0</v>
          </cell>
          <cell r="AM141">
            <v>-1422993</v>
          </cell>
          <cell r="AN141">
            <v>-1138394.3999999999</v>
          </cell>
          <cell r="AO141">
            <v>-256138.74</v>
          </cell>
          <cell r="AP141">
            <v>-28459.86</v>
          </cell>
          <cell r="AQ141">
            <v>-2845986</v>
          </cell>
          <cell r="AR141">
            <v>27002598</v>
          </cell>
          <cell r="AS141">
            <v>23188710</v>
          </cell>
          <cell r="AT141">
            <v>4973053</v>
          </cell>
          <cell r="AU141">
            <v>552561</v>
          </cell>
          <cell r="AV141">
            <v>55716922</v>
          </cell>
          <cell r="AW141">
            <v>258250</v>
          </cell>
          <cell r="AX141">
            <v>55512</v>
          </cell>
          <cell r="AY141">
            <v>6168</v>
          </cell>
          <cell r="AZ141">
            <v>319930</v>
          </cell>
          <cell r="BA141">
            <v>542728</v>
          </cell>
          <cell r="BB141">
            <v>122114</v>
          </cell>
          <cell r="BC141">
            <v>13568</v>
          </cell>
          <cell r="BD141">
            <v>678410</v>
          </cell>
          <cell r="BE141">
            <v>20212</v>
          </cell>
          <cell r="BF141">
            <v>4548</v>
          </cell>
          <cell r="BG141">
            <v>505</v>
          </cell>
          <cell r="BH141">
            <v>25265</v>
          </cell>
          <cell r="BI141">
            <v>8085</v>
          </cell>
          <cell r="BJ141">
            <v>1819</v>
          </cell>
          <cell r="BK141">
            <v>202</v>
          </cell>
          <cell r="BL141">
            <v>10106</v>
          </cell>
          <cell r="BM141">
            <v>10106</v>
          </cell>
          <cell r="BN141">
            <v>2274</v>
          </cell>
          <cell r="BO141">
            <v>253</v>
          </cell>
          <cell r="BP141">
            <v>12633</v>
          </cell>
          <cell r="BQ141">
            <v>20212</v>
          </cell>
          <cell r="BR141">
            <v>4548</v>
          </cell>
          <cell r="BS141">
            <v>505</v>
          </cell>
          <cell r="BT141">
            <v>25265</v>
          </cell>
          <cell r="BU141">
            <v>859593</v>
          </cell>
          <cell r="BV141">
            <v>190815</v>
          </cell>
          <cell r="BW141">
            <v>21201</v>
          </cell>
          <cell r="BX141">
            <v>1071609</v>
          </cell>
          <cell r="BY141" t="str">
            <v>Huntingdonshire</v>
          </cell>
          <cell r="BZ141" t="str">
            <v>Cambridgeshire</v>
          </cell>
          <cell r="CA141" t="str">
            <v>Cambridgeshire Fire Authority</v>
          </cell>
        </row>
        <row r="142">
          <cell r="A142">
            <v>135</v>
          </cell>
          <cell r="B142" t="str">
            <v>Hyndburn</v>
          </cell>
          <cell r="C142" t="str">
            <v>E2336</v>
          </cell>
          <cell r="D142">
            <v>20667305.199999999</v>
          </cell>
          <cell r="E142">
            <v>76348</v>
          </cell>
          <cell r="F142">
            <v>0</v>
          </cell>
          <cell r="G142">
            <v>132514</v>
          </cell>
          <cell r="H142">
            <v>0</v>
          </cell>
          <cell r="I142">
            <v>132514</v>
          </cell>
          <cell r="J142">
            <v>0</v>
          </cell>
          <cell r="K142">
            <v>0</v>
          </cell>
          <cell r="L142">
            <v>0</v>
          </cell>
          <cell r="M142">
            <v>0</v>
          </cell>
          <cell r="N142">
            <v>0</v>
          </cell>
          <cell r="O142">
            <v>0</v>
          </cell>
          <cell r="P142">
            <v>20611139.199999999</v>
          </cell>
          <cell r="Q142">
            <v>10305569.199999999</v>
          </cell>
          <cell r="R142">
            <v>8244456</v>
          </cell>
          <cell r="S142">
            <v>1855003</v>
          </cell>
          <cell r="T142">
            <v>206111</v>
          </cell>
          <cell r="U142">
            <v>20611139</v>
          </cell>
          <cell r="V142">
            <v>0</v>
          </cell>
          <cell r="W142">
            <v>10305569.199999999</v>
          </cell>
          <cell r="X142">
            <v>132514</v>
          </cell>
          <cell r="Y142">
            <v>132514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-770442.5</v>
          </cell>
          <cell r="AN142">
            <v>-616354</v>
          </cell>
          <cell r="AO142">
            <v>-138679.65</v>
          </cell>
          <cell r="AP142">
            <v>-15408.85</v>
          </cell>
          <cell r="AQ142">
            <v>-1540885</v>
          </cell>
          <cell r="AR142">
            <v>9535127</v>
          </cell>
          <cell r="AS142">
            <v>7760616</v>
          </cell>
          <cell r="AT142">
            <v>1716323</v>
          </cell>
          <cell r="AU142">
            <v>190702</v>
          </cell>
          <cell r="AV142">
            <v>19202768</v>
          </cell>
          <cell r="AW142">
            <v>88927</v>
          </cell>
          <cell r="AX142">
            <v>19692</v>
          </cell>
          <cell r="AY142">
            <v>2188</v>
          </cell>
          <cell r="AZ142">
            <v>110807</v>
          </cell>
          <cell r="BA142">
            <v>448164</v>
          </cell>
          <cell r="BB142">
            <v>100837</v>
          </cell>
          <cell r="BC142">
            <v>11204</v>
          </cell>
          <cell r="BD142">
            <v>560205</v>
          </cell>
          <cell r="BE142">
            <v>0</v>
          </cell>
          <cell r="BF142">
            <v>0</v>
          </cell>
          <cell r="BG142">
            <v>0</v>
          </cell>
          <cell r="BH142">
            <v>0</v>
          </cell>
          <cell r="BI142">
            <v>0</v>
          </cell>
          <cell r="BJ142">
            <v>0</v>
          </cell>
          <cell r="BK142">
            <v>0</v>
          </cell>
          <cell r="BL142">
            <v>0</v>
          </cell>
          <cell r="BM142">
            <v>26692</v>
          </cell>
          <cell r="BN142">
            <v>6006</v>
          </cell>
          <cell r="BO142">
            <v>667</v>
          </cell>
          <cell r="BP142">
            <v>33365</v>
          </cell>
          <cell r="BQ142">
            <v>149962</v>
          </cell>
          <cell r="BR142">
            <v>33741</v>
          </cell>
          <cell r="BS142">
            <v>3749</v>
          </cell>
          <cell r="BT142">
            <v>187452</v>
          </cell>
          <cell r="BU142">
            <v>713745</v>
          </cell>
          <cell r="BV142">
            <v>160276</v>
          </cell>
          <cell r="BW142">
            <v>17808</v>
          </cell>
          <cell r="BX142">
            <v>891829</v>
          </cell>
          <cell r="BY142" t="str">
            <v>Hyndburn</v>
          </cell>
          <cell r="BZ142" t="str">
            <v>Lancashire</v>
          </cell>
          <cell r="CA142" t="str">
            <v>Lancashire Fire Authority</v>
          </cell>
        </row>
        <row r="143">
          <cell r="A143">
            <v>136</v>
          </cell>
          <cell r="B143" t="str">
            <v>Ipswich</v>
          </cell>
          <cell r="C143" t="str">
            <v>E3533</v>
          </cell>
          <cell r="D143">
            <v>55954634.600000001</v>
          </cell>
          <cell r="E143">
            <v>80309.77</v>
          </cell>
          <cell r="F143">
            <v>0</v>
          </cell>
          <cell r="G143">
            <v>193509</v>
          </cell>
          <cell r="H143">
            <v>0</v>
          </cell>
          <cell r="I143">
            <v>193509</v>
          </cell>
          <cell r="J143">
            <v>0</v>
          </cell>
          <cell r="K143">
            <v>0</v>
          </cell>
          <cell r="L143">
            <v>0</v>
          </cell>
          <cell r="M143">
            <v>0</v>
          </cell>
          <cell r="N143">
            <v>0</v>
          </cell>
          <cell r="O143">
            <v>0</v>
          </cell>
          <cell r="P143">
            <v>55841435.399999999</v>
          </cell>
          <cell r="Q143">
            <v>27920717.399999999</v>
          </cell>
          <cell r="R143">
            <v>22336574</v>
          </cell>
          <cell r="S143">
            <v>5584144</v>
          </cell>
          <cell r="T143">
            <v>0</v>
          </cell>
          <cell r="U143">
            <v>55841435</v>
          </cell>
          <cell r="V143">
            <v>0</v>
          </cell>
          <cell r="W143">
            <v>27920717.399999999</v>
          </cell>
          <cell r="X143">
            <v>193509</v>
          </cell>
          <cell r="Y143">
            <v>193509</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303795</v>
          </cell>
          <cell r="AN143">
            <v>243036</v>
          </cell>
          <cell r="AO143">
            <v>60759</v>
          </cell>
          <cell r="AP143">
            <v>0</v>
          </cell>
          <cell r="AQ143">
            <v>607590</v>
          </cell>
          <cell r="AR143">
            <v>28224512</v>
          </cell>
          <cell r="AS143">
            <v>22773119</v>
          </cell>
          <cell r="AT143">
            <v>5644903</v>
          </cell>
          <cell r="AU143">
            <v>0</v>
          </cell>
          <cell r="AV143">
            <v>56642534</v>
          </cell>
          <cell r="AW143">
            <v>239173</v>
          </cell>
          <cell r="AX143">
            <v>59280</v>
          </cell>
          <cell r="AY143">
            <v>0</v>
          </cell>
          <cell r="AZ143">
            <v>298453</v>
          </cell>
          <cell r="BA143">
            <v>435262</v>
          </cell>
          <cell r="BB143">
            <v>108815</v>
          </cell>
          <cell r="BC143">
            <v>0</v>
          </cell>
          <cell r="BD143">
            <v>544077</v>
          </cell>
          <cell r="BE143">
            <v>8793</v>
          </cell>
          <cell r="BF143">
            <v>2198</v>
          </cell>
          <cell r="BG143">
            <v>0</v>
          </cell>
          <cell r="BH143">
            <v>10991</v>
          </cell>
          <cell r="BI143">
            <v>0</v>
          </cell>
          <cell r="BJ143">
            <v>0</v>
          </cell>
          <cell r="BK143">
            <v>0</v>
          </cell>
          <cell r="BL143">
            <v>0</v>
          </cell>
          <cell r="BM143">
            <v>60637</v>
          </cell>
          <cell r="BN143">
            <v>15159</v>
          </cell>
          <cell r="BO143">
            <v>0</v>
          </cell>
          <cell r="BP143">
            <v>75796</v>
          </cell>
          <cell r="BQ143">
            <v>121274</v>
          </cell>
          <cell r="BR143">
            <v>30318</v>
          </cell>
          <cell r="BS143">
            <v>0</v>
          </cell>
          <cell r="BT143">
            <v>151592</v>
          </cell>
          <cell r="BU143">
            <v>865139</v>
          </cell>
          <cell r="BV143">
            <v>215770</v>
          </cell>
          <cell r="BW143">
            <v>0</v>
          </cell>
          <cell r="BX143">
            <v>1080909</v>
          </cell>
          <cell r="BY143" t="str">
            <v>Ipswich</v>
          </cell>
          <cell r="BZ143" t="str">
            <v>Suffolk</v>
          </cell>
          <cell r="CA143" t="str">
            <v>County</v>
          </cell>
        </row>
        <row r="144">
          <cell r="A144">
            <v>137</v>
          </cell>
          <cell r="B144" t="str">
            <v>Isle of Wight Council</v>
          </cell>
          <cell r="C144" t="str">
            <v>E2101</v>
          </cell>
          <cell r="D144">
            <v>34598426.399999999</v>
          </cell>
          <cell r="E144">
            <v>17809</v>
          </cell>
          <cell r="F144">
            <v>0</v>
          </cell>
          <cell r="G144">
            <v>251556</v>
          </cell>
          <cell r="H144">
            <v>0</v>
          </cell>
          <cell r="I144">
            <v>251556</v>
          </cell>
          <cell r="J144">
            <v>0</v>
          </cell>
          <cell r="K144">
            <v>0</v>
          </cell>
          <cell r="L144">
            <v>0</v>
          </cell>
          <cell r="M144">
            <v>62832</v>
          </cell>
          <cell r="N144">
            <v>62832</v>
          </cell>
          <cell r="O144">
            <v>0</v>
          </cell>
          <cell r="P144">
            <v>34301847.399999999</v>
          </cell>
          <cell r="Q144">
            <v>17150923.399999999</v>
          </cell>
          <cell r="R144">
            <v>17150924</v>
          </cell>
          <cell r="S144">
            <v>0</v>
          </cell>
          <cell r="T144">
            <v>0</v>
          </cell>
          <cell r="U144">
            <v>34301847</v>
          </cell>
          <cell r="V144">
            <v>0</v>
          </cell>
          <cell r="W144">
            <v>17150923.399999999</v>
          </cell>
          <cell r="X144">
            <v>251556</v>
          </cell>
          <cell r="Y144">
            <v>251556</v>
          </cell>
          <cell r="Z144">
            <v>0</v>
          </cell>
          <cell r="AA144">
            <v>0</v>
          </cell>
          <cell r="AB144">
            <v>0</v>
          </cell>
          <cell r="AC144">
            <v>0</v>
          </cell>
          <cell r="AD144">
            <v>62832</v>
          </cell>
          <cell r="AE144">
            <v>0</v>
          </cell>
          <cell r="AF144">
            <v>62832</v>
          </cell>
          <cell r="AG144">
            <v>0</v>
          </cell>
          <cell r="AH144">
            <v>0</v>
          </cell>
          <cell r="AI144">
            <v>0</v>
          </cell>
          <cell r="AJ144">
            <v>0</v>
          </cell>
          <cell r="AK144">
            <v>0</v>
          </cell>
          <cell r="AL144">
            <v>0</v>
          </cell>
          <cell r="AM144">
            <v>-1769587.5</v>
          </cell>
          <cell r="AN144">
            <v>-1769587.5</v>
          </cell>
          <cell r="AO144">
            <v>0</v>
          </cell>
          <cell r="AP144">
            <v>0</v>
          </cell>
          <cell r="AQ144">
            <v>-3539175</v>
          </cell>
          <cell r="AR144">
            <v>15381336</v>
          </cell>
          <cell r="AS144">
            <v>15695725</v>
          </cell>
          <cell r="AT144">
            <v>0</v>
          </cell>
          <cell r="AU144">
            <v>0</v>
          </cell>
          <cell r="AV144">
            <v>31077060</v>
          </cell>
          <cell r="AW144">
            <v>185407</v>
          </cell>
          <cell r="AX144">
            <v>0</v>
          </cell>
          <cell r="AY144">
            <v>0</v>
          </cell>
          <cell r="AZ144">
            <v>185407</v>
          </cell>
          <cell r="BA144">
            <v>1086676</v>
          </cell>
          <cell r="BB144">
            <v>0</v>
          </cell>
          <cell r="BC144">
            <v>0</v>
          </cell>
          <cell r="BD144">
            <v>1086676</v>
          </cell>
          <cell r="BE144">
            <v>6064</v>
          </cell>
          <cell r="BF144">
            <v>0</v>
          </cell>
          <cell r="BG144">
            <v>0</v>
          </cell>
          <cell r="BH144">
            <v>6064</v>
          </cell>
          <cell r="BI144">
            <v>2527</v>
          </cell>
          <cell r="BJ144">
            <v>0</v>
          </cell>
          <cell r="BK144">
            <v>0</v>
          </cell>
          <cell r="BL144">
            <v>2527</v>
          </cell>
          <cell r="BM144">
            <v>50531</v>
          </cell>
          <cell r="BN144">
            <v>0</v>
          </cell>
          <cell r="BO144">
            <v>0</v>
          </cell>
          <cell r="BP144">
            <v>50531</v>
          </cell>
          <cell r="BQ144">
            <v>512887</v>
          </cell>
          <cell r="BR144">
            <v>0</v>
          </cell>
          <cell r="BS144">
            <v>0</v>
          </cell>
          <cell r="BT144">
            <v>512887</v>
          </cell>
          <cell r="BU144">
            <v>1844092</v>
          </cell>
          <cell r="BV144">
            <v>0</v>
          </cell>
          <cell r="BW144">
            <v>0</v>
          </cell>
          <cell r="BX144">
            <v>1844092</v>
          </cell>
          <cell r="BY144" t="str">
            <v>Isle of Wight Council UA</v>
          </cell>
          <cell r="BZ144" t="str">
            <v>UA</v>
          </cell>
          <cell r="CA144" t="str">
            <v>County</v>
          </cell>
        </row>
        <row r="145">
          <cell r="A145">
            <v>138</v>
          </cell>
          <cell r="B145" t="str">
            <v>Isles of Scilly</v>
          </cell>
          <cell r="C145" t="str">
            <v>E4001</v>
          </cell>
          <cell r="D145">
            <v>1594473.65</v>
          </cell>
          <cell r="E145">
            <v>14309</v>
          </cell>
          <cell r="F145">
            <v>0</v>
          </cell>
          <cell r="G145">
            <v>25335</v>
          </cell>
          <cell r="H145">
            <v>0</v>
          </cell>
          <cell r="I145">
            <v>25335</v>
          </cell>
          <cell r="J145">
            <v>0</v>
          </cell>
          <cell r="K145">
            <v>0</v>
          </cell>
          <cell r="L145">
            <v>0</v>
          </cell>
          <cell r="M145">
            <v>0</v>
          </cell>
          <cell r="N145">
            <v>0</v>
          </cell>
          <cell r="O145">
            <v>0</v>
          </cell>
          <cell r="P145">
            <v>1583447.65</v>
          </cell>
          <cell r="Q145">
            <v>791723.65</v>
          </cell>
          <cell r="R145">
            <v>791724</v>
          </cell>
          <cell r="S145">
            <v>0</v>
          </cell>
          <cell r="T145">
            <v>0</v>
          </cell>
          <cell r="U145">
            <v>1583448</v>
          </cell>
          <cell r="V145">
            <v>0</v>
          </cell>
          <cell r="W145">
            <v>791723.65</v>
          </cell>
          <cell r="X145">
            <v>25335</v>
          </cell>
          <cell r="Y145">
            <v>25335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-85766</v>
          </cell>
          <cell r="AN145">
            <v>-85766</v>
          </cell>
          <cell r="AO145">
            <v>0</v>
          </cell>
          <cell r="AP145">
            <v>0</v>
          </cell>
          <cell r="AQ145">
            <v>-171532</v>
          </cell>
          <cell r="AR145">
            <v>705958</v>
          </cell>
          <cell r="AS145">
            <v>731293</v>
          </cell>
          <cell r="AT145">
            <v>0</v>
          </cell>
          <cell r="AU145">
            <v>0</v>
          </cell>
          <cell r="AV145">
            <v>1437251</v>
          </cell>
          <cell r="AW145">
            <v>8674</v>
          </cell>
          <cell r="AX145">
            <v>0</v>
          </cell>
          <cell r="AY145">
            <v>0</v>
          </cell>
          <cell r="AZ145">
            <v>8674</v>
          </cell>
          <cell r="BA145">
            <v>75451</v>
          </cell>
          <cell r="BB145">
            <v>0</v>
          </cell>
          <cell r="BC145">
            <v>0</v>
          </cell>
          <cell r="BD145">
            <v>75451</v>
          </cell>
          <cell r="BE145">
            <v>0</v>
          </cell>
          <cell r="BF145">
            <v>0</v>
          </cell>
          <cell r="BG145">
            <v>0</v>
          </cell>
          <cell r="BH145">
            <v>0</v>
          </cell>
          <cell r="BI145">
            <v>0</v>
          </cell>
          <cell r="BJ145">
            <v>0</v>
          </cell>
          <cell r="BK145">
            <v>0</v>
          </cell>
          <cell r="BL145">
            <v>0</v>
          </cell>
          <cell r="BM145">
            <v>0</v>
          </cell>
          <cell r="BN145">
            <v>0</v>
          </cell>
          <cell r="BO145">
            <v>0</v>
          </cell>
          <cell r="BP145">
            <v>0</v>
          </cell>
          <cell r="BQ145">
            <v>22234</v>
          </cell>
          <cell r="BR145">
            <v>0</v>
          </cell>
          <cell r="BS145">
            <v>0</v>
          </cell>
          <cell r="BT145">
            <v>22234</v>
          </cell>
          <cell r="BU145">
            <v>106359</v>
          </cell>
          <cell r="BV145">
            <v>0</v>
          </cell>
          <cell r="BW145">
            <v>0</v>
          </cell>
          <cell r="BX145">
            <v>106359</v>
          </cell>
          <cell r="BY145" t="str">
            <v>Isles of Scilly</v>
          </cell>
          <cell r="BZ145" t="str">
            <v>UA</v>
          </cell>
          <cell r="CA145" t="str">
            <v>County</v>
          </cell>
        </row>
        <row r="146">
          <cell r="A146">
            <v>139</v>
          </cell>
          <cell r="B146" t="str">
            <v>Islington</v>
          </cell>
          <cell r="C146" t="str">
            <v>E5015</v>
          </cell>
          <cell r="D146">
            <v>187719773</v>
          </cell>
          <cell r="E146">
            <v>197923</v>
          </cell>
          <cell r="F146">
            <v>0</v>
          </cell>
          <cell r="G146">
            <v>647463</v>
          </cell>
          <cell r="H146">
            <v>0</v>
          </cell>
          <cell r="I146">
            <v>647463</v>
          </cell>
          <cell r="J146">
            <v>0</v>
          </cell>
          <cell r="K146">
            <v>0</v>
          </cell>
          <cell r="L146">
            <v>0</v>
          </cell>
          <cell r="M146">
            <v>0</v>
          </cell>
          <cell r="N146">
            <v>0</v>
          </cell>
          <cell r="O146">
            <v>0</v>
          </cell>
          <cell r="P146">
            <v>187270233</v>
          </cell>
          <cell r="Q146">
            <v>93635116</v>
          </cell>
          <cell r="R146">
            <v>56181070</v>
          </cell>
          <cell r="S146">
            <v>37454047</v>
          </cell>
          <cell r="T146">
            <v>0</v>
          </cell>
          <cell r="U146">
            <v>187270233</v>
          </cell>
          <cell r="V146">
            <v>0</v>
          </cell>
          <cell r="W146">
            <v>93635116</v>
          </cell>
          <cell r="X146">
            <v>647463</v>
          </cell>
          <cell r="Y146">
            <v>647463</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-833461</v>
          </cell>
          <cell r="AN146">
            <v>-500076.6</v>
          </cell>
          <cell r="AO146">
            <v>-333384.40000000002</v>
          </cell>
          <cell r="AP146">
            <v>0</v>
          </cell>
          <cell r="AQ146">
            <v>-1666922</v>
          </cell>
          <cell r="AR146">
            <v>92801655</v>
          </cell>
          <cell r="AS146">
            <v>56328456</v>
          </cell>
          <cell r="AT146">
            <v>37120663</v>
          </cell>
          <cell r="AU146">
            <v>0</v>
          </cell>
          <cell r="AV146">
            <v>186250774</v>
          </cell>
          <cell r="AW146">
            <v>603275</v>
          </cell>
          <cell r="AX146">
            <v>397601</v>
          </cell>
          <cell r="AY146">
            <v>0</v>
          </cell>
          <cell r="AZ146">
            <v>1000876</v>
          </cell>
          <cell r="BA146">
            <v>469242</v>
          </cell>
          <cell r="BB146">
            <v>312828</v>
          </cell>
          <cell r="BC146">
            <v>0</v>
          </cell>
          <cell r="BD146">
            <v>782070</v>
          </cell>
          <cell r="BE146">
            <v>3032</v>
          </cell>
          <cell r="BF146">
            <v>2021</v>
          </cell>
          <cell r="BG146">
            <v>0</v>
          </cell>
          <cell r="BH146">
            <v>5053</v>
          </cell>
          <cell r="BI146">
            <v>30319</v>
          </cell>
          <cell r="BJ146">
            <v>20212</v>
          </cell>
          <cell r="BK146">
            <v>0</v>
          </cell>
          <cell r="BL146">
            <v>50531</v>
          </cell>
          <cell r="BM146">
            <v>78467</v>
          </cell>
          <cell r="BN146">
            <v>52312</v>
          </cell>
          <cell r="BO146">
            <v>0</v>
          </cell>
          <cell r="BP146">
            <v>130779</v>
          </cell>
          <cell r="BQ146">
            <v>212381</v>
          </cell>
          <cell r="BR146">
            <v>141587</v>
          </cell>
          <cell r="BS146">
            <v>0</v>
          </cell>
          <cell r="BT146">
            <v>353968</v>
          </cell>
          <cell r="BU146">
            <v>1396716</v>
          </cell>
          <cell r="BV146">
            <v>926561</v>
          </cell>
          <cell r="BW146">
            <v>0</v>
          </cell>
          <cell r="BX146">
            <v>2323277</v>
          </cell>
          <cell r="BY146" t="str">
            <v>Islington</v>
          </cell>
          <cell r="BZ146" t="str">
            <v>Greater London Authority</v>
          </cell>
          <cell r="CA146" t="str">
            <v>NA</v>
          </cell>
        </row>
        <row r="147">
          <cell r="A147">
            <v>140</v>
          </cell>
          <cell r="B147" t="str">
            <v>Kensington and Chelsea</v>
          </cell>
          <cell r="C147" t="str">
            <v>E5016</v>
          </cell>
          <cell r="D147">
            <v>268050941</v>
          </cell>
          <cell r="E147">
            <v>357860</v>
          </cell>
          <cell r="F147">
            <v>0</v>
          </cell>
          <cell r="G147">
            <v>616397</v>
          </cell>
          <cell r="H147">
            <v>0</v>
          </cell>
          <cell r="I147">
            <v>616397</v>
          </cell>
          <cell r="J147">
            <v>0</v>
          </cell>
          <cell r="K147">
            <v>0</v>
          </cell>
          <cell r="L147">
            <v>0</v>
          </cell>
          <cell r="M147">
            <v>0</v>
          </cell>
          <cell r="N147">
            <v>0</v>
          </cell>
          <cell r="O147">
            <v>0</v>
          </cell>
          <cell r="P147">
            <v>267792404</v>
          </cell>
          <cell r="Q147">
            <v>133896202</v>
          </cell>
          <cell r="R147">
            <v>80337721</v>
          </cell>
          <cell r="S147">
            <v>53558481</v>
          </cell>
          <cell r="T147">
            <v>0</v>
          </cell>
          <cell r="U147">
            <v>267792404</v>
          </cell>
          <cell r="V147">
            <v>0</v>
          </cell>
          <cell r="W147">
            <v>133896202</v>
          </cell>
          <cell r="X147">
            <v>616397</v>
          </cell>
          <cell r="Y147">
            <v>616397</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133896202</v>
          </cell>
          <cell r="AS147">
            <v>80954118</v>
          </cell>
          <cell r="AT147">
            <v>53558481</v>
          </cell>
          <cell r="AU147">
            <v>0</v>
          </cell>
          <cell r="AV147">
            <v>268408801</v>
          </cell>
          <cell r="AW147">
            <v>859386</v>
          </cell>
          <cell r="AX147">
            <v>568561</v>
          </cell>
          <cell r="AY147">
            <v>0</v>
          </cell>
          <cell r="AZ147">
            <v>1427947</v>
          </cell>
          <cell r="BA147">
            <v>216778</v>
          </cell>
          <cell r="BB147">
            <v>144519</v>
          </cell>
          <cell r="BC147">
            <v>0</v>
          </cell>
          <cell r="BD147">
            <v>361297</v>
          </cell>
          <cell r="BE147">
            <v>0</v>
          </cell>
          <cell r="BF147">
            <v>0</v>
          </cell>
          <cell r="BG147">
            <v>0</v>
          </cell>
          <cell r="BH147">
            <v>0</v>
          </cell>
          <cell r="BI147">
            <v>18191</v>
          </cell>
          <cell r="BJ147">
            <v>12127</v>
          </cell>
          <cell r="BK147">
            <v>0</v>
          </cell>
          <cell r="BL147">
            <v>30318</v>
          </cell>
          <cell r="BM147">
            <v>121274</v>
          </cell>
          <cell r="BN147">
            <v>80849</v>
          </cell>
          <cell r="BO147">
            <v>0</v>
          </cell>
          <cell r="BP147">
            <v>202123</v>
          </cell>
          <cell r="BQ147">
            <v>532089</v>
          </cell>
          <cell r="BR147">
            <v>354726</v>
          </cell>
          <cell r="BS147">
            <v>0</v>
          </cell>
          <cell r="BT147">
            <v>886815</v>
          </cell>
          <cell r="BU147">
            <v>1747718</v>
          </cell>
          <cell r="BV147">
            <v>1160782</v>
          </cell>
          <cell r="BW147">
            <v>0</v>
          </cell>
          <cell r="BX147">
            <v>2908500</v>
          </cell>
          <cell r="BY147" t="str">
            <v>Kensington &amp; Chelsea</v>
          </cell>
          <cell r="BZ147" t="str">
            <v>Greater London Authority</v>
          </cell>
          <cell r="CA147" t="str">
            <v>NA</v>
          </cell>
        </row>
        <row r="148">
          <cell r="A148">
            <v>141</v>
          </cell>
          <cell r="B148" t="str">
            <v>Kettering</v>
          </cell>
          <cell r="C148" t="str">
            <v>E2834</v>
          </cell>
          <cell r="D148">
            <v>30655677</v>
          </cell>
          <cell r="E148">
            <v>0</v>
          </cell>
          <cell r="F148">
            <v>51057</v>
          </cell>
          <cell r="G148">
            <v>110664</v>
          </cell>
          <cell r="H148">
            <v>0</v>
          </cell>
          <cell r="I148">
            <v>110664</v>
          </cell>
          <cell r="J148">
            <v>0</v>
          </cell>
          <cell r="K148">
            <v>0</v>
          </cell>
          <cell r="L148">
            <v>0</v>
          </cell>
          <cell r="M148">
            <v>0</v>
          </cell>
          <cell r="N148">
            <v>0</v>
          </cell>
          <cell r="O148">
            <v>0</v>
          </cell>
          <cell r="P148">
            <v>30493956</v>
          </cell>
          <cell r="Q148">
            <v>15246978</v>
          </cell>
          <cell r="R148">
            <v>12197582</v>
          </cell>
          <cell r="S148">
            <v>3049396</v>
          </cell>
          <cell r="T148">
            <v>0</v>
          </cell>
          <cell r="U148">
            <v>30493956</v>
          </cell>
          <cell r="V148">
            <v>0</v>
          </cell>
          <cell r="W148">
            <v>15246978</v>
          </cell>
          <cell r="X148">
            <v>110664</v>
          </cell>
          <cell r="Y148">
            <v>110664</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233992.5</v>
          </cell>
          <cell r="AN148">
            <v>187194</v>
          </cell>
          <cell r="AO148">
            <v>46798.5</v>
          </cell>
          <cell r="AP148">
            <v>0</v>
          </cell>
          <cell r="AQ148">
            <v>467985</v>
          </cell>
          <cell r="AR148">
            <v>15480971</v>
          </cell>
          <cell r="AS148">
            <v>12495440</v>
          </cell>
          <cell r="AT148">
            <v>3096195</v>
          </cell>
          <cell r="AU148">
            <v>0</v>
          </cell>
          <cell r="AV148">
            <v>31072605</v>
          </cell>
          <cell r="AW148">
            <v>130661</v>
          </cell>
          <cell r="AX148">
            <v>32372</v>
          </cell>
          <cell r="AY148">
            <v>0</v>
          </cell>
          <cell r="AZ148">
            <v>163033</v>
          </cell>
          <cell r="BA148">
            <v>309263</v>
          </cell>
          <cell r="BB148">
            <v>77316</v>
          </cell>
          <cell r="BC148">
            <v>0</v>
          </cell>
          <cell r="BD148">
            <v>386579</v>
          </cell>
          <cell r="BE148">
            <v>12623</v>
          </cell>
          <cell r="BF148">
            <v>3156</v>
          </cell>
          <cell r="BG148">
            <v>0</v>
          </cell>
          <cell r="BH148">
            <v>15779</v>
          </cell>
          <cell r="BI148">
            <v>0</v>
          </cell>
          <cell r="BJ148">
            <v>0</v>
          </cell>
          <cell r="BK148">
            <v>0</v>
          </cell>
          <cell r="BL148">
            <v>0</v>
          </cell>
          <cell r="BM148">
            <v>40930</v>
          </cell>
          <cell r="BN148">
            <v>4548</v>
          </cell>
          <cell r="BO148">
            <v>0</v>
          </cell>
          <cell r="BP148">
            <v>45478</v>
          </cell>
          <cell r="BQ148">
            <v>186458</v>
          </cell>
          <cell r="BR148">
            <v>20718</v>
          </cell>
          <cell r="BS148">
            <v>0</v>
          </cell>
          <cell r="BT148">
            <v>207176</v>
          </cell>
          <cell r="BU148">
            <v>679935</v>
          </cell>
          <cell r="BV148">
            <v>138110</v>
          </cell>
          <cell r="BW148">
            <v>0</v>
          </cell>
          <cell r="BX148">
            <v>818045</v>
          </cell>
          <cell r="BY148" t="str">
            <v>Kettering</v>
          </cell>
          <cell r="BZ148" t="str">
            <v>Northamptonshire</v>
          </cell>
          <cell r="CA148" t="str">
            <v>County</v>
          </cell>
        </row>
        <row r="149">
          <cell r="A149">
            <v>142</v>
          </cell>
          <cell r="B149" t="str">
            <v>Kings Lynn and West Norfolk</v>
          </cell>
          <cell r="C149" t="str">
            <v>E2634</v>
          </cell>
          <cell r="D149">
            <v>40267972</v>
          </cell>
          <cell r="E149">
            <v>219374</v>
          </cell>
          <cell r="F149">
            <v>0</v>
          </cell>
          <cell r="G149">
            <v>217818</v>
          </cell>
          <cell r="H149">
            <v>0</v>
          </cell>
          <cell r="I149">
            <v>217818</v>
          </cell>
          <cell r="J149">
            <v>0</v>
          </cell>
          <cell r="K149">
            <v>0</v>
          </cell>
          <cell r="L149">
            <v>0</v>
          </cell>
          <cell r="M149">
            <v>506100</v>
          </cell>
          <cell r="N149">
            <v>506100</v>
          </cell>
          <cell r="O149">
            <v>0</v>
          </cell>
          <cell r="P149">
            <v>39763428</v>
          </cell>
          <cell r="Q149">
            <v>19881714</v>
          </cell>
          <cell r="R149">
            <v>15905371</v>
          </cell>
          <cell r="S149">
            <v>3976343</v>
          </cell>
          <cell r="T149">
            <v>0</v>
          </cell>
          <cell r="U149">
            <v>39763428</v>
          </cell>
          <cell r="V149">
            <v>0</v>
          </cell>
          <cell r="W149">
            <v>19881714</v>
          </cell>
          <cell r="X149">
            <v>217818</v>
          </cell>
          <cell r="Y149">
            <v>217818</v>
          </cell>
          <cell r="Z149">
            <v>0</v>
          </cell>
          <cell r="AA149">
            <v>0</v>
          </cell>
          <cell r="AB149">
            <v>0</v>
          </cell>
          <cell r="AC149">
            <v>0</v>
          </cell>
          <cell r="AD149">
            <v>506100</v>
          </cell>
          <cell r="AE149">
            <v>0</v>
          </cell>
          <cell r="AF149">
            <v>506100</v>
          </cell>
          <cell r="AG149">
            <v>0</v>
          </cell>
          <cell r="AH149">
            <v>0</v>
          </cell>
          <cell r="AI149">
            <v>0</v>
          </cell>
          <cell r="AJ149">
            <v>0</v>
          </cell>
          <cell r="AK149">
            <v>0</v>
          </cell>
          <cell r="AL149">
            <v>0</v>
          </cell>
          <cell r="AM149">
            <v>-126974.5</v>
          </cell>
          <cell r="AN149">
            <v>-101579.6</v>
          </cell>
          <cell r="AO149">
            <v>-25394.9</v>
          </cell>
          <cell r="AP149">
            <v>0</v>
          </cell>
          <cell r="AQ149">
            <v>-253949</v>
          </cell>
          <cell r="AR149">
            <v>19754740</v>
          </cell>
          <cell r="AS149">
            <v>16527709</v>
          </cell>
          <cell r="AT149">
            <v>3950948</v>
          </cell>
          <cell r="AU149">
            <v>0</v>
          </cell>
          <cell r="AV149">
            <v>40233397</v>
          </cell>
          <cell r="AW149">
            <v>176532</v>
          </cell>
          <cell r="AX149">
            <v>42212</v>
          </cell>
          <cell r="AY149">
            <v>0</v>
          </cell>
          <cell r="AZ149">
            <v>218744</v>
          </cell>
          <cell r="BA149">
            <v>629452</v>
          </cell>
          <cell r="BB149">
            <v>157363</v>
          </cell>
          <cell r="BC149">
            <v>0</v>
          </cell>
          <cell r="BD149">
            <v>786815</v>
          </cell>
          <cell r="BE149">
            <v>4851</v>
          </cell>
          <cell r="BF149">
            <v>1213</v>
          </cell>
          <cell r="BG149">
            <v>0</v>
          </cell>
          <cell r="BH149">
            <v>6064</v>
          </cell>
          <cell r="BI149">
            <v>40425</v>
          </cell>
          <cell r="BJ149">
            <v>10106</v>
          </cell>
          <cell r="BK149">
            <v>0</v>
          </cell>
          <cell r="BL149">
            <v>50531</v>
          </cell>
          <cell r="BM149">
            <v>111168</v>
          </cell>
          <cell r="BN149">
            <v>27792</v>
          </cell>
          <cell r="BO149">
            <v>0</v>
          </cell>
          <cell r="BP149">
            <v>138960</v>
          </cell>
          <cell r="BQ149">
            <v>515414</v>
          </cell>
          <cell r="BR149">
            <v>128854</v>
          </cell>
          <cell r="BS149">
            <v>0</v>
          </cell>
          <cell r="BT149">
            <v>644268</v>
          </cell>
          <cell r="BU149">
            <v>1477842</v>
          </cell>
          <cell r="BV149">
            <v>367540</v>
          </cell>
          <cell r="BW149">
            <v>0</v>
          </cell>
          <cell r="BX149">
            <v>1845382</v>
          </cell>
          <cell r="BY149" t="str">
            <v>King's Lynn &amp; West Norfolk</v>
          </cell>
          <cell r="BZ149" t="str">
            <v>Norfolk</v>
          </cell>
          <cell r="CA149" t="str">
            <v>County</v>
          </cell>
        </row>
        <row r="150">
          <cell r="A150">
            <v>143</v>
          </cell>
          <cell r="B150" t="str">
            <v>Kingston upon Hull</v>
          </cell>
          <cell r="C150" t="str">
            <v>E2002</v>
          </cell>
          <cell r="D150">
            <v>85180580</v>
          </cell>
          <cell r="E150">
            <v>0</v>
          </cell>
          <cell r="F150">
            <v>333977</v>
          </cell>
          <cell r="G150">
            <v>372932</v>
          </cell>
          <cell r="H150">
            <v>20000</v>
          </cell>
          <cell r="I150">
            <v>392932</v>
          </cell>
          <cell r="J150">
            <v>0</v>
          </cell>
          <cell r="K150">
            <v>34383</v>
          </cell>
          <cell r="L150">
            <v>0</v>
          </cell>
          <cell r="M150">
            <v>0</v>
          </cell>
          <cell r="N150">
            <v>0</v>
          </cell>
          <cell r="O150">
            <v>0</v>
          </cell>
          <cell r="P150">
            <v>84419288</v>
          </cell>
          <cell r="Q150">
            <v>42209644</v>
          </cell>
          <cell r="R150">
            <v>41365451</v>
          </cell>
          <cell r="S150">
            <v>0</v>
          </cell>
          <cell r="T150">
            <v>844193</v>
          </cell>
          <cell r="U150">
            <v>84419288</v>
          </cell>
          <cell r="V150">
            <v>0</v>
          </cell>
          <cell r="W150">
            <v>42209644</v>
          </cell>
          <cell r="X150">
            <v>392932</v>
          </cell>
          <cell r="Y150">
            <v>392932</v>
          </cell>
          <cell r="Z150">
            <v>34383</v>
          </cell>
          <cell r="AA150">
            <v>34383</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42209644</v>
          </cell>
          <cell r="AS150">
            <v>41792766</v>
          </cell>
          <cell r="AT150">
            <v>0</v>
          </cell>
          <cell r="AU150">
            <v>844193</v>
          </cell>
          <cell r="AV150">
            <v>84846603</v>
          </cell>
          <cell r="AW150">
            <v>443660</v>
          </cell>
          <cell r="AX150">
            <v>0</v>
          </cell>
          <cell r="AY150">
            <v>8962</v>
          </cell>
          <cell r="AZ150">
            <v>452622</v>
          </cell>
          <cell r="BA150">
            <v>1288484</v>
          </cell>
          <cell r="BB150">
            <v>0</v>
          </cell>
          <cell r="BC150">
            <v>26296</v>
          </cell>
          <cell r="BD150">
            <v>1314780</v>
          </cell>
          <cell r="BE150">
            <v>57494</v>
          </cell>
          <cell r="BF150">
            <v>0</v>
          </cell>
          <cell r="BG150">
            <v>1173</v>
          </cell>
          <cell r="BH150">
            <v>58667</v>
          </cell>
          <cell r="BI150">
            <v>74280</v>
          </cell>
          <cell r="BJ150">
            <v>0</v>
          </cell>
          <cell r="BK150">
            <v>1516</v>
          </cell>
          <cell r="BL150">
            <v>75796</v>
          </cell>
          <cell r="BM150">
            <v>198081</v>
          </cell>
          <cell r="BN150">
            <v>0</v>
          </cell>
          <cell r="BO150">
            <v>4042</v>
          </cell>
          <cell r="BP150">
            <v>202123</v>
          </cell>
          <cell r="BQ150">
            <v>580871</v>
          </cell>
          <cell r="BR150">
            <v>0</v>
          </cell>
          <cell r="BS150">
            <v>11855</v>
          </cell>
          <cell r="BT150">
            <v>592726</v>
          </cell>
          <cell r="BU150">
            <v>2642870</v>
          </cell>
          <cell r="BV150">
            <v>0</v>
          </cell>
          <cell r="BW150">
            <v>53844</v>
          </cell>
          <cell r="BX150">
            <v>2696714</v>
          </cell>
          <cell r="BY150" t="str">
            <v>Kingston-upon-Hull UA</v>
          </cell>
          <cell r="BZ150" t="str">
            <v>UA</v>
          </cell>
          <cell r="CA150" t="str">
            <v>Humberside Fire Authority</v>
          </cell>
        </row>
        <row r="151">
          <cell r="A151">
            <v>144</v>
          </cell>
          <cell r="B151" t="str">
            <v>Kingston upon Thames</v>
          </cell>
          <cell r="C151" t="str">
            <v>E5043</v>
          </cell>
          <cell r="D151">
            <v>82002641</v>
          </cell>
          <cell r="E151">
            <v>2272</v>
          </cell>
          <cell r="F151">
            <v>0</v>
          </cell>
          <cell r="G151">
            <v>257133</v>
          </cell>
          <cell r="H151">
            <v>0</v>
          </cell>
          <cell r="I151">
            <v>257133</v>
          </cell>
          <cell r="J151">
            <v>0</v>
          </cell>
          <cell r="K151">
            <v>0</v>
          </cell>
          <cell r="L151">
            <v>0</v>
          </cell>
          <cell r="M151">
            <v>0</v>
          </cell>
          <cell r="N151">
            <v>0</v>
          </cell>
          <cell r="O151">
            <v>0</v>
          </cell>
          <cell r="P151">
            <v>81747780</v>
          </cell>
          <cell r="Q151">
            <v>40873890</v>
          </cell>
          <cell r="R151">
            <v>24524334</v>
          </cell>
          <cell r="S151">
            <v>16349556</v>
          </cell>
          <cell r="T151">
            <v>0</v>
          </cell>
          <cell r="U151">
            <v>81747780</v>
          </cell>
          <cell r="V151">
            <v>0</v>
          </cell>
          <cell r="W151">
            <v>40873890</v>
          </cell>
          <cell r="X151">
            <v>257133</v>
          </cell>
          <cell r="Y151">
            <v>257133</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-3430809</v>
          </cell>
          <cell r="AN151">
            <v>-2058485.4</v>
          </cell>
          <cell r="AO151">
            <v>-1372323.6</v>
          </cell>
          <cell r="AP151">
            <v>0</v>
          </cell>
          <cell r="AQ151">
            <v>-6861618.0999999996</v>
          </cell>
          <cell r="AR151">
            <v>37443081</v>
          </cell>
          <cell r="AS151">
            <v>22722982</v>
          </cell>
          <cell r="AT151">
            <v>14977232</v>
          </cell>
          <cell r="AU151">
            <v>0</v>
          </cell>
          <cell r="AV151">
            <v>75143295</v>
          </cell>
          <cell r="AW151">
            <v>263073</v>
          </cell>
          <cell r="AX151">
            <v>173562</v>
          </cell>
          <cell r="AY151">
            <v>0</v>
          </cell>
          <cell r="AZ151">
            <v>436635</v>
          </cell>
          <cell r="BA151">
            <v>338757</v>
          </cell>
          <cell r="BB151">
            <v>225838</v>
          </cell>
          <cell r="BC151">
            <v>0</v>
          </cell>
          <cell r="BD151">
            <v>564595</v>
          </cell>
          <cell r="BE151">
            <v>15159</v>
          </cell>
          <cell r="BF151">
            <v>10106</v>
          </cell>
          <cell r="BG151">
            <v>0</v>
          </cell>
          <cell r="BH151">
            <v>25265</v>
          </cell>
          <cell r="BI151">
            <v>30319</v>
          </cell>
          <cell r="BJ151">
            <v>20212</v>
          </cell>
          <cell r="BK151">
            <v>0</v>
          </cell>
          <cell r="BL151">
            <v>50531</v>
          </cell>
          <cell r="BM151">
            <v>90955</v>
          </cell>
          <cell r="BN151">
            <v>60637</v>
          </cell>
          <cell r="BO151">
            <v>0</v>
          </cell>
          <cell r="BP151">
            <v>151592</v>
          </cell>
          <cell r="BQ151">
            <v>272866</v>
          </cell>
          <cell r="BR151">
            <v>181911</v>
          </cell>
          <cell r="BS151">
            <v>0</v>
          </cell>
          <cell r="BT151">
            <v>454777</v>
          </cell>
          <cell r="BU151">
            <v>1011129</v>
          </cell>
          <cell r="BV151">
            <v>672266</v>
          </cell>
          <cell r="BW151">
            <v>0</v>
          </cell>
          <cell r="BX151">
            <v>1683395</v>
          </cell>
          <cell r="BY151" t="str">
            <v>Kingston-upon-Thames</v>
          </cell>
          <cell r="BZ151" t="str">
            <v>Greater London Authority</v>
          </cell>
          <cell r="CA151" t="str">
            <v>NA</v>
          </cell>
        </row>
        <row r="152">
          <cell r="A152">
            <v>145</v>
          </cell>
          <cell r="B152" t="str">
            <v>Kirklees</v>
          </cell>
          <cell r="C152" t="str">
            <v>E4703</v>
          </cell>
          <cell r="D152">
            <v>104394258</v>
          </cell>
          <cell r="E152">
            <v>258040</v>
          </cell>
          <cell r="F152">
            <v>0</v>
          </cell>
          <cell r="G152">
            <v>613307</v>
          </cell>
          <cell r="H152">
            <v>0</v>
          </cell>
          <cell r="I152">
            <v>613307</v>
          </cell>
          <cell r="J152">
            <v>0</v>
          </cell>
          <cell r="K152">
            <v>0</v>
          </cell>
          <cell r="L152">
            <v>0</v>
          </cell>
          <cell r="M152">
            <v>0</v>
          </cell>
          <cell r="N152">
            <v>0</v>
          </cell>
          <cell r="O152">
            <v>0</v>
          </cell>
          <cell r="P152">
            <v>104038991</v>
          </cell>
          <cell r="Q152">
            <v>52019495</v>
          </cell>
          <cell r="R152">
            <v>50979106</v>
          </cell>
          <cell r="S152">
            <v>0</v>
          </cell>
          <cell r="T152">
            <v>1040390</v>
          </cell>
          <cell r="U152">
            <v>104038991</v>
          </cell>
          <cell r="V152">
            <v>0</v>
          </cell>
          <cell r="W152">
            <v>52019495</v>
          </cell>
          <cell r="X152">
            <v>613307</v>
          </cell>
          <cell r="Y152">
            <v>613307</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-1652145.5</v>
          </cell>
          <cell r="AN152">
            <v>-1619102.6</v>
          </cell>
          <cell r="AO152">
            <v>0</v>
          </cell>
          <cell r="AP152">
            <v>-33042.910000000003</v>
          </cell>
          <cell r="AQ152">
            <v>-3304291</v>
          </cell>
          <cell r="AR152">
            <v>50367350</v>
          </cell>
          <cell r="AS152">
            <v>49973310</v>
          </cell>
          <cell r="AT152">
            <v>0</v>
          </cell>
          <cell r="AU152">
            <v>1007347</v>
          </cell>
          <cell r="AV152">
            <v>101348007</v>
          </cell>
          <cell r="AW152">
            <v>547690</v>
          </cell>
          <cell r="AX152">
            <v>0</v>
          </cell>
          <cell r="AY152">
            <v>11044</v>
          </cell>
          <cell r="AZ152">
            <v>558734</v>
          </cell>
          <cell r="BA152">
            <v>2821435</v>
          </cell>
          <cell r="BB152">
            <v>0</v>
          </cell>
          <cell r="BC152">
            <v>57580</v>
          </cell>
          <cell r="BD152">
            <v>2879015</v>
          </cell>
          <cell r="BE152">
            <v>69972</v>
          </cell>
          <cell r="BF152">
            <v>0</v>
          </cell>
          <cell r="BG152">
            <v>1428</v>
          </cell>
          <cell r="BH152">
            <v>71400</v>
          </cell>
          <cell r="BI152">
            <v>22391</v>
          </cell>
          <cell r="BJ152">
            <v>0</v>
          </cell>
          <cell r="BK152">
            <v>457</v>
          </cell>
          <cell r="BL152">
            <v>22848</v>
          </cell>
          <cell r="BM152">
            <v>104958</v>
          </cell>
          <cell r="BN152">
            <v>0</v>
          </cell>
          <cell r="BO152">
            <v>2142</v>
          </cell>
          <cell r="BP152">
            <v>107100</v>
          </cell>
          <cell r="BQ152">
            <v>495202</v>
          </cell>
          <cell r="BR152">
            <v>0</v>
          </cell>
          <cell r="BS152">
            <v>10106</v>
          </cell>
          <cell r="BT152">
            <v>505308</v>
          </cell>
          <cell r="BU152">
            <v>4061648</v>
          </cell>
          <cell r="BV152">
            <v>0</v>
          </cell>
          <cell r="BW152">
            <v>82757</v>
          </cell>
          <cell r="BX152">
            <v>4144405</v>
          </cell>
          <cell r="BY152" t="str">
            <v>Kirklees</v>
          </cell>
          <cell r="BZ152" t="str">
            <v>MD</v>
          </cell>
          <cell r="CA152" t="str">
            <v>West Yorkshire Fire</v>
          </cell>
        </row>
        <row r="153">
          <cell r="A153">
            <v>146</v>
          </cell>
          <cell r="B153" t="str">
            <v>Knowsley</v>
          </cell>
          <cell r="C153" t="str">
            <v>E4301</v>
          </cell>
          <cell r="D153">
            <v>39858367</v>
          </cell>
          <cell r="E153">
            <v>1114</v>
          </cell>
          <cell r="F153">
            <v>0</v>
          </cell>
          <cell r="G153">
            <v>139232</v>
          </cell>
          <cell r="H153">
            <v>0</v>
          </cell>
          <cell r="I153">
            <v>139232</v>
          </cell>
          <cell r="J153">
            <v>0</v>
          </cell>
          <cell r="K153">
            <v>0</v>
          </cell>
          <cell r="L153">
            <v>0</v>
          </cell>
          <cell r="M153">
            <v>0</v>
          </cell>
          <cell r="N153">
            <v>0</v>
          </cell>
          <cell r="O153">
            <v>0</v>
          </cell>
          <cell r="P153">
            <v>39720249</v>
          </cell>
          <cell r="Q153">
            <v>19860125</v>
          </cell>
          <cell r="R153">
            <v>19462922</v>
          </cell>
          <cell r="S153">
            <v>0</v>
          </cell>
          <cell r="T153">
            <v>397202</v>
          </cell>
          <cell r="U153">
            <v>39720249</v>
          </cell>
          <cell r="V153">
            <v>0</v>
          </cell>
          <cell r="W153">
            <v>19860125</v>
          </cell>
          <cell r="X153">
            <v>139232</v>
          </cell>
          <cell r="Y153">
            <v>139232</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-106291</v>
          </cell>
          <cell r="AN153">
            <v>-104165.18</v>
          </cell>
          <cell r="AO153">
            <v>0</v>
          </cell>
          <cell r="AP153">
            <v>-2125.8200000000002</v>
          </cell>
          <cell r="AQ153">
            <v>-212582</v>
          </cell>
          <cell r="AR153">
            <v>19753834</v>
          </cell>
          <cell r="AS153">
            <v>19497989</v>
          </cell>
          <cell r="AT153">
            <v>0</v>
          </cell>
          <cell r="AU153">
            <v>395076</v>
          </cell>
          <cell r="AV153">
            <v>39646899</v>
          </cell>
          <cell r="AW153">
            <v>208091</v>
          </cell>
          <cell r="AX153">
            <v>0</v>
          </cell>
          <cell r="AY153">
            <v>4217</v>
          </cell>
          <cell r="AZ153">
            <v>212308</v>
          </cell>
          <cell r="BA153">
            <v>416688</v>
          </cell>
          <cell r="BB153">
            <v>0</v>
          </cell>
          <cell r="BC153">
            <v>8504</v>
          </cell>
          <cell r="BD153">
            <v>425192</v>
          </cell>
          <cell r="BE153">
            <v>0</v>
          </cell>
          <cell r="BF153">
            <v>0</v>
          </cell>
          <cell r="BG153">
            <v>0</v>
          </cell>
          <cell r="BH153">
            <v>0</v>
          </cell>
          <cell r="BI153">
            <v>0</v>
          </cell>
          <cell r="BJ153">
            <v>0</v>
          </cell>
          <cell r="BK153">
            <v>0</v>
          </cell>
          <cell r="BL153">
            <v>0</v>
          </cell>
          <cell r="BM153">
            <v>0</v>
          </cell>
          <cell r="BN153">
            <v>0</v>
          </cell>
          <cell r="BO153">
            <v>0</v>
          </cell>
          <cell r="BP153">
            <v>0</v>
          </cell>
          <cell r="BQ153">
            <v>247601</v>
          </cell>
          <cell r="BR153">
            <v>0</v>
          </cell>
          <cell r="BS153">
            <v>5053</v>
          </cell>
          <cell r="BT153">
            <v>252654</v>
          </cell>
          <cell r="BU153">
            <v>872380</v>
          </cell>
          <cell r="BV153">
            <v>0</v>
          </cell>
          <cell r="BW153">
            <v>17774</v>
          </cell>
          <cell r="BX153">
            <v>890154</v>
          </cell>
          <cell r="BY153" t="str">
            <v>Knowsley</v>
          </cell>
          <cell r="BZ153" t="str">
            <v>MD</v>
          </cell>
          <cell r="CA153" t="str">
            <v>Merseyside Fire</v>
          </cell>
        </row>
        <row r="154">
          <cell r="A154">
            <v>147</v>
          </cell>
          <cell r="B154" t="str">
            <v>Lambeth</v>
          </cell>
          <cell r="C154" t="str">
            <v>E5017</v>
          </cell>
          <cell r="D154">
            <v>121132033</v>
          </cell>
          <cell r="E154">
            <v>376397.66</v>
          </cell>
          <cell r="F154">
            <v>0</v>
          </cell>
          <cell r="G154">
            <v>481327</v>
          </cell>
          <cell r="H154">
            <v>0</v>
          </cell>
          <cell r="I154">
            <v>481327</v>
          </cell>
          <cell r="J154">
            <v>0</v>
          </cell>
          <cell r="K154">
            <v>0</v>
          </cell>
          <cell r="L154">
            <v>0</v>
          </cell>
          <cell r="M154">
            <v>0</v>
          </cell>
          <cell r="N154">
            <v>0</v>
          </cell>
          <cell r="O154">
            <v>0</v>
          </cell>
          <cell r="P154">
            <v>121027104</v>
          </cell>
          <cell r="Q154">
            <v>60513551.700000003</v>
          </cell>
          <cell r="R154">
            <v>36308131</v>
          </cell>
          <cell r="S154">
            <v>24205421</v>
          </cell>
          <cell r="T154">
            <v>0</v>
          </cell>
          <cell r="U154">
            <v>121027104</v>
          </cell>
          <cell r="V154">
            <v>0</v>
          </cell>
          <cell r="W154">
            <v>60513551.700000003</v>
          </cell>
          <cell r="X154">
            <v>481327</v>
          </cell>
          <cell r="Y154">
            <v>481327</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-333908</v>
          </cell>
          <cell r="AN154">
            <v>-200344.8</v>
          </cell>
          <cell r="AO154">
            <v>-133563.20000000001</v>
          </cell>
          <cell r="AP154">
            <v>0</v>
          </cell>
          <cell r="AQ154">
            <v>-667816</v>
          </cell>
          <cell r="AR154">
            <v>60179644</v>
          </cell>
          <cell r="AS154">
            <v>36589113</v>
          </cell>
          <cell r="AT154">
            <v>24071858</v>
          </cell>
          <cell r="AU154">
            <v>0</v>
          </cell>
          <cell r="AV154">
            <v>120840615</v>
          </cell>
          <cell r="AW154">
            <v>390546</v>
          </cell>
          <cell r="AX154">
            <v>256958</v>
          </cell>
          <cell r="AY154">
            <v>0</v>
          </cell>
          <cell r="AZ154">
            <v>647504</v>
          </cell>
          <cell r="BA154">
            <v>795370</v>
          </cell>
          <cell r="BB154">
            <v>530246</v>
          </cell>
          <cell r="BC154">
            <v>0</v>
          </cell>
          <cell r="BD154">
            <v>1325616</v>
          </cell>
          <cell r="BE154">
            <v>0</v>
          </cell>
          <cell r="BF154">
            <v>0</v>
          </cell>
          <cell r="BG154">
            <v>0</v>
          </cell>
          <cell r="BH154">
            <v>0</v>
          </cell>
          <cell r="BI154">
            <v>60119</v>
          </cell>
          <cell r="BJ154">
            <v>40079</v>
          </cell>
          <cell r="BK154">
            <v>0</v>
          </cell>
          <cell r="BL154">
            <v>100198</v>
          </cell>
          <cell r="BM154">
            <v>0</v>
          </cell>
          <cell r="BN154">
            <v>0</v>
          </cell>
          <cell r="BO154">
            <v>0</v>
          </cell>
          <cell r="BP154">
            <v>0</v>
          </cell>
          <cell r="BQ154">
            <v>891666</v>
          </cell>
          <cell r="BR154">
            <v>594444</v>
          </cell>
          <cell r="BS154">
            <v>0</v>
          </cell>
          <cell r="BT154">
            <v>1486110</v>
          </cell>
          <cell r="BU154">
            <v>2137701</v>
          </cell>
          <cell r="BV154">
            <v>1421727</v>
          </cell>
          <cell r="BW154">
            <v>0</v>
          </cell>
          <cell r="BX154">
            <v>3559428</v>
          </cell>
          <cell r="BY154" t="str">
            <v>Lambeth</v>
          </cell>
          <cell r="BZ154" t="str">
            <v>Greater London Authority</v>
          </cell>
          <cell r="CA154" t="str">
            <v>NA</v>
          </cell>
        </row>
        <row r="155">
          <cell r="A155">
            <v>148</v>
          </cell>
          <cell r="B155" t="str">
            <v>Lancaster</v>
          </cell>
          <cell r="C155" t="str">
            <v>E2337</v>
          </cell>
          <cell r="D155">
            <v>46570182</v>
          </cell>
          <cell r="E155">
            <v>16952043</v>
          </cell>
          <cell r="F155">
            <v>0</v>
          </cell>
          <cell r="G155">
            <v>228713</v>
          </cell>
          <cell r="H155">
            <v>0</v>
          </cell>
          <cell r="I155">
            <v>228713</v>
          </cell>
          <cell r="J155">
            <v>0</v>
          </cell>
          <cell r="K155">
            <v>0</v>
          </cell>
          <cell r="L155">
            <v>0</v>
          </cell>
          <cell r="M155">
            <v>0</v>
          </cell>
          <cell r="N155">
            <v>0</v>
          </cell>
          <cell r="O155">
            <v>0</v>
          </cell>
          <cell r="P155">
            <v>63293512</v>
          </cell>
          <cell r="Q155">
            <v>31646756</v>
          </cell>
          <cell r="R155">
            <v>25317405</v>
          </cell>
          <cell r="S155">
            <v>5696416</v>
          </cell>
          <cell r="T155">
            <v>632935</v>
          </cell>
          <cell r="U155">
            <v>63293512</v>
          </cell>
          <cell r="V155">
            <v>0</v>
          </cell>
          <cell r="W155">
            <v>31646756</v>
          </cell>
          <cell r="X155">
            <v>228713</v>
          </cell>
          <cell r="Y155">
            <v>228713</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-6282447.2999999998</v>
          </cell>
          <cell r="AN155">
            <v>-5025957.8</v>
          </cell>
          <cell r="AO155">
            <v>-1130840.5</v>
          </cell>
          <cell r="AP155">
            <v>-125648.95</v>
          </cell>
          <cell r="AQ155">
            <v>-12564895</v>
          </cell>
          <cell r="AR155">
            <v>25364308.699999999</v>
          </cell>
          <cell r="AS155">
            <v>20520160.199999999</v>
          </cell>
          <cell r="AT155">
            <v>4565575.49</v>
          </cell>
          <cell r="AU155">
            <v>507286.06</v>
          </cell>
          <cell r="AV155">
            <v>50957330.5</v>
          </cell>
          <cell r="AW155">
            <v>271190</v>
          </cell>
          <cell r="AX155">
            <v>60472</v>
          </cell>
          <cell r="AY155">
            <v>6719</v>
          </cell>
          <cell r="AZ155">
            <v>338381</v>
          </cell>
          <cell r="BA155">
            <v>648098</v>
          </cell>
          <cell r="BB155">
            <v>145822</v>
          </cell>
          <cell r="BC155">
            <v>16202</v>
          </cell>
          <cell r="BD155">
            <v>810122</v>
          </cell>
          <cell r="BE155">
            <v>0</v>
          </cell>
          <cell r="BF155">
            <v>0</v>
          </cell>
          <cell r="BG155">
            <v>0</v>
          </cell>
          <cell r="BH155">
            <v>0</v>
          </cell>
          <cell r="BI155">
            <v>0</v>
          </cell>
          <cell r="BJ155">
            <v>0</v>
          </cell>
          <cell r="BK155">
            <v>0</v>
          </cell>
          <cell r="BL155">
            <v>0</v>
          </cell>
          <cell r="BM155">
            <v>14253</v>
          </cell>
          <cell r="BN155">
            <v>3207</v>
          </cell>
          <cell r="BO155">
            <v>356</v>
          </cell>
          <cell r="BP155">
            <v>17816</v>
          </cell>
          <cell r="BQ155">
            <v>265687</v>
          </cell>
          <cell r="BR155">
            <v>59779</v>
          </cell>
          <cell r="BS155">
            <v>6642</v>
          </cell>
          <cell r="BT155">
            <v>332108</v>
          </cell>
          <cell r="BU155">
            <v>1199228</v>
          </cell>
          <cell r="BV155">
            <v>269280</v>
          </cell>
          <cell r="BW155">
            <v>29919</v>
          </cell>
          <cell r="BX155">
            <v>1498427</v>
          </cell>
          <cell r="BY155" t="str">
            <v>Lancaster</v>
          </cell>
          <cell r="BZ155" t="str">
            <v>Lancashire</v>
          </cell>
          <cell r="CA155" t="str">
            <v>Lancashire Fire Authority</v>
          </cell>
        </row>
        <row r="156">
          <cell r="A156">
            <v>149</v>
          </cell>
          <cell r="B156" t="str">
            <v>Leeds</v>
          </cell>
          <cell r="C156" t="str">
            <v>E4704</v>
          </cell>
          <cell r="D156">
            <v>372831939</v>
          </cell>
          <cell r="E156">
            <v>484945</v>
          </cell>
          <cell r="F156">
            <v>0</v>
          </cell>
          <cell r="G156">
            <v>1235172</v>
          </cell>
          <cell r="H156">
            <v>0</v>
          </cell>
          <cell r="I156">
            <v>1235172</v>
          </cell>
          <cell r="J156">
            <v>0</v>
          </cell>
          <cell r="K156">
            <v>0</v>
          </cell>
          <cell r="L156">
            <v>0</v>
          </cell>
          <cell r="M156">
            <v>0</v>
          </cell>
          <cell r="N156">
            <v>0</v>
          </cell>
          <cell r="O156">
            <v>0</v>
          </cell>
          <cell r="P156">
            <v>372081712</v>
          </cell>
          <cell r="Q156">
            <v>186040856</v>
          </cell>
          <cell r="R156">
            <v>182320039</v>
          </cell>
          <cell r="S156">
            <v>0</v>
          </cell>
          <cell r="T156">
            <v>3720817</v>
          </cell>
          <cell r="U156">
            <v>372081712</v>
          </cell>
          <cell r="V156">
            <v>220000</v>
          </cell>
          <cell r="W156">
            <v>185820856</v>
          </cell>
          <cell r="X156">
            <v>1235172</v>
          </cell>
          <cell r="Y156">
            <v>1235172</v>
          </cell>
          <cell r="Z156">
            <v>0</v>
          </cell>
          <cell r="AA156">
            <v>0</v>
          </cell>
          <cell r="AB156">
            <v>0</v>
          </cell>
          <cell r="AC156">
            <v>0</v>
          </cell>
          <cell r="AD156">
            <v>0</v>
          </cell>
          <cell r="AE156">
            <v>0</v>
          </cell>
          <cell r="AF156">
            <v>0</v>
          </cell>
          <cell r="AG156">
            <v>220000</v>
          </cell>
          <cell r="AH156">
            <v>0</v>
          </cell>
          <cell r="AI156">
            <v>0</v>
          </cell>
          <cell r="AJ156">
            <v>220000</v>
          </cell>
          <cell r="AK156">
            <v>0</v>
          </cell>
          <cell r="AL156">
            <v>0</v>
          </cell>
          <cell r="AM156">
            <v>552042.5</v>
          </cell>
          <cell r="AN156">
            <v>541001.65</v>
          </cell>
          <cell r="AO156">
            <v>0</v>
          </cell>
          <cell r="AP156">
            <v>11040.85</v>
          </cell>
          <cell r="AQ156">
            <v>1104085</v>
          </cell>
          <cell r="AR156">
            <v>186372899</v>
          </cell>
          <cell r="AS156">
            <v>184316213</v>
          </cell>
          <cell r="AT156">
            <v>0</v>
          </cell>
          <cell r="AU156">
            <v>3731858</v>
          </cell>
          <cell r="AV156">
            <v>374420969</v>
          </cell>
          <cell r="AW156">
            <v>1950905</v>
          </cell>
          <cell r="AX156">
            <v>0</v>
          </cell>
          <cell r="AY156">
            <v>39499</v>
          </cell>
          <cell r="AZ156">
            <v>1990404</v>
          </cell>
          <cell r="BA156">
            <v>3807996</v>
          </cell>
          <cell r="BB156">
            <v>0</v>
          </cell>
          <cell r="BC156">
            <v>77714</v>
          </cell>
          <cell r="BD156">
            <v>3885710</v>
          </cell>
          <cell r="BE156">
            <v>4952</v>
          </cell>
          <cell r="BF156">
            <v>0</v>
          </cell>
          <cell r="BG156">
            <v>101</v>
          </cell>
          <cell r="BH156">
            <v>5053</v>
          </cell>
          <cell r="BI156">
            <v>99041</v>
          </cell>
          <cell r="BJ156">
            <v>0</v>
          </cell>
          <cell r="BK156">
            <v>2021</v>
          </cell>
          <cell r="BL156">
            <v>101062</v>
          </cell>
          <cell r="BM156">
            <v>99041</v>
          </cell>
          <cell r="BN156">
            <v>0</v>
          </cell>
          <cell r="BO156">
            <v>2021</v>
          </cell>
          <cell r="BP156">
            <v>101062</v>
          </cell>
          <cell r="BQ156">
            <v>1485606</v>
          </cell>
          <cell r="BR156">
            <v>0</v>
          </cell>
          <cell r="BS156">
            <v>30318</v>
          </cell>
          <cell r="BT156">
            <v>1515924</v>
          </cell>
          <cell r="BU156">
            <v>7447541</v>
          </cell>
          <cell r="BV156">
            <v>0</v>
          </cell>
          <cell r="BW156">
            <v>151674</v>
          </cell>
          <cell r="BX156">
            <v>7599215</v>
          </cell>
          <cell r="BY156" t="str">
            <v>Leeds</v>
          </cell>
          <cell r="BZ156" t="str">
            <v>MD</v>
          </cell>
          <cell r="CA156" t="str">
            <v>West Yorkshire Fire</v>
          </cell>
        </row>
        <row r="157">
          <cell r="A157">
            <v>150</v>
          </cell>
          <cell r="B157" t="str">
            <v>Leicester</v>
          </cell>
          <cell r="C157" t="str">
            <v>E2401</v>
          </cell>
          <cell r="D157">
            <v>101751519</v>
          </cell>
          <cell r="E157">
            <v>0</v>
          </cell>
          <cell r="F157">
            <v>25708.17</v>
          </cell>
          <cell r="G157">
            <v>489707</v>
          </cell>
          <cell r="H157">
            <v>0</v>
          </cell>
          <cell r="I157">
            <v>489707</v>
          </cell>
          <cell r="J157">
            <v>0</v>
          </cell>
          <cell r="K157">
            <v>0</v>
          </cell>
          <cell r="L157">
            <v>0</v>
          </cell>
          <cell r="M157">
            <v>0</v>
          </cell>
          <cell r="N157">
            <v>0</v>
          </cell>
          <cell r="O157">
            <v>0</v>
          </cell>
          <cell r="P157">
            <v>101236104</v>
          </cell>
          <cell r="Q157">
            <v>50618051.899999999</v>
          </cell>
          <cell r="R157">
            <v>49605691</v>
          </cell>
          <cell r="S157">
            <v>0</v>
          </cell>
          <cell r="T157">
            <v>1012361</v>
          </cell>
          <cell r="U157">
            <v>101236104</v>
          </cell>
          <cell r="V157">
            <v>0</v>
          </cell>
          <cell r="W157">
            <v>50618051.899999999</v>
          </cell>
          <cell r="X157">
            <v>489707</v>
          </cell>
          <cell r="Y157">
            <v>489707</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-979999.75</v>
          </cell>
          <cell r="AN157">
            <v>-960399.76</v>
          </cell>
          <cell r="AO157">
            <v>0</v>
          </cell>
          <cell r="AP157">
            <v>-19600</v>
          </cell>
          <cell r="AQ157">
            <v>-1959999.5</v>
          </cell>
          <cell r="AR157">
            <v>49638052</v>
          </cell>
          <cell r="AS157">
            <v>49134998</v>
          </cell>
          <cell r="AT157">
            <v>0</v>
          </cell>
          <cell r="AU157">
            <v>992761</v>
          </cell>
          <cell r="AV157">
            <v>99765811</v>
          </cell>
          <cell r="AW157">
            <v>531798</v>
          </cell>
          <cell r="AX157">
            <v>0</v>
          </cell>
          <cell r="AY157">
            <v>10747</v>
          </cell>
          <cell r="AZ157">
            <v>542545</v>
          </cell>
          <cell r="BA157">
            <v>1927961</v>
          </cell>
          <cell r="BB157">
            <v>0</v>
          </cell>
          <cell r="BC157">
            <v>39346</v>
          </cell>
          <cell r="BD157">
            <v>1967307</v>
          </cell>
          <cell r="BE157">
            <v>29712</v>
          </cell>
          <cell r="BF157">
            <v>0</v>
          </cell>
          <cell r="BG157">
            <v>606</v>
          </cell>
          <cell r="BH157">
            <v>30318</v>
          </cell>
          <cell r="BI157">
            <v>59424</v>
          </cell>
          <cell r="BJ157">
            <v>0</v>
          </cell>
          <cell r="BK157">
            <v>1213</v>
          </cell>
          <cell r="BL157">
            <v>60637</v>
          </cell>
          <cell r="BM157">
            <v>188415</v>
          </cell>
          <cell r="BN157">
            <v>0</v>
          </cell>
          <cell r="BO157">
            <v>3845</v>
          </cell>
          <cell r="BP157">
            <v>192260</v>
          </cell>
          <cell r="BQ157">
            <v>866603</v>
          </cell>
          <cell r="BR157">
            <v>0</v>
          </cell>
          <cell r="BS157">
            <v>17686</v>
          </cell>
          <cell r="BT157">
            <v>884289</v>
          </cell>
          <cell r="BU157">
            <v>3603913</v>
          </cell>
          <cell r="BV157">
            <v>0</v>
          </cell>
          <cell r="BW157">
            <v>73443</v>
          </cell>
          <cell r="BX157">
            <v>3677356</v>
          </cell>
          <cell r="BY157" t="str">
            <v>Leicester UA</v>
          </cell>
          <cell r="BZ157" t="str">
            <v>UA</v>
          </cell>
          <cell r="CA157" t="str">
            <v>Leicestershire Fire Authority</v>
          </cell>
        </row>
        <row r="158">
          <cell r="A158">
            <v>151</v>
          </cell>
          <cell r="B158" t="str">
            <v>Lewes</v>
          </cell>
          <cell r="C158" t="str">
            <v>E1435</v>
          </cell>
          <cell r="D158">
            <v>23411285</v>
          </cell>
          <cell r="E158">
            <v>74458.080000000002</v>
          </cell>
          <cell r="F158">
            <v>0</v>
          </cell>
          <cell r="G158">
            <v>128644</v>
          </cell>
          <cell r="H158">
            <v>0</v>
          </cell>
          <cell r="I158">
            <v>128644</v>
          </cell>
          <cell r="J158">
            <v>0</v>
          </cell>
          <cell r="K158">
            <v>0</v>
          </cell>
          <cell r="L158">
            <v>0</v>
          </cell>
          <cell r="M158">
            <v>0</v>
          </cell>
          <cell r="N158">
            <v>0</v>
          </cell>
          <cell r="O158">
            <v>0</v>
          </cell>
          <cell r="P158">
            <v>23357099</v>
          </cell>
          <cell r="Q158">
            <v>11678549</v>
          </cell>
          <cell r="R158">
            <v>9342840</v>
          </cell>
          <cell r="S158">
            <v>2102139</v>
          </cell>
          <cell r="T158">
            <v>233571</v>
          </cell>
          <cell r="U158">
            <v>23357099</v>
          </cell>
          <cell r="V158">
            <v>0</v>
          </cell>
          <cell r="W158">
            <v>11678549</v>
          </cell>
          <cell r="X158">
            <v>128644</v>
          </cell>
          <cell r="Y158">
            <v>128644</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11678549</v>
          </cell>
          <cell r="AS158">
            <v>9471484</v>
          </cell>
          <cell r="AT158">
            <v>2102139</v>
          </cell>
          <cell r="AU158">
            <v>233571</v>
          </cell>
          <cell r="AV158">
            <v>23485743</v>
          </cell>
          <cell r="AW158">
            <v>100547</v>
          </cell>
          <cell r="AX158">
            <v>22316</v>
          </cell>
          <cell r="AY158">
            <v>2480</v>
          </cell>
          <cell r="AZ158">
            <v>125343</v>
          </cell>
          <cell r="BA158">
            <v>429734</v>
          </cell>
          <cell r="BB158">
            <v>96690</v>
          </cell>
          <cell r="BC158">
            <v>10743</v>
          </cell>
          <cell r="BD158">
            <v>537167</v>
          </cell>
          <cell r="BE158">
            <v>0</v>
          </cell>
          <cell r="BF158">
            <v>0</v>
          </cell>
          <cell r="BG158">
            <v>0</v>
          </cell>
          <cell r="BH158">
            <v>0</v>
          </cell>
          <cell r="BI158">
            <v>0</v>
          </cell>
          <cell r="BJ158">
            <v>0</v>
          </cell>
          <cell r="BK158">
            <v>0</v>
          </cell>
          <cell r="BL158">
            <v>0</v>
          </cell>
          <cell r="BM158">
            <v>0</v>
          </cell>
          <cell r="BN158">
            <v>0</v>
          </cell>
          <cell r="BO158">
            <v>0</v>
          </cell>
          <cell r="BP158">
            <v>0</v>
          </cell>
          <cell r="BQ158">
            <v>369279</v>
          </cell>
          <cell r="BR158">
            <v>36928</v>
          </cell>
          <cell r="BS158">
            <v>4103</v>
          </cell>
          <cell r="BT158">
            <v>410310</v>
          </cell>
          <cell r="BU158">
            <v>899560</v>
          </cell>
          <cell r="BV158">
            <v>155934</v>
          </cell>
          <cell r="BW158">
            <v>17326</v>
          </cell>
          <cell r="BX158">
            <v>1072820</v>
          </cell>
          <cell r="BY158" t="str">
            <v>Lewes</v>
          </cell>
          <cell r="BZ158" t="str">
            <v>East Sussex</v>
          </cell>
          <cell r="CA158" t="str">
            <v>East Sussex Fire Authority</v>
          </cell>
        </row>
        <row r="159">
          <cell r="A159">
            <v>152</v>
          </cell>
          <cell r="B159" t="str">
            <v>Lewisham</v>
          </cell>
          <cell r="C159" t="str">
            <v>E5018</v>
          </cell>
          <cell r="D159">
            <v>46467582.600000001</v>
          </cell>
          <cell r="E159">
            <v>87829</v>
          </cell>
          <cell r="F159">
            <v>0</v>
          </cell>
          <cell r="G159">
            <v>306394</v>
          </cell>
          <cell r="H159">
            <v>3500</v>
          </cell>
          <cell r="I159">
            <v>309894</v>
          </cell>
          <cell r="J159">
            <v>0</v>
          </cell>
          <cell r="K159">
            <v>0</v>
          </cell>
          <cell r="L159">
            <v>0</v>
          </cell>
          <cell r="M159">
            <v>0</v>
          </cell>
          <cell r="N159">
            <v>0</v>
          </cell>
          <cell r="O159">
            <v>0</v>
          </cell>
          <cell r="P159">
            <v>46245517.600000001</v>
          </cell>
          <cell r="Q159">
            <v>23122758.600000001</v>
          </cell>
          <cell r="R159">
            <v>13873655</v>
          </cell>
          <cell r="S159">
            <v>9249104</v>
          </cell>
          <cell r="T159">
            <v>0</v>
          </cell>
          <cell r="U159">
            <v>46245518</v>
          </cell>
          <cell r="V159">
            <v>0</v>
          </cell>
          <cell r="W159">
            <v>23122758.600000001</v>
          </cell>
          <cell r="X159">
            <v>309894</v>
          </cell>
          <cell r="Y159">
            <v>309894</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1126190.1000000001</v>
          </cell>
          <cell r="AN159">
            <v>675714.06</v>
          </cell>
          <cell r="AO159">
            <v>450476.04</v>
          </cell>
          <cell r="AP159">
            <v>0</v>
          </cell>
          <cell r="AQ159">
            <v>2252380.2000000002</v>
          </cell>
          <cell r="AR159">
            <v>24248949</v>
          </cell>
          <cell r="AS159">
            <v>14859263</v>
          </cell>
          <cell r="AT159">
            <v>9699580</v>
          </cell>
          <cell r="AU159">
            <v>0</v>
          </cell>
          <cell r="AV159">
            <v>48807792</v>
          </cell>
          <cell r="AW159">
            <v>150568</v>
          </cell>
          <cell r="AX159">
            <v>98186</v>
          </cell>
          <cell r="AY159">
            <v>0</v>
          </cell>
          <cell r="AZ159">
            <v>248754</v>
          </cell>
          <cell r="BA159">
            <v>693032</v>
          </cell>
          <cell r="BB159">
            <v>462022</v>
          </cell>
          <cell r="BC159">
            <v>0</v>
          </cell>
          <cell r="BD159">
            <v>1155054</v>
          </cell>
          <cell r="BE159">
            <v>0</v>
          </cell>
          <cell r="BF159">
            <v>0</v>
          </cell>
          <cell r="BG159">
            <v>0</v>
          </cell>
          <cell r="BH159">
            <v>0</v>
          </cell>
          <cell r="BI159">
            <v>0</v>
          </cell>
          <cell r="BJ159">
            <v>0</v>
          </cell>
          <cell r="BK159">
            <v>0</v>
          </cell>
          <cell r="BL159">
            <v>0</v>
          </cell>
          <cell r="BM159">
            <v>24092</v>
          </cell>
          <cell r="BN159">
            <v>16061</v>
          </cell>
          <cell r="BO159">
            <v>0</v>
          </cell>
          <cell r="BP159">
            <v>40153</v>
          </cell>
          <cell r="BQ159">
            <v>479065</v>
          </cell>
          <cell r="BR159">
            <v>319377</v>
          </cell>
          <cell r="BS159">
            <v>0</v>
          </cell>
          <cell r="BT159">
            <v>798442</v>
          </cell>
          <cell r="BU159">
            <v>1346757</v>
          </cell>
          <cell r="BV159">
            <v>895646</v>
          </cell>
          <cell r="BW159">
            <v>0</v>
          </cell>
          <cell r="BX159">
            <v>2242403</v>
          </cell>
          <cell r="BY159" t="str">
            <v>Lewisham</v>
          </cell>
          <cell r="BZ159" t="str">
            <v>Greater London Authority</v>
          </cell>
          <cell r="CA159" t="str">
            <v>NA</v>
          </cell>
        </row>
        <row r="160">
          <cell r="A160">
            <v>153</v>
          </cell>
          <cell r="B160" t="str">
            <v>Lichfield</v>
          </cell>
          <cell r="C160" t="str">
            <v>E3433</v>
          </cell>
          <cell r="D160">
            <v>31347505</v>
          </cell>
          <cell r="E160">
            <v>67350</v>
          </cell>
          <cell r="F160">
            <v>0</v>
          </cell>
          <cell r="G160">
            <v>124697</v>
          </cell>
          <cell r="H160">
            <v>0</v>
          </cell>
          <cell r="I160">
            <v>124697</v>
          </cell>
          <cell r="J160">
            <v>0</v>
          </cell>
          <cell r="K160">
            <v>0</v>
          </cell>
          <cell r="L160">
            <v>0</v>
          </cell>
          <cell r="M160">
            <v>0</v>
          </cell>
          <cell r="N160">
            <v>0</v>
          </cell>
          <cell r="O160">
            <v>0</v>
          </cell>
          <cell r="P160">
            <v>31290158</v>
          </cell>
          <cell r="Q160">
            <v>15645079</v>
          </cell>
          <cell r="R160">
            <v>12516063</v>
          </cell>
          <cell r="S160">
            <v>2816114</v>
          </cell>
          <cell r="T160">
            <v>312902</v>
          </cell>
          <cell r="U160">
            <v>31290158</v>
          </cell>
          <cell r="V160">
            <v>0</v>
          </cell>
          <cell r="W160">
            <v>15645079</v>
          </cell>
          <cell r="X160">
            <v>124697</v>
          </cell>
          <cell r="Y160">
            <v>124697</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-320198.5</v>
          </cell>
          <cell r="AN160">
            <v>-256158.8</v>
          </cell>
          <cell r="AO160">
            <v>-57635.73</v>
          </cell>
          <cell r="AP160">
            <v>-6403.97</v>
          </cell>
          <cell r="AQ160">
            <v>-640397</v>
          </cell>
          <cell r="AR160">
            <v>15324881</v>
          </cell>
          <cell r="AS160">
            <v>12384601</v>
          </cell>
          <cell r="AT160">
            <v>2758478</v>
          </cell>
          <cell r="AU160">
            <v>306498</v>
          </cell>
          <cell r="AV160">
            <v>30774458</v>
          </cell>
          <cell r="AW160">
            <v>134191</v>
          </cell>
          <cell r="AX160">
            <v>29895</v>
          </cell>
          <cell r="AY160">
            <v>3322</v>
          </cell>
          <cell r="AZ160">
            <v>167408</v>
          </cell>
          <cell r="BA160">
            <v>313108</v>
          </cell>
          <cell r="BB160">
            <v>70449</v>
          </cell>
          <cell r="BC160">
            <v>7828</v>
          </cell>
          <cell r="BD160">
            <v>391385</v>
          </cell>
          <cell r="BE160">
            <v>0</v>
          </cell>
          <cell r="BF160">
            <v>0</v>
          </cell>
          <cell r="BG160">
            <v>0</v>
          </cell>
          <cell r="BH160">
            <v>0</v>
          </cell>
          <cell r="BI160">
            <v>0</v>
          </cell>
          <cell r="BJ160">
            <v>0</v>
          </cell>
          <cell r="BK160">
            <v>0</v>
          </cell>
          <cell r="BL160">
            <v>0</v>
          </cell>
          <cell r="BM160">
            <v>321882</v>
          </cell>
          <cell r="BN160">
            <v>72423</v>
          </cell>
          <cell r="BO160">
            <v>8047</v>
          </cell>
          <cell r="BP160">
            <v>402352</v>
          </cell>
          <cell r="BQ160">
            <v>217080</v>
          </cell>
          <cell r="BR160">
            <v>48843</v>
          </cell>
          <cell r="BS160">
            <v>5427</v>
          </cell>
          <cell r="BT160">
            <v>271350</v>
          </cell>
          <cell r="BU160">
            <v>986261</v>
          </cell>
          <cell r="BV160">
            <v>221610</v>
          </cell>
          <cell r="BW160">
            <v>24624</v>
          </cell>
          <cell r="BX160">
            <v>1232495</v>
          </cell>
          <cell r="BY160" t="str">
            <v>Lichfield</v>
          </cell>
          <cell r="BZ160" t="str">
            <v>Staffordshire</v>
          </cell>
          <cell r="CA160" t="str">
            <v>Staffordshire Fire Authority</v>
          </cell>
        </row>
        <row r="161">
          <cell r="A161">
            <v>154</v>
          </cell>
          <cell r="B161" t="str">
            <v>Lincoln</v>
          </cell>
          <cell r="C161" t="str">
            <v>E2533</v>
          </cell>
          <cell r="D161">
            <v>41077472</v>
          </cell>
          <cell r="E161">
            <v>0</v>
          </cell>
          <cell r="F161">
            <v>5083</v>
          </cell>
          <cell r="G161">
            <v>150379</v>
          </cell>
          <cell r="H161">
            <v>0</v>
          </cell>
          <cell r="I161">
            <v>150379</v>
          </cell>
          <cell r="J161">
            <v>0</v>
          </cell>
          <cell r="K161">
            <v>0</v>
          </cell>
          <cell r="L161">
            <v>0</v>
          </cell>
          <cell r="M161">
            <v>0</v>
          </cell>
          <cell r="N161">
            <v>0</v>
          </cell>
          <cell r="O161">
            <v>0</v>
          </cell>
          <cell r="P161">
            <v>40922010</v>
          </cell>
          <cell r="Q161">
            <v>20461005</v>
          </cell>
          <cell r="R161">
            <v>16368804</v>
          </cell>
          <cell r="S161">
            <v>4092201</v>
          </cell>
          <cell r="T161">
            <v>0</v>
          </cell>
          <cell r="U161">
            <v>40922010</v>
          </cell>
          <cell r="V161">
            <v>0</v>
          </cell>
          <cell r="W161">
            <v>20461005</v>
          </cell>
          <cell r="X161">
            <v>150379</v>
          </cell>
          <cell r="Y161">
            <v>150379</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-702797.5</v>
          </cell>
          <cell r="AN161">
            <v>-562238</v>
          </cell>
          <cell r="AO161">
            <v>-140559.5</v>
          </cell>
          <cell r="AP161">
            <v>0</v>
          </cell>
          <cell r="AQ161">
            <v>-1405595</v>
          </cell>
          <cell r="AR161">
            <v>19758208</v>
          </cell>
          <cell r="AS161">
            <v>15956945</v>
          </cell>
          <cell r="AT161">
            <v>3951642</v>
          </cell>
          <cell r="AU161">
            <v>0</v>
          </cell>
          <cell r="AV161">
            <v>39666794</v>
          </cell>
          <cell r="AW161">
            <v>175363</v>
          </cell>
          <cell r="AX161">
            <v>43442</v>
          </cell>
          <cell r="AY161">
            <v>0</v>
          </cell>
          <cell r="AZ161">
            <v>218805</v>
          </cell>
          <cell r="BA161">
            <v>356694</v>
          </cell>
          <cell r="BB161">
            <v>89174</v>
          </cell>
          <cell r="BC161">
            <v>0</v>
          </cell>
          <cell r="BD161">
            <v>445868</v>
          </cell>
          <cell r="BE161">
            <v>4042</v>
          </cell>
          <cell r="BF161">
            <v>1011</v>
          </cell>
          <cell r="BG161">
            <v>0</v>
          </cell>
          <cell r="BH161">
            <v>5053</v>
          </cell>
          <cell r="BI161">
            <v>36382</v>
          </cell>
          <cell r="BJ161">
            <v>9096</v>
          </cell>
          <cell r="BK161">
            <v>0</v>
          </cell>
          <cell r="BL161">
            <v>45478</v>
          </cell>
          <cell r="BM161">
            <v>63062</v>
          </cell>
          <cell r="BN161">
            <v>15766</v>
          </cell>
          <cell r="BO161">
            <v>0</v>
          </cell>
          <cell r="BP161">
            <v>78828</v>
          </cell>
          <cell r="BQ161">
            <v>303185</v>
          </cell>
          <cell r="BR161">
            <v>75796</v>
          </cell>
          <cell r="BS161">
            <v>0</v>
          </cell>
          <cell r="BT161">
            <v>378981</v>
          </cell>
          <cell r="BU161">
            <v>938728</v>
          </cell>
          <cell r="BV161">
            <v>234285</v>
          </cell>
          <cell r="BW161">
            <v>0</v>
          </cell>
          <cell r="BX161">
            <v>1173013</v>
          </cell>
          <cell r="BY161" t="str">
            <v>Lincoln</v>
          </cell>
          <cell r="BZ161" t="str">
            <v>Lincolnshire</v>
          </cell>
          <cell r="CA161" t="str">
            <v>County</v>
          </cell>
        </row>
        <row r="162">
          <cell r="A162">
            <v>155</v>
          </cell>
          <cell r="B162" t="str">
            <v>Liverpool</v>
          </cell>
          <cell r="C162" t="str">
            <v>E4302</v>
          </cell>
          <cell r="D162">
            <v>191454699</v>
          </cell>
          <cell r="E162">
            <v>171015</v>
          </cell>
          <cell r="F162">
            <v>0</v>
          </cell>
          <cell r="G162">
            <v>768610</v>
          </cell>
          <cell r="H162">
            <v>0</v>
          </cell>
          <cell r="I162">
            <v>768610</v>
          </cell>
          <cell r="J162">
            <v>0</v>
          </cell>
          <cell r="K162">
            <v>0</v>
          </cell>
          <cell r="L162">
            <v>0</v>
          </cell>
          <cell r="M162">
            <v>0</v>
          </cell>
          <cell r="N162">
            <v>0</v>
          </cell>
          <cell r="O162">
            <v>0</v>
          </cell>
          <cell r="P162">
            <v>190857104</v>
          </cell>
          <cell r="Q162">
            <v>95428551.5</v>
          </cell>
          <cell r="R162">
            <v>93519981</v>
          </cell>
          <cell r="S162">
            <v>0</v>
          </cell>
          <cell r="T162">
            <v>1908571</v>
          </cell>
          <cell r="U162">
            <v>190857104</v>
          </cell>
          <cell r="V162">
            <v>0</v>
          </cell>
          <cell r="W162">
            <v>95428551.5</v>
          </cell>
          <cell r="X162">
            <v>768610</v>
          </cell>
          <cell r="Y162">
            <v>768610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-2351779.5</v>
          </cell>
          <cell r="AN162">
            <v>-2304743.9</v>
          </cell>
          <cell r="AO162">
            <v>0</v>
          </cell>
          <cell r="AP162">
            <v>-47035.59</v>
          </cell>
          <cell r="AQ162">
            <v>-4703559</v>
          </cell>
          <cell r="AR162">
            <v>93076772</v>
          </cell>
          <cell r="AS162">
            <v>91983847</v>
          </cell>
          <cell r="AT162">
            <v>0</v>
          </cell>
          <cell r="AU162">
            <v>1861535</v>
          </cell>
          <cell r="AV162">
            <v>186922155</v>
          </cell>
          <cell r="AW162">
            <v>1000940</v>
          </cell>
          <cell r="AX162">
            <v>0</v>
          </cell>
          <cell r="AY162">
            <v>20261</v>
          </cell>
          <cell r="AZ162">
            <v>1021201</v>
          </cell>
          <cell r="BA162">
            <v>1816863</v>
          </cell>
          <cell r="BB162">
            <v>0</v>
          </cell>
          <cell r="BC162">
            <v>37079</v>
          </cell>
          <cell r="BD162">
            <v>1853942</v>
          </cell>
          <cell r="BE162">
            <v>191249</v>
          </cell>
          <cell r="BF162">
            <v>0</v>
          </cell>
          <cell r="BG162">
            <v>3903</v>
          </cell>
          <cell r="BH162">
            <v>195152</v>
          </cell>
          <cell r="BI162">
            <v>198081</v>
          </cell>
          <cell r="BJ162">
            <v>0</v>
          </cell>
          <cell r="BK162">
            <v>4042</v>
          </cell>
          <cell r="BL162">
            <v>202123</v>
          </cell>
          <cell r="BM162">
            <v>36809</v>
          </cell>
          <cell r="BN162">
            <v>0</v>
          </cell>
          <cell r="BO162">
            <v>751</v>
          </cell>
          <cell r="BP162">
            <v>37560</v>
          </cell>
          <cell r="BQ162">
            <v>1139805</v>
          </cell>
          <cell r="BR162">
            <v>0</v>
          </cell>
          <cell r="BS162">
            <v>23261</v>
          </cell>
          <cell r="BT162">
            <v>1163066</v>
          </cell>
          <cell r="BU162">
            <v>4383747</v>
          </cell>
          <cell r="BV162">
            <v>0</v>
          </cell>
          <cell r="BW162">
            <v>89297</v>
          </cell>
          <cell r="BX162">
            <v>4473044</v>
          </cell>
          <cell r="BY162" t="str">
            <v>Liverpool</v>
          </cell>
          <cell r="BZ162" t="str">
            <v>MD</v>
          </cell>
          <cell r="CA162" t="str">
            <v>Merseyside Fire</v>
          </cell>
        </row>
        <row r="163">
          <cell r="A163">
            <v>156</v>
          </cell>
          <cell r="B163" t="str">
            <v>Luton</v>
          </cell>
          <cell r="C163" t="str">
            <v>E0201</v>
          </cell>
          <cell r="D163">
            <v>60517449</v>
          </cell>
          <cell r="E163">
            <v>0</v>
          </cell>
          <cell r="F163">
            <v>207724</v>
          </cell>
          <cell r="G163">
            <v>259109</v>
          </cell>
          <cell r="H163">
            <v>0</v>
          </cell>
          <cell r="I163">
            <v>259109</v>
          </cell>
          <cell r="J163">
            <v>0</v>
          </cell>
          <cell r="K163">
            <v>0</v>
          </cell>
          <cell r="L163">
            <v>0</v>
          </cell>
          <cell r="M163">
            <v>0</v>
          </cell>
          <cell r="N163">
            <v>0</v>
          </cell>
          <cell r="O163">
            <v>0</v>
          </cell>
          <cell r="P163">
            <v>60050616</v>
          </cell>
          <cell r="Q163">
            <v>30025308</v>
          </cell>
          <cell r="R163">
            <v>29424802</v>
          </cell>
          <cell r="S163">
            <v>0</v>
          </cell>
          <cell r="T163">
            <v>600506</v>
          </cell>
          <cell r="U163">
            <v>60050616</v>
          </cell>
          <cell r="V163">
            <v>0</v>
          </cell>
          <cell r="W163">
            <v>30025308</v>
          </cell>
          <cell r="X163">
            <v>259109</v>
          </cell>
          <cell r="Y163">
            <v>259109</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-1795960.5</v>
          </cell>
          <cell r="AN163">
            <v>-1760041.3</v>
          </cell>
          <cell r="AO163">
            <v>0</v>
          </cell>
          <cell r="AP163">
            <v>-35919.21</v>
          </cell>
          <cell r="AQ163">
            <v>-3591921</v>
          </cell>
          <cell r="AR163">
            <v>28229347</v>
          </cell>
          <cell r="AS163">
            <v>27923870</v>
          </cell>
          <cell r="AT163">
            <v>0</v>
          </cell>
          <cell r="AU163">
            <v>564587</v>
          </cell>
          <cell r="AV163">
            <v>56717804</v>
          </cell>
          <cell r="AW163">
            <v>315116</v>
          </cell>
          <cell r="AX163">
            <v>0</v>
          </cell>
          <cell r="AY163">
            <v>6375</v>
          </cell>
          <cell r="AZ163">
            <v>321491</v>
          </cell>
          <cell r="BA163">
            <v>631919</v>
          </cell>
          <cell r="BB163">
            <v>0</v>
          </cell>
          <cell r="BC163">
            <v>12896</v>
          </cell>
          <cell r="BD163">
            <v>644815</v>
          </cell>
          <cell r="BE163">
            <v>0</v>
          </cell>
          <cell r="BF163">
            <v>0</v>
          </cell>
          <cell r="BG163">
            <v>0</v>
          </cell>
          <cell r="BH163">
            <v>0</v>
          </cell>
          <cell r="BI163">
            <v>0</v>
          </cell>
          <cell r="BJ163">
            <v>0</v>
          </cell>
          <cell r="BK163">
            <v>0</v>
          </cell>
          <cell r="BL163">
            <v>0</v>
          </cell>
          <cell r="BM163">
            <v>14938</v>
          </cell>
          <cell r="BN163">
            <v>0</v>
          </cell>
          <cell r="BO163">
            <v>305</v>
          </cell>
          <cell r="BP163">
            <v>15243</v>
          </cell>
          <cell r="BQ163">
            <v>509794</v>
          </cell>
          <cell r="BR163">
            <v>0</v>
          </cell>
          <cell r="BS163">
            <v>10404</v>
          </cell>
          <cell r="BT163">
            <v>520198</v>
          </cell>
          <cell r="BU163">
            <v>1471767</v>
          </cell>
          <cell r="BV163">
            <v>0</v>
          </cell>
          <cell r="BW163">
            <v>29980</v>
          </cell>
          <cell r="BX163">
            <v>1501747</v>
          </cell>
          <cell r="BY163" t="str">
            <v>Luton UA</v>
          </cell>
          <cell r="BZ163" t="str">
            <v>UA</v>
          </cell>
          <cell r="CA163" t="str">
            <v>Bedfordshire Fire Authority</v>
          </cell>
        </row>
        <row r="164">
          <cell r="A164">
            <v>157</v>
          </cell>
          <cell r="B164" t="str">
            <v>Maidstone</v>
          </cell>
          <cell r="C164" t="str">
            <v>E2237</v>
          </cell>
          <cell r="D164">
            <v>55669649</v>
          </cell>
          <cell r="E164">
            <v>0</v>
          </cell>
          <cell r="F164">
            <v>20373</v>
          </cell>
          <cell r="G164">
            <v>208056</v>
          </cell>
          <cell r="H164">
            <v>0</v>
          </cell>
          <cell r="I164">
            <v>208056</v>
          </cell>
          <cell r="J164">
            <v>0</v>
          </cell>
          <cell r="K164">
            <v>0</v>
          </cell>
          <cell r="L164">
            <v>0</v>
          </cell>
          <cell r="M164">
            <v>0</v>
          </cell>
          <cell r="N164">
            <v>0</v>
          </cell>
          <cell r="O164">
            <v>0</v>
          </cell>
          <cell r="P164">
            <v>55441220</v>
          </cell>
          <cell r="Q164">
            <v>27720610</v>
          </cell>
          <cell r="R164">
            <v>22176488</v>
          </cell>
          <cell r="S164">
            <v>4989710</v>
          </cell>
          <cell r="T164">
            <v>554412</v>
          </cell>
          <cell r="U164">
            <v>55441220</v>
          </cell>
          <cell r="V164">
            <v>0</v>
          </cell>
          <cell r="W164">
            <v>27720610</v>
          </cell>
          <cell r="X164">
            <v>208056</v>
          </cell>
          <cell r="Y164">
            <v>208056</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-895031</v>
          </cell>
          <cell r="AN164">
            <v>-716024</v>
          </cell>
          <cell r="AO164">
            <v>-161105</v>
          </cell>
          <cell r="AP164">
            <v>-17901</v>
          </cell>
          <cell r="AQ164">
            <v>-1790061</v>
          </cell>
          <cell r="AR164">
            <v>26825579</v>
          </cell>
          <cell r="AS164">
            <v>21668520</v>
          </cell>
          <cell r="AT164">
            <v>4828605</v>
          </cell>
          <cell r="AU164">
            <v>536511</v>
          </cell>
          <cell r="AV164">
            <v>53859215</v>
          </cell>
          <cell r="AW164">
            <v>237628</v>
          </cell>
          <cell r="AX164">
            <v>52969</v>
          </cell>
          <cell r="AY164">
            <v>5885</v>
          </cell>
          <cell r="AZ164">
            <v>296482</v>
          </cell>
          <cell r="BA164">
            <v>626794</v>
          </cell>
          <cell r="BB164">
            <v>141029</v>
          </cell>
          <cell r="BC164">
            <v>15670</v>
          </cell>
          <cell r="BD164">
            <v>783493</v>
          </cell>
          <cell r="BE164">
            <v>40575</v>
          </cell>
          <cell r="BF164">
            <v>9129</v>
          </cell>
          <cell r="BG164">
            <v>1014</v>
          </cell>
          <cell r="BH164">
            <v>50718</v>
          </cell>
          <cell r="BI164">
            <v>3638</v>
          </cell>
          <cell r="BJ164">
            <v>819</v>
          </cell>
          <cell r="BK164">
            <v>91</v>
          </cell>
          <cell r="BL164">
            <v>4548</v>
          </cell>
          <cell r="BM164">
            <v>67736</v>
          </cell>
          <cell r="BN164">
            <v>15240</v>
          </cell>
          <cell r="BO164">
            <v>1693</v>
          </cell>
          <cell r="BP164">
            <v>84669</v>
          </cell>
          <cell r="BQ164">
            <v>217727</v>
          </cell>
          <cell r="BR164">
            <v>48989</v>
          </cell>
          <cell r="BS164">
            <v>5443</v>
          </cell>
          <cell r="BT164">
            <v>272159</v>
          </cell>
          <cell r="BU164">
            <v>1194098</v>
          </cell>
          <cell r="BV164">
            <v>268175</v>
          </cell>
          <cell r="BW164">
            <v>29796</v>
          </cell>
          <cell r="BX164">
            <v>1492069</v>
          </cell>
          <cell r="BY164" t="str">
            <v>Maidstone</v>
          </cell>
          <cell r="BZ164" t="str">
            <v>Kent</v>
          </cell>
          <cell r="CA164" t="str">
            <v>Kent Fire Authority</v>
          </cell>
        </row>
        <row r="165">
          <cell r="A165">
            <v>158</v>
          </cell>
          <cell r="B165" t="str">
            <v>Maldon</v>
          </cell>
          <cell r="C165" t="str">
            <v>E1539</v>
          </cell>
          <cell r="D165">
            <v>13529103.5</v>
          </cell>
          <cell r="E165">
            <v>28187</v>
          </cell>
          <cell r="F165">
            <v>0</v>
          </cell>
          <cell r="G165">
            <v>92245</v>
          </cell>
          <cell r="H165">
            <v>0</v>
          </cell>
          <cell r="I165">
            <v>92245</v>
          </cell>
          <cell r="J165">
            <v>0</v>
          </cell>
          <cell r="K165">
            <v>0</v>
          </cell>
          <cell r="L165">
            <v>0</v>
          </cell>
          <cell r="M165">
            <v>399920</v>
          </cell>
          <cell r="N165">
            <v>399920</v>
          </cell>
          <cell r="O165">
            <v>0</v>
          </cell>
          <cell r="P165">
            <v>13065125.5</v>
          </cell>
          <cell r="Q165">
            <v>6532563.54</v>
          </cell>
          <cell r="R165">
            <v>5226050</v>
          </cell>
          <cell r="S165">
            <v>1175861</v>
          </cell>
          <cell r="T165">
            <v>130651</v>
          </cell>
          <cell r="U165">
            <v>13065126</v>
          </cell>
          <cell r="V165">
            <v>0</v>
          </cell>
          <cell r="W165">
            <v>6532563.54</v>
          </cell>
          <cell r="X165">
            <v>92245</v>
          </cell>
          <cell r="Y165">
            <v>92245</v>
          </cell>
          <cell r="Z165">
            <v>0</v>
          </cell>
          <cell r="AA165">
            <v>0</v>
          </cell>
          <cell r="AB165">
            <v>0</v>
          </cell>
          <cell r="AC165">
            <v>0</v>
          </cell>
          <cell r="AD165">
            <v>399920</v>
          </cell>
          <cell r="AE165">
            <v>0</v>
          </cell>
          <cell r="AF165">
            <v>399920</v>
          </cell>
          <cell r="AG165">
            <v>0</v>
          </cell>
          <cell r="AH165">
            <v>0</v>
          </cell>
          <cell r="AI165">
            <v>0</v>
          </cell>
          <cell r="AJ165">
            <v>0</v>
          </cell>
          <cell r="AK165">
            <v>0</v>
          </cell>
          <cell r="AL165">
            <v>0</v>
          </cell>
          <cell r="AM165">
            <v>37257.300000000003</v>
          </cell>
          <cell r="AN165">
            <v>29805.84</v>
          </cell>
          <cell r="AO165">
            <v>6706.31</v>
          </cell>
          <cell r="AP165">
            <v>745.15</v>
          </cell>
          <cell r="AQ165">
            <v>74514.59</v>
          </cell>
          <cell r="AR165">
            <v>6569821</v>
          </cell>
          <cell r="AS165">
            <v>5748021</v>
          </cell>
          <cell r="AT165">
            <v>1182567</v>
          </cell>
          <cell r="AU165">
            <v>131396</v>
          </cell>
          <cell r="AV165">
            <v>13631806</v>
          </cell>
          <cell r="AW165">
            <v>60703</v>
          </cell>
          <cell r="AX165">
            <v>12483</v>
          </cell>
          <cell r="AY165">
            <v>1387</v>
          </cell>
          <cell r="AZ165">
            <v>74573</v>
          </cell>
          <cell r="BA165">
            <v>341959</v>
          </cell>
          <cell r="BB165">
            <v>76941</v>
          </cell>
          <cell r="BC165">
            <v>8549</v>
          </cell>
          <cell r="BD165">
            <v>427449</v>
          </cell>
          <cell r="BE165">
            <v>6064</v>
          </cell>
          <cell r="BF165">
            <v>1364</v>
          </cell>
          <cell r="BG165">
            <v>152</v>
          </cell>
          <cell r="BH165">
            <v>7580</v>
          </cell>
          <cell r="BI165">
            <v>0</v>
          </cell>
          <cell r="BJ165">
            <v>0</v>
          </cell>
          <cell r="BK165">
            <v>0</v>
          </cell>
          <cell r="BL165">
            <v>0</v>
          </cell>
          <cell r="BM165">
            <v>2086</v>
          </cell>
          <cell r="BN165">
            <v>469</v>
          </cell>
          <cell r="BO165">
            <v>52</v>
          </cell>
          <cell r="BP165">
            <v>2607</v>
          </cell>
          <cell r="BQ165">
            <v>127349</v>
          </cell>
          <cell r="BR165">
            <v>28654</v>
          </cell>
          <cell r="BS165">
            <v>3184</v>
          </cell>
          <cell r="BT165">
            <v>159187</v>
          </cell>
          <cell r="BU165">
            <v>538161</v>
          </cell>
          <cell r="BV165">
            <v>119911</v>
          </cell>
          <cell r="BW165">
            <v>13324</v>
          </cell>
          <cell r="BX165">
            <v>671396</v>
          </cell>
          <cell r="BY165" t="str">
            <v>Maldon</v>
          </cell>
          <cell r="BZ165" t="str">
            <v>Essex</v>
          </cell>
          <cell r="CA165" t="str">
            <v>Essex Fire Authority</v>
          </cell>
        </row>
        <row r="166">
          <cell r="A166">
            <v>159</v>
          </cell>
          <cell r="B166" t="str">
            <v>Malvern Hills</v>
          </cell>
          <cell r="C166" t="str">
            <v>E1851</v>
          </cell>
          <cell r="D166">
            <v>15154868.199999999</v>
          </cell>
          <cell r="E166">
            <v>47439</v>
          </cell>
          <cell r="F166">
            <v>0</v>
          </cell>
          <cell r="G166">
            <v>107874</v>
          </cell>
          <cell r="H166">
            <v>0</v>
          </cell>
          <cell r="I166">
            <v>107874</v>
          </cell>
          <cell r="J166">
            <v>0</v>
          </cell>
          <cell r="K166">
            <v>0</v>
          </cell>
          <cell r="L166">
            <v>0</v>
          </cell>
          <cell r="M166">
            <v>0</v>
          </cell>
          <cell r="N166">
            <v>0</v>
          </cell>
          <cell r="O166">
            <v>0</v>
          </cell>
          <cell r="P166">
            <v>15094433.199999999</v>
          </cell>
          <cell r="Q166">
            <v>7547217.1699999999</v>
          </cell>
          <cell r="R166">
            <v>6037773</v>
          </cell>
          <cell r="S166">
            <v>1358499</v>
          </cell>
          <cell r="T166">
            <v>150944</v>
          </cell>
          <cell r="U166">
            <v>15094433</v>
          </cell>
          <cell r="V166">
            <v>0</v>
          </cell>
          <cell r="W166">
            <v>7547217.1699999999</v>
          </cell>
          <cell r="X166">
            <v>107874</v>
          </cell>
          <cell r="Y166">
            <v>107874</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7547217</v>
          </cell>
          <cell r="AS166">
            <v>6145647</v>
          </cell>
          <cell r="AT166">
            <v>1358499</v>
          </cell>
          <cell r="AU166">
            <v>150944</v>
          </cell>
          <cell r="AV166">
            <v>15202307</v>
          </cell>
          <cell r="AW166">
            <v>65240</v>
          </cell>
          <cell r="AX166">
            <v>14421</v>
          </cell>
          <cell r="AY166">
            <v>1602</v>
          </cell>
          <cell r="AZ166">
            <v>81263</v>
          </cell>
          <cell r="BA166">
            <v>384699</v>
          </cell>
          <cell r="BB166">
            <v>86558</v>
          </cell>
          <cell r="BC166">
            <v>9618</v>
          </cell>
          <cell r="BD166">
            <v>480875</v>
          </cell>
          <cell r="BE166">
            <v>0</v>
          </cell>
          <cell r="BF166">
            <v>0</v>
          </cell>
          <cell r="BG166">
            <v>0</v>
          </cell>
          <cell r="BH166">
            <v>0</v>
          </cell>
          <cell r="BI166">
            <v>0</v>
          </cell>
          <cell r="BJ166">
            <v>0</v>
          </cell>
          <cell r="BK166">
            <v>0</v>
          </cell>
          <cell r="BL166">
            <v>0</v>
          </cell>
          <cell r="BM166">
            <v>1727</v>
          </cell>
          <cell r="BN166">
            <v>388</v>
          </cell>
          <cell r="BO166">
            <v>43</v>
          </cell>
          <cell r="BP166">
            <v>2158</v>
          </cell>
          <cell r="BQ166">
            <v>134081</v>
          </cell>
          <cell r="BR166">
            <v>30168</v>
          </cell>
          <cell r="BS166">
            <v>3352</v>
          </cell>
          <cell r="BT166">
            <v>167601</v>
          </cell>
          <cell r="BU166">
            <v>585747</v>
          </cell>
          <cell r="BV166">
            <v>131535</v>
          </cell>
          <cell r="BW166">
            <v>14615</v>
          </cell>
          <cell r="BX166">
            <v>731897</v>
          </cell>
          <cell r="BY166" t="str">
            <v>Malvern Hills</v>
          </cell>
          <cell r="BZ166" t="str">
            <v>Worcestershire</v>
          </cell>
          <cell r="CA166" t="str">
            <v>Hereford and Worcester Fire Authority</v>
          </cell>
        </row>
        <row r="167">
          <cell r="A167">
            <v>160</v>
          </cell>
          <cell r="B167" t="str">
            <v>Manchester</v>
          </cell>
          <cell r="C167" t="str">
            <v>E4203</v>
          </cell>
          <cell r="D167">
            <v>310570697</v>
          </cell>
          <cell r="E167">
            <v>467686</v>
          </cell>
          <cell r="F167">
            <v>0</v>
          </cell>
          <cell r="G167">
            <v>1109516</v>
          </cell>
          <cell r="H167">
            <v>0</v>
          </cell>
          <cell r="I167">
            <v>1109516</v>
          </cell>
          <cell r="J167">
            <v>0</v>
          </cell>
          <cell r="K167">
            <v>0</v>
          </cell>
          <cell r="L167">
            <v>0</v>
          </cell>
          <cell r="M167">
            <v>0</v>
          </cell>
          <cell r="N167">
            <v>0</v>
          </cell>
          <cell r="O167">
            <v>0</v>
          </cell>
          <cell r="P167">
            <v>309928867</v>
          </cell>
          <cell r="Q167">
            <v>154964433</v>
          </cell>
          <cell r="R167">
            <v>151865145</v>
          </cell>
          <cell r="S167">
            <v>0</v>
          </cell>
          <cell r="T167">
            <v>3099289</v>
          </cell>
          <cell r="U167">
            <v>309928867</v>
          </cell>
          <cell r="V167">
            <v>0</v>
          </cell>
          <cell r="W167">
            <v>154964433</v>
          </cell>
          <cell r="X167">
            <v>1109516</v>
          </cell>
          <cell r="Y167">
            <v>1109516</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-13851839</v>
          </cell>
          <cell r="AN167">
            <v>-13574802</v>
          </cell>
          <cell r="AO167">
            <v>0</v>
          </cell>
          <cell r="AP167">
            <v>-277036.78000000003</v>
          </cell>
          <cell r="AQ167">
            <v>-27703678</v>
          </cell>
          <cell r="AR167">
            <v>141112594</v>
          </cell>
          <cell r="AS167">
            <v>139399859</v>
          </cell>
          <cell r="AT167">
            <v>0</v>
          </cell>
          <cell r="AU167">
            <v>2822252</v>
          </cell>
          <cell r="AV167">
            <v>283334705</v>
          </cell>
          <cell r="AW167">
            <v>1623935</v>
          </cell>
          <cell r="AX167">
            <v>0</v>
          </cell>
          <cell r="AY167">
            <v>32901</v>
          </cell>
          <cell r="AZ167">
            <v>1656836</v>
          </cell>
          <cell r="BA167">
            <v>2256268</v>
          </cell>
          <cell r="BB167">
            <v>0</v>
          </cell>
          <cell r="BC167">
            <v>46046</v>
          </cell>
          <cell r="BD167">
            <v>2302314</v>
          </cell>
          <cell r="BE167">
            <v>0</v>
          </cell>
          <cell r="BF167">
            <v>0</v>
          </cell>
          <cell r="BG167">
            <v>0</v>
          </cell>
          <cell r="BH167">
            <v>0</v>
          </cell>
          <cell r="BI167">
            <v>0</v>
          </cell>
          <cell r="BJ167">
            <v>0</v>
          </cell>
          <cell r="BK167">
            <v>0</v>
          </cell>
          <cell r="BL167">
            <v>0</v>
          </cell>
          <cell r="BM167">
            <v>0</v>
          </cell>
          <cell r="BN167">
            <v>0</v>
          </cell>
          <cell r="BO167">
            <v>0</v>
          </cell>
          <cell r="BP167">
            <v>0</v>
          </cell>
          <cell r="BQ167">
            <v>1629018</v>
          </cell>
          <cell r="BR167">
            <v>0</v>
          </cell>
          <cell r="BS167">
            <v>33245</v>
          </cell>
          <cell r="BT167">
            <v>1662263</v>
          </cell>
          <cell r="BU167">
            <v>5509221</v>
          </cell>
          <cell r="BV167">
            <v>0</v>
          </cell>
          <cell r="BW167">
            <v>112192</v>
          </cell>
          <cell r="BX167">
            <v>5621413</v>
          </cell>
          <cell r="BY167" t="str">
            <v>Manchester</v>
          </cell>
          <cell r="BZ167" t="str">
            <v>MD</v>
          </cell>
          <cell r="CA167" t="str">
            <v>Greater Manchester Fire</v>
          </cell>
        </row>
        <row r="168">
          <cell r="A168">
            <v>161</v>
          </cell>
          <cell r="B168" t="str">
            <v>Mansfield</v>
          </cell>
          <cell r="C168" t="str">
            <v>E3035</v>
          </cell>
          <cell r="D168">
            <v>28850112</v>
          </cell>
          <cell r="E168">
            <v>0</v>
          </cell>
          <cell r="F168">
            <v>18723</v>
          </cell>
          <cell r="G168">
            <v>128485</v>
          </cell>
          <cell r="H168">
            <v>0</v>
          </cell>
          <cell r="I168">
            <v>128485</v>
          </cell>
          <cell r="J168">
            <v>0</v>
          </cell>
          <cell r="K168">
            <v>0</v>
          </cell>
          <cell r="L168">
            <v>0</v>
          </cell>
          <cell r="M168">
            <v>0</v>
          </cell>
          <cell r="N168">
            <v>0</v>
          </cell>
          <cell r="O168">
            <v>0</v>
          </cell>
          <cell r="P168">
            <v>28702904</v>
          </cell>
          <cell r="Q168">
            <v>14351452</v>
          </cell>
          <cell r="R168">
            <v>11481162</v>
          </cell>
          <cell r="S168">
            <v>2583261</v>
          </cell>
          <cell r="T168">
            <v>287029</v>
          </cell>
          <cell r="U168">
            <v>28702904</v>
          </cell>
          <cell r="V168">
            <v>0</v>
          </cell>
          <cell r="W168">
            <v>14351452</v>
          </cell>
          <cell r="X168">
            <v>128485</v>
          </cell>
          <cell r="Y168">
            <v>128485</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-746347.5</v>
          </cell>
          <cell r="AN168">
            <v>-597078</v>
          </cell>
          <cell r="AO168">
            <v>-134342.54999999999</v>
          </cell>
          <cell r="AP168">
            <v>-14926.95</v>
          </cell>
          <cell r="AQ168">
            <v>-1492695</v>
          </cell>
          <cell r="AR168">
            <v>13605105</v>
          </cell>
          <cell r="AS168">
            <v>11012569</v>
          </cell>
          <cell r="AT168">
            <v>2448918</v>
          </cell>
          <cell r="AU168">
            <v>272102</v>
          </cell>
          <cell r="AV168">
            <v>27338694</v>
          </cell>
          <cell r="AW168">
            <v>123245</v>
          </cell>
          <cell r="AX168">
            <v>27423</v>
          </cell>
          <cell r="AY168">
            <v>3047</v>
          </cell>
          <cell r="AZ168">
            <v>153715</v>
          </cell>
          <cell r="BA168">
            <v>324847</v>
          </cell>
          <cell r="BB168">
            <v>73091</v>
          </cell>
          <cell r="BC168">
            <v>8121</v>
          </cell>
          <cell r="BD168">
            <v>406059</v>
          </cell>
          <cell r="BE168">
            <v>0</v>
          </cell>
          <cell r="BF168">
            <v>0</v>
          </cell>
          <cell r="BG168">
            <v>0</v>
          </cell>
          <cell r="BH168">
            <v>0</v>
          </cell>
          <cell r="BI168">
            <v>20212</v>
          </cell>
          <cell r="BJ168">
            <v>4548</v>
          </cell>
          <cell r="BK168">
            <v>505</v>
          </cell>
          <cell r="BL168">
            <v>25265</v>
          </cell>
          <cell r="BM168">
            <v>0</v>
          </cell>
          <cell r="BN168">
            <v>0</v>
          </cell>
          <cell r="BO168">
            <v>0</v>
          </cell>
          <cell r="BP168">
            <v>0</v>
          </cell>
          <cell r="BQ168">
            <v>184740</v>
          </cell>
          <cell r="BR168">
            <v>41567</v>
          </cell>
          <cell r="BS168">
            <v>4619</v>
          </cell>
          <cell r="BT168">
            <v>230926</v>
          </cell>
          <cell r="BU168">
            <v>653044</v>
          </cell>
          <cell r="BV168">
            <v>146629</v>
          </cell>
          <cell r="BW168">
            <v>16292</v>
          </cell>
          <cell r="BX168">
            <v>815965</v>
          </cell>
          <cell r="BY168" t="str">
            <v>Mansfield</v>
          </cell>
          <cell r="BZ168" t="str">
            <v>Nottinghamshire</v>
          </cell>
          <cell r="CA168" t="str">
            <v>Nottinghamshire Fire Authority</v>
          </cell>
        </row>
        <row r="169">
          <cell r="A169">
            <v>162</v>
          </cell>
          <cell r="B169" t="str">
            <v>Medway</v>
          </cell>
          <cell r="C169" t="str">
            <v>E2201</v>
          </cell>
          <cell r="D169">
            <v>85261270.700000003</v>
          </cell>
          <cell r="E169">
            <v>1013065.41</v>
          </cell>
          <cell r="F169">
            <v>0</v>
          </cell>
          <cell r="G169">
            <v>288985</v>
          </cell>
          <cell r="H169">
            <v>0</v>
          </cell>
          <cell r="I169">
            <v>288985</v>
          </cell>
          <cell r="J169">
            <v>0</v>
          </cell>
          <cell r="K169">
            <v>0</v>
          </cell>
          <cell r="L169">
            <v>0</v>
          </cell>
          <cell r="M169">
            <v>0</v>
          </cell>
          <cell r="N169">
            <v>0</v>
          </cell>
          <cell r="O169">
            <v>0</v>
          </cell>
          <cell r="P169">
            <v>85985351.099999994</v>
          </cell>
          <cell r="Q169">
            <v>42992675.100000001</v>
          </cell>
          <cell r="R169">
            <v>42132822</v>
          </cell>
          <cell r="S169">
            <v>0</v>
          </cell>
          <cell r="T169">
            <v>859854</v>
          </cell>
          <cell r="U169">
            <v>85985351</v>
          </cell>
          <cell r="V169">
            <v>0</v>
          </cell>
          <cell r="W169">
            <v>42992675.100000001</v>
          </cell>
          <cell r="X169">
            <v>288985</v>
          </cell>
          <cell r="Y169">
            <v>288985</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547767</v>
          </cell>
          <cell r="AN169">
            <v>536811.66</v>
          </cell>
          <cell r="AO169">
            <v>0</v>
          </cell>
          <cell r="AP169">
            <v>10955.34</v>
          </cell>
          <cell r="AQ169">
            <v>1095534</v>
          </cell>
          <cell r="AR169">
            <v>43540442</v>
          </cell>
          <cell r="AS169">
            <v>42958619</v>
          </cell>
          <cell r="AT169">
            <v>0</v>
          </cell>
          <cell r="AU169">
            <v>870809</v>
          </cell>
          <cell r="AV169">
            <v>87369870</v>
          </cell>
          <cell r="AW169">
            <v>450338</v>
          </cell>
          <cell r="AX169">
            <v>0</v>
          </cell>
          <cell r="AY169">
            <v>9128</v>
          </cell>
          <cell r="AZ169">
            <v>459466</v>
          </cell>
          <cell r="BA169">
            <v>897882</v>
          </cell>
          <cell r="BB169">
            <v>0</v>
          </cell>
          <cell r="BC169">
            <v>18324</v>
          </cell>
          <cell r="BD169">
            <v>916206</v>
          </cell>
          <cell r="BE169">
            <v>0</v>
          </cell>
          <cell r="BF169">
            <v>0</v>
          </cell>
          <cell r="BG169">
            <v>0</v>
          </cell>
          <cell r="BH169">
            <v>0</v>
          </cell>
          <cell r="BI169">
            <v>0</v>
          </cell>
          <cell r="BJ169">
            <v>0</v>
          </cell>
          <cell r="BK169">
            <v>0</v>
          </cell>
          <cell r="BL169">
            <v>0</v>
          </cell>
          <cell r="BM169">
            <v>315544</v>
          </cell>
          <cell r="BN169">
            <v>0</v>
          </cell>
          <cell r="BO169">
            <v>6440</v>
          </cell>
          <cell r="BP169">
            <v>321984</v>
          </cell>
          <cell r="BQ169">
            <v>511246</v>
          </cell>
          <cell r="BR169">
            <v>0</v>
          </cell>
          <cell r="BS169">
            <v>10434</v>
          </cell>
          <cell r="BT169">
            <v>521680</v>
          </cell>
          <cell r="BU169">
            <v>2175010</v>
          </cell>
          <cell r="BV169">
            <v>0</v>
          </cell>
          <cell r="BW169">
            <v>44326</v>
          </cell>
          <cell r="BX169">
            <v>2219336</v>
          </cell>
          <cell r="BY169" t="str">
            <v>Medway UA</v>
          </cell>
          <cell r="BZ169" t="str">
            <v>UA</v>
          </cell>
          <cell r="CA169" t="str">
            <v>Kent Fire Authority</v>
          </cell>
        </row>
        <row r="170">
          <cell r="A170">
            <v>163</v>
          </cell>
          <cell r="B170" t="str">
            <v>Melton</v>
          </cell>
          <cell r="C170" t="str">
            <v>E2436</v>
          </cell>
          <cell r="D170">
            <v>12410587</v>
          </cell>
          <cell r="E170">
            <v>40264</v>
          </cell>
          <cell r="F170">
            <v>0</v>
          </cell>
          <cell r="G170">
            <v>61448</v>
          </cell>
          <cell r="H170">
            <v>0</v>
          </cell>
          <cell r="I170">
            <v>61448</v>
          </cell>
          <cell r="J170">
            <v>0</v>
          </cell>
          <cell r="K170">
            <v>0</v>
          </cell>
          <cell r="L170">
            <v>0</v>
          </cell>
          <cell r="M170">
            <v>0</v>
          </cell>
          <cell r="N170">
            <v>0</v>
          </cell>
          <cell r="O170">
            <v>0</v>
          </cell>
          <cell r="P170">
            <v>12389403</v>
          </cell>
          <cell r="Q170">
            <v>6194702</v>
          </cell>
          <cell r="R170">
            <v>4955761</v>
          </cell>
          <cell r="S170">
            <v>1115046</v>
          </cell>
          <cell r="T170">
            <v>123894</v>
          </cell>
          <cell r="U170">
            <v>12389403</v>
          </cell>
          <cell r="V170">
            <v>0</v>
          </cell>
          <cell r="W170">
            <v>6194702</v>
          </cell>
          <cell r="X170">
            <v>61448</v>
          </cell>
          <cell r="Y170">
            <v>61448</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-141985</v>
          </cell>
          <cell r="AN170">
            <v>-113588</v>
          </cell>
          <cell r="AO170">
            <v>-25557.3</v>
          </cell>
          <cell r="AP170">
            <v>-2839.7</v>
          </cell>
          <cell r="AQ170">
            <v>-283970</v>
          </cell>
          <cell r="AR170">
            <v>6052717</v>
          </cell>
          <cell r="AS170">
            <v>4903621</v>
          </cell>
          <cell r="AT170">
            <v>1089489</v>
          </cell>
          <cell r="AU170">
            <v>121054</v>
          </cell>
          <cell r="AV170">
            <v>12166881</v>
          </cell>
          <cell r="AW170">
            <v>53261</v>
          </cell>
          <cell r="AX170">
            <v>11837</v>
          </cell>
          <cell r="AY170">
            <v>1315</v>
          </cell>
          <cell r="AZ170">
            <v>66413</v>
          </cell>
          <cell r="BA170">
            <v>241278</v>
          </cell>
          <cell r="BB170">
            <v>54287</v>
          </cell>
          <cell r="BC170">
            <v>6032</v>
          </cell>
          <cell r="BD170">
            <v>301597</v>
          </cell>
          <cell r="BE170">
            <v>3670</v>
          </cell>
          <cell r="BF170">
            <v>826</v>
          </cell>
          <cell r="BG170">
            <v>92</v>
          </cell>
          <cell r="BH170">
            <v>4588</v>
          </cell>
          <cell r="BI170">
            <v>404</v>
          </cell>
          <cell r="BJ170">
            <v>91</v>
          </cell>
          <cell r="BK170">
            <v>10</v>
          </cell>
          <cell r="BL170">
            <v>505</v>
          </cell>
          <cell r="BM170">
            <v>2384</v>
          </cell>
          <cell r="BN170">
            <v>537</v>
          </cell>
          <cell r="BO170">
            <v>60</v>
          </cell>
          <cell r="BP170">
            <v>2981</v>
          </cell>
          <cell r="BQ170">
            <v>121273</v>
          </cell>
          <cell r="BR170">
            <v>27287</v>
          </cell>
          <cell r="BS170">
            <v>3032</v>
          </cell>
          <cell r="BT170">
            <v>151592</v>
          </cell>
          <cell r="BU170">
            <v>422270</v>
          </cell>
          <cell r="BV170">
            <v>94865</v>
          </cell>
          <cell r="BW170">
            <v>10541</v>
          </cell>
          <cell r="BX170">
            <v>527676</v>
          </cell>
          <cell r="BY170" t="str">
            <v>Melton</v>
          </cell>
          <cell r="BZ170" t="str">
            <v>Leicestershire</v>
          </cell>
          <cell r="CA170" t="str">
            <v>Leicestershire Fire Authority</v>
          </cell>
        </row>
        <row r="171">
          <cell r="A171">
            <v>164</v>
          </cell>
          <cell r="B171" t="str">
            <v>Mendip</v>
          </cell>
          <cell r="C171" t="str">
            <v>E3331</v>
          </cell>
          <cell r="D171">
            <v>33084204.800000001</v>
          </cell>
          <cell r="E171">
            <v>97322.240000000005</v>
          </cell>
          <cell r="F171">
            <v>0</v>
          </cell>
          <cell r="G171">
            <v>164793</v>
          </cell>
          <cell r="H171">
            <v>0</v>
          </cell>
          <cell r="I171">
            <v>164793</v>
          </cell>
          <cell r="J171">
            <v>0</v>
          </cell>
          <cell r="K171">
            <v>0</v>
          </cell>
          <cell r="L171">
            <v>0</v>
          </cell>
          <cell r="M171">
            <v>0</v>
          </cell>
          <cell r="N171">
            <v>0</v>
          </cell>
          <cell r="O171">
            <v>0</v>
          </cell>
          <cell r="P171">
            <v>33016734.100000001</v>
          </cell>
          <cell r="Q171">
            <v>16508367.1</v>
          </cell>
          <cell r="R171">
            <v>13206694</v>
          </cell>
          <cell r="S171">
            <v>2971506</v>
          </cell>
          <cell r="T171">
            <v>330167</v>
          </cell>
          <cell r="U171">
            <v>33016734</v>
          </cell>
          <cell r="V171">
            <v>0</v>
          </cell>
          <cell r="W171">
            <v>16508367.1</v>
          </cell>
          <cell r="X171">
            <v>164793</v>
          </cell>
          <cell r="Y171">
            <v>164793</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289796.43</v>
          </cell>
          <cell r="AN171">
            <v>231837.14</v>
          </cell>
          <cell r="AO171">
            <v>52163.360000000001</v>
          </cell>
          <cell r="AP171">
            <v>5795.93</v>
          </cell>
          <cell r="AQ171">
            <v>579592.85</v>
          </cell>
          <cell r="AR171">
            <v>16798163</v>
          </cell>
          <cell r="AS171">
            <v>13603324</v>
          </cell>
          <cell r="AT171">
            <v>3023669</v>
          </cell>
          <cell r="AU171">
            <v>335963</v>
          </cell>
          <cell r="AV171">
            <v>33761120</v>
          </cell>
          <cell r="AW171">
            <v>141948</v>
          </cell>
          <cell r="AX171">
            <v>31545</v>
          </cell>
          <cell r="AY171">
            <v>3505</v>
          </cell>
          <cell r="AZ171">
            <v>176998</v>
          </cell>
          <cell r="BA171">
            <v>580674</v>
          </cell>
          <cell r="BB171">
            <v>130652</v>
          </cell>
          <cell r="BC171">
            <v>14517</v>
          </cell>
          <cell r="BD171">
            <v>725843</v>
          </cell>
          <cell r="BE171">
            <v>0</v>
          </cell>
          <cell r="BF171">
            <v>0</v>
          </cell>
          <cell r="BG171">
            <v>0</v>
          </cell>
          <cell r="BH171">
            <v>0</v>
          </cell>
          <cell r="BI171">
            <v>0</v>
          </cell>
          <cell r="BJ171">
            <v>0</v>
          </cell>
          <cell r="BK171">
            <v>0</v>
          </cell>
          <cell r="BL171">
            <v>0</v>
          </cell>
          <cell r="BM171">
            <v>0</v>
          </cell>
          <cell r="BN171">
            <v>0</v>
          </cell>
          <cell r="BO171">
            <v>0</v>
          </cell>
          <cell r="BP171">
            <v>0</v>
          </cell>
          <cell r="BQ171">
            <v>221149</v>
          </cell>
          <cell r="BR171">
            <v>49759</v>
          </cell>
          <cell r="BS171">
            <v>5529</v>
          </cell>
          <cell r="BT171">
            <v>276437</v>
          </cell>
          <cell r="BU171">
            <v>943771</v>
          </cell>
          <cell r="BV171">
            <v>211956</v>
          </cell>
          <cell r="BW171">
            <v>23551</v>
          </cell>
          <cell r="BX171">
            <v>1179278</v>
          </cell>
          <cell r="BY171" t="str">
            <v>Mendip</v>
          </cell>
          <cell r="BZ171" t="str">
            <v>Somerset</v>
          </cell>
          <cell r="CA171" t="str">
            <v>Devon and Somerset Fire Authority</v>
          </cell>
        </row>
        <row r="172">
          <cell r="A172">
            <v>165</v>
          </cell>
          <cell r="B172" t="str">
            <v>Merton</v>
          </cell>
          <cell r="C172" t="str">
            <v>E5044</v>
          </cell>
          <cell r="D172">
            <v>84507035</v>
          </cell>
          <cell r="E172">
            <v>35684</v>
          </cell>
          <cell r="F172">
            <v>0</v>
          </cell>
          <cell r="G172">
            <v>280951</v>
          </cell>
          <cell r="H172">
            <v>0</v>
          </cell>
          <cell r="I172">
            <v>280951</v>
          </cell>
          <cell r="J172">
            <v>0</v>
          </cell>
          <cell r="K172">
            <v>0</v>
          </cell>
          <cell r="L172">
            <v>0</v>
          </cell>
          <cell r="M172">
            <v>0</v>
          </cell>
          <cell r="N172">
            <v>0</v>
          </cell>
          <cell r="O172">
            <v>0</v>
          </cell>
          <cell r="P172">
            <v>84261768</v>
          </cell>
          <cell r="Q172">
            <v>42130884</v>
          </cell>
          <cell r="R172">
            <v>25278530</v>
          </cell>
          <cell r="S172">
            <v>16852354</v>
          </cell>
          <cell r="T172">
            <v>0</v>
          </cell>
          <cell r="U172">
            <v>84261768</v>
          </cell>
          <cell r="V172">
            <v>0</v>
          </cell>
          <cell r="W172">
            <v>42130884</v>
          </cell>
          <cell r="X172">
            <v>280951</v>
          </cell>
          <cell r="Y172">
            <v>280951</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-619900.5</v>
          </cell>
          <cell r="AN172">
            <v>-371940.3</v>
          </cell>
          <cell r="AO172">
            <v>-247960.2</v>
          </cell>
          <cell r="AP172">
            <v>0</v>
          </cell>
          <cell r="AQ172">
            <v>-1239801</v>
          </cell>
          <cell r="AR172">
            <v>41510983</v>
          </cell>
          <cell r="AS172">
            <v>25187541</v>
          </cell>
          <cell r="AT172">
            <v>16604394</v>
          </cell>
          <cell r="AU172">
            <v>0</v>
          </cell>
          <cell r="AV172">
            <v>83302918</v>
          </cell>
          <cell r="AW172">
            <v>271332</v>
          </cell>
          <cell r="AX172">
            <v>178900</v>
          </cell>
          <cell r="AY172">
            <v>0</v>
          </cell>
          <cell r="AZ172">
            <v>450232</v>
          </cell>
          <cell r="BA172">
            <v>400119</v>
          </cell>
          <cell r="BB172">
            <v>266746</v>
          </cell>
          <cell r="BC172">
            <v>0</v>
          </cell>
          <cell r="BD172">
            <v>666865</v>
          </cell>
          <cell r="BE172">
            <v>16331</v>
          </cell>
          <cell r="BF172">
            <v>10888</v>
          </cell>
          <cell r="BG172">
            <v>0</v>
          </cell>
          <cell r="BH172">
            <v>27219</v>
          </cell>
          <cell r="BI172">
            <v>0</v>
          </cell>
          <cell r="BJ172">
            <v>0</v>
          </cell>
          <cell r="BK172">
            <v>0</v>
          </cell>
          <cell r="BL172">
            <v>0</v>
          </cell>
          <cell r="BM172">
            <v>31363</v>
          </cell>
          <cell r="BN172">
            <v>20909</v>
          </cell>
          <cell r="BO172">
            <v>0</v>
          </cell>
          <cell r="BP172">
            <v>52272</v>
          </cell>
          <cell r="BQ172">
            <v>398385</v>
          </cell>
          <cell r="BR172">
            <v>265590</v>
          </cell>
          <cell r="BS172">
            <v>0</v>
          </cell>
          <cell r="BT172">
            <v>663975</v>
          </cell>
          <cell r="BU172">
            <v>1117530</v>
          </cell>
          <cell r="BV172">
            <v>743033</v>
          </cell>
          <cell r="BW172">
            <v>0</v>
          </cell>
          <cell r="BX172">
            <v>1860563</v>
          </cell>
          <cell r="BY172" t="str">
            <v>Merton</v>
          </cell>
          <cell r="BZ172" t="str">
            <v>Greater London Authority</v>
          </cell>
          <cell r="CA172" t="str">
            <v>NA</v>
          </cell>
        </row>
        <row r="173">
          <cell r="A173">
            <v>166</v>
          </cell>
          <cell r="B173" t="str">
            <v>Mid Devon</v>
          </cell>
          <cell r="C173" t="str">
            <v>E1133</v>
          </cell>
          <cell r="D173">
            <v>14548106.1</v>
          </cell>
          <cell r="E173">
            <v>84370</v>
          </cell>
          <cell r="F173">
            <v>0</v>
          </cell>
          <cell r="G173">
            <v>106197</v>
          </cell>
          <cell r="H173">
            <v>0</v>
          </cell>
          <cell r="I173">
            <v>106197</v>
          </cell>
          <cell r="J173">
            <v>0</v>
          </cell>
          <cell r="K173">
            <v>0</v>
          </cell>
          <cell r="L173">
            <v>0</v>
          </cell>
          <cell r="M173">
            <v>42000</v>
          </cell>
          <cell r="N173">
            <v>42000</v>
          </cell>
          <cell r="O173">
            <v>0</v>
          </cell>
          <cell r="P173">
            <v>14484279</v>
          </cell>
          <cell r="Q173">
            <v>7242139</v>
          </cell>
          <cell r="R173">
            <v>5793712</v>
          </cell>
          <cell r="S173">
            <v>1303585</v>
          </cell>
          <cell r="T173">
            <v>144843</v>
          </cell>
          <cell r="U173">
            <v>14484279</v>
          </cell>
          <cell r="V173">
            <v>0</v>
          </cell>
          <cell r="W173">
            <v>7242139</v>
          </cell>
          <cell r="X173">
            <v>106197</v>
          </cell>
          <cell r="Y173">
            <v>106197</v>
          </cell>
          <cell r="Z173">
            <v>0</v>
          </cell>
          <cell r="AA173">
            <v>0</v>
          </cell>
          <cell r="AB173">
            <v>0</v>
          </cell>
          <cell r="AC173">
            <v>0</v>
          </cell>
          <cell r="AD173">
            <v>42000</v>
          </cell>
          <cell r="AE173">
            <v>0</v>
          </cell>
          <cell r="AF173">
            <v>42000</v>
          </cell>
          <cell r="AG173">
            <v>0</v>
          </cell>
          <cell r="AH173">
            <v>0</v>
          </cell>
          <cell r="AI173">
            <v>0</v>
          </cell>
          <cell r="AJ173">
            <v>0</v>
          </cell>
          <cell r="AK173">
            <v>0</v>
          </cell>
          <cell r="AL173">
            <v>0</v>
          </cell>
          <cell r="AM173">
            <v>-143974</v>
          </cell>
          <cell r="AN173">
            <v>-115180</v>
          </cell>
          <cell r="AO173">
            <v>-25916</v>
          </cell>
          <cell r="AP173">
            <v>-2880</v>
          </cell>
          <cell r="AQ173">
            <v>-287950</v>
          </cell>
          <cell r="AR173">
            <v>7098165</v>
          </cell>
          <cell r="AS173">
            <v>5826729</v>
          </cell>
          <cell r="AT173">
            <v>1277669</v>
          </cell>
          <cell r="AU173">
            <v>141963</v>
          </cell>
          <cell r="AV173">
            <v>14344526</v>
          </cell>
          <cell r="AW173">
            <v>63078</v>
          </cell>
          <cell r="AX173">
            <v>13838</v>
          </cell>
          <cell r="AY173">
            <v>1538</v>
          </cell>
          <cell r="AZ173">
            <v>78454</v>
          </cell>
          <cell r="BA173">
            <v>393430</v>
          </cell>
          <cell r="BB173">
            <v>88522</v>
          </cell>
          <cell r="BC173">
            <v>9836</v>
          </cell>
          <cell r="BD173">
            <v>491788</v>
          </cell>
          <cell r="BE173">
            <v>1617</v>
          </cell>
          <cell r="BF173">
            <v>364</v>
          </cell>
          <cell r="BG173">
            <v>40</v>
          </cell>
          <cell r="BH173">
            <v>2021</v>
          </cell>
          <cell r="BI173">
            <v>4042</v>
          </cell>
          <cell r="BJ173">
            <v>910</v>
          </cell>
          <cell r="BK173">
            <v>101</v>
          </cell>
          <cell r="BL173">
            <v>5053</v>
          </cell>
          <cell r="BM173">
            <v>6064</v>
          </cell>
          <cell r="BN173">
            <v>1364</v>
          </cell>
          <cell r="BO173">
            <v>152</v>
          </cell>
          <cell r="BP173">
            <v>7580</v>
          </cell>
          <cell r="BQ173">
            <v>121273</v>
          </cell>
          <cell r="BR173">
            <v>27287</v>
          </cell>
          <cell r="BS173">
            <v>3032</v>
          </cell>
          <cell r="BT173">
            <v>151592</v>
          </cell>
          <cell r="BU173">
            <v>589504</v>
          </cell>
          <cell r="BV173">
            <v>132285</v>
          </cell>
          <cell r="BW173">
            <v>14699</v>
          </cell>
          <cell r="BX173">
            <v>736488</v>
          </cell>
          <cell r="BY173" t="str">
            <v>Mid Devon</v>
          </cell>
          <cell r="BZ173" t="str">
            <v>Devon</v>
          </cell>
          <cell r="CA173" t="str">
            <v>Devon and Somerset Fire Authority</v>
          </cell>
        </row>
        <row r="174">
          <cell r="A174">
            <v>167</v>
          </cell>
          <cell r="B174" t="str">
            <v>Mid Suffolk</v>
          </cell>
          <cell r="C174" t="str">
            <v>E3534</v>
          </cell>
          <cell r="D174">
            <v>21522410.399999999</v>
          </cell>
          <cell r="E174">
            <v>33821.33</v>
          </cell>
          <cell r="F174">
            <v>0</v>
          </cell>
          <cell r="G174">
            <v>128904</v>
          </cell>
          <cell r="H174">
            <v>0</v>
          </cell>
          <cell r="I174">
            <v>128904</v>
          </cell>
          <cell r="J174">
            <v>0</v>
          </cell>
          <cell r="K174">
            <v>0</v>
          </cell>
          <cell r="L174">
            <v>0</v>
          </cell>
          <cell r="M174">
            <v>51092</v>
          </cell>
          <cell r="N174">
            <v>51092</v>
          </cell>
          <cell r="O174">
            <v>0</v>
          </cell>
          <cell r="P174">
            <v>21376235.699999999</v>
          </cell>
          <cell r="Q174">
            <v>10688117.699999999</v>
          </cell>
          <cell r="R174">
            <v>8550494</v>
          </cell>
          <cell r="S174">
            <v>2137624</v>
          </cell>
          <cell r="T174">
            <v>0</v>
          </cell>
          <cell r="U174">
            <v>21376236</v>
          </cell>
          <cell r="V174">
            <v>0</v>
          </cell>
          <cell r="W174">
            <v>10688117.699999999</v>
          </cell>
          <cell r="X174">
            <v>128904</v>
          </cell>
          <cell r="Y174">
            <v>128904</v>
          </cell>
          <cell r="Z174">
            <v>0</v>
          </cell>
          <cell r="AA174">
            <v>0</v>
          </cell>
          <cell r="AB174">
            <v>0</v>
          </cell>
          <cell r="AC174">
            <v>0</v>
          </cell>
          <cell r="AD174">
            <v>51092</v>
          </cell>
          <cell r="AE174">
            <v>0</v>
          </cell>
          <cell r="AF174">
            <v>51092</v>
          </cell>
          <cell r="AG174">
            <v>0</v>
          </cell>
          <cell r="AH174">
            <v>0</v>
          </cell>
          <cell r="AI174">
            <v>0</v>
          </cell>
          <cell r="AJ174">
            <v>0</v>
          </cell>
          <cell r="AK174">
            <v>0</v>
          </cell>
          <cell r="AL174">
            <v>0</v>
          </cell>
          <cell r="AM174">
            <v>-176850</v>
          </cell>
          <cell r="AN174">
            <v>-141480</v>
          </cell>
          <cell r="AO174">
            <v>-35370</v>
          </cell>
          <cell r="AP174">
            <v>0</v>
          </cell>
          <cell r="AQ174">
            <v>-353700</v>
          </cell>
          <cell r="AR174">
            <v>10511268</v>
          </cell>
          <cell r="AS174">
            <v>8589010</v>
          </cell>
          <cell r="AT174">
            <v>2102254</v>
          </cell>
          <cell r="AU174">
            <v>0</v>
          </cell>
          <cell r="AV174">
            <v>21202532</v>
          </cell>
          <cell r="AW174">
            <v>92680</v>
          </cell>
          <cell r="AX174">
            <v>22692</v>
          </cell>
          <cell r="AY174">
            <v>0</v>
          </cell>
          <cell r="AZ174">
            <v>115372</v>
          </cell>
          <cell r="BA174">
            <v>360202</v>
          </cell>
          <cell r="BB174">
            <v>90051</v>
          </cell>
          <cell r="BC174">
            <v>0</v>
          </cell>
          <cell r="BD174">
            <v>450253</v>
          </cell>
          <cell r="BE174">
            <v>7277</v>
          </cell>
          <cell r="BF174">
            <v>1819</v>
          </cell>
          <cell r="BG174">
            <v>0</v>
          </cell>
          <cell r="BH174">
            <v>9096</v>
          </cell>
          <cell r="BI174">
            <v>0</v>
          </cell>
          <cell r="BJ174">
            <v>0</v>
          </cell>
          <cell r="BK174">
            <v>0</v>
          </cell>
          <cell r="BL174">
            <v>0</v>
          </cell>
          <cell r="BM174">
            <v>4931</v>
          </cell>
          <cell r="BN174">
            <v>1233</v>
          </cell>
          <cell r="BO174">
            <v>0</v>
          </cell>
          <cell r="BP174">
            <v>6164</v>
          </cell>
          <cell r="BQ174">
            <v>40425</v>
          </cell>
          <cell r="BR174">
            <v>10106</v>
          </cell>
          <cell r="BS174">
            <v>0</v>
          </cell>
          <cell r="BT174">
            <v>50531</v>
          </cell>
          <cell r="BU174">
            <v>505515</v>
          </cell>
          <cell r="BV174">
            <v>125901</v>
          </cell>
          <cell r="BW174">
            <v>0</v>
          </cell>
          <cell r="BX174">
            <v>631416</v>
          </cell>
          <cell r="BY174" t="str">
            <v>Mid Suffolk</v>
          </cell>
          <cell r="BZ174" t="str">
            <v>Suffolk</v>
          </cell>
          <cell r="CA174" t="str">
            <v>County</v>
          </cell>
        </row>
        <row r="175">
          <cell r="A175">
            <v>168</v>
          </cell>
          <cell r="B175" t="str">
            <v>Mid Sussex</v>
          </cell>
          <cell r="C175" t="str">
            <v>E3836</v>
          </cell>
          <cell r="D175">
            <v>41847876.200000003</v>
          </cell>
          <cell r="E175">
            <v>47971.41</v>
          </cell>
          <cell r="F175">
            <v>0</v>
          </cell>
          <cell r="G175">
            <v>171742</v>
          </cell>
          <cell r="H175">
            <v>0</v>
          </cell>
          <cell r="I175">
            <v>171742</v>
          </cell>
          <cell r="J175">
            <v>0</v>
          </cell>
          <cell r="K175">
            <v>0</v>
          </cell>
          <cell r="L175">
            <v>0</v>
          </cell>
          <cell r="M175">
            <v>0</v>
          </cell>
          <cell r="N175">
            <v>0</v>
          </cell>
          <cell r="O175">
            <v>0</v>
          </cell>
          <cell r="P175">
            <v>41724105.700000003</v>
          </cell>
          <cell r="Q175">
            <v>20862052.699999999</v>
          </cell>
          <cell r="R175">
            <v>16689642</v>
          </cell>
          <cell r="S175">
            <v>4172411</v>
          </cell>
          <cell r="T175">
            <v>0</v>
          </cell>
          <cell r="U175">
            <v>41724106</v>
          </cell>
          <cell r="V175">
            <v>0</v>
          </cell>
          <cell r="W175">
            <v>20862052.699999999</v>
          </cell>
          <cell r="X175">
            <v>171742</v>
          </cell>
          <cell r="Y175">
            <v>171742</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69221.87</v>
          </cell>
          <cell r="AN175">
            <v>55377.5</v>
          </cell>
          <cell r="AO175">
            <v>13844.37</v>
          </cell>
          <cell r="AP175">
            <v>0</v>
          </cell>
          <cell r="AQ175">
            <v>138443.74</v>
          </cell>
          <cell r="AR175">
            <v>20931275</v>
          </cell>
          <cell r="AS175">
            <v>16916761</v>
          </cell>
          <cell r="AT175">
            <v>4186255</v>
          </cell>
          <cell r="AU175">
            <v>0</v>
          </cell>
          <cell r="AV175">
            <v>42034292</v>
          </cell>
          <cell r="AW175">
            <v>178996</v>
          </cell>
          <cell r="AX175">
            <v>44293</v>
          </cell>
          <cell r="AY175">
            <v>0</v>
          </cell>
          <cell r="AZ175">
            <v>223289</v>
          </cell>
          <cell r="BA175">
            <v>429034</v>
          </cell>
          <cell r="BB175">
            <v>107259</v>
          </cell>
          <cell r="BC175">
            <v>0</v>
          </cell>
          <cell r="BD175">
            <v>536293</v>
          </cell>
          <cell r="BE175">
            <v>8562</v>
          </cell>
          <cell r="BF175">
            <v>2140</v>
          </cell>
          <cell r="BG175">
            <v>0</v>
          </cell>
          <cell r="BH175">
            <v>10702</v>
          </cell>
          <cell r="BI175">
            <v>4807</v>
          </cell>
          <cell r="BJ175">
            <v>1202</v>
          </cell>
          <cell r="BK175">
            <v>0</v>
          </cell>
          <cell r="BL175">
            <v>6009</v>
          </cell>
          <cell r="BM175">
            <v>4923</v>
          </cell>
          <cell r="BN175">
            <v>1231</v>
          </cell>
          <cell r="BO175">
            <v>0</v>
          </cell>
          <cell r="BP175">
            <v>6154</v>
          </cell>
          <cell r="BQ175">
            <v>330058</v>
          </cell>
          <cell r="BR175">
            <v>82515</v>
          </cell>
          <cell r="BS175">
            <v>0</v>
          </cell>
          <cell r="BT175">
            <v>412573</v>
          </cell>
          <cell r="BU175">
            <v>956380</v>
          </cell>
          <cell r="BV175">
            <v>238640</v>
          </cell>
          <cell r="BW175">
            <v>0</v>
          </cell>
          <cell r="BX175">
            <v>1195020</v>
          </cell>
          <cell r="BY175" t="str">
            <v>Mid Sussex</v>
          </cell>
          <cell r="BZ175" t="str">
            <v>West Sussex</v>
          </cell>
          <cell r="CA175" t="str">
            <v>County</v>
          </cell>
        </row>
        <row r="176">
          <cell r="A176">
            <v>169</v>
          </cell>
          <cell r="B176" t="str">
            <v>Middlesbrough</v>
          </cell>
          <cell r="C176" t="str">
            <v>E0702</v>
          </cell>
          <cell r="D176">
            <v>38944545.200000003</v>
          </cell>
          <cell r="E176">
            <v>3092.71</v>
          </cell>
          <cell r="F176">
            <v>0</v>
          </cell>
          <cell r="G176">
            <v>177799</v>
          </cell>
          <cell r="H176">
            <v>0</v>
          </cell>
          <cell r="I176">
            <v>177799</v>
          </cell>
          <cell r="J176">
            <v>0</v>
          </cell>
          <cell r="K176">
            <v>0</v>
          </cell>
          <cell r="L176">
            <v>0</v>
          </cell>
          <cell r="M176">
            <v>0</v>
          </cell>
          <cell r="N176">
            <v>0</v>
          </cell>
          <cell r="O176">
            <v>0</v>
          </cell>
          <cell r="P176">
            <v>38769838.899999999</v>
          </cell>
          <cell r="Q176">
            <v>19384919.899999999</v>
          </cell>
          <cell r="R176">
            <v>18997221</v>
          </cell>
          <cell r="S176">
            <v>0</v>
          </cell>
          <cell r="T176">
            <v>387698</v>
          </cell>
          <cell r="U176">
            <v>38769839</v>
          </cell>
          <cell r="V176">
            <v>0</v>
          </cell>
          <cell r="W176">
            <v>19384919.899999999</v>
          </cell>
          <cell r="X176">
            <v>177799</v>
          </cell>
          <cell r="Y176">
            <v>177799</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-39065.5</v>
          </cell>
          <cell r="AN176">
            <v>-38284.19</v>
          </cell>
          <cell r="AO176">
            <v>0</v>
          </cell>
          <cell r="AP176">
            <v>-781.31</v>
          </cell>
          <cell r="AQ176">
            <v>-78131</v>
          </cell>
          <cell r="AR176">
            <v>19345854</v>
          </cell>
          <cell r="AS176">
            <v>19136736</v>
          </cell>
          <cell r="AT176">
            <v>0</v>
          </cell>
          <cell r="AU176">
            <v>386917</v>
          </cell>
          <cell r="AV176">
            <v>38869507</v>
          </cell>
          <cell r="AW176">
            <v>203556</v>
          </cell>
          <cell r="AX176">
            <v>0</v>
          </cell>
          <cell r="AY176">
            <v>4116</v>
          </cell>
          <cell r="AZ176">
            <v>207672</v>
          </cell>
          <cell r="BA176">
            <v>594242</v>
          </cell>
          <cell r="BB176">
            <v>0</v>
          </cell>
          <cell r="BC176">
            <v>12127</v>
          </cell>
          <cell r="BD176">
            <v>606369</v>
          </cell>
          <cell r="BE176">
            <v>0</v>
          </cell>
          <cell r="BF176">
            <v>0</v>
          </cell>
          <cell r="BG176">
            <v>0</v>
          </cell>
          <cell r="BH176">
            <v>0</v>
          </cell>
          <cell r="BI176">
            <v>8</v>
          </cell>
          <cell r="BJ176">
            <v>0</v>
          </cell>
          <cell r="BK176">
            <v>0</v>
          </cell>
          <cell r="BL176">
            <v>8</v>
          </cell>
          <cell r="BM176">
            <v>45927</v>
          </cell>
          <cell r="BN176">
            <v>0</v>
          </cell>
          <cell r="BO176">
            <v>937</v>
          </cell>
          <cell r="BP176">
            <v>46864</v>
          </cell>
          <cell r="BQ176">
            <v>198081</v>
          </cell>
          <cell r="BR176">
            <v>0</v>
          </cell>
          <cell r="BS176">
            <v>4042</v>
          </cell>
          <cell r="BT176">
            <v>202123</v>
          </cell>
          <cell r="BU176">
            <v>1041814</v>
          </cell>
          <cell r="BV176">
            <v>0</v>
          </cell>
          <cell r="BW176">
            <v>21222</v>
          </cell>
          <cell r="BX176">
            <v>1063036</v>
          </cell>
          <cell r="BY176" t="str">
            <v>Middlesbrough UA</v>
          </cell>
          <cell r="BZ176" t="str">
            <v>UA</v>
          </cell>
          <cell r="CA176" t="str">
            <v>Cleveland Fire Authority</v>
          </cell>
        </row>
        <row r="177">
          <cell r="A177">
            <v>170</v>
          </cell>
          <cell r="B177" t="str">
            <v>Milton Keynes</v>
          </cell>
          <cell r="C177" t="str">
            <v>E0401</v>
          </cell>
          <cell r="D177">
            <v>142589870</v>
          </cell>
          <cell r="E177">
            <v>0</v>
          </cell>
          <cell r="F177">
            <v>1041000</v>
          </cell>
          <cell r="G177">
            <v>374347</v>
          </cell>
          <cell r="H177">
            <v>0</v>
          </cell>
          <cell r="I177">
            <v>374347</v>
          </cell>
          <cell r="J177">
            <v>0</v>
          </cell>
          <cell r="K177">
            <v>0</v>
          </cell>
          <cell r="L177">
            <v>0</v>
          </cell>
          <cell r="M177">
            <v>0</v>
          </cell>
          <cell r="N177">
            <v>0</v>
          </cell>
          <cell r="O177">
            <v>0</v>
          </cell>
          <cell r="P177">
            <v>141174523</v>
          </cell>
          <cell r="Q177">
            <v>70587262</v>
          </cell>
          <cell r="R177">
            <v>69175516</v>
          </cell>
          <cell r="S177">
            <v>0</v>
          </cell>
          <cell r="T177">
            <v>1411745</v>
          </cell>
          <cell r="U177">
            <v>141174523</v>
          </cell>
          <cell r="V177">
            <v>0</v>
          </cell>
          <cell r="W177">
            <v>70587262</v>
          </cell>
          <cell r="X177">
            <v>374347</v>
          </cell>
          <cell r="Y177">
            <v>374347</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-2401982.5</v>
          </cell>
          <cell r="AN177">
            <v>-2353942.9</v>
          </cell>
          <cell r="AO177">
            <v>0</v>
          </cell>
          <cell r="AP177">
            <v>-48039.65</v>
          </cell>
          <cell r="AQ177">
            <v>-4803965</v>
          </cell>
          <cell r="AR177">
            <v>68185280</v>
          </cell>
          <cell r="AS177">
            <v>67195920</v>
          </cell>
          <cell r="AT177">
            <v>0</v>
          </cell>
          <cell r="AU177">
            <v>1363705</v>
          </cell>
          <cell r="AV177">
            <v>136744905</v>
          </cell>
          <cell r="AW177">
            <v>738321</v>
          </cell>
          <cell r="AX177">
            <v>0</v>
          </cell>
          <cell r="AY177">
            <v>14987</v>
          </cell>
          <cell r="AZ177">
            <v>753308</v>
          </cell>
          <cell r="BA177">
            <v>757659</v>
          </cell>
          <cell r="BB177">
            <v>0</v>
          </cell>
          <cell r="BC177">
            <v>15462</v>
          </cell>
          <cell r="BD177">
            <v>773121</v>
          </cell>
          <cell r="BE177">
            <v>74280</v>
          </cell>
          <cell r="BF177">
            <v>0</v>
          </cell>
          <cell r="BG177">
            <v>1516</v>
          </cell>
          <cell r="BH177">
            <v>75796</v>
          </cell>
          <cell r="BI177">
            <v>49520</v>
          </cell>
          <cell r="BJ177">
            <v>0</v>
          </cell>
          <cell r="BK177">
            <v>1011</v>
          </cell>
          <cell r="BL177">
            <v>50531</v>
          </cell>
          <cell r="BM177">
            <v>247601</v>
          </cell>
          <cell r="BN177">
            <v>0</v>
          </cell>
          <cell r="BO177">
            <v>5053</v>
          </cell>
          <cell r="BP177">
            <v>252654</v>
          </cell>
          <cell r="BQ177">
            <v>834415</v>
          </cell>
          <cell r="BR177">
            <v>0</v>
          </cell>
          <cell r="BS177">
            <v>17029</v>
          </cell>
          <cell r="BT177">
            <v>851444</v>
          </cell>
          <cell r="BU177">
            <v>2701796</v>
          </cell>
          <cell r="BV177">
            <v>0</v>
          </cell>
          <cell r="BW177">
            <v>55058</v>
          </cell>
          <cell r="BX177">
            <v>2756854</v>
          </cell>
          <cell r="BY177" t="str">
            <v>Milton Keynes UA</v>
          </cell>
          <cell r="BZ177" t="str">
            <v>UA</v>
          </cell>
          <cell r="CA177" t="str">
            <v>Buckinghamshire Fire Authority</v>
          </cell>
        </row>
        <row r="178">
          <cell r="A178">
            <v>171</v>
          </cell>
          <cell r="B178" t="str">
            <v>Mole Valley</v>
          </cell>
          <cell r="C178" t="str">
            <v>E3634</v>
          </cell>
          <cell r="D178">
            <v>35707328</v>
          </cell>
          <cell r="E178">
            <v>10513</v>
          </cell>
          <cell r="F178">
            <v>0</v>
          </cell>
          <cell r="G178">
            <v>151470</v>
          </cell>
          <cell r="H178">
            <v>0</v>
          </cell>
          <cell r="I178">
            <v>151470</v>
          </cell>
          <cell r="J178">
            <v>0</v>
          </cell>
          <cell r="K178">
            <v>0</v>
          </cell>
          <cell r="L178">
            <v>0</v>
          </cell>
          <cell r="M178">
            <v>0</v>
          </cell>
          <cell r="N178">
            <v>0</v>
          </cell>
          <cell r="O178">
            <v>0</v>
          </cell>
          <cell r="P178">
            <v>35566371</v>
          </cell>
          <cell r="Q178">
            <v>17783186</v>
          </cell>
          <cell r="R178">
            <v>14226548</v>
          </cell>
          <cell r="S178">
            <v>3556637</v>
          </cell>
          <cell r="T178">
            <v>0</v>
          </cell>
          <cell r="U178">
            <v>35566371</v>
          </cell>
          <cell r="V178">
            <v>0</v>
          </cell>
          <cell r="W178">
            <v>17783186</v>
          </cell>
          <cell r="X178">
            <v>151470</v>
          </cell>
          <cell r="Y178">
            <v>151470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165310.60999999999</v>
          </cell>
          <cell r="AN178">
            <v>132248.48000000001</v>
          </cell>
          <cell r="AO178">
            <v>33062.120000000003</v>
          </cell>
          <cell r="AP178">
            <v>0</v>
          </cell>
          <cell r="AQ178">
            <v>330621.21000000002</v>
          </cell>
          <cell r="AR178">
            <v>17948497</v>
          </cell>
          <cell r="AS178">
            <v>14510266</v>
          </cell>
          <cell r="AT178">
            <v>3589699</v>
          </cell>
          <cell r="AU178">
            <v>0</v>
          </cell>
          <cell r="AV178">
            <v>36048462</v>
          </cell>
          <cell r="AW178">
            <v>152633</v>
          </cell>
          <cell r="AX178">
            <v>37756</v>
          </cell>
          <cell r="AY178">
            <v>0</v>
          </cell>
          <cell r="AZ178">
            <v>190389</v>
          </cell>
          <cell r="BA178">
            <v>341038</v>
          </cell>
          <cell r="BB178">
            <v>85259</v>
          </cell>
          <cell r="BC178">
            <v>0</v>
          </cell>
          <cell r="BD178">
            <v>426297</v>
          </cell>
          <cell r="BE178">
            <v>0</v>
          </cell>
          <cell r="BF178">
            <v>0</v>
          </cell>
          <cell r="BG178">
            <v>0</v>
          </cell>
          <cell r="BH178">
            <v>0</v>
          </cell>
          <cell r="BI178">
            <v>121274</v>
          </cell>
          <cell r="BJ178">
            <v>30318</v>
          </cell>
          <cell r="BK178">
            <v>0</v>
          </cell>
          <cell r="BL178">
            <v>151592</v>
          </cell>
          <cell r="BM178">
            <v>16170</v>
          </cell>
          <cell r="BN178">
            <v>4042</v>
          </cell>
          <cell r="BO178">
            <v>0</v>
          </cell>
          <cell r="BP178">
            <v>20212</v>
          </cell>
          <cell r="BQ178">
            <v>199294</v>
          </cell>
          <cell r="BR178">
            <v>49823</v>
          </cell>
          <cell r="BS178">
            <v>0</v>
          </cell>
          <cell r="BT178">
            <v>249117</v>
          </cell>
          <cell r="BU178">
            <v>830409</v>
          </cell>
          <cell r="BV178">
            <v>207198</v>
          </cell>
          <cell r="BW178">
            <v>0</v>
          </cell>
          <cell r="BX178">
            <v>1037607</v>
          </cell>
          <cell r="BY178" t="str">
            <v>Mole Valley</v>
          </cell>
          <cell r="BZ178" t="str">
            <v>Surrey</v>
          </cell>
          <cell r="CA178" t="str">
            <v>County</v>
          </cell>
        </row>
        <row r="179">
          <cell r="A179">
            <v>172</v>
          </cell>
          <cell r="B179" t="str">
            <v>New Forest</v>
          </cell>
          <cell r="C179" t="str">
            <v>E1738</v>
          </cell>
          <cell r="D179">
            <v>61395779.299999997</v>
          </cell>
          <cell r="E179">
            <v>274700.49</v>
          </cell>
          <cell r="F179">
            <v>0</v>
          </cell>
          <cell r="G179">
            <v>285799</v>
          </cell>
          <cell r="H179">
            <v>0</v>
          </cell>
          <cell r="I179">
            <v>285799</v>
          </cell>
          <cell r="J179">
            <v>0</v>
          </cell>
          <cell r="K179">
            <v>0</v>
          </cell>
          <cell r="L179">
            <v>0</v>
          </cell>
          <cell r="M179">
            <v>10000</v>
          </cell>
          <cell r="N179">
            <v>10000</v>
          </cell>
          <cell r="O179">
            <v>0</v>
          </cell>
          <cell r="P179">
            <v>61374680.799999997</v>
          </cell>
          <cell r="Q179">
            <v>30687340.800000001</v>
          </cell>
          <cell r="R179">
            <v>24549872</v>
          </cell>
          <cell r="S179">
            <v>5523721</v>
          </cell>
          <cell r="T179">
            <v>613747</v>
          </cell>
          <cell r="U179">
            <v>61374681</v>
          </cell>
          <cell r="V179">
            <v>0</v>
          </cell>
          <cell r="W179">
            <v>30687340.800000001</v>
          </cell>
          <cell r="X179">
            <v>285799</v>
          </cell>
          <cell r="Y179">
            <v>285799</v>
          </cell>
          <cell r="Z179">
            <v>0</v>
          </cell>
          <cell r="AA179">
            <v>0</v>
          </cell>
          <cell r="AB179">
            <v>0</v>
          </cell>
          <cell r="AC179">
            <v>0</v>
          </cell>
          <cell r="AD179">
            <v>10000</v>
          </cell>
          <cell r="AE179">
            <v>0</v>
          </cell>
          <cell r="AF179">
            <v>10000</v>
          </cell>
          <cell r="AG179">
            <v>0</v>
          </cell>
          <cell r="AH179">
            <v>0</v>
          </cell>
          <cell r="AI179">
            <v>0</v>
          </cell>
          <cell r="AJ179">
            <v>0</v>
          </cell>
          <cell r="AK179">
            <v>0</v>
          </cell>
          <cell r="AL179">
            <v>0</v>
          </cell>
          <cell r="AM179">
            <v>31878.5</v>
          </cell>
          <cell r="AN179">
            <v>25502.799999999999</v>
          </cell>
          <cell r="AO179">
            <v>5738.13</v>
          </cell>
          <cell r="AP179">
            <v>637.57000000000005</v>
          </cell>
          <cell r="AQ179">
            <v>63757</v>
          </cell>
          <cell r="AR179">
            <v>30719219</v>
          </cell>
          <cell r="AS179">
            <v>24871174</v>
          </cell>
          <cell r="AT179">
            <v>5529459</v>
          </cell>
          <cell r="AU179">
            <v>614385</v>
          </cell>
          <cell r="AV179">
            <v>61734237</v>
          </cell>
          <cell r="AW179">
            <v>263754</v>
          </cell>
          <cell r="AX179">
            <v>58638</v>
          </cell>
          <cell r="AY179">
            <v>6515</v>
          </cell>
          <cell r="AZ179">
            <v>328907</v>
          </cell>
          <cell r="BA179">
            <v>816025</v>
          </cell>
          <cell r="BB179">
            <v>183606</v>
          </cell>
          <cell r="BC179">
            <v>20401</v>
          </cell>
          <cell r="BD179">
            <v>1020032</v>
          </cell>
          <cell r="BE179">
            <v>12127</v>
          </cell>
          <cell r="BF179">
            <v>2729</v>
          </cell>
          <cell r="BG179">
            <v>303</v>
          </cell>
          <cell r="BH179">
            <v>15159</v>
          </cell>
          <cell r="BI179">
            <v>40424</v>
          </cell>
          <cell r="BJ179">
            <v>9096</v>
          </cell>
          <cell r="BK179">
            <v>1011</v>
          </cell>
          <cell r="BL179">
            <v>50531</v>
          </cell>
          <cell r="BM179">
            <v>39620</v>
          </cell>
          <cell r="BN179">
            <v>8914</v>
          </cell>
          <cell r="BO179">
            <v>990</v>
          </cell>
          <cell r="BP179">
            <v>49524</v>
          </cell>
          <cell r="BQ179">
            <v>470068</v>
          </cell>
          <cell r="BR179">
            <v>105765</v>
          </cell>
          <cell r="BS179">
            <v>11752</v>
          </cell>
          <cell r="BT179">
            <v>587585</v>
          </cell>
          <cell r="BU179">
            <v>1642018</v>
          </cell>
          <cell r="BV179">
            <v>368748</v>
          </cell>
          <cell r="BW179">
            <v>40972</v>
          </cell>
          <cell r="BX179">
            <v>2051738</v>
          </cell>
          <cell r="BY179" t="str">
            <v>New Forest</v>
          </cell>
          <cell r="BZ179" t="str">
            <v>Hampshire</v>
          </cell>
          <cell r="CA179" t="str">
            <v>Hampshire Fire Authority</v>
          </cell>
        </row>
        <row r="180">
          <cell r="A180">
            <v>173</v>
          </cell>
          <cell r="B180" t="str">
            <v>Newark and Sherwood</v>
          </cell>
          <cell r="C180" t="str">
            <v>E3036</v>
          </cell>
          <cell r="D180">
            <v>38530431</v>
          </cell>
          <cell r="E180">
            <v>4319</v>
          </cell>
          <cell r="F180">
            <v>0</v>
          </cell>
          <cell r="G180">
            <v>164612</v>
          </cell>
          <cell r="H180">
            <v>0</v>
          </cell>
          <cell r="I180">
            <v>164612</v>
          </cell>
          <cell r="J180">
            <v>0</v>
          </cell>
          <cell r="K180">
            <v>0</v>
          </cell>
          <cell r="L180">
            <v>0</v>
          </cell>
          <cell r="M180">
            <v>0</v>
          </cell>
          <cell r="N180">
            <v>0</v>
          </cell>
          <cell r="O180">
            <v>0</v>
          </cell>
          <cell r="P180">
            <v>38370138</v>
          </cell>
          <cell r="Q180">
            <v>19185070</v>
          </cell>
          <cell r="R180">
            <v>15348055</v>
          </cell>
          <cell r="S180">
            <v>3453312</v>
          </cell>
          <cell r="T180">
            <v>383701</v>
          </cell>
          <cell r="U180">
            <v>38370138</v>
          </cell>
          <cell r="V180">
            <v>0</v>
          </cell>
          <cell r="W180">
            <v>19185070</v>
          </cell>
          <cell r="X180">
            <v>164612</v>
          </cell>
          <cell r="Y180">
            <v>164612</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-483813.5</v>
          </cell>
          <cell r="AN180">
            <v>-387050.8</v>
          </cell>
          <cell r="AO180">
            <v>-87086.43</v>
          </cell>
          <cell r="AP180">
            <v>-9676.27</v>
          </cell>
          <cell r="AQ180">
            <v>-967627</v>
          </cell>
          <cell r="AR180">
            <v>18701257</v>
          </cell>
          <cell r="AS180">
            <v>15125616</v>
          </cell>
          <cell r="AT180">
            <v>3366226</v>
          </cell>
          <cell r="AU180">
            <v>374025</v>
          </cell>
          <cell r="AV180">
            <v>37567123</v>
          </cell>
          <cell r="AW180">
            <v>164678</v>
          </cell>
          <cell r="AX180">
            <v>36659</v>
          </cell>
          <cell r="AY180">
            <v>4073</v>
          </cell>
          <cell r="AZ180">
            <v>205410</v>
          </cell>
          <cell r="BA180">
            <v>461412</v>
          </cell>
          <cell r="BB180">
            <v>103818</v>
          </cell>
          <cell r="BC180">
            <v>11535</v>
          </cell>
          <cell r="BD180">
            <v>576765</v>
          </cell>
          <cell r="BE180">
            <v>0</v>
          </cell>
          <cell r="BF180">
            <v>0</v>
          </cell>
          <cell r="BG180">
            <v>0</v>
          </cell>
          <cell r="BH180">
            <v>0</v>
          </cell>
          <cell r="BI180">
            <v>0</v>
          </cell>
          <cell r="BJ180">
            <v>0</v>
          </cell>
          <cell r="BK180">
            <v>0</v>
          </cell>
          <cell r="BL180">
            <v>0</v>
          </cell>
          <cell r="BM180">
            <v>27286</v>
          </cell>
          <cell r="BN180">
            <v>2729</v>
          </cell>
          <cell r="BO180">
            <v>303</v>
          </cell>
          <cell r="BP180">
            <v>30318</v>
          </cell>
          <cell r="BQ180">
            <v>227388</v>
          </cell>
          <cell r="BR180">
            <v>22739</v>
          </cell>
          <cell r="BS180">
            <v>2527</v>
          </cell>
          <cell r="BT180">
            <v>252654</v>
          </cell>
          <cell r="BU180">
            <v>880764</v>
          </cell>
          <cell r="BV180">
            <v>165945</v>
          </cell>
          <cell r="BW180">
            <v>18438</v>
          </cell>
          <cell r="BX180">
            <v>1065147</v>
          </cell>
          <cell r="BY180" t="str">
            <v>Newark &amp; Sherwood</v>
          </cell>
          <cell r="BZ180" t="str">
            <v>Nottinghamshire</v>
          </cell>
          <cell r="CA180" t="str">
            <v>Nottinghamshire Fire Authority</v>
          </cell>
        </row>
        <row r="181">
          <cell r="A181">
            <v>174</v>
          </cell>
          <cell r="B181" t="str">
            <v>Newcastle-upon-Tyne</v>
          </cell>
          <cell r="C181" t="str">
            <v>E4502</v>
          </cell>
          <cell r="D181">
            <v>150735952</v>
          </cell>
          <cell r="E181">
            <v>109356</v>
          </cell>
          <cell r="F181">
            <v>0</v>
          </cell>
          <cell r="G181">
            <v>464180</v>
          </cell>
          <cell r="H181">
            <v>0</v>
          </cell>
          <cell r="I181">
            <v>464180</v>
          </cell>
          <cell r="J181">
            <v>0</v>
          </cell>
          <cell r="K181">
            <v>544738</v>
          </cell>
          <cell r="L181">
            <v>884664</v>
          </cell>
          <cell r="M181">
            <v>0</v>
          </cell>
          <cell r="N181">
            <v>0</v>
          </cell>
          <cell r="O181">
            <v>0</v>
          </cell>
          <cell r="P181">
            <v>148951726</v>
          </cell>
          <cell r="Q181">
            <v>74475863</v>
          </cell>
          <cell r="R181">
            <v>72986346</v>
          </cell>
          <cell r="S181">
            <v>0</v>
          </cell>
          <cell r="T181">
            <v>1489517</v>
          </cell>
          <cell r="U181">
            <v>148951726</v>
          </cell>
          <cell r="V181">
            <v>0</v>
          </cell>
          <cell r="W181">
            <v>74475863</v>
          </cell>
          <cell r="X181">
            <v>464180</v>
          </cell>
          <cell r="Y181">
            <v>464180</v>
          </cell>
          <cell r="Z181">
            <v>544738</v>
          </cell>
          <cell r="AA181">
            <v>544738</v>
          </cell>
          <cell r="AB181">
            <v>884664</v>
          </cell>
          <cell r="AC181">
            <v>884664</v>
          </cell>
          <cell r="AD181">
            <v>0</v>
          </cell>
          <cell r="AE181">
            <v>0</v>
          </cell>
          <cell r="AF181">
            <v>0</v>
          </cell>
          <cell r="AG181">
            <v>0</v>
          </cell>
          <cell r="AH181">
            <v>0</v>
          </cell>
          <cell r="AI181">
            <v>0</v>
          </cell>
          <cell r="AJ181">
            <v>0</v>
          </cell>
          <cell r="AK181">
            <v>0</v>
          </cell>
          <cell r="AL181">
            <v>0</v>
          </cell>
          <cell r="AM181">
            <v>-1473734</v>
          </cell>
          <cell r="AN181">
            <v>-1444259</v>
          </cell>
          <cell r="AO181">
            <v>0</v>
          </cell>
          <cell r="AP181">
            <v>-29475</v>
          </cell>
          <cell r="AQ181">
            <v>-2947468</v>
          </cell>
          <cell r="AR181">
            <v>73002129</v>
          </cell>
          <cell r="AS181">
            <v>73435669</v>
          </cell>
          <cell r="AT181">
            <v>0</v>
          </cell>
          <cell r="AU181">
            <v>1460042</v>
          </cell>
          <cell r="AV181">
            <v>147897840</v>
          </cell>
          <cell r="AW181">
            <v>794904</v>
          </cell>
          <cell r="AX181">
            <v>0</v>
          </cell>
          <cell r="AY181">
            <v>15812</v>
          </cell>
          <cell r="AZ181">
            <v>810716</v>
          </cell>
          <cell r="BA181">
            <v>1095757</v>
          </cell>
          <cell r="BB181">
            <v>0</v>
          </cell>
          <cell r="BC181">
            <v>22362</v>
          </cell>
          <cell r="BD181">
            <v>1118119</v>
          </cell>
          <cell r="BE181">
            <v>49520</v>
          </cell>
          <cell r="BF181">
            <v>0</v>
          </cell>
          <cell r="BG181">
            <v>1011</v>
          </cell>
          <cell r="BH181">
            <v>50531</v>
          </cell>
          <cell r="BI181">
            <v>338172</v>
          </cell>
          <cell r="BJ181">
            <v>0</v>
          </cell>
          <cell r="BK181">
            <v>6901</v>
          </cell>
          <cell r="BL181">
            <v>345073</v>
          </cell>
          <cell r="BM181">
            <v>328286</v>
          </cell>
          <cell r="BN181">
            <v>0</v>
          </cell>
          <cell r="BO181">
            <v>6700</v>
          </cell>
          <cell r="BP181">
            <v>334986</v>
          </cell>
          <cell r="BQ181">
            <v>600178</v>
          </cell>
          <cell r="BR181">
            <v>0</v>
          </cell>
          <cell r="BS181">
            <v>12249</v>
          </cell>
          <cell r="BT181">
            <v>612427</v>
          </cell>
          <cell r="BU181">
            <v>3206817</v>
          </cell>
          <cell r="BV181">
            <v>0</v>
          </cell>
          <cell r="BW181">
            <v>65035</v>
          </cell>
          <cell r="BX181">
            <v>3271852</v>
          </cell>
          <cell r="BY181" t="str">
            <v>Newcastle-under-Lyme</v>
          </cell>
          <cell r="BZ181" t="str">
            <v>Staffordshire</v>
          </cell>
          <cell r="CA181" t="str">
            <v>Staffordshire Fire Authority</v>
          </cell>
        </row>
        <row r="182">
          <cell r="A182">
            <v>175</v>
          </cell>
          <cell r="B182" t="str">
            <v>Newcastle-under-Lyme</v>
          </cell>
          <cell r="C182" t="str">
            <v>E3434</v>
          </cell>
          <cell r="D182">
            <v>32708354.899999999</v>
          </cell>
          <cell r="E182">
            <v>20056.75</v>
          </cell>
          <cell r="F182">
            <v>0</v>
          </cell>
          <cell r="G182">
            <v>141625</v>
          </cell>
          <cell r="H182">
            <v>0</v>
          </cell>
          <cell r="I182">
            <v>141625</v>
          </cell>
          <cell r="J182">
            <v>0</v>
          </cell>
          <cell r="K182">
            <v>0</v>
          </cell>
          <cell r="L182">
            <v>0</v>
          </cell>
          <cell r="M182">
            <v>0</v>
          </cell>
          <cell r="N182">
            <v>0</v>
          </cell>
          <cell r="O182">
            <v>0</v>
          </cell>
          <cell r="P182">
            <v>32586786.699999999</v>
          </cell>
          <cell r="Q182">
            <v>16293392.699999999</v>
          </cell>
          <cell r="R182">
            <v>13034715</v>
          </cell>
          <cell r="S182">
            <v>2932811</v>
          </cell>
          <cell r="T182">
            <v>325868</v>
          </cell>
          <cell r="U182">
            <v>32586787</v>
          </cell>
          <cell r="V182">
            <v>0</v>
          </cell>
          <cell r="W182">
            <v>16293392.699999999</v>
          </cell>
          <cell r="X182">
            <v>141625</v>
          </cell>
          <cell r="Y182">
            <v>141625</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-414929</v>
          </cell>
          <cell r="AN182">
            <v>-331943.2</v>
          </cell>
          <cell r="AO182">
            <v>-74687.22</v>
          </cell>
          <cell r="AP182">
            <v>-8298.58</v>
          </cell>
          <cell r="AQ182">
            <v>-829858</v>
          </cell>
          <cell r="AR182">
            <v>15878464</v>
          </cell>
          <cell r="AS182">
            <v>12844397</v>
          </cell>
          <cell r="AT182">
            <v>2858124</v>
          </cell>
          <cell r="AU182">
            <v>317569</v>
          </cell>
          <cell r="AV182">
            <v>31898554</v>
          </cell>
          <cell r="AW182">
            <v>139876</v>
          </cell>
          <cell r="AX182">
            <v>31134</v>
          </cell>
          <cell r="AY182">
            <v>3459</v>
          </cell>
          <cell r="AZ182">
            <v>174469</v>
          </cell>
          <cell r="BA182">
            <v>417486</v>
          </cell>
          <cell r="BB182">
            <v>93934</v>
          </cell>
          <cell r="BC182">
            <v>10437</v>
          </cell>
          <cell r="BD182">
            <v>521857</v>
          </cell>
          <cell r="BE182">
            <v>3581</v>
          </cell>
          <cell r="BF182">
            <v>806</v>
          </cell>
          <cell r="BG182">
            <v>90</v>
          </cell>
          <cell r="BH182">
            <v>4477</v>
          </cell>
          <cell r="BI182">
            <v>0</v>
          </cell>
          <cell r="BJ182">
            <v>0</v>
          </cell>
          <cell r="BK182">
            <v>0</v>
          </cell>
          <cell r="BL182">
            <v>0</v>
          </cell>
          <cell r="BM182">
            <v>6468</v>
          </cell>
          <cell r="BN182">
            <v>1455</v>
          </cell>
          <cell r="BO182">
            <v>162</v>
          </cell>
          <cell r="BP182">
            <v>8085</v>
          </cell>
          <cell r="BQ182">
            <v>181911</v>
          </cell>
          <cell r="BR182">
            <v>40930</v>
          </cell>
          <cell r="BS182">
            <v>4548</v>
          </cell>
          <cell r="BT182">
            <v>227389</v>
          </cell>
          <cell r="BU182">
            <v>749322</v>
          </cell>
          <cell r="BV182">
            <v>168259</v>
          </cell>
          <cell r="BW182">
            <v>18696</v>
          </cell>
          <cell r="BX182">
            <v>936277</v>
          </cell>
          <cell r="BY182" t="str">
            <v>Newcastle-upon-Tyne</v>
          </cell>
          <cell r="BZ182" t="str">
            <v>MD</v>
          </cell>
          <cell r="CA182" t="str">
            <v>Tyne and Wear Fire</v>
          </cell>
        </row>
        <row r="183">
          <cell r="A183">
            <v>176</v>
          </cell>
          <cell r="B183" t="str">
            <v>Newham</v>
          </cell>
          <cell r="C183" t="str">
            <v>E5045</v>
          </cell>
          <cell r="D183">
            <v>129408733</v>
          </cell>
          <cell r="E183">
            <v>524108.14</v>
          </cell>
          <cell r="F183">
            <v>0</v>
          </cell>
          <cell r="G183">
            <v>376969</v>
          </cell>
          <cell r="H183">
            <v>0</v>
          </cell>
          <cell r="I183">
            <v>376969</v>
          </cell>
          <cell r="J183">
            <v>0</v>
          </cell>
          <cell r="K183">
            <v>309030.5</v>
          </cell>
          <cell r="L183">
            <v>0</v>
          </cell>
          <cell r="M183">
            <v>0</v>
          </cell>
          <cell r="N183">
            <v>0</v>
          </cell>
          <cell r="O183">
            <v>0</v>
          </cell>
          <cell r="P183">
            <v>129246842</v>
          </cell>
          <cell r="Q183">
            <v>64623420.899999999</v>
          </cell>
          <cell r="R183">
            <v>38774052.5</v>
          </cell>
          <cell r="S183">
            <v>25849368.300000001</v>
          </cell>
          <cell r="T183">
            <v>0</v>
          </cell>
          <cell r="U183">
            <v>129246842</v>
          </cell>
          <cell r="V183">
            <v>0</v>
          </cell>
          <cell r="W183">
            <v>64623420.899999999</v>
          </cell>
          <cell r="X183">
            <v>376969</v>
          </cell>
          <cell r="Y183">
            <v>376969</v>
          </cell>
          <cell r="Z183">
            <v>309030.5</v>
          </cell>
          <cell r="AA183">
            <v>309030.5</v>
          </cell>
          <cell r="AB183">
            <v>0</v>
          </cell>
          <cell r="AC183">
            <v>0</v>
          </cell>
          <cell r="AD183">
            <v>0</v>
          </cell>
          <cell r="AE183">
            <v>0</v>
          </cell>
          <cell r="AF183">
            <v>0</v>
          </cell>
          <cell r="AG183">
            <v>0</v>
          </cell>
          <cell r="AH183">
            <v>0</v>
          </cell>
          <cell r="AI183">
            <v>0</v>
          </cell>
          <cell r="AJ183">
            <v>0</v>
          </cell>
          <cell r="AK183">
            <v>0</v>
          </cell>
          <cell r="AL183">
            <v>0</v>
          </cell>
          <cell r="AM183">
            <v>-3294767.2</v>
          </cell>
          <cell r="AN183">
            <v>-1976860.3</v>
          </cell>
          <cell r="AO183">
            <v>-1317906.8999999999</v>
          </cell>
          <cell r="AP183">
            <v>0</v>
          </cell>
          <cell r="AQ183">
            <v>-6589534.4000000004</v>
          </cell>
          <cell r="AR183">
            <v>61328654</v>
          </cell>
          <cell r="AS183">
            <v>37483192</v>
          </cell>
          <cell r="AT183">
            <v>24531461</v>
          </cell>
          <cell r="AU183">
            <v>0</v>
          </cell>
          <cell r="AV183">
            <v>123343307</v>
          </cell>
          <cell r="AW183">
            <v>418897</v>
          </cell>
          <cell r="AX183">
            <v>274409</v>
          </cell>
          <cell r="AY183">
            <v>0</v>
          </cell>
          <cell r="AZ183">
            <v>693306</v>
          </cell>
          <cell r="BA183">
            <v>548641</v>
          </cell>
          <cell r="BB183">
            <v>365761</v>
          </cell>
          <cell r="BC183">
            <v>0</v>
          </cell>
          <cell r="BD183">
            <v>914402</v>
          </cell>
          <cell r="BE183">
            <v>172209</v>
          </cell>
          <cell r="BF183">
            <v>114806</v>
          </cell>
          <cell r="BG183">
            <v>0</v>
          </cell>
          <cell r="BH183">
            <v>287015</v>
          </cell>
          <cell r="BI183">
            <v>0</v>
          </cell>
          <cell r="BJ183">
            <v>0</v>
          </cell>
          <cell r="BK183">
            <v>0</v>
          </cell>
          <cell r="BL183">
            <v>0</v>
          </cell>
          <cell r="BM183">
            <v>0</v>
          </cell>
          <cell r="BN183">
            <v>0</v>
          </cell>
          <cell r="BO183">
            <v>0</v>
          </cell>
          <cell r="BP183">
            <v>0</v>
          </cell>
          <cell r="BQ183">
            <v>836183</v>
          </cell>
          <cell r="BR183">
            <v>557456</v>
          </cell>
          <cell r="BS183">
            <v>0</v>
          </cell>
          <cell r="BT183">
            <v>1393639</v>
          </cell>
          <cell r="BU183">
            <v>1975930</v>
          </cell>
          <cell r="BV183">
            <v>1312432</v>
          </cell>
          <cell r="BW183">
            <v>0</v>
          </cell>
          <cell r="BX183">
            <v>3288362</v>
          </cell>
          <cell r="BY183" t="str">
            <v>Newham</v>
          </cell>
          <cell r="BZ183" t="str">
            <v>Greater London Authority</v>
          </cell>
          <cell r="CA183" t="str">
            <v>NA</v>
          </cell>
        </row>
        <row r="184">
          <cell r="A184">
            <v>177</v>
          </cell>
          <cell r="B184" t="str">
            <v>North Devon</v>
          </cell>
          <cell r="C184" t="str">
            <v>E1134</v>
          </cell>
          <cell r="D184">
            <v>31650211</v>
          </cell>
          <cell r="E184">
            <v>115222</v>
          </cell>
          <cell r="F184">
            <v>0</v>
          </cell>
          <cell r="G184">
            <v>201488</v>
          </cell>
          <cell r="H184">
            <v>0</v>
          </cell>
          <cell r="I184">
            <v>201488</v>
          </cell>
          <cell r="J184">
            <v>0</v>
          </cell>
          <cell r="K184">
            <v>0</v>
          </cell>
          <cell r="L184">
            <v>0</v>
          </cell>
          <cell r="M184">
            <v>25000</v>
          </cell>
          <cell r="N184">
            <v>25000</v>
          </cell>
          <cell r="O184">
            <v>0</v>
          </cell>
          <cell r="P184">
            <v>31538945</v>
          </cell>
          <cell r="Q184">
            <v>15769473</v>
          </cell>
          <cell r="R184">
            <v>12615578</v>
          </cell>
          <cell r="S184">
            <v>2838505</v>
          </cell>
          <cell r="T184">
            <v>315389</v>
          </cell>
          <cell r="U184">
            <v>31538945</v>
          </cell>
          <cell r="V184">
            <v>0</v>
          </cell>
          <cell r="W184">
            <v>15769473</v>
          </cell>
          <cell r="X184">
            <v>201488</v>
          </cell>
          <cell r="Y184">
            <v>201488</v>
          </cell>
          <cell r="Z184">
            <v>0</v>
          </cell>
          <cell r="AA184">
            <v>0</v>
          </cell>
          <cell r="AB184">
            <v>0</v>
          </cell>
          <cell r="AC184">
            <v>0</v>
          </cell>
          <cell r="AD184">
            <v>25000</v>
          </cell>
          <cell r="AE184">
            <v>0</v>
          </cell>
          <cell r="AF184">
            <v>25000</v>
          </cell>
          <cell r="AG184">
            <v>0</v>
          </cell>
          <cell r="AH184">
            <v>0</v>
          </cell>
          <cell r="AI184">
            <v>0</v>
          </cell>
          <cell r="AJ184">
            <v>0</v>
          </cell>
          <cell r="AK184">
            <v>0</v>
          </cell>
          <cell r="AL184">
            <v>0</v>
          </cell>
          <cell r="AM184">
            <v>-981415</v>
          </cell>
          <cell r="AN184">
            <v>-785132</v>
          </cell>
          <cell r="AO184">
            <v>-176654.7</v>
          </cell>
          <cell r="AP184">
            <v>-19628.3</v>
          </cell>
          <cell r="AQ184">
            <v>-1962830</v>
          </cell>
          <cell r="AR184">
            <v>14788058</v>
          </cell>
          <cell r="AS184">
            <v>12056934</v>
          </cell>
          <cell r="AT184">
            <v>2661850</v>
          </cell>
          <cell r="AU184">
            <v>295761</v>
          </cell>
          <cell r="AV184">
            <v>29802603</v>
          </cell>
          <cell r="AW184">
            <v>136328</v>
          </cell>
          <cell r="AX184">
            <v>30133</v>
          </cell>
          <cell r="AY184">
            <v>3348</v>
          </cell>
          <cell r="AZ184">
            <v>169809</v>
          </cell>
          <cell r="BA184">
            <v>758282</v>
          </cell>
          <cell r="BB184">
            <v>170614</v>
          </cell>
          <cell r="BC184">
            <v>18957</v>
          </cell>
          <cell r="BD184">
            <v>947853</v>
          </cell>
          <cell r="BE184">
            <v>14957</v>
          </cell>
          <cell r="BF184">
            <v>3365</v>
          </cell>
          <cell r="BG184">
            <v>374</v>
          </cell>
          <cell r="BH184">
            <v>18696</v>
          </cell>
          <cell r="BI184">
            <v>0</v>
          </cell>
          <cell r="BJ184">
            <v>0</v>
          </cell>
          <cell r="BK184">
            <v>0</v>
          </cell>
          <cell r="BL184">
            <v>0</v>
          </cell>
          <cell r="BM184">
            <v>0</v>
          </cell>
          <cell r="BN184">
            <v>0</v>
          </cell>
          <cell r="BO184">
            <v>0</v>
          </cell>
          <cell r="BP184">
            <v>0</v>
          </cell>
          <cell r="BQ184">
            <v>299984</v>
          </cell>
          <cell r="BR184">
            <v>67497</v>
          </cell>
          <cell r="BS184">
            <v>7500</v>
          </cell>
          <cell r="BT184">
            <v>374981</v>
          </cell>
          <cell r="BU184">
            <v>1209551</v>
          </cell>
          <cell r="BV184">
            <v>271609</v>
          </cell>
          <cell r="BW184">
            <v>30179</v>
          </cell>
          <cell r="BX184">
            <v>1511339</v>
          </cell>
          <cell r="BY184" t="str">
            <v>North Devon</v>
          </cell>
          <cell r="BZ184" t="str">
            <v>Devon</v>
          </cell>
          <cell r="CA184" t="str">
            <v>Devon and Somerset Fire Authority</v>
          </cell>
        </row>
        <row r="185">
          <cell r="A185">
            <v>178</v>
          </cell>
          <cell r="B185" t="str">
            <v>North Dorset</v>
          </cell>
          <cell r="C185" t="str">
            <v>E1234</v>
          </cell>
          <cell r="D185">
            <v>13078820.5</v>
          </cell>
          <cell r="E185">
            <v>61452</v>
          </cell>
          <cell r="F185">
            <v>0</v>
          </cell>
          <cell r="G185">
            <v>92308</v>
          </cell>
          <cell r="H185">
            <v>0</v>
          </cell>
          <cell r="I185">
            <v>92308</v>
          </cell>
          <cell r="J185">
            <v>0</v>
          </cell>
          <cell r="K185">
            <v>0</v>
          </cell>
          <cell r="L185">
            <v>0</v>
          </cell>
          <cell r="M185">
            <v>0</v>
          </cell>
          <cell r="N185">
            <v>0</v>
          </cell>
          <cell r="O185">
            <v>0</v>
          </cell>
          <cell r="P185">
            <v>13047964.5</v>
          </cell>
          <cell r="Q185">
            <v>6523981.46</v>
          </cell>
          <cell r="R185">
            <v>5219186</v>
          </cell>
          <cell r="S185">
            <v>1174317</v>
          </cell>
          <cell r="T185">
            <v>130480</v>
          </cell>
          <cell r="U185">
            <v>13047964</v>
          </cell>
          <cell r="V185">
            <v>0</v>
          </cell>
          <cell r="W185">
            <v>6523981.46</v>
          </cell>
          <cell r="X185">
            <v>92308</v>
          </cell>
          <cell r="Y185">
            <v>92308</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-227705.81</v>
          </cell>
          <cell r="AN185">
            <v>-182164.64</v>
          </cell>
          <cell r="AO185">
            <v>-40987.050000000003</v>
          </cell>
          <cell r="AP185">
            <v>-4554.12</v>
          </cell>
          <cell r="AQ185">
            <v>-455411.61</v>
          </cell>
          <cell r="AR185">
            <v>6296276</v>
          </cell>
          <cell r="AS185">
            <v>5129329</v>
          </cell>
          <cell r="AT185">
            <v>1133330</v>
          </cell>
          <cell r="AU185">
            <v>125926</v>
          </cell>
          <cell r="AV185">
            <v>12684861</v>
          </cell>
          <cell r="AW185">
            <v>56385</v>
          </cell>
          <cell r="AX185">
            <v>12466</v>
          </cell>
          <cell r="AY185">
            <v>1385</v>
          </cell>
          <cell r="AZ185">
            <v>70236</v>
          </cell>
          <cell r="BA185">
            <v>336727</v>
          </cell>
          <cell r="BB185">
            <v>75764</v>
          </cell>
          <cell r="BC185">
            <v>8418</v>
          </cell>
          <cell r="BD185">
            <v>420909</v>
          </cell>
          <cell r="BE185">
            <v>0</v>
          </cell>
          <cell r="BF185">
            <v>0</v>
          </cell>
          <cell r="BG185">
            <v>0</v>
          </cell>
          <cell r="BH185">
            <v>0</v>
          </cell>
          <cell r="BI185">
            <v>0</v>
          </cell>
          <cell r="BJ185">
            <v>0</v>
          </cell>
          <cell r="BK185">
            <v>0</v>
          </cell>
          <cell r="BL185">
            <v>0</v>
          </cell>
          <cell r="BM185">
            <v>6876</v>
          </cell>
          <cell r="BN185">
            <v>1547</v>
          </cell>
          <cell r="BO185">
            <v>172</v>
          </cell>
          <cell r="BP185">
            <v>8595</v>
          </cell>
          <cell r="BQ185">
            <v>162702</v>
          </cell>
          <cell r="BR185">
            <v>36608</v>
          </cell>
          <cell r="BS185">
            <v>4068</v>
          </cell>
          <cell r="BT185">
            <v>203378</v>
          </cell>
          <cell r="BU185">
            <v>562690</v>
          </cell>
          <cell r="BV185">
            <v>126385</v>
          </cell>
          <cell r="BW185">
            <v>14043</v>
          </cell>
          <cell r="BX185">
            <v>703118</v>
          </cell>
          <cell r="BY185" t="str">
            <v>North Dorset</v>
          </cell>
          <cell r="BZ185" t="str">
            <v>Dorset</v>
          </cell>
          <cell r="CA185" t="str">
            <v>Dorset Fire Authority</v>
          </cell>
        </row>
        <row r="186">
          <cell r="A186">
            <v>179</v>
          </cell>
          <cell r="B186" t="str">
            <v>North East Derbyshire</v>
          </cell>
          <cell r="C186" t="str">
            <v>E1038</v>
          </cell>
          <cell r="D186">
            <v>15396779</v>
          </cell>
          <cell r="E186">
            <v>36051</v>
          </cell>
          <cell r="F186">
            <v>0</v>
          </cell>
          <cell r="G186">
            <v>97897</v>
          </cell>
          <cell r="H186">
            <v>0</v>
          </cell>
          <cell r="I186">
            <v>97897</v>
          </cell>
          <cell r="J186">
            <v>0</v>
          </cell>
          <cell r="K186">
            <v>0</v>
          </cell>
          <cell r="L186">
            <v>0</v>
          </cell>
          <cell r="M186">
            <v>0</v>
          </cell>
          <cell r="N186">
            <v>0</v>
          </cell>
          <cell r="O186">
            <v>0</v>
          </cell>
          <cell r="P186">
            <v>15334933</v>
          </cell>
          <cell r="Q186">
            <v>7667467</v>
          </cell>
          <cell r="R186">
            <v>6133973</v>
          </cell>
          <cell r="S186">
            <v>1380144</v>
          </cell>
          <cell r="T186">
            <v>153349</v>
          </cell>
          <cell r="U186">
            <v>15334933</v>
          </cell>
          <cell r="V186">
            <v>0</v>
          </cell>
          <cell r="W186">
            <v>7667467</v>
          </cell>
          <cell r="X186">
            <v>97897</v>
          </cell>
          <cell r="Y186">
            <v>97897</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-98620</v>
          </cell>
          <cell r="AN186">
            <v>-78896</v>
          </cell>
          <cell r="AO186">
            <v>-17751.599999999999</v>
          </cell>
          <cell r="AP186">
            <v>-1972.4</v>
          </cell>
          <cell r="AQ186">
            <v>-197240</v>
          </cell>
          <cell r="AR186">
            <v>7568847</v>
          </cell>
          <cell r="AS186">
            <v>6152974</v>
          </cell>
          <cell r="AT186">
            <v>1362392</v>
          </cell>
          <cell r="AU186">
            <v>151377</v>
          </cell>
          <cell r="AV186">
            <v>15235590</v>
          </cell>
          <cell r="AW186">
            <v>66156</v>
          </cell>
          <cell r="AX186">
            <v>14651</v>
          </cell>
          <cell r="AY186">
            <v>1628</v>
          </cell>
          <cell r="AZ186">
            <v>82435</v>
          </cell>
          <cell r="BA186">
            <v>322260</v>
          </cell>
          <cell r="BB186">
            <v>72508</v>
          </cell>
          <cell r="BC186">
            <v>8056</v>
          </cell>
          <cell r="BD186">
            <v>402824</v>
          </cell>
          <cell r="BE186">
            <v>0</v>
          </cell>
          <cell r="BF186">
            <v>0</v>
          </cell>
          <cell r="BG186">
            <v>0</v>
          </cell>
          <cell r="BH186">
            <v>0</v>
          </cell>
          <cell r="BI186">
            <v>0</v>
          </cell>
          <cell r="BJ186">
            <v>0</v>
          </cell>
          <cell r="BK186">
            <v>0</v>
          </cell>
          <cell r="BL186">
            <v>0</v>
          </cell>
          <cell r="BM186">
            <v>0</v>
          </cell>
          <cell r="BN186">
            <v>0</v>
          </cell>
          <cell r="BO186">
            <v>0</v>
          </cell>
          <cell r="BP186">
            <v>0</v>
          </cell>
          <cell r="BQ186">
            <v>109509</v>
          </cell>
          <cell r="BR186">
            <v>24640</v>
          </cell>
          <cell r="BS186">
            <v>2738</v>
          </cell>
          <cell r="BT186">
            <v>136887</v>
          </cell>
          <cell r="BU186">
            <v>497925</v>
          </cell>
          <cell r="BV186">
            <v>111799</v>
          </cell>
          <cell r="BW186">
            <v>12422</v>
          </cell>
          <cell r="BX186">
            <v>622146</v>
          </cell>
          <cell r="BY186" t="str">
            <v>North East Derbyshire</v>
          </cell>
          <cell r="BZ186" t="str">
            <v>Derbyshire</v>
          </cell>
          <cell r="CA186" t="str">
            <v>Derbyshire Fire Authority</v>
          </cell>
        </row>
        <row r="187">
          <cell r="A187">
            <v>180</v>
          </cell>
          <cell r="B187" t="str">
            <v>North East Lincolnshire</v>
          </cell>
          <cell r="C187" t="str">
            <v>E2003</v>
          </cell>
          <cell r="D187">
            <v>65814500</v>
          </cell>
          <cell r="E187">
            <v>0</v>
          </cell>
          <cell r="F187">
            <v>17659</v>
          </cell>
          <cell r="G187">
            <v>239474</v>
          </cell>
          <cell r="H187">
            <v>0</v>
          </cell>
          <cell r="I187">
            <v>239474</v>
          </cell>
          <cell r="J187">
            <v>0</v>
          </cell>
          <cell r="K187">
            <v>0</v>
          </cell>
          <cell r="L187">
            <v>0</v>
          </cell>
          <cell r="M187">
            <v>0</v>
          </cell>
          <cell r="N187">
            <v>0</v>
          </cell>
          <cell r="O187">
            <v>0</v>
          </cell>
          <cell r="P187">
            <v>65557367</v>
          </cell>
          <cell r="Q187">
            <v>32778683</v>
          </cell>
          <cell r="R187">
            <v>32123110</v>
          </cell>
          <cell r="S187">
            <v>0</v>
          </cell>
          <cell r="T187">
            <v>655574</v>
          </cell>
          <cell r="U187">
            <v>65557367</v>
          </cell>
          <cell r="V187">
            <v>0</v>
          </cell>
          <cell r="W187">
            <v>32778683</v>
          </cell>
          <cell r="X187">
            <v>239474</v>
          </cell>
          <cell r="Y187">
            <v>239474</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-149824.5</v>
          </cell>
          <cell r="AN187">
            <v>-146828.01</v>
          </cell>
          <cell r="AO187">
            <v>0</v>
          </cell>
          <cell r="AP187">
            <v>-2996.49</v>
          </cell>
          <cell r="AQ187">
            <v>-299649</v>
          </cell>
          <cell r="AR187">
            <v>32628859</v>
          </cell>
          <cell r="AS187">
            <v>32215756</v>
          </cell>
          <cell r="AT187">
            <v>0</v>
          </cell>
          <cell r="AU187">
            <v>652578</v>
          </cell>
          <cell r="AV187">
            <v>65497192</v>
          </cell>
          <cell r="AW187">
            <v>343552</v>
          </cell>
          <cell r="AX187">
            <v>0</v>
          </cell>
          <cell r="AY187">
            <v>6959</v>
          </cell>
          <cell r="AZ187">
            <v>350511</v>
          </cell>
          <cell r="BA187">
            <v>764839</v>
          </cell>
          <cell r="BB187">
            <v>0</v>
          </cell>
          <cell r="BC187">
            <v>15609</v>
          </cell>
          <cell r="BD187">
            <v>780448</v>
          </cell>
          <cell r="BE187">
            <v>14361</v>
          </cell>
          <cell r="BF187">
            <v>0</v>
          </cell>
          <cell r="BG187">
            <v>293</v>
          </cell>
          <cell r="BH187">
            <v>14654</v>
          </cell>
          <cell r="BI187">
            <v>0</v>
          </cell>
          <cell r="BJ187">
            <v>0</v>
          </cell>
          <cell r="BK187">
            <v>0</v>
          </cell>
          <cell r="BL187">
            <v>0</v>
          </cell>
          <cell r="BM187">
            <v>34169</v>
          </cell>
          <cell r="BN187">
            <v>0</v>
          </cell>
          <cell r="BO187">
            <v>697</v>
          </cell>
          <cell r="BP187">
            <v>34866</v>
          </cell>
          <cell r="BQ187">
            <v>359517</v>
          </cell>
          <cell r="BR187">
            <v>0</v>
          </cell>
          <cell r="BS187">
            <v>7337</v>
          </cell>
          <cell r="BT187">
            <v>366854</v>
          </cell>
          <cell r="BU187">
            <v>1516438</v>
          </cell>
          <cell r="BV187">
            <v>0</v>
          </cell>
          <cell r="BW187">
            <v>30895</v>
          </cell>
          <cell r="BX187">
            <v>1547333</v>
          </cell>
          <cell r="BY187" t="str">
            <v>North East Lincolnshire UA</v>
          </cell>
          <cell r="BZ187" t="str">
            <v>UA</v>
          </cell>
          <cell r="CA187" t="str">
            <v>Humberside Fire Authority</v>
          </cell>
        </row>
        <row r="188">
          <cell r="A188">
            <v>181</v>
          </cell>
          <cell r="B188" t="str">
            <v>North Hertfordshire</v>
          </cell>
          <cell r="C188" t="str">
            <v>E1935</v>
          </cell>
          <cell r="D188">
            <v>37667464</v>
          </cell>
          <cell r="E188">
            <v>77000</v>
          </cell>
          <cell r="F188">
            <v>0</v>
          </cell>
          <cell r="G188">
            <v>180795</v>
          </cell>
          <cell r="H188">
            <v>0</v>
          </cell>
          <cell r="I188">
            <v>180795</v>
          </cell>
          <cell r="J188">
            <v>0</v>
          </cell>
          <cell r="K188">
            <v>0</v>
          </cell>
          <cell r="L188">
            <v>0</v>
          </cell>
          <cell r="M188">
            <v>0</v>
          </cell>
          <cell r="N188">
            <v>0</v>
          </cell>
          <cell r="O188">
            <v>0</v>
          </cell>
          <cell r="P188">
            <v>37563669</v>
          </cell>
          <cell r="Q188">
            <v>18781834</v>
          </cell>
          <cell r="R188">
            <v>15025468</v>
          </cell>
          <cell r="S188">
            <v>3756367</v>
          </cell>
          <cell r="T188">
            <v>0</v>
          </cell>
          <cell r="U188">
            <v>37563669</v>
          </cell>
          <cell r="V188">
            <v>0</v>
          </cell>
          <cell r="W188">
            <v>18781834</v>
          </cell>
          <cell r="X188">
            <v>180795</v>
          </cell>
          <cell r="Y188">
            <v>180795</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52296.5</v>
          </cell>
          <cell r="AN188">
            <v>41837.199999999997</v>
          </cell>
          <cell r="AO188">
            <v>10459.299999999999</v>
          </cell>
          <cell r="AP188">
            <v>0</v>
          </cell>
          <cell r="AQ188">
            <v>104593</v>
          </cell>
          <cell r="AR188">
            <v>18834131</v>
          </cell>
          <cell r="AS188">
            <v>15248100</v>
          </cell>
          <cell r="AT188">
            <v>3766826</v>
          </cell>
          <cell r="AU188">
            <v>0</v>
          </cell>
          <cell r="AV188">
            <v>37849057</v>
          </cell>
          <cell r="AW188">
            <v>161425</v>
          </cell>
          <cell r="AX188">
            <v>39877</v>
          </cell>
          <cell r="AY188">
            <v>0</v>
          </cell>
          <cell r="AZ188">
            <v>201302</v>
          </cell>
          <cell r="BA188">
            <v>478603</v>
          </cell>
          <cell r="BB188">
            <v>119651</v>
          </cell>
          <cell r="BC188">
            <v>0</v>
          </cell>
          <cell r="BD188">
            <v>598254</v>
          </cell>
          <cell r="BE188">
            <v>0</v>
          </cell>
          <cell r="BF188">
            <v>0</v>
          </cell>
          <cell r="BG188">
            <v>0</v>
          </cell>
          <cell r="BH188">
            <v>0</v>
          </cell>
          <cell r="BI188">
            <v>0</v>
          </cell>
          <cell r="BJ188">
            <v>0</v>
          </cell>
          <cell r="BK188">
            <v>0</v>
          </cell>
          <cell r="BL188">
            <v>0</v>
          </cell>
          <cell r="BM188">
            <v>20212</v>
          </cell>
          <cell r="BN188">
            <v>5053</v>
          </cell>
          <cell r="BO188">
            <v>0</v>
          </cell>
          <cell r="BP188">
            <v>25265</v>
          </cell>
          <cell r="BQ188">
            <v>242548</v>
          </cell>
          <cell r="BR188">
            <v>60637</v>
          </cell>
          <cell r="BS188">
            <v>0</v>
          </cell>
          <cell r="BT188">
            <v>303185</v>
          </cell>
          <cell r="BU188">
            <v>902788</v>
          </cell>
          <cell r="BV188">
            <v>225218</v>
          </cell>
          <cell r="BW188">
            <v>0</v>
          </cell>
          <cell r="BX188">
            <v>1128006</v>
          </cell>
          <cell r="BY188" t="str">
            <v>North Hertfordshire</v>
          </cell>
          <cell r="BZ188" t="str">
            <v>Hertfordshire</v>
          </cell>
          <cell r="CA188" t="str">
            <v>County</v>
          </cell>
        </row>
        <row r="189">
          <cell r="A189">
            <v>182</v>
          </cell>
          <cell r="B189" t="str">
            <v>North Kesteven</v>
          </cell>
          <cell r="C189" t="str">
            <v>E2534</v>
          </cell>
          <cell r="D189">
            <v>23094681</v>
          </cell>
          <cell r="E189">
            <v>19391</v>
          </cell>
          <cell r="F189">
            <v>0</v>
          </cell>
          <cell r="G189">
            <v>122926</v>
          </cell>
          <cell r="H189">
            <v>0</v>
          </cell>
          <cell r="I189">
            <v>122926</v>
          </cell>
          <cell r="J189">
            <v>0</v>
          </cell>
          <cell r="K189">
            <v>0</v>
          </cell>
          <cell r="L189">
            <v>0</v>
          </cell>
          <cell r="M189">
            <v>300000</v>
          </cell>
          <cell r="N189">
            <v>300000</v>
          </cell>
          <cell r="O189">
            <v>0</v>
          </cell>
          <cell r="P189">
            <v>22691146</v>
          </cell>
          <cell r="Q189">
            <v>11345573</v>
          </cell>
          <cell r="R189">
            <v>9076458</v>
          </cell>
          <cell r="S189">
            <v>2269115</v>
          </cell>
          <cell r="T189">
            <v>0</v>
          </cell>
          <cell r="U189">
            <v>22691146</v>
          </cell>
          <cell r="V189">
            <v>0</v>
          </cell>
          <cell r="W189">
            <v>11345573</v>
          </cell>
          <cell r="X189">
            <v>122926</v>
          </cell>
          <cell r="Y189">
            <v>122926</v>
          </cell>
          <cell r="Z189">
            <v>0</v>
          </cell>
          <cell r="AA189">
            <v>0</v>
          </cell>
          <cell r="AB189">
            <v>0</v>
          </cell>
          <cell r="AC189">
            <v>0</v>
          </cell>
          <cell r="AD189">
            <v>300000</v>
          </cell>
          <cell r="AE189">
            <v>0</v>
          </cell>
          <cell r="AF189">
            <v>300000</v>
          </cell>
          <cell r="AG189">
            <v>0</v>
          </cell>
          <cell r="AH189">
            <v>0</v>
          </cell>
          <cell r="AI189">
            <v>0</v>
          </cell>
          <cell r="AJ189">
            <v>0</v>
          </cell>
          <cell r="AK189">
            <v>0</v>
          </cell>
          <cell r="AL189">
            <v>0</v>
          </cell>
          <cell r="AM189">
            <v>-250328.5</v>
          </cell>
          <cell r="AN189">
            <v>-200262.8</v>
          </cell>
          <cell r="AO189">
            <v>-50065.7</v>
          </cell>
          <cell r="AP189">
            <v>0</v>
          </cell>
          <cell r="AQ189">
            <v>-500657</v>
          </cell>
          <cell r="AR189">
            <v>11095245</v>
          </cell>
          <cell r="AS189">
            <v>9299121</v>
          </cell>
          <cell r="AT189">
            <v>2219049</v>
          </cell>
          <cell r="AU189">
            <v>0</v>
          </cell>
          <cell r="AV189">
            <v>22613415</v>
          </cell>
          <cell r="AW189">
            <v>100843</v>
          </cell>
          <cell r="AX189">
            <v>24088</v>
          </cell>
          <cell r="AY189">
            <v>0</v>
          </cell>
          <cell r="AZ189">
            <v>124931</v>
          </cell>
          <cell r="BA189">
            <v>432434</v>
          </cell>
          <cell r="BB189">
            <v>108108</v>
          </cell>
          <cell r="BC189">
            <v>0</v>
          </cell>
          <cell r="BD189">
            <v>540542</v>
          </cell>
          <cell r="BE189">
            <v>2022</v>
          </cell>
          <cell r="BF189">
            <v>505</v>
          </cell>
          <cell r="BG189">
            <v>0</v>
          </cell>
          <cell r="BH189">
            <v>2527</v>
          </cell>
          <cell r="BI189">
            <v>20212</v>
          </cell>
          <cell r="BJ189">
            <v>5053</v>
          </cell>
          <cell r="BK189">
            <v>0</v>
          </cell>
          <cell r="BL189">
            <v>25265</v>
          </cell>
          <cell r="BM189">
            <v>14553</v>
          </cell>
          <cell r="BN189">
            <v>3638</v>
          </cell>
          <cell r="BO189">
            <v>0</v>
          </cell>
          <cell r="BP189">
            <v>18191</v>
          </cell>
          <cell r="BQ189">
            <v>161698</v>
          </cell>
          <cell r="BR189">
            <v>40425</v>
          </cell>
          <cell r="BS189">
            <v>0</v>
          </cell>
          <cell r="BT189">
            <v>202123</v>
          </cell>
          <cell r="BU189">
            <v>731762</v>
          </cell>
          <cell r="BV189">
            <v>181817</v>
          </cell>
          <cell r="BW189">
            <v>0</v>
          </cell>
          <cell r="BX189">
            <v>913579</v>
          </cell>
          <cell r="BY189" t="str">
            <v>North Kesteven</v>
          </cell>
          <cell r="BZ189" t="str">
            <v>Lincolnshire</v>
          </cell>
          <cell r="CA189" t="str">
            <v>County</v>
          </cell>
        </row>
        <row r="190">
          <cell r="A190">
            <v>183</v>
          </cell>
          <cell r="B190" t="str">
            <v>North Lincolnshire</v>
          </cell>
          <cell r="C190" t="str">
            <v>E2004</v>
          </cell>
          <cell r="D190">
            <v>83728653.5</v>
          </cell>
          <cell r="E190">
            <v>398427</v>
          </cell>
          <cell r="F190">
            <v>0</v>
          </cell>
          <cell r="G190">
            <v>252128</v>
          </cell>
          <cell r="H190">
            <v>0</v>
          </cell>
          <cell r="I190">
            <v>252128</v>
          </cell>
          <cell r="J190">
            <v>0</v>
          </cell>
          <cell r="K190">
            <v>0</v>
          </cell>
          <cell r="L190">
            <v>0</v>
          </cell>
          <cell r="M190">
            <v>832660</v>
          </cell>
          <cell r="N190">
            <v>832660</v>
          </cell>
          <cell r="O190">
            <v>0</v>
          </cell>
          <cell r="P190">
            <v>83042292.5</v>
          </cell>
          <cell r="Q190">
            <v>41521146.5</v>
          </cell>
          <cell r="R190">
            <v>40690723</v>
          </cell>
          <cell r="S190">
            <v>0</v>
          </cell>
          <cell r="T190">
            <v>830423</v>
          </cell>
          <cell r="U190">
            <v>83042293</v>
          </cell>
          <cell r="V190">
            <v>0</v>
          </cell>
          <cell r="W190">
            <v>41521146.5</v>
          </cell>
          <cell r="X190">
            <v>252128</v>
          </cell>
          <cell r="Y190">
            <v>252128</v>
          </cell>
          <cell r="Z190">
            <v>0</v>
          </cell>
          <cell r="AA190">
            <v>0</v>
          </cell>
          <cell r="AB190">
            <v>0</v>
          </cell>
          <cell r="AC190">
            <v>0</v>
          </cell>
          <cell r="AD190">
            <v>832660</v>
          </cell>
          <cell r="AE190">
            <v>0</v>
          </cell>
          <cell r="AF190">
            <v>832660</v>
          </cell>
          <cell r="AG190">
            <v>0</v>
          </cell>
          <cell r="AH190">
            <v>0</v>
          </cell>
          <cell r="AI190">
            <v>0</v>
          </cell>
          <cell r="AJ190">
            <v>0</v>
          </cell>
          <cell r="AK190">
            <v>0</v>
          </cell>
          <cell r="AL190">
            <v>0</v>
          </cell>
          <cell r="AM190">
            <v>5631</v>
          </cell>
          <cell r="AN190">
            <v>5518.38</v>
          </cell>
          <cell r="AO190">
            <v>0</v>
          </cell>
          <cell r="AP190">
            <v>112.62</v>
          </cell>
          <cell r="AQ190">
            <v>11262</v>
          </cell>
          <cell r="AR190">
            <v>41526778</v>
          </cell>
          <cell r="AS190">
            <v>41781029</v>
          </cell>
          <cell r="AT190">
            <v>0</v>
          </cell>
          <cell r="AU190">
            <v>830536</v>
          </cell>
          <cell r="AV190">
            <v>84138343</v>
          </cell>
          <cell r="AW190">
            <v>443477</v>
          </cell>
          <cell r="AX190">
            <v>0</v>
          </cell>
          <cell r="AY190">
            <v>8816</v>
          </cell>
          <cell r="AZ190">
            <v>452293</v>
          </cell>
          <cell r="BA190">
            <v>798205</v>
          </cell>
          <cell r="BB190">
            <v>0</v>
          </cell>
          <cell r="BC190">
            <v>16290</v>
          </cell>
          <cell r="BD190">
            <v>814495</v>
          </cell>
          <cell r="BE190">
            <v>24760</v>
          </cell>
          <cell r="BF190">
            <v>0</v>
          </cell>
          <cell r="BG190">
            <v>505</v>
          </cell>
          <cell r="BH190">
            <v>25265</v>
          </cell>
          <cell r="BI190">
            <v>0</v>
          </cell>
          <cell r="BJ190">
            <v>0</v>
          </cell>
          <cell r="BK190">
            <v>0</v>
          </cell>
          <cell r="BL190">
            <v>0</v>
          </cell>
          <cell r="BM190">
            <v>46054</v>
          </cell>
          <cell r="BN190">
            <v>0</v>
          </cell>
          <cell r="BO190">
            <v>940</v>
          </cell>
          <cell r="BP190">
            <v>46994</v>
          </cell>
          <cell r="BQ190">
            <v>328319</v>
          </cell>
          <cell r="BR190">
            <v>0</v>
          </cell>
          <cell r="BS190">
            <v>6700</v>
          </cell>
          <cell r="BT190">
            <v>335019</v>
          </cell>
          <cell r="BU190">
            <v>1640815</v>
          </cell>
          <cell r="BV190">
            <v>0</v>
          </cell>
          <cell r="BW190">
            <v>33251</v>
          </cell>
          <cell r="BX190">
            <v>1674066</v>
          </cell>
          <cell r="BY190" t="str">
            <v>North Lincolnshire UA</v>
          </cell>
          <cell r="BZ190" t="str">
            <v>UA</v>
          </cell>
          <cell r="CA190" t="str">
            <v>Humberside Fire Authority</v>
          </cell>
        </row>
        <row r="191">
          <cell r="A191">
            <v>184</v>
          </cell>
          <cell r="B191" t="str">
            <v>North Norfolk</v>
          </cell>
          <cell r="C191" t="str">
            <v>E2635</v>
          </cell>
          <cell r="D191">
            <v>24410480</v>
          </cell>
          <cell r="E191">
            <v>179360</v>
          </cell>
          <cell r="F191">
            <v>0</v>
          </cell>
          <cell r="G191">
            <v>233476</v>
          </cell>
          <cell r="H191">
            <v>0</v>
          </cell>
          <cell r="I191">
            <v>233476</v>
          </cell>
          <cell r="J191">
            <v>0</v>
          </cell>
          <cell r="K191">
            <v>0</v>
          </cell>
          <cell r="L191">
            <v>0</v>
          </cell>
          <cell r="M191">
            <v>46012</v>
          </cell>
          <cell r="N191">
            <v>46012</v>
          </cell>
          <cell r="O191">
            <v>0</v>
          </cell>
          <cell r="P191">
            <v>24310352</v>
          </cell>
          <cell r="Q191">
            <v>12155176</v>
          </cell>
          <cell r="R191">
            <v>9724141</v>
          </cell>
          <cell r="S191">
            <v>2431035</v>
          </cell>
          <cell r="T191">
            <v>0</v>
          </cell>
          <cell r="U191">
            <v>24310352</v>
          </cell>
          <cell r="V191">
            <v>0</v>
          </cell>
          <cell r="W191">
            <v>12155176</v>
          </cell>
          <cell r="X191">
            <v>233476</v>
          </cell>
          <cell r="Y191">
            <v>233476</v>
          </cell>
          <cell r="Z191">
            <v>0</v>
          </cell>
          <cell r="AA191">
            <v>0</v>
          </cell>
          <cell r="AB191">
            <v>0</v>
          </cell>
          <cell r="AC191">
            <v>0</v>
          </cell>
          <cell r="AD191">
            <v>46012</v>
          </cell>
          <cell r="AE191">
            <v>0</v>
          </cell>
          <cell r="AF191">
            <v>46012</v>
          </cell>
          <cell r="AG191">
            <v>0</v>
          </cell>
          <cell r="AH191">
            <v>0</v>
          </cell>
          <cell r="AI191">
            <v>0</v>
          </cell>
          <cell r="AJ191">
            <v>0</v>
          </cell>
          <cell r="AK191">
            <v>0</v>
          </cell>
          <cell r="AL191">
            <v>0</v>
          </cell>
          <cell r="AM191">
            <v>900</v>
          </cell>
          <cell r="AN191">
            <v>720</v>
          </cell>
          <cell r="AO191">
            <v>180</v>
          </cell>
          <cell r="AP191">
            <v>0</v>
          </cell>
          <cell r="AQ191">
            <v>1800</v>
          </cell>
          <cell r="AR191">
            <v>12156076</v>
          </cell>
          <cell r="AS191">
            <v>10004349</v>
          </cell>
          <cell r="AT191">
            <v>2431215</v>
          </cell>
          <cell r="AU191">
            <v>0</v>
          </cell>
          <cell r="AV191">
            <v>24591640</v>
          </cell>
          <cell r="AW191">
            <v>106196</v>
          </cell>
          <cell r="AX191">
            <v>25807</v>
          </cell>
          <cell r="AY191">
            <v>0</v>
          </cell>
          <cell r="AZ191">
            <v>132003</v>
          </cell>
          <cell r="BA191">
            <v>697189</v>
          </cell>
          <cell r="BB191">
            <v>174297</v>
          </cell>
          <cell r="BC191">
            <v>0</v>
          </cell>
          <cell r="BD191">
            <v>871486</v>
          </cell>
          <cell r="BE191">
            <v>8894</v>
          </cell>
          <cell r="BF191">
            <v>2223</v>
          </cell>
          <cell r="BG191">
            <v>0</v>
          </cell>
          <cell r="BH191">
            <v>11117</v>
          </cell>
          <cell r="BI191">
            <v>2022</v>
          </cell>
          <cell r="BJ191">
            <v>505</v>
          </cell>
          <cell r="BK191">
            <v>0</v>
          </cell>
          <cell r="BL191">
            <v>2527</v>
          </cell>
          <cell r="BM191">
            <v>30318</v>
          </cell>
          <cell r="BN191">
            <v>7580</v>
          </cell>
          <cell r="BO191">
            <v>0</v>
          </cell>
          <cell r="BP191">
            <v>37898</v>
          </cell>
          <cell r="BQ191">
            <v>362609</v>
          </cell>
          <cell r="BR191">
            <v>90652</v>
          </cell>
          <cell r="BS191">
            <v>0</v>
          </cell>
          <cell r="BT191">
            <v>453261</v>
          </cell>
          <cell r="BU191">
            <v>1207228</v>
          </cell>
          <cell r="BV191">
            <v>301064</v>
          </cell>
          <cell r="BW191">
            <v>0</v>
          </cell>
          <cell r="BX191">
            <v>1508292</v>
          </cell>
          <cell r="BY191" t="str">
            <v>North Norfolk</v>
          </cell>
          <cell r="BZ191" t="str">
            <v>Norfolk</v>
          </cell>
          <cell r="CA191" t="str">
            <v>County</v>
          </cell>
        </row>
        <row r="192">
          <cell r="A192">
            <v>185</v>
          </cell>
          <cell r="B192" t="str">
            <v>North Somerset</v>
          </cell>
          <cell r="C192" t="str">
            <v>E0104</v>
          </cell>
          <cell r="D192">
            <v>56007594</v>
          </cell>
          <cell r="E192">
            <v>105190</v>
          </cell>
          <cell r="F192">
            <v>0</v>
          </cell>
          <cell r="G192">
            <v>258158</v>
          </cell>
          <cell r="H192">
            <v>0</v>
          </cell>
          <cell r="I192">
            <v>258158</v>
          </cell>
          <cell r="J192">
            <v>0</v>
          </cell>
          <cell r="K192">
            <v>0</v>
          </cell>
          <cell r="L192">
            <v>135355</v>
          </cell>
          <cell r="M192">
            <v>0</v>
          </cell>
          <cell r="N192">
            <v>0</v>
          </cell>
          <cell r="O192">
            <v>0</v>
          </cell>
          <cell r="P192">
            <v>55719271</v>
          </cell>
          <cell r="Q192">
            <v>27859635</v>
          </cell>
          <cell r="R192">
            <v>27302443</v>
          </cell>
          <cell r="S192">
            <v>0</v>
          </cell>
          <cell r="T192">
            <v>557193</v>
          </cell>
          <cell r="U192">
            <v>55719271</v>
          </cell>
          <cell r="V192">
            <v>0</v>
          </cell>
          <cell r="W192">
            <v>27859635</v>
          </cell>
          <cell r="X192">
            <v>258158</v>
          </cell>
          <cell r="Y192">
            <v>258158</v>
          </cell>
          <cell r="Z192">
            <v>0</v>
          </cell>
          <cell r="AA192">
            <v>0</v>
          </cell>
          <cell r="AB192">
            <v>135355</v>
          </cell>
          <cell r="AC192">
            <v>135355</v>
          </cell>
          <cell r="AD192">
            <v>0</v>
          </cell>
          <cell r="AE192">
            <v>0</v>
          </cell>
          <cell r="AF192">
            <v>0</v>
          </cell>
          <cell r="AG192">
            <v>0</v>
          </cell>
          <cell r="AH192">
            <v>0</v>
          </cell>
          <cell r="AI192">
            <v>0</v>
          </cell>
          <cell r="AJ192">
            <v>0</v>
          </cell>
          <cell r="AK192">
            <v>0</v>
          </cell>
          <cell r="AL192">
            <v>0</v>
          </cell>
          <cell r="AM192">
            <v>-1138283</v>
          </cell>
          <cell r="AN192">
            <v>-1115517.3</v>
          </cell>
          <cell r="AO192">
            <v>0</v>
          </cell>
          <cell r="AP192">
            <v>-22765.66</v>
          </cell>
          <cell r="AQ192">
            <v>-2276566</v>
          </cell>
          <cell r="AR192">
            <v>26721352</v>
          </cell>
          <cell r="AS192">
            <v>26580439</v>
          </cell>
          <cell r="AT192">
            <v>0</v>
          </cell>
          <cell r="AU192">
            <v>534427</v>
          </cell>
          <cell r="AV192">
            <v>53836218</v>
          </cell>
          <cell r="AW192">
            <v>294012</v>
          </cell>
          <cell r="AX192">
            <v>0</v>
          </cell>
          <cell r="AY192">
            <v>5915</v>
          </cell>
          <cell r="AZ192">
            <v>299927</v>
          </cell>
          <cell r="BA192">
            <v>866825</v>
          </cell>
          <cell r="BB192">
            <v>0</v>
          </cell>
          <cell r="BC192">
            <v>17690</v>
          </cell>
          <cell r="BD192">
            <v>884515</v>
          </cell>
          <cell r="BE192">
            <v>90715</v>
          </cell>
          <cell r="BF192">
            <v>0</v>
          </cell>
          <cell r="BG192">
            <v>1851</v>
          </cell>
          <cell r="BH192">
            <v>92566</v>
          </cell>
          <cell r="BI192">
            <v>90364</v>
          </cell>
          <cell r="BJ192">
            <v>0</v>
          </cell>
          <cell r="BK192">
            <v>1844</v>
          </cell>
          <cell r="BL192">
            <v>92208</v>
          </cell>
          <cell r="BM192">
            <v>12480</v>
          </cell>
          <cell r="BN192">
            <v>0</v>
          </cell>
          <cell r="BO192">
            <v>255</v>
          </cell>
          <cell r="BP192">
            <v>12735</v>
          </cell>
          <cell r="BQ192">
            <v>466660</v>
          </cell>
          <cell r="BR192">
            <v>0</v>
          </cell>
          <cell r="BS192">
            <v>9524</v>
          </cell>
          <cell r="BT192">
            <v>476184</v>
          </cell>
          <cell r="BU192">
            <v>1821056</v>
          </cell>
          <cell r="BV192">
            <v>0</v>
          </cell>
          <cell r="BW192">
            <v>37079</v>
          </cell>
          <cell r="BX192">
            <v>1858135</v>
          </cell>
          <cell r="BY192" t="str">
            <v>North Somerset UA</v>
          </cell>
          <cell r="BZ192" t="str">
            <v>UA</v>
          </cell>
          <cell r="CA192" t="str">
            <v>Avon Fire Authority</v>
          </cell>
        </row>
        <row r="193">
          <cell r="A193">
            <v>186</v>
          </cell>
          <cell r="B193" t="str">
            <v>North Tyneside</v>
          </cell>
          <cell r="C193" t="str">
            <v>E4503</v>
          </cell>
          <cell r="D193">
            <v>56889555</v>
          </cell>
          <cell r="E193">
            <v>3088</v>
          </cell>
          <cell r="F193">
            <v>0</v>
          </cell>
          <cell r="G193">
            <v>229556</v>
          </cell>
          <cell r="H193">
            <v>0</v>
          </cell>
          <cell r="I193">
            <v>229556</v>
          </cell>
          <cell r="J193">
            <v>0</v>
          </cell>
          <cell r="K193">
            <v>19833</v>
          </cell>
          <cell r="L193">
            <v>0</v>
          </cell>
          <cell r="M193">
            <v>0</v>
          </cell>
          <cell r="N193">
            <v>0</v>
          </cell>
          <cell r="O193">
            <v>0</v>
          </cell>
          <cell r="P193">
            <v>56643254</v>
          </cell>
          <cell r="Q193">
            <v>28321627</v>
          </cell>
          <cell r="R193">
            <v>27755194</v>
          </cell>
          <cell r="S193">
            <v>0</v>
          </cell>
          <cell r="T193">
            <v>566433</v>
          </cell>
          <cell r="U193">
            <v>56643254</v>
          </cell>
          <cell r="V193">
            <v>0</v>
          </cell>
          <cell r="W193">
            <v>28321627</v>
          </cell>
          <cell r="X193">
            <v>229556</v>
          </cell>
          <cell r="Y193">
            <v>229556</v>
          </cell>
          <cell r="Z193">
            <v>19833</v>
          </cell>
          <cell r="AA193">
            <v>19833</v>
          </cell>
          <cell r="AB193">
            <v>0</v>
          </cell>
          <cell r="AC193">
            <v>0</v>
          </cell>
          <cell r="AD193">
            <v>0</v>
          </cell>
          <cell r="AE193">
            <v>0</v>
          </cell>
          <cell r="AF193">
            <v>0</v>
          </cell>
          <cell r="AG193">
            <v>0</v>
          </cell>
          <cell r="AH193">
            <v>0</v>
          </cell>
          <cell r="AI193">
            <v>0</v>
          </cell>
          <cell r="AJ193">
            <v>0</v>
          </cell>
          <cell r="AK193">
            <v>0</v>
          </cell>
          <cell r="AL193">
            <v>0</v>
          </cell>
          <cell r="AM193">
            <v>-1568584</v>
          </cell>
          <cell r="AN193">
            <v>-1537212.3</v>
          </cell>
          <cell r="AO193">
            <v>0</v>
          </cell>
          <cell r="AP193">
            <v>-31371.68</v>
          </cell>
          <cell r="AQ193">
            <v>-3137168</v>
          </cell>
          <cell r="AR193">
            <v>26753043</v>
          </cell>
          <cell r="AS193">
            <v>26467371</v>
          </cell>
          <cell r="AT193">
            <v>0</v>
          </cell>
          <cell r="AU193">
            <v>535061</v>
          </cell>
          <cell r="AV193">
            <v>53755475</v>
          </cell>
          <cell r="AW193">
            <v>297289</v>
          </cell>
          <cell r="AX193">
            <v>0</v>
          </cell>
          <cell r="AY193">
            <v>6013</v>
          </cell>
          <cell r="AZ193">
            <v>303302</v>
          </cell>
          <cell r="BA193">
            <v>789188</v>
          </cell>
          <cell r="BB193">
            <v>0</v>
          </cell>
          <cell r="BC193">
            <v>16106</v>
          </cell>
          <cell r="BD193">
            <v>805294</v>
          </cell>
          <cell r="BE193">
            <v>0</v>
          </cell>
          <cell r="BF193">
            <v>0</v>
          </cell>
          <cell r="BG193">
            <v>0</v>
          </cell>
          <cell r="BH193">
            <v>0</v>
          </cell>
          <cell r="BI193">
            <v>0</v>
          </cell>
          <cell r="BJ193">
            <v>0</v>
          </cell>
          <cell r="BK193">
            <v>0</v>
          </cell>
          <cell r="BL193">
            <v>0</v>
          </cell>
          <cell r="BM193">
            <v>39616</v>
          </cell>
          <cell r="BN193">
            <v>0</v>
          </cell>
          <cell r="BO193">
            <v>809</v>
          </cell>
          <cell r="BP193">
            <v>40425</v>
          </cell>
          <cell r="BQ193">
            <v>385267</v>
          </cell>
          <cell r="BR193">
            <v>0</v>
          </cell>
          <cell r="BS193">
            <v>7863</v>
          </cell>
          <cell r="BT193">
            <v>393130</v>
          </cell>
          <cell r="BU193">
            <v>1511360</v>
          </cell>
          <cell r="BV193">
            <v>0</v>
          </cell>
          <cell r="BW193">
            <v>30791</v>
          </cell>
          <cell r="BX193">
            <v>1542151</v>
          </cell>
          <cell r="BY193" t="str">
            <v>North Tyneside</v>
          </cell>
          <cell r="BZ193" t="str">
            <v>MD</v>
          </cell>
          <cell r="CA193" t="str">
            <v>Tyne and Wear Fire</v>
          </cell>
        </row>
        <row r="194">
          <cell r="A194">
            <v>187</v>
          </cell>
          <cell r="B194" t="str">
            <v>North Warwickshire</v>
          </cell>
          <cell r="C194" t="str">
            <v>E3731</v>
          </cell>
          <cell r="D194">
            <v>41828719</v>
          </cell>
          <cell r="E194">
            <v>0</v>
          </cell>
          <cell r="F194">
            <v>30513</v>
          </cell>
          <cell r="G194">
            <v>109009</v>
          </cell>
          <cell r="H194">
            <v>0</v>
          </cell>
          <cell r="I194">
            <v>109009</v>
          </cell>
          <cell r="J194">
            <v>0</v>
          </cell>
          <cell r="K194">
            <v>0</v>
          </cell>
          <cell r="L194">
            <v>0</v>
          </cell>
          <cell r="M194">
            <v>0</v>
          </cell>
          <cell r="N194">
            <v>0</v>
          </cell>
          <cell r="O194">
            <v>0</v>
          </cell>
          <cell r="P194">
            <v>41689197</v>
          </cell>
          <cell r="Q194">
            <v>20844598</v>
          </cell>
          <cell r="R194">
            <v>16675679</v>
          </cell>
          <cell r="S194">
            <v>4168920</v>
          </cell>
          <cell r="T194">
            <v>0</v>
          </cell>
          <cell r="U194">
            <v>41689197</v>
          </cell>
          <cell r="V194">
            <v>0</v>
          </cell>
          <cell r="W194">
            <v>20844598</v>
          </cell>
          <cell r="X194">
            <v>109009</v>
          </cell>
          <cell r="Y194">
            <v>109009</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-604778</v>
          </cell>
          <cell r="AN194">
            <v>-483822.4</v>
          </cell>
          <cell r="AO194">
            <v>-120955.6</v>
          </cell>
          <cell r="AP194">
            <v>0</v>
          </cell>
          <cell r="AQ194">
            <v>-1209556</v>
          </cell>
          <cell r="AR194">
            <v>20239820</v>
          </cell>
          <cell r="AS194">
            <v>16300866</v>
          </cell>
          <cell r="AT194">
            <v>4047964</v>
          </cell>
          <cell r="AU194">
            <v>0</v>
          </cell>
          <cell r="AV194">
            <v>40588650</v>
          </cell>
          <cell r="AW194">
            <v>178181</v>
          </cell>
          <cell r="AX194">
            <v>44256</v>
          </cell>
          <cell r="AY194">
            <v>0</v>
          </cell>
          <cell r="AZ194">
            <v>222437</v>
          </cell>
          <cell r="BA194">
            <v>239983</v>
          </cell>
          <cell r="BB194">
            <v>59996</v>
          </cell>
          <cell r="BC194">
            <v>0</v>
          </cell>
          <cell r="BD194">
            <v>299979</v>
          </cell>
          <cell r="BE194">
            <v>4848</v>
          </cell>
          <cell r="BF194">
            <v>1212</v>
          </cell>
          <cell r="BG194">
            <v>0</v>
          </cell>
          <cell r="BH194">
            <v>6060</v>
          </cell>
          <cell r="BI194">
            <v>0</v>
          </cell>
          <cell r="BJ194">
            <v>0</v>
          </cell>
          <cell r="BK194">
            <v>0</v>
          </cell>
          <cell r="BL194">
            <v>0</v>
          </cell>
          <cell r="BM194">
            <v>18191</v>
          </cell>
          <cell r="BN194">
            <v>2021</v>
          </cell>
          <cell r="BO194">
            <v>0</v>
          </cell>
          <cell r="BP194">
            <v>20212</v>
          </cell>
          <cell r="BQ194">
            <v>183275</v>
          </cell>
          <cell r="BR194">
            <v>20364</v>
          </cell>
          <cell r="BS194">
            <v>0</v>
          </cell>
          <cell r="BT194">
            <v>203639</v>
          </cell>
          <cell r="BU194">
            <v>624478</v>
          </cell>
          <cell r="BV194">
            <v>127849</v>
          </cell>
          <cell r="BW194">
            <v>0</v>
          </cell>
          <cell r="BX194">
            <v>752327</v>
          </cell>
          <cell r="BY194" t="str">
            <v>North Warwickshire</v>
          </cell>
          <cell r="BZ194" t="str">
            <v>Warwickshire</v>
          </cell>
          <cell r="CA194" t="str">
            <v>County</v>
          </cell>
        </row>
        <row r="195">
          <cell r="A195">
            <v>188</v>
          </cell>
          <cell r="B195" t="str">
            <v>North West Leicestershire</v>
          </cell>
          <cell r="C195" t="str">
            <v>E2437</v>
          </cell>
          <cell r="D195">
            <v>50011697.5</v>
          </cell>
          <cell r="E195">
            <v>28516.93</v>
          </cell>
          <cell r="F195">
            <v>0</v>
          </cell>
          <cell r="G195">
            <v>145240</v>
          </cell>
          <cell r="H195">
            <v>0</v>
          </cell>
          <cell r="I195">
            <v>145240</v>
          </cell>
          <cell r="J195">
            <v>0</v>
          </cell>
          <cell r="K195">
            <v>0</v>
          </cell>
          <cell r="L195">
            <v>0</v>
          </cell>
          <cell r="M195">
            <v>0</v>
          </cell>
          <cell r="N195">
            <v>0</v>
          </cell>
          <cell r="O195">
            <v>0</v>
          </cell>
          <cell r="P195">
            <v>49894974.5</v>
          </cell>
          <cell r="Q195">
            <v>24947486.5</v>
          </cell>
          <cell r="R195">
            <v>19957990</v>
          </cell>
          <cell r="S195">
            <v>4490548</v>
          </cell>
          <cell r="T195">
            <v>498950</v>
          </cell>
          <cell r="U195">
            <v>49894974</v>
          </cell>
          <cell r="V195">
            <v>0</v>
          </cell>
          <cell r="W195">
            <v>24947486.5</v>
          </cell>
          <cell r="X195">
            <v>145240</v>
          </cell>
          <cell r="Y195">
            <v>145240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1458372.26</v>
          </cell>
          <cell r="AN195">
            <v>1166697.8</v>
          </cell>
          <cell r="AO195">
            <v>262507.01</v>
          </cell>
          <cell r="AP195">
            <v>29167.45</v>
          </cell>
          <cell r="AQ195">
            <v>2916744.51</v>
          </cell>
          <cell r="AR195">
            <v>26405859</v>
          </cell>
          <cell r="AS195">
            <v>21269928</v>
          </cell>
          <cell r="AT195">
            <v>4753055</v>
          </cell>
          <cell r="AU195">
            <v>528117</v>
          </cell>
          <cell r="AV195">
            <v>52956959</v>
          </cell>
          <cell r="AW195">
            <v>213410</v>
          </cell>
          <cell r="AX195">
            <v>47670</v>
          </cell>
          <cell r="AY195">
            <v>5297</v>
          </cell>
          <cell r="AZ195">
            <v>266377</v>
          </cell>
          <cell r="BA195">
            <v>347829</v>
          </cell>
          <cell r="BB195">
            <v>78261</v>
          </cell>
          <cell r="BC195">
            <v>8696</v>
          </cell>
          <cell r="BD195">
            <v>434786</v>
          </cell>
          <cell r="BE195">
            <v>0</v>
          </cell>
          <cell r="BF195">
            <v>0</v>
          </cell>
          <cell r="BG195">
            <v>0</v>
          </cell>
          <cell r="BH195">
            <v>0</v>
          </cell>
          <cell r="BI195">
            <v>0</v>
          </cell>
          <cell r="BJ195">
            <v>0</v>
          </cell>
          <cell r="BK195">
            <v>0</v>
          </cell>
          <cell r="BL195">
            <v>0</v>
          </cell>
          <cell r="BM195">
            <v>12207</v>
          </cell>
          <cell r="BN195">
            <v>2747</v>
          </cell>
          <cell r="BO195">
            <v>305</v>
          </cell>
          <cell r="BP195">
            <v>15259</v>
          </cell>
          <cell r="BQ195">
            <v>159673</v>
          </cell>
          <cell r="BR195">
            <v>35926</v>
          </cell>
          <cell r="BS195">
            <v>3992</v>
          </cell>
          <cell r="BT195">
            <v>199591</v>
          </cell>
          <cell r="BU195">
            <v>733119</v>
          </cell>
          <cell r="BV195">
            <v>164604</v>
          </cell>
          <cell r="BW195">
            <v>18290</v>
          </cell>
          <cell r="BX195">
            <v>916013</v>
          </cell>
          <cell r="BY195" t="str">
            <v>North West Leicestershire</v>
          </cell>
          <cell r="BZ195" t="str">
            <v>Leicestershire</v>
          </cell>
          <cell r="CA195" t="str">
            <v>Leicestershire Fire Authority</v>
          </cell>
        </row>
        <row r="196">
          <cell r="A196">
            <v>189</v>
          </cell>
          <cell r="B196" t="str">
            <v>Northampton</v>
          </cell>
          <cell r="C196" t="str">
            <v>E2835</v>
          </cell>
          <cell r="D196">
            <v>104232402</v>
          </cell>
          <cell r="E196">
            <v>0</v>
          </cell>
          <cell r="F196">
            <v>420359</v>
          </cell>
          <cell r="G196">
            <v>299138</v>
          </cell>
          <cell r="H196">
            <v>0</v>
          </cell>
          <cell r="I196">
            <v>299138</v>
          </cell>
          <cell r="J196">
            <v>0</v>
          </cell>
          <cell r="K196">
            <v>293821</v>
          </cell>
          <cell r="L196">
            <v>0</v>
          </cell>
          <cell r="M196">
            <v>0</v>
          </cell>
          <cell r="N196">
            <v>0</v>
          </cell>
          <cell r="O196">
            <v>0</v>
          </cell>
          <cell r="P196">
            <v>103219084</v>
          </cell>
          <cell r="Q196">
            <v>51609542</v>
          </cell>
          <cell r="R196">
            <v>41287634</v>
          </cell>
          <cell r="S196">
            <v>10321908</v>
          </cell>
          <cell r="T196">
            <v>0</v>
          </cell>
          <cell r="U196">
            <v>103219084</v>
          </cell>
          <cell r="V196">
            <v>1901455</v>
          </cell>
          <cell r="W196">
            <v>49708087</v>
          </cell>
          <cell r="X196">
            <v>299138</v>
          </cell>
          <cell r="Y196">
            <v>299138</v>
          </cell>
          <cell r="Z196">
            <v>293821</v>
          </cell>
          <cell r="AA196">
            <v>293821</v>
          </cell>
          <cell r="AB196">
            <v>0</v>
          </cell>
          <cell r="AC196">
            <v>0</v>
          </cell>
          <cell r="AD196">
            <v>0</v>
          </cell>
          <cell r="AE196">
            <v>0</v>
          </cell>
          <cell r="AF196">
            <v>0</v>
          </cell>
          <cell r="AG196">
            <v>1901455</v>
          </cell>
          <cell r="AH196">
            <v>0</v>
          </cell>
          <cell r="AI196">
            <v>0</v>
          </cell>
          <cell r="AJ196">
            <v>1901455</v>
          </cell>
          <cell r="AK196">
            <v>0</v>
          </cell>
          <cell r="AL196">
            <v>0</v>
          </cell>
          <cell r="AM196">
            <v>-1112336</v>
          </cell>
          <cell r="AN196">
            <v>-889868.80000000005</v>
          </cell>
          <cell r="AO196">
            <v>-222467.20000000001</v>
          </cell>
          <cell r="AP196">
            <v>0</v>
          </cell>
          <cell r="AQ196">
            <v>-2224672</v>
          </cell>
          <cell r="AR196">
            <v>48595751</v>
          </cell>
          <cell r="AS196">
            <v>42892179</v>
          </cell>
          <cell r="AT196">
            <v>10099441</v>
          </cell>
          <cell r="AU196">
            <v>0</v>
          </cell>
          <cell r="AV196">
            <v>101587371</v>
          </cell>
          <cell r="AW196">
            <v>464778</v>
          </cell>
          <cell r="AX196">
            <v>109574</v>
          </cell>
          <cell r="AY196">
            <v>0</v>
          </cell>
          <cell r="AZ196">
            <v>574352</v>
          </cell>
          <cell r="BA196">
            <v>686708</v>
          </cell>
          <cell r="BB196">
            <v>171677</v>
          </cell>
          <cell r="BC196">
            <v>0</v>
          </cell>
          <cell r="BD196">
            <v>858385</v>
          </cell>
          <cell r="BE196">
            <v>0</v>
          </cell>
          <cell r="BF196">
            <v>0</v>
          </cell>
          <cell r="BG196">
            <v>0</v>
          </cell>
          <cell r="BH196">
            <v>0</v>
          </cell>
          <cell r="BI196">
            <v>0</v>
          </cell>
          <cell r="BJ196">
            <v>0</v>
          </cell>
          <cell r="BK196">
            <v>0</v>
          </cell>
          <cell r="BL196">
            <v>0</v>
          </cell>
          <cell r="BM196">
            <v>0</v>
          </cell>
          <cell r="BN196">
            <v>0</v>
          </cell>
          <cell r="BO196">
            <v>0</v>
          </cell>
          <cell r="BP196">
            <v>0</v>
          </cell>
          <cell r="BQ196">
            <v>337938</v>
          </cell>
          <cell r="BR196">
            <v>84485</v>
          </cell>
          <cell r="BS196">
            <v>0</v>
          </cell>
          <cell r="BT196">
            <v>422423</v>
          </cell>
          <cell r="BU196">
            <v>1489424</v>
          </cell>
          <cell r="BV196">
            <v>365736</v>
          </cell>
          <cell r="BW196">
            <v>0</v>
          </cell>
          <cell r="BX196">
            <v>1855160</v>
          </cell>
          <cell r="BY196" t="str">
            <v>Northampton</v>
          </cell>
          <cell r="BZ196" t="str">
            <v>Northamptonshire</v>
          </cell>
          <cell r="CA196" t="str">
            <v>County</v>
          </cell>
        </row>
        <row r="197">
          <cell r="A197">
            <v>190</v>
          </cell>
          <cell r="B197" t="str">
            <v>Northumberland UA</v>
          </cell>
          <cell r="C197" t="str">
            <v>E2901</v>
          </cell>
          <cell r="D197">
            <v>76355722.799999997</v>
          </cell>
          <cell r="E197">
            <v>210391</v>
          </cell>
          <cell r="F197">
            <v>0</v>
          </cell>
          <cell r="G197">
            <v>471093</v>
          </cell>
          <cell r="H197">
            <v>0</v>
          </cell>
          <cell r="I197">
            <v>471093</v>
          </cell>
          <cell r="J197">
            <v>0</v>
          </cell>
          <cell r="K197">
            <v>10795</v>
          </cell>
          <cell r="L197">
            <v>0</v>
          </cell>
          <cell r="M197">
            <v>1050760</v>
          </cell>
          <cell r="N197">
            <v>1050760</v>
          </cell>
          <cell r="O197">
            <v>0</v>
          </cell>
          <cell r="P197">
            <v>75033465.799999997</v>
          </cell>
          <cell r="Q197">
            <v>37516732.799999997</v>
          </cell>
          <cell r="R197">
            <v>37516733</v>
          </cell>
          <cell r="S197">
            <v>0</v>
          </cell>
          <cell r="T197">
            <v>0</v>
          </cell>
          <cell r="U197">
            <v>75033466</v>
          </cell>
          <cell r="V197">
            <v>11207</v>
          </cell>
          <cell r="W197">
            <v>37505525.799999997</v>
          </cell>
          <cell r="X197">
            <v>471093</v>
          </cell>
          <cell r="Y197">
            <v>471093</v>
          </cell>
          <cell r="Z197">
            <v>10795</v>
          </cell>
          <cell r="AA197">
            <v>10795</v>
          </cell>
          <cell r="AB197">
            <v>0</v>
          </cell>
          <cell r="AC197">
            <v>0</v>
          </cell>
          <cell r="AD197">
            <v>1050760</v>
          </cell>
          <cell r="AE197">
            <v>0</v>
          </cell>
          <cell r="AF197">
            <v>1050760</v>
          </cell>
          <cell r="AG197">
            <v>11207</v>
          </cell>
          <cell r="AH197">
            <v>0</v>
          </cell>
          <cell r="AI197">
            <v>0</v>
          </cell>
          <cell r="AJ197">
            <v>11207</v>
          </cell>
          <cell r="AK197">
            <v>0</v>
          </cell>
          <cell r="AL197">
            <v>0</v>
          </cell>
          <cell r="AM197">
            <v>-2671493.7000000002</v>
          </cell>
          <cell r="AN197">
            <v>-2671493.7000000002</v>
          </cell>
          <cell r="AO197">
            <v>0</v>
          </cell>
          <cell r="AP197">
            <v>0</v>
          </cell>
          <cell r="AQ197">
            <v>-5342987.5</v>
          </cell>
          <cell r="AR197">
            <v>34834032</v>
          </cell>
          <cell r="AS197">
            <v>36389094</v>
          </cell>
          <cell r="AT197">
            <v>0</v>
          </cell>
          <cell r="AU197">
            <v>0</v>
          </cell>
          <cell r="AV197">
            <v>71223127</v>
          </cell>
          <cell r="AW197">
            <v>414656</v>
          </cell>
          <cell r="AX197">
            <v>0</v>
          </cell>
          <cell r="AY197">
            <v>0</v>
          </cell>
          <cell r="AZ197">
            <v>414656</v>
          </cell>
          <cell r="BA197">
            <v>1774370</v>
          </cell>
          <cell r="BB197">
            <v>0</v>
          </cell>
          <cell r="BC197">
            <v>0</v>
          </cell>
          <cell r="BD197">
            <v>1774370</v>
          </cell>
          <cell r="BE197">
            <v>47470</v>
          </cell>
          <cell r="BF197">
            <v>0</v>
          </cell>
          <cell r="BG197">
            <v>0</v>
          </cell>
          <cell r="BH197">
            <v>47470</v>
          </cell>
          <cell r="BI197">
            <v>75796</v>
          </cell>
          <cell r="BJ197">
            <v>0</v>
          </cell>
          <cell r="BK197">
            <v>0</v>
          </cell>
          <cell r="BL197">
            <v>75796</v>
          </cell>
          <cell r="BM197">
            <v>14649</v>
          </cell>
          <cell r="BN197">
            <v>0</v>
          </cell>
          <cell r="BO197">
            <v>0</v>
          </cell>
          <cell r="BP197">
            <v>14649</v>
          </cell>
          <cell r="BQ197">
            <v>533516</v>
          </cell>
          <cell r="BR197">
            <v>0</v>
          </cell>
          <cell r="BS197">
            <v>0</v>
          </cell>
          <cell r="BT197">
            <v>533516</v>
          </cell>
          <cell r="BU197">
            <v>2860457</v>
          </cell>
          <cell r="BV197">
            <v>0</v>
          </cell>
          <cell r="BW197">
            <v>0</v>
          </cell>
          <cell r="BX197">
            <v>2860457</v>
          </cell>
          <cell r="BY197" t="str">
            <v>Northumberland UA</v>
          </cell>
          <cell r="BZ197" t="str">
            <v>UA</v>
          </cell>
          <cell r="CA197" t="str">
            <v>County</v>
          </cell>
        </row>
        <row r="198">
          <cell r="A198">
            <v>191</v>
          </cell>
          <cell r="B198" t="str">
            <v>Norwich</v>
          </cell>
          <cell r="C198" t="str">
            <v>E2636</v>
          </cell>
          <cell r="D198">
            <v>77083782</v>
          </cell>
          <cell r="E198">
            <v>17582</v>
          </cell>
          <cell r="F198">
            <v>0</v>
          </cell>
          <cell r="G198">
            <v>270914</v>
          </cell>
          <cell r="H198">
            <v>0</v>
          </cell>
          <cell r="I198">
            <v>270914</v>
          </cell>
          <cell r="J198">
            <v>0</v>
          </cell>
          <cell r="K198">
            <v>0</v>
          </cell>
          <cell r="L198">
            <v>0</v>
          </cell>
          <cell r="M198">
            <v>0</v>
          </cell>
          <cell r="N198">
            <v>0</v>
          </cell>
          <cell r="O198">
            <v>0</v>
          </cell>
          <cell r="P198">
            <v>76830450</v>
          </cell>
          <cell r="Q198">
            <v>38415225</v>
          </cell>
          <cell r="R198">
            <v>30732180</v>
          </cell>
          <cell r="S198">
            <v>7683045</v>
          </cell>
          <cell r="T198">
            <v>0</v>
          </cell>
          <cell r="U198">
            <v>76830450</v>
          </cell>
          <cell r="V198">
            <v>0</v>
          </cell>
          <cell r="W198">
            <v>38415225</v>
          </cell>
          <cell r="X198">
            <v>270914</v>
          </cell>
          <cell r="Y198">
            <v>270914</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-189863</v>
          </cell>
          <cell r="AN198">
            <v>-151890.4</v>
          </cell>
          <cell r="AO198">
            <v>-37972.6</v>
          </cell>
          <cell r="AP198">
            <v>0</v>
          </cell>
          <cell r="AQ198">
            <v>-379726</v>
          </cell>
          <cell r="AR198">
            <v>38225362</v>
          </cell>
          <cell r="AS198">
            <v>30851204</v>
          </cell>
          <cell r="AT198">
            <v>7645072</v>
          </cell>
          <cell r="AU198">
            <v>0</v>
          </cell>
          <cell r="AV198">
            <v>76721638</v>
          </cell>
          <cell r="AW198">
            <v>329120</v>
          </cell>
          <cell r="AX198">
            <v>81561</v>
          </cell>
          <cell r="AY198">
            <v>0</v>
          </cell>
          <cell r="AZ198">
            <v>410681</v>
          </cell>
          <cell r="BA198">
            <v>610555</v>
          </cell>
          <cell r="BB198">
            <v>152639</v>
          </cell>
          <cell r="BC198">
            <v>0</v>
          </cell>
          <cell r="BD198">
            <v>763194</v>
          </cell>
          <cell r="BE198">
            <v>2447</v>
          </cell>
          <cell r="BF198">
            <v>612</v>
          </cell>
          <cell r="BG198">
            <v>0</v>
          </cell>
          <cell r="BH198">
            <v>3059</v>
          </cell>
          <cell r="BI198">
            <v>0</v>
          </cell>
          <cell r="BJ198">
            <v>0</v>
          </cell>
          <cell r="BK198">
            <v>0</v>
          </cell>
          <cell r="BL198">
            <v>0</v>
          </cell>
          <cell r="BM198">
            <v>21026</v>
          </cell>
          <cell r="BN198">
            <v>5257</v>
          </cell>
          <cell r="BO198">
            <v>0</v>
          </cell>
          <cell r="BP198">
            <v>26283</v>
          </cell>
          <cell r="BQ198">
            <v>436182</v>
          </cell>
          <cell r="BR198">
            <v>109045</v>
          </cell>
          <cell r="BS198">
            <v>0</v>
          </cell>
          <cell r="BT198">
            <v>545227</v>
          </cell>
          <cell r="BU198">
            <v>1399330</v>
          </cell>
          <cell r="BV198">
            <v>349114</v>
          </cell>
          <cell r="BW198">
            <v>0</v>
          </cell>
          <cell r="BX198">
            <v>1748444</v>
          </cell>
          <cell r="BY198" t="str">
            <v>Norwich</v>
          </cell>
          <cell r="BZ198" t="str">
            <v>Norfolk</v>
          </cell>
          <cell r="CA198" t="str">
            <v>County</v>
          </cell>
        </row>
        <row r="199">
          <cell r="A199">
            <v>192</v>
          </cell>
          <cell r="B199" t="str">
            <v>Nottingham</v>
          </cell>
          <cell r="C199" t="str">
            <v>E3001</v>
          </cell>
          <cell r="D199">
            <v>121720919</v>
          </cell>
          <cell r="E199">
            <v>0</v>
          </cell>
          <cell r="F199">
            <v>189775</v>
          </cell>
          <cell r="G199">
            <v>495745</v>
          </cell>
          <cell r="H199">
            <v>3000</v>
          </cell>
          <cell r="I199">
            <v>498745</v>
          </cell>
          <cell r="J199">
            <v>0</v>
          </cell>
          <cell r="K199">
            <v>112953</v>
          </cell>
          <cell r="L199">
            <v>32492</v>
          </cell>
          <cell r="M199">
            <v>0</v>
          </cell>
          <cell r="N199">
            <v>0</v>
          </cell>
          <cell r="O199">
            <v>0</v>
          </cell>
          <cell r="P199">
            <v>120886954</v>
          </cell>
          <cell r="Q199">
            <v>60443477</v>
          </cell>
          <cell r="R199">
            <v>59234607</v>
          </cell>
          <cell r="S199">
            <v>0</v>
          </cell>
          <cell r="T199">
            <v>1208870</v>
          </cell>
          <cell r="U199">
            <v>120886954</v>
          </cell>
          <cell r="V199">
            <v>55000</v>
          </cell>
          <cell r="W199">
            <v>60388477</v>
          </cell>
          <cell r="X199">
            <v>498745</v>
          </cell>
          <cell r="Y199">
            <v>498745</v>
          </cell>
          <cell r="Z199">
            <v>112953</v>
          </cell>
          <cell r="AA199">
            <v>112953</v>
          </cell>
          <cell r="AB199">
            <v>32492</v>
          </cell>
          <cell r="AC199">
            <v>32492</v>
          </cell>
          <cell r="AD199">
            <v>0</v>
          </cell>
          <cell r="AE199">
            <v>0</v>
          </cell>
          <cell r="AF199">
            <v>0</v>
          </cell>
          <cell r="AG199">
            <v>55000</v>
          </cell>
          <cell r="AH199">
            <v>0</v>
          </cell>
          <cell r="AI199">
            <v>0</v>
          </cell>
          <cell r="AJ199">
            <v>55000</v>
          </cell>
          <cell r="AK199">
            <v>0</v>
          </cell>
          <cell r="AL199">
            <v>0</v>
          </cell>
          <cell r="AM199">
            <v>181713.5</v>
          </cell>
          <cell r="AN199">
            <v>178079.23</v>
          </cell>
          <cell r="AO199">
            <v>0</v>
          </cell>
          <cell r="AP199">
            <v>3634.27</v>
          </cell>
          <cell r="AQ199">
            <v>363427</v>
          </cell>
          <cell r="AR199">
            <v>60570191</v>
          </cell>
          <cell r="AS199">
            <v>60111876</v>
          </cell>
          <cell r="AT199">
            <v>0</v>
          </cell>
          <cell r="AU199">
            <v>1212504</v>
          </cell>
          <cell r="AV199">
            <v>121894571</v>
          </cell>
          <cell r="AW199">
            <v>636240</v>
          </cell>
          <cell r="AX199">
            <v>0</v>
          </cell>
          <cell r="AY199">
            <v>12833</v>
          </cell>
          <cell r="AZ199">
            <v>649073</v>
          </cell>
          <cell r="BA199">
            <v>1213901</v>
          </cell>
          <cell r="BB199">
            <v>0</v>
          </cell>
          <cell r="BC199">
            <v>24773</v>
          </cell>
          <cell r="BD199">
            <v>1238674</v>
          </cell>
          <cell r="BE199">
            <v>49520</v>
          </cell>
          <cell r="BF199">
            <v>0</v>
          </cell>
          <cell r="BG199">
            <v>1011</v>
          </cell>
          <cell r="BH199">
            <v>50531</v>
          </cell>
          <cell r="BI199">
            <v>84184</v>
          </cell>
          <cell r="BJ199">
            <v>0</v>
          </cell>
          <cell r="BK199">
            <v>1718</v>
          </cell>
          <cell r="BL199">
            <v>85902</v>
          </cell>
          <cell r="BM199">
            <v>54472</v>
          </cell>
          <cell r="BN199">
            <v>0</v>
          </cell>
          <cell r="BO199">
            <v>1112</v>
          </cell>
          <cell r="BP199">
            <v>55584</v>
          </cell>
          <cell r="BQ199">
            <v>495202</v>
          </cell>
          <cell r="BR199">
            <v>0</v>
          </cell>
          <cell r="BS199">
            <v>10106</v>
          </cell>
          <cell r="BT199">
            <v>505308</v>
          </cell>
          <cell r="BU199">
            <v>2533519</v>
          </cell>
          <cell r="BV199">
            <v>0</v>
          </cell>
          <cell r="BW199">
            <v>51553</v>
          </cell>
          <cell r="BX199">
            <v>2585072</v>
          </cell>
          <cell r="BY199" t="str">
            <v>Nottingham UA</v>
          </cell>
          <cell r="BZ199" t="str">
            <v>UA</v>
          </cell>
          <cell r="CA199" t="str">
            <v>Nottinghamshire Fire Authority</v>
          </cell>
        </row>
        <row r="200">
          <cell r="A200">
            <v>193</v>
          </cell>
          <cell r="B200" t="str">
            <v>Nuneaton and Bedworth</v>
          </cell>
          <cell r="C200" t="str">
            <v>E3732</v>
          </cell>
          <cell r="D200">
            <v>33959235</v>
          </cell>
          <cell r="E200">
            <v>10974</v>
          </cell>
          <cell r="F200">
            <v>0</v>
          </cell>
          <cell r="G200">
            <v>134756</v>
          </cell>
          <cell r="H200">
            <v>0</v>
          </cell>
          <cell r="I200">
            <v>134756</v>
          </cell>
          <cell r="J200">
            <v>0</v>
          </cell>
          <cell r="K200">
            <v>0</v>
          </cell>
          <cell r="L200">
            <v>0</v>
          </cell>
          <cell r="M200">
            <v>0</v>
          </cell>
          <cell r="N200">
            <v>0</v>
          </cell>
          <cell r="O200">
            <v>0</v>
          </cell>
          <cell r="P200">
            <v>33835453</v>
          </cell>
          <cell r="Q200">
            <v>16917727</v>
          </cell>
          <cell r="R200">
            <v>13534181</v>
          </cell>
          <cell r="S200">
            <v>3383545</v>
          </cell>
          <cell r="T200">
            <v>0</v>
          </cell>
          <cell r="U200">
            <v>33835453</v>
          </cell>
          <cell r="V200">
            <v>0</v>
          </cell>
          <cell r="W200">
            <v>16917727</v>
          </cell>
          <cell r="X200">
            <v>134756</v>
          </cell>
          <cell r="Y200">
            <v>134756</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-402232.5</v>
          </cell>
          <cell r="AN200">
            <v>-321786</v>
          </cell>
          <cell r="AO200">
            <v>-80446.5</v>
          </cell>
          <cell r="AP200">
            <v>0</v>
          </cell>
          <cell r="AQ200">
            <v>-804465</v>
          </cell>
          <cell r="AR200">
            <v>16515495</v>
          </cell>
          <cell r="AS200">
            <v>13347151</v>
          </cell>
          <cell r="AT200">
            <v>3303099</v>
          </cell>
          <cell r="AU200">
            <v>0</v>
          </cell>
          <cell r="AV200">
            <v>33165744</v>
          </cell>
          <cell r="AW200">
            <v>145105</v>
          </cell>
          <cell r="AX200">
            <v>35919</v>
          </cell>
          <cell r="AY200">
            <v>0</v>
          </cell>
          <cell r="AZ200">
            <v>181024</v>
          </cell>
          <cell r="BA200">
            <v>347926</v>
          </cell>
          <cell r="BB200">
            <v>86982</v>
          </cell>
          <cell r="BC200">
            <v>0</v>
          </cell>
          <cell r="BD200">
            <v>434908</v>
          </cell>
          <cell r="BE200">
            <v>0</v>
          </cell>
          <cell r="BF200">
            <v>0</v>
          </cell>
          <cell r="BG200">
            <v>0</v>
          </cell>
          <cell r="BH200">
            <v>0</v>
          </cell>
          <cell r="BI200">
            <v>0</v>
          </cell>
          <cell r="BJ200">
            <v>0</v>
          </cell>
          <cell r="BK200">
            <v>0</v>
          </cell>
          <cell r="BL200">
            <v>0</v>
          </cell>
          <cell r="BM200">
            <v>0</v>
          </cell>
          <cell r="BN200">
            <v>0</v>
          </cell>
          <cell r="BO200">
            <v>0</v>
          </cell>
          <cell r="BP200">
            <v>0</v>
          </cell>
          <cell r="BQ200">
            <v>230825</v>
          </cell>
          <cell r="BR200">
            <v>57706</v>
          </cell>
          <cell r="BS200">
            <v>0</v>
          </cell>
          <cell r="BT200">
            <v>288531</v>
          </cell>
          <cell r="BU200">
            <v>723856</v>
          </cell>
          <cell r="BV200">
            <v>180607</v>
          </cell>
          <cell r="BW200">
            <v>0</v>
          </cell>
          <cell r="BX200">
            <v>904463</v>
          </cell>
          <cell r="BY200" t="str">
            <v>Nuneaton &amp; Bedworth</v>
          </cell>
          <cell r="BZ200" t="str">
            <v>Warwickshire</v>
          </cell>
          <cell r="CA200" t="str">
            <v>County</v>
          </cell>
        </row>
        <row r="201">
          <cell r="A201">
            <v>194</v>
          </cell>
          <cell r="B201" t="str">
            <v>Oadby and Wigston</v>
          </cell>
          <cell r="C201" t="str">
            <v>E2438</v>
          </cell>
          <cell r="D201">
            <v>11749330</v>
          </cell>
          <cell r="E201">
            <v>0</v>
          </cell>
          <cell r="F201">
            <v>1000</v>
          </cell>
          <cell r="G201">
            <v>56076</v>
          </cell>
          <cell r="H201">
            <v>0</v>
          </cell>
          <cell r="I201">
            <v>56076</v>
          </cell>
          <cell r="J201">
            <v>0</v>
          </cell>
          <cell r="K201">
            <v>0</v>
          </cell>
          <cell r="L201">
            <v>0</v>
          </cell>
          <cell r="M201">
            <v>0</v>
          </cell>
          <cell r="N201">
            <v>0</v>
          </cell>
          <cell r="O201">
            <v>0</v>
          </cell>
          <cell r="P201">
            <v>11692254</v>
          </cell>
          <cell r="Q201">
            <v>5846126</v>
          </cell>
          <cell r="R201">
            <v>4676902</v>
          </cell>
          <cell r="S201">
            <v>1052303</v>
          </cell>
          <cell r="T201">
            <v>116923</v>
          </cell>
          <cell r="U201">
            <v>11692254</v>
          </cell>
          <cell r="V201">
            <v>0</v>
          </cell>
          <cell r="W201">
            <v>5846126</v>
          </cell>
          <cell r="X201">
            <v>56076</v>
          </cell>
          <cell r="Y201">
            <v>56076</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-119156.5</v>
          </cell>
          <cell r="AN201">
            <v>-95325.2</v>
          </cell>
          <cell r="AO201">
            <v>-21448.17</v>
          </cell>
          <cell r="AP201">
            <v>-2383.13</v>
          </cell>
          <cell r="AQ201">
            <v>-238313</v>
          </cell>
          <cell r="AR201">
            <v>5726970</v>
          </cell>
          <cell r="AS201">
            <v>4637653</v>
          </cell>
          <cell r="AT201">
            <v>1030855</v>
          </cell>
          <cell r="AU201">
            <v>114540</v>
          </cell>
          <cell r="AV201">
            <v>11510017</v>
          </cell>
          <cell r="AW201">
            <v>50244</v>
          </cell>
          <cell r="AX201">
            <v>11171</v>
          </cell>
          <cell r="AY201">
            <v>1241</v>
          </cell>
          <cell r="AZ201">
            <v>62656</v>
          </cell>
          <cell r="BA201">
            <v>188081</v>
          </cell>
          <cell r="BB201">
            <v>42318</v>
          </cell>
          <cell r="BC201">
            <v>4702</v>
          </cell>
          <cell r="BD201">
            <v>235101</v>
          </cell>
          <cell r="BE201">
            <v>4042</v>
          </cell>
          <cell r="BF201">
            <v>910</v>
          </cell>
          <cell r="BG201">
            <v>101</v>
          </cell>
          <cell r="BH201">
            <v>5053</v>
          </cell>
          <cell r="BI201">
            <v>0</v>
          </cell>
          <cell r="BJ201">
            <v>0</v>
          </cell>
          <cell r="BK201">
            <v>0</v>
          </cell>
          <cell r="BL201">
            <v>0</v>
          </cell>
          <cell r="BM201">
            <v>4042</v>
          </cell>
          <cell r="BN201">
            <v>910</v>
          </cell>
          <cell r="BO201">
            <v>101</v>
          </cell>
          <cell r="BP201">
            <v>5053</v>
          </cell>
          <cell r="BQ201">
            <v>85294</v>
          </cell>
          <cell r="BR201">
            <v>19191</v>
          </cell>
          <cell r="BS201">
            <v>2132</v>
          </cell>
          <cell r="BT201">
            <v>106617</v>
          </cell>
          <cell r="BU201">
            <v>331703</v>
          </cell>
          <cell r="BV201">
            <v>74500</v>
          </cell>
          <cell r="BW201">
            <v>8277</v>
          </cell>
          <cell r="BX201">
            <v>414480</v>
          </cell>
          <cell r="BY201" t="str">
            <v>Oadby &amp; Wigston</v>
          </cell>
          <cell r="BZ201" t="str">
            <v>Leicestershire</v>
          </cell>
          <cell r="CA201" t="str">
            <v>Leicestershire Fire Authority</v>
          </cell>
        </row>
        <row r="202">
          <cell r="A202">
            <v>195</v>
          </cell>
          <cell r="B202" t="str">
            <v>Oldham</v>
          </cell>
          <cell r="C202" t="str">
            <v>E4204</v>
          </cell>
          <cell r="D202">
            <v>57443221</v>
          </cell>
          <cell r="E202">
            <v>9376</v>
          </cell>
          <cell r="F202">
            <v>0</v>
          </cell>
          <cell r="G202">
            <v>310627</v>
          </cell>
          <cell r="H202">
            <v>0</v>
          </cell>
          <cell r="I202">
            <v>310627</v>
          </cell>
          <cell r="J202">
            <v>0</v>
          </cell>
          <cell r="K202">
            <v>0</v>
          </cell>
          <cell r="L202">
            <v>0</v>
          </cell>
          <cell r="M202">
            <v>0</v>
          </cell>
          <cell r="N202">
            <v>0</v>
          </cell>
          <cell r="O202">
            <v>0</v>
          </cell>
          <cell r="P202">
            <v>57141970</v>
          </cell>
          <cell r="Q202">
            <v>28570985</v>
          </cell>
          <cell r="R202">
            <v>27999565</v>
          </cell>
          <cell r="S202">
            <v>0</v>
          </cell>
          <cell r="T202">
            <v>571420</v>
          </cell>
          <cell r="U202">
            <v>57141970</v>
          </cell>
          <cell r="V202">
            <v>0</v>
          </cell>
          <cell r="W202">
            <v>28570985</v>
          </cell>
          <cell r="X202">
            <v>310627</v>
          </cell>
          <cell r="Y202">
            <v>310627</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-2012832</v>
          </cell>
          <cell r="AN202">
            <v>-1972575.4</v>
          </cell>
          <cell r="AO202">
            <v>0</v>
          </cell>
          <cell r="AP202">
            <v>-40256.639999999999</v>
          </cell>
          <cell r="AQ202">
            <v>-4025664</v>
          </cell>
          <cell r="AR202">
            <v>26558153</v>
          </cell>
          <cell r="AS202">
            <v>26337617</v>
          </cell>
          <cell r="AT202">
            <v>0</v>
          </cell>
          <cell r="AU202">
            <v>531163</v>
          </cell>
          <cell r="AV202">
            <v>53426933</v>
          </cell>
          <cell r="AW202">
            <v>300533</v>
          </cell>
          <cell r="AX202">
            <v>0</v>
          </cell>
          <cell r="AY202">
            <v>6066</v>
          </cell>
          <cell r="AZ202">
            <v>306599</v>
          </cell>
          <cell r="BA202">
            <v>1327518</v>
          </cell>
          <cell r="BB202">
            <v>0</v>
          </cell>
          <cell r="BC202">
            <v>27092</v>
          </cell>
          <cell r="BD202">
            <v>1354610</v>
          </cell>
          <cell r="BE202">
            <v>0</v>
          </cell>
          <cell r="BF202">
            <v>0</v>
          </cell>
          <cell r="BG202">
            <v>0</v>
          </cell>
          <cell r="BH202">
            <v>0</v>
          </cell>
          <cell r="BI202">
            <v>2449</v>
          </cell>
          <cell r="BJ202">
            <v>0</v>
          </cell>
          <cell r="BK202">
            <v>50</v>
          </cell>
          <cell r="BL202">
            <v>2499</v>
          </cell>
          <cell r="BM202">
            <v>20291</v>
          </cell>
          <cell r="BN202">
            <v>0</v>
          </cell>
          <cell r="BO202">
            <v>414</v>
          </cell>
          <cell r="BP202">
            <v>20705</v>
          </cell>
          <cell r="BQ202">
            <v>508705</v>
          </cell>
          <cell r="BR202">
            <v>0</v>
          </cell>
          <cell r="BS202">
            <v>10382</v>
          </cell>
          <cell r="BT202">
            <v>519087</v>
          </cell>
          <cell r="BU202">
            <v>2159496</v>
          </cell>
          <cell r="BV202">
            <v>0</v>
          </cell>
          <cell r="BW202">
            <v>44004</v>
          </cell>
          <cell r="BX202">
            <v>2203500</v>
          </cell>
          <cell r="BY202" t="str">
            <v>Oldham</v>
          </cell>
          <cell r="BZ202" t="str">
            <v>MD</v>
          </cell>
          <cell r="CA202" t="str">
            <v>Greater Manchester Fire</v>
          </cell>
        </row>
        <row r="203">
          <cell r="A203">
            <v>196</v>
          </cell>
          <cell r="B203" t="str">
            <v>Oxford</v>
          </cell>
          <cell r="C203" t="str">
            <v>E3132</v>
          </cell>
          <cell r="D203">
            <v>84279862</v>
          </cell>
          <cell r="E203">
            <v>0</v>
          </cell>
          <cell r="F203">
            <v>16052</v>
          </cell>
          <cell r="G203">
            <v>217390</v>
          </cell>
          <cell r="H203">
            <v>0</v>
          </cell>
          <cell r="I203">
            <v>217390</v>
          </cell>
          <cell r="J203">
            <v>0</v>
          </cell>
          <cell r="K203">
            <v>0</v>
          </cell>
          <cell r="L203">
            <v>0</v>
          </cell>
          <cell r="M203">
            <v>0</v>
          </cell>
          <cell r="N203">
            <v>0</v>
          </cell>
          <cell r="O203">
            <v>0</v>
          </cell>
          <cell r="P203">
            <v>84046420</v>
          </cell>
          <cell r="Q203">
            <v>42023210</v>
          </cell>
          <cell r="R203">
            <v>33618568</v>
          </cell>
          <cell r="S203">
            <v>8404642</v>
          </cell>
          <cell r="T203">
            <v>0</v>
          </cell>
          <cell r="U203">
            <v>84046420</v>
          </cell>
          <cell r="V203">
            <v>0</v>
          </cell>
          <cell r="W203">
            <v>42023210</v>
          </cell>
          <cell r="X203">
            <v>217390</v>
          </cell>
          <cell r="Y203">
            <v>217390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-708128.5</v>
          </cell>
          <cell r="AN203">
            <v>-566502.80000000005</v>
          </cell>
          <cell r="AO203">
            <v>-141625.70000000001</v>
          </cell>
          <cell r="AP203">
            <v>0</v>
          </cell>
          <cell r="AQ203">
            <v>-1416257</v>
          </cell>
          <cell r="AR203">
            <v>41315082</v>
          </cell>
          <cell r="AS203">
            <v>33269455</v>
          </cell>
          <cell r="AT203">
            <v>8263016</v>
          </cell>
          <cell r="AU203">
            <v>0</v>
          </cell>
          <cell r="AV203">
            <v>82847553</v>
          </cell>
          <cell r="AW203">
            <v>359193</v>
          </cell>
          <cell r="AX203">
            <v>89221</v>
          </cell>
          <cell r="AY203">
            <v>0</v>
          </cell>
          <cell r="AZ203">
            <v>448414</v>
          </cell>
          <cell r="BA203">
            <v>219992</v>
          </cell>
          <cell r="BB203">
            <v>54998</v>
          </cell>
          <cell r="BC203">
            <v>0</v>
          </cell>
          <cell r="BD203">
            <v>274990</v>
          </cell>
          <cell r="BE203">
            <v>6064</v>
          </cell>
          <cell r="BF203">
            <v>1516</v>
          </cell>
          <cell r="BG203">
            <v>0</v>
          </cell>
          <cell r="BH203">
            <v>7580</v>
          </cell>
          <cell r="BI203">
            <v>6064</v>
          </cell>
          <cell r="BJ203">
            <v>1516</v>
          </cell>
          <cell r="BK203">
            <v>0</v>
          </cell>
          <cell r="BL203">
            <v>7580</v>
          </cell>
          <cell r="BM203">
            <v>6064</v>
          </cell>
          <cell r="BN203">
            <v>1516</v>
          </cell>
          <cell r="BO203">
            <v>0</v>
          </cell>
          <cell r="BP203">
            <v>7580</v>
          </cell>
          <cell r="BQ203">
            <v>466500</v>
          </cell>
          <cell r="BR203">
            <v>116625</v>
          </cell>
          <cell r="BS203">
            <v>0</v>
          </cell>
          <cell r="BT203">
            <v>583125</v>
          </cell>
          <cell r="BU203">
            <v>1063877</v>
          </cell>
          <cell r="BV203">
            <v>265392</v>
          </cell>
          <cell r="BW203">
            <v>0</v>
          </cell>
          <cell r="BX203">
            <v>1329269</v>
          </cell>
          <cell r="BY203" t="str">
            <v>Oxford</v>
          </cell>
          <cell r="BZ203" t="str">
            <v>Oxfordshire</v>
          </cell>
          <cell r="CA203" t="str">
            <v>County</v>
          </cell>
        </row>
        <row r="204">
          <cell r="A204">
            <v>197</v>
          </cell>
          <cell r="B204" t="str">
            <v>Pendle</v>
          </cell>
          <cell r="C204" t="str">
            <v>E2338</v>
          </cell>
          <cell r="D204">
            <v>18494963</v>
          </cell>
          <cell r="E204">
            <v>24075</v>
          </cell>
          <cell r="F204">
            <v>0</v>
          </cell>
          <cell r="G204">
            <v>136568</v>
          </cell>
          <cell r="H204">
            <v>0</v>
          </cell>
          <cell r="I204">
            <v>136568</v>
          </cell>
          <cell r="J204">
            <v>0</v>
          </cell>
          <cell r="K204">
            <v>0</v>
          </cell>
          <cell r="L204">
            <v>0</v>
          </cell>
          <cell r="M204">
            <v>0</v>
          </cell>
          <cell r="N204">
            <v>0</v>
          </cell>
          <cell r="O204">
            <v>0</v>
          </cell>
          <cell r="P204">
            <v>18382470</v>
          </cell>
          <cell r="Q204">
            <v>9191235</v>
          </cell>
          <cell r="R204">
            <v>7352988</v>
          </cell>
          <cell r="S204">
            <v>1654422</v>
          </cell>
          <cell r="T204">
            <v>183825</v>
          </cell>
          <cell r="U204">
            <v>18382470</v>
          </cell>
          <cell r="V204">
            <v>0</v>
          </cell>
          <cell r="W204">
            <v>9191235</v>
          </cell>
          <cell r="X204">
            <v>136568</v>
          </cell>
          <cell r="Y204">
            <v>136568</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-352149</v>
          </cell>
          <cell r="AN204">
            <v>-281719.2</v>
          </cell>
          <cell r="AO204">
            <v>-63386.82</v>
          </cell>
          <cell r="AP204">
            <v>-7042.98</v>
          </cell>
          <cell r="AQ204">
            <v>-704298</v>
          </cell>
          <cell r="AR204">
            <v>8839086</v>
          </cell>
          <cell r="AS204">
            <v>7207837</v>
          </cell>
          <cell r="AT204">
            <v>1591035</v>
          </cell>
          <cell r="AU204">
            <v>176782</v>
          </cell>
          <cell r="AV204">
            <v>17814740</v>
          </cell>
          <cell r="AW204">
            <v>79507</v>
          </cell>
          <cell r="AX204">
            <v>17563</v>
          </cell>
          <cell r="AY204">
            <v>1951</v>
          </cell>
          <cell r="AZ204">
            <v>99021</v>
          </cell>
          <cell r="BA204">
            <v>456056</v>
          </cell>
          <cell r="BB204">
            <v>102612</v>
          </cell>
          <cell r="BC204">
            <v>11401</v>
          </cell>
          <cell r="BD204">
            <v>570069</v>
          </cell>
          <cell r="BE204">
            <v>101345</v>
          </cell>
          <cell r="BF204">
            <v>22803</v>
          </cell>
          <cell r="BG204">
            <v>2534</v>
          </cell>
          <cell r="BH204">
            <v>126682</v>
          </cell>
          <cell r="BI204">
            <v>0</v>
          </cell>
          <cell r="BJ204">
            <v>0</v>
          </cell>
          <cell r="BK204">
            <v>0</v>
          </cell>
          <cell r="BL204">
            <v>0</v>
          </cell>
          <cell r="BM204">
            <v>0</v>
          </cell>
          <cell r="BN204">
            <v>0</v>
          </cell>
          <cell r="BO204">
            <v>0</v>
          </cell>
          <cell r="BP204">
            <v>0</v>
          </cell>
          <cell r="BQ204">
            <v>175931</v>
          </cell>
          <cell r="BR204">
            <v>39584</v>
          </cell>
          <cell r="BS204">
            <v>4398</v>
          </cell>
          <cell r="BT204">
            <v>219913</v>
          </cell>
          <cell r="BU204">
            <v>812839</v>
          </cell>
          <cell r="BV204">
            <v>182562</v>
          </cell>
          <cell r="BW204">
            <v>20284</v>
          </cell>
          <cell r="BX204">
            <v>1015685</v>
          </cell>
          <cell r="BY204" t="str">
            <v>Pendle</v>
          </cell>
          <cell r="BZ204" t="str">
            <v>Lancashire</v>
          </cell>
          <cell r="CA204" t="str">
            <v>Lancashire Fire Authority</v>
          </cell>
        </row>
        <row r="205">
          <cell r="A205">
            <v>198</v>
          </cell>
          <cell r="B205" t="str">
            <v>Peterborough</v>
          </cell>
          <cell r="C205" t="str">
            <v>E0501</v>
          </cell>
          <cell r="D205">
            <v>91044025</v>
          </cell>
          <cell r="E205">
            <v>1546269</v>
          </cell>
          <cell r="F205">
            <v>0</v>
          </cell>
          <cell r="G205">
            <v>276677</v>
          </cell>
          <cell r="H205">
            <v>0</v>
          </cell>
          <cell r="I205">
            <v>276677</v>
          </cell>
          <cell r="J205">
            <v>0</v>
          </cell>
          <cell r="K205">
            <v>0</v>
          </cell>
          <cell r="L205">
            <v>0</v>
          </cell>
          <cell r="M205">
            <v>0</v>
          </cell>
          <cell r="N205">
            <v>0</v>
          </cell>
          <cell r="O205">
            <v>0</v>
          </cell>
          <cell r="P205">
            <v>92313617</v>
          </cell>
          <cell r="Q205">
            <v>46156809</v>
          </cell>
          <cell r="R205">
            <v>45233672</v>
          </cell>
          <cell r="S205">
            <v>0</v>
          </cell>
          <cell r="T205">
            <v>923136</v>
          </cell>
          <cell r="U205">
            <v>92313617</v>
          </cell>
          <cell r="V205">
            <v>0</v>
          </cell>
          <cell r="W205">
            <v>46156809</v>
          </cell>
          <cell r="X205">
            <v>276677</v>
          </cell>
          <cell r="Y205">
            <v>276677</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662505.5</v>
          </cell>
          <cell r="AN205">
            <v>649255.39</v>
          </cell>
          <cell r="AO205">
            <v>0</v>
          </cell>
          <cell r="AP205">
            <v>13250.11</v>
          </cell>
          <cell r="AQ205">
            <v>1325011</v>
          </cell>
          <cell r="AR205">
            <v>46819315</v>
          </cell>
          <cell r="AS205">
            <v>46159604</v>
          </cell>
          <cell r="AT205">
            <v>0</v>
          </cell>
          <cell r="AU205">
            <v>936386</v>
          </cell>
          <cell r="AV205">
            <v>93915305</v>
          </cell>
          <cell r="AW205">
            <v>483125</v>
          </cell>
          <cell r="AX205">
            <v>0</v>
          </cell>
          <cell r="AY205">
            <v>9800</v>
          </cell>
          <cell r="AZ205">
            <v>492925</v>
          </cell>
          <cell r="BA205">
            <v>706194</v>
          </cell>
          <cell r="BB205">
            <v>0</v>
          </cell>
          <cell r="BC205">
            <v>14412</v>
          </cell>
          <cell r="BD205">
            <v>720606</v>
          </cell>
          <cell r="BE205">
            <v>0</v>
          </cell>
          <cell r="BF205">
            <v>0</v>
          </cell>
          <cell r="BG205">
            <v>0</v>
          </cell>
          <cell r="BH205">
            <v>0</v>
          </cell>
          <cell r="BI205">
            <v>0</v>
          </cell>
          <cell r="BJ205">
            <v>0</v>
          </cell>
          <cell r="BK205">
            <v>0</v>
          </cell>
          <cell r="BL205">
            <v>0</v>
          </cell>
          <cell r="BM205">
            <v>0</v>
          </cell>
          <cell r="BN205">
            <v>0</v>
          </cell>
          <cell r="BO205">
            <v>0</v>
          </cell>
          <cell r="BP205">
            <v>0</v>
          </cell>
          <cell r="BQ205">
            <v>334469</v>
          </cell>
          <cell r="BR205">
            <v>0</v>
          </cell>
          <cell r="BS205">
            <v>6826</v>
          </cell>
          <cell r="BT205">
            <v>341295</v>
          </cell>
          <cell r="BU205">
            <v>1523788</v>
          </cell>
          <cell r="BV205">
            <v>0</v>
          </cell>
          <cell r="BW205">
            <v>31038</v>
          </cell>
          <cell r="BX205">
            <v>1554826</v>
          </cell>
          <cell r="BY205" t="str">
            <v>Peterborough UA</v>
          </cell>
          <cell r="BZ205" t="str">
            <v>UA</v>
          </cell>
          <cell r="CA205" t="str">
            <v>Cambridgeshire Fire Authority</v>
          </cell>
        </row>
        <row r="206">
          <cell r="A206">
            <v>199</v>
          </cell>
          <cell r="B206" t="str">
            <v>Plymouth</v>
          </cell>
          <cell r="C206" t="str">
            <v>E1101</v>
          </cell>
          <cell r="D206">
            <v>88493434.799999997</v>
          </cell>
          <cell r="E206">
            <v>0</v>
          </cell>
          <cell r="F206">
            <v>70502</v>
          </cell>
          <cell r="G206">
            <v>308695</v>
          </cell>
          <cell r="H206">
            <v>0</v>
          </cell>
          <cell r="I206">
            <v>308695</v>
          </cell>
          <cell r="J206">
            <v>0</v>
          </cell>
          <cell r="K206">
            <v>0</v>
          </cell>
          <cell r="L206">
            <v>0</v>
          </cell>
          <cell r="M206">
            <v>208433</v>
          </cell>
          <cell r="N206">
            <v>208433</v>
          </cell>
          <cell r="O206">
            <v>0</v>
          </cell>
          <cell r="P206">
            <v>87905804.799999997</v>
          </cell>
          <cell r="Q206">
            <v>43952902.799999997</v>
          </cell>
          <cell r="R206">
            <v>43073844</v>
          </cell>
          <cell r="S206">
            <v>0</v>
          </cell>
          <cell r="T206">
            <v>879058</v>
          </cell>
          <cell r="U206">
            <v>87905805</v>
          </cell>
          <cell r="V206">
            <v>0</v>
          </cell>
          <cell r="W206">
            <v>43952902.799999997</v>
          </cell>
          <cell r="X206">
            <v>308695</v>
          </cell>
          <cell r="Y206">
            <v>308695</v>
          </cell>
          <cell r="Z206">
            <v>0</v>
          </cell>
          <cell r="AA206">
            <v>0</v>
          </cell>
          <cell r="AB206">
            <v>0</v>
          </cell>
          <cell r="AC206">
            <v>0</v>
          </cell>
          <cell r="AD206">
            <v>208433</v>
          </cell>
          <cell r="AE206">
            <v>0</v>
          </cell>
          <cell r="AF206">
            <v>208433</v>
          </cell>
          <cell r="AG206">
            <v>0</v>
          </cell>
          <cell r="AH206">
            <v>0</v>
          </cell>
          <cell r="AI206">
            <v>0</v>
          </cell>
          <cell r="AJ206">
            <v>0</v>
          </cell>
          <cell r="AK206">
            <v>0</v>
          </cell>
          <cell r="AL206">
            <v>0</v>
          </cell>
          <cell r="AM206">
            <v>145695.5</v>
          </cell>
          <cell r="AN206">
            <v>142781.59</v>
          </cell>
          <cell r="AO206">
            <v>0</v>
          </cell>
          <cell r="AP206">
            <v>2913.91</v>
          </cell>
          <cell r="AQ206">
            <v>291391</v>
          </cell>
          <cell r="AR206">
            <v>44098598</v>
          </cell>
          <cell r="AS206">
            <v>43733754</v>
          </cell>
          <cell r="AT206">
            <v>0</v>
          </cell>
          <cell r="AU206">
            <v>881972</v>
          </cell>
          <cell r="AV206">
            <v>88714324</v>
          </cell>
          <cell r="AW206">
            <v>462749</v>
          </cell>
          <cell r="AX206">
            <v>0</v>
          </cell>
          <cell r="AY206">
            <v>9332</v>
          </cell>
          <cell r="AZ206">
            <v>472081</v>
          </cell>
          <cell r="BA206">
            <v>1021759</v>
          </cell>
          <cell r="BB206">
            <v>0</v>
          </cell>
          <cell r="BC206">
            <v>20852</v>
          </cell>
          <cell r="BD206">
            <v>1042611</v>
          </cell>
          <cell r="BE206">
            <v>0</v>
          </cell>
          <cell r="BF206">
            <v>0</v>
          </cell>
          <cell r="BG206">
            <v>0</v>
          </cell>
          <cell r="BH206">
            <v>0</v>
          </cell>
          <cell r="BI206">
            <v>0</v>
          </cell>
          <cell r="BJ206">
            <v>0</v>
          </cell>
          <cell r="BK206">
            <v>0</v>
          </cell>
          <cell r="BL206">
            <v>0</v>
          </cell>
          <cell r="BM206">
            <v>409101</v>
          </cell>
          <cell r="BN206">
            <v>0</v>
          </cell>
          <cell r="BO206">
            <v>8349</v>
          </cell>
          <cell r="BP206">
            <v>417450</v>
          </cell>
          <cell r="BQ206">
            <v>543642</v>
          </cell>
          <cell r="BR206">
            <v>0</v>
          </cell>
          <cell r="BS206">
            <v>11095</v>
          </cell>
          <cell r="BT206">
            <v>554737</v>
          </cell>
          <cell r="BU206">
            <v>2437251</v>
          </cell>
          <cell r="BV206">
            <v>0</v>
          </cell>
          <cell r="BW206">
            <v>49628</v>
          </cell>
          <cell r="BX206">
            <v>2486879</v>
          </cell>
          <cell r="BY206" t="str">
            <v>Plymouth UA</v>
          </cell>
          <cell r="BZ206" t="str">
            <v>UA</v>
          </cell>
          <cell r="CA206" t="str">
            <v>Devon and Somerset Fire Authority</v>
          </cell>
        </row>
        <row r="207">
          <cell r="A207">
            <v>200</v>
          </cell>
          <cell r="B207" t="str">
            <v>Poole</v>
          </cell>
          <cell r="C207" t="str">
            <v>E1201</v>
          </cell>
          <cell r="D207">
            <v>58603826.799999997</v>
          </cell>
          <cell r="E207">
            <v>17985</v>
          </cell>
          <cell r="F207">
            <v>0</v>
          </cell>
          <cell r="G207">
            <v>239436</v>
          </cell>
          <cell r="H207">
            <v>0</v>
          </cell>
          <cell r="I207">
            <v>239436</v>
          </cell>
          <cell r="J207">
            <v>0</v>
          </cell>
          <cell r="K207">
            <v>0</v>
          </cell>
          <cell r="L207">
            <v>0</v>
          </cell>
          <cell r="M207">
            <v>0</v>
          </cell>
          <cell r="N207">
            <v>0</v>
          </cell>
          <cell r="O207">
            <v>0</v>
          </cell>
          <cell r="P207">
            <v>58382375.799999997</v>
          </cell>
          <cell r="Q207">
            <v>29191187.800000001</v>
          </cell>
          <cell r="R207">
            <v>28607364</v>
          </cell>
          <cell r="S207">
            <v>0</v>
          </cell>
          <cell r="T207">
            <v>583824</v>
          </cell>
          <cell r="U207">
            <v>58382376</v>
          </cell>
          <cell r="V207">
            <v>0</v>
          </cell>
          <cell r="W207">
            <v>29191187.800000001</v>
          </cell>
          <cell r="X207">
            <v>239436</v>
          </cell>
          <cell r="Y207">
            <v>239436</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-345716.5</v>
          </cell>
          <cell r="AN207">
            <v>-338802.17</v>
          </cell>
          <cell r="AO207">
            <v>0</v>
          </cell>
          <cell r="AP207">
            <v>-6914.33</v>
          </cell>
          <cell r="AQ207">
            <v>-691433</v>
          </cell>
          <cell r="AR207">
            <v>28845471</v>
          </cell>
          <cell r="AS207">
            <v>28507998</v>
          </cell>
          <cell r="AT207">
            <v>0</v>
          </cell>
          <cell r="AU207">
            <v>576910</v>
          </cell>
          <cell r="AV207">
            <v>57930379</v>
          </cell>
          <cell r="AW207">
            <v>306229</v>
          </cell>
          <cell r="AX207">
            <v>0</v>
          </cell>
          <cell r="AY207">
            <v>6198</v>
          </cell>
          <cell r="AZ207">
            <v>312427</v>
          </cell>
          <cell r="BA207">
            <v>718210</v>
          </cell>
          <cell r="BB207">
            <v>0</v>
          </cell>
          <cell r="BC207">
            <v>14657</v>
          </cell>
          <cell r="BD207">
            <v>732867</v>
          </cell>
          <cell r="BE207">
            <v>0</v>
          </cell>
          <cell r="BF207">
            <v>0</v>
          </cell>
          <cell r="BG207">
            <v>0</v>
          </cell>
          <cell r="BH207">
            <v>0</v>
          </cell>
          <cell r="BI207">
            <v>0</v>
          </cell>
          <cell r="BJ207">
            <v>0</v>
          </cell>
          <cell r="BK207">
            <v>0</v>
          </cell>
          <cell r="BL207">
            <v>0</v>
          </cell>
          <cell r="BM207">
            <v>0</v>
          </cell>
          <cell r="BN207">
            <v>0</v>
          </cell>
          <cell r="BO207">
            <v>0</v>
          </cell>
          <cell r="BP207">
            <v>0</v>
          </cell>
          <cell r="BQ207">
            <v>404029</v>
          </cell>
          <cell r="BR207">
            <v>0</v>
          </cell>
          <cell r="BS207">
            <v>8245</v>
          </cell>
          <cell r="BT207">
            <v>412274</v>
          </cell>
          <cell r="BU207">
            <v>1428468</v>
          </cell>
          <cell r="BV207">
            <v>0</v>
          </cell>
          <cell r="BW207">
            <v>29100</v>
          </cell>
          <cell r="BX207">
            <v>1457568</v>
          </cell>
          <cell r="BY207" t="str">
            <v>Poole UA</v>
          </cell>
          <cell r="BZ207" t="str">
            <v>UA</v>
          </cell>
          <cell r="CA207" t="str">
            <v>Dorset Fire Authority</v>
          </cell>
        </row>
        <row r="208">
          <cell r="A208">
            <v>201</v>
          </cell>
          <cell r="B208" t="str">
            <v>Portsmouth</v>
          </cell>
          <cell r="C208" t="str">
            <v>E1701</v>
          </cell>
          <cell r="D208">
            <v>81326877</v>
          </cell>
          <cell r="E208">
            <v>0</v>
          </cell>
          <cell r="F208">
            <v>417574</v>
          </cell>
          <cell r="G208">
            <v>281877</v>
          </cell>
          <cell r="H208">
            <v>0</v>
          </cell>
          <cell r="I208">
            <v>281877</v>
          </cell>
          <cell r="J208">
            <v>0</v>
          </cell>
          <cell r="K208">
            <v>0</v>
          </cell>
          <cell r="L208">
            <v>0</v>
          </cell>
          <cell r="M208">
            <v>0</v>
          </cell>
          <cell r="N208">
            <v>0</v>
          </cell>
          <cell r="O208">
            <v>0</v>
          </cell>
          <cell r="P208">
            <v>80627426</v>
          </cell>
          <cell r="Q208">
            <v>40313713</v>
          </cell>
          <cell r="R208">
            <v>39507439</v>
          </cell>
          <cell r="S208">
            <v>0</v>
          </cell>
          <cell r="T208">
            <v>806274</v>
          </cell>
          <cell r="U208">
            <v>80627426</v>
          </cell>
          <cell r="V208">
            <v>0</v>
          </cell>
          <cell r="W208">
            <v>40313713</v>
          </cell>
          <cell r="X208">
            <v>281877</v>
          </cell>
          <cell r="Y208">
            <v>281877</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-7148313</v>
          </cell>
          <cell r="AN208">
            <v>-7005346.7000000002</v>
          </cell>
          <cell r="AO208">
            <v>0</v>
          </cell>
          <cell r="AP208">
            <v>-142966.26</v>
          </cell>
          <cell r="AQ208">
            <v>-14296626</v>
          </cell>
          <cell r="AR208">
            <v>33165400</v>
          </cell>
          <cell r="AS208">
            <v>32783969</v>
          </cell>
          <cell r="AT208">
            <v>0</v>
          </cell>
          <cell r="AU208">
            <v>663308</v>
          </cell>
          <cell r="AV208">
            <v>66612677</v>
          </cell>
          <cell r="AW208">
            <v>422392</v>
          </cell>
          <cell r="AX208">
            <v>0</v>
          </cell>
          <cell r="AY208">
            <v>8559</v>
          </cell>
          <cell r="AZ208">
            <v>430951</v>
          </cell>
          <cell r="BA208">
            <v>822342</v>
          </cell>
          <cell r="BB208">
            <v>0</v>
          </cell>
          <cell r="BC208">
            <v>16783</v>
          </cell>
          <cell r="BD208">
            <v>839125</v>
          </cell>
          <cell r="BE208">
            <v>4952</v>
          </cell>
          <cell r="BF208">
            <v>0</v>
          </cell>
          <cell r="BG208">
            <v>101</v>
          </cell>
          <cell r="BH208">
            <v>5053</v>
          </cell>
          <cell r="BI208">
            <v>2476</v>
          </cell>
          <cell r="BJ208">
            <v>0</v>
          </cell>
          <cell r="BK208">
            <v>51</v>
          </cell>
          <cell r="BL208">
            <v>2527</v>
          </cell>
          <cell r="BM208">
            <v>20010</v>
          </cell>
          <cell r="BN208">
            <v>0</v>
          </cell>
          <cell r="BO208">
            <v>202</v>
          </cell>
          <cell r="BP208">
            <v>20212</v>
          </cell>
          <cell r="BQ208">
            <v>560636</v>
          </cell>
          <cell r="BR208">
            <v>0</v>
          </cell>
          <cell r="BS208">
            <v>5663</v>
          </cell>
          <cell r="BT208">
            <v>566299</v>
          </cell>
          <cell r="BU208">
            <v>1832808</v>
          </cell>
          <cell r="BV208">
            <v>0</v>
          </cell>
          <cell r="BW208">
            <v>31359</v>
          </cell>
          <cell r="BX208">
            <v>1864167</v>
          </cell>
          <cell r="BY208" t="str">
            <v>Portsmouth UA</v>
          </cell>
          <cell r="BZ208" t="str">
            <v>UA</v>
          </cell>
          <cell r="CA208" t="str">
            <v>Hampshire Fire Authority</v>
          </cell>
        </row>
        <row r="209">
          <cell r="A209">
            <v>202</v>
          </cell>
          <cell r="B209" t="str">
            <v>Preston</v>
          </cell>
          <cell r="C209" t="str">
            <v>E2339</v>
          </cell>
          <cell r="D209">
            <v>65568135.600000001</v>
          </cell>
          <cell r="E209">
            <v>172920.02</v>
          </cell>
          <cell r="F209">
            <v>0</v>
          </cell>
          <cell r="G209">
            <v>239602</v>
          </cell>
          <cell r="H209">
            <v>0</v>
          </cell>
          <cell r="I209">
            <v>239602</v>
          </cell>
          <cell r="J209">
            <v>0</v>
          </cell>
          <cell r="K209">
            <v>0</v>
          </cell>
          <cell r="L209">
            <v>0</v>
          </cell>
          <cell r="M209">
            <v>0</v>
          </cell>
          <cell r="N209">
            <v>0</v>
          </cell>
          <cell r="O209">
            <v>0</v>
          </cell>
          <cell r="P209">
            <v>65501453.600000001</v>
          </cell>
          <cell r="Q209">
            <v>32750726.600000001</v>
          </cell>
          <cell r="R209">
            <v>26200581</v>
          </cell>
          <cell r="S209">
            <v>5895131</v>
          </cell>
          <cell r="T209">
            <v>655015</v>
          </cell>
          <cell r="U209">
            <v>65501454</v>
          </cell>
          <cell r="V209">
            <v>0</v>
          </cell>
          <cell r="W209">
            <v>32750726.600000001</v>
          </cell>
          <cell r="X209">
            <v>239602</v>
          </cell>
          <cell r="Y209">
            <v>239602</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-1224186</v>
          </cell>
          <cell r="AN209">
            <v>-979348.8</v>
          </cell>
          <cell r="AO209">
            <v>-220353.48</v>
          </cell>
          <cell r="AP209">
            <v>-24483.72</v>
          </cell>
          <cell r="AQ209">
            <v>-2448372</v>
          </cell>
          <cell r="AR209">
            <v>31526541</v>
          </cell>
          <cell r="AS209">
            <v>25460834</v>
          </cell>
          <cell r="AT209">
            <v>5674778</v>
          </cell>
          <cell r="AU209">
            <v>630531</v>
          </cell>
          <cell r="AV209">
            <v>63292684</v>
          </cell>
          <cell r="AW209">
            <v>280681</v>
          </cell>
          <cell r="AX209">
            <v>62581</v>
          </cell>
          <cell r="AY209">
            <v>6953</v>
          </cell>
          <cell r="AZ209">
            <v>350215</v>
          </cell>
          <cell r="BA209">
            <v>645893</v>
          </cell>
          <cell r="BB209">
            <v>145326</v>
          </cell>
          <cell r="BC209">
            <v>16147</v>
          </cell>
          <cell r="BD209">
            <v>807366</v>
          </cell>
          <cell r="BE209">
            <v>0</v>
          </cell>
          <cell r="BF209">
            <v>0</v>
          </cell>
          <cell r="BG209">
            <v>0</v>
          </cell>
          <cell r="BH209">
            <v>0</v>
          </cell>
          <cell r="BI209">
            <v>0</v>
          </cell>
          <cell r="BJ209">
            <v>0</v>
          </cell>
          <cell r="BK209">
            <v>0</v>
          </cell>
          <cell r="BL209">
            <v>0</v>
          </cell>
          <cell r="BM209">
            <v>55863</v>
          </cell>
          <cell r="BN209">
            <v>12569</v>
          </cell>
          <cell r="BO209">
            <v>1397</v>
          </cell>
          <cell r="BP209">
            <v>69829</v>
          </cell>
          <cell r="BQ209">
            <v>319762</v>
          </cell>
          <cell r="BR209">
            <v>71947</v>
          </cell>
          <cell r="BS209">
            <v>7994</v>
          </cell>
          <cell r="BT209">
            <v>399703</v>
          </cell>
          <cell r="BU209">
            <v>1302199</v>
          </cell>
          <cell r="BV209">
            <v>292423</v>
          </cell>
          <cell r="BW209">
            <v>32491</v>
          </cell>
          <cell r="BX209">
            <v>1627113</v>
          </cell>
          <cell r="BY209" t="str">
            <v>Preston</v>
          </cell>
          <cell r="BZ209" t="str">
            <v>Lancashire</v>
          </cell>
          <cell r="CA209" t="str">
            <v>Lancashire Fire Authority</v>
          </cell>
        </row>
        <row r="210">
          <cell r="A210">
            <v>203</v>
          </cell>
          <cell r="B210" t="str">
            <v>Purbeck</v>
          </cell>
          <cell r="C210" t="str">
            <v>E1236</v>
          </cell>
          <cell r="D210">
            <v>16449530</v>
          </cell>
          <cell r="E210">
            <v>64257</v>
          </cell>
          <cell r="F210">
            <v>0</v>
          </cell>
          <cell r="G210">
            <v>94366</v>
          </cell>
          <cell r="H210">
            <v>0</v>
          </cell>
          <cell r="I210">
            <v>94366</v>
          </cell>
          <cell r="J210">
            <v>0</v>
          </cell>
          <cell r="K210">
            <v>0</v>
          </cell>
          <cell r="L210">
            <v>0</v>
          </cell>
          <cell r="M210">
            <v>0</v>
          </cell>
          <cell r="N210">
            <v>0</v>
          </cell>
          <cell r="O210">
            <v>0</v>
          </cell>
          <cell r="P210">
            <v>16419421</v>
          </cell>
          <cell r="Q210">
            <v>8209711</v>
          </cell>
          <cell r="R210">
            <v>6567768</v>
          </cell>
          <cell r="S210">
            <v>1477748</v>
          </cell>
          <cell r="T210">
            <v>164194</v>
          </cell>
          <cell r="U210">
            <v>16419421</v>
          </cell>
          <cell r="V210">
            <v>0</v>
          </cell>
          <cell r="W210">
            <v>8209711</v>
          </cell>
          <cell r="X210">
            <v>94366</v>
          </cell>
          <cell r="Y210">
            <v>94366</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225194.5</v>
          </cell>
          <cell r="AN210">
            <v>180155.6</v>
          </cell>
          <cell r="AO210">
            <v>40535.01</v>
          </cell>
          <cell r="AP210">
            <v>4503.8900000000003</v>
          </cell>
          <cell r="AQ210">
            <v>450389</v>
          </cell>
          <cell r="AR210">
            <v>8434906</v>
          </cell>
          <cell r="AS210">
            <v>6842290</v>
          </cell>
          <cell r="AT210">
            <v>1518283</v>
          </cell>
          <cell r="AU210">
            <v>168698</v>
          </cell>
          <cell r="AV210">
            <v>16964176</v>
          </cell>
          <cell r="AW210">
            <v>70723</v>
          </cell>
          <cell r="AX210">
            <v>15687</v>
          </cell>
          <cell r="AY210">
            <v>1743</v>
          </cell>
          <cell r="AZ210">
            <v>88153</v>
          </cell>
          <cell r="BA210">
            <v>316123</v>
          </cell>
          <cell r="BB210">
            <v>71128</v>
          </cell>
          <cell r="BC210">
            <v>7903</v>
          </cell>
          <cell r="BD210">
            <v>395154</v>
          </cell>
          <cell r="BE210">
            <v>6386</v>
          </cell>
          <cell r="BF210">
            <v>1437</v>
          </cell>
          <cell r="BG210">
            <v>160</v>
          </cell>
          <cell r="BH210">
            <v>7983</v>
          </cell>
          <cell r="BI210">
            <v>4851</v>
          </cell>
          <cell r="BJ210">
            <v>1092</v>
          </cell>
          <cell r="BK210">
            <v>121</v>
          </cell>
          <cell r="BL210">
            <v>6064</v>
          </cell>
          <cell r="BM210">
            <v>0</v>
          </cell>
          <cell r="BN210">
            <v>0</v>
          </cell>
          <cell r="BO210">
            <v>0</v>
          </cell>
          <cell r="BP210">
            <v>0</v>
          </cell>
          <cell r="BQ210">
            <v>107934</v>
          </cell>
          <cell r="BR210">
            <v>24285</v>
          </cell>
          <cell r="BS210">
            <v>2698</v>
          </cell>
          <cell r="BT210">
            <v>134917</v>
          </cell>
          <cell r="BU210">
            <v>506017</v>
          </cell>
          <cell r="BV210">
            <v>113629</v>
          </cell>
          <cell r="BW210">
            <v>12625</v>
          </cell>
          <cell r="BX210">
            <v>632271</v>
          </cell>
          <cell r="BY210" t="str">
            <v>Purbeck</v>
          </cell>
          <cell r="BZ210" t="str">
            <v>Dorset</v>
          </cell>
          <cell r="CA210" t="str">
            <v>Dorset Fire Authority</v>
          </cell>
        </row>
        <row r="211">
          <cell r="A211">
            <v>204</v>
          </cell>
          <cell r="B211" t="str">
            <v>Reading</v>
          </cell>
          <cell r="C211" t="str">
            <v>E0303</v>
          </cell>
          <cell r="D211">
            <v>100205468</v>
          </cell>
          <cell r="E211">
            <v>242684.56</v>
          </cell>
          <cell r="F211">
            <v>0</v>
          </cell>
          <cell r="G211">
            <v>271390</v>
          </cell>
          <cell r="H211">
            <v>0</v>
          </cell>
          <cell r="I211">
            <v>271390</v>
          </cell>
          <cell r="J211">
            <v>0</v>
          </cell>
          <cell r="K211">
            <v>0</v>
          </cell>
          <cell r="L211">
            <v>0</v>
          </cell>
          <cell r="M211">
            <v>0</v>
          </cell>
          <cell r="N211">
            <v>0</v>
          </cell>
          <cell r="O211">
            <v>0</v>
          </cell>
          <cell r="P211">
            <v>100176763</v>
          </cell>
          <cell r="Q211">
            <v>50088381</v>
          </cell>
          <cell r="R211">
            <v>49086614</v>
          </cell>
          <cell r="S211">
            <v>0</v>
          </cell>
          <cell r="T211">
            <v>1001768</v>
          </cell>
          <cell r="U211">
            <v>100176763</v>
          </cell>
          <cell r="V211">
            <v>0</v>
          </cell>
          <cell r="W211">
            <v>50088381</v>
          </cell>
          <cell r="X211">
            <v>271390</v>
          </cell>
          <cell r="Y211">
            <v>271390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206480</v>
          </cell>
          <cell r="AN211">
            <v>202350.4</v>
          </cell>
          <cell r="AO211">
            <v>0</v>
          </cell>
          <cell r="AP211">
            <v>4129.6000000000004</v>
          </cell>
          <cell r="AQ211">
            <v>412959.99</v>
          </cell>
          <cell r="AR211">
            <v>50294861</v>
          </cell>
          <cell r="AS211">
            <v>49560354</v>
          </cell>
          <cell r="AT211">
            <v>0</v>
          </cell>
          <cell r="AU211">
            <v>1005898</v>
          </cell>
          <cell r="AV211">
            <v>100861113</v>
          </cell>
          <cell r="AW211">
            <v>523970</v>
          </cell>
          <cell r="AX211">
            <v>0</v>
          </cell>
          <cell r="AY211">
            <v>10634</v>
          </cell>
          <cell r="AZ211">
            <v>534604</v>
          </cell>
          <cell r="BA211">
            <v>401982</v>
          </cell>
          <cell r="BB211">
            <v>0</v>
          </cell>
          <cell r="BC211">
            <v>8204</v>
          </cell>
          <cell r="BD211">
            <v>410186</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925952</v>
          </cell>
          <cell r="BV211">
            <v>0</v>
          </cell>
          <cell r="BW211">
            <v>18838</v>
          </cell>
          <cell r="BX211">
            <v>944790</v>
          </cell>
          <cell r="BY211" t="str">
            <v>Reading UA</v>
          </cell>
          <cell r="BZ211" t="str">
            <v>UA</v>
          </cell>
          <cell r="CA211" t="str">
            <v>Berkshire Fire Authority</v>
          </cell>
        </row>
        <row r="212">
          <cell r="A212">
            <v>205</v>
          </cell>
          <cell r="B212" t="str">
            <v>Redbridge</v>
          </cell>
          <cell r="C212" t="str">
            <v>E5046</v>
          </cell>
          <cell r="D212">
            <v>47933073</v>
          </cell>
          <cell r="E212">
            <v>130930</v>
          </cell>
          <cell r="F212">
            <v>0</v>
          </cell>
          <cell r="G212">
            <v>279552</v>
          </cell>
          <cell r="H212">
            <v>0</v>
          </cell>
          <cell r="I212">
            <v>279552</v>
          </cell>
          <cell r="J212">
            <v>0</v>
          </cell>
          <cell r="K212">
            <v>0</v>
          </cell>
          <cell r="L212">
            <v>0</v>
          </cell>
          <cell r="M212">
            <v>0</v>
          </cell>
          <cell r="N212">
            <v>0</v>
          </cell>
          <cell r="O212">
            <v>0</v>
          </cell>
          <cell r="P212">
            <v>47784451</v>
          </cell>
          <cell r="Q212">
            <v>23892226</v>
          </cell>
          <cell r="R212">
            <v>14335335</v>
          </cell>
          <cell r="S212">
            <v>9556890</v>
          </cell>
          <cell r="T212">
            <v>0</v>
          </cell>
          <cell r="U212">
            <v>47784451</v>
          </cell>
          <cell r="V212">
            <v>0</v>
          </cell>
          <cell r="W212">
            <v>23892226</v>
          </cell>
          <cell r="X212">
            <v>279552</v>
          </cell>
          <cell r="Y212">
            <v>279552</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-438725.76</v>
          </cell>
          <cell r="AN212">
            <v>-263235.46000000002</v>
          </cell>
          <cell r="AO212">
            <v>-175490.3</v>
          </cell>
          <cell r="AP212">
            <v>0</v>
          </cell>
          <cell r="AQ212">
            <v>-877451.52</v>
          </cell>
          <cell r="AR212">
            <v>23453500</v>
          </cell>
          <cell r="AS212">
            <v>14351652</v>
          </cell>
          <cell r="AT212">
            <v>9381400</v>
          </cell>
          <cell r="AU212">
            <v>0</v>
          </cell>
          <cell r="AV212">
            <v>47186551</v>
          </cell>
          <cell r="AW212">
            <v>155147</v>
          </cell>
          <cell r="AX212">
            <v>101453</v>
          </cell>
          <cell r="AY212">
            <v>0</v>
          </cell>
          <cell r="AZ212">
            <v>256600</v>
          </cell>
          <cell r="BA212">
            <v>520924</v>
          </cell>
          <cell r="BB212">
            <v>347282</v>
          </cell>
          <cell r="BC212">
            <v>0</v>
          </cell>
          <cell r="BD212">
            <v>868206</v>
          </cell>
          <cell r="BE212">
            <v>0</v>
          </cell>
          <cell r="BF212">
            <v>0</v>
          </cell>
          <cell r="BG212">
            <v>0</v>
          </cell>
          <cell r="BH212">
            <v>0</v>
          </cell>
          <cell r="BI212">
            <v>0</v>
          </cell>
          <cell r="BJ212">
            <v>0</v>
          </cell>
          <cell r="BK212">
            <v>0</v>
          </cell>
          <cell r="BL212">
            <v>0</v>
          </cell>
          <cell r="BM212">
            <v>109147</v>
          </cell>
          <cell r="BN212">
            <v>72764</v>
          </cell>
          <cell r="BO212">
            <v>0</v>
          </cell>
          <cell r="BP212">
            <v>181911</v>
          </cell>
          <cell r="BQ212">
            <v>818599</v>
          </cell>
          <cell r="BR212">
            <v>545732</v>
          </cell>
          <cell r="BS212">
            <v>0</v>
          </cell>
          <cell r="BT212">
            <v>1364331</v>
          </cell>
          <cell r="BU212">
            <v>1603817</v>
          </cell>
          <cell r="BV212">
            <v>1067231</v>
          </cell>
          <cell r="BW212">
            <v>0</v>
          </cell>
          <cell r="BX212">
            <v>2671048</v>
          </cell>
          <cell r="BY212" t="str">
            <v>Redbridge</v>
          </cell>
          <cell r="BZ212" t="str">
            <v>Greater London Authority</v>
          </cell>
          <cell r="CA212" t="str">
            <v>NA</v>
          </cell>
        </row>
        <row r="213">
          <cell r="A213">
            <v>206</v>
          </cell>
          <cell r="B213" t="str">
            <v>Redcar and Cleveland</v>
          </cell>
          <cell r="C213" t="str">
            <v>E0703</v>
          </cell>
          <cell r="D213">
            <v>36441410</v>
          </cell>
          <cell r="E213">
            <v>252652</v>
          </cell>
          <cell r="F213">
            <v>0</v>
          </cell>
          <cell r="G213">
            <v>173562</v>
          </cell>
          <cell r="H213">
            <v>0</v>
          </cell>
          <cell r="I213">
            <v>173562</v>
          </cell>
          <cell r="J213">
            <v>0</v>
          </cell>
          <cell r="K213">
            <v>0</v>
          </cell>
          <cell r="L213">
            <v>0</v>
          </cell>
          <cell r="M213">
            <v>0</v>
          </cell>
          <cell r="N213">
            <v>0</v>
          </cell>
          <cell r="O213">
            <v>0</v>
          </cell>
          <cell r="P213">
            <v>36520500</v>
          </cell>
          <cell r="Q213">
            <v>18260250</v>
          </cell>
          <cell r="R213">
            <v>17895045</v>
          </cell>
          <cell r="S213">
            <v>0</v>
          </cell>
          <cell r="T213">
            <v>365205</v>
          </cell>
          <cell r="U213">
            <v>36520500</v>
          </cell>
          <cell r="V213">
            <v>0</v>
          </cell>
          <cell r="W213">
            <v>18260250</v>
          </cell>
          <cell r="X213">
            <v>173562</v>
          </cell>
          <cell r="Y213">
            <v>173562</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-9302417</v>
          </cell>
          <cell r="AN213">
            <v>-9116368.6999999993</v>
          </cell>
          <cell r="AO213">
            <v>0</v>
          </cell>
          <cell r="AP213">
            <v>-186048.34</v>
          </cell>
          <cell r="AQ213">
            <v>-18604834</v>
          </cell>
          <cell r="AR213">
            <v>8957833</v>
          </cell>
          <cell r="AS213">
            <v>8952238</v>
          </cell>
          <cell r="AT213">
            <v>0</v>
          </cell>
          <cell r="AU213">
            <v>179157</v>
          </cell>
          <cell r="AV213">
            <v>18089228</v>
          </cell>
          <cell r="AW213">
            <v>191811</v>
          </cell>
          <cell r="AX213">
            <v>0</v>
          </cell>
          <cell r="AY213">
            <v>3877</v>
          </cell>
          <cell r="AZ213">
            <v>195688</v>
          </cell>
          <cell r="BA213">
            <v>577128</v>
          </cell>
          <cell r="BB213">
            <v>0</v>
          </cell>
          <cell r="BC213">
            <v>11778</v>
          </cell>
          <cell r="BD213">
            <v>588906</v>
          </cell>
          <cell r="BE213">
            <v>0</v>
          </cell>
          <cell r="BF213">
            <v>0</v>
          </cell>
          <cell r="BG213">
            <v>0</v>
          </cell>
          <cell r="BH213">
            <v>0</v>
          </cell>
          <cell r="BI213">
            <v>0</v>
          </cell>
          <cell r="BJ213">
            <v>0</v>
          </cell>
          <cell r="BK213">
            <v>0</v>
          </cell>
          <cell r="BL213">
            <v>0</v>
          </cell>
          <cell r="BM213">
            <v>440726</v>
          </cell>
          <cell r="BN213">
            <v>0</v>
          </cell>
          <cell r="BO213">
            <v>8994</v>
          </cell>
          <cell r="BP213">
            <v>449720</v>
          </cell>
          <cell r="BQ213">
            <v>256019</v>
          </cell>
          <cell r="BR213">
            <v>0</v>
          </cell>
          <cell r="BS213">
            <v>5225</v>
          </cell>
          <cell r="BT213">
            <v>261244</v>
          </cell>
          <cell r="BU213">
            <v>1465684</v>
          </cell>
          <cell r="BV213">
            <v>0</v>
          </cell>
          <cell r="BW213">
            <v>29874</v>
          </cell>
          <cell r="BX213">
            <v>1495558</v>
          </cell>
          <cell r="BY213" t="str">
            <v>Redcar &amp; Cleveland UA</v>
          </cell>
          <cell r="BZ213" t="str">
            <v>UA</v>
          </cell>
          <cell r="CA213" t="str">
            <v>Cleveland Fire Authority</v>
          </cell>
        </row>
        <row r="214">
          <cell r="A214">
            <v>207</v>
          </cell>
          <cell r="B214" t="str">
            <v>Redditch</v>
          </cell>
          <cell r="C214" t="str">
            <v>E1835</v>
          </cell>
          <cell r="D214">
            <v>35533118.899999999</v>
          </cell>
          <cell r="E214">
            <v>22553.4</v>
          </cell>
          <cell r="F214">
            <v>0</v>
          </cell>
          <cell r="G214">
            <v>110669</v>
          </cell>
          <cell r="H214">
            <v>0</v>
          </cell>
          <cell r="I214">
            <v>110669</v>
          </cell>
          <cell r="J214">
            <v>0</v>
          </cell>
          <cell r="K214">
            <v>0</v>
          </cell>
          <cell r="L214">
            <v>0</v>
          </cell>
          <cell r="M214">
            <v>0</v>
          </cell>
          <cell r="N214">
            <v>0</v>
          </cell>
          <cell r="O214">
            <v>0</v>
          </cell>
          <cell r="P214">
            <v>35445003.299999997</v>
          </cell>
          <cell r="Q214">
            <v>17722502.300000001</v>
          </cell>
          <cell r="R214">
            <v>14178001</v>
          </cell>
          <cell r="S214">
            <v>3190050</v>
          </cell>
          <cell r="T214">
            <v>354450</v>
          </cell>
          <cell r="U214">
            <v>35445003</v>
          </cell>
          <cell r="V214">
            <v>0</v>
          </cell>
          <cell r="W214">
            <v>17722502.300000001</v>
          </cell>
          <cell r="X214">
            <v>110669</v>
          </cell>
          <cell r="Y214">
            <v>110669</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-625249.5</v>
          </cell>
          <cell r="AN214">
            <v>-500199.6</v>
          </cell>
          <cell r="AO214">
            <v>-112544.91</v>
          </cell>
          <cell r="AP214">
            <v>-12504.99</v>
          </cell>
          <cell r="AQ214">
            <v>-1250499</v>
          </cell>
          <cell r="AR214">
            <v>17097253</v>
          </cell>
          <cell r="AS214">
            <v>13788470</v>
          </cell>
          <cell r="AT214">
            <v>3077505</v>
          </cell>
          <cell r="AU214">
            <v>341945</v>
          </cell>
          <cell r="AV214">
            <v>34305173</v>
          </cell>
          <cell r="AW214">
            <v>151684</v>
          </cell>
          <cell r="AX214">
            <v>33865</v>
          </cell>
          <cell r="AY214">
            <v>3763</v>
          </cell>
          <cell r="AZ214">
            <v>189312</v>
          </cell>
          <cell r="BA214">
            <v>253704</v>
          </cell>
          <cell r="BB214">
            <v>57084</v>
          </cell>
          <cell r="BC214">
            <v>6343</v>
          </cell>
          <cell r="BD214">
            <v>317131</v>
          </cell>
          <cell r="BE214">
            <v>0</v>
          </cell>
          <cell r="BF214">
            <v>0</v>
          </cell>
          <cell r="BG214">
            <v>0</v>
          </cell>
          <cell r="BH214">
            <v>0</v>
          </cell>
          <cell r="BI214">
            <v>0</v>
          </cell>
          <cell r="BJ214">
            <v>0</v>
          </cell>
          <cell r="BK214">
            <v>0</v>
          </cell>
          <cell r="BL214">
            <v>0</v>
          </cell>
          <cell r="BM214">
            <v>90513</v>
          </cell>
          <cell r="BN214">
            <v>20365</v>
          </cell>
          <cell r="BO214">
            <v>2263</v>
          </cell>
          <cell r="BP214">
            <v>113141</v>
          </cell>
          <cell r="BQ214">
            <v>114127</v>
          </cell>
          <cell r="BR214">
            <v>25679</v>
          </cell>
          <cell r="BS214">
            <v>2853</v>
          </cell>
          <cell r="BT214">
            <v>142659</v>
          </cell>
          <cell r="BU214">
            <v>610028</v>
          </cell>
          <cell r="BV214">
            <v>136993</v>
          </cell>
          <cell r="BW214">
            <v>15222</v>
          </cell>
          <cell r="BX214">
            <v>762243</v>
          </cell>
          <cell r="BY214" t="str">
            <v>Redditch</v>
          </cell>
          <cell r="BZ214" t="str">
            <v>Worcestershire</v>
          </cell>
          <cell r="CA214" t="str">
            <v>Hereford and Worcester Fire Authority</v>
          </cell>
        </row>
        <row r="215">
          <cell r="A215">
            <v>208</v>
          </cell>
          <cell r="B215" t="str">
            <v>Reigate and Banstead</v>
          </cell>
          <cell r="C215" t="str">
            <v>E3635</v>
          </cell>
          <cell r="D215">
            <v>48317048</v>
          </cell>
          <cell r="E215">
            <v>0</v>
          </cell>
          <cell r="F215">
            <v>40961.949999999997</v>
          </cell>
          <cell r="G215">
            <v>177048</v>
          </cell>
          <cell r="H215">
            <v>0</v>
          </cell>
          <cell r="I215">
            <v>177048</v>
          </cell>
          <cell r="J215">
            <v>0</v>
          </cell>
          <cell r="K215">
            <v>0</v>
          </cell>
          <cell r="L215">
            <v>0</v>
          </cell>
          <cell r="M215">
            <v>0</v>
          </cell>
          <cell r="N215">
            <v>0</v>
          </cell>
          <cell r="O215">
            <v>0</v>
          </cell>
          <cell r="P215">
            <v>48099038</v>
          </cell>
          <cell r="Q215">
            <v>24049519</v>
          </cell>
          <cell r="R215">
            <v>19239615</v>
          </cell>
          <cell r="S215">
            <v>4809904</v>
          </cell>
          <cell r="T215">
            <v>0</v>
          </cell>
          <cell r="U215">
            <v>48099038</v>
          </cell>
          <cell r="V215">
            <v>0</v>
          </cell>
          <cell r="W215">
            <v>24049519</v>
          </cell>
          <cell r="X215">
            <v>177048</v>
          </cell>
          <cell r="Y215">
            <v>177048</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139357.99</v>
          </cell>
          <cell r="AN215">
            <v>111486.39</v>
          </cell>
          <cell r="AO215">
            <v>27871.599999999999</v>
          </cell>
          <cell r="AP215">
            <v>0</v>
          </cell>
          <cell r="AQ215">
            <v>278715.96999999997</v>
          </cell>
          <cell r="AR215">
            <v>24188877</v>
          </cell>
          <cell r="AS215">
            <v>19528149</v>
          </cell>
          <cell r="AT215">
            <v>4837776</v>
          </cell>
          <cell r="AU215">
            <v>0</v>
          </cell>
          <cell r="AV215">
            <v>48554802</v>
          </cell>
          <cell r="AW215">
            <v>206122</v>
          </cell>
          <cell r="AX215">
            <v>51061</v>
          </cell>
          <cell r="AY215">
            <v>0</v>
          </cell>
          <cell r="AZ215">
            <v>257183</v>
          </cell>
          <cell r="BA215">
            <v>387448</v>
          </cell>
          <cell r="BB215">
            <v>96862</v>
          </cell>
          <cell r="BC215">
            <v>0</v>
          </cell>
          <cell r="BD215">
            <v>484310</v>
          </cell>
          <cell r="BE215">
            <v>0</v>
          </cell>
          <cell r="BF215">
            <v>0</v>
          </cell>
          <cell r="BG215">
            <v>0</v>
          </cell>
          <cell r="BH215">
            <v>0</v>
          </cell>
          <cell r="BI215">
            <v>181911</v>
          </cell>
          <cell r="BJ215">
            <v>45478</v>
          </cell>
          <cell r="BK215">
            <v>0</v>
          </cell>
          <cell r="BL215">
            <v>227389</v>
          </cell>
          <cell r="BM215">
            <v>0</v>
          </cell>
          <cell r="BN215">
            <v>0</v>
          </cell>
          <cell r="BO215">
            <v>0</v>
          </cell>
          <cell r="BP215">
            <v>0</v>
          </cell>
          <cell r="BQ215">
            <v>202123</v>
          </cell>
          <cell r="BR215">
            <v>50531</v>
          </cell>
          <cell r="BS215">
            <v>0</v>
          </cell>
          <cell r="BT215">
            <v>252654</v>
          </cell>
          <cell r="BU215">
            <v>977604</v>
          </cell>
          <cell r="BV215">
            <v>243932</v>
          </cell>
          <cell r="BW215">
            <v>0</v>
          </cell>
          <cell r="BX215">
            <v>1221536</v>
          </cell>
          <cell r="BY215" t="str">
            <v>Reigate &amp; Banstead</v>
          </cell>
          <cell r="BZ215" t="str">
            <v>Surrey</v>
          </cell>
          <cell r="CA215" t="str">
            <v>County</v>
          </cell>
        </row>
        <row r="216">
          <cell r="A216">
            <v>209</v>
          </cell>
          <cell r="B216" t="str">
            <v>Ribble Valley</v>
          </cell>
          <cell r="C216" t="str">
            <v>E2340</v>
          </cell>
          <cell r="D216">
            <v>14006294</v>
          </cell>
          <cell r="E216">
            <v>65436</v>
          </cell>
          <cell r="F216">
            <v>0</v>
          </cell>
          <cell r="G216">
            <v>87901</v>
          </cell>
          <cell r="H216">
            <v>0</v>
          </cell>
          <cell r="I216">
            <v>87901</v>
          </cell>
          <cell r="J216">
            <v>0</v>
          </cell>
          <cell r="K216">
            <v>10008</v>
          </cell>
          <cell r="L216">
            <v>0</v>
          </cell>
          <cell r="M216">
            <v>0</v>
          </cell>
          <cell r="N216">
            <v>0</v>
          </cell>
          <cell r="O216">
            <v>0</v>
          </cell>
          <cell r="P216">
            <v>13973821</v>
          </cell>
          <cell r="Q216">
            <v>6986911</v>
          </cell>
          <cell r="R216">
            <v>5589528</v>
          </cell>
          <cell r="S216">
            <v>1257644</v>
          </cell>
          <cell r="T216">
            <v>139738</v>
          </cell>
          <cell r="U216">
            <v>13973821</v>
          </cell>
          <cell r="V216">
            <v>0</v>
          </cell>
          <cell r="W216">
            <v>6986911</v>
          </cell>
          <cell r="X216">
            <v>87901</v>
          </cell>
          <cell r="Y216">
            <v>87901</v>
          </cell>
          <cell r="Z216">
            <v>10008</v>
          </cell>
          <cell r="AA216">
            <v>10008</v>
          </cell>
          <cell r="AB216">
            <v>0</v>
          </cell>
          <cell r="AC216">
            <v>0</v>
          </cell>
          <cell r="AD216">
            <v>0</v>
          </cell>
          <cell r="AE216">
            <v>0</v>
          </cell>
          <cell r="AF216">
            <v>0</v>
          </cell>
          <cell r="AG216">
            <v>0</v>
          </cell>
          <cell r="AH216">
            <v>0</v>
          </cell>
          <cell r="AI216">
            <v>0</v>
          </cell>
          <cell r="AJ216">
            <v>0</v>
          </cell>
          <cell r="AK216">
            <v>0</v>
          </cell>
          <cell r="AL216">
            <v>0</v>
          </cell>
          <cell r="AM216">
            <v>37652.5</v>
          </cell>
          <cell r="AN216">
            <v>30122</v>
          </cell>
          <cell r="AO216">
            <v>6777.45</v>
          </cell>
          <cell r="AP216">
            <v>753.05</v>
          </cell>
          <cell r="AQ216">
            <v>75305</v>
          </cell>
          <cell r="AR216">
            <v>7024564</v>
          </cell>
          <cell r="AS216">
            <v>5717559</v>
          </cell>
          <cell r="AT216">
            <v>1264421</v>
          </cell>
          <cell r="AU216">
            <v>140491</v>
          </cell>
          <cell r="AV216">
            <v>14147035</v>
          </cell>
          <cell r="AW216">
            <v>60376</v>
          </cell>
          <cell r="AX216">
            <v>13351</v>
          </cell>
          <cell r="AY216">
            <v>1483</v>
          </cell>
          <cell r="AZ216">
            <v>75210</v>
          </cell>
          <cell r="BA216">
            <v>358596</v>
          </cell>
          <cell r="BB216">
            <v>80684</v>
          </cell>
          <cell r="BC216">
            <v>8965</v>
          </cell>
          <cell r="BD216">
            <v>448245</v>
          </cell>
          <cell r="BE216">
            <v>8085</v>
          </cell>
          <cell r="BF216">
            <v>1819</v>
          </cell>
          <cell r="BG216">
            <v>202</v>
          </cell>
          <cell r="BH216">
            <v>10106</v>
          </cell>
          <cell r="BI216">
            <v>8085</v>
          </cell>
          <cell r="BJ216">
            <v>1819</v>
          </cell>
          <cell r="BK216">
            <v>202</v>
          </cell>
          <cell r="BL216">
            <v>10106</v>
          </cell>
          <cell r="BM216">
            <v>8085</v>
          </cell>
          <cell r="BN216">
            <v>1819</v>
          </cell>
          <cell r="BO216">
            <v>202</v>
          </cell>
          <cell r="BP216">
            <v>10106</v>
          </cell>
          <cell r="BQ216">
            <v>161699</v>
          </cell>
          <cell r="BR216">
            <v>36382</v>
          </cell>
          <cell r="BS216">
            <v>4042</v>
          </cell>
          <cell r="BT216">
            <v>202123</v>
          </cell>
          <cell r="BU216">
            <v>604926</v>
          </cell>
          <cell r="BV216">
            <v>135874</v>
          </cell>
          <cell r="BW216">
            <v>15096</v>
          </cell>
          <cell r="BX216">
            <v>755896</v>
          </cell>
          <cell r="BY216" t="str">
            <v>Ribble Valley</v>
          </cell>
          <cell r="BZ216" t="str">
            <v>Lancashire</v>
          </cell>
          <cell r="CA216" t="str">
            <v>Lancashire Fire Authority</v>
          </cell>
        </row>
        <row r="217">
          <cell r="A217">
            <v>210</v>
          </cell>
          <cell r="B217" t="str">
            <v>Richmond upon Thames</v>
          </cell>
          <cell r="C217" t="str">
            <v>E5047</v>
          </cell>
          <cell r="D217">
            <v>82468004</v>
          </cell>
          <cell r="E217">
            <v>80111</v>
          </cell>
          <cell r="F217">
            <v>0</v>
          </cell>
          <cell r="G217">
            <v>303621</v>
          </cell>
          <cell r="H217">
            <v>0</v>
          </cell>
          <cell r="I217">
            <v>303621</v>
          </cell>
          <cell r="J217">
            <v>0</v>
          </cell>
          <cell r="K217">
            <v>0</v>
          </cell>
          <cell r="L217">
            <v>0</v>
          </cell>
          <cell r="M217">
            <v>0</v>
          </cell>
          <cell r="N217">
            <v>0</v>
          </cell>
          <cell r="O217">
            <v>0</v>
          </cell>
          <cell r="P217">
            <v>82244494</v>
          </cell>
          <cell r="Q217">
            <v>41122247</v>
          </cell>
          <cell r="R217">
            <v>24673348</v>
          </cell>
          <cell r="S217">
            <v>16448899</v>
          </cell>
          <cell r="T217">
            <v>0</v>
          </cell>
          <cell r="U217">
            <v>82244494</v>
          </cell>
          <cell r="V217">
            <v>0</v>
          </cell>
          <cell r="W217">
            <v>41122247</v>
          </cell>
          <cell r="X217">
            <v>303621</v>
          </cell>
          <cell r="Y217">
            <v>303621</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551711</v>
          </cell>
          <cell r="AN217">
            <v>331026.59999999998</v>
          </cell>
          <cell r="AO217">
            <v>220684.4</v>
          </cell>
          <cell r="AP217">
            <v>0</v>
          </cell>
          <cell r="AQ217">
            <v>1103422</v>
          </cell>
          <cell r="AR217">
            <v>41673958</v>
          </cell>
          <cell r="AS217">
            <v>25307996</v>
          </cell>
          <cell r="AT217">
            <v>16669583</v>
          </cell>
          <cell r="AU217">
            <v>0</v>
          </cell>
          <cell r="AV217">
            <v>83651537</v>
          </cell>
          <cell r="AW217">
            <v>265148</v>
          </cell>
          <cell r="AX217">
            <v>174617</v>
          </cell>
          <cell r="AY217">
            <v>0</v>
          </cell>
          <cell r="AZ217">
            <v>439765</v>
          </cell>
          <cell r="BA217">
            <v>323515</v>
          </cell>
          <cell r="BB217">
            <v>215676</v>
          </cell>
          <cell r="BC217">
            <v>0</v>
          </cell>
          <cell r="BD217">
            <v>539191</v>
          </cell>
          <cell r="BE217">
            <v>0</v>
          </cell>
          <cell r="BF217">
            <v>0</v>
          </cell>
          <cell r="BG217">
            <v>0</v>
          </cell>
          <cell r="BH217">
            <v>0</v>
          </cell>
          <cell r="BI217">
            <v>80344</v>
          </cell>
          <cell r="BJ217">
            <v>53563</v>
          </cell>
          <cell r="BK217">
            <v>0</v>
          </cell>
          <cell r="BL217">
            <v>133907</v>
          </cell>
          <cell r="BM217">
            <v>108237</v>
          </cell>
          <cell r="BN217">
            <v>72158</v>
          </cell>
          <cell r="BO217">
            <v>0</v>
          </cell>
          <cell r="BP217">
            <v>180395</v>
          </cell>
          <cell r="BQ217">
            <v>540881</v>
          </cell>
          <cell r="BR217">
            <v>360588</v>
          </cell>
          <cell r="BS217">
            <v>0</v>
          </cell>
          <cell r="BT217">
            <v>901469</v>
          </cell>
          <cell r="BU217">
            <v>1318125</v>
          </cell>
          <cell r="BV217">
            <v>876602</v>
          </cell>
          <cell r="BW217">
            <v>0</v>
          </cell>
          <cell r="BX217">
            <v>2194727</v>
          </cell>
          <cell r="BY217" t="str">
            <v>Richmondshire</v>
          </cell>
          <cell r="BZ217" t="str">
            <v>North Yorkshire</v>
          </cell>
          <cell r="CA217" t="str">
            <v>North Yorkshire Fire Authority</v>
          </cell>
        </row>
        <row r="218">
          <cell r="A218">
            <v>211</v>
          </cell>
          <cell r="B218" t="str">
            <v>Richmondshire</v>
          </cell>
          <cell r="C218" t="str">
            <v>E2734</v>
          </cell>
          <cell r="D218">
            <v>12648515</v>
          </cell>
          <cell r="E218">
            <v>7569</v>
          </cell>
          <cell r="F218">
            <v>0</v>
          </cell>
          <cell r="G218">
            <v>96960</v>
          </cell>
          <cell r="H218">
            <v>0</v>
          </cell>
          <cell r="I218">
            <v>96960</v>
          </cell>
          <cell r="J218">
            <v>0</v>
          </cell>
          <cell r="K218">
            <v>0</v>
          </cell>
          <cell r="L218">
            <v>0</v>
          </cell>
          <cell r="M218">
            <v>0</v>
          </cell>
          <cell r="N218">
            <v>0</v>
          </cell>
          <cell r="O218">
            <v>0</v>
          </cell>
          <cell r="P218">
            <v>12559124</v>
          </cell>
          <cell r="Q218">
            <v>6279562</v>
          </cell>
          <cell r="R218">
            <v>5023650</v>
          </cell>
          <cell r="S218">
            <v>1130321</v>
          </cell>
          <cell r="T218">
            <v>125591</v>
          </cell>
          <cell r="U218">
            <v>12559124</v>
          </cell>
          <cell r="V218">
            <v>0</v>
          </cell>
          <cell r="W218">
            <v>6279562</v>
          </cell>
          <cell r="X218">
            <v>96960</v>
          </cell>
          <cell r="Y218">
            <v>96960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-224203.5</v>
          </cell>
          <cell r="AN218">
            <v>-179362.8</v>
          </cell>
          <cell r="AO218">
            <v>-40356.629999999997</v>
          </cell>
          <cell r="AP218">
            <v>-4484.07</v>
          </cell>
          <cell r="AQ218">
            <v>-448407</v>
          </cell>
          <cell r="AR218">
            <v>6055359</v>
          </cell>
          <cell r="AS218">
            <v>4941247</v>
          </cell>
          <cell r="AT218">
            <v>1089964</v>
          </cell>
          <cell r="AU218">
            <v>121107</v>
          </cell>
          <cell r="AV218">
            <v>12207677</v>
          </cell>
          <cell r="AW218">
            <v>54359</v>
          </cell>
          <cell r="AX218">
            <v>11999</v>
          </cell>
          <cell r="AY218">
            <v>1333</v>
          </cell>
          <cell r="AZ218">
            <v>67691</v>
          </cell>
          <cell r="BA218">
            <v>334253</v>
          </cell>
          <cell r="BB218">
            <v>75207</v>
          </cell>
          <cell r="BC218">
            <v>8356</v>
          </cell>
          <cell r="BD218">
            <v>417816</v>
          </cell>
          <cell r="BE218">
            <v>404</v>
          </cell>
          <cell r="BF218">
            <v>91</v>
          </cell>
          <cell r="BG218">
            <v>10</v>
          </cell>
          <cell r="BH218">
            <v>505</v>
          </cell>
          <cell r="BI218">
            <v>8085</v>
          </cell>
          <cell r="BJ218">
            <v>1819</v>
          </cell>
          <cell r="BK218">
            <v>202</v>
          </cell>
          <cell r="BL218">
            <v>10106</v>
          </cell>
          <cell r="BM218">
            <v>8085</v>
          </cell>
          <cell r="BN218">
            <v>1819</v>
          </cell>
          <cell r="BO218">
            <v>202</v>
          </cell>
          <cell r="BP218">
            <v>10106</v>
          </cell>
          <cell r="BQ218">
            <v>62659</v>
          </cell>
          <cell r="BR218">
            <v>14098</v>
          </cell>
          <cell r="BS218">
            <v>1566</v>
          </cell>
          <cell r="BT218">
            <v>78323</v>
          </cell>
          <cell r="BU218">
            <v>467845</v>
          </cell>
          <cell r="BV218">
            <v>105033</v>
          </cell>
          <cell r="BW218">
            <v>11669</v>
          </cell>
          <cell r="BX218">
            <v>584547</v>
          </cell>
          <cell r="BY218" t="str">
            <v>Richmond-upon-Thames</v>
          </cell>
          <cell r="BZ218" t="str">
            <v>Greater London Authority</v>
          </cell>
          <cell r="CA218" t="str">
            <v>NA</v>
          </cell>
        </row>
        <row r="219">
          <cell r="A219">
            <v>212</v>
          </cell>
          <cell r="B219" t="str">
            <v>Rochdale</v>
          </cell>
          <cell r="C219" t="str">
            <v>E4205</v>
          </cell>
          <cell r="D219">
            <v>60603529</v>
          </cell>
          <cell r="E219">
            <v>0</v>
          </cell>
          <cell r="F219">
            <v>38791</v>
          </cell>
          <cell r="G219">
            <v>287498</v>
          </cell>
          <cell r="H219">
            <v>0</v>
          </cell>
          <cell r="I219">
            <v>287498</v>
          </cell>
          <cell r="J219">
            <v>0</v>
          </cell>
          <cell r="K219">
            <v>0</v>
          </cell>
          <cell r="L219">
            <v>0</v>
          </cell>
          <cell r="M219">
            <v>0</v>
          </cell>
          <cell r="N219">
            <v>0</v>
          </cell>
          <cell r="O219">
            <v>0</v>
          </cell>
          <cell r="P219">
            <v>60277240</v>
          </cell>
          <cell r="Q219">
            <v>30138620</v>
          </cell>
          <cell r="R219">
            <v>29535848</v>
          </cell>
          <cell r="S219">
            <v>0</v>
          </cell>
          <cell r="T219">
            <v>602772</v>
          </cell>
          <cell r="U219">
            <v>60277240</v>
          </cell>
          <cell r="V219">
            <v>0</v>
          </cell>
          <cell r="W219">
            <v>30138620</v>
          </cell>
          <cell r="X219">
            <v>287498</v>
          </cell>
          <cell r="Y219">
            <v>287498</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-690015</v>
          </cell>
          <cell r="AN219">
            <v>-676214.7</v>
          </cell>
          <cell r="AO219">
            <v>0</v>
          </cell>
          <cell r="AP219">
            <v>-13800.3</v>
          </cell>
          <cell r="AQ219">
            <v>-1380030</v>
          </cell>
          <cell r="AR219">
            <v>29448605</v>
          </cell>
          <cell r="AS219">
            <v>29147131</v>
          </cell>
          <cell r="AT219">
            <v>0</v>
          </cell>
          <cell r="AU219">
            <v>588972</v>
          </cell>
          <cell r="AV219">
            <v>59184708</v>
          </cell>
          <cell r="AW219">
            <v>316596</v>
          </cell>
          <cell r="AX219">
            <v>0</v>
          </cell>
          <cell r="AY219">
            <v>6399</v>
          </cell>
          <cell r="AZ219">
            <v>322995</v>
          </cell>
          <cell r="BA219">
            <v>1187529</v>
          </cell>
          <cell r="BB219">
            <v>0</v>
          </cell>
          <cell r="BC219">
            <v>24235</v>
          </cell>
          <cell r="BD219">
            <v>1211764</v>
          </cell>
          <cell r="BE219">
            <v>0</v>
          </cell>
          <cell r="BF219">
            <v>0</v>
          </cell>
          <cell r="BG219">
            <v>0</v>
          </cell>
          <cell r="BH219">
            <v>0</v>
          </cell>
          <cell r="BI219">
            <v>0</v>
          </cell>
          <cell r="BJ219">
            <v>0</v>
          </cell>
          <cell r="BK219">
            <v>0</v>
          </cell>
          <cell r="BL219">
            <v>0</v>
          </cell>
          <cell r="BM219">
            <v>9904</v>
          </cell>
          <cell r="BN219">
            <v>0</v>
          </cell>
          <cell r="BO219">
            <v>202</v>
          </cell>
          <cell r="BP219">
            <v>10106</v>
          </cell>
          <cell r="BQ219">
            <v>398008</v>
          </cell>
          <cell r="BR219">
            <v>0</v>
          </cell>
          <cell r="BS219">
            <v>8123</v>
          </cell>
          <cell r="BT219">
            <v>406131</v>
          </cell>
          <cell r="BU219">
            <v>1912037</v>
          </cell>
          <cell r="BV219">
            <v>0</v>
          </cell>
          <cell r="BW219">
            <v>38959</v>
          </cell>
          <cell r="BX219">
            <v>1950996</v>
          </cell>
          <cell r="BY219" t="str">
            <v>Rochdale</v>
          </cell>
          <cell r="BZ219" t="str">
            <v>MD</v>
          </cell>
          <cell r="CA219" t="str">
            <v>Greater Manchester Fire</v>
          </cell>
        </row>
        <row r="220">
          <cell r="A220">
            <v>213</v>
          </cell>
          <cell r="B220" t="str">
            <v>Rochford</v>
          </cell>
          <cell r="C220" t="str">
            <v>E1540</v>
          </cell>
          <cell r="D220">
            <v>16682114</v>
          </cell>
          <cell r="E220">
            <v>22414</v>
          </cell>
          <cell r="F220">
            <v>0</v>
          </cell>
          <cell r="G220">
            <v>85477</v>
          </cell>
          <cell r="H220">
            <v>0</v>
          </cell>
          <cell r="I220">
            <v>85477</v>
          </cell>
          <cell r="J220">
            <v>0</v>
          </cell>
          <cell r="K220">
            <v>0</v>
          </cell>
          <cell r="L220">
            <v>0</v>
          </cell>
          <cell r="M220">
            <v>0</v>
          </cell>
          <cell r="N220">
            <v>0</v>
          </cell>
          <cell r="O220">
            <v>0</v>
          </cell>
          <cell r="P220">
            <v>16619051</v>
          </cell>
          <cell r="Q220">
            <v>8309525</v>
          </cell>
          <cell r="R220">
            <v>6647620</v>
          </cell>
          <cell r="S220">
            <v>1495715</v>
          </cell>
          <cell r="T220">
            <v>166191</v>
          </cell>
          <cell r="U220">
            <v>16619051</v>
          </cell>
          <cell r="V220">
            <v>0</v>
          </cell>
          <cell r="W220">
            <v>8309525</v>
          </cell>
          <cell r="X220">
            <v>85477</v>
          </cell>
          <cell r="Y220">
            <v>85477</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179929.5</v>
          </cell>
          <cell r="AN220">
            <v>143943.6</v>
          </cell>
          <cell r="AO220">
            <v>32387.31</v>
          </cell>
          <cell r="AP220">
            <v>3598.59</v>
          </cell>
          <cell r="AQ220">
            <v>359859</v>
          </cell>
          <cell r="AR220">
            <v>8489455</v>
          </cell>
          <cell r="AS220">
            <v>6877041</v>
          </cell>
          <cell r="AT220">
            <v>1528102</v>
          </cell>
          <cell r="AU220">
            <v>169790</v>
          </cell>
          <cell r="AV220">
            <v>17064387</v>
          </cell>
          <cell r="AW220">
            <v>71477</v>
          </cell>
          <cell r="AX220">
            <v>15878</v>
          </cell>
          <cell r="AY220">
            <v>1764</v>
          </cell>
          <cell r="AZ220">
            <v>89119</v>
          </cell>
          <cell r="BA220">
            <v>282767</v>
          </cell>
          <cell r="BB220">
            <v>63622</v>
          </cell>
          <cell r="BC220">
            <v>7069</v>
          </cell>
          <cell r="BD220">
            <v>353458</v>
          </cell>
          <cell r="BE220">
            <v>20212</v>
          </cell>
          <cell r="BF220">
            <v>4548</v>
          </cell>
          <cell r="BG220">
            <v>505</v>
          </cell>
          <cell r="BH220">
            <v>25265</v>
          </cell>
          <cell r="BI220">
            <v>0</v>
          </cell>
          <cell r="BJ220">
            <v>0</v>
          </cell>
          <cell r="BK220">
            <v>0</v>
          </cell>
          <cell r="BL220">
            <v>0</v>
          </cell>
          <cell r="BM220">
            <v>580</v>
          </cell>
          <cell r="BN220">
            <v>131</v>
          </cell>
          <cell r="BO220">
            <v>15</v>
          </cell>
          <cell r="BP220">
            <v>726</v>
          </cell>
          <cell r="BQ220">
            <v>132417</v>
          </cell>
          <cell r="BR220">
            <v>29794</v>
          </cell>
          <cell r="BS220">
            <v>3310</v>
          </cell>
          <cell r="BT220">
            <v>165521</v>
          </cell>
          <cell r="BU220">
            <v>507453</v>
          </cell>
          <cell r="BV220">
            <v>113973</v>
          </cell>
          <cell r="BW220">
            <v>12663</v>
          </cell>
          <cell r="BX220">
            <v>634089</v>
          </cell>
          <cell r="BY220" t="str">
            <v>Rochford</v>
          </cell>
          <cell r="BZ220" t="str">
            <v>Essex</v>
          </cell>
          <cell r="CA220" t="str">
            <v>Essex Fire Authority</v>
          </cell>
        </row>
        <row r="221">
          <cell r="A221">
            <v>214</v>
          </cell>
          <cell r="B221" t="str">
            <v>Rossendale</v>
          </cell>
          <cell r="C221" t="str">
            <v>E2341</v>
          </cell>
          <cell r="D221">
            <v>12834932</v>
          </cell>
          <cell r="E221">
            <v>50500</v>
          </cell>
          <cell r="F221">
            <v>0</v>
          </cell>
          <cell r="G221">
            <v>100612</v>
          </cell>
          <cell r="H221">
            <v>0</v>
          </cell>
          <cell r="I221">
            <v>100612</v>
          </cell>
          <cell r="J221">
            <v>0</v>
          </cell>
          <cell r="K221">
            <v>0</v>
          </cell>
          <cell r="L221">
            <v>0</v>
          </cell>
          <cell r="M221">
            <v>0</v>
          </cell>
          <cell r="N221">
            <v>0</v>
          </cell>
          <cell r="O221">
            <v>0</v>
          </cell>
          <cell r="P221">
            <v>12784820</v>
          </cell>
          <cell r="Q221">
            <v>6392410</v>
          </cell>
          <cell r="R221">
            <v>5113928</v>
          </cell>
          <cell r="S221">
            <v>1150634</v>
          </cell>
          <cell r="T221">
            <v>127848</v>
          </cell>
          <cell r="U221">
            <v>12784820</v>
          </cell>
          <cell r="V221">
            <v>0</v>
          </cell>
          <cell r="W221">
            <v>6392410</v>
          </cell>
          <cell r="X221">
            <v>100612</v>
          </cell>
          <cell r="Y221">
            <v>100612</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-172793</v>
          </cell>
          <cell r="AN221">
            <v>-138234.4</v>
          </cell>
          <cell r="AO221">
            <v>-31102.74</v>
          </cell>
          <cell r="AP221">
            <v>-3455.86</v>
          </cell>
          <cell r="AQ221">
            <v>-345586</v>
          </cell>
          <cell r="AR221">
            <v>6219617</v>
          </cell>
          <cell r="AS221">
            <v>5076306</v>
          </cell>
          <cell r="AT221">
            <v>1119531</v>
          </cell>
          <cell r="AU221">
            <v>124392</v>
          </cell>
          <cell r="AV221">
            <v>12539846</v>
          </cell>
          <cell r="AW221">
            <v>55356</v>
          </cell>
          <cell r="AX221">
            <v>12215</v>
          </cell>
          <cell r="AY221">
            <v>1357</v>
          </cell>
          <cell r="AZ221">
            <v>68928</v>
          </cell>
          <cell r="BA221">
            <v>389087</v>
          </cell>
          <cell r="BB221">
            <v>87545</v>
          </cell>
          <cell r="BC221">
            <v>9727</v>
          </cell>
          <cell r="BD221">
            <v>486359</v>
          </cell>
          <cell r="BE221">
            <v>2021</v>
          </cell>
          <cell r="BF221">
            <v>455</v>
          </cell>
          <cell r="BG221">
            <v>51</v>
          </cell>
          <cell r="BH221">
            <v>2527</v>
          </cell>
          <cell r="BI221">
            <v>80850</v>
          </cell>
          <cell r="BJ221">
            <v>18191</v>
          </cell>
          <cell r="BK221">
            <v>2021</v>
          </cell>
          <cell r="BL221">
            <v>101062</v>
          </cell>
          <cell r="BM221">
            <v>4547</v>
          </cell>
          <cell r="BN221">
            <v>455</v>
          </cell>
          <cell r="BO221">
            <v>51</v>
          </cell>
          <cell r="BP221">
            <v>5053</v>
          </cell>
          <cell r="BQ221">
            <v>91865</v>
          </cell>
          <cell r="BR221">
            <v>9186</v>
          </cell>
          <cell r="BS221">
            <v>1021</v>
          </cell>
          <cell r="BT221">
            <v>102072</v>
          </cell>
          <cell r="BU221">
            <v>623726</v>
          </cell>
          <cell r="BV221">
            <v>128047</v>
          </cell>
          <cell r="BW221">
            <v>14228</v>
          </cell>
          <cell r="BX221">
            <v>766001</v>
          </cell>
          <cell r="BY221" t="str">
            <v>Rossendale</v>
          </cell>
          <cell r="BZ221" t="str">
            <v>Lancashire</v>
          </cell>
          <cell r="CA221" t="str">
            <v>Lancashire Fire Authority</v>
          </cell>
        </row>
        <row r="222">
          <cell r="A222">
            <v>215</v>
          </cell>
          <cell r="B222" t="str">
            <v>Rother</v>
          </cell>
          <cell r="C222" t="str">
            <v>E1436</v>
          </cell>
          <cell r="D222">
            <v>15984973.699999999</v>
          </cell>
          <cell r="E222">
            <v>34035.49</v>
          </cell>
          <cell r="F222">
            <v>0</v>
          </cell>
          <cell r="G222">
            <v>146250</v>
          </cell>
          <cell r="H222">
            <v>0</v>
          </cell>
          <cell r="I222">
            <v>146250</v>
          </cell>
          <cell r="J222">
            <v>0</v>
          </cell>
          <cell r="K222">
            <v>0</v>
          </cell>
          <cell r="L222">
            <v>0</v>
          </cell>
          <cell r="M222">
            <v>0</v>
          </cell>
          <cell r="N222">
            <v>0</v>
          </cell>
          <cell r="O222">
            <v>0</v>
          </cell>
          <cell r="P222">
            <v>15872759.199999999</v>
          </cell>
          <cell r="Q222">
            <v>7936379.1799999997</v>
          </cell>
          <cell r="R222">
            <v>6349104</v>
          </cell>
          <cell r="S222">
            <v>1428548</v>
          </cell>
          <cell r="T222">
            <v>158728</v>
          </cell>
          <cell r="U222">
            <v>15872759</v>
          </cell>
          <cell r="V222">
            <v>0</v>
          </cell>
          <cell r="W222">
            <v>7936379.1799999997</v>
          </cell>
          <cell r="X222">
            <v>146250</v>
          </cell>
          <cell r="Y222">
            <v>146250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-424434.5</v>
          </cell>
          <cell r="AN222">
            <v>-339547.6</v>
          </cell>
          <cell r="AO222">
            <v>-76398.210000000006</v>
          </cell>
          <cell r="AP222">
            <v>-8488.69</v>
          </cell>
          <cell r="AQ222">
            <v>-848869</v>
          </cell>
          <cell r="AR222">
            <v>7511945</v>
          </cell>
          <cell r="AS222">
            <v>6155806</v>
          </cell>
          <cell r="AT222">
            <v>1352150</v>
          </cell>
          <cell r="AU222">
            <v>150239</v>
          </cell>
          <cell r="AV222">
            <v>15170140</v>
          </cell>
          <cell r="AW222">
            <v>68953</v>
          </cell>
          <cell r="AX222">
            <v>15165</v>
          </cell>
          <cell r="AY222">
            <v>1685</v>
          </cell>
          <cell r="AZ222">
            <v>85803</v>
          </cell>
          <cell r="BA222">
            <v>545023</v>
          </cell>
          <cell r="BB222">
            <v>122630</v>
          </cell>
          <cell r="BC222">
            <v>13626</v>
          </cell>
          <cell r="BD222">
            <v>681279</v>
          </cell>
          <cell r="BE222">
            <v>0</v>
          </cell>
          <cell r="BF222">
            <v>0</v>
          </cell>
          <cell r="BG222">
            <v>0</v>
          </cell>
          <cell r="BH222">
            <v>0</v>
          </cell>
          <cell r="BI222">
            <v>0</v>
          </cell>
          <cell r="BJ222">
            <v>0</v>
          </cell>
          <cell r="BK222">
            <v>0</v>
          </cell>
          <cell r="BL222">
            <v>0</v>
          </cell>
          <cell r="BM222">
            <v>6468</v>
          </cell>
          <cell r="BN222">
            <v>1455</v>
          </cell>
          <cell r="BO222">
            <v>162</v>
          </cell>
          <cell r="BP222">
            <v>8085</v>
          </cell>
          <cell r="BQ222">
            <v>301599</v>
          </cell>
          <cell r="BR222">
            <v>67860</v>
          </cell>
          <cell r="BS222">
            <v>7540</v>
          </cell>
          <cell r="BT222">
            <v>376999</v>
          </cell>
          <cell r="BU222">
            <v>922043</v>
          </cell>
          <cell r="BV222">
            <v>207110</v>
          </cell>
          <cell r="BW222">
            <v>23013</v>
          </cell>
          <cell r="BX222">
            <v>1152166</v>
          </cell>
          <cell r="BY222" t="str">
            <v>Rother</v>
          </cell>
          <cell r="BZ222" t="str">
            <v>East Sussex</v>
          </cell>
          <cell r="CA222" t="str">
            <v>East Sussex Fire Authority</v>
          </cell>
        </row>
        <row r="223">
          <cell r="A223">
            <v>216</v>
          </cell>
          <cell r="B223" t="str">
            <v>Rotherham</v>
          </cell>
          <cell r="C223" t="str">
            <v>E4403</v>
          </cell>
          <cell r="D223">
            <v>72254333.700000003</v>
          </cell>
          <cell r="E223">
            <v>55712.41</v>
          </cell>
          <cell r="F223">
            <v>0</v>
          </cell>
          <cell r="G223">
            <v>307775</v>
          </cell>
          <cell r="H223">
            <v>0</v>
          </cell>
          <cell r="I223">
            <v>307775</v>
          </cell>
          <cell r="J223">
            <v>0</v>
          </cell>
          <cell r="K223">
            <v>0</v>
          </cell>
          <cell r="L223">
            <v>0</v>
          </cell>
          <cell r="M223">
            <v>151830</v>
          </cell>
          <cell r="N223">
            <v>151830</v>
          </cell>
          <cell r="O223">
            <v>0</v>
          </cell>
          <cell r="P223">
            <v>71850441.099999994</v>
          </cell>
          <cell r="Q223">
            <v>35925221.100000001</v>
          </cell>
          <cell r="R223">
            <v>35206716</v>
          </cell>
          <cell r="S223">
            <v>0</v>
          </cell>
          <cell r="T223">
            <v>718504</v>
          </cell>
          <cell r="U223">
            <v>71850441</v>
          </cell>
          <cell r="V223">
            <v>462440</v>
          </cell>
          <cell r="W223">
            <v>35462781.100000001</v>
          </cell>
          <cell r="X223">
            <v>307775</v>
          </cell>
          <cell r="Y223">
            <v>307775</v>
          </cell>
          <cell r="Z223">
            <v>0</v>
          </cell>
          <cell r="AA223">
            <v>0</v>
          </cell>
          <cell r="AB223">
            <v>0</v>
          </cell>
          <cell r="AC223">
            <v>0</v>
          </cell>
          <cell r="AD223">
            <v>151830</v>
          </cell>
          <cell r="AE223">
            <v>0</v>
          </cell>
          <cell r="AF223">
            <v>151830</v>
          </cell>
          <cell r="AG223">
            <v>462440</v>
          </cell>
          <cell r="AH223">
            <v>0</v>
          </cell>
          <cell r="AI223">
            <v>0</v>
          </cell>
          <cell r="AJ223">
            <v>462440</v>
          </cell>
          <cell r="AK223">
            <v>0</v>
          </cell>
          <cell r="AL223">
            <v>0</v>
          </cell>
          <cell r="AM223">
            <v>-1531916</v>
          </cell>
          <cell r="AN223">
            <v>-1501277.7</v>
          </cell>
          <cell r="AO223">
            <v>0</v>
          </cell>
          <cell r="AP223">
            <v>-30638.32</v>
          </cell>
          <cell r="AQ223">
            <v>-3063832</v>
          </cell>
          <cell r="AR223">
            <v>33930865</v>
          </cell>
          <cell r="AS223">
            <v>34627483</v>
          </cell>
          <cell r="AT223">
            <v>0</v>
          </cell>
          <cell r="AU223">
            <v>687866</v>
          </cell>
          <cell r="AV223">
            <v>69246214</v>
          </cell>
          <cell r="AW223">
            <v>383532</v>
          </cell>
          <cell r="AX223">
            <v>0</v>
          </cell>
          <cell r="AY223">
            <v>7627</v>
          </cell>
          <cell r="AZ223">
            <v>391159</v>
          </cell>
          <cell r="BA223">
            <v>1171487</v>
          </cell>
          <cell r="BB223">
            <v>0</v>
          </cell>
          <cell r="BC223">
            <v>23908</v>
          </cell>
          <cell r="BD223">
            <v>1195395</v>
          </cell>
          <cell r="BE223">
            <v>0</v>
          </cell>
          <cell r="BF223">
            <v>0</v>
          </cell>
          <cell r="BG223">
            <v>0</v>
          </cell>
          <cell r="BH223">
            <v>0</v>
          </cell>
          <cell r="BI223">
            <v>0</v>
          </cell>
          <cell r="BJ223">
            <v>0</v>
          </cell>
          <cell r="BK223">
            <v>0</v>
          </cell>
          <cell r="BL223">
            <v>0</v>
          </cell>
          <cell r="BM223">
            <v>0</v>
          </cell>
          <cell r="BN223">
            <v>0</v>
          </cell>
          <cell r="BO223">
            <v>0</v>
          </cell>
          <cell r="BP223">
            <v>0</v>
          </cell>
          <cell r="BQ223">
            <v>396161</v>
          </cell>
          <cell r="BR223">
            <v>0</v>
          </cell>
          <cell r="BS223">
            <v>8085</v>
          </cell>
          <cell r="BT223">
            <v>404246</v>
          </cell>
          <cell r="BU223">
            <v>1951180</v>
          </cell>
          <cell r="BV223">
            <v>0</v>
          </cell>
          <cell r="BW223">
            <v>39620</v>
          </cell>
          <cell r="BX223">
            <v>1990800</v>
          </cell>
          <cell r="BY223" t="str">
            <v>Rotherham</v>
          </cell>
          <cell r="BZ223" t="str">
            <v>MD</v>
          </cell>
          <cell r="CA223" t="str">
            <v>South Yorkshire Fire</v>
          </cell>
        </row>
        <row r="224">
          <cell r="A224">
            <v>217</v>
          </cell>
          <cell r="B224" t="str">
            <v>Rugby</v>
          </cell>
          <cell r="C224" t="str">
            <v>E3733</v>
          </cell>
          <cell r="D224">
            <v>41289853</v>
          </cell>
          <cell r="E224">
            <v>29110</v>
          </cell>
          <cell r="F224">
            <v>0</v>
          </cell>
          <cell r="G224">
            <v>135186</v>
          </cell>
          <cell r="H224">
            <v>0</v>
          </cell>
          <cell r="I224">
            <v>135186</v>
          </cell>
          <cell r="J224">
            <v>0</v>
          </cell>
          <cell r="K224">
            <v>0</v>
          </cell>
          <cell r="L224">
            <v>0</v>
          </cell>
          <cell r="M224">
            <v>0</v>
          </cell>
          <cell r="N224">
            <v>0</v>
          </cell>
          <cell r="O224">
            <v>0</v>
          </cell>
          <cell r="P224">
            <v>41183777</v>
          </cell>
          <cell r="Q224">
            <v>20591888</v>
          </cell>
          <cell r="R224">
            <v>16473511</v>
          </cell>
          <cell r="S224">
            <v>4118378</v>
          </cell>
          <cell r="T224">
            <v>0</v>
          </cell>
          <cell r="U224">
            <v>41183777</v>
          </cell>
          <cell r="V224">
            <v>0</v>
          </cell>
          <cell r="W224">
            <v>20591888</v>
          </cell>
          <cell r="X224">
            <v>135186</v>
          </cell>
          <cell r="Y224">
            <v>135186</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-844176.5</v>
          </cell>
          <cell r="AN224">
            <v>-675341.2</v>
          </cell>
          <cell r="AO224">
            <v>-168835.3</v>
          </cell>
          <cell r="AP224">
            <v>0</v>
          </cell>
          <cell r="AQ224">
            <v>-1688353</v>
          </cell>
          <cell r="AR224">
            <v>19747712</v>
          </cell>
          <cell r="AS224">
            <v>15933356</v>
          </cell>
          <cell r="AT224">
            <v>3949543</v>
          </cell>
          <cell r="AU224">
            <v>0</v>
          </cell>
          <cell r="AV224">
            <v>39630610</v>
          </cell>
          <cell r="AW224">
            <v>176313</v>
          </cell>
          <cell r="AX224">
            <v>43720</v>
          </cell>
          <cell r="AY224">
            <v>0</v>
          </cell>
          <cell r="AZ224">
            <v>220033</v>
          </cell>
          <cell r="BA224">
            <v>346599</v>
          </cell>
          <cell r="BB224">
            <v>86650</v>
          </cell>
          <cell r="BC224">
            <v>0</v>
          </cell>
          <cell r="BD224">
            <v>433249</v>
          </cell>
          <cell r="BE224">
            <v>0</v>
          </cell>
          <cell r="BF224">
            <v>0</v>
          </cell>
          <cell r="BG224">
            <v>0</v>
          </cell>
          <cell r="BH224">
            <v>0</v>
          </cell>
          <cell r="BI224">
            <v>0</v>
          </cell>
          <cell r="BJ224">
            <v>0</v>
          </cell>
          <cell r="BK224">
            <v>0</v>
          </cell>
          <cell r="BL224">
            <v>0</v>
          </cell>
          <cell r="BM224">
            <v>0</v>
          </cell>
          <cell r="BN224">
            <v>0</v>
          </cell>
          <cell r="BO224">
            <v>0</v>
          </cell>
          <cell r="BP224">
            <v>0</v>
          </cell>
          <cell r="BQ224">
            <v>163067</v>
          </cell>
          <cell r="BR224">
            <v>40767</v>
          </cell>
          <cell r="BS224">
            <v>0</v>
          </cell>
          <cell r="BT224">
            <v>203834</v>
          </cell>
          <cell r="BU224">
            <v>685979</v>
          </cell>
          <cell r="BV224">
            <v>171137</v>
          </cell>
          <cell r="BW224">
            <v>0</v>
          </cell>
          <cell r="BX224">
            <v>857116</v>
          </cell>
          <cell r="BY224" t="str">
            <v>Rugby</v>
          </cell>
          <cell r="BZ224" t="str">
            <v>Warwickshire</v>
          </cell>
          <cell r="CA224" t="str">
            <v>County</v>
          </cell>
        </row>
        <row r="225">
          <cell r="A225">
            <v>218</v>
          </cell>
          <cell r="B225" t="str">
            <v>Runnymede</v>
          </cell>
          <cell r="C225" t="str">
            <v>E3636</v>
          </cell>
          <cell r="D225">
            <v>43942074.700000003</v>
          </cell>
          <cell r="E225">
            <v>0</v>
          </cell>
          <cell r="F225">
            <v>2072.58</v>
          </cell>
          <cell r="G225">
            <v>127393</v>
          </cell>
          <cell r="H225">
            <v>0</v>
          </cell>
          <cell r="I225">
            <v>127393</v>
          </cell>
          <cell r="J225">
            <v>0</v>
          </cell>
          <cell r="K225">
            <v>0</v>
          </cell>
          <cell r="L225">
            <v>0</v>
          </cell>
          <cell r="M225">
            <v>0</v>
          </cell>
          <cell r="N225">
            <v>0</v>
          </cell>
          <cell r="O225">
            <v>0</v>
          </cell>
          <cell r="P225">
            <v>43812609.200000003</v>
          </cell>
          <cell r="Q225">
            <v>21906304.199999999</v>
          </cell>
          <cell r="R225">
            <v>17525044</v>
          </cell>
          <cell r="S225">
            <v>4381261</v>
          </cell>
          <cell r="T225">
            <v>0</v>
          </cell>
          <cell r="U225">
            <v>43812609</v>
          </cell>
          <cell r="V225">
            <v>0</v>
          </cell>
          <cell r="W225">
            <v>21906304.199999999</v>
          </cell>
          <cell r="X225">
            <v>127393</v>
          </cell>
          <cell r="Y225">
            <v>127393</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-780858.68</v>
          </cell>
          <cell r="AN225">
            <v>-624686.93999999994</v>
          </cell>
          <cell r="AO225">
            <v>-156171.74</v>
          </cell>
          <cell r="AP225">
            <v>0</v>
          </cell>
          <cell r="AQ225">
            <v>-1561717.4</v>
          </cell>
          <cell r="AR225">
            <v>21125445</v>
          </cell>
          <cell r="AS225">
            <v>17027750</v>
          </cell>
          <cell r="AT225">
            <v>4225089</v>
          </cell>
          <cell r="AU225">
            <v>0</v>
          </cell>
          <cell r="AV225">
            <v>42378285</v>
          </cell>
          <cell r="AW225">
            <v>187393</v>
          </cell>
          <cell r="AX225">
            <v>46510</v>
          </cell>
          <cell r="AY225">
            <v>0</v>
          </cell>
          <cell r="AZ225">
            <v>233903</v>
          </cell>
          <cell r="BA225">
            <v>244344</v>
          </cell>
          <cell r="BB225">
            <v>61086</v>
          </cell>
          <cell r="BC225">
            <v>0</v>
          </cell>
          <cell r="BD225">
            <v>305430</v>
          </cell>
          <cell r="BE225">
            <v>0</v>
          </cell>
          <cell r="BF225">
            <v>0</v>
          </cell>
          <cell r="BG225">
            <v>0</v>
          </cell>
          <cell r="BH225">
            <v>0</v>
          </cell>
          <cell r="BI225">
            <v>0</v>
          </cell>
          <cell r="BJ225">
            <v>0</v>
          </cell>
          <cell r="BK225">
            <v>0</v>
          </cell>
          <cell r="BL225">
            <v>0</v>
          </cell>
          <cell r="BM225">
            <v>16170</v>
          </cell>
          <cell r="BN225">
            <v>4042</v>
          </cell>
          <cell r="BO225">
            <v>0</v>
          </cell>
          <cell r="BP225">
            <v>20212</v>
          </cell>
          <cell r="BQ225">
            <v>223144</v>
          </cell>
          <cell r="BR225">
            <v>55786</v>
          </cell>
          <cell r="BS225">
            <v>0</v>
          </cell>
          <cell r="BT225">
            <v>278930</v>
          </cell>
          <cell r="BU225">
            <v>671051</v>
          </cell>
          <cell r="BV225">
            <v>167424</v>
          </cell>
          <cell r="BW225">
            <v>0</v>
          </cell>
          <cell r="BX225">
            <v>838475</v>
          </cell>
          <cell r="BY225" t="str">
            <v>Runnymede</v>
          </cell>
          <cell r="BZ225" t="str">
            <v>Surrey</v>
          </cell>
          <cell r="CA225" t="str">
            <v>County</v>
          </cell>
        </row>
        <row r="226">
          <cell r="A226">
            <v>219</v>
          </cell>
          <cell r="B226" t="str">
            <v>Rushcliffe</v>
          </cell>
          <cell r="C226" t="str">
            <v>E3038</v>
          </cell>
          <cell r="D226">
            <v>26488945.300000001</v>
          </cell>
          <cell r="E226">
            <v>440895.75</v>
          </cell>
          <cell r="F226">
            <v>0</v>
          </cell>
          <cell r="G226">
            <v>109949</v>
          </cell>
          <cell r="H226">
            <v>0</v>
          </cell>
          <cell r="I226">
            <v>109949</v>
          </cell>
          <cell r="J226">
            <v>0</v>
          </cell>
          <cell r="K226">
            <v>0</v>
          </cell>
          <cell r="L226">
            <v>0</v>
          </cell>
          <cell r="M226">
            <v>0</v>
          </cell>
          <cell r="N226">
            <v>0</v>
          </cell>
          <cell r="O226">
            <v>0</v>
          </cell>
          <cell r="P226">
            <v>26819892.100000001</v>
          </cell>
          <cell r="Q226">
            <v>13409946.1</v>
          </cell>
          <cell r="R226">
            <v>10727957</v>
          </cell>
          <cell r="S226">
            <v>2413790</v>
          </cell>
          <cell r="T226">
            <v>268199</v>
          </cell>
          <cell r="U226">
            <v>26819892</v>
          </cell>
          <cell r="V226">
            <v>0</v>
          </cell>
          <cell r="W226">
            <v>13409946.1</v>
          </cell>
          <cell r="X226">
            <v>109949</v>
          </cell>
          <cell r="Y226">
            <v>109949</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-692817.25</v>
          </cell>
          <cell r="AN226">
            <v>-554253.80000000005</v>
          </cell>
          <cell r="AO226">
            <v>-124707.11</v>
          </cell>
          <cell r="AP226">
            <v>-13856.35</v>
          </cell>
          <cell r="AQ226">
            <v>-1385634.5</v>
          </cell>
          <cell r="AR226">
            <v>12717129</v>
          </cell>
          <cell r="AS226">
            <v>10283652</v>
          </cell>
          <cell r="AT226">
            <v>2289083</v>
          </cell>
          <cell r="AU226">
            <v>254343</v>
          </cell>
          <cell r="AV226">
            <v>25544207</v>
          </cell>
          <cell r="AW226">
            <v>115052</v>
          </cell>
          <cell r="AX226">
            <v>25624</v>
          </cell>
          <cell r="AY226">
            <v>2847</v>
          </cell>
          <cell r="AZ226">
            <v>143523</v>
          </cell>
          <cell r="BA226">
            <v>354962</v>
          </cell>
          <cell r="BB226">
            <v>79867</v>
          </cell>
          <cell r="BC226">
            <v>8874</v>
          </cell>
          <cell r="BD226">
            <v>443703</v>
          </cell>
          <cell r="BE226">
            <v>4042</v>
          </cell>
          <cell r="BF226">
            <v>910</v>
          </cell>
          <cell r="BG226">
            <v>101</v>
          </cell>
          <cell r="BH226">
            <v>5053</v>
          </cell>
          <cell r="BI226">
            <v>4042</v>
          </cell>
          <cell r="BJ226">
            <v>910</v>
          </cell>
          <cell r="BK226">
            <v>101</v>
          </cell>
          <cell r="BL226">
            <v>5053</v>
          </cell>
          <cell r="BM226">
            <v>8456</v>
          </cell>
          <cell r="BN226">
            <v>1903</v>
          </cell>
          <cell r="BO226">
            <v>211</v>
          </cell>
          <cell r="BP226">
            <v>10570</v>
          </cell>
          <cell r="BQ226">
            <v>128660</v>
          </cell>
          <cell r="BR226">
            <v>28949</v>
          </cell>
          <cell r="BS226">
            <v>3217</v>
          </cell>
          <cell r="BT226">
            <v>160826</v>
          </cell>
          <cell r="BU226">
            <v>615214</v>
          </cell>
          <cell r="BV226">
            <v>138163</v>
          </cell>
          <cell r="BW226">
            <v>15351</v>
          </cell>
          <cell r="BX226">
            <v>768728</v>
          </cell>
          <cell r="BY226" t="str">
            <v>Rushcliffe</v>
          </cell>
          <cell r="BZ226" t="str">
            <v>Nottinghamshire</v>
          </cell>
          <cell r="CA226" t="str">
            <v>Nottinghamshire Fire Authority</v>
          </cell>
        </row>
        <row r="227">
          <cell r="A227">
            <v>220</v>
          </cell>
          <cell r="B227" t="str">
            <v>Rushmoor</v>
          </cell>
          <cell r="C227" t="str">
            <v>E1740</v>
          </cell>
          <cell r="D227">
            <v>39953811.399999999</v>
          </cell>
          <cell r="E227">
            <v>6725</v>
          </cell>
          <cell r="F227">
            <v>0</v>
          </cell>
          <cell r="G227">
            <v>124863</v>
          </cell>
          <cell r="H227">
            <v>0</v>
          </cell>
          <cell r="I227">
            <v>124863</v>
          </cell>
          <cell r="J227">
            <v>0</v>
          </cell>
          <cell r="K227">
            <v>0</v>
          </cell>
          <cell r="L227">
            <v>0</v>
          </cell>
          <cell r="M227">
            <v>0</v>
          </cell>
          <cell r="N227">
            <v>0</v>
          </cell>
          <cell r="O227">
            <v>0</v>
          </cell>
          <cell r="P227">
            <v>39835673.399999999</v>
          </cell>
          <cell r="Q227">
            <v>19917836.399999999</v>
          </cell>
          <cell r="R227">
            <v>15934269</v>
          </cell>
          <cell r="S227">
            <v>3585211</v>
          </cell>
          <cell r="T227">
            <v>398357</v>
          </cell>
          <cell r="U227">
            <v>39835673</v>
          </cell>
          <cell r="V227">
            <v>0</v>
          </cell>
          <cell r="W227">
            <v>19917836.399999999</v>
          </cell>
          <cell r="X227">
            <v>124863</v>
          </cell>
          <cell r="Y227">
            <v>124863</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-5592197.5</v>
          </cell>
          <cell r="AN227">
            <v>-4473758</v>
          </cell>
          <cell r="AO227">
            <v>-1006595.6</v>
          </cell>
          <cell r="AP227">
            <v>-111843.95</v>
          </cell>
          <cell r="AQ227">
            <v>-11184395</v>
          </cell>
          <cell r="AR227">
            <v>14325639</v>
          </cell>
          <cell r="AS227">
            <v>11585374</v>
          </cell>
          <cell r="AT227">
            <v>2578615</v>
          </cell>
          <cell r="AU227">
            <v>286513</v>
          </cell>
          <cell r="AV227">
            <v>28776141</v>
          </cell>
          <cell r="AW227">
            <v>170479</v>
          </cell>
          <cell r="AX227">
            <v>38060</v>
          </cell>
          <cell r="AY227">
            <v>4229</v>
          </cell>
          <cell r="AZ227">
            <v>212768</v>
          </cell>
          <cell r="BA227">
            <v>232799</v>
          </cell>
          <cell r="BB227">
            <v>52380</v>
          </cell>
          <cell r="BC227">
            <v>5820</v>
          </cell>
          <cell r="BD227">
            <v>290999</v>
          </cell>
          <cell r="BE227">
            <v>10589</v>
          </cell>
          <cell r="BF227">
            <v>2383</v>
          </cell>
          <cell r="BG227">
            <v>265</v>
          </cell>
          <cell r="BH227">
            <v>13237</v>
          </cell>
          <cell r="BI227">
            <v>35219</v>
          </cell>
          <cell r="BJ227">
            <v>7924</v>
          </cell>
          <cell r="BK227">
            <v>880</v>
          </cell>
          <cell r="BL227">
            <v>44023</v>
          </cell>
          <cell r="BM227">
            <v>9298</v>
          </cell>
          <cell r="BN227">
            <v>2092</v>
          </cell>
          <cell r="BO227">
            <v>232</v>
          </cell>
          <cell r="BP227">
            <v>11622</v>
          </cell>
          <cell r="BQ227">
            <v>227859</v>
          </cell>
          <cell r="BR227">
            <v>51269</v>
          </cell>
          <cell r="BS227">
            <v>5697</v>
          </cell>
          <cell r="BT227">
            <v>284825</v>
          </cell>
          <cell r="BU227">
            <v>686243</v>
          </cell>
          <cell r="BV227">
            <v>154108</v>
          </cell>
          <cell r="BW227">
            <v>17123</v>
          </cell>
          <cell r="BX227">
            <v>857474</v>
          </cell>
          <cell r="BY227" t="str">
            <v>Rushmoor</v>
          </cell>
          <cell r="BZ227" t="str">
            <v>Hampshire</v>
          </cell>
          <cell r="CA227" t="str">
            <v>Hampshire Fire Authority</v>
          </cell>
        </row>
        <row r="228">
          <cell r="A228">
            <v>221</v>
          </cell>
          <cell r="B228" t="str">
            <v>Rutland</v>
          </cell>
          <cell r="C228" t="str">
            <v>E2402</v>
          </cell>
          <cell r="D228">
            <v>9954737</v>
          </cell>
          <cell r="E228">
            <v>17261</v>
          </cell>
          <cell r="F228">
            <v>0</v>
          </cell>
          <cell r="G228">
            <v>53083</v>
          </cell>
          <cell r="H228">
            <v>0</v>
          </cell>
          <cell r="I228">
            <v>53083</v>
          </cell>
          <cell r="J228">
            <v>0</v>
          </cell>
          <cell r="K228">
            <v>0</v>
          </cell>
          <cell r="L228">
            <v>0</v>
          </cell>
          <cell r="M228">
            <v>0</v>
          </cell>
          <cell r="N228">
            <v>0</v>
          </cell>
          <cell r="O228">
            <v>0</v>
          </cell>
          <cell r="P228">
            <v>9918915</v>
          </cell>
          <cell r="Q228">
            <v>4959458</v>
          </cell>
          <cell r="R228">
            <v>4860268</v>
          </cell>
          <cell r="S228">
            <v>0</v>
          </cell>
          <cell r="T228">
            <v>99189</v>
          </cell>
          <cell r="U228">
            <v>9918915</v>
          </cell>
          <cell r="V228">
            <v>0</v>
          </cell>
          <cell r="W228">
            <v>4959458</v>
          </cell>
          <cell r="X228">
            <v>53083</v>
          </cell>
          <cell r="Y228">
            <v>53083</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57018.67</v>
          </cell>
          <cell r="AN228">
            <v>55878.29</v>
          </cell>
          <cell r="AO228">
            <v>0</v>
          </cell>
          <cell r="AP228">
            <v>1140.3699999999999</v>
          </cell>
          <cell r="AQ228">
            <v>114037.33</v>
          </cell>
          <cell r="AR228">
            <v>5016477</v>
          </cell>
          <cell r="AS228">
            <v>4969229</v>
          </cell>
          <cell r="AT228">
            <v>0</v>
          </cell>
          <cell r="AU228">
            <v>100329</v>
          </cell>
          <cell r="AV228">
            <v>10086035</v>
          </cell>
          <cell r="AW228">
            <v>52159</v>
          </cell>
          <cell r="AX228">
            <v>0</v>
          </cell>
          <cell r="AY228">
            <v>1053</v>
          </cell>
          <cell r="AZ228">
            <v>53212</v>
          </cell>
          <cell r="BA228">
            <v>200189</v>
          </cell>
          <cell r="BB228">
            <v>0</v>
          </cell>
          <cell r="BC228">
            <v>4086</v>
          </cell>
          <cell r="BD228">
            <v>204275</v>
          </cell>
          <cell r="BE228">
            <v>4942</v>
          </cell>
          <cell r="BF228">
            <v>0</v>
          </cell>
          <cell r="BG228">
            <v>101</v>
          </cell>
          <cell r="BH228">
            <v>5043</v>
          </cell>
          <cell r="BI228">
            <v>4846</v>
          </cell>
          <cell r="BJ228">
            <v>0</v>
          </cell>
          <cell r="BK228">
            <v>99</v>
          </cell>
          <cell r="BL228">
            <v>4945</v>
          </cell>
          <cell r="BM228">
            <v>13174</v>
          </cell>
          <cell r="BN228">
            <v>0</v>
          </cell>
          <cell r="BO228">
            <v>269</v>
          </cell>
          <cell r="BP228">
            <v>13443</v>
          </cell>
          <cell r="BQ228">
            <v>85441</v>
          </cell>
          <cell r="BR228">
            <v>0</v>
          </cell>
          <cell r="BS228">
            <v>1744</v>
          </cell>
          <cell r="BT228">
            <v>87185</v>
          </cell>
          <cell r="BU228">
            <v>360751</v>
          </cell>
          <cell r="BV228">
            <v>0</v>
          </cell>
          <cell r="BW228">
            <v>7352</v>
          </cell>
          <cell r="BX228">
            <v>368103</v>
          </cell>
          <cell r="BY228" t="str">
            <v>Rutland UA</v>
          </cell>
          <cell r="BZ228" t="str">
            <v>UA</v>
          </cell>
          <cell r="CA228" t="str">
            <v>Leicestershire Fire Authority</v>
          </cell>
        </row>
        <row r="229">
          <cell r="A229">
            <v>222</v>
          </cell>
          <cell r="B229" t="str">
            <v>Ryedale</v>
          </cell>
          <cell r="C229" t="str">
            <v>E2755</v>
          </cell>
          <cell r="D229">
            <v>16242610</v>
          </cell>
          <cell r="E229">
            <v>50014</v>
          </cell>
          <cell r="F229">
            <v>0</v>
          </cell>
          <cell r="G229">
            <v>111446</v>
          </cell>
          <cell r="H229">
            <v>0</v>
          </cell>
          <cell r="I229">
            <v>111446</v>
          </cell>
          <cell r="J229">
            <v>0</v>
          </cell>
          <cell r="K229">
            <v>0</v>
          </cell>
          <cell r="L229">
            <v>0</v>
          </cell>
          <cell r="M229">
            <v>0</v>
          </cell>
          <cell r="N229">
            <v>0</v>
          </cell>
          <cell r="O229">
            <v>0</v>
          </cell>
          <cell r="P229">
            <v>16181178</v>
          </cell>
          <cell r="Q229">
            <v>8090589</v>
          </cell>
          <cell r="R229">
            <v>6472471</v>
          </cell>
          <cell r="S229">
            <v>1456306</v>
          </cell>
          <cell r="T229">
            <v>161812</v>
          </cell>
          <cell r="U229">
            <v>16181178</v>
          </cell>
          <cell r="V229">
            <v>0</v>
          </cell>
          <cell r="W229">
            <v>8090589</v>
          </cell>
          <cell r="X229">
            <v>111446</v>
          </cell>
          <cell r="Y229">
            <v>111446</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-537967</v>
          </cell>
          <cell r="AN229">
            <v>-430373.6</v>
          </cell>
          <cell r="AO229">
            <v>-96834.06</v>
          </cell>
          <cell r="AP229">
            <v>-10759.34</v>
          </cell>
          <cell r="AQ229">
            <v>-1075934</v>
          </cell>
          <cell r="AR229">
            <v>7552622</v>
          </cell>
          <cell r="AS229">
            <v>6153543</v>
          </cell>
          <cell r="AT229">
            <v>1359472</v>
          </cell>
          <cell r="AU229">
            <v>151053</v>
          </cell>
          <cell r="AV229">
            <v>15216690</v>
          </cell>
          <cell r="AW229">
            <v>69893</v>
          </cell>
          <cell r="AX229">
            <v>15460</v>
          </cell>
          <cell r="AY229">
            <v>1718</v>
          </cell>
          <cell r="AZ229">
            <v>87071</v>
          </cell>
          <cell r="BA229">
            <v>418597</v>
          </cell>
          <cell r="BB229">
            <v>94184</v>
          </cell>
          <cell r="BC229">
            <v>10465</v>
          </cell>
          <cell r="BD229">
            <v>523246</v>
          </cell>
          <cell r="BE229">
            <v>6064</v>
          </cell>
          <cell r="BF229">
            <v>1364</v>
          </cell>
          <cell r="BG229">
            <v>152</v>
          </cell>
          <cell r="BH229">
            <v>7580</v>
          </cell>
          <cell r="BI229">
            <v>0</v>
          </cell>
          <cell r="BJ229">
            <v>0</v>
          </cell>
          <cell r="BK229">
            <v>0</v>
          </cell>
          <cell r="BL229">
            <v>0</v>
          </cell>
          <cell r="BM229">
            <v>18191</v>
          </cell>
          <cell r="BN229">
            <v>4093</v>
          </cell>
          <cell r="BO229">
            <v>455</v>
          </cell>
          <cell r="BP229">
            <v>22739</v>
          </cell>
          <cell r="BQ229">
            <v>140282</v>
          </cell>
          <cell r="BR229">
            <v>31564</v>
          </cell>
          <cell r="BS229">
            <v>3507</v>
          </cell>
          <cell r="BT229">
            <v>175353</v>
          </cell>
          <cell r="BU229">
            <v>653027</v>
          </cell>
          <cell r="BV229">
            <v>146665</v>
          </cell>
          <cell r="BW229">
            <v>16297</v>
          </cell>
          <cell r="BX229">
            <v>815989</v>
          </cell>
          <cell r="BY229" t="str">
            <v>Ryedale</v>
          </cell>
          <cell r="BZ229" t="str">
            <v>North Yorkshire</v>
          </cell>
          <cell r="CA229" t="str">
            <v>North Yorkshire Fire Authority</v>
          </cell>
        </row>
        <row r="230">
          <cell r="A230">
            <v>223</v>
          </cell>
          <cell r="B230" t="str">
            <v>Salford</v>
          </cell>
          <cell r="C230" t="str">
            <v>E4206</v>
          </cell>
          <cell r="D230">
            <v>89622748</v>
          </cell>
          <cell r="E230">
            <v>43782</v>
          </cell>
          <cell r="F230">
            <v>0</v>
          </cell>
          <cell r="G230">
            <v>445614</v>
          </cell>
          <cell r="H230">
            <v>0</v>
          </cell>
          <cell r="I230">
            <v>445614</v>
          </cell>
          <cell r="J230">
            <v>0</v>
          </cell>
          <cell r="K230">
            <v>0</v>
          </cell>
          <cell r="L230">
            <v>0</v>
          </cell>
          <cell r="M230">
            <v>0</v>
          </cell>
          <cell r="N230">
            <v>0</v>
          </cell>
          <cell r="O230">
            <v>0</v>
          </cell>
          <cell r="P230">
            <v>89220916</v>
          </cell>
          <cell r="Q230">
            <v>44610458</v>
          </cell>
          <cell r="R230">
            <v>43718249</v>
          </cell>
          <cell r="S230">
            <v>0</v>
          </cell>
          <cell r="T230">
            <v>892209</v>
          </cell>
          <cell r="U230">
            <v>89220916</v>
          </cell>
          <cell r="V230">
            <v>0</v>
          </cell>
          <cell r="W230">
            <v>44610458</v>
          </cell>
          <cell r="X230">
            <v>445614</v>
          </cell>
          <cell r="Y230">
            <v>445614</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3065306</v>
          </cell>
          <cell r="AN230">
            <v>3003999.88</v>
          </cell>
          <cell r="AO230">
            <v>0</v>
          </cell>
          <cell r="AP230">
            <v>61306.12</v>
          </cell>
          <cell r="AQ230">
            <v>6130612</v>
          </cell>
          <cell r="AR230">
            <v>47675764</v>
          </cell>
          <cell r="AS230">
            <v>47167863</v>
          </cell>
          <cell r="AT230">
            <v>0</v>
          </cell>
          <cell r="AU230">
            <v>953515</v>
          </cell>
          <cell r="AV230">
            <v>95797142</v>
          </cell>
          <cell r="AW230">
            <v>468831</v>
          </cell>
          <cell r="AX230">
            <v>0</v>
          </cell>
          <cell r="AY230">
            <v>9471</v>
          </cell>
          <cell r="AZ230">
            <v>478302</v>
          </cell>
          <cell r="BA230">
            <v>999743</v>
          </cell>
          <cell r="BB230">
            <v>0</v>
          </cell>
          <cell r="BC230">
            <v>20403</v>
          </cell>
          <cell r="BD230">
            <v>1020146</v>
          </cell>
          <cell r="BE230">
            <v>0</v>
          </cell>
          <cell r="BF230">
            <v>0</v>
          </cell>
          <cell r="BG230">
            <v>0</v>
          </cell>
          <cell r="BH230">
            <v>0</v>
          </cell>
          <cell r="BI230">
            <v>371401</v>
          </cell>
          <cell r="BJ230">
            <v>0</v>
          </cell>
          <cell r="BK230">
            <v>7580</v>
          </cell>
          <cell r="BL230">
            <v>378981</v>
          </cell>
          <cell r="BM230">
            <v>0</v>
          </cell>
          <cell r="BN230">
            <v>0</v>
          </cell>
          <cell r="BO230">
            <v>0</v>
          </cell>
          <cell r="BP230">
            <v>0</v>
          </cell>
          <cell r="BQ230">
            <v>990404</v>
          </cell>
          <cell r="BR230">
            <v>0</v>
          </cell>
          <cell r="BS230">
            <v>20212</v>
          </cell>
          <cell r="BT230">
            <v>1010616</v>
          </cell>
          <cell r="BU230">
            <v>2830379</v>
          </cell>
          <cell r="BV230">
            <v>0</v>
          </cell>
          <cell r="BW230">
            <v>57666</v>
          </cell>
          <cell r="BX230">
            <v>2888045</v>
          </cell>
          <cell r="BY230" t="str">
            <v>Salford</v>
          </cell>
          <cell r="BZ230" t="str">
            <v>MD</v>
          </cell>
          <cell r="CA230" t="str">
            <v>Greater Manchester Fire</v>
          </cell>
        </row>
        <row r="231">
          <cell r="A231">
            <v>224</v>
          </cell>
          <cell r="B231" t="str">
            <v>Sandwell</v>
          </cell>
          <cell r="C231" t="str">
            <v>E4604</v>
          </cell>
          <cell r="D231">
            <v>100725379</v>
          </cell>
          <cell r="E231">
            <v>14707</v>
          </cell>
          <cell r="F231">
            <v>0</v>
          </cell>
          <cell r="G231">
            <v>444854</v>
          </cell>
          <cell r="H231">
            <v>0</v>
          </cell>
          <cell r="I231">
            <v>444854</v>
          </cell>
          <cell r="J231">
            <v>0</v>
          </cell>
          <cell r="K231">
            <v>0</v>
          </cell>
          <cell r="L231">
            <v>0</v>
          </cell>
          <cell r="M231">
            <v>0</v>
          </cell>
          <cell r="N231">
            <v>0</v>
          </cell>
          <cell r="O231">
            <v>0</v>
          </cell>
          <cell r="P231">
            <v>100295232</v>
          </cell>
          <cell r="Q231">
            <v>50147616.5</v>
          </cell>
          <cell r="R231">
            <v>49144663</v>
          </cell>
          <cell r="S231">
            <v>0</v>
          </cell>
          <cell r="T231">
            <v>1002952</v>
          </cell>
          <cell r="U231">
            <v>100295232</v>
          </cell>
          <cell r="V231">
            <v>0</v>
          </cell>
          <cell r="W231">
            <v>50147616.5</v>
          </cell>
          <cell r="X231">
            <v>444854</v>
          </cell>
          <cell r="Y231">
            <v>444854</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-1147494</v>
          </cell>
          <cell r="AN231">
            <v>-1124544.1000000001</v>
          </cell>
          <cell r="AO231">
            <v>0</v>
          </cell>
          <cell r="AP231">
            <v>-22949.88</v>
          </cell>
          <cell r="AQ231">
            <v>-2294988</v>
          </cell>
          <cell r="AR231">
            <v>49000123</v>
          </cell>
          <cell r="AS231">
            <v>48464973</v>
          </cell>
          <cell r="AT231">
            <v>0</v>
          </cell>
          <cell r="AU231">
            <v>980002</v>
          </cell>
          <cell r="AV231">
            <v>98445098</v>
          </cell>
          <cell r="AW231">
            <v>526428</v>
          </cell>
          <cell r="AX231">
            <v>0</v>
          </cell>
          <cell r="AY231">
            <v>10647</v>
          </cell>
          <cell r="AZ231">
            <v>537075</v>
          </cell>
          <cell r="BA231">
            <v>1508036</v>
          </cell>
          <cell r="BB231">
            <v>0</v>
          </cell>
          <cell r="BC231">
            <v>30776</v>
          </cell>
          <cell r="BD231">
            <v>1538812</v>
          </cell>
          <cell r="BE231">
            <v>9904</v>
          </cell>
          <cell r="BF231">
            <v>0</v>
          </cell>
          <cell r="BG231">
            <v>202</v>
          </cell>
          <cell r="BH231">
            <v>10106</v>
          </cell>
          <cell r="BI231">
            <v>47738</v>
          </cell>
          <cell r="BJ231">
            <v>0</v>
          </cell>
          <cell r="BK231">
            <v>974</v>
          </cell>
          <cell r="BL231">
            <v>48712</v>
          </cell>
          <cell r="BM231">
            <v>7923</v>
          </cell>
          <cell r="BN231">
            <v>0</v>
          </cell>
          <cell r="BO231">
            <v>162</v>
          </cell>
          <cell r="BP231">
            <v>8085</v>
          </cell>
          <cell r="BQ231">
            <v>297121</v>
          </cell>
          <cell r="BR231">
            <v>0</v>
          </cell>
          <cell r="BS231">
            <v>6064</v>
          </cell>
          <cell r="BT231">
            <v>303185</v>
          </cell>
          <cell r="BU231">
            <v>2397150</v>
          </cell>
          <cell r="BV231">
            <v>0</v>
          </cell>
          <cell r="BW231">
            <v>48825</v>
          </cell>
          <cell r="BX231">
            <v>2445975</v>
          </cell>
          <cell r="BY231" t="str">
            <v>Sandwell</v>
          </cell>
          <cell r="BZ231" t="str">
            <v>MD</v>
          </cell>
          <cell r="CA231" t="str">
            <v>West Midlands Fire</v>
          </cell>
        </row>
        <row r="232">
          <cell r="A232">
            <v>225</v>
          </cell>
          <cell r="B232" t="str">
            <v>Scarborough</v>
          </cell>
          <cell r="C232" t="str">
            <v>E2736</v>
          </cell>
          <cell r="D232">
            <v>32725976</v>
          </cell>
          <cell r="E232">
            <v>171039</v>
          </cell>
          <cell r="F232">
            <v>0</v>
          </cell>
          <cell r="G232">
            <v>250789</v>
          </cell>
          <cell r="H232">
            <v>0</v>
          </cell>
          <cell r="I232">
            <v>250789</v>
          </cell>
          <cell r="J232">
            <v>0</v>
          </cell>
          <cell r="K232">
            <v>0</v>
          </cell>
          <cell r="L232">
            <v>0</v>
          </cell>
          <cell r="M232">
            <v>0</v>
          </cell>
          <cell r="N232">
            <v>0</v>
          </cell>
          <cell r="O232">
            <v>0</v>
          </cell>
          <cell r="P232">
            <v>32646226</v>
          </cell>
          <cell r="Q232">
            <v>16323114</v>
          </cell>
          <cell r="R232">
            <v>13058490</v>
          </cell>
          <cell r="S232">
            <v>2938160</v>
          </cell>
          <cell r="T232">
            <v>326462</v>
          </cell>
          <cell r="U232">
            <v>32646226</v>
          </cell>
          <cell r="V232">
            <v>0</v>
          </cell>
          <cell r="W232">
            <v>16323114</v>
          </cell>
          <cell r="X232">
            <v>250789</v>
          </cell>
          <cell r="Y232">
            <v>250789</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356677.5</v>
          </cell>
          <cell r="AN232">
            <v>285342</v>
          </cell>
          <cell r="AO232">
            <v>64201.95</v>
          </cell>
          <cell r="AP232">
            <v>7133.55</v>
          </cell>
          <cell r="AQ232">
            <v>713355</v>
          </cell>
          <cell r="AR232">
            <v>16679792</v>
          </cell>
          <cell r="AS232">
            <v>13594621</v>
          </cell>
          <cell r="AT232">
            <v>3002362</v>
          </cell>
          <cell r="AU232">
            <v>333596</v>
          </cell>
          <cell r="AV232">
            <v>33610370</v>
          </cell>
          <cell r="AW232">
            <v>141287</v>
          </cell>
          <cell r="AX232">
            <v>31191</v>
          </cell>
          <cell r="AY232">
            <v>3466</v>
          </cell>
          <cell r="AZ232">
            <v>175944</v>
          </cell>
          <cell r="BA232">
            <v>986305</v>
          </cell>
          <cell r="BB232">
            <v>221919</v>
          </cell>
          <cell r="BC232">
            <v>24658</v>
          </cell>
          <cell r="BD232">
            <v>1232882</v>
          </cell>
          <cell r="BE232">
            <v>2021</v>
          </cell>
          <cell r="BF232">
            <v>455</v>
          </cell>
          <cell r="BG232">
            <v>51</v>
          </cell>
          <cell r="BH232">
            <v>2527</v>
          </cell>
          <cell r="BI232">
            <v>54752</v>
          </cell>
          <cell r="BJ232">
            <v>12319</v>
          </cell>
          <cell r="BK232">
            <v>1369</v>
          </cell>
          <cell r="BL232">
            <v>68440</v>
          </cell>
          <cell r="BM232">
            <v>4042</v>
          </cell>
          <cell r="BN232">
            <v>910</v>
          </cell>
          <cell r="BO232">
            <v>101</v>
          </cell>
          <cell r="BP232">
            <v>5053</v>
          </cell>
          <cell r="BQ232">
            <v>275429</v>
          </cell>
          <cell r="BR232">
            <v>61972</v>
          </cell>
          <cell r="BS232">
            <v>6886</v>
          </cell>
          <cell r="BT232">
            <v>344287</v>
          </cell>
          <cell r="BU232">
            <v>1463836</v>
          </cell>
          <cell r="BV232">
            <v>328766</v>
          </cell>
          <cell r="BW232">
            <v>36531</v>
          </cell>
          <cell r="BX232">
            <v>1829133</v>
          </cell>
          <cell r="BY232" t="str">
            <v>Scarborough</v>
          </cell>
          <cell r="BZ232" t="str">
            <v>North Yorkshire</v>
          </cell>
          <cell r="CA232" t="str">
            <v>North Yorkshire Fire Authority</v>
          </cell>
        </row>
        <row r="233">
          <cell r="A233">
            <v>226</v>
          </cell>
          <cell r="B233" t="str">
            <v>Sedgemoor</v>
          </cell>
          <cell r="C233" t="str">
            <v>E3332</v>
          </cell>
          <cell r="D233">
            <v>35601339</v>
          </cell>
          <cell r="E233">
            <v>101814</v>
          </cell>
          <cell r="F233">
            <v>0</v>
          </cell>
          <cell r="G233">
            <v>162192</v>
          </cell>
          <cell r="H233">
            <v>0</v>
          </cell>
          <cell r="I233">
            <v>162192</v>
          </cell>
          <cell r="J233">
            <v>0</v>
          </cell>
          <cell r="K233">
            <v>0</v>
          </cell>
          <cell r="L233">
            <v>0</v>
          </cell>
          <cell r="M233">
            <v>82580</v>
          </cell>
          <cell r="N233">
            <v>82580</v>
          </cell>
          <cell r="O233">
            <v>0</v>
          </cell>
          <cell r="P233">
            <v>35458381</v>
          </cell>
          <cell r="Q233">
            <v>17729191</v>
          </cell>
          <cell r="R233">
            <v>14183352</v>
          </cell>
          <cell r="S233">
            <v>3191254</v>
          </cell>
          <cell r="T233">
            <v>354584</v>
          </cell>
          <cell r="U233">
            <v>35458381</v>
          </cell>
          <cell r="V233">
            <v>0</v>
          </cell>
          <cell r="W233">
            <v>17729191</v>
          </cell>
          <cell r="X233">
            <v>162192</v>
          </cell>
          <cell r="Y233">
            <v>162192</v>
          </cell>
          <cell r="Z233">
            <v>0</v>
          </cell>
          <cell r="AA233">
            <v>0</v>
          </cell>
          <cell r="AB233">
            <v>0</v>
          </cell>
          <cell r="AC233">
            <v>0</v>
          </cell>
          <cell r="AD233">
            <v>82580</v>
          </cell>
          <cell r="AE233">
            <v>0</v>
          </cell>
          <cell r="AF233">
            <v>82580</v>
          </cell>
          <cell r="AG233">
            <v>0</v>
          </cell>
          <cell r="AH233">
            <v>0</v>
          </cell>
          <cell r="AI233">
            <v>0</v>
          </cell>
          <cell r="AJ233">
            <v>0</v>
          </cell>
          <cell r="AK233">
            <v>0</v>
          </cell>
          <cell r="AL233">
            <v>0</v>
          </cell>
          <cell r="AM233">
            <v>-774251.5</v>
          </cell>
          <cell r="AN233">
            <v>-619401.19999999995</v>
          </cell>
          <cell r="AO233">
            <v>-139365.26999999999</v>
          </cell>
          <cell r="AP233">
            <v>-15485.03</v>
          </cell>
          <cell r="AQ233">
            <v>-1548503</v>
          </cell>
          <cell r="AR233">
            <v>16954940</v>
          </cell>
          <cell r="AS233">
            <v>13808723</v>
          </cell>
          <cell r="AT233">
            <v>3051889</v>
          </cell>
          <cell r="AU233">
            <v>339099</v>
          </cell>
          <cell r="AV233">
            <v>34154650</v>
          </cell>
          <cell r="AW233">
            <v>153165</v>
          </cell>
          <cell r="AX233">
            <v>33877</v>
          </cell>
          <cell r="AY233">
            <v>3764</v>
          </cell>
          <cell r="AZ233">
            <v>190806</v>
          </cell>
          <cell r="BA233">
            <v>520826</v>
          </cell>
          <cell r="BB233">
            <v>117186</v>
          </cell>
          <cell r="BC233">
            <v>13021</v>
          </cell>
          <cell r="BD233">
            <v>651033</v>
          </cell>
          <cell r="BE233">
            <v>0</v>
          </cell>
          <cell r="BF233">
            <v>0</v>
          </cell>
          <cell r="BG233">
            <v>0</v>
          </cell>
          <cell r="BH233">
            <v>0</v>
          </cell>
          <cell r="BI233">
            <v>16367</v>
          </cell>
          <cell r="BJ233">
            <v>3683</v>
          </cell>
          <cell r="BK233">
            <v>409</v>
          </cell>
          <cell r="BL233">
            <v>20459</v>
          </cell>
          <cell r="BM233">
            <v>0</v>
          </cell>
          <cell r="BN233">
            <v>0</v>
          </cell>
          <cell r="BO233">
            <v>0</v>
          </cell>
          <cell r="BP233">
            <v>0</v>
          </cell>
          <cell r="BQ233">
            <v>207834</v>
          </cell>
          <cell r="BR233">
            <v>20783</v>
          </cell>
          <cell r="BS233">
            <v>2309</v>
          </cell>
          <cell r="BT233">
            <v>230926</v>
          </cell>
          <cell r="BU233">
            <v>898192</v>
          </cell>
          <cell r="BV233">
            <v>175529</v>
          </cell>
          <cell r="BW233">
            <v>19503</v>
          </cell>
          <cell r="BX233">
            <v>1093224</v>
          </cell>
          <cell r="BY233" t="str">
            <v>Sedgemoor</v>
          </cell>
          <cell r="BZ233" t="str">
            <v>Somerset</v>
          </cell>
          <cell r="CA233" t="str">
            <v>Devon and Somerset Fire Authority</v>
          </cell>
        </row>
        <row r="234">
          <cell r="A234">
            <v>227</v>
          </cell>
          <cell r="B234" t="str">
            <v>Sefton</v>
          </cell>
          <cell r="C234" t="str">
            <v>E4304</v>
          </cell>
          <cell r="D234">
            <v>62191209</v>
          </cell>
          <cell r="E234">
            <v>20877</v>
          </cell>
          <cell r="F234">
            <v>0</v>
          </cell>
          <cell r="G234">
            <v>322496</v>
          </cell>
          <cell r="H234">
            <v>0</v>
          </cell>
          <cell r="I234">
            <v>322496</v>
          </cell>
          <cell r="J234">
            <v>0</v>
          </cell>
          <cell r="K234">
            <v>0</v>
          </cell>
          <cell r="L234">
            <v>0</v>
          </cell>
          <cell r="M234">
            <v>0</v>
          </cell>
          <cell r="N234">
            <v>0</v>
          </cell>
          <cell r="O234">
            <v>0</v>
          </cell>
          <cell r="P234">
            <v>61889590</v>
          </cell>
          <cell r="Q234">
            <v>30944795</v>
          </cell>
          <cell r="R234">
            <v>30325899</v>
          </cell>
          <cell r="S234">
            <v>0</v>
          </cell>
          <cell r="T234">
            <v>618896</v>
          </cell>
          <cell r="U234">
            <v>61889590</v>
          </cell>
          <cell r="V234">
            <v>0</v>
          </cell>
          <cell r="W234">
            <v>30944795</v>
          </cell>
          <cell r="X234">
            <v>322496</v>
          </cell>
          <cell r="Y234">
            <v>322496</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-1524110</v>
          </cell>
          <cell r="AN234">
            <v>-1493627.8</v>
          </cell>
          <cell r="AO234">
            <v>0</v>
          </cell>
          <cell r="AP234">
            <v>-30482.2</v>
          </cell>
          <cell r="AQ234">
            <v>-3048220</v>
          </cell>
          <cell r="AR234">
            <v>29420685</v>
          </cell>
          <cell r="AS234">
            <v>29154767</v>
          </cell>
          <cell r="AT234">
            <v>0</v>
          </cell>
          <cell r="AU234">
            <v>588414</v>
          </cell>
          <cell r="AV234">
            <v>59163866</v>
          </cell>
          <cell r="AW234">
            <v>325355</v>
          </cell>
          <cell r="AX234">
            <v>0</v>
          </cell>
          <cell r="AY234">
            <v>6570</v>
          </cell>
          <cell r="AZ234">
            <v>331925</v>
          </cell>
          <cell r="BA234">
            <v>1318668</v>
          </cell>
          <cell r="BB234">
            <v>0</v>
          </cell>
          <cell r="BC234">
            <v>26912</v>
          </cell>
          <cell r="BD234">
            <v>1345580</v>
          </cell>
          <cell r="BE234">
            <v>7477</v>
          </cell>
          <cell r="BF234">
            <v>0</v>
          </cell>
          <cell r="BG234">
            <v>153</v>
          </cell>
          <cell r="BH234">
            <v>7630</v>
          </cell>
          <cell r="BI234">
            <v>77027</v>
          </cell>
          <cell r="BJ234">
            <v>0</v>
          </cell>
          <cell r="BK234">
            <v>1572</v>
          </cell>
          <cell r="BL234">
            <v>78599</v>
          </cell>
          <cell r="BM234">
            <v>43931</v>
          </cell>
          <cell r="BN234">
            <v>0</v>
          </cell>
          <cell r="BO234">
            <v>897</v>
          </cell>
          <cell r="BP234">
            <v>44828</v>
          </cell>
          <cell r="BQ234">
            <v>761827</v>
          </cell>
          <cell r="BR234">
            <v>0</v>
          </cell>
          <cell r="BS234">
            <v>15548</v>
          </cell>
          <cell r="BT234">
            <v>777375</v>
          </cell>
          <cell r="BU234">
            <v>2534285</v>
          </cell>
          <cell r="BV234">
            <v>0</v>
          </cell>
          <cell r="BW234">
            <v>51652</v>
          </cell>
          <cell r="BX234">
            <v>2585937</v>
          </cell>
          <cell r="BY234" t="str">
            <v>Sefton</v>
          </cell>
          <cell r="BZ234" t="str">
            <v>MD</v>
          </cell>
          <cell r="CA234" t="str">
            <v>Merseyside Fire</v>
          </cell>
        </row>
        <row r="235">
          <cell r="A235">
            <v>228</v>
          </cell>
          <cell r="B235" t="str">
            <v>Selby</v>
          </cell>
          <cell r="C235" t="str">
            <v>E2757</v>
          </cell>
          <cell r="D235">
            <v>41915624.600000001</v>
          </cell>
          <cell r="E235">
            <v>122860</v>
          </cell>
          <cell r="F235">
            <v>0</v>
          </cell>
          <cell r="G235">
            <v>117702</v>
          </cell>
          <cell r="H235">
            <v>0</v>
          </cell>
          <cell r="I235">
            <v>117702</v>
          </cell>
          <cell r="J235">
            <v>0</v>
          </cell>
          <cell r="K235">
            <v>0</v>
          </cell>
          <cell r="L235">
            <v>0</v>
          </cell>
          <cell r="M235">
            <v>19405</v>
          </cell>
          <cell r="N235">
            <v>19405</v>
          </cell>
          <cell r="O235">
            <v>0</v>
          </cell>
          <cell r="P235">
            <v>41901377.600000001</v>
          </cell>
          <cell r="Q235">
            <v>20950688.600000001</v>
          </cell>
          <cell r="R235">
            <v>16760551</v>
          </cell>
          <cell r="S235">
            <v>3771124</v>
          </cell>
          <cell r="T235">
            <v>419014</v>
          </cell>
          <cell r="U235">
            <v>41901378</v>
          </cell>
          <cell r="V235">
            <v>0</v>
          </cell>
          <cell r="W235">
            <v>20950688.600000001</v>
          </cell>
          <cell r="X235">
            <v>117702</v>
          </cell>
          <cell r="Y235">
            <v>117702</v>
          </cell>
          <cell r="Z235">
            <v>0</v>
          </cell>
          <cell r="AA235">
            <v>0</v>
          </cell>
          <cell r="AB235">
            <v>0</v>
          </cell>
          <cell r="AC235">
            <v>0</v>
          </cell>
          <cell r="AD235">
            <v>19405</v>
          </cell>
          <cell r="AE235">
            <v>0</v>
          </cell>
          <cell r="AF235">
            <v>19405</v>
          </cell>
          <cell r="AG235">
            <v>0</v>
          </cell>
          <cell r="AH235">
            <v>0</v>
          </cell>
          <cell r="AI235">
            <v>0</v>
          </cell>
          <cell r="AJ235">
            <v>0</v>
          </cell>
          <cell r="AK235">
            <v>0</v>
          </cell>
          <cell r="AL235">
            <v>0</v>
          </cell>
          <cell r="AM235">
            <v>-3474275.5</v>
          </cell>
          <cell r="AN235">
            <v>-2779420.4</v>
          </cell>
          <cell r="AO235">
            <v>-625369.59</v>
          </cell>
          <cell r="AP235">
            <v>-69485.509999999995</v>
          </cell>
          <cell r="AQ235">
            <v>-6948551</v>
          </cell>
          <cell r="AR235">
            <v>17476413</v>
          </cell>
          <cell r="AS235">
            <v>14118238</v>
          </cell>
          <cell r="AT235">
            <v>3145754</v>
          </cell>
          <cell r="AU235">
            <v>349528</v>
          </cell>
          <cell r="AV235">
            <v>35089934</v>
          </cell>
          <cell r="AW235">
            <v>179381</v>
          </cell>
          <cell r="AX235">
            <v>40033</v>
          </cell>
          <cell r="AY235">
            <v>4448</v>
          </cell>
          <cell r="AZ235">
            <v>223862</v>
          </cell>
          <cell r="BA235">
            <v>301628</v>
          </cell>
          <cell r="BB235">
            <v>67866</v>
          </cell>
          <cell r="BC235">
            <v>7541</v>
          </cell>
          <cell r="BD235">
            <v>377035</v>
          </cell>
          <cell r="BE235">
            <v>14851</v>
          </cell>
          <cell r="BF235">
            <v>3342</v>
          </cell>
          <cell r="BG235">
            <v>371</v>
          </cell>
          <cell r="BH235">
            <v>18564</v>
          </cell>
          <cell r="BI235">
            <v>4042</v>
          </cell>
          <cell r="BJ235">
            <v>910</v>
          </cell>
          <cell r="BK235">
            <v>101</v>
          </cell>
          <cell r="BL235">
            <v>5053</v>
          </cell>
          <cell r="BM235">
            <v>4829</v>
          </cell>
          <cell r="BN235">
            <v>1086</v>
          </cell>
          <cell r="BO235">
            <v>121</v>
          </cell>
          <cell r="BP235">
            <v>6036</v>
          </cell>
          <cell r="BQ235">
            <v>161699</v>
          </cell>
          <cell r="BR235">
            <v>36382</v>
          </cell>
          <cell r="BS235">
            <v>4042</v>
          </cell>
          <cell r="BT235">
            <v>202123</v>
          </cell>
          <cell r="BU235">
            <v>666430</v>
          </cell>
          <cell r="BV235">
            <v>149619</v>
          </cell>
          <cell r="BW235">
            <v>16624</v>
          </cell>
          <cell r="BX235">
            <v>832673</v>
          </cell>
          <cell r="BY235" t="str">
            <v>Selby</v>
          </cell>
          <cell r="BZ235" t="str">
            <v>North Yorkshire</v>
          </cell>
          <cell r="CA235" t="str">
            <v>North Yorkshire Fire Authority</v>
          </cell>
        </row>
        <row r="236">
          <cell r="A236">
            <v>229</v>
          </cell>
          <cell r="B236" t="str">
            <v>Sevenoaks</v>
          </cell>
          <cell r="C236" t="str">
            <v>E2239</v>
          </cell>
          <cell r="D236">
            <v>32482099.699999999</v>
          </cell>
          <cell r="E236">
            <v>57100</v>
          </cell>
          <cell r="F236">
            <v>0</v>
          </cell>
          <cell r="G236">
            <v>169927</v>
          </cell>
          <cell r="H236">
            <v>0</v>
          </cell>
          <cell r="I236">
            <v>169927</v>
          </cell>
          <cell r="J236">
            <v>0</v>
          </cell>
          <cell r="K236">
            <v>0</v>
          </cell>
          <cell r="L236">
            <v>0</v>
          </cell>
          <cell r="M236">
            <v>0</v>
          </cell>
          <cell r="N236">
            <v>0</v>
          </cell>
          <cell r="O236">
            <v>0</v>
          </cell>
          <cell r="P236">
            <v>32369272.699999999</v>
          </cell>
          <cell r="Q236">
            <v>16184635.699999999</v>
          </cell>
          <cell r="R236">
            <v>12947709</v>
          </cell>
          <cell r="S236">
            <v>2913235</v>
          </cell>
          <cell r="T236">
            <v>323693</v>
          </cell>
          <cell r="U236">
            <v>32369273</v>
          </cell>
          <cell r="V236">
            <v>0</v>
          </cell>
          <cell r="W236">
            <v>16184635.699999999</v>
          </cell>
          <cell r="X236">
            <v>169927</v>
          </cell>
          <cell r="Y236">
            <v>169927</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-1541313.5</v>
          </cell>
          <cell r="AN236">
            <v>-1233050.8</v>
          </cell>
          <cell r="AO236">
            <v>-277436.43</v>
          </cell>
          <cell r="AP236">
            <v>-30826.27</v>
          </cell>
          <cell r="AQ236">
            <v>-3082627</v>
          </cell>
          <cell r="AR236">
            <v>14643322</v>
          </cell>
          <cell r="AS236">
            <v>11884585</v>
          </cell>
          <cell r="AT236">
            <v>2635799</v>
          </cell>
          <cell r="AU236">
            <v>292867</v>
          </cell>
          <cell r="AV236">
            <v>29456573</v>
          </cell>
          <cell r="AW236">
            <v>139253</v>
          </cell>
          <cell r="AX236">
            <v>30926</v>
          </cell>
          <cell r="AY236">
            <v>3436</v>
          </cell>
          <cell r="AZ236">
            <v>173615</v>
          </cell>
          <cell r="BA236">
            <v>453784</v>
          </cell>
          <cell r="BB236">
            <v>102101</v>
          </cell>
          <cell r="BC236">
            <v>11345</v>
          </cell>
          <cell r="BD236">
            <v>567230</v>
          </cell>
          <cell r="BE236">
            <v>3139</v>
          </cell>
          <cell r="BF236">
            <v>707</v>
          </cell>
          <cell r="BG236">
            <v>79</v>
          </cell>
          <cell r="BH236">
            <v>3925</v>
          </cell>
          <cell r="BI236">
            <v>22071</v>
          </cell>
          <cell r="BJ236">
            <v>4966</v>
          </cell>
          <cell r="BK236">
            <v>552</v>
          </cell>
          <cell r="BL236">
            <v>27589</v>
          </cell>
          <cell r="BM236">
            <v>1968</v>
          </cell>
          <cell r="BN236">
            <v>443</v>
          </cell>
          <cell r="BO236">
            <v>49</v>
          </cell>
          <cell r="BP236">
            <v>2460</v>
          </cell>
          <cell r="BQ236">
            <v>256974</v>
          </cell>
          <cell r="BR236">
            <v>57819</v>
          </cell>
          <cell r="BS236">
            <v>6424</v>
          </cell>
          <cell r="BT236">
            <v>321217</v>
          </cell>
          <cell r="BU236">
            <v>877189</v>
          </cell>
          <cell r="BV236">
            <v>196962</v>
          </cell>
          <cell r="BW236">
            <v>21885</v>
          </cell>
          <cell r="BX236">
            <v>1096036</v>
          </cell>
          <cell r="BY236" t="str">
            <v>Sevenoaks</v>
          </cell>
          <cell r="BZ236" t="str">
            <v>Kent</v>
          </cell>
          <cell r="CA236" t="str">
            <v>Kent Fire Authority</v>
          </cell>
        </row>
        <row r="237">
          <cell r="A237">
            <v>230</v>
          </cell>
          <cell r="B237" t="str">
            <v>Sheffield</v>
          </cell>
          <cell r="C237" t="str">
            <v>E4404</v>
          </cell>
          <cell r="D237">
            <v>206534953</v>
          </cell>
          <cell r="E237">
            <v>44637</v>
          </cell>
          <cell r="F237">
            <v>0</v>
          </cell>
          <cell r="G237">
            <v>777513</v>
          </cell>
          <cell r="H237">
            <v>0</v>
          </cell>
          <cell r="I237">
            <v>777513</v>
          </cell>
          <cell r="J237">
            <v>0</v>
          </cell>
          <cell r="K237">
            <v>0</v>
          </cell>
          <cell r="L237">
            <v>0</v>
          </cell>
          <cell r="M237">
            <v>0</v>
          </cell>
          <cell r="N237">
            <v>0</v>
          </cell>
          <cell r="O237">
            <v>0</v>
          </cell>
          <cell r="P237">
            <v>205802077</v>
          </cell>
          <cell r="Q237">
            <v>102901038</v>
          </cell>
          <cell r="R237">
            <v>100843018</v>
          </cell>
          <cell r="S237">
            <v>0</v>
          </cell>
          <cell r="T237">
            <v>2058021</v>
          </cell>
          <cell r="U237">
            <v>205802077</v>
          </cell>
          <cell r="V237">
            <v>55000</v>
          </cell>
          <cell r="W237">
            <v>102846038</v>
          </cell>
          <cell r="X237">
            <v>777513</v>
          </cell>
          <cell r="Y237">
            <v>777513</v>
          </cell>
          <cell r="Z237">
            <v>0</v>
          </cell>
          <cell r="AA237">
            <v>0</v>
          </cell>
          <cell r="AB237">
            <v>0</v>
          </cell>
          <cell r="AC237">
            <v>0</v>
          </cell>
          <cell r="AD237">
            <v>0</v>
          </cell>
          <cell r="AE237">
            <v>0</v>
          </cell>
          <cell r="AF237">
            <v>0</v>
          </cell>
          <cell r="AG237">
            <v>55000</v>
          </cell>
          <cell r="AH237">
            <v>0</v>
          </cell>
          <cell r="AI237">
            <v>0</v>
          </cell>
          <cell r="AJ237">
            <v>55000</v>
          </cell>
          <cell r="AK237">
            <v>0</v>
          </cell>
          <cell r="AL237">
            <v>0</v>
          </cell>
          <cell r="AM237">
            <v>0</v>
          </cell>
          <cell r="AN237">
            <v>0</v>
          </cell>
          <cell r="AO237">
            <v>0</v>
          </cell>
          <cell r="AP237">
            <v>0</v>
          </cell>
          <cell r="AQ237">
            <v>0</v>
          </cell>
          <cell r="AR237">
            <v>102846038</v>
          </cell>
          <cell r="AS237">
            <v>101675531</v>
          </cell>
          <cell r="AT237">
            <v>0</v>
          </cell>
          <cell r="AU237">
            <v>2058021</v>
          </cell>
          <cell r="AV237">
            <v>206579590</v>
          </cell>
          <cell r="AW237">
            <v>1079358</v>
          </cell>
          <cell r="AX237">
            <v>0</v>
          </cell>
          <cell r="AY237">
            <v>21847</v>
          </cell>
          <cell r="AZ237">
            <v>1101205</v>
          </cell>
          <cell r="BA237">
            <v>2522578</v>
          </cell>
          <cell r="BB237">
            <v>0</v>
          </cell>
          <cell r="BC237">
            <v>51481</v>
          </cell>
          <cell r="BD237">
            <v>2574059</v>
          </cell>
          <cell r="BE237">
            <v>0</v>
          </cell>
          <cell r="BF237">
            <v>0</v>
          </cell>
          <cell r="BG237">
            <v>0</v>
          </cell>
          <cell r="BH237">
            <v>0</v>
          </cell>
          <cell r="BI237">
            <v>99041</v>
          </cell>
          <cell r="BJ237">
            <v>0</v>
          </cell>
          <cell r="BK237">
            <v>2021</v>
          </cell>
          <cell r="BL237">
            <v>101062</v>
          </cell>
          <cell r="BM237">
            <v>0</v>
          </cell>
          <cell r="BN237">
            <v>0</v>
          </cell>
          <cell r="BO237">
            <v>0</v>
          </cell>
          <cell r="BP237">
            <v>0</v>
          </cell>
          <cell r="BQ237">
            <v>495202</v>
          </cell>
          <cell r="BR237">
            <v>0</v>
          </cell>
          <cell r="BS237">
            <v>10106</v>
          </cell>
          <cell r="BT237">
            <v>505308</v>
          </cell>
          <cell r="BU237">
            <v>4196179</v>
          </cell>
          <cell r="BV237">
            <v>0</v>
          </cell>
          <cell r="BW237">
            <v>85455</v>
          </cell>
          <cell r="BX237">
            <v>4281634</v>
          </cell>
          <cell r="BY237" t="str">
            <v>Sheffield</v>
          </cell>
          <cell r="BZ237" t="str">
            <v>MD</v>
          </cell>
          <cell r="CA237" t="str">
            <v>South Yorkshire Fire</v>
          </cell>
        </row>
        <row r="238">
          <cell r="A238">
            <v>231</v>
          </cell>
          <cell r="B238" t="str">
            <v>Shepway</v>
          </cell>
          <cell r="C238" t="str">
            <v>E2240</v>
          </cell>
          <cell r="D238">
            <v>25988291.699999999</v>
          </cell>
          <cell r="E238">
            <v>33956</v>
          </cell>
          <cell r="F238">
            <v>0</v>
          </cell>
          <cell r="G238">
            <v>151655</v>
          </cell>
          <cell r="H238">
            <v>0</v>
          </cell>
          <cell r="I238">
            <v>151655</v>
          </cell>
          <cell r="J238">
            <v>0</v>
          </cell>
          <cell r="K238">
            <v>0</v>
          </cell>
          <cell r="L238">
            <v>0</v>
          </cell>
          <cell r="M238">
            <v>0</v>
          </cell>
          <cell r="N238">
            <v>0</v>
          </cell>
          <cell r="O238">
            <v>0</v>
          </cell>
          <cell r="P238">
            <v>25870592.699999999</v>
          </cell>
          <cell r="Q238">
            <v>12935296.699999999</v>
          </cell>
          <cell r="R238">
            <v>10348237</v>
          </cell>
          <cell r="S238">
            <v>2328353</v>
          </cell>
          <cell r="T238">
            <v>258706</v>
          </cell>
          <cell r="U238">
            <v>25870593</v>
          </cell>
          <cell r="V238">
            <v>0</v>
          </cell>
          <cell r="W238">
            <v>12935296.699999999</v>
          </cell>
          <cell r="X238">
            <v>151655</v>
          </cell>
          <cell r="Y238">
            <v>151655</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-113173.03</v>
          </cell>
          <cell r="AN238">
            <v>-90538.42</v>
          </cell>
          <cell r="AO238">
            <v>-20371.150000000001</v>
          </cell>
          <cell r="AP238">
            <v>-2263.46</v>
          </cell>
          <cell r="AQ238">
            <v>-226346.06</v>
          </cell>
          <cell r="AR238">
            <v>12822124</v>
          </cell>
          <cell r="AS238">
            <v>10409354</v>
          </cell>
          <cell r="AT238">
            <v>2307982</v>
          </cell>
          <cell r="AU238">
            <v>256443</v>
          </cell>
          <cell r="AV238">
            <v>25795902</v>
          </cell>
          <cell r="AW238">
            <v>111464</v>
          </cell>
          <cell r="AX238">
            <v>24717</v>
          </cell>
          <cell r="AY238">
            <v>2746</v>
          </cell>
          <cell r="AZ238">
            <v>138927</v>
          </cell>
          <cell r="BA238">
            <v>485304</v>
          </cell>
          <cell r="BB238">
            <v>109194</v>
          </cell>
          <cell r="BC238">
            <v>12133</v>
          </cell>
          <cell r="BD238">
            <v>606631</v>
          </cell>
          <cell r="BE238">
            <v>14780</v>
          </cell>
          <cell r="BF238">
            <v>3326</v>
          </cell>
          <cell r="BG238">
            <v>370</v>
          </cell>
          <cell r="BH238">
            <v>18476</v>
          </cell>
          <cell r="BI238">
            <v>11177</v>
          </cell>
          <cell r="BJ238">
            <v>2515</v>
          </cell>
          <cell r="BK238">
            <v>279</v>
          </cell>
          <cell r="BL238">
            <v>13971</v>
          </cell>
          <cell r="BM238">
            <v>10074</v>
          </cell>
          <cell r="BN238">
            <v>2267</v>
          </cell>
          <cell r="BO238">
            <v>252</v>
          </cell>
          <cell r="BP238">
            <v>12593</v>
          </cell>
          <cell r="BQ238">
            <v>174020</v>
          </cell>
          <cell r="BR238">
            <v>39154</v>
          </cell>
          <cell r="BS238">
            <v>4350</v>
          </cell>
          <cell r="BT238">
            <v>217524</v>
          </cell>
          <cell r="BU238">
            <v>806819</v>
          </cell>
          <cell r="BV238">
            <v>181173</v>
          </cell>
          <cell r="BW238">
            <v>20130</v>
          </cell>
          <cell r="BX238">
            <v>1008122</v>
          </cell>
          <cell r="BY238" t="str">
            <v>Shepway</v>
          </cell>
          <cell r="BZ238" t="str">
            <v>Kent</v>
          </cell>
          <cell r="CA238" t="str">
            <v>Kent Fire Authority</v>
          </cell>
        </row>
        <row r="239">
          <cell r="A239">
            <v>232</v>
          </cell>
          <cell r="B239" t="str">
            <v>Shropshire UA</v>
          </cell>
          <cell r="C239" t="str">
            <v>E3202</v>
          </cell>
          <cell r="D239">
            <v>76653618.400000006</v>
          </cell>
          <cell r="E239">
            <v>150427</v>
          </cell>
          <cell r="F239">
            <v>0</v>
          </cell>
          <cell r="G239">
            <v>464476</v>
          </cell>
          <cell r="H239">
            <v>0</v>
          </cell>
          <cell r="I239">
            <v>464476</v>
          </cell>
          <cell r="J239">
            <v>0</v>
          </cell>
          <cell r="K239">
            <v>0</v>
          </cell>
          <cell r="L239">
            <v>0</v>
          </cell>
          <cell r="M239">
            <v>0</v>
          </cell>
          <cell r="N239">
            <v>0</v>
          </cell>
          <cell r="O239">
            <v>0</v>
          </cell>
          <cell r="P239">
            <v>76339569.400000006</v>
          </cell>
          <cell r="Q239">
            <v>38169784.399999999</v>
          </cell>
          <cell r="R239">
            <v>37406389</v>
          </cell>
          <cell r="S239">
            <v>0</v>
          </cell>
          <cell r="T239">
            <v>763396</v>
          </cell>
          <cell r="U239">
            <v>76339569</v>
          </cell>
          <cell r="V239">
            <v>0</v>
          </cell>
          <cell r="W239">
            <v>38169784.399999999</v>
          </cell>
          <cell r="X239">
            <v>464476</v>
          </cell>
          <cell r="Y239">
            <v>464476</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-1005450</v>
          </cell>
          <cell r="AN239">
            <v>-985341</v>
          </cell>
          <cell r="AO239">
            <v>0</v>
          </cell>
          <cell r="AP239">
            <v>-20109</v>
          </cell>
          <cell r="AQ239">
            <v>-2010900</v>
          </cell>
          <cell r="AR239">
            <v>37164334</v>
          </cell>
          <cell r="AS239">
            <v>36885524</v>
          </cell>
          <cell r="AT239">
            <v>0</v>
          </cell>
          <cell r="AU239">
            <v>743287</v>
          </cell>
          <cell r="AV239">
            <v>74793145</v>
          </cell>
          <cell r="AW239">
            <v>402026</v>
          </cell>
          <cell r="AX239">
            <v>0</v>
          </cell>
          <cell r="AY239">
            <v>8104</v>
          </cell>
          <cell r="AZ239">
            <v>410130</v>
          </cell>
          <cell r="BA239">
            <v>1798927</v>
          </cell>
          <cell r="BB239">
            <v>0</v>
          </cell>
          <cell r="BC239">
            <v>36713</v>
          </cell>
          <cell r="BD239">
            <v>1835640</v>
          </cell>
          <cell r="BE239">
            <v>149911</v>
          </cell>
          <cell r="BF239">
            <v>0</v>
          </cell>
          <cell r="BG239">
            <v>3059</v>
          </cell>
          <cell r="BH239">
            <v>152970</v>
          </cell>
          <cell r="BI239">
            <v>32484</v>
          </cell>
          <cell r="BJ239">
            <v>0</v>
          </cell>
          <cell r="BK239">
            <v>663</v>
          </cell>
          <cell r="BL239">
            <v>33147</v>
          </cell>
          <cell r="BM239">
            <v>126859</v>
          </cell>
          <cell r="BN239">
            <v>0</v>
          </cell>
          <cell r="BO239">
            <v>2589</v>
          </cell>
          <cell r="BP239">
            <v>129448</v>
          </cell>
          <cell r="BQ239">
            <v>554428</v>
          </cell>
          <cell r="BR239">
            <v>0</v>
          </cell>
          <cell r="BS239">
            <v>11315</v>
          </cell>
          <cell r="BT239">
            <v>565743</v>
          </cell>
          <cell r="BU239">
            <v>3064635</v>
          </cell>
          <cell r="BV239">
            <v>0</v>
          </cell>
          <cell r="BW239">
            <v>62443</v>
          </cell>
          <cell r="BX239">
            <v>3127078</v>
          </cell>
          <cell r="BY239" t="str">
            <v>Shropshire UA</v>
          </cell>
          <cell r="BZ239" t="str">
            <v>UA</v>
          </cell>
          <cell r="CA239" t="str">
            <v>Shropshire Fire Authority</v>
          </cell>
        </row>
        <row r="240">
          <cell r="A240">
            <v>233</v>
          </cell>
          <cell r="B240" t="str">
            <v>Slough</v>
          </cell>
          <cell r="C240" t="str">
            <v>E0304</v>
          </cell>
          <cell r="D240">
            <v>92335388</v>
          </cell>
          <cell r="E240">
            <v>0</v>
          </cell>
          <cell r="F240">
            <v>259018</v>
          </cell>
          <cell r="G240">
            <v>207441</v>
          </cell>
          <cell r="H240">
            <v>0</v>
          </cell>
          <cell r="I240">
            <v>207441</v>
          </cell>
          <cell r="J240">
            <v>0</v>
          </cell>
          <cell r="K240">
            <v>0</v>
          </cell>
          <cell r="L240">
            <v>0</v>
          </cell>
          <cell r="M240">
            <v>0</v>
          </cell>
          <cell r="N240">
            <v>0</v>
          </cell>
          <cell r="O240">
            <v>0</v>
          </cell>
          <cell r="P240">
            <v>91868929</v>
          </cell>
          <cell r="Q240">
            <v>45934465</v>
          </cell>
          <cell r="R240">
            <v>45015775</v>
          </cell>
          <cell r="S240">
            <v>0</v>
          </cell>
          <cell r="T240">
            <v>918689</v>
          </cell>
          <cell r="U240">
            <v>91868929</v>
          </cell>
          <cell r="V240">
            <v>0</v>
          </cell>
          <cell r="W240">
            <v>45934465</v>
          </cell>
          <cell r="X240">
            <v>207441</v>
          </cell>
          <cell r="Y240">
            <v>207441</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-505887.5</v>
          </cell>
          <cell r="AN240">
            <v>-495769.75</v>
          </cell>
          <cell r="AO240">
            <v>0</v>
          </cell>
          <cell r="AP240">
            <v>-10117.75</v>
          </cell>
          <cell r="AQ240">
            <v>-1011775</v>
          </cell>
          <cell r="AR240">
            <v>45428578</v>
          </cell>
          <cell r="AS240">
            <v>44727446</v>
          </cell>
          <cell r="AT240">
            <v>0</v>
          </cell>
          <cell r="AU240">
            <v>908571</v>
          </cell>
          <cell r="AV240">
            <v>91064595</v>
          </cell>
          <cell r="AW240">
            <v>480077</v>
          </cell>
          <cell r="AX240">
            <v>0</v>
          </cell>
          <cell r="AY240">
            <v>9753</v>
          </cell>
          <cell r="AZ240">
            <v>489830</v>
          </cell>
          <cell r="BA240">
            <v>261528</v>
          </cell>
          <cell r="BB240">
            <v>0</v>
          </cell>
          <cell r="BC240">
            <v>5337</v>
          </cell>
          <cell r="BD240">
            <v>266865</v>
          </cell>
          <cell r="BE240">
            <v>0</v>
          </cell>
          <cell r="BF240">
            <v>0</v>
          </cell>
          <cell r="BG240">
            <v>0</v>
          </cell>
          <cell r="BH240">
            <v>0</v>
          </cell>
          <cell r="BI240">
            <v>303678</v>
          </cell>
          <cell r="BJ240">
            <v>0</v>
          </cell>
          <cell r="BK240">
            <v>6198</v>
          </cell>
          <cell r="BL240">
            <v>309876</v>
          </cell>
          <cell r="BM240">
            <v>13287</v>
          </cell>
          <cell r="BN240">
            <v>0</v>
          </cell>
          <cell r="BO240">
            <v>134</v>
          </cell>
          <cell r="BP240">
            <v>13421</v>
          </cell>
          <cell r="BQ240">
            <v>312192</v>
          </cell>
          <cell r="BR240">
            <v>0</v>
          </cell>
          <cell r="BS240">
            <v>3153</v>
          </cell>
          <cell r="BT240">
            <v>315345</v>
          </cell>
          <cell r="BU240">
            <v>1370762</v>
          </cell>
          <cell r="BV240">
            <v>0</v>
          </cell>
          <cell r="BW240">
            <v>24575</v>
          </cell>
          <cell r="BX240">
            <v>1395337</v>
          </cell>
          <cell r="BY240" t="str">
            <v>Slough UA</v>
          </cell>
          <cell r="BZ240" t="str">
            <v>UA</v>
          </cell>
          <cell r="CA240" t="str">
            <v>Berkshire Fire Authority</v>
          </cell>
        </row>
        <row r="241">
          <cell r="A241">
            <v>234</v>
          </cell>
          <cell r="B241" t="str">
            <v>Solihull</v>
          </cell>
          <cell r="C241" t="str">
            <v>E4605</v>
          </cell>
          <cell r="D241">
            <v>114081231</v>
          </cell>
          <cell r="E241">
            <v>0</v>
          </cell>
          <cell r="F241">
            <v>1206396</v>
          </cell>
          <cell r="G241">
            <v>242823</v>
          </cell>
          <cell r="H241">
            <v>0</v>
          </cell>
          <cell r="I241">
            <v>242823</v>
          </cell>
          <cell r="J241">
            <v>0</v>
          </cell>
          <cell r="K241">
            <v>0</v>
          </cell>
          <cell r="L241">
            <v>0</v>
          </cell>
          <cell r="M241">
            <v>0</v>
          </cell>
          <cell r="N241">
            <v>0</v>
          </cell>
          <cell r="O241">
            <v>0</v>
          </cell>
          <cell r="P241">
            <v>112632012</v>
          </cell>
          <cell r="Q241">
            <v>56316006</v>
          </cell>
          <cell r="R241">
            <v>55189686</v>
          </cell>
          <cell r="S241">
            <v>0</v>
          </cell>
          <cell r="T241">
            <v>1126320</v>
          </cell>
          <cell r="U241">
            <v>112632012</v>
          </cell>
          <cell r="V241">
            <v>0</v>
          </cell>
          <cell r="W241">
            <v>56316006</v>
          </cell>
          <cell r="X241">
            <v>242823</v>
          </cell>
          <cell r="Y241">
            <v>242823</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-3596646.5</v>
          </cell>
          <cell r="AN241">
            <v>-3524713.6</v>
          </cell>
          <cell r="AO241">
            <v>0</v>
          </cell>
          <cell r="AP241">
            <v>-71932.929999999993</v>
          </cell>
          <cell r="AQ241">
            <v>-7193293</v>
          </cell>
          <cell r="AR241">
            <v>52719360</v>
          </cell>
          <cell r="AS241">
            <v>51907795</v>
          </cell>
          <cell r="AT241">
            <v>0</v>
          </cell>
          <cell r="AU241">
            <v>1054387</v>
          </cell>
          <cell r="AV241">
            <v>105681542</v>
          </cell>
          <cell r="AW241">
            <v>588456</v>
          </cell>
          <cell r="AX241">
            <v>0</v>
          </cell>
          <cell r="AY241">
            <v>11957</v>
          </cell>
          <cell r="AZ241">
            <v>600413</v>
          </cell>
          <cell r="BA241">
            <v>496816</v>
          </cell>
          <cell r="BB241">
            <v>0</v>
          </cell>
          <cell r="BC241">
            <v>10139</v>
          </cell>
          <cell r="BD241">
            <v>506955</v>
          </cell>
          <cell r="BE241">
            <v>14113</v>
          </cell>
          <cell r="BF241">
            <v>0</v>
          </cell>
          <cell r="BG241">
            <v>288</v>
          </cell>
          <cell r="BH241">
            <v>14401</v>
          </cell>
          <cell r="BI241">
            <v>136181</v>
          </cell>
          <cell r="BJ241">
            <v>0</v>
          </cell>
          <cell r="BK241">
            <v>2779</v>
          </cell>
          <cell r="BL241">
            <v>138960</v>
          </cell>
          <cell r="BM241">
            <v>22284</v>
          </cell>
          <cell r="BN241">
            <v>0</v>
          </cell>
          <cell r="BO241">
            <v>455</v>
          </cell>
          <cell r="BP241">
            <v>22739</v>
          </cell>
          <cell r="BQ241">
            <v>383782</v>
          </cell>
          <cell r="BR241">
            <v>0</v>
          </cell>
          <cell r="BS241">
            <v>7832</v>
          </cell>
          <cell r="BT241">
            <v>391614</v>
          </cell>
          <cell r="BU241">
            <v>1641632</v>
          </cell>
          <cell r="BV241">
            <v>0</v>
          </cell>
          <cell r="BW241">
            <v>33450</v>
          </cell>
          <cell r="BX241">
            <v>1675082</v>
          </cell>
          <cell r="BY241" t="str">
            <v>Solihull</v>
          </cell>
          <cell r="BZ241" t="str">
            <v>MD</v>
          </cell>
          <cell r="CA241" t="str">
            <v>West Midlands Fire</v>
          </cell>
        </row>
        <row r="242">
          <cell r="A242">
            <v>235</v>
          </cell>
          <cell r="B242" t="str">
            <v>South Bucks</v>
          </cell>
          <cell r="C242" t="str">
            <v>E0434</v>
          </cell>
          <cell r="D242">
            <v>26646209</v>
          </cell>
          <cell r="E242">
            <v>16486</v>
          </cell>
          <cell r="F242">
            <v>0</v>
          </cell>
          <cell r="G242">
            <v>97601</v>
          </cell>
          <cell r="H242">
            <v>0</v>
          </cell>
          <cell r="I242">
            <v>97601</v>
          </cell>
          <cell r="J242">
            <v>0</v>
          </cell>
          <cell r="K242">
            <v>0</v>
          </cell>
          <cell r="L242">
            <v>0</v>
          </cell>
          <cell r="M242">
            <v>0</v>
          </cell>
          <cell r="N242">
            <v>0</v>
          </cell>
          <cell r="O242">
            <v>0</v>
          </cell>
          <cell r="P242">
            <v>26565094</v>
          </cell>
          <cell r="Q242">
            <v>13282547</v>
          </cell>
          <cell r="R242">
            <v>10626038</v>
          </cell>
          <cell r="S242">
            <v>2390858</v>
          </cell>
          <cell r="T242">
            <v>265651</v>
          </cell>
          <cell r="U242">
            <v>26565094</v>
          </cell>
          <cell r="V242">
            <v>0</v>
          </cell>
          <cell r="W242">
            <v>13282547</v>
          </cell>
          <cell r="X242">
            <v>97601</v>
          </cell>
          <cell r="Y242">
            <v>97601</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-1084248</v>
          </cell>
          <cell r="AN242">
            <v>-867398.4</v>
          </cell>
          <cell r="AO242">
            <v>-195164.64</v>
          </cell>
          <cell r="AP242">
            <v>-21684.959999999999</v>
          </cell>
          <cell r="AQ242">
            <v>-2168496</v>
          </cell>
          <cell r="AR242">
            <v>12198299</v>
          </cell>
          <cell r="AS242">
            <v>9856241</v>
          </cell>
          <cell r="AT242">
            <v>2195693</v>
          </cell>
          <cell r="AU242">
            <v>243966</v>
          </cell>
          <cell r="AV242">
            <v>24494199</v>
          </cell>
          <cell r="AW242">
            <v>113839</v>
          </cell>
          <cell r="AX242">
            <v>25381</v>
          </cell>
          <cell r="AY242">
            <v>2820</v>
          </cell>
          <cell r="AZ242">
            <v>142040</v>
          </cell>
          <cell r="BA242">
            <v>172544</v>
          </cell>
          <cell r="BB242">
            <v>38823</v>
          </cell>
          <cell r="BC242">
            <v>4314</v>
          </cell>
          <cell r="BD242">
            <v>215681</v>
          </cell>
          <cell r="BE242">
            <v>0</v>
          </cell>
          <cell r="BF242">
            <v>0</v>
          </cell>
          <cell r="BG242">
            <v>0</v>
          </cell>
          <cell r="BH242">
            <v>0</v>
          </cell>
          <cell r="BI242">
            <v>0</v>
          </cell>
          <cell r="BJ242">
            <v>0</v>
          </cell>
          <cell r="BK242">
            <v>0</v>
          </cell>
          <cell r="BL242">
            <v>0</v>
          </cell>
          <cell r="BM242">
            <v>0</v>
          </cell>
          <cell r="BN242">
            <v>0</v>
          </cell>
          <cell r="BO242">
            <v>0</v>
          </cell>
          <cell r="BP242">
            <v>0</v>
          </cell>
          <cell r="BQ242">
            <v>108339</v>
          </cell>
          <cell r="BR242">
            <v>24376</v>
          </cell>
          <cell r="BS242">
            <v>2708</v>
          </cell>
          <cell r="BT242">
            <v>135423</v>
          </cell>
          <cell r="BU242">
            <v>394722</v>
          </cell>
          <cell r="BV242">
            <v>88580</v>
          </cell>
          <cell r="BW242">
            <v>9842</v>
          </cell>
          <cell r="BX242">
            <v>493144</v>
          </cell>
          <cell r="BY242" t="str">
            <v>South Bucks</v>
          </cell>
          <cell r="BZ242" t="str">
            <v>Buckinghamshire</v>
          </cell>
          <cell r="CA242" t="str">
            <v>Buckinghamshire Fire Authority</v>
          </cell>
        </row>
        <row r="243">
          <cell r="A243">
            <v>236</v>
          </cell>
          <cell r="B243" t="str">
            <v>South Cambridgeshire</v>
          </cell>
          <cell r="C243" t="str">
            <v>E0536</v>
          </cell>
          <cell r="D243">
            <v>67798946</v>
          </cell>
          <cell r="E243">
            <v>75093</v>
          </cell>
          <cell r="F243">
            <v>0</v>
          </cell>
          <cell r="G243">
            <v>219672</v>
          </cell>
          <cell r="H243">
            <v>0</v>
          </cell>
          <cell r="I243">
            <v>219672</v>
          </cell>
          <cell r="J243">
            <v>0</v>
          </cell>
          <cell r="K243">
            <v>0</v>
          </cell>
          <cell r="L243">
            <v>0</v>
          </cell>
          <cell r="M243">
            <v>0</v>
          </cell>
          <cell r="N243">
            <v>0</v>
          </cell>
          <cell r="O243">
            <v>0</v>
          </cell>
          <cell r="P243">
            <v>67654367</v>
          </cell>
          <cell r="Q243">
            <v>33827183</v>
          </cell>
          <cell r="R243">
            <v>27061747</v>
          </cell>
          <cell r="S243">
            <v>6088893</v>
          </cell>
          <cell r="T243">
            <v>676544</v>
          </cell>
          <cell r="U243">
            <v>67654367</v>
          </cell>
          <cell r="V243">
            <v>0</v>
          </cell>
          <cell r="W243">
            <v>33827183</v>
          </cell>
          <cell r="X243">
            <v>219672</v>
          </cell>
          <cell r="Y243">
            <v>219672</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-2788522</v>
          </cell>
          <cell r="AN243">
            <v>-2230817.6</v>
          </cell>
          <cell r="AO243">
            <v>-501933.96</v>
          </cell>
          <cell r="AP243">
            <v>-55770.44</v>
          </cell>
          <cell r="AQ243">
            <v>-5577044</v>
          </cell>
          <cell r="AR243">
            <v>31038661</v>
          </cell>
          <cell r="AS243">
            <v>25050601</v>
          </cell>
          <cell r="AT243">
            <v>5586959</v>
          </cell>
          <cell r="AU243">
            <v>620774</v>
          </cell>
          <cell r="AV243">
            <v>62296995</v>
          </cell>
          <cell r="AW243">
            <v>289612</v>
          </cell>
          <cell r="AX243">
            <v>64638</v>
          </cell>
          <cell r="AY243">
            <v>7182</v>
          </cell>
          <cell r="AZ243">
            <v>361432</v>
          </cell>
          <cell r="BA243">
            <v>506969</v>
          </cell>
          <cell r="BB243">
            <v>114068</v>
          </cell>
          <cell r="BC243">
            <v>12674</v>
          </cell>
          <cell r="BD243">
            <v>633711</v>
          </cell>
          <cell r="BE243">
            <v>0</v>
          </cell>
          <cell r="BF243">
            <v>0</v>
          </cell>
          <cell r="BG243">
            <v>0</v>
          </cell>
          <cell r="BH243">
            <v>0</v>
          </cell>
          <cell r="BI243">
            <v>40424</v>
          </cell>
          <cell r="BJ243">
            <v>9096</v>
          </cell>
          <cell r="BK243">
            <v>1011</v>
          </cell>
          <cell r="BL243">
            <v>50531</v>
          </cell>
          <cell r="BM243">
            <v>4094</v>
          </cell>
          <cell r="BN243">
            <v>409</v>
          </cell>
          <cell r="BO243">
            <v>45</v>
          </cell>
          <cell r="BP243">
            <v>4548</v>
          </cell>
          <cell r="BQ243">
            <v>201465</v>
          </cell>
          <cell r="BR243">
            <v>20147</v>
          </cell>
          <cell r="BS243">
            <v>2239</v>
          </cell>
          <cell r="BT243">
            <v>223851</v>
          </cell>
          <cell r="BU243">
            <v>1042564</v>
          </cell>
          <cell r="BV243">
            <v>208358</v>
          </cell>
          <cell r="BW243">
            <v>23151</v>
          </cell>
          <cell r="BX243">
            <v>1274073</v>
          </cell>
          <cell r="BY243" t="str">
            <v>South Cambridgeshire</v>
          </cell>
          <cell r="BZ243" t="str">
            <v>Cambridgeshire</v>
          </cell>
          <cell r="CA243" t="str">
            <v>Cambridgeshire Fire Authority</v>
          </cell>
        </row>
        <row r="244">
          <cell r="A244">
            <v>237</v>
          </cell>
          <cell r="B244" t="str">
            <v>South Derbyshire</v>
          </cell>
          <cell r="C244" t="str">
            <v>E1039</v>
          </cell>
          <cell r="D244">
            <v>21159601</v>
          </cell>
          <cell r="E244">
            <v>11353</v>
          </cell>
          <cell r="F244">
            <v>0</v>
          </cell>
          <cell r="G244">
            <v>90918</v>
          </cell>
          <cell r="H244">
            <v>0</v>
          </cell>
          <cell r="I244">
            <v>90918</v>
          </cell>
          <cell r="J244">
            <v>0</v>
          </cell>
          <cell r="K244">
            <v>0</v>
          </cell>
          <cell r="L244">
            <v>0</v>
          </cell>
          <cell r="M244">
            <v>0</v>
          </cell>
          <cell r="N244">
            <v>0</v>
          </cell>
          <cell r="O244">
            <v>0</v>
          </cell>
          <cell r="P244">
            <v>21080036</v>
          </cell>
          <cell r="Q244">
            <v>10540019</v>
          </cell>
          <cell r="R244">
            <v>8432014</v>
          </cell>
          <cell r="S244">
            <v>1897203</v>
          </cell>
          <cell r="T244">
            <v>210800</v>
          </cell>
          <cell r="U244">
            <v>21080036</v>
          </cell>
          <cell r="V244">
            <v>0</v>
          </cell>
          <cell r="W244">
            <v>10540019</v>
          </cell>
          <cell r="X244">
            <v>90918</v>
          </cell>
          <cell r="Y244">
            <v>90918</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10540019</v>
          </cell>
          <cell r="AS244">
            <v>8522932</v>
          </cell>
          <cell r="AT244">
            <v>1897203</v>
          </cell>
          <cell r="AU244">
            <v>210800</v>
          </cell>
          <cell r="AV244">
            <v>21170954</v>
          </cell>
          <cell r="AW244">
            <v>90477</v>
          </cell>
          <cell r="AX244">
            <v>20140</v>
          </cell>
          <cell r="AY244">
            <v>2238</v>
          </cell>
          <cell r="AZ244">
            <v>112855</v>
          </cell>
          <cell r="BA244">
            <v>263527</v>
          </cell>
          <cell r="BB244">
            <v>59294</v>
          </cell>
          <cell r="BC244">
            <v>6588</v>
          </cell>
          <cell r="BD244">
            <v>329409</v>
          </cell>
          <cell r="BE244">
            <v>0</v>
          </cell>
          <cell r="BF244">
            <v>0</v>
          </cell>
          <cell r="BG244">
            <v>0</v>
          </cell>
          <cell r="BH244">
            <v>0</v>
          </cell>
          <cell r="BI244">
            <v>7728</v>
          </cell>
          <cell r="BJ244">
            <v>1739</v>
          </cell>
          <cell r="BK244">
            <v>193</v>
          </cell>
          <cell r="BL244">
            <v>9660</v>
          </cell>
          <cell r="BM244">
            <v>29474</v>
          </cell>
          <cell r="BN244">
            <v>6632</v>
          </cell>
          <cell r="BO244">
            <v>737</v>
          </cell>
          <cell r="BP244">
            <v>36843</v>
          </cell>
          <cell r="BQ244">
            <v>35170</v>
          </cell>
          <cell r="BR244">
            <v>7913</v>
          </cell>
          <cell r="BS244">
            <v>879</v>
          </cell>
          <cell r="BT244">
            <v>43962</v>
          </cell>
          <cell r="BU244">
            <v>426376</v>
          </cell>
          <cell r="BV244">
            <v>95718</v>
          </cell>
          <cell r="BW244">
            <v>10635</v>
          </cell>
          <cell r="BX244">
            <v>532729</v>
          </cell>
          <cell r="BY244" t="str">
            <v>South Derbyshire</v>
          </cell>
          <cell r="BZ244" t="str">
            <v>Derbyshire</v>
          </cell>
          <cell r="CA244" t="str">
            <v>Derbyshire Fire Authority</v>
          </cell>
        </row>
        <row r="245">
          <cell r="A245">
            <v>238</v>
          </cell>
          <cell r="B245" t="str">
            <v>South Gloucestershire</v>
          </cell>
          <cell r="C245" t="str">
            <v>E0103</v>
          </cell>
          <cell r="D245">
            <v>134388319</v>
          </cell>
          <cell r="E245">
            <v>309644</v>
          </cell>
          <cell r="F245">
            <v>0</v>
          </cell>
          <cell r="G245">
            <v>332372</v>
          </cell>
          <cell r="H245">
            <v>0</v>
          </cell>
          <cell r="I245">
            <v>332372</v>
          </cell>
          <cell r="J245">
            <v>0</v>
          </cell>
          <cell r="K245">
            <v>0</v>
          </cell>
          <cell r="L245">
            <v>3891169</v>
          </cell>
          <cell r="M245">
            <v>0</v>
          </cell>
          <cell r="N245">
            <v>0</v>
          </cell>
          <cell r="O245">
            <v>0</v>
          </cell>
          <cell r="P245">
            <v>130474422</v>
          </cell>
          <cell r="Q245">
            <v>65237211</v>
          </cell>
          <cell r="R245">
            <v>63932467</v>
          </cell>
          <cell r="S245">
            <v>0</v>
          </cell>
          <cell r="T245">
            <v>1304744</v>
          </cell>
          <cell r="U245">
            <v>130474422</v>
          </cell>
          <cell r="V245">
            <v>0</v>
          </cell>
          <cell r="W245">
            <v>65237211</v>
          </cell>
          <cell r="X245">
            <v>332372</v>
          </cell>
          <cell r="Y245">
            <v>332372</v>
          </cell>
          <cell r="Z245">
            <v>0</v>
          </cell>
          <cell r="AA245">
            <v>0</v>
          </cell>
          <cell r="AB245">
            <v>3891169</v>
          </cell>
          <cell r="AC245">
            <v>3891169</v>
          </cell>
          <cell r="AD245">
            <v>0</v>
          </cell>
          <cell r="AE245">
            <v>0</v>
          </cell>
          <cell r="AF245">
            <v>0</v>
          </cell>
          <cell r="AG245">
            <v>0</v>
          </cell>
          <cell r="AH245">
            <v>0</v>
          </cell>
          <cell r="AI245">
            <v>0</v>
          </cell>
          <cell r="AJ245">
            <v>0</v>
          </cell>
          <cell r="AK245">
            <v>0</v>
          </cell>
          <cell r="AL245">
            <v>0</v>
          </cell>
          <cell r="AM245">
            <v>18528.5</v>
          </cell>
          <cell r="AN245">
            <v>18157.93</v>
          </cell>
          <cell r="AO245">
            <v>0</v>
          </cell>
          <cell r="AP245">
            <v>370.57</v>
          </cell>
          <cell r="AQ245">
            <v>37057</v>
          </cell>
          <cell r="AR245">
            <v>65255740</v>
          </cell>
          <cell r="AS245">
            <v>68174166</v>
          </cell>
          <cell r="AT245">
            <v>0</v>
          </cell>
          <cell r="AU245">
            <v>1305115</v>
          </cell>
          <cell r="AV245">
            <v>134735021</v>
          </cell>
          <cell r="AW245">
            <v>723525</v>
          </cell>
          <cell r="AX245">
            <v>0</v>
          </cell>
          <cell r="AY245">
            <v>13851</v>
          </cell>
          <cell r="AZ245">
            <v>737376</v>
          </cell>
          <cell r="BA245">
            <v>801474</v>
          </cell>
          <cell r="BB245">
            <v>0</v>
          </cell>
          <cell r="BC245">
            <v>16357</v>
          </cell>
          <cell r="BD245">
            <v>817831</v>
          </cell>
          <cell r="BE245">
            <v>49710</v>
          </cell>
          <cell r="BF245">
            <v>0</v>
          </cell>
          <cell r="BG245">
            <v>1014</v>
          </cell>
          <cell r="BH245">
            <v>50724</v>
          </cell>
          <cell r="BI245">
            <v>31000</v>
          </cell>
          <cell r="BJ245">
            <v>0</v>
          </cell>
          <cell r="BK245">
            <v>633</v>
          </cell>
          <cell r="BL245">
            <v>31633</v>
          </cell>
          <cell r="BM245">
            <v>148560</v>
          </cell>
          <cell r="BN245">
            <v>0</v>
          </cell>
          <cell r="BO245">
            <v>3032</v>
          </cell>
          <cell r="BP245">
            <v>151592</v>
          </cell>
          <cell r="BQ245">
            <v>666046</v>
          </cell>
          <cell r="BR245">
            <v>0</v>
          </cell>
          <cell r="BS245">
            <v>13593</v>
          </cell>
          <cell r="BT245">
            <v>679639</v>
          </cell>
          <cell r="BU245">
            <v>2420315</v>
          </cell>
          <cell r="BV245">
            <v>0</v>
          </cell>
          <cell r="BW245">
            <v>48480</v>
          </cell>
          <cell r="BX245">
            <v>2468795</v>
          </cell>
          <cell r="BY245" t="str">
            <v>South Gloucestershire UA</v>
          </cell>
          <cell r="BZ245" t="str">
            <v>UA</v>
          </cell>
          <cell r="CA245" t="str">
            <v>Avon Fire Authority</v>
          </cell>
        </row>
        <row r="246">
          <cell r="A246">
            <v>239</v>
          </cell>
          <cell r="B246" t="str">
            <v>South Hams</v>
          </cell>
          <cell r="C246" t="str">
            <v>E1136</v>
          </cell>
          <cell r="D246">
            <v>28551275</v>
          </cell>
          <cell r="E246">
            <v>1523875</v>
          </cell>
          <cell r="F246">
            <v>0</v>
          </cell>
          <cell r="G246">
            <v>206162</v>
          </cell>
          <cell r="H246">
            <v>0</v>
          </cell>
          <cell r="I246">
            <v>206162</v>
          </cell>
          <cell r="J246">
            <v>0</v>
          </cell>
          <cell r="K246">
            <v>0</v>
          </cell>
          <cell r="L246">
            <v>0</v>
          </cell>
          <cell r="M246">
            <v>0</v>
          </cell>
          <cell r="N246">
            <v>0</v>
          </cell>
          <cell r="O246">
            <v>0</v>
          </cell>
          <cell r="P246">
            <v>29868988</v>
          </cell>
          <cell r="Q246">
            <v>14934494</v>
          </cell>
          <cell r="R246">
            <v>11947595</v>
          </cell>
          <cell r="S246">
            <v>2688209</v>
          </cell>
          <cell r="T246">
            <v>298690</v>
          </cell>
          <cell r="U246">
            <v>29868988</v>
          </cell>
          <cell r="V246">
            <v>0</v>
          </cell>
          <cell r="W246">
            <v>14934494</v>
          </cell>
          <cell r="X246">
            <v>206162</v>
          </cell>
          <cell r="Y246">
            <v>206162</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-1319249.5</v>
          </cell>
          <cell r="AN246">
            <v>-1055399.6000000001</v>
          </cell>
          <cell r="AO246">
            <v>-237464.91</v>
          </cell>
          <cell r="AP246">
            <v>-26384.99</v>
          </cell>
          <cell r="AQ246">
            <v>-2638499</v>
          </cell>
          <cell r="AR246">
            <v>13615245</v>
          </cell>
          <cell r="AS246">
            <v>11098357</v>
          </cell>
          <cell r="AT246">
            <v>2450744</v>
          </cell>
          <cell r="AU246">
            <v>272305</v>
          </cell>
          <cell r="AV246">
            <v>27436651</v>
          </cell>
          <cell r="AW246">
            <v>129021</v>
          </cell>
          <cell r="AX246">
            <v>28537</v>
          </cell>
          <cell r="AY246">
            <v>3171</v>
          </cell>
          <cell r="AZ246">
            <v>160729</v>
          </cell>
          <cell r="BA246">
            <v>800982</v>
          </cell>
          <cell r="BB246">
            <v>180221</v>
          </cell>
          <cell r="BC246">
            <v>20025</v>
          </cell>
          <cell r="BD246">
            <v>1001228</v>
          </cell>
          <cell r="BE246">
            <v>8085</v>
          </cell>
          <cell r="BF246">
            <v>1819</v>
          </cell>
          <cell r="BG246">
            <v>202</v>
          </cell>
          <cell r="BH246">
            <v>10106</v>
          </cell>
          <cell r="BI246">
            <v>8085</v>
          </cell>
          <cell r="BJ246">
            <v>1819</v>
          </cell>
          <cell r="BK246">
            <v>202</v>
          </cell>
          <cell r="BL246">
            <v>10106</v>
          </cell>
          <cell r="BM246">
            <v>16170</v>
          </cell>
          <cell r="BN246">
            <v>3638</v>
          </cell>
          <cell r="BO246">
            <v>404</v>
          </cell>
          <cell r="BP246">
            <v>20212</v>
          </cell>
          <cell r="BQ246">
            <v>323397</v>
          </cell>
          <cell r="BR246">
            <v>72764</v>
          </cell>
          <cell r="BS246">
            <v>8085</v>
          </cell>
          <cell r="BT246">
            <v>404246</v>
          </cell>
          <cell r="BU246">
            <v>1285740</v>
          </cell>
          <cell r="BV246">
            <v>288798</v>
          </cell>
          <cell r="BW246">
            <v>32089</v>
          </cell>
          <cell r="BX246">
            <v>1606627</v>
          </cell>
          <cell r="BY246" t="str">
            <v>South Hams</v>
          </cell>
          <cell r="BZ246" t="str">
            <v>Devon</v>
          </cell>
          <cell r="CA246" t="str">
            <v>Devon and Somerset Fire Authority</v>
          </cell>
        </row>
        <row r="247">
          <cell r="A247">
            <v>240</v>
          </cell>
          <cell r="B247" t="str">
            <v>South Holland</v>
          </cell>
          <cell r="C247" t="str">
            <v>E2535</v>
          </cell>
          <cell r="D247">
            <v>25100973.699999999</v>
          </cell>
          <cell r="E247">
            <v>416784.82</v>
          </cell>
          <cell r="F247">
            <v>0</v>
          </cell>
          <cell r="G247">
            <v>113332</v>
          </cell>
          <cell r="H247">
            <v>0</v>
          </cell>
          <cell r="I247">
            <v>113332</v>
          </cell>
          <cell r="J247">
            <v>0</v>
          </cell>
          <cell r="K247">
            <v>0</v>
          </cell>
          <cell r="L247">
            <v>0</v>
          </cell>
          <cell r="M247">
            <v>207260</v>
          </cell>
          <cell r="N247">
            <v>207260</v>
          </cell>
          <cell r="O247">
            <v>0</v>
          </cell>
          <cell r="P247">
            <v>25197166.5</v>
          </cell>
          <cell r="Q247">
            <v>12598582.5</v>
          </cell>
          <cell r="R247">
            <v>10078867</v>
          </cell>
          <cell r="S247">
            <v>2519717</v>
          </cell>
          <cell r="T247">
            <v>0</v>
          </cell>
          <cell r="U247">
            <v>25197167</v>
          </cell>
          <cell r="V247">
            <v>0</v>
          </cell>
          <cell r="W247">
            <v>12598582.5</v>
          </cell>
          <cell r="X247">
            <v>113332</v>
          </cell>
          <cell r="Y247">
            <v>113332</v>
          </cell>
          <cell r="Z247">
            <v>0</v>
          </cell>
          <cell r="AA247">
            <v>0</v>
          </cell>
          <cell r="AB247">
            <v>0</v>
          </cell>
          <cell r="AC247">
            <v>0</v>
          </cell>
          <cell r="AD247">
            <v>207260</v>
          </cell>
          <cell r="AE247">
            <v>0</v>
          </cell>
          <cell r="AF247">
            <v>207260</v>
          </cell>
          <cell r="AG247">
            <v>0</v>
          </cell>
          <cell r="AH247">
            <v>0</v>
          </cell>
          <cell r="AI247">
            <v>0</v>
          </cell>
          <cell r="AJ247">
            <v>0</v>
          </cell>
          <cell r="AK247">
            <v>0</v>
          </cell>
          <cell r="AL247">
            <v>0</v>
          </cell>
          <cell r="AM247">
            <v>-119090.55</v>
          </cell>
          <cell r="AN247">
            <v>-95272.44</v>
          </cell>
          <cell r="AO247">
            <v>-23818.11</v>
          </cell>
          <cell r="AP247">
            <v>0</v>
          </cell>
          <cell r="AQ247">
            <v>-238181.1</v>
          </cell>
          <cell r="AR247">
            <v>12479492</v>
          </cell>
          <cell r="AS247">
            <v>10304187</v>
          </cell>
          <cell r="AT247">
            <v>2495899</v>
          </cell>
          <cell r="AU247">
            <v>0</v>
          </cell>
          <cell r="AV247">
            <v>25279578</v>
          </cell>
          <cell r="AW247">
            <v>110398</v>
          </cell>
          <cell r="AX247">
            <v>26749</v>
          </cell>
          <cell r="AY247">
            <v>0</v>
          </cell>
          <cell r="AZ247">
            <v>137147</v>
          </cell>
          <cell r="BA247">
            <v>344162</v>
          </cell>
          <cell r="BB247">
            <v>86040</v>
          </cell>
          <cell r="BC247">
            <v>0</v>
          </cell>
          <cell r="BD247">
            <v>430202</v>
          </cell>
          <cell r="BE247">
            <v>9922</v>
          </cell>
          <cell r="BF247">
            <v>2481</v>
          </cell>
          <cell r="BG247">
            <v>0</v>
          </cell>
          <cell r="BH247">
            <v>12403</v>
          </cell>
          <cell r="BI247">
            <v>0</v>
          </cell>
          <cell r="BJ247">
            <v>0</v>
          </cell>
          <cell r="BK247">
            <v>0</v>
          </cell>
          <cell r="BL247">
            <v>0</v>
          </cell>
          <cell r="BM247">
            <v>1242</v>
          </cell>
          <cell r="BN247">
            <v>310</v>
          </cell>
          <cell r="BO247">
            <v>0</v>
          </cell>
          <cell r="BP247">
            <v>1552</v>
          </cell>
          <cell r="BQ247">
            <v>134716</v>
          </cell>
          <cell r="BR247">
            <v>33679</v>
          </cell>
          <cell r="BS247">
            <v>0</v>
          </cell>
          <cell r="BT247">
            <v>168395</v>
          </cell>
          <cell r="BU247">
            <v>600440</v>
          </cell>
          <cell r="BV247">
            <v>149259</v>
          </cell>
          <cell r="BW247">
            <v>0</v>
          </cell>
          <cell r="BX247">
            <v>749699</v>
          </cell>
          <cell r="BY247" t="str">
            <v>South Holland</v>
          </cell>
          <cell r="BZ247" t="str">
            <v>Lincolnshire</v>
          </cell>
          <cell r="CA247" t="str">
            <v>County</v>
          </cell>
        </row>
        <row r="248">
          <cell r="A248">
            <v>241</v>
          </cell>
          <cell r="B248" t="str">
            <v>South Kesteven</v>
          </cell>
          <cell r="C248" t="str">
            <v>E2536</v>
          </cell>
          <cell r="D248">
            <v>39620237.899999999</v>
          </cell>
          <cell r="E248">
            <v>42187.93</v>
          </cell>
          <cell r="F248">
            <v>0</v>
          </cell>
          <cell r="G248">
            <v>179909</v>
          </cell>
          <cell r="H248">
            <v>0</v>
          </cell>
          <cell r="I248">
            <v>179909</v>
          </cell>
          <cell r="J248">
            <v>0</v>
          </cell>
          <cell r="K248">
            <v>0</v>
          </cell>
          <cell r="L248">
            <v>0</v>
          </cell>
          <cell r="M248">
            <v>0</v>
          </cell>
          <cell r="N248">
            <v>0</v>
          </cell>
          <cell r="O248">
            <v>0</v>
          </cell>
          <cell r="P248">
            <v>39482516.899999999</v>
          </cell>
          <cell r="Q248">
            <v>19741257.899999999</v>
          </cell>
          <cell r="R248">
            <v>15793007</v>
          </cell>
          <cell r="S248">
            <v>3948252</v>
          </cell>
          <cell r="T248">
            <v>0</v>
          </cell>
          <cell r="U248">
            <v>39482517</v>
          </cell>
          <cell r="V248">
            <v>0</v>
          </cell>
          <cell r="W248">
            <v>19741257.899999999</v>
          </cell>
          <cell r="X248">
            <v>179909</v>
          </cell>
          <cell r="Y248">
            <v>179909</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85975.55</v>
          </cell>
          <cell r="AN248">
            <v>68780.44</v>
          </cell>
          <cell r="AO248">
            <v>17195.11</v>
          </cell>
          <cell r="AP248">
            <v>0</v>
          </cell>
          <cell r="AQ248">
            <v>171951.1</v>
          </cell>
          <cell r="AR248">
            <v>19827233</v>
          </cell>
          <cell r="AS248">
            <v>16041696</v>
          </cell>
          <cell r="AT248">
            <v>3965447</v>
          </cell>
          <cell r="AU248">
            <v>0</v>
          </cell>
          <cell r="AV248">
            <v>39834377</v>
          </cell>
          <cell r="AW248">
            <v>169564</v>
          </cell>
          <cell r="AX248">
            <v>41914</v>
          </cell>
          <cell r="AY248">
            <v>0</v>
          </cell>
          <cell r="AZ248">
            <v>211478</v>
          </cell>
          <cell r="BA248">
            <v>523499</v>
          </cell>
          <cell r="BB248">
            <v>130875</v>
          </cell>
          <cell r="BC248">
            <v>0</v>
          </cell>
          <cell r="BD248">
            <v>654374</v>
          </cell>
          <cell r="BE248">
            <v>4042</v>
          </cell>
          <cell r="BF248">
            <v>1011</v>
          </cell>
          <cell r="BG248">
            <v>0</v>
          </cell>
          <cell r="BH248">
            <v>5053</v>
          </cell>
          <cell r="BI248">
            <v>20212</v>
          </cell>
          <cell r="BJ248">
            <v>5053</v>
          </cell>
          <cell r="BK248">
            <v>0</v>
          </cell>
          <cell r="BL248">
            <v>25265</v>
          </cell>
          <cell r="BM248">
            <v>32340</v>
          </cell>
          <cell r="BN248">
            <v>8085</v>
          </cell>
          <cell r="BO248">
            <v>0</v>
          </cell>
          <cell r="BP248">
            <v>40425</v>
          </cell>
          <cell r="BQ248">
            <v>323397</v>
          </cell>
          <cell r="BR248">
            <v>80849</v>
          </cell>
          <cell r="BS248">
            <v>0</v>
          </cell>
          <cell r="BT248">
            <v>404246</v>
          </cell>
          <cell r="BU248">
            <v>1073054</v>
          </cell>
          <cell r="BV248">
            <v>267787</v>
          </cell>
          <cell r="BW248">
            <v>0</v>
          </cell>
          <cell r="BX248">
            <v>1340841</v>
          </cell>
          <cell r="BY248" t="str">
            <v>South Kesteven</v>
          </cell>
          <cell r="BZ248" t="str">
            <v>Lincolnshire</v>
          </cell>
          <cell r="CA248" t="str">
            <v>County</v>
          </cell>
        </row>
        <row r="249">
          <cell r="A249">
            <v>242</v>
          </cell>
          <cell r="B249" t="str">
            <v>South Lakeland</v>
          </cell>
          <cell r="C249" t="str">
            <v>E0936</v>
          </cell>
          <cell r="D249">
            <v>39819137</v>
          </cell>
          <cell r="E249">
            <v>49827</v>
          </cell>
          <cell r="F249">
            <v>0</v>
          </cell>
          <cell r="G249">
            <v>297725</v>
          </cell>
          <cell r="H249">
            <v>0</v>
          </cell>
          <cell r="I249">
            <v>297725</v>
          </cell>
          <cell r="J249">
            <v>0</v>
          </cell>
          <cell r="K249">
            <v>0</v>
          </cell>
          <cell r="L249">
            <v>0</v>
          </cell>
          <cell r="M249">
            <v>0</v>
          </cell>
          <cell r="N249">
            <v>0</v>
          </cell>
          <cell r="O249">
            <v>0</v>
          </cell>
          <cell r="P249">
            <v>39571239</v>
          </cell>
          <cell r="Q249">
            <v>19785619</v>
          </cell>
          <cell r="R249">
            <v>15828496</v>
          </cell>
          <cell r="S249">
            <v>3957124</v>
          </cell>
          <cell r="T249">
            <v>0</v>
          </cell>
          <cell r="U249">
            <v>39571239</v>
          </cell>
          <cell r="V249">
            <v>0</v>
          </cell>
          <cell r="W249">
            <v>19785619</v>
          </cell>
          <cell r="X249">
            <v>297725</v>
          </cell>
          <cell r="Y249">
            <v>297725</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73897</v>
          </cell>
          <cell r="AN249">
            <v>59117.599999999999</v>
          </cell>
          <cell r="AO249">
            <v>14779.4</v>
          </cell>
          <cell r="AP249">
            <v>0</v>
          </cell>
          <cell r="AQ249">
            <v>147794</v>
          </cell>
          <cell r="AR249">
            <v>19859516</v>
          </cell>
          <cell r="AS249">
            <v>16185339</v>
          </cell>
          <cell r="AT249">
            <v>3971903</v>
          </cell>
          <cell r="AU249">
            <v>0</v>
          </cell>
          <cell r="AV249">
            <v>40016758</v>
          </cell>
          <cell r="AW249">
            <v>171191</v>
          </cell>
          <cell r="AX249">
            <v>42008</v>
          </cell>
          <cell r="AY249">
            <v>0</v>
          </cell>
          <cell r="AZ249">
            <v>213199</v>
          </cell>
          <cell r="BA249">
            <v>1118024</v>
          </cell>
          <cell r="BB249">
            <v>279506</v>
          </cell>
          <cell r="BC249">
            <v>0</v>
          </cell>
          <cell r="BD249">
            <v>1397530</v>
          </cell>
          <cell r="BE249">
            <v>9497</v>
          </cell>
          <cell r="BF249">
            <v>2374</v>
          </cell>
          <cell r="BG249">
            <v>0</v>
          </cell>
          <cell r="BH249">
            <v>11871</v>
          </cell>
          <cell r="BI249">
            <v>0</v>
          </cell>
          <cell r="BJ249">
            <v>0</v>
          </cell>
          <cell r="BK249">
            <v>0</v>
          </cell>
          <cell r="BL249">
            <v>0</v>
          </cell>
          <cell r="BM249">
            <v>30318</v>
          </cell>
          <cell r="BN249">
            <v>7580</v>
          </cell>
          <cell r="BO249">
            <v>0</v>
          </cell>
          <cell r="BP249">
            <v>37898</v>
          </cell>
          <cell r="BQ249">
            <v>408632</v>
          </cell>
          <cell r="BR249">
            <v>102158</v>
          </cell>
          <cell r="BS249">
            <v>0</v>
          </cell>
          <cell r="BT249">
            <v>510790</v>
          </cell>
          <cell r="BU249">
            <v>1737662</v>
          </cell>
          <cell r="BV249">
            <v>433626</v>
          </cell>
          <cell r="BW249">
            <v>0</v>
          </cell>
          <cell r="BX249">
            <v>2171288</v>
          </cell>
          <cell r="BY249" t="str">
            <v>South Lakeland</v>
          </cell>
          <cell r="BZ249" t="str">
            <v>Cumbria</v>
          </cell>
          <cell r="CA249" t="str">
            <v>County</v>
          </cell>
        </row>
        <row r="250">
          <cell r="A250">
            <v>243</v>
          </cell>
          <cell r="B250" t="str">
            <v>South Norfolk</v>
          </cell>
          <cell r="C250" t="str">
            <v>E2637</v>
          </cell>
          <cell r="D250">
            <v>28376156.300000001</v>
          </cell>
          <cell r="E250">
            <v>70881.72</v>
          </cell>
          <cell r="F250">
            <v>0</v>
          </cell>
          <cell r="G250">
            <v>152442</v>
          </cell>
          <cell r="H250">
            <v>0</v>
          </cell>
          <cell r="I250">
            <v>152442</v>
          </cell>
          <cell r="J250">
            <v>0</v>
          </cell>
          <cell r="K250">
            <v>0</v>
          </cell>
          <cell r="L250">
            <v>0</v>
          </cell>
          <cell r="M250">
            <v>0</v>
          </cell>
          <cell r="N250">
            <v>0</v>
          </cell>
          <cell r="O250">
            <v>0</v>
          </cell>
          <cell r="P250">
            <v>28294596</v>
          </cell>
          <cell r="Q250">
            <v>14147298</v>
          </cell>
          <cell r="R250">
            <v>11317838</v>
          </cell>
          <cell r="S250">
            <v>2829460</v>
          </cell>
          <cell r="T250">
            <v>0</v>
          </cell>
          <cell r="U250">
            <v>28294596</v>
          </cell>
          <cell r="V250">
            <v>0</v>
          </cell>
          <cell r="W250">
            <v>14147298</v>
          </cell>
          <cell r="X250">
            <v>152442</v>
          </cell>
          <cell r="Y250">
            <v>152442</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319732</v>
          </cell>
          <cell r="AN250">
            <v>255785.60000000001</v>
          </cell>
          <cell r="AO250">
            <v>63946.400000000001</v>
          </cell>
          <cell r="AP250">
            <v>0</v>
          </cell>
          <cell r="AQ250">
            <v>639464</v>
          </cell>
          <cell r="AR250">
            <v>14467030</v>
          </cell>
          <cell r="AS250">
            <v>11726066</v>
          </cell>
          <cell r="AT250">
            <v>2893406</v>
          </cell>
          <cell r="AU250">
            <v>0</v>
          </cell>
          <cell r="AV250">
            <v>29086502</v>
          </cell>
          <cell r="AW250">
            <v>121765</v>
          </cell>
          <cell r="AX250">
            <v>30037</v>
          </cell>
          <cell r="AY250">
            <v>0</v>
          </cell>
          <cell r="AZ250">
            <v>151802</v>
          </cell>
          <cell r="BA250">
            <v>454050</v>
          </cell>
          <cell r="BB250">
            <v>113512</v>
          </cell>
          <cell r="BC250">
            <v>0</v>
          </cell>
          <cell r="BD250">
            <v>567562</v>
          </cell>
          <cell r="BE250">
            <v>4851</v>
          </cell>
          <cell r="BF250">
            <v>1213</v>
          </cell>
          <cell r="BG250">
            <v>0</v>
          </cell>
          <cell r="BH250">
            <v>6064</v>
          </cell>
          <cell r="BI250">
            <v>32340</v>
          </cell>
          <cell r="BJ250">
            <v>8085</v>
          </cell>
          <cell r="BK250">
            <v>0</v>
          </cell>
          <cell r="BL250">
            <v>40425</v>
          </cell>
          <cell r="BM250">
            <v>8085</v>
          </cell>
          <cell r="BN250">
            <v>2021</v>
          </cell>
          <cell r="BO250">
            <v>0</v>
          </cell>
          <cell r="BP250">
            <v>10106</v>
          </cell>
          <cell r="BQ250">
            <v>222335</v>
          </cell>
          <cell r="BR250">
            <v>55584</v>
          </cell>
          <cell r="BS250">
            <v>0</v>
          </cell>
          <cell r="BT250">
            <v>277919</v>
          </cell>
          <cell r="BU250">
            <v>843426</v>
          </cell>
          <cell r="BV250">
            <v>210452</v>
          </cell>
          <cell r="BW250">
            <v>0</v>
          </cell>
          <cell r="BX250">
            <v>1053878</v>
          </cell>
          <cell r="BY250" t="str">
            <v>South Norfolk</v>
          </cell>
          <cell r="BZ250" t="str">
            <v>Norfolk</v>
          </cell>
          <cell r="CA250" t="str">
            <v>County</v>
          </cell>
        </row>
        <row r="251">
          <cell r="A251">
            <v>244</v>
          </cell>
          <cell r="B251" t="str">
            <v>South Northamptonshire</v>
          </cell>
          <cell r="C251" t="str">
            <v>E2836</v>
          </cell>
          <cell r="D251">
            <v>20943892.300000001</v>
          </cell>
          <cell r="E251">
            <v>10856.56</v>
          </cell>
          <cell r="F251">
            <v>0</v>
          </cell>
          <cell r="G251">
            <v>107204</v>
          </cell>
          <cell r="H251">
            <v>0</v>
          </cell>
          <cell r="I251">
            <v>107204</v>
          </cell>
          <cell r="J251">
            <v>0</v>
          </cell>
          <cell r="K251">
            <v>0</v>
          </cell>
          <cell r="L251">
            <v>0</v>
          </cell>
          <cell r="M251">
            <v>0</v>
          </cell>
          <cell r="N251">
            <v>0</v>
          </cell>
          <cell r="O251">
            <v>0</v>
          </cell>
          <cell r="P251">
            <v>20847544.899999999</v>
          </cell>
          <cell r="Q251">
            <v>10423772.9</v>
          </cell>
          <cell r="R251">
            <v>8339018</v>
          </cell>
          <cell r="S251">
            <v>2084754</v>
          </cell>
          <cell r="T251">
            <v>0</v>
          </cell>
          <cell r="U251">
            <v>20847545</v>
          </cell>
          <cell r="V251">
            <v>0</v>
          </cell>
          <cell r="W251">
            <v>10423772.9</v>
          </cell>
          <cell r="X251">
            <v>107204</v>
          </cell>
          <cell r="Y251">
            <v>107204</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-485962</v>
          </cell>
          <cell r="AN251">
            <v>-388769.6</v>
          </cell>
          <cell r="AO251">
            <v>-97192.4</v>
          </cell>
          <cell r="AP251">
            <v>0</v>
          </cell>
          <cell r="AQ251">
            <v>-971924</v>
          </cell>
          <cell r="AR251">
            <v>9937811</v>
          </cell>
          <cell r="AS251">
            <v>8057452</v>
          </cell>
          <cell r="AT251">
            <v>1987562</v>
          </cell>
          <cell r="AU251">
            <v>0</v>
          </cell>
          <cell r="AV251">
            <v>19982825</v>
          </cell>
          <cell r="AW251">
            <v>89663</v>
          </cell>
          <cell r="AX251">
            <v>22131</v>
          </cell>
          <cell r="AY251">
            <v>0</v>
          </cell>
          <cell r="AZ251">
            <v>111794</v>
          </cell>
          <cell r="BA251">
            <v>329047</v>
          </cell>
          <cell r="BB251">
            <v>82262</v>
          </cell>
          <cell r="BC251">
            <v>0</v>
          </cell>
          <cell r="BD251">
            <v>411309</v>
          </cell>
          <cell r="BE251">
            <v>0</v>
          </cell>
          <cell r="BF251">
            <v>0</v>
          </cell>
          <cell r="BG251">
            <v>0</v>
          </cell>
          <cell r="BH251">
            <v>0</v>
          </cell>
          <cell r="BI251">
            <v>0</v>
          </cell>
          <cell r="BJ251">
            <v>0</v>
          </cell>
          <cell r="BK251">
            <v>0</v>
          </cell>
          <cell r="BL251">
            <v>0</v>
          </cell>
          <cell r="BM251">
            <v>3855</v>
          </cell>
          <cell r="BN251">
            <v>964</v>
          </cell>
          <cell r="BO251">
            <v>0</v>
          </cell>
          <cell r="BP251">
            <v>4819</v>
          </cell>
          <cell r="BQ251">
            <v>99651</v>
          </cell>
          <cell r="BR251">
            <v>24913</v>
          </cell>
          <cell r="BS251">
            <v>0</v>
          </cell>
          <cell r="BT251">
            <v>124564</v>
          </cell>
          <cell r="BU251">
            <v>522216</v>
          </cell>
          <cell r="BV251">
            <v>130270</v>
          </cell>
          <cell r="BW251">
            <v>0</v>
          </cell>
          <cell r="BX251">
            <v>652486</v>
          </cell>
          <cell r="BY251" t="str">
            <v>South Northamptonshire</v>
          </cell>
          <cell r="BZ251" t="str">
            <v>Northamptonshire</v>
          </cell>
          <cell r="CA251" t="str">
            <v>County</v>
          </cell>
        </row>
        <row r="252">
          <cell r="A252">
            <v>245</v>
          </cell>
          <cell r="B252" t="str">
            <v>South Oxfordshire</v>
          </cell>
          <cell r="C252" t="str">
            <v>E3133</v>
          </cell>
          <cell r="D252">
            <v>42284078.399999999</v>
          </cell>
          <cell r="E252">
            <v>36459.01</v>
          </cell>
          <cell r="F252">
            <v>0</v>
          </cell>
          <cell r="G252">
            <v>187208</v>
          </cell>
          <cell r="H252">
            <v>2500</v>
          </cell>
          <cell r="I252">
            <v>189708</v>
          </cell>
          <cell r="J252">
            <v>0</v>
          </cell>
          <cell r="K252">
            <v>0</v>
          </cell>
          <cell r="L252">
            <v>0</v>
          </cell>
          <cell r="M252">
            <v>0</v>
          </cell>
          <cell r="N252">
            <v>0</v>
          </cell>
          <cell r="O252">
            <v>0</v>
          </cell>
          <cell r="P252">
            <v>42130829.399999999</v>
          </cell>
          <cell r="Q252">
            <v>21065414.399999999</v>
          </cell>
          <cell r="R252">
            <v>16852332</v>
          </cell>
          <cell r="S252">
            <v>4213083</v>
          </cell>
          <cell r="T252">
            <v>0</v>
          </cell>
          <cell r="U252">
            <v>42130829</v>
          </cell>
          <cell r="V252">
            <v>0</v>
          </cell>
          <cell r="W252">
            <v>21065414.399999999</v>
          </cell>
          <cell r="X252">
            <v>189708</v>
          </cell>
          <cell r="Y252">
            <v>189708</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203268.63</v>
          </cell>
          <cell r="AN252">
            <v>162614.9</v>
          </cell>
          <cell r="AO252">
            <v>40653.730000000003</v>
          </cell>
          <cell r="AP252">
            <v>0</v>
          </cell>
          <cell r="AQ252">
            <v>406537.25</v>
          </cell>
          <cell r="AR252">
            <v>21268683</v>
          </cell>
          <cell r="AS252">
            <v>17204655</v>
          </cell>
          <cell r="AT252">
            <v>4253737</v>
          </cell>
          <cell r="AU252">
            <v>0</v>
          </cell>
          <cell r="AV252">
            <v>42727074</v>
          </cell>
          <cell r="AW252">
            <v>180913</v>
          </cell>
          <cell r="AX252">
            <v>44725</v>
          </cell>
          <cell r="AY252">
            <v>0</v>
          </cell>
          <cell r="AZ252">
            <v>225638</v>
          </cell>
          <cell r="BA252">
            <v>472339</v>
          </cell>
          <cell r="BB252">
            <v>118085</v>
          </cell>
          <cell r="BC252">
            <v>0</v>
          </cell>
          <cell r="BD252">
            <v>590424</v>
          </cell>
          <cell r="BE252">
            <v>0</v>
          </cell>
          <cell r="BF252">
            <v>0</v>
          </cell>
          <cell r="BG252">
            <v>0</v>
          </cell>
          <cell r="BH252">
            <v>0</v>
          </cell>
          <cell r="BI252">
            <v>0</v>
          </cell>
          <cell r="BJ252">
            <v>0</v>
          </cell>
          <cell r="BK252">
            <v>0</v>
          </cell>
          <cell r="BL252">
            <v>0</v>
          </cell>
          <cell r="BM252">
            <v>42850</v>
          </cell>
          <cell r="BN252">
            <v>10713</v>
          </cell>
          <cell r="BO252">
            <v>0</v>
          </cell>
          <cell r="BP252">
            <v>53563</v>
          </cell>
          <cell r="BQ252">
            <v>270239</v>
          </cell>
          <cell r="BR252">
            <v>67560</v>
          </cell>
          <cell r="BS252">
            <v>0</v>
          </cell>
          <cell r="BT252">
            <v>337799</v>
          </cell>
          <cell r="BU252">
            <v>966341</v>
          </cell>
          <cell r="BV252">
            <v>241083</v>
          </cell>
          <cell r="BW252">
            <v>0</v>
          </cell>
          <cell r="BX252">
            <v>1207424</v>
          </cell>
          <cell r="BY252" t="str">
            <v>South Oxfordshire</v>
          </cell>
          <cell r="BZ252" t="str">
            <v>Oxfordshire</v>
          </cell>
          <cell r="CA252" t="str">
            <v>County</v>
          </cell>
        </row>
        <row r="253">
          <cell r="A253">
            <v>246</v>
          </cell>
          <cell r="B253" t="str">
            <v>South Ribble</v>
          </cell>
          <cell r="C253" t="str">
            <v>E2342</v>
          </cell>
          <cell r="D253">
            <v>35584552</v>
          </cell>
          <cell r="E253">
            <v>30972</v>
          </cell>
          <cell r="F253">
            <v>0</v>
          </cell>
          <cell r="G253">
            <v>124547</v>
          </cell>
          <cell r="H253">
            <v>0</v>
          </cell>
          <cell r="I253">
            <v>124547</v>
          </cell>
          <cell r="J253">
            <v>0</v>
          </cell>
          <cell r="K253">
            <v>0</v>
          </cell>
          <cell r="L253">
            <v>0</v>
          </cell>
          <cell r="M253">
            <v>0</v>
          </cell>
          <cell r="N253">
            <v>0</v>
          </cell>
          <cell r="O253">
            <v>0</v>
          </cell>
          <cell r="P253">
            <v>35490977</v>
          </cell>
          <cell r="Q253">
            <v>17745488</v>
          </cell>
          <cell r="R253">
            <v>14196391</v>
          </cell>
          <cell r="S253">
            <v>3194188</v>
          </cell>
          <cell r="T253">
            <v>354910</v>
          </cell>
          <cell r="U253">
            <v>35490977</v>
          </cell>
          <cell r="V253">
            <v>0</v>
          </cell>
          <cell r="W253">
            <v>17745488</v>
          </cell>
          <cell r="X253">
            <v>124547</v>
          </cell>
          <cell r="Y253">
            <v>124547</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-1824332</v>
          </cell>
          <cell r="AN253">
            <v>-1459465.6</v>
          </cell>
          <cell r="AO253">
            <v>-328379.76</v>
          </cell>
          <cell r="AP253">
            <v>-36486.639999999999</v>
          </cell>
          <cell r="AQ253">
            <v>-3648664</v>
          </cell>
          <cell r="AR253">
            <v>15921156</v>
          </cell>
          <cell r="AS253">
            <v>12861472</v>
          </cell>
          <cell r="AT253">
            <v>2865808</v>
          </cell>
          <cell r="AU253">
            <v>318423</v>
          </cell>
          <cell r="AV253">
            <v>31966860</v>
          </cell>
          <cell r="AW253">
            <v>152027</v>
          </cell>
          <cell r="AX253">
            <v>33909</v>
          </cell>
          <cell r="AY253">
            <v>3768</v>
          </cell>
          <cell r="AZ253">
            <v>189704</v>
          </cell>
          <cell r="BA253">
            <v>403898</v>
          </cell>
          <cell r="BB253">
            <v>90877</v>
          </cell>
          <cell r="BC253">
            <v>10097</v>
          </cell>
          <cell r="BD253">
            <v>504872</v>
          </cell>
          <cell r="BE253">
            <v>4042</v>
          </cell>
          <cell r="BF253">
            <v>910</v>
          </cell>
          <cell r="BG253">
            <v>101</v>
          </cell>
          <cell r="BH253">
            <v>5053</v>
          </cell>
          <cell r="BI253">
            <v>20212</v>
          </cell>
          <cell r="BJ253">
            <v>4548</v>
          </cell>
          <cell r="BK253">
            <v>505</v>
          </cell>
          <cell r="BL253">
            <v>25265</v>
          </cell>
          <cell r="BM253">
            <v>10106</v>
          </cell>
          <cell r="BN253">
            <v>2274</v>
          </cell>
          <cell r="BO253">
            <v>253</v>
          </cell>
          <cell r="BP253">
            <v>12633</v>
          </cell>
          <cell r="BQ253">
            <v>303184</v>
          </cell>
          <cell r="BR253">
            <v>68217</v>
          </cell>
          <cell r="BS253">
            <v>7580</v>
          </cell>
          <cell r="BT253">
            <v>378981</v>
          </cell>
          <cell r="BU253">
            <v>893469</v>
          </cell>
          <cell r="BV253">
            <v>200735</v>
          </cell>
          <cell r="BW253">
            <v>22304</v>
          </cell>
          <cell r="BX253">
            <v>1116508</v>
          </cell>
          <cell r="BY253" t="str">
            <v>South Ribble</v>
          </cell>
          <cell r="BZ253" t="str">
            <v>Lancashire</v>
          </cell>
          <cell r="CA253" t="str">
            <v>Lancashire Fire Authority</v>
          </cell>
        </row>
        <row r="254">
          <cell r="A254">
            <v>247</v>
          </cell>
          <cell r="B254" t="str">
            <v>South Somerset</v>
          </cell>
          <cell r="C254" t="str">
            <v>E3334</v>
          </cell>
          <cell r="D254">
            <v>42884991</v>
          </cell>
          <cell r="E254">
            <v>130615</v>
          </cell>
          <cell r="F254">
            <v>0</v>
          </cell>
          <cell r="G254">
            <v>224259</v>
          </cell>
          <cell r="H254">
            <v>0</v>
          </cell>
          <cell r="I254">
            <v>224259</v>
          </cell>
          <cell r="J254">
            <v>0</v>
          </cell>
          <cell r="K254">
            <v>0</v>
          </cell>
          <cell r="L254">
            <v>0</v>
          </cell>
          <cell r="M254">
            <v>40000</v>
          </cell>
          <cell r="N254">
            <v>40000</v>
          </cell>
          <cell r="O254">
            <v>0</v>
          </cell>
          <cell r="P254">
            <v>42751347</v>
          </cell>
          <cell r="Q254">
            <v>21375674</v>
          </cell>
          <cell r="R254">
            <v>17100539</v>
          </cell>
          <cell r="S254">
            <v>3847621</v>
          </cell>
          <cell r="T254">
            <v>427513</v>
          </cell>
          <cell r="U254">
            <v>42751347</v>
          </cell>
          <cell r="V254">
            <v>0</v>
          </cell>
          <cell r="W254">
            <v>21375674</v>
          </cell>
          <cell r="X254">
            <v>224259</v>
          </cell>
          <cell r="Y254">
            <v>224259</v>
          </cell>
          <cell r="Z254">
            <v>0</v>
          </cell>
          <cell r="AA254">
            <v>0</v>
          </cell>
          <cell r="AB254">
            <v>0</v>
          </cell>
          <cell r="AC254">
            <v>0</v>
          </cell>
          <cell r="AD254">
            <v>40000</v>
          </cell>
          <cell r="AE254">
            <v>0</v>
          </cell>
          <cell r="AF254">
            <v>40000</v>
          </cell>
          <cell r="AG254">
            <v>0</v>
          </cell>
          <cell r="AH254">
            <v>0</v>
          </cell>
          <cell r="AI254">
            <v>0</v>
          </cell>
          <cell r="AJ254">
            <v>0</v>
          </cell>
          <cell r="AK254">
            <v>0</v>
          </cell>
          <cell r="AL254">
            <v>0</v>
          </cell>
          <cell r="AM254">
            <v>-1004299</v>
          </cell>
          <cell r="AN254">
            <v>-803439.2</v>
          </cell>
          <cell r="AO254">
            <v>-180773.82</v>
          </cell>
          <cell r="AP254">
            <v>-20085.98</v>
          </cell>
          <cell r="AQ254">
            <v>-2008598</v>
          </cell>
          <cell r="AR254">
            <v>20371375</v>
          </cell>
          <cell r="AS254">
            <v>16561359</v>
          </cell>
          <cell r="AT254">
            <v>3666847</v>
          </cell>
          <cell r="AU254">
            <v>407427</v>
          </cell>
          <cell r="AV254">
            <v>41007008</v>
          </cell>
          <cell r="AW254">
            <v>184340</v>
          </cell>
          <cell r="AX254">
            <v>40845</v>
          </cell>
          <cell r="AY254">
            <v>4538</v>
          </cell>
          <cell r="AZ254">
            <v>229723</v>
          </cell>
          <cell r="BA254">
            <v>702616</v>
          </cell>
          <cell r="BB254">
            <v>158089</v>
          </cell>
          <cell r="BC254">
            <v>17565</v>
          </cell>
          <cell r="BD254">
            <v>878270</v>
          </cell>
          <cell r="BE254">
            <v>11424</v>
          </cell>
          <cell r="BF254">
            <v>2570</v>
          </cell>
          <cell r="BG254">
            <v>286</v>
          </cell>
          <cell r="BH254">
            <v>14280</v>
          </cell>
          <cell r="BI254">
            <v>19477</v>
          </cell>
          <cell r="BJ254">
            <v>4382</v>
          </cell>
          <cell r="BK254">
            <v>487</v>
          </cell>
          <cell r="BL254">
            <v>24346</v>
          </cell>
          <cell r="BM254">
            <v>28170</v>
          </cell>
          <cell r="BN254">
            <v>6338</v>
          </cell>
          <cell r="BO254">
            <v>704</v>
          </cell>
          <cell r="BP254">
            <v>35212</v>
          </cell>
          <cell r="BQ254">
            <v>293189</v>
          </cell>
          <cell r="BR254">
            <v>65967</v>
          </cell>
          <cell r="BS254">
            <v>7330</v>
          </cell>
          <cell r="BT254">
            <v>366486</v>
          </cell>
          <cell r="BU254">
            <v>1239216</v>
          </cell>
          <cell r="BV254">
            <v>278191</v>
          </cell>
          <cell r="BW254">
            <v>30910</v>
          </cell>
          <cell r="BX254">
            <v>1548317</v>
          </cell>
          <cell r="BY254" t="str">
            <v>South Somerset</v>
          </cell>
          <cell r="BZ254" t="str">
            <v>Somerset</v>
          </cell>
          <cell r="CA254" t="str">
            <v>Devon and Somerset Fire Authority</v>
          </cell>
        </row>
        <row r="255">
          <cell r="A255">
            <v>248</v>
          </cell>
          <cell r="B255" t="str">
            <v>South Staffordshire</v>
          </cell>
          <cell r="C255" t="str">
            <v>E3435</v>
          </cell>
          <cell r="D255">
            <v>21639427</v>
          </cell>
          <cell r="E255">
            <v>82539</v>
          </cell>
          <cell r="F255">
            <v>0</v>
          </cell>
          <cell r="G255">
            <v>103969</v>
          </cell>
          <cell r="H255">
            <v>0</v>
          </cell>
          <cell r="I255">
            <v>103969</v>
          </cell>
          <cell r="J255">
            <v>0</v>
          </cell>
          <cell r="K255">
            <v>933668</v>
          </cell>
          <cell r="L255">
            <v>0</v>
          </cell>
          <cell r="M255">
            <v>0</v>
          </cell>
          <cell r="N255">
            <v>0</v>
          </cell>
          <cell r="O255">
            <v>0</v>
          </cell>
          <cell r="P255">
            <v>20684329</v>
          </cell>
          <cell r="Q255">
            <v>10342164</v>
          </cell>
          <cell r="R255">
            <v>8273732</v>
          </cell>
          <cell r="S255">
            <v>1861590</v>
          </cell>
          <cell r="T255">
            <v>206843</v>
          </cell>
          <cell r="U255">
            <v>20684329</v>
          </cell>
          <cell r="V255">
            <v>108070</v>
          </cell>
          <cell r="W255">
            <v>10234094</v>
          </cell>
          <cell r="X255">
            <v>103969</v>
          </cell>
          <cell r="Y255">
            <v>103969</v>
          </cell>
          <cell r="Z255">
            <v>933668</v>
          </cell>
          <cell r="AA255">
            <v>933668</v>
          </cell>
          <cell r="AB255">
            <v>0</v>
          </cell>
          <cell r="AC255">
            <v>0</v>
          </cell>
          <cell r="AD255">
            <v>0</v>
          </cell>
          <cell r="AE255">
            <v>0</v>
          </cell>
          <cell r="AF255">
            <v>0</v>
          </cell>
          <cell r="AG255">
            <v>108070</v>
          </cell>
          <cell r="AH255">
            <v>0</v>
          </cell>
          <cell r="AI255">
            <v>0</v>
          </cell>
          <cell r="AJ255">
            <v>108070</v>
          </cell>
          <cell r="AK255">
            <v>0</v>
          </cell>
          <cell r="AL255">
            <v>0</v>
          </cell>
          <cell r="AM255">
            <v>-16744.5</v>
          </cell>
          <cell r="AN255">
            <v>-13395.6</v>
          </cell>
          <cell r="AO255">
            <v>-3014.01</v>
          </cell>
          <cell r="AP255">
            <v>-334.89</v>
          </cell>
          <cell r="AQ255">
            <v>-33489</v>
          </cell>
          <cell r="AR255">
            <v>10217350</v>
          </cell>
          <cell r="AS255">
            <v>9406043</v>
          </cell>
          <cell r="AT255">
            <v>1858576</v>
          </cell>
          <cell r="AU255">
            <v>206508</v>
          </cell>
          <cell r="AV255">
            <v>21688477</v>
          </cell>
          <cell r="AW255">
            <v>99994</v>
          </cell>
          <cell r="AX255">
            <v>19762</v>
          </cell>
          <cell r="AY255">
            <v>2196</v>
          </cell>
          <cell r="AZ255">
            <v>121952</v>
          </cell>
          <cell r="BA255">
            <v>387664</v>
          </cell>
          <cell r="BB255">
            <v>87224</v>
          </cell>
          <cell r="BC255">
            <v>9692</v>
          </cell>
          <cell r="BD255">
            <v>484580</v>
          </cell>
          <cell r="BE255">
            <v>0</v>
          </cell>
          <cell r="BF255">
            <v>0</v>
          </cell>
          <cell r="BG255">
            <v>0</v>
          </cell>
          <cell r="BH255">
            <v>0</v>
          </cell>
          <cell r="BI255">
            <v>0</v>
          </cell>
          <cell r="BJ255">
            <v>0</v>
          </cell>
          <cell r="BK255">
            <v>0</v>
          </cell>
          <cell r="BL255">
            <v>0</v>
          </cell>
          <cell r="BM255">
            <v>1617</v>
          </cell>
          <cell r="BN255">
            <v>364</v>
          </cell>
          <cell r="BO255">
            <v>40</v>
          </cell>
          <cell r="BP255">
            <v>2021</v>
          </cell>
          <cell r="BQ255">
            <v>139982</v>
          </cell>
          <cell r="BR255">
            <v>31496</v>
          </cell>
          <cell r="BS255">
            <v>3500</v>
          </cell>
          <cell r="BT255">
            <v>174978</v>
          </cell>
          <cell r="BU255">
            <v>629257</v>
          </cell>
          <cell r="BV255">
            <v>138846</v>
          </cell>
          <cell r="BW255">
            <v>15428</v>
          </cell>
          <cell r="BX255">
            <v>783531</v>
          </cell>
          <cell r="BY255" t="str">
            <v>South Staffordshire</v>
          </cell>
          <cell r="BZ255" t="str">
            <v>Staffordshire</v>
          </cell>
          <cell r="CA255" t="str">
            <v>Staffordshire Fire Authority</v>
          </cell>
        </row>
        <row r="256">
          <cell r="A256">
            <v>249</v>
          </cell>
          <cell r="B256" t="str">
            <v>South Tyneside</v>
          </cell>
          <cell r="C256" t="str">
            <v>E4504</v>
          </cell>
          <cell r="D256">
            <v>30049232</v>
          </cell>
          <cell r="E256">
            <v>55242</v>
          </cell>
          <cell r="F256">
            <v>0</v>
          </cell>
          <cell r="G256">
            <v>150815</v>
          </cell>
          <cell r="H256">
            <v>0</v>
          </cell>
          <cell r="I256">
            <v>150815</v>
          </cell>
          <cell r="J256">
            <v>0</v>
          </cell>
          <cell r="K256">
            <v>0</v>
          </cell>
          <cell r="L256">
            <v>0</v>
          </cell>
          <cell r="M256">
            <v>0</v>
          </cell>
          <cell r="N256">
            <v>0</v>
          </cell>
          <cell r="O256">
            <v>0</v>
          </cell>
          <cell r="P256">
            <v>29953659</v>
          </cell>
          <cell r="Q256">
            <v>14976829</v>
          </cell>
          <cell r="R256">
            <v>14677293</v>
          </cell>
          <cell r="S256">
            <v>0</v>
          </cell>
          <cell r="T256">
            <v>299537</v>
          </cell>
          <cell r="U256">
            <v>29953659</v>
          </cell>
          <cell r="V256">
            <v>0</v>
          </cell>
          <cell r="W256">
            <v>14976829</v>
          </cell>
          <cell r="X256">
            <v>150815</v>
          </cell>
          <cell r="Y256">
            <v>150815</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-249631.79</v>
          </cell>
          <cell r="AN256">
            <v>-244639.15</v>
          </cell>
          <cell r="AO256">
            <v>0</v>
          </cell>
          <cell r="AP256">
            <v>-4992.6400000000003</v>
          </cell>
          <cell r="AQ256">
            <v>-499263.58</v>
          </cell>
          <cell r="AR256">
            <v>14727197</v>
          </cell>
          <cell r="AS256">
            <v>14583469</v>
          </cell>
          <cell r="AT256">
            <v>0</v>
          </cell>
          <cell r="AU256">
            <v>294544</v>
          </cell>
          <cell r="AV256">
            <v>29605210</v>
          </cell>
          <cell r="AW256">
            <v>157411</v>
          </cell>
          <cell r="AX256">
            <v>0</v>
          </cell>
          <cell r="AY256">
            <v>3180</v>
          </cell>
          <cell r="AZ256">
            <v>160591</v>
          </cell>
          <cell r="BA256">
            <v>584718</v>
          </cell>
          <cell r="BB256">
            <v>0</v>
          </cell>
          <cell r="BC256">
            <v>11933</v>
          </cell>
          <cell r="BD256">
            <v>596651</v>
          </cell>
          <cell r="BE256">
            <v>0</v>
          </cell>
          <cell r="BF256">
            <v>0</v>
          </cell>
          <cell r="BG256">
            <v>0</v>
          </cell>
          <cell r="BH256">
            <v>0</v>
          </cell>
          <cell r="BI256">
            <v>0</v>
          </cell>
          <cell r="BJ256">
            <v>0</v>
          </cell>
          <cell r="BK256">
            <v>0</v>
          </cell>
          <cell r="BL256">
            <v>0</v>
          </cell>
          <cell r="BM256">
            <v>24760</v>
          </cell>
          <cell r="BN256">
            <v>0</v>
          </cell>
          <cell r="BO256">
            <v>505</v>
          </cell>
          <cell r="BP256">
            <v>25265</v>
          </cell>
          <cell r="BQ256">
            <v>272361</v>
          </cell>
          <cell r="BR256">
            <v>0</v>
          </cell>
          <cell r="BS256">
            <v>5558</v>
          </cell>
          <cell r="BT256">
            <v>277919</v>
          </cell>
          <cell r="BU256">
            <v>1039250</v>
          </cell>
          <cell r="BV256">
            <v>0</v>
          </cell>
          <cell r="BW256">
            <v>21176</v>
          </cell>
          <cell r="BX256">
            <v>1060426</v>
          </cell>
          <cell r="BY256" t="str">
            <v>South Tyneside</v>
          </cell>
          <cell r="BZ256" t="str">
            <v>MD</v>
          </cell>
          <cell r="CA256" t="str">
            <v>Tyne and Wear Fire</v>
          </cell>
        </row>
        <row r="257">
          <cell r="A257">
            <v>250</v>
          </cell>
          <cell r="B257" t="str">
            <v>Southampton</v>
          </cell>
          <cell r="C257" t="str">
            <v>E1702</v>
          </cell>
          <cell r="D257">
            <v>93502876</v>
          </cell>
          <cell r="E257">
            <v>0</v>
          </cell>
          <cell r="F257">
            <v>201031</v>
          </cell>
          <cell r="G257">
            <v>317986</v>
          </cell>
          <cell r="H257">
            <v>0</v>
          </cell>
          <cell r="I257">
            <v>317986</v>
          </cell>
          <cell r="J257">
            <v>0</v>
          </cell>
          <cell r="K257">
            <v>0</v>
          </cell>
          <cell r="L257">
            <v>0</v>
          </cell>
          <cell r="M257">
            <v>0</v>
          </cell>
          <cell r="N257">
            <v>0</v>
          </cell>
          <cell r="O257">
            <v>0</v>
          </cell>
          <cell r="P257">
            <v>92983859</v>
          </cell>
          <cell r="Q257">
            <v>46491929</v>
          </cell>
          <cell r="R257">
            <v>45562091</v>
          </cell>
          <cell r="S257">
            <v>0</v>
          </cell>
          <cell r="T257">
            <v>929839</v>
          </cell>
          <cell r="U257">
            <v>92983859</v>
          </cell>
          <cell r="V257">
            <v>0</v>
          </cell>
          <cell r="W257">
            <v>46491929</v>
          </cell>
          <cell r="X257">
            <v>317986</v>
          </cell>
          <cell r="Y257">
            <v>317986</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-8823371</v>
          </cell>
          <cell r="AN257">
            <v>-8646903.5999999996</v>
          </cell>
          <cell r="AO257">
            <v>0</v>
          </cell>
          <cell r="AP257">
            <v>-176467.42</v>
          </cell>
          <cell r="AQ257">
            <v>-17646742</v>
          </cell>
          <cell r="AR257">
            <v>37668558</v>
          </cell>
          <cell r="AS257">
            <v>37233173</v>
          </cell>
          <cell r="AT257">
            <v>0</v>
          </cell>
          <cell r="AU257">
            <v>753372</v>
          </cell>
          <cell r="AV257">
            <v>75655103</v>
          </cell>
          <cell r="AW257">
            <v>487050</v>
          </cell>
          <cell r="AX257">
            <v>0</v>
          </cell>
          <cell r="AY257">
            <v>9871</v>
          </cell>
          <cell r="AZ257">
            <v>496921</v>
          </cell>
          <cell r="BA257">
            <v>781312</v>
          </cell>
          <cell r="BB257">
            <v>0</v>
          </cell>
          <cell r="BC257">
            <v>15945</v>
          </cell>
          <cell r="BD257">
            <v>797257</v>
          </cell>
          <cell r="BE257">
            <v>0</v>
          </cell>
          <cell r="BF257">
            <v>0</v>
          </cell>
          <cell r="BG257">
            <v>0</v>
          </cell>
          <cell r="BH257">
            <v>0</v>
          </cell>
          <cell r="BI257">
            <v>0</v>
          </cell>
          <cell r="BJ257">
            <v>0</v>
          </cell>
          <cell r="BK257">
            <v>0</v>
          </cell>
          <cell r="BL257">
            <v>0</v>
          </cell>
          <cell r="BM257">
            <v>148560</v>
          </cell>
          <cell r="BN257">
            <v>0</v>
          </cell>
          <cell r="BO257">
            <v>3032</v>
          </cell>
          <cell r="BP257">
            <v>151592</v>
          </cell>
          <cell r="BQ257">
            <v>544722</v>
          </cell>
          <cell r="BR257">
            <v>0</v>
          </cell>
          <cell r="BS257">
            <v>11117</v>
          </cell>
          <cell r="BT257">
            <v>555839</v>
          </cell>
          <cell r="BU257">
            <v>1961644</v>
          </cell>
          <cell r="BV257">
            <v>0</v>
          </cell>
          <cell r="BW257">
            <v>39965</v>
          </cell>
          <cell r="BX257">
            <v>2001609</v>
          </cell>
          <cell r="BY257" t="str">
            <v>Southampton UA</v>
          </cell>
          <cell r="BZ257" t="str">
            <v>UA</v>
          </cell>
          <cell r="CA257" t="str">
            <v>Hampshire Fire Authority</v>
          </cell>
        </row>
        <row r="258">
          <cell r="A258">
            <v>251</v>
          </cell>
          <cell r="B258" t="str">
            <v>Southend-on-Sea</v>
          </cell>
          <cell r="C258" t="str">
            <v>E1501</v>
          </cell>
          <cell r="D258">
            <v>45663323</v>
          </cell>
          <cell r="E258">
            <v>46566.04</v>
          </cell>
          <cell r="F258">
            <v>0</v>
          </cell>
          <cell r="G258">
            <v>239791</v>
          </cell>
          <cell r="H258">
            <v>10000</v>
          </cell>
          <cell r="I258">
            <v>249791</v>
          </cell>
          <cell r="J258">
            <v>0</v>
          </cell>
          <cell r="K258">
            <v>0</v>
          </cell>
          <cell r="L258">
            <v>0</v>
          </cell>
          <cell r="M258">
            <v>0</v>
          </cell>
          <cell r="N258">
            <v>0</v>
          </cell>
          <cell r="O258">
            <v>0</v>
          </cell>
          <cell r="P258">
            <v>45460098</v>
          </cell>
          <cell r="Q258">
            <v>22730049</v>
          </cell>
          <cell r="R258">
            <v>22275448</v>
          </cell>
          <cell r="S258">
            <v>0</v>
          </cell>
          <cell r="T258">
            <v>454601</v>
          </cell>
          <cell r="U258">
            <v>45460098</v>
          </cell>
          <cell r="V258">
            <v>0</v>
          </cell>
          <cell r="W258">
            <v>22730049</v>
          </cell>
          <cell r="X258">
            <v>249791</v>
          </cell>
          <cell r="Y258">
            <v>249791</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789338</v>
          </cell>
          <cell r="AN258">
            <v>773551.24</v>
          </cell>
          <cell r="AO258">
            <v>0</v>
          </cell>
          <cell r="AP258">
            <v>15786.76</v>
          </cell>
          <cell r="AQ258">
            <v>1578676</v>
          </cell>
          <cell r="AR258">
            <v>23519387</v>
          </cell>
          <cell r="AS258">
            <v>23298790</v>
          </cell>
          <cell r="AT258">
            <v>0</v>
          </cell>
          <cell r="AU258">
            <v>470388</v>
          </cell>
          <cell r="AV258">
            <v>47288565</v>
          </cell>
          <cell r="AW258">
            <v>239121</v>
          </cell>
          <cell r="AX258">
            <v>0</v>
          </cell>
          <cell r="AY258">
            <v>4826</v>
          </cell>
          <cell r="AZ258">
            <v>243947</v>
          </cell>
          <cell r="BA258">
            <v>1138156</v>
          </cell>
          <cell r="BB258">
            <v>0</v>
          </cell>
          <cell r="BC258">
            <v>23228</v>
          </cell>
          <cell r="BD258">
            <v>1161384</v>
          </cell>
          <cell r="BE258">
            <v>5571</v>
          </cell>
          <cell r="BF258">
            <v>0</v>
          </cell>
          <cell r="BG258">
            <v>114</v>
          </cell>
          <cell r="BH258">
            <v>5685</v>
          </cell>
          <cell r="BI258">
            <v>35803</v>
          </cell>
          <cell r="BJ258">
            <v>0</v>
          </cell>
          <cell r="BK258">
            <v>731</v>
          </cell>
          <cell r="BL258">
            <v>36534</v>
          </cell>
          <cell r="BM258">
            <v>49520</v>
          </cell>
          <cell r="BN258">
            <v>0</v>
          </cell>
          <cell r="BO258">
            <v>1011</v>
          </cell>
          <cell r="BP258">
            <v>50531</v>
          </cell>
          <cell r="BQ258">
            <v>643762</v>
          </cell>
          <cell r="BR258">
            <v>0</v>
          </cell>
          <cell r="BS258">
            <v>13138</v>
          </cell>
          <cell r="BT258">
            <v>656900</v>
          </cell>
          <cell r="BU258">
            <v>2111933</v>
          </cell>
          <cell r="BV258">
            <v>0</v>
          </cell>
          <cell r="BW258">
            <v>43048</v>
          </cell>
          <cell r="BX258">
            <v>2154981</v>
          </cell>
          <cell r="BY258" t="str">
            <v>Southend-on-Sea UA</v>
          </cell>
          <cell r="BZ258" t="str">
            <v>UA</v>
          </cell>
          <cell r="CA258" t="str">
            <v>Essex Fire Authority</v>
          </cell>
        </row>
        <row r="259">
          <cell r="A259">
            <v>252</v>
          </cell>
          <cell r="B259" t="str">
            <v>Southwark</v>
          </cell>
          <cell r="C259" t="str">
            <v>E5019</v>
          </cell>
          <cell r="D259">
            <v>205667223</v>
          </cell>
          <cell r="E259">
            <v>229920</v>
          </cell>
          <cell r="F259">
            <v>0</v>
          </cell>
          <cell r="G259">
            <v>654521</v>
          </cell>
          <cell r="H259">
            <v>0</v>
          </cell>
          <cell r="I259">
            <v>654521</v>
          </cell>
          <cell r="J259">
            <v>0</v>
          </cell>
          <cell r="K259">
            <v>0</v>
          </cell>
          <cell r="L259">
            <v>0</v>
          </cell>
          <cell r="M259">
            <v>0</v>
          </cell>
          <cell r="N259">
            <v>0</v>
          </cell>
          <cell r="O259">
            <v>0</v>
          </cell>
          <cell r="P259">
            <v>205242622</v>
          </cell>
          <cell r="Q259">
            <v>102621311</v>
          </cell>
          <cell r="R259">
            <v>61572787</v>
          </cell>
          <cell r="S259">
            <v>41048524</v>
          </cell>
          <cell r="T259">
            <v>0</v>
          </cell>
          <cell r="U259">
            <v>205242622</v>
          </cell>
          <cell r="V259">
            <v>0</v>
          </cell>
          <cell r="W259">
            <v>102621311</v>
          </cell>
          <cell r="X259">
            <v>654521</v>
          </cell>
          <cell r="Y259">
            <v>654521</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18367.5</v>
          </cell>
          <cell r="AN259">
            <v>11020.5</v>
          </cell>
          <cell r="AO259">
            <v>7347</v>
          </cell>
          <cell r="AP259">
            <v>0</v>
          </cell>
          <cell r="AQ259">
            <v>36735</v>
          </cell>
          <cell r="AR259">
            <v>102639679</v>
          </cell>
          <cell r="AS259">
            <v>62238329</v>
          </cell>
          <cell r="AT259">
            <v>41055871</v>
          </cell>
          <cell r="AU259">
            <v>0</v>
          </cell>
          <cell r="AV259">
            <v>205933879</v>
          </cell>
          <cell r="AW259">
            <v>660587</v>
          </cell>
          <cell r="AX259">
            <v>435759</v>
          </cell>
          <cell r="AY259">
            <v>0</v>
          </cell>
          <cell r="AZ259">
            <v>1096346</v>
          </cell>
          <cell r="BA259">
            <v>787258</v>
          </cell>
          <cell r="BB259">
            <v>524839</v>
          </cell>
          <cell r="BC259">
            <v>0</v>
          </cell>
          <cell r="BD259">
            <v>1312097</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1447845</v>
          </cell>
          <cell r="BV259">
            <v>960598</v>
          </cell>
          <cell r="BW259">
            <v>0</v>
          </cell>
          <cell r="BX259">
            <v>2408443</v>
          </cell>
          <cell r="BY259" t="str">
            <v>Southwark</v>
          </cell>
          <cell r="BZ259" t="str">
            <v>Greater London Authority</v>
          </cell>
          <cell r="CA259" t="str">
            <v>NA</v>
          </cell>
        </row>
        <row r="260">
          <cell r="A260">
            <v>253</v>
          </cell>
          <cell r="B260" t="str">
            <v>Spelthorne</v>
          </cell>
          <cell r="C260" t="str">
            <v>E3637</v>
          </cell>
          <cell r="D260">
            <v>42234750</v>
          </cell>
          <cell r="E260">
            <v>157590</v>
          </cell>
          <cell r="F260">
            <v>0</v>
          </cell>
          <cell r="G260">
            <v>130309</v>
          </cell>
          <cell r="H260">
            <v>0</v>
          </cell>
          <cell r="I260">
            <v>130309</v>
          </cell>
          <cell r="J260">
            <v>0</v>
          </cell>
          <cell r="K260">
            <v>0</v>
          </cell>
          <cell r="L260">
            <v>0</v>
          </cell>
          <cell r="M260">
            <v>0</v>
          </cell>
          <cell r="N260">
            <v>0</v>
          </cell>
          <cell r="O260">
            <v>0</v>
          </cell>
          <cell r="P260">
            <v>42262031</v>
          </cell>
          <cell r="Q260">
            <v>21131016</v>
          </cell>
          <cell r="R260">
            <v>16904812</v>
          </cell>
          <cell r="S260">
            <v>4226203</v>
          </cell>
          <cell r="T260">
            <v>0</v>
          </cell>
          <cell r="U260">
            <v>42262031</v>
          </cell>
          <cell r="V260">
            <v>0</v>
          </cell>
          <cell r="W260">
            <v>21131016</v>
          </cell>
          <cell r="X260">
            <v>130309</v>
          </cell>
          <cell r="Y260">
            <v>130309</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-1309845.5</v>
          </cell>
          <cell r="AN260">
            <v>-1047876.4</v>
          </cell>
          <cell r="AO260">
            <v>-261969.1</v>
          </cell>
          <cell r="AP260">
            <v>0</v>
          </cell>
          <cell r="AQ260">
            <v>-2619691</v>
          </cell>
          <cell r="AR260">
            <v>19821171</v>
          </cell>
          <cell r="AS260">
            <v>15987245</v>
          </cell>
          <cell r="AT260">
            <v>3964234</v>
          </cell>
          <cell r="AU260">
            <v>0</v>
          </cell>
          <cell r="AV260">
            <v>39772649</v>
          </cell>
          <cell r="AW260">
            <v>180840</v>
          </cell>
          <cell r="AX260">
            <v>44864</v>
          </cell>
          <cell r="AY260">
            <v>0</v>
          </cell>
          <cell r="AZ260">
            <v>225704</v>
          </cell>
          <cell r="BA260">
            <v>237894</v>
          </cell>
          <cell r="BB260">
            <v>59473</v>
          </cell>
          <cell r="BC260">
            <v>0</v>
          </cell>
          <cell r="BD260">
            <v>297367</v>
          </cell>
          <cell r="BE260">
            <v>0</v>
          </cell>
          <cell r="BF260">
            <v>0</v>
          </cell>
          <cell r="BG260">
            <v>0</v>
          </cell>
          <cell r="BH260">
            <v>0</v>
          </cell>
          <cell r="BI260">
            <v>20212</v>
          </cell>
          <cell r="BJ260">
            <v>5053</v>
          </cell>
          <cell r="BK260">
            <v>0</v>
          </cell>
          <cell r="BL260">
            <v>25265</v>
          </cell>
          <cell r="BM260">
            <v>8183</v>
          </cell>
          <cell r="BN260">
            <v>2046</v>
          </cell>
          <cell r="BO260">
            <v>0</v>
          </cell>
          <cell r="BP260">
            <v>10229</v>
          </cell>
          <cell r="BQ260">
            <v>197874</v>
          </cell>
          <cell r="BR260">
            <v>49469</v>
          </cell>
          <cell r="BS260">
            <v>0</v>
          </cell>
          <cell r="BT260">
            <v>247343</v>
          </cell>
          <cell r="BU260">
            <v>645003</v>
          </cell>
          <cell r="BV260">
            <v>160905</v>
          </cell>
          <cell r="BW260">
            <v>0</v>
          </cell>
          <cell r="BX260">
            <v>805908</v>
          </cell>
          <cell r="BY260" t="str">
            <v>Spelthorne</v>
          </cell>
          <cell r="BZ260" t="str">
            <v>Surrey</v>
          </cell>
          <cell r="CA260" t="str">
            <v>County</v>
          </cell>
        </row>
        <row r="261">
          <cell r="A261">
            <v>254</v>
          </cell>
          <cell r="B261" t="str">
            <v>St Albans</v>
          </cell>
          <cell r="C261" t="str">
            <v>E1936</v>
          </cell>
          <cell r="D261">
            <v>62216080.299999997</v>
          </cell>
          <cell r="E261">
            <v>89164.96</v>
          </cell>
          <cell r="F261">
            <v>0</v>
          </cell>
          <cell r="G261">
            <v>197300</v>
          </cell>
          <cell r="H261">
            <v>0</v>
          </cell>
          <cell r="I261">
            <v>197300</v>
          </cell>
          <cell r="J261">
            <v>0</v>
          </cell>
          <cell r="K261">
            <v>0</v>
          </cell>
          <cell r="L261">
            <v>0</v>
          </cell>
          <cell r="M261">
            <v>0</v>
          </cell>
          <cell r="N261">
            <v>0</v>
          </cell>
          <cell r="O261">
            <v>0</v>
          </cell>
          <cell r="P261">
            <v>62107945.299999997</v>
          </cell>
          <cell r="Q261">
            <v>31053972.300000001</v>
          </cell>
          <cell r="R261">
            <v>24843178</v>
          </cell>
          <cell r="S261">
            <v>6210795</v>
          </cell>
          <cell r="T261">
            <v>0</v>
          </cell>
          <cell r="U261">
            <v>62107945</v>
          </cell>
          <cell r="V261">
            <v>0</v>
          </cell>
          <cell r="W261">
            <v>31053972.300000001</v>
          </cell>
          <cell r="X261">
            <v>197300</v>
          </cell>
          <cell r="Y261">
            <v>197300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25485</v>
          </cell>
          <cell r="AN261">
            <v>20388</v>
          </cell>
          <cell r="AO261">
            <v>5097</v>
          </cell>
          <cell r="AP261">
            <v>0</v>
          </cell>
          <cell r="AQ261">
            <v>50970</v>
          </cell>
          <cell r="AR261">
            <v>31079457</v>
          </cell>
          <cell r="AS261">
            <v>25060866</v>
          </cell>
          <cell r="AT261">
            <v>6215892</v>
          </cell>
          <cell r="AU261">
            <v>0</v>
          </cell>
          <cell r="AV261">
            <v>62356215</v>
          </cell>
          <cell r="AW261">
            <v>265822</v>
          </cell>
          <cell r="AX261">
            <v>65932</v>
          </cell>
          <cell r="AY261">
            <v>0</v>
          </cell>
          <cell r="AZ261">
            <v>331754</v>
          </cell>
          <cell r="BA261">
            <v>275530</v>
          </cell>
          <cell r="BB261">
            <v>68883</v>
          </cell>
          <cell r="BC261">
            <v>0</v>
          </cell>
          <cell r="BD261">
            <v>344413</v>
          </cell>
          <cell r="BE261">
            <v>48510</v>
          </cell>
          <cell r="BF261">
            <v>12127</v>
          </cell>
          <cell r="BG261">
            <v>0</v>
          </cell>
          <cell r="BH261">
            <v>60637</v>
          </cell>
          <cell r="BI261">
            <v>0</v>
          </cell>
          <cell r="BJ261">
            <v>0</v>
          </cell>
          <cell r="BK261">
            <v>0</v>
          </cell>
          <cell r="BL261">
            <v>0</v>
          </cell>
          <cell r="BM261">
            <v>34361</v>
          </cell>
          <cell r="BN261">
            <v>8590</v>
          </cell>
          <cell r="BO261">
            <v>0</v>
          </cell>
          <cell r="BP261">
            <v>42951</v>
          </cell>
          <cell r="BQ261">
            <v>368673</v>
          </cell>
          <cell r="BR261">
            <v>92168</v>
          </cell>
          <cell r="BS261">
            <v>0</v>
          </cell>
          <cell r="BT261">
            <v>460841</v>
          </cell>
          <cell r="BU261">
            <v>992896</v>
          </cell>
          <cell r="BV261">
            <v>247700</v>
          </cell>
          <cell r="BW261">
            <v>0</v>
          </cell>
          <cell r="BX261">
            <v>1240596</v>
          </cell>
          <cell r="BY261" t="str">
            <v>St Albans</v>
          </cell>
          <cell r="BZ261" t="str">
            <v>Hertfordshire</v>
          </cell>
          <cell r="CA261" t="str">
            <v>County</v>
          </cell>
        </row>
        <row r="262">
          <cell r="A262">
            <v>255</v>
          </cell>
          <cell r="B262" t="str">
            <v>St Edmundsbury</v>
          </cell>
          <cell r="C262" t="str">
            <v>E3535</v>
          </cell>
          <cell r="D262">
            <v>45348868</v>
          </cell>
          <cell r="E262">
            <v>30020</v>
          </cell>
          <cell r="F262">
            <v>0</v>
          </cell>
          <cell r="G262">
            <v>162652</v>
          </cell>
          <cell r="H262">
            <v>0</v>
          </cell>
          <cell r="I262">
            <v>162652</v>
          </cell>
          <cell r="J262">
            <v>0</v>
          </cell>
          <cell r="K262">
            <v>0</v>
          </cell>
          <cell r="L262">
            <v>0</v>
          </cell>
          <cell r="M262">
            <v>118927</v>
          </cell>
          <cell r="N262">
            <v>118927</v>
          </cell>
          <cell r="O262">
            <v>0</v>
          </cell>
          <cell r="P262">
            <v>45097309</v>
          </cell>
          <cell r="Q262">
            <v>22548654</v>
          </cell>
          <cell r="R262">
            <v>18038924</v>
          </cell>
          <cell r="S262">
            <v>4509731</v>
          </cell>
          <cell r="T262">
            <v>0</v>
          </cell>
          <cell r="U262">
            <v>45097309</v>
          </cell>
          <cell r="V262">
            <v>0</v>
          </cell>
          <cell r="W262">
            <v>22548654</v>
          </cell>
          <cell r="X262">
            <v>162652</v>
          </cell>
          <cell r="Y262">
            <v>162652</v>
          </cell>
          <cell r="Z262">
            <v>0</v>
          </cell>
          <cell r="AA262">
            <v>0</v>
          </cell>
          <cell r="AB262">
            <v>0</v>
          </cell>
          <cell r="AC262">
            <v>0</v>
          </cell>
          <cell r="AD262">
            <v>118927</v>
          </cell>
          <cell r="AE262">
            <v>0</v>
          </cell>
          <cell r="AF262">
            <v>118927</v>
          </cell>
          <cell r="AG262">
            <v>0</v>
          </cell>
          <cell r="AH262">
            <v>0</v>
          </cell>
          <cell r="AI262">
            <v>0</v>
          </cell>
          <cell r="AJ262">
            <v>0</v>
          </cell>
          <cell r="AK262">
            <v>0</v>
          </cell>
          <cell r="AL262">
            <v>0</v>
          </cell>
          <cell r="AM262">
            <v>-579126.5</v>
          </cell>
          <cell r="AN262">
            <v>-463301.2</v>
          </cell>
          <cell r="AO262">
            <v>-115825.3</v>
          </cell>
          <cell r="AP262">
            <v>0</v>
          </cell>
          <cell r="AQ262">
            <v>-1158253</v>
          </cell>
          <cell r="AR262">
            <v>21969528</v>
          </cell>
          <cell r="AS262">
            <v>17857202</v>
          </cell>
          <cell r="AT262">
            <v>4393906</v>
          </cell>
          <cell r="AU262">
            <v>0</v>
          </cell>
          <cell r="AV262">
            <v>44220635</v>
          </cell>
          <cell r="AW262">
            <v>194485</v>
          </cell>
          <cell r="AX262">
            <v>47874</v>
          </cell>
          <cell r="AY262">
            <v>0</v>
          </cell>
          <cell r="AZ262">
            <v>242359</v>
          </cell>
          <cell r="BA262">
            <v>381144</v>
          </cell>
          <cell r="BB262">
            <v>95286</v>
          </cell>
          <cell r="BC262">
            <v>0</v>
          </cell>
          <cell r="BD262">
            <v>476430</v>
          </cell>
          <cell r="BE262">
            <v>0</v>
          </cell>
          <cell r="BF262">
            <v>0</v>
          </cell>
          <cell r="BG262">
            <v>0</v>
          </cell>
          <cell r="BH262">
            <v>0</v>
          </cell>
          <cell r="BI262">
            <v>0</v>
          </cell>
          <cell r="BJ262">
            <v>0</v>
          </cell>
          <cell r="BK262">
            <v>0</v>
          </cell>
          <cell r="BL262">
            <v>0</v>
          </cell>
          <cell r="BM262">
            <v>57754</v>
          </cell>
          <cell r="BN262">
            <v>14438</v>
          </cell>
          <cell r="BO262">
            <v>0</v>
          </cell>
          <cell r="BP262">
            <v>72192</v>
          </cell>
          <cell r="BQ262">
            <v>220950</v>
          </cell>
          <cell r="BR262">
            <v>55237</v>
          </cell>
          <cell r="BS262">
            <v>0</v>
          </cell>
          <cell r="BT262">
            <v>276187</v>
          </cell>
          <cell r="BU262">
            <v>854333</v>
          </cell>
          <cell r="BV262">
            <v>212835</v>
          </cell>
          <cell r="BW262">
            <v>0</v>
          </cell>
          <cell r="BX262">
            <v>1067168</v>
          </cell>
          <cell r="BY262" t="str">
            <v>St Edmundsbury</v>
          </cell>
          <cell r="BZ262" t="str">
            <v>Suffolk</v>
          </cell>
          <cell r="CA262" t="str">
            <v>County</v>
          </cell>
        </row>
        <row r="263">
          <cell r="A263">
            <v>256</v>
          </cell>
          <cell r="B263" t="str">
            <v>St Helens</v>
          </cell>
          <cell r="C263" t="str">
            <v>E4303</v>
          </cell>
          <cell r="D263">
            <v>47756146</v>
          </cell>
          <cell r="E263">
            <v>0</v>
          </cell>
          <cell r="F263">
            <v>3153</v>
          </cell>
          <cell r="G263">
            <v>198553</v>
          </cell>
          <cell r="H263">
            <v>0</v>
          </cell>
          <cell r="I263">
            <v>198553</v>
          </cell>
          <cell r="J263">
            <v>0</v>
          </cell>
          <cell r="K263">
            <v>0</v>
          </cell>
          <cell r="L263">
            <v>0</v>
          </cell>
          <cell r="M263">
            <v>0</v>
          </cell>
          <cell r="N263">
            <v>0</v>
          </cell>
          <cell r="O263">
            <v>0</v>
          </cell>
          <cell r="P263">
            <v>47554440</v>
          </cell>
          <cell r="Q263">
            <v>23777220</v>
          </cell>
          <cell r="R263">
            <v>23301676</v>
          </cell>
          <cell r="S263">
            <v>0</v>
          </cell>
          <cell r="T263">
            <v>475544</v>
          </cell>
          <cell r="U263">
            <v>47554440</v>
          </cell>
          <cell r="V263">
            <v>0</v>
          </cell>
          <cell r="W263">
            <v>23777220</v>
          </cell>
          <cell r="X263">
            <v>198553</v>
          </cell>
          <cell r="Y263">
            <v>198553</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-38847</v>
          </cell>
          <cell r="AN263">
            <v>-38070.06</v>
          </cell>
          <cell r="AO263">
            <v>0</v>
          </cell>
          <cell r="AP263">
            <v>-776.94</v>
          </cell>
          <cell r="AQ263">
            <v>-77694</v>
          </cell>
          <cell r="AR263">
            <v>23738373</v>
          </cell>
          <cell r="AS263">
            <v>23462159</v>
          </cell>
          <cell r="AT263">
            <v>0</v>
          </cell>
          <cell r="AU263">
            <v>474767</v>
          </cell>
          <cell r="AV263">
            <v>47675299</v>
          </cell>
          <cell r="AW263">
            <v>249472</v>
          </cell>
          <cell r="AX263">
            <v>0</v>
          </cell>
          <cell r="AY263">
            <v>5048</v>
          </cell>
          <cell r="AZ263">
            <v>254520</v>
          </cell>
          <cell r="BA263">
            <v>738769</v>
          </cell>
          <cell r="BB263">
            <v>0</v>
          </cell>
          <cell r="BC263">
            <v>15077</v>
          </cell>
          <cell r="BD263">
            <v>753846</v>
          </cell>
          <cell r="BE263">
            <v>0</v>
          </cell>
          <cell r="BF263">
            <v>0</v>
          </cell>
          <cell r="BG263">
            <v>0</v>
          </cell>
          <cell r="BH263">
            <v>0</v>
          </cell>
          <cell r="BI263">
            <v>24760</v>
          </cell>
          <cell r="BJ263">
            <v>0</v>
          </cell>
          <cell r="BK263">
            <v>505</v>
          </cell>
          <cell r="BL263">
            <v>25265</v>
          </cell>
          <cell r="BM263">
            <v>37140</v>
          </cell>
          <cell r="BN263">
            <v>0</v>
          </cell>
          <cell r="BO263">
            <v>758</v>
          </cell>
          <cell r="BP263">
            <v>37898</v>
          </cell>
          <cell r="BQ263">
            <v>284741</v>
          </cell>
          <cell r="BR263">
            <v>0</v>
          </cell>
          <cell r="BS263">
            <v>5811</v>
          </cell>
          <cell r="BT263">
            <v>290552</v>
          </cell>
          <cell r="BU263">
            <v>1334882</v>
          </cell>
          <cell r="BV263">
            <v>0</v>
          </cell>
          <cell r="BW263">
            <v>27199</v>
          </cell>
          <cell r="BX263">
            <v>1362081</v>
          </cell>
          <cell r="BY263" t="str">
            <v>St Helens</v>
          </cell>
          <cell r="BZ263" t="str">
            <v>MD</v>
          </cell>
          <cell r="CA263" t="str">
            <v>Merseyside Fire</v>
          </cell>
        </row>
        <row r="264">
          <cell r="A264">
            <v>257</v>
          </cell>
          <cell r="B264" t="str">
            <v>Stafford</v>
          </cell>
          <cell r="C264" t="str">
            <v>E3436</v>
          </cell>
          <cell r="D264">
            <v>43460124.100000001</v>
          </cell>
          <cell r="E264">
            <v>61468.56</v>
          </cell>
          <cell r="F264">
            <v>0</v>
          </cell>
          <cell r="G264">
            <v>171533</v>
          </cell>
          <cell r="H264">
            <v>0</v>
          </cell>
          <cell r="I264">
            <v>171533</v>
          </cell>
          <cell r="J264">
            <v>0</v>
          </cell>
          <cell r="K264">
            <v>0</v>
          </cell>
          <cell r="L264">
            <v>0</v>
          </cell>
          <cell r="M264">
            <v>0</v>
          </cell>
          <cell r="N264">
            <v>0</v>
          </cell>
          <cell r="O264">
            <v>0</v>
          </cell>
          <cell r="P264">
            <v>43350059.700000003</v>
          </cell>
          <cell r="Q264">
            <v>21675029.699999999</v>
          </cell>
          <cell r="R264">
            <v>17340024</v>
          </cell>
          <cell r="S264">
            <v>3901505</v>
          </cell>
          <cell r="T264">
            <v>433501</v>
          </cell>
          <cell r="U264">
            <v>43350060</v>
          </cell>
          <cell r="V264">
            <v>0</v>
          </cell>
          <cell r="W264">
            <v>21675029.699999999</v>
          </cell>
          <cell r="X264">
            <v>171533</v>
          </cell>
          <cell r="Y264">
            <v>171533</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250276</v>
          </cell>
          <cell r="AN264">
            <v>200220.79999999999</v>
          </cell>
          <cell r="AO264">
            <v>45049.68</v>
          </cell>
          <cell r="AP264">
            <v>5005.5200000000004</v>
          </cell>
          <cell r="AQ264">
            <v>500552</v>
          </cell>
          <cell r="AR264">
            <v>21925306</v>
          </cell>
          <cell r="AS264">
            <v>17711778</v>
          </cell>
          <cell r="AT264">
            <v>3946555</v>
          </cell>
          <cell r="AU264">
            <v>438507</v>
          </cell>
          <cell r="AV264">
            <v>44022145</v>
          </cell>
          <cell r="AW264">
            <v>185898</v>
          </cell>
          <cell r="AX264">
            <v>41417</v>
          </cell>
          <cell r="AY264">
            <v>4602</v>
          </cell>
          <cell r="AZ264">
            <v>231917</v>
          </cell>
          <cell r="BA264">
            <v>455406</v>
          </cell>
          <cell r="BB264">
            <v>102466</v>
          </cell>
          <cell r="BC264">
            <v>11385</v>
          </cell>
          <cell r="BD264">
            <v>569257</v>
          </cell>
          <cell r="BE264">
            <v>0</v>
          </cell>
          <cell r="BF264">
            <v>0</v>
          </cell>
          <cell r="BG264">
            <v>0</v>
          </cell>
          <cell r="BH264">
            <v>0</v>
          </cell>
          <cell r="BI264">
            <v>0</v>
          </cell>
          <cell r="BJ264">
            <v>0</v>
          </cell>
          <cell r="BK264">
            <v>0</v>
          </cell>
          <cell r="BL264">
            <v>0</v>
          </cell>
          <cell r="BM264">
            <v>0</v>
          </cell>
          <cell r="BN264">
            <v>0</v>
          </cell>
          <cell r="BO264">
            <v>0</v>
          </cell>
          <cell r="BP264">
            <v>0</v>
          </cell>
          <cell r="BQ264">
            <v>242109</v>
          </cell>
          <cell r="BR264">
            <v>54474</v>
          </cell>
          <cell r="BS264">
            <v>6053</v>
          </cell>
          <cell r="BT264">
            <v>302636</v>
          </cell>
          <cell r="BU264">
            <v>883413</v>
          </cell>
          <cell r="BV264">
            <v>198357</v>
          </cell>
          <cell r="BW264">
            <v>22040</v>
          </cell>
          <cell r="BX264">
            <v>1103810</v>
          </cell>
          <cell r="BY264" t="str">
            <v>Stafford</v>
          </cell>
          <cell r="BZ264" t="str">
            <v>Staffordshire</v>
          </cell>
          <cell r="CA264" t="str">
            <v>Staffordshire Fire Authority</v>
          </cell>
        </row>
        <row r="265">
          <cell r="A265">
            <v>258</v>
          </cell>
          <cell r="B265" t="str">
            <v>Staffordshire Moorlands</v>
          </cell>
          <cell r="C265" t="str">
            <v>E3437</v>
          </cell>
          <cell r="D265">
            <v>18143115.899999999</v>
          </cell>
          <cell r="E265">
            <v>74889</v>
          </cell>
          <cell r="F265">
            <v>0</v>
          </cell>
          <cell r="G265">
            <v>116661</v>
          </cell>
          <cell r="H265">
            <v>0</v>
          </cell>
          <cell r="I265">
            <v>116661</v>
          </cell>
          <cell r="J265">
            <v>0</v>
          </cell>
          <cell r="K265">
            <v>0</v>
          </cell>
          <cell r="L265">
            <v>0</v>
          </cell>
          <cell r="M265">
            <v>0</v>
          </cell>
          <cell r="N265">
            <v>0</v>
          </cell>
          <cell r="O265">
            <v>0</v>
          </cell>
          <cell r="P265">
            <v>18101343.899999999</v>
          </cell>
          <cell r="Q265">
            <v>9050671.8599999994</v>
          </cell>
          <cell r="R265">
            <v>7240538</v>
          </cell>
          <cell r="S265">
            <v>1629121</v>
          </cell>
          <cell r="T265">
            <v>181013</v>
          </cell>
          <cell r="U265">
            <v>18101344</v>
          </cell>
          <cell r="V265">
            <v>0</v>
          </cell>
          <cell r="W265">
            <v>9050671.8599999994</v>
          </cell>
          <cell r="X265">
            <v>116661</v>
          </cell>
          <cell r="Y265">
            <v>116661</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-92134.5</v>
          </cell>
          <cell r="AN265">
            <v>-73707.600000000006</v>
          </cell>
          <cell r="AO265">
            <v>-16584.21</v>
          </cell>
          <cell r="AP265">
            <v>-1842.69</v>
          </cell>
          <cell r="AQ265">
            <v>-184269</v>
          </cell>
          <cell r="AR265">
            <v>8958537</v>
          </cell>
          <cell r="AS265">
            <v>7283491</v>
          </cell>
          <cell r="AT265">
            <v>1612537</v>
          </cell>
          <cell r="AU265">
            <v>179170</v>
          </cell>
          <cell r="AV265">
            <v>18033736</v>
          </cell>
          <cell r="AW265">
            <v>78102</v>
          </cell>
          <cell r="AX265">
            <v>17294</v>
          </cell>
          <cell r="AY265">
            <v>1922</v>
          </cell>
          <cell r="AZ265">
            <v>97318</v>
          </cell>
          <cell r="BA265">
            <v>430448</v>
          </cell>
          <cell r="BB265">
            <v>96851</v>
          </cell>
          <cell r="BC265">
            <v>10761</v>
          </cell>
          <cell r="BD265">
            <v>538060</v>
          </cell>
          <cell r="BE265">
            <v>0</v>
          </cell>
          <cell r="BF265">
            <v>0</v>
          </cell>
          <cell r="BG265">
            <v>0</v>
          </cell>
          <cell r="BH265">
            <v>0</v>
          </cell>
          <cell r="BI265">
            <v>0</v>
          </cell>
          <cell r="BJ265">
            <v>0</v>
          </cell>
          <cell r="BK265">
            <v>0</v>
          </cell>
          <cell r="BL265">
            <v>0</v>
          </cell>
          <cell r="BM265">
            <v>0</v>
          </cell>
          <cell r="BN265">
            <v>0</v>
          </cell>
          <cell r="BO265">
            <v>0</v>
          </cell>
          <cell r="BP265">
            <v>0</v>
          </cell>
          <cell r="BQ265">
            <v>167210</v>
          </cell>
          <cell r="BR265">
            <v>37622</v>
          </cell>
          <cell r="BS265">
            <v>4180</v>
          </cell>
          <cell r="BT265">
            <v>209012</v>
          </cell>
          <cell r="BU265">
            <v>675760</v>
          </cell>
          <cell r="BV265">
            <v>151767</v>
          </cell>
          <cell r="BW265">
            <v>16863</v>
          </cell>
          <cell r="BX265">
            <v>844390</v>
          </cell>
          <cell r="BY265" t="str">
            <v>Staffordshire Moorlands</v>
          </cell>
          <cell r="BZ265" t="str">
            <v>Staffordshire</v>
          </cell>
          <cell r="CA265" t="str">
            <v>Staffordshire Fire Authority</v>
          </cell>
        </row>
        <row r="266">
          <cell r="A266">
            <v>259</v>
          </cell>
          <cell r="B266" t="str">
            <v>Stevenage</v>
          </cell>
          <cell r="C266" t="str">
            <v>E1937</v>
          </cell>
          <cell r="D266">
            <v>45230731</v>
          </cell>
          <cell r="E266">
            <v>18238</v>
          </cell>
          <cell r="F266">
            <v>0</v>
          </cell>
          <cell r="G266">
            <v>112556</v>
          </cell>
          <cell r="H266">
            <v>0</v>
          </cell>
          <cell r="I266">
            <v>112556</v>
          </cell>
          <cell r="J266">
            <v>0</v>
          </cell>
          <cell r="K266">
            <v>0</v>
          </cell>
          <cell r="L266">
            <v>0</v>
          </cell>
          <cell r="M266">
            <v>0</v>
          </cell>
          <cell r="N266">
            <v>0</v>
          </cell>
          <cell r="O266">
            <v>0</v>
          </cell>
          <cell r="P266">
            <v>45136413</v>
          </cell>
          <cell r="Q266">
            <v>22568207</v>
          </cell>
          <cell r="R266">
            <v>18054565</v>
          </cell>
          <cell r="S266">
            <v>4513641</v>
          </cell>
          <cell r="T266">
            <v>0</v>
          </cell>
          <cell r="U266">
            <v>45136413</v>
          </cell>
          <cell r="V266">
            <v>0</v>
          </cell>
          <cell r="W266">
            <v>22568207</v>
          </cell>
          <cell r="X266">
            <v>112556</v>
          </cell>
          <cell r="Y266">
            <v>112556</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-1380044.2</v>
          </cell>
          <cell r="AN266">
            <v>-1104035.3999999999</v>
          </cell>
          <cell r="AO266">
            <v>-276008.84999999998</v>
          </cell>
          <cell r="AP266">
            <v>0</v>
          </cell>
          <cell r="AQ266">
            <v>-2760088.5</v>
          </cell>
          <cell r="AR266">
            <v>21188163</v>
          </cell>
          <cell r="AS266">
            <v>17063086</v>
          </cell>
          <cell r="AT266">
            <v>4237632</v>
          </cell>
          <cell r="AU266">
            <v>0</v>
          </cell>
          <cell r="AV266">
            <v>42488881</v>
          </cell>
          <cell r="AW266">
            <v>192857</v>
          </cell>
          <cell r="AX266">
            <v>47916</v>
          </cell>
          <cell r="AY266">
            <v>0</v>
          </cell>
          <cell r="AZ266">
            <v>240773</v>
          </cell>
          <cell r="BA266">
            <v>162574</v>
          </cell>
          <cell r="BB266">
            <v>40644</v>
          </cell>
          <cell r="BC266">
            <v>0</v>
          </cell>
          <cell r="BD266">
            <v>203218</v>
          </cell>
          <cell r="BE266">
            <v>0</v>
          </cell>
          <cell r="BF266">
            <v>0</v>
          </cell>
          <cell r="BG266">
            <v>0</v>
          </cell>
          <cell r="BH266">
            <v>0</v>
          </cell>
          <cell r="BI266">
            <v>114240</v>
          </cell>
          <cell r="BJ266">
            <v>28560</v>
          </cell>
          <cell r="BK266">
            <v>0</v>
          </cell>
          <cell r="BL266">
            <v>142800</v>
          </cell>
          <cell r="BM266">
            <v>109920</v>
          </cell>
          <cell r="BN266">
            <v>27480</v>
          </cell>
          <cell r="BO266">
            <v>0</v>
          </cell>
          <cell r="BP266">
            <v>137400</v>
          </cell>
          <cell r="BQ266">
            <v>157777</v>
          </cell>
          <cell r="BR266">
            <v>39444</v>
          </cell>
          <cell r="BS266">
            <v>0</v>
          </cell>
          <cell r="BT266">
            <v>197221</v>
          </cell>
          <cell r="BU266">
            <v>737368</v>
          </cell>
          <cell r="BV266">
            <v>184044</v>
          </cell>
          <cell r="BW266">
            <v>0</v>
          </cell>
          <cell r="BX266">
            <v>921412</v>
          </cell>
          <cell r="BY266" t="str">
            <v>Stevenage</v>
          </cell>
          <cell r="BZ266" t="str">
            <v>Hertfordshire</v>
          </cell>
          <cell r="CA266" t="str">
            <v>County</v>
          </cell>
        </row>
        <row r="267">
          <cell r="A267">
            <v>260</v>
          </cell>
          <cell r="B267" t="str">
            <v>Stockport</v>
          </cell>
          <cell r="C267" t="str">
            <v>E4207</v>
          </cell>
          <cell r="D267">
            <v>88575187</v>
          </cell>
          <cell r="E267">
            <v>63616</v>
          </cell>
          <cell r="F267">
            <v>0</v>
          </cell>
          <cell r="G267">
            <v>429803</v>
          </cell>
          <cell r="H267">
            <v>0</v>
          </cell>
          <cell r="I267">
            <v>429803</v>
          </cell>
          <cell r="J267">
            <v>0</v>
          </cell>
          <cell r="K267">
            <v>0</v>
          </cell>
          <cell r="L267">
            <v>0</v>
          </cell>
          <cell r="M267">
            <v>0</v>
          </cell>
          <cell r="N267">
            <v>0</v>
          </cell>
          <cell r="O267">
            <v>0</v>
          </cell>
          <cell r="P267">
            <v>88209000</v>
          </cell>
          <cell r="Q267">
            <v>44104500</v>
          </cell>
          <cell r="R267">
            <v>43222410</v>
          </cell>
          <cell r="S267">
            <v>0</v>
          </cell>
          <cell r="T267">
            <v>882090</v>
          </cell>
          <cell r="U267">
            <v>88209000</v>
          </cell>
          <cell r="V267">
            <v>0</v>
          </cell>
          <cell r="W267">
            <v>44104500</v>
          </cell>
          <cell r="X267">
            <v>429803</v>
          </cell>
          <cell r="Y267">
            <v>429803</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-1455056</v>
          </cell>
          <cell r="AN267">
            <v>-1425954.9</v>
          </cell>
          <cell r="AO267">
            <v>0</v>
          </cell>
          <cell r="AP267">
            <v>-29101.119999999999</v>
          </cell>
          <cell r="AQ267">
            <v>-2910112</v>
          </cell>
          <cell r="AR267">
            <v>42649444</v>
          </cell>
          <cell r="AS267">
            <v>42226258</v>
          </cell>
          <cell r="AT267">
            <v>0</v>
          </cell>
          <cell r="AU267">
            <v>852989</v>
          </cell>
          <cell r="AV267">
            <v>85728691</v>
          </cell>
          <cell r="AW267">
            <v>463399</v>
          </cell>
          <cell r="AX267">
            <v>0</v>
          </cell>
          <cell r="AY267">
            <v>9364</v>
          </cell>
          <cell r="AZ267">
            <v>472763</v>
          </cell>
          <cell r="BA267">
            <v>1500000</v>
          </cell>
          <cell r="BB267">
            <v>0</v>
          </cell>
          <cell r="BC267">
            <v>30612</v>
          </cell>
          <cell r="BD267">
            <v>1530612</v>
          </cell>
          <cell r="BE267">
            <v>0</v>
          </cell>
          <cell r="BF267">
            <v>0</v>
          </cell>
          <cell r="BG267">
            <v>0</v>
          </cell>
          <cell r="BH267">
            <v>0</v>
          </cell>
          <cell r="BI267">
            <v>0</v>
          </cell>
          <cell r="BJ267">
            <v>0</v>
          </cell>
          <cell r="BK267">
            <v>0</v>
          </cell>
          <cell r="BL267">
            <v>0</v>
          </cell>
          <cell r="BM267">
            <v>0</v>
          </cell>
          <cell r="BN267">
            <v>0</v>
          </cell>
          <cell r="BO267">
            <v>0</v>
          </cell>
          <cell r="BP267">
            <v>0</v>
          </cell>
          <cell r="BQ267">
            <v>1150848</v>
          </cell>
          <cell r="BR267">
            <v>0</v>
          </cell>
          <cell r="BS267">
            <v>23487</v>
          </cell>
          <cell r="BT267">
            <v>1174335</v>
          </cell>
          <cell r="BU267">
            <v>3114247</v>
          </cell>
          <cell r="BV267">
            <v>0</v>
          </cell>
          <cell r="BW267">
            <v>63463</v>
          </cell>
          <cell r="BX267">
            <v>3177710</v>
          </cell>
          <cell r="BY267" t="str">
            <v>Stockport</v>
          </cell>
          <cell r="BZ267" t="str">
            <v>MD</v>
          </cell>
          <cell r="CA267" t="str">
            <v>Greater Manchester Fire</v>
          </cell>
        </row>
        <row r="268">
          <cell r="A268">
            <v>261</v>
          </cell>
          <cell r="B268" t="str">
            <v>Stockton-on-Tees</v>
          </cell>
          <cell r="C268" t="str">
            <v>E0704</v>
          </cell>
          <cell r="D268">
            <v>80309364</v>
          </cell>
          <cell r="E268">
            <v>1648</v>
          </cell>
          <cell r="F268">
            <v>0</v>
          </cell>
          <cell r="G268">
            <v>238978</v>
          </cell>
          <cell r="H268">
            <v>0</v>
          </cell>
          <cell r="I268">
            <v>238978</v>
          </cell>
          <cell r="J268">
            <v>0</v>
          </cell>
          <cell r="K268">
            <v>906439</v>
          </cell>
          <cell r="L268">
            <v>0</v>
          </cell>
          <cell r="M268">
            <v>0</v>
          </cell>
          <cell r="N268">
            <v>0</v>
          </cell>
          <cell r="O268">
            <v>0</v>
          </cell>
          <cell r="P268">
            <v>79165595</v>
          </cell>
          <cell r="Q268">
            <v>39582797</v>
          </cell>
          <cell r="R268">
            <v>38791142</v>
          </cell>
          <cell r="S268">
            <v>0</v>
          </cell>
          <cell r="T268">
            <v>791656</v>
          </cell>
          <cell r="U268">
            <v>79165595</v>
          </cell>
          <cell r="V268">
            <v>82112.5</v>
          </cell>
          <cell r="W268">
            <v>39500684.5</v>
          </cell>
          <cell r="X268">
            <v>238978</v>
          </cell>
          <cell r="Y268">
            <v>238978</v>
          </cell>
          <cell r="Z268">
            <v>906439</v>
          </cell>
          <cell r="AA268">
            <v>906439</v>
          </cell>
          <cell r="AB268">
            <v>0</v>
          </cell>
          <cell r="AC268">
            <v>0</v>
          </cell>
          <cell r="AD268">
            <v>0</v>
          </cell>
          <cell r="AE268">
            <v>0</v>
          </cell>
          <cell r="AF268">
            <v>0</v>
          </cell>
          <cell r="AG268">
            <v>81391.5</v>
          </cell>
          <cell r="AH268">
            <v>0</v>
          </cell>
          <cell r="AI268">
            <v>721</v>
          </cell>
          <cell r="AJ268">
            <v>82112.5</v>
          </cell>
          <cell r="AK268">
            <v>0</v>
          </cell>
          <cell r="AL268">
            <v>0</v>
          </cell>
          <cell r="AM268">
            <v>-283147</v>
          </cell>
          <cell r="AN268">
            <v>-277484.06</v>
          </cell>
          <cell r="AO268">
            <v>0</v>
          </cell>
          <cell r="AP268">
            <v>-5662.94</v>
          </cell>
          <cell r="AQ268">
            <v>-566294</v>
          </cell>
          <cell r="AR268">
            <v>39217538</v>
          </cell>
          <cell r="AS268">
            <v>39740466</v>
          </cell>
          <cell r="AT268">
            <v>0</v>
          </cell>
          <cell r="AU268">
            <v>786714</v>
          </cell>
          <cell r="AV268">
            <v>79744718</v>
          </cell>
          <cell r="AW268">
            <v>424819</v>
          </cell>
          <cell r="AX268">
            <v>0</v>
          </cell>
          <cell r="AY268">
            <v>8412</v>
          </cell>
          <cell r="AZ268">
            <v>433231</v>
          </cell>
          <cell r="BA268">
            <v>639165</v>
          </cell>
          <cell r="BB268">
            <v>0</v>
          </cell>
          <cell r="BC268">
            <v>13044</v>
          </cell>
          <cell r="BD268">
            <v>652209</v>
          </cell>
          <cell r="BE268">
            <v>50818</v>
          </cell>
          <cell r="BF268">
            <v>0</v>
          </cell>
          <cell r="BG268">
            <v>1037</v>
          </cell>
          <cell r="BH268">
            <v>51855</v>
          </cell>
          <cell r="BI268">
            <v>0</v>
          </cell>
          <cell r="BJ268">
            <v>0</v>
          </cell>
          <cell r="BK268">
            <v>0</v>
          </cell>
          <cell r="BL268">
            <v>0</v>
          </cell>
          <cell r="BM268">
            <v>277625</v>
          </cell>
          <cell r="BN268">
            <v>0</v>
          </cell>
          <cell r="BO268">
            <v>5666</v>
          </cell>
          <cell r="BP268">
            <v>283291</v>
          </cell>
          <cell r="BQ268">
            <v>742803</v>
          </cell>
          <cell r="BR268">
            <v>0</v>
          </cell>
          <cell r="BS268">
            <v>15159</v>
          </cell>
          <cell r="BT268">
            <v>757962</v>
          </cell>
          <cell r="BU268">
            <v>2135230</v>
          </cell>
          <cell r="BV268">
            <v>0</v>
          </cell>
          <cell r="BW268">
            <v>43318</v>
          </cell>
          <cell r="BX268">
            <v>2178548</v>
          </cell>
          <cell r="BY268" t="str">
            <v>Stockton-on-Tees UA</v>
          </cell>
          <cell r="BZ268" t="str">
            <v>UA</v>
          </cell>
          <cell r="CA268" t="str">
            <v>Cleveland Fire Authority</v>
          </cell>
        </row>
        <row r="269">
          <cell r="A269">
            <v>262</v>
          </cell>
          <cell r="B269" t="str">
            <v>Stoke-on-Trent</v>
          </cell>
          <cell r="C269" t="str">
            <v>E3401</v>
          </cell>
          <cell r="D269">
            <v>81992431</v>
          </cell>
          <cell r="E269">
            <v>53460</v>
          </cell>
          <cell r="F269">
            <v>0</v>
          </cell>
          <cell r="G269">
            <v>365172</v>
          </cell>
          <cell r="H269">
            <v>0</v>
          </cell>
          <cell r="I269">
            <v>365172</v>
          </cell>
          <cell r="J269">
            <v>0</v>
          </cell>
          <cell r="K269">
            <v>0</v>
          </cell>
          <cell r="L269">
            <v>0</v>
          </cell>
          <cell r="M269">
            <v>0</v>
          </cell>
          <cell r="N269">
            <v>0</v>
          </cell>
          <cell r="O269">
            <v>0</v>
          </cell>
          <cell r="P269">
            <v>81680719</v>
          </cell>
          <cell r="Q269">
            <v>40840360</v>
          </cell>
          <cell r="R269">
            <v>40023552</v>
          </cell>
          <cell r="S269">
            <v>0</v>
          </cell>
          <cell r="T269">
            <v>816807</v>
          </cell>
          <cell r="U269">
            <v>81680719</v>
          </cell>
          <cell r="V269">
            <v>0</v>
          </cell>
          <cell r="W269">
            <v>40840360</v>
          </cell>
          <cell r="X269">
            <v>365172</v>
          </cell>
          <cell r="Y269">
            <v>365172</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616</v>
          </cell>
          <cell r="AN269">
            <v>604</v>
          </cell>
          <cell r="AO269">
            <v>0</v>
          </cell>
          <cell r="AP269">
            <v>12</v>
          </cell>
          <cell r="AQ269">
            <v>1232</v>
          </cell>
          <cell r="AR269">
            <v>40840976</v>
          </cell>
          <cell r="AS269">
            <v>40389328</v>
          </cell>
          <cell r="AT269">
            <v>0</v>
          </cell>
          <cell r="AU269">
            <v>816819</v>
          </cell>
          <cell r="AV269">
            <v>82047123</v>
          </cell>
          <cell r="AW269">
            <v>428755</v>
          </cell>
          <cell r="AX269">
            <v>0</v>
          </cell>
          <cell r="AY269">
            <v>8671</v>
          </cell>
          <cell r="AZ269">
            <v>437426</v>
          </cell>
          <cell r="BA269">
            <v>1407058</v>
          </cell>
          <cell r="BB269">
            <v>0</v>
          </cell>
          <cell r="BC269">
            <v>28715</v>
          </cell>
          <cell r="BD269">
            <v>1435773</v>
          </cell>
          <cell r="BE269">
            <v>3961</v>
          </cell>
          <cell r="BF269">
            <v>0</v>
          </cell>
          <cell r="BG269">
            <v>81</v>
          </cell>
          <cell r="BH269">
            <v>4042</v>
          </cell>
          <cell r="BI269">
            <v>0</v>
          </cell>
          <cell r="BJ269">
            <v>0</v>
          </cell>
          <cell r="BK269">
            <v>0</v>
          </cell>
          <cell r="BL269">
            <v>0</v>
          </cell>
          <cell r="BM269">
            <v>36645</v>
          </cell>
          <cell r="BN269">
            <v>0</v>
          </cell>
          <cell r="BO269">
            <v>748</v>
          </cell>
          <cell r="BP269">
            <v>37393</v>
          </cell>
          <cell r="BQ269">
            <v>408541</v>
          </cell>
          <cell r="BR269">
            <v>0</v>
          </cell>
          <cell r="BS269">
            <v>8338</v>
          </cell>
          <cell r="BT269">
            <v>416879</v>
          </cell>
          <cell r="BU269">
            <v>2284960</v>
          </cell>
          <cell r="BV269">
            <v>0</v>
          </cell>
          <cell r="BW269">
            <v>46553</v>
          </cell>
          <cell r="BX269">
            <v>2331513</v>
          </cell>
          <cell r="BY269" t="str">
            <v>Stoke-on-Trent UA</v>
          </cell>
          <cell r="BZ269" t="str">
            <v>UA</v>
          </cell>
          <cell r="CA269" t="str">
            <v>Staffordshire Fire Authority</v>
          </cell>
        </row>
        <row r="270">
          <cell r="A270">
            <v>263</v>
          </cell>
          <cell r="B270" t="str">
            <v>Stratford-on-Avon</v>
          </cell>
          <cell r="C270" t="str">
            <v>E3734</v>
          </cell>
          <cell r="D270">
            <v>52713936.600000001</v>
          </cell>
          <cell r="E270">
            <v>56698.41</v>
          </cell>
          <cell r="F270">
            <v>0</v>
          </cell>
          <cell r="G270">
            <v>218813</v>
          </cell>
          <cell r="H270">
            <v>0</v>
          </cell>
          <cell r="I270">
            <v>218813</v>
          </cell>
          <cell r="J270">
            <v>0</v>
          </cell>
          <cell r="K270">
            <v>0</v>
          </cell>
          <cell r="L270">
            <v>0</v>
          </cell>
          <cell r="M270">
            <v>0</v>
          </cell>
          <cell r="N270">
            <v>0</v>
          </cell>
          <cell r="O270">
            <v>0</v>
          </cell>
          <cell r="P270">
            <v>52551822</v>
          </cell>
          <cell r="Q270">
            <v>26275911</v>
          </cell>
          <cell r="R270">
            <v>21020729</v>
          </cell>
          <cell r="S270">
            <v>5255182</v>
          </cell>
          <cell r="T270">
            <v>0</v>
          </cell>
          <cell r="U270">
            <v>52551822</v>
          </cell>
          <cell r="V270">
            <v>0</v>
          </cell>
          <cell r="W270">
            <v>26275911</v>
          </cell>
          <cell r="X270">
            <v>218813</v>
          </cell>
          <cell r="Y270">
            <v>218813</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-208354</v>
          </cell>
          <cell r="AN270">
            <v>-166683.20000000001</v>
          </cell>
          <cell r="AO270">
            <v>-41670.800000000003</v>
          </cell>
          <cell r="AP270">
            <v>0</v>
          </cell>
          <cell r="AQ270">
            <v>-416708</v>
          </cell>
          <cell r="AR270">
            <v>26067557</v>
          </cell>
          <cell r="AS270">
            <v>21072859</v>
          </cell>
          <cell r="AT270">
            <v>5213511</v>
          </cell>
          <cell r="AU270">
            <v>0</v>
          </cell>
          <cell r="AV270">
            <v>52353927</v>
          </cell>
          <cell r="AW270">
            <v>225473</v>
          </cell>
          <cell r="AX270">
            <v>55787</v>
          </cell>
          <cell r="AY270">
            <v>0</v>
          </cell>
          <cell r="AZ270">
            <v>281260</v>
          </cell>
          <cell r="BA270">
            <v>647338</v>
          </cell>
          <cell r="BB270">
            <v>161834</v>
          </cell>
          <cell r="BC270">
            <v>0</v>
          </cell>
          <cell r="BD270">
            <v>809172</v>
          </cell>
          <cell r="BE270">
            <v>0</v>
          </cell>
          <cell r="BF270">
            <v>0</v>
          </cell>
          <cell r="BG270">
            <v>0</v>
          </cell>
          <cell r="BH270">
            <v>0</v>
          </cell>
          <cell r="BI270">
            <v>0</v>
          </cell>
          <cell r="BJ270">
            <v>0</v>
          </cell>
          <cell r="BK270">
            <v>0</v>
          </cell>
          <cell r="BL270">
            <v>0</v>
          </cell>
          <cell r="BM270">
            <v>0</v>
          </cell>
          <cell r="BN270">
            <v>0</v>
          </cell>
          <cell r="BO270">
            <v>0</v>
          </cell>
          <cell r="BP270">
            <v>0</v>
          </cell>
          <cell r="BQ270">
            <v>296717</v>
          </cell>
          <cell r="BR270">
            <v>74179</v>
          </cell>
          <cell r="BS270">
            <v>0</v>
          </cell>
          <cell r="BT270">
            <v>370896</v>
          </cell>
          <cell r="BU270">
            <v>1169528</v>
          </cell>
          <cell r="BV270">
            <v>291800</v>
          </cell>
          <cell r="BW270">
            <v>0</v>
          </cell>
          <cell r="BX270">
            <v>1461328</v>
          </cell>
          <cell r="BY270" t="str">
            <v>Stratford-on-Avon</v>
          </cell>
          <cell r="BZ270" t="str">
            <v>Warwickshire</v>
          </cell>
          <cell r="CA270" t="str">
            <v>County</v>
          </cell>
        </row>
        <row r="271">
          <cell r="A271">
            <v>264</v>
          </cell>
          <cell r="B271" t="str">
            <v>Stroud</v>
          </cell>
          <cell r="C271" t="str">
            <v>E1635</v>
          </cell>
          <cell r="D271">
            <v>25148893</v>
          </cell>
          <cell r="E271">
            <v>30001</v>
          </cell>
          <cell r="F271">
            <v>0</v>
          </cell>
          <cell r="G271">
            <v>156641</v>
          </cell>
          <cell r="H271">
            <v>0</v>
          </cell>
          <cell r="I271">
            <v>156641</v>
          </cell>
          <cell r="J271">
            <v>0</v>
          </cell>
          <cell r="K271">
            <v>0</v>
          </cell>
          <cell r="L271">
            <v>0</v>
          </cell>
          <cell r="M271">
            <v>0</v>
          </cell>
          <cell r="N271">
            <v>0</v>
          </cell>
          <cell r="O271">
            <v>0</v>
          </cell>
          <cell r="P271">
            <v>25022253</v>
          </cell>
          <cell r="Q271">
            <v>12511127</v>
          </cell>
          <cell r="R271">
            <v>10008901</v>
          </cell>
          <cell r="S271">
            <v>2502225</v>
          </cell>
          <cell r="T271">
            <v>0</v>
          </cell>
          <cell r="U271">
            <v>25022253</v>
          </cell>
          <cell r="V271">
            <v>0</v>
          </cell>
          <cell r="W271">
            <v>12511127</v>
          </cell>
          <cell r="X271">
            <v>156641</v>
          </cell>
          <cell r="Y271">
            <v>156641</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-88398.62</v>
          </cell>
          <cell r="AN271">
            <v>-70718.899999999994</v>
          </cell>
          <cell r="AO271">
            <v>-17679.72</v>
          </cell>
          <cell r="AP271">
            <v>0</v>
          </cell>
          <cell r="AQ271">
            <v>-176797.24</v>
          </cell>
          <cell r="AR271">
            <v>12422728</v>
          </cell>
          <cell r="AS271">
            <v>10094823</v>
          </cell>
          <cell r="AT271">
            <v>2484545</v>
          </cell>
          <cell r="AU271">
            <v>0</v>
          </cell>
          <cell r="AV271">
            <v>25002097</v>
          </cell>
          <cell r="AW271">
            <v>107914</v>
          </cell>
          <cell r="AX271">
            <v>26563</v>
          </cell>
          <cell r="AY271">
            <v>0</v>
          </cell>
          <cell r="AZ271">
            <v>134477</v>
          </cell>
          <cell r="BA271">
            <v>409683</v>
          </cell>
          <cell r="BB271">
            <v>102421</v>
          </cell>
          <cell r="BC271">
            <v>0</v>
          </cell>
          <cell r="BD271">
            <v>512104</v>
          </cell>
          <cell r="BE271">
            <v>5659</v>
          </cell>
          <cell r="BF271">
            <v>1415</v>
          </cell>
          <cell r="BG271">
            <v>0</v>
          </cell>
          <cell r="BH271">
            <v>7074</v>
          </cell>
          <cell r="BI271">
            <v>0</v>
          </cell>
          <cell r="BJ271">
            <v>0</v>
          </cell>
          <cell r="BK271">
            <v>0</v>
          </cell>
          <cell r="BL271">
            <v>0</v>
          </cell>
          <cell r="BM271">
            <v>20212</v>
          </cell>
          <cell r="BN271">
            <v>5053</v>
          </cell>
          <cell r="BO271">
            <v>0</v>
          </cell>
          <cell r="BP271">
            <v>25265</v>
          </cell>
          <cell r="BQ271">
            <v>222335</v>
          </cell>
          <cell r="BR271">
            <v>55584</v>
          </cell>
          <cell r="BS271">
            <v>0</v>
          </cell>
          <cell r="BT271">
            <v>277919</v>
          </cell>
          <cell r="BU271">
            <v>765803</v>
          </cell>
          <cell r="BV271">
            <v>191036</v>
          </cell>
          <cell r="BW271">
            <v>0</v>
          </cell>
          <cell r="BX271">
            <v>956839</v>
          </cell>
          <cell r="BY271" t="str">
            <v>Stroud</v>
          </cell>
          <cell r="BZ271" t="str">
            <v>Gloucestershire</v>
          </cell>
          <cell r="CA271" t="str">
            <v>County</v>
          </cell>
        </row>
        <row r="272">
          <cell r="A272">
            <v>265</v>
          </cell>
          <cell r="B272" t="str">
            <v>Suffolk Coastal</v>
          </cell>
          <cell r="C272" t="str">
            <v>E3536</v>
          </cell>
          <cell r="D272">
            <v>44788058.799999997</v>
          </cell>
          <cell r="E272">
            <v>16980747.600000001</v>
          </cell>
          <cell r="F272">
            <v>0</v>
          </cell>
          <cell r="G272">
            <v>278728</v>
          </cell>
          <cell r="H272">
            <v>0</v>
          </cell>
          <cell r="I272">
            <v>278728</v>
          </cell>
          <cell r="J272">
            <v>0</v>
          </cell>
          <cell r="K272">
            <v>0</v>
          </cell>
          <cell r="L272">
            <v>0</v>
          </cell>
          <cell r="M272">
            <v>0</v>
          </cell>
          <cell r="N272">
            <v>0</v>
          </cell>
          <cell r="O272">
            <v>0</v>
          </cell>
          <cell r="P272">
            <v>61490078.399999999</v>
          </cell>
          <cell r="Q272">
            <v>30745039.399999999</v>
          </cell>
          <cell r="R272">
            <v>24596031</v>
          </cell>
          <cell r="S272">
            <v>6149008</v>
          </cell>
          <cell r="T272">
            <v>0</v>
          </cell>
          <cell r="U272">
            <v>61490078</v>
          </cell>
          <cell r="V272">
            <v>0</v>
          </cell>
          <cell r="W272">
            <v>30745039.399999999</v>
          </cell>
          <cell r="X272">
            <v>278728</v>
          </cell>
          <cell r="Y272">
            <v>278728</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-5612403</v>
          </cell>
          <cell r="AN272">
            <v>-4489922.4000000004</v>
          </cell>
          <cell r="AO272">
            <v>-1122480.6000000001</v>
          </cell>
          <cell r="AP272">
            <v>0</v>
          </cell>
          <cell r="AQ272">
            <v>-11224806</v>
          </cell>
          <cell r="AR272">
            <v>25132636</v>
          </cell>
          <cell r="AS272">
            <v>20384837</v>
          </cell>
          <cell r="AT272">
            <v>5026527</v>
          </cell>
          <cell r="AU272">
            <v>0</v>
          </cell>
          <cell r="AV272">
            <v>50544000</v>
          </cell>
          <cell r="AW272">
            <v>264063</v>
          </cell>
          <cell r="AX272">
            <v>65276</v>
          </cell>
          <cell r="AY272">
            <v>0</v>
          </cell>
          <cell r="AZ272">
            <v>329339</v>
          </cell>
          <cell r="BA272">
            <v>687013</v>
          </cell>
          <cell r="BB272">
            <v>171753</v>
          </cell>
          <cell r="BC272">
            <v>0</v>
          </cell>
          <cell r="BD272">
            <v>858766</v>
          </cell>
          <cell r="BE272">
            <v>0</v>
          </cell>
          <cell r="BF272">
            <v>0</v>
          </cell>
          <cell r="BG272">
            <v>0</v>
          </cell>
          <cell r="BH272">
            <v>0</v>
          </cell>
          <cell r="BI272">
            <v>0</v>
          </cell>
          <cell r="BJ272">
            <v>0</v>
          </cell>
          <cell r="BK272">
            <v>0</v>
          </cell>
          <cell r="BL272">
            <v>0</v>
          </cell>
          <cell r="BM272">
            <v>14914</v>
          </cell>
          <cell r="BN272">
            <v>3728</v>
          </cell>
          <cell r="BO272">
            <v>0</v>
          </cell>
          <cell r="BP272">
            <v>18642</v>
          </cell>
          <cell r="BQ272">
            <v>243593</v>
          </cell>
          <cell r="BR272">
            <v>60898</v>
          </cell>
          <cell r="BS272">
            <v>0</v>
          </cell>
          <cell r="BT272">
            <v>304491</v>
          </cell>
          <cell r="BU272">
            <v>1209583</v>
          </cell>
          <cell r="BV272">
            <v>301655</v>
          </cell>
          <cell r="BW272">
            <v>0</v>
          </cell>
          <cell r="BX272">
            <v>1511238</v>
          </cell>
          <cell r="BY272" t="str">
            <v>Suffolk Coastal</v>
          </cell>
          <cell r="BZ272" t="str">
            <v>Suffolk</v>
          </cell>
          <cell r="CA272" t="str">
            <v>County</v>
          </cell>
        </row>
        <row r="273">
          <cell r="A273">
            <v>266</v>
          </cell>
          <cell r="B273" t="str">
            <v>Sunderland</v>
          </cell>
          <cell r="C273" t="str">
            <v>E4505</v>
          </cell>
          <cell r="D273">
            <v>83709240</v>
          </cell>
          <cell r="E273">
            <v>81095</v>
          </cell>
          <cell r="F273">
            <v>0</v>
          </cell>
          <cell r="G273">
            <v>333613</v>
          </cell>
          <cell r="H273">
            <v>0</v>
          </cell>
          <cell r="I273">
            <v>333613</v>
          </cell>
          <cell r="J273">
            <v>0</v>
          </cell>
          <cell r="K273">
            <v>705287</v>
          </cell>
          <cell r="L273">
            <v>0</v>
          </cell>
          <cell r="M273">
            <v>0</v>
          </cell>
          <cell r="N273">
            <v>0</v>
          </cell>
          <cell r="O273">
            <v>0</v>
          </cell>
          <cell r="P273">
            <v>82751435</v>
          </cell>
          <cell r="Q273">
            <v>41375718</v>
          </cell>
          <cell r="R273">
            <v>40548203</v>
          </cell>
          <cell r="S273">
            <v>0</v>
          </cell>
          <cell r="T273">
            <v>827514</v>
          </cell>
          <cell r="U273">
            <v>82751435</v>
          </cell>
          <cell r="V273">
            <v>16870</v>
          </cell>
          <cell r="W273">
            <v>41358848</v>
          </cell>
          <cell r="X273">
            <v>333613</v>
          </cell>
          <cell r="Y273">
            <v>333613</v>
          </cell>
          <cell r="Z273">
            <v>705287</v>
          </cell>
          <cell r="AA273">
            <v>705287</v>
          </cell>
          <cell r="AB273">
            <v>0</v>
          </cell>
          <cell r="AC273">
            <v>0</v>
          </cell>
          <cell r="AD273">
            <v>0</v>
          </cell>
          <cell r="AE273">
            <v>0</v>
          </cell>
          <cell r="AF273">
            <v>0</v>
          </cell>
          <cell r="AG273">
            <v>16533</v>
          </cell>
          <cell r="AH273">
            <v>0</v>
          </cell>
          <cell r="AI273">
            <v>337</v>
          </cell>
          <cell r="AJ273">
            <v>16870</v>
          </cell>
          <cell r="AK273">
            <v>0</v>
          </cell>
          <cell r="AL273">
            <v>0</v>
          </cell>
          <cell r="AM273">
            <v>-1578238.5</v>
          </cell>
          <cell r="AN273">
            <v>-1546673.7</v>
          </cell>
          <cell r="AO273">
            <v>0</v>
          </cell>
          <cell r="AP273">
            <v>-31564.77</v>
          </cell>
          <cell r="AQ273">
            <v>-3156477</v>
          </cell>
          <cell r="AR273">
            <v>39780610</v>
          </cell>
          <cell r="AS273">
            <v>40056962</v>
          </cell>
          <cell r="AT273">
            <v>0</v>
          </cell>
          <cell r="AU273">
            <v>796286</v>
          </cell>
          <cell r="AV273">
            <v>80633858</v>
          </cell>
          <cell r="AW273">
            <v>441652</v>
          </cell>
          <cell r="AX273">
            <v>0</v>
          </cell>
          <cell r="AY273">
            <v>8788</v>
          </cell>
          <cell r="AZ273">
            <v>450440</v>
          </cell>
          <cell r="BA273">
            <v>1036276</v>
          </cell>
          <cell r="BB273">
            <v>0</v>
          </cell>
          <cell r="BC273">
            <v>21148</v>
          </cell>
          <cell r="BD273">
            <v>1057424</v>
          </cell>
          <cell r="BE273">
            <v>27454</v>
          </cell>
          <cell r="BF273">
            <v>0</v>
          </cell>
          <cell r="BG273">
            <v>560</v>
          </cell>
          <cell r="BH273">
            <v>28014</v>
          </cell>
          <cell r="BI273">
            <v>0</v>
          </cell>
          <cell r="BJ273">
            <v>0</v>
          </cell>
          <cell r="BK273">
            <v>0</v>
          </cell>
          <cell r="BL273">
            <v>0</v>
          </cell>
          <cell r="BM273">
            <v>32994</v>
          </cell>
          <cell r="BN273">
            <v>0</v>
          </cell>
          <cell r="BO273">
            <v>673</v>
          </cell>
          <cell r="BP273">
            <v>33667</v>
          </cell>
          <cell r="BQ273">
            <v>361497</v>
          </cell>
          <cell r="BR273">
            <v>0</v>
          </cell>
          <cell r="BS273">
            <v>7378</v>
          </cell>
          <cell r="BT273">
            <v>368875</v>
          </cell>
          <cell r="BU273">
            <v>1899873</v>
          </cell>
          <cell r="BV273">
            <v>0</v>
          </cell>
          <cell r="BW273">
            <v>38547</v>
          </cell>
          <cell r="BX273">
            <v>1938420</v>
          </cell>
          <cell r="BY273" t="str">
            <v>Sunderland</v>
          </cell>
          <cell r="BZ273" t="str">
            <v>MD</v>
          </cell>
          <cell r="CA273" t="str">
            <v>Tyne and Wear Fire</v>
          </cell>
        </row>
        <row r="274">
          <cell r="A274">
            <v>267</v>
          </cell>
          <cell r="B274" t="str">
            <v>Surrey Heath</v>
          </cell>
          <cell r="C274" t="str">
            <v>E3638</v>
          </cell>
          <cell r="D274">
            <v>33438346</v>
          </cell>
          <cell r="E274">
            <v>0</v>
          </cell>
          <cell r="F274">
            <v>393193</v>
          </cell>
          <cell r="G274">
            <v>121859</v>
          </cell>
          <cell r="H274">
            <v>0</v>
          </cell>
          <cell r="I274">
            <v>121859</v>
          </cell>
          <cell r="J274">
            <v>0</v>
          </cell>
          <cell r="K274">
            <v>0</v>
          </cell>
          <cell r="L274">
            <v>0</v>
          </cell>
          <cell r="M274">
            <v>0</v>
          </cell>
          <cell r="N274">
            <v>0</v>
          </cell>
          <cell r="O274">
            <v>0</v>
          </cell>
          <cell r="P274">
            <v>32923294</v>
          </cell>
          <cell r="Q274">
            <v>16461647</v>
          </cell>
          <cell r="R274">
            <v>13169318</v>
          </cell>
          <cell r="S274">
            <v>3292329</v>
          </cell>
          <cell r="T274">
            <v>0</v>
          </cell>
          <cell r="U274">
            <v>32923294</v>
          </cell>
          <cell r="V274">
            <v>0</v>
          </cell>
          <cell r="W274">
            <v>16461647</v>
          </cell>
          <cell r="X274">
            <v>121859</v>
          </cell>
          <cell r="Y274">
            <v>121859</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-32852</v>
          </cell>
          <cell r="AN274">
            <v>-26281.599999999999</v>
          </cell>
          <cell r="AO274">
            <v>-6570.4</v>
          </cell>
          <cell r="AP274">
            <v>0</v>
          </cell>
          <cell r="AQ274">
            <v>-65704</v>
          </cell>
          <cell r="AR274">
            <v>16428795</v>
          </cell>
          <cell r="AS274">
            <v>13264895</v>
          </cell>
          <cell r="AT274">
            <v>3285759</v>
          </cell>
          <cell r="AU274">
            <v>0</v>
          </cell>
          <cell r="AV274">
            <v>32979449</v>
          </cell>
          <cell r="AW274">
            <v>141095</v>
          </cell>
          <cell r="AX274">
            <v>34950</v>
          </cell>
          <cell r="AY274">
            <v>0</v>
          </cell>
          <cell r="AZ274">
            <v>176045</v>
          </cell>
          <cell r="BA274">
            <v>240745</v>
          </cell>
          <cell r="BB274">
            <v>60186</v>
          </cell>
          <cell r="BC274">
            <v>0</v>
          </cell>
          <cell r="BD274">
            <v>300931</v>
          </cell>
          <cell r="BE274">
            <v>404</v>
          </cell>
          <cell r="BF274">
            <v>101</v>
          </cell>
          <cell r="BG274">
            <v>0</v>
          </cell>
          <cell r="BH274">
            <v>505</v>
          </cell>
          <cell r="BI274">
            <v>8085</v>
          </cell>
          <cell r="BJ274">
            <v>2021</v>
          </cell>
          <cell r="BK274">
            <v>0</v>
          </cell>
          <cell r="BL274">
            <v>10106</v>
          </cell>
          <cell r="BM274">
            <v>4042</v>
          </cell>
          <cell r="BN274">
            <v>1011</v>
          </cell>
          <cell r="BO274">
            <v>0</v>
          </cell>
          <cell r="BP274">
            <v>5053</v>
          </cell>
          <cell r="BQ274">
            <v>218698</v>
          </cell>
          <cell r="BR274">
            <v>54674</v>
          </cell>
          <cell r="BS274">
            <v>0</v>
          </cell>
          <cell r="BT274">
            <v>273372</v>
          </cell>
          <cell r="BU274">
            <v>613069</v>
          </cell>
          <cell r="BV274">
            <v>152943</v>
          </cell>
          <cell r="BW274">
            <v>0</v>
          </cell>
          <cell r="BX274">
            <v>766012</v>
          </cell>
          <cell r="BY274" t="str">
            <v>Surrey Heath</v>
          </cell>
          <cell r="BZ274" t="str">
            <v>Surrey</v>
          </cell>
          <cell r="CA274" t="str">
            <v>County</v>
          </cell>
        </row>
        <row r="275">
          <cell r="A275">
            <v>268</v>
          </cell>
          <cell r="B275" t="str">
            <v>Sutton</v>
          </cell>
          <cell r="C275" t="str">
            <v>E5048</v>
          </cell>
          <cell r="D275">
            <v>51792904</v>
          </cell>
          <cell r="E275">
            <v>8229</v>
          </cell>
          <cell r="F275">
            <v>0</v>
          </cell>
          <cell r="G275">
            <v>207257</v>
          </cell>
          <cell r="H275">
            <v>0</v>
          </cell>
          <cell r="I275">
            <v>207257</v>
          </cell>
          <cell r="J275">
            <v>0</v>
          </cell>
          <cell r="K275">
            <v>0</v>
          </cell>
          <cell r="L275">
            <v>0</v>
          </cell>
          <cell r="M275">
            <v>0</v>
          </cell>
          <cell r="N275">
            <v>0</v>
          </cell>
          <cell r="O275">
            <v>0</v>
          </cell>
          <cell r="P275">
            <v>51593876</v>
          </cell>
          <cell r="Q275">
            <v>25796938</v>
          </cell>
          <cell r="R275">
            <v>15478163</v>
          </cell>
          <cell r="S275">
            <v>10318775</v>
          </cell>
          <cell r="T275">
            <v>0</v>
          </cell>
          <cell r="U275">
            <v>51593876</v>
          </cell>
          <cell r="V275">
            <v>0</v>
          </cell>
          <cell r="W275">
            <v>25796938</v>
          </cell>
          <cell r="X275">
            <v>207257</v>
          </cell>
          <cell r="Y275">
            <v>207257</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49999.93</v>
          </cell>
          <cell r="AN275">
            <v>29999.96</v>
          </cell>
          <cell r="AO275">
            <v>19999.97</v>
          </cell>
          <cell r="AP275">
            <v>0</v>
          </cell>
          <cell r="AQ275">
            <v>99999.86</v>
          </cell>
          <cell r="AR275">
            <v>25846938</v>
          </cell>
          <cell r="AS275">
            <v>15715420</v>
          </cell>
          <cell r="AT275">
            <v>10338775</v>
          </cell>
          <cell r="AU275">
            <v>0</v>
          </cell>
          <cell r="AV275">
            <v>51901133</v>
          </cell>
          <cell r="AW275">
            <v>166512</v>
          </cell>
          <cell r="AX275">
            <v>109541</v>
          </cell>
          <cell r="AY275">
            <v>0</v>
          </cell>
          <cell r="AZ275">
            <v>276053</v>
          </cell>
          <cell r="BA275">
            <v>394184</v>
          </cell>
          <cell r="BB275">
            <v>262790</v>
          </cell>
          <cell r="BC275">
            <v>0</v>
          </cell>
          <cell r="BD275">
            <v>656974</v>
          </cell>
          <cell r="BE275">
            <v>15159</v>
          </cell>
          <cell r="BF275">
            <v>10106</v>
          </cell>
          <cell r="BG275">
            <v>0</v>
          </cell>
          <cell r="BH275">
            <v>25265</v>
          </cell>
          <cell r="BI275">
            <v>75796</v>
          </cell>
          <cell r="BJ275">
            <v>50531</v>
          </cell>
          <cell r="BK275">
            <v>0</v>
          </cell>
          <cell r="BL275">
            <v>126327</v>
          </cell>
          <cell r="BM275">
            <v>30319</v>
          </cell>
          <cell r="BN275">
            <v>20212</v>
          </cell>
          <cell r="BO275">
            <v>0</v>
          </cell>
          <cell r="BP275">
            <v>50531</v>
          </cell>
          <cell r="BQ275">
            <v>522691</v>
          </cell>
          <cell r="BR275">
            <v>348460</v>
          </cell>
          <cell r="BS275">
            <v>0</v>
          </cell>
          <cell r="BT275">
            <v>871151</v>
          </cell>
          <cell r="BU275">
            <v>1204661</v>
          </cell>
          <cell r="BV275">
            <v>801640</v>
          </cell>
          <cell r="BW275">
            <v>0</v>
          </cell>
          <cell r="BX275">
            <v>2006301</v>
          </cell>
          <cell r="BY275" t="str">
            <v>Sutton</v>
          </cell>
          <cell r="BZ275" t="str">
            <v>Greater London Authority</v>
          </cell>
          <cell r="CA275" t="str">
            <v>NA</v>
          </cell>
        </row>
        <row r="276">
          <cell r="A276">
            <v>269</v>
          </cell>
          <cell r="B276" t="str">
            <v>Swale</v>
          </cell>
          <cell r="C276" t="str">
            <v>E2241</v>
          </cell>
          <cell r="D276">
            <v>41416024</v>
          </cell>
          <cell r="E276">
            <v>43704</v>
          </cell>
          <cell r="F276">
            <v>0</v>
          </cell>
          <cell r="G276">
            <v>180544</v>
          </cell>
          <cell r="H276">
            <v>0</v>
          </cell>
          <cell r="I276">
            <v>180544</v>
          </cell>
          <cell r="J276">
            <v>0</v>
          </cell>
          <cell r="K276">
            <v>0</v>
          </cell>
          <cell r="L276">
            <v>0</v>
          </cell>
          <cell r="M276">
            <v>200000</v>
          </cell>
          <cell r="N276">
            <v>24550</v>
          </cell>
          <cell r="O276">
            <v>175450</v>
          </cell>
          <cell r="P276">
            <v>41079184</v>
          </cell>
          <cell r="Q276">
            <v>20539591</v>
          </cell>
          <cell r="R276">
            <v>16431674</v>
          </cell>
          <cell r="S276">
            <v>3697127</v>
          </cell>
          <cell r="T276">
            <v>410792</v>
          </cell>
          <cell r="U276">
            <v>41079184</v>
          </cell>
          <cell r="V276">
            <v>0</v>
          </cell>
          <cell r="W276">
            <v>20539591</v>
          </cell>
          <cell r="X276">
            <v>180544</v>
          </cell>
          <cell r="Y276">
            <v>180544</v>
          </cell>
          <cell r="Z276">
            <v>0</v>
          </cell>
          <cell r="AA276">
            <v>0</v>
          </cell>
          <cell r="AB276">
            <v>0</v>
          </cell>
          <cell r="AC276">
            <v>0</v>
          </cell>
          <cell r="AD276">
            <v>24550</v>
          </cell>
          <cell r="AE276">
            <v>175450</v>
          </cell>
          <cell r="AF276">
            <v>200000</v>
          </cell>
          <cell r="AG276">
            <v>0</v>
          </cell>
          <cell r="AH276">
            <v>0</v>
          </cell>
          <cell r="AI276">
            <v>0</v>
          </cell>
          <cell r="AJ276">
            <v>0</v>
          </cell>
          <cell r="AK276">
            <v>0</v>
          </cell>
          <cell r="AL276">
            <v>0</v>
          </cell>
          <cell r="AM276">
            <v>101038.5</v>
          </cell>
          <cell r="AN276">
            <v>80830.8</v>
          </cell>
          <cell r="AO276">
            <v>18186.93</v>
          </cell>
          <cell r="AP276">
            <v>2020.77</v>
          </cell>
          <cell r="AQ276">
            <v>202077</v>
          </cell>
          <cell r="AR276">
            <v>20640630</v>
          </cell>
          <cell r="AS276">
            <v>16717599</v>
          </cell>
          <cell r="AT276">
            <v>3890764</v>
          </cell>
          <cell r="AU276">
            <v>412813</v>
          </cell>
          <cell r="AV276">
            <v>41661805</v>
          </cell>
          <cell r="AW276">
            <v>176611</v>
          </cell>
          <cell r="AX276">
            <v>41110</v>
          </cell>
          <cell r="AY276">
            <v>4361</v>
          </cell>
          <cell r="AZ276">
            <v>222082</v>
          </cell>
          <cell r="BA276">
            <v>606284</v>
          </cell>
          <cell r="BB276">
            <v>136414</v>
          </cell>
          <cell r="BC276">
            <v>15157</v>
          </cell>
          <cell r="BD276">
            <v>757855</v>
          </cell>
          <cell r="BE276">
            <v>0</v>
          </cell>
          <cell r="BF276">
            <v>0</v>
          </cell>
          <cell r="BG276">
            <v>0</v>
          </cell>
          <cell r="BH276">
            <v>0</v>
          </cell>
          <cell r="BI276">
            <v>4042</v>
          </cell>
          <cell r="BJ276">
            <v>910</v>
          </cell>
          <cell r="BK276">
            <v>101</v>
          </cell>
          <cell r="BL276">
            <v>5053</v>
          </cell>
          <cell r="BM276">
            <v>8770</v>
          </cell>
          <cell r="BN276">
            <v>1973</v>
          </cell>
          <cell r="BO276">
            <v>219</v>
          </cell>
          <cell r="BP276">
            <v>10962</v>
          </cell>
          <cell r="BQ276">
            <v>222336</v>
          </cell>
          <cell r="BR276">
            <v>50025</v>
          </cell>
          <cell r="BS276">
            <v>5558</v>
          </cell>
          <cell r="BT276">
            <v>277919</v>
          </cell>
          <cell r="BU276">
            <v>1018043</v>
          </cell>
          <cell r="BV276">
            <v>230432</v>
          </cell>
          <cell r="BW276">
            <v>25396</v>
          </cell>
          <cell r="BX276">
            <v>1273871</v>
          </cell>
          <cell r="BY276" t="str">
            <v>Swale</v>
          </cell>
          <cell r="BZ276" t="str">
            <v>Kent</v>
          </cell>
          <cell r="CA276" t="str">
            <v>Kent Fire Authority</v>
          </cell>
        </row>
        <row r="277">
          <cell r="A277">
            <v>270</v>
          </cell>
          <cell r="B277" t="str">
            <v>Swindon</v>
          </cell>
          <cell r="C277" t="str">
            <v>E3901</v>
          </cell>
          <cell r="D277">
            <v>103238377</v>
          </cell>
          <cell r="E277">
            <v>0</v>
          </cell>
          <cell r="F277">
            <v>135035.29999999999</v>
          </cell>
          <cell r="G277">
            <v>270650</v>
          </cell>
          <cell r="H277">
            <v>0</v>
          </cell>
          <cell r="I277">
            <v>270650</v>
          </cell>
          <cell r="J277">
            <v>0</v>
          </cell>
          <cell r="K277">
            <v>0</v>
          </cell>
          <cell r="L277">
            <v>0</v>
          </cell>
          <cell r="M277">
            <v>0</v>
          </cell>
          <cell r="N277">
            <v>0</v>
          </cell>
          <cell r="O277">
            <v>0</v>
          </cell>
          <cell r="P277">
            <v>102832692</v>
          </cell>
          <cell r="Q277">
            <v>51416346</v>
          </cell>
          <cell r="R277">
            <v>50388019</v>
          </cell>
          <cell r="S277">
            <v>0</v>
          </cell>
          <cell r="T277">
            <v>1028327</v>
          </cell>
          <cell r="U277">
            <v>102832692</v>
          </cell>
          <cell r="V277">
            <v>0</v>
          </cell>
          <cell r="W277">
            <v>51416346</v>
          </cell>
          <cell r="X277">
            <v>270650</v>
          </cell>
          <cell r="Y277">
            <v>270650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0.01</v>
          </cell>
          <cell r="AR277">
            <v>51416346</v>
          </cell>
          <cell r="AS277">
            <v>50658669</v>
          </cell>
          <cell r="AT277">
            <v>0</v>
          </cell>
          <cell r="AU277">
            <v>1028327</v>
          </cell>
          <cell r="AV277">
            <v>103103342</v>
          </cell>
          <cell r="AW277">
            <v>537778</v>
          </cell>
          <cell r="AX277">
            <v>0</v>
          </cell>
          <cell r="AY277">
            <v>10916</v>
          </cell>
          <cell r="AZ277">
            <v>548694</v>
          </cell>
          <cell r="BA277">
            <v>612639</v>
          </cell>
          <cell r="BB277">
            <v>0</v>
          </cell>
          <cell r="BC277">
            <v>12503</v>
          </cell>
          <cell r="BD277">
            <v>625142</v>
          </cell>
          <cell r="BE277">
            <v>0</v>
          </cell>
          <cell r="BF277">
            <v>0</v>
          </cell>
          <cell r="BG277">
            <v>0</v>
          </cell>
          <cell r="BH277">
            <v>0</v>
          </cell>
          <cell r="BI277">
            <v>0</v>
          </cell>
          <cell r="BJ277">
            <v>0</v>
          </cell>
          <cell r="BK277">
            <v>0</v>
          </cell>
          <cell r="BL277">
            <v>0</v>
          </cell>
          <cell r="BM277">
            <v>37140</v>
          </cell>
          <cell r="BN277">
            <v>0</v>
          </cell>
          <cell r="BO277">
            <v>758</v>
          </cell>
          <cell r="BP277">
            <v>37898</v>
          </cell>
          <cell r="BQ277">
            <v>683378</v>
          </cell>
          <cell r="BR277">
            <v>0</v>
          </cell>
          <cell r="BS277">
            <v>13947</v>
          </cell>
          <cell r="BT277">
            <v>697325</v>
          </cell>
          <cell r="BU277">
            <v>1870935</v>
          </cell>
          <cell r="BV277">
            <v>0</v>
          </cell>
          <cell r="BW277">
            <v>38124</v>
          </cell>
          <cell r="BX277">
            <v>1909059</v>
          </cell>
          <cell r="BY277" t="str">
            <v>Swindon UA</v>
          </cell>
          <cell r="BZ277" t="str">
            <v>UA</v>
          </cell>
          <cell r="CA277" t="str">
            <v>Wiltshire Fire Authority</v>
          </cell>
        </row>
        <row r="278">
          <cell r="A278">
            <v>271</v>
          </cell>
          <cell r="B278" t="str">
            <v>Tameside</v>
          </cell>
          <cell r="C278" t="str">
            <v>E4208</v>
          </cell>
          <cell r="D278">
            <v>55190770</v>
          </cell>
          <cell r="E278">
            <v>0</v>
          </cell>
          <cell r="F278">
            <v>0</v>
          </cell>
          <cell r="G278">
            <v>300650</v>
          </cell>
          <cell r="H278">
            <v>5000</v>
          </cell>
          <cell r="I278">
            <v>305650</v>
          </cell>
          <cell r="J278">
            <v>0</v>
          </cell>
          <cell r="K278">
            <v>0</v>
          </cell>
          <cell r="L278">
            <v>0</v>
          </cell>
          <cell r="M278">
            <v>0</v>
          </cell>
          <cell r="N278">
            <v>0</v>
          </cell>
          <cell r="O278">
            <v>0</v>
          </cell>
          <cell r="P278">
            <v>54885120</v>
          </cell>
          <cell r="Q278">
            <v>27442560</v>
          </cell>
          <cell r="R278">
            <v>26893709</v>
          </cell>
          <cell r="S278">
            <v>0</v>
          </cell>
          <cell r="T278">
            <v>548851</v>
          </cell>
          <cell r="U278">
            <v>54885120</v>
          </cell>
          <cell r="V278">
            <v>0</v>
          </cell>
          <cell r="W278">
            <v>27442560</v>
          </cell>
          <cell r="X278">
            <v>305650</v>
          </cell>
          <cell r="Y278">
            <v>305650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-75518.94</v>
          </cell>
          <cell r="AN278">
            <v>-74008.56</v>
          </cell>
          <cell r="AO278">
            <v>0</v>
          </cell>
          <cell r="AP278">
            <v>-1510.38</v>
          </cell>
          <cell r="AQ278">
            <v>-151037.88</v>
          </cell>
          <cell r="AR278">
            <v>27367041</v>
          </cell>
          <cell r="AS278">
            <v>27125350</v>
          </cell>
          <cell r="AT278">
            <v>0</v>
          </cell>
          <cell r="AU278">
            <v>547341</v>
          </cell>
          <cell r="AV278">
            <v>55039732</v>
          </cell>
          <cell r="AW278">
            <v>288741</v>
          </cell>
          <cell r="AX278">
            <v>0</v>
          </cell>
          <cell r="AY278">
            <v>5826</v>
          </cell>
          <cell r="AZ278">
            <v>294567</v>
          </cell>
          <cell r="BA278">
            <v>1369554</v>
          </cell>
          <cell r="BB278">
            <v>0</v>
          </cell>
          <cell r="BC278">
            <v>27950</v>
          </cell>
          <cell r="BD278">
            <v>1397504</v>
          </cell>
          <cell r="BE278">
            <v>0</v>
          </cell>
          <cell r="BF278">
            <v>0</v>
          </cell>
          <cell r="BG278">
            <v>0</v>
          </cell>
          <cell r="BH278">
            <v>0</v>
          </cell>
          <cell r="BI278">
            <v>0</v>
          </cell>
          <cell r="BJ278">
            <v>0</v>
          </cell>
          <cell r="BK278">
            <v>0</v>
          </cell>
          <cell r="BL278">
            <v>0</v>
          </cell>
          <cell r="BM278">
            <v>31583</v>
          </cell>
          <cell r="BN278">
            <v>0</v>
          </cell>
          <cell r="BO278">
            <v>645</v>
          </cell>
          <cell r="BP278">
            <v>32228</v>
          </cell>
          <cell r="BQ278">
            <v>474183</v>
          </cell>
          <cell r="BR278">
            <v>0</v>
          </cell>
          <cell r="BS278">
            <v>9677</v>
          </cell>
          <cell r="BT278">
            <v>483860</v>
          </cell>
          <cell r="BU278">
            <v>2164061</v>
          </cell>
          <cell r="BV278">
            <v>0</v>
          </cell>
          <cell r="BW278">
            <v>44098</v>
          </cell>
          <cell r="BX278">
            <v>2208159</v>
          </cell>
          <cell r="BY278" t="str">
            <v>Tameside</v>
          </cell>
          <cell r="BZ278" t="str">
            <v>MD</v>
          </cell>
          <cell r="CA278" t="str">
            <v>Greater Manchester Fire</v>
          </cell>
        </row>
        <row r="279">
          <cell r="A279">
            <v>272</v>
          </cell>
          <cell r="B279" t="str">
            <v>Tamworth</v>
          </cell>
          <cell r="C279" t="str">
            <v>E3439</v>
          </cell>
          <cell r="D279">
            <v>31898570</v>
          </cell>
          <cell r="E279">
            <v>11113</v>
          </cell>
          <cell r="F279">
            <v>0</v>
          </cell>
          <cell r="G279">
            <v>92162</v>
          </cell>
          <cell r="H279">
            <v>0</v>
          </cell>
          <cell r="I279">
            <v>92162</v>
          </cell>
          <cell r="J279">
            <v>0</v>
          </cell>
          <cell r="K279">
            <v>0</v>
          </cell>
          <cell r="L279">
            <v>0</v>
          </cell>
          <cell r="M279">
            <v>0</v>
          </cell>
          <cell r="N279">
            <v>0</v>
          </cell>
          <cell r="O279">
            <v>0</v>
          </cell>
          <cell r="P279">
            <v>31817521</v>
          </cell>
          <cell r="Q279">
            <v>15908761</v>
          </cell>
          <cell r="R279">
            <v>12727008</v>
          </cell>
          <cell r="S279">
            <v>2863577</v>
          </cell>
          <cell r="T279">
            <v>318175</v>
          </cell>
          <cell r="U279">
            <v>31817521</v>
          </cell>
          <cell r="V279">
            <v>0</v>
          </cell>
          <cell r="W279">
            <v>15908761</v>
          </cell>
          <cell r="X279">
            <v>92162</v>
          </cell>
          <cell r="Y279">
            <v>92162</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4805.5</v>
          </cell>
          <cell r="AN279">
            <v>3844.4</v>
          </cell>
          <cell r="AO279">
            <v>864.99</v>
          </cell>
          <cell r="AP279">
            <v>96.11</v>
          </cell>
          <cell r="AQ279">
            <v>9611</v>
          </cell>
          <cell r="AR279">
            <v>15913567</v>
          </cell>
          <cell r="AS279">
            <v>12823014</v>
          </cell>
          <cell r="AT279">
            <v>2864442</v>
          </cell>
          <cell r="AU279">
            <v>318271</v>
          </cell>
          <cell r="AV279">
            <v>31919294</v>
          </cell>
          <cell r="AW279">
            <v>136085</v>
          </cell>
          <cell r="AX279">
            <v>30399</v>
          </cell>
          <cell r="AY279">
            <v>3378</v>
          </cell>
          <cell r="AZ279">
            <v>169862</v>
          </cell>
          <cell r="BA279">
            <v>238544</v>
          </cell>
          <cell r="BB279">
            <v>53673</v>
          </cell>
          <cell r="BC279">
            <v>5964</v>
          </cell>
          <cell r="BD279">
            <v>298181</v>
          </cell>
          <cell r="BE279">
            <v>22848</v>
          </cell>
          <cell r="BF279">
            <v>5141</v>
          </cell>
          <cell r="BG279">
            <v>571</v>
          </cell>
          <cell r="BH279">
            <v>28560</v>
          </cell>
          <cell r="BI279">
            <v>0</v>
          </cell>
          <cell r="BJ279">
            <v>0</v>
          </cell>
          <cell r="BK279">
            <v>0</v>
          </cell>
          <cell r="BL279">
            <v>0</v>
          </cell>
          <cell r="BM279">
            <v>96820</v>
          </cell>
          <cell r="BN279">
            <v>21784</v>
          </cell>
          <cell r="BO279">
            <v>2420</v>
          </cell>
          <cell r="BP279">
            <v>121024</v>
          </cell>
          <cell r="BQ279">
            <v>113256</v>
          </cell>
          <cell r="BR279">
            <v>25483</v>
          </cell>
          <cell r="BS279">
            <v>2831</v>
          </cell>
          <cell r="BT279">
            <v>141570</v>
          </cell>
          <cell r="BU279">
            <v>607553</v>
          </cell>
          <cell r="BV279">
            <v>136480</v>
          </cell>
          <cell r="BW279">
            <v>15164</v>
          </cell>
          <cell r="BX279">
            <v>759197</v>
          </cell>
          <cell r="BY279" t="str">
            <v>Tamworth</v>
          </cell>
          <cell r="BZ279" t="str">
            <v>Staffordshire</v>
          </cell>
          <cell r="CA279" t="str">
            <v>Staffordshire Fire Authority</v>
          </cell>
        </row>
        <row r="280">
          <cell r="A280">
            <v>273</v>
          </cell>
          <cell r="B280" t="str">
            <v>Tandridge</v>
          </cell>
          <cell r="C280" t="str">
            <v>E3639</v>
          </cell>
          <cell r="D280">
            <v>20102692</v>
          </cell>
          <cell r="E280">
            <v>80026</v>
          </cell>
          <cell r="F280">
            <v>0</v>
          </cell>
          <cell r="G280">
            <v>128179</v>
          </cell>
          <cell r="H280">
            <v>0</v>
          </cell>
          <cell r="I280">
            <v>128179</v>
          </cell>
          <cell r="J280">
            <v>0</v>
          </cell>
          <cell r="K280">
            <v>0</v>
          </cell>
          <cell r="L280">
            <v>0</v>
          </cell>
          <cell r="M280">
            <v>0</v>
          </cell>
          <cell r="N280">
            <v>0</v>
          </cell>
          <cell r="O280">
            <v>0</v>
          </cell>
          <cell r="P280">
            <v>20054539</v>
          </cell>
          <cell r="Q280">
            <v>10027269</v>
          </cell>
          <cell r="R280">
            <v>8021816</v>
          </cell>
          <cell r="S280">
            <v>2005454</v>
          </cell>
          <cell r="T280">
            <v>0</v>
          </cell>
          <cell r="U280">
            <v>20054539</v>
          </cell>
          <cell r="V280">
            <v>0</v>
          </cell>
          <cell r="W280">
            <v>10027269</v>
          </cell>
          <cell r="X280">
            <v>128179</v>
          </cell>
          <cell r="Y280">
            <v>128179</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-7093</v>
          </cell>
          <cell r="AN280">
            <v>-5674.4</v>
          </cell>
          <cell r="AO280">
            <v>-1418.6</v>
          </cell>
          <cell r="AP280">
            <v>0</v>
          </cell>
          <cell r="AQ280">
            <v>-14186</v>
          </cell>
          <cell r="AR280">
            <v>10020176</v>
          </cell>
          <cell r="AS280">
            <v>8144321</v>
          </cell>
          <cell r="AT280">
            <v>2004035</v>
          </cell>
          <cell r="AU280">
            <v>0</v>
          </cell>
          <cell r="AV280">
            <v>20168532</v>
          </cell>
          <cell r="AW280">
            <v>86518</v>
          </cell>
          <cell r="AX280">
            <v>21289</v>
          </cell>
          <cell r="AY280">
            <v>0</v>
          </cell>
          <cell r="AZ280">
            <v>107807</v>
          </cell>
          <cell r="BA280">
            <v>394712</v>
          </cell>
          <cell r="BB280">
            <v>98678</v>
          </cell>
          <cell r="BC280">
            <v>0</v>
          </cell>
          <cell r="BD280">
            <v>493390</v>
          </cell>
          <cell r="BE280">
            <v>3372</v>
          </cell>
          <cell r="BF280">
            <v>843</v>
          </cell>
          <cell r="BG280">
            <v>0</v>
          </cell>
          <cell r="BH280">
            <v>4215</v>
          </cell>
          <cell r="BI280">
            <v>4042</v>
          </cell>
          <cell r="BJ280">
            <v>1011</v>
          </cell>
          <cell r="BK280">
            <v>0</v>
          </cell>
          <cell r="BL280">
            <v>5053</v>
          </cell>
          <cell r="BM280">
            <v>2022</v>
          </cell>
          <cell r="BN280">
            <v>505</v>
          </cell>
          <cell r="BO280">
            <v>0</v>
          </cell>
          <cell r="BP280">
            <v>2527</v>
          </cell>
          <cell r="BQ280">
            <v>132997</v>
          </cell>
          <cell r="BR280">
            <v>33249</v>
          </cell>
          <cell r="BS280">
            <v>0</v>
          </cell>
          <cell r="BT280">
            <v>166246</v>
          </cell>
          <cell r="BU280">
            <v>623663</v>
          </cell>
          <cell r="BV280">
            <v>155575</v>
          </cell>
          <cell r="BW280">
            <v>0</v>
          </cell>
          <cell r="BX280">
            <v>779238</v>
          </cell>
          <cell r="BY280" t="str">
            <v>Tandridge</v>
          </cell>
          <cell r="BZ280" t="str">
            <v>Surrey</v>
          </cell>
          <cell r="CA280" t="str">
            <v>County</v>
          </cell>
        </row>
        <row r="281">
          <cell r="A281">
            <v>274</v>
          </cell>
          <cell r="B281" t="str">
            <v>Taunton Deane</v>
          </cell>
          <cell r="C281" t="str">
            <v>E3333</v>
          </cell>
          <cell r="D281">
            <v>38873144</v>
          </cell>
          <cell r="E281">
            <v>16645</v>
          </cell>
          <cell r="F281">
            <v>0</v>
          </cell>
          <cell r="G281">
            <v>163775</v>
          </cell>
          <cell r="H281">
            <v>0</v>
          </cell>
          <cell r="I281">
            <v>163775</v>
          </cell>
          <cell r="J281">
            <v>0</v>
          </cell>
          <cell r="K281">
            <v>0</v>
          </cell>
          <cell r="L281">
            <v>0</v>
          </cell>
          <cell r="M281">
            <v>70000</v>
          </cell>
          <cell r="N281">
            <v>70000</v>
          </cell>
          <cell r="O281">
            <v>0</v>
          </cell>
          <cell r="P281">
            <v>38656014</v>
          </cell>
          <cell r="Q281">
            <v>19328007</v>
          </cell>
          <cell r="R281">
            <v>15462406</v>
          </cell>
          <cell r="S281">
            <v>3479041</v>
          </cell>
          <cell r="T281">
            <v>386560</v>
          </cell>
          <cell r="U281">
            <v>38656014</v>
          </cell>
          <cell r="V281">
            <v>0</v>
          </cell>
          <cell r="W281">
            <v>19328007</v>
          </cell>
          <cell r="X281">
            <v>163775</v>
          </cell>
          <cell r="Y281">
            <v>163775</v>
          </cell>
          <cell r="Z281">
            <v>0</v>
          </cell>
          <cell r="AA281">
            <v>0</v>
          </cell>
          <cell r="AB281">
            <v>0</v>
          </cell>
          <cell r="AC281">
            <v>0</v>
          </cell>
          <cell r="AD281">
            <v>70000</v>
          </cell>
          <cell r="AE281">
            <v>0</v>
          </cell>
          <cell r="AF281">
            <v>70000</v>
          </cell>
          <cell r="AG281">
            <v>0</v>
          </cell>
          <cell r="AH281">
            <v>0</v>
          </cell>
          <cell r="AI281">
            <v>0</v>
          </cell>
          <cell r="AJ281">
            <v>0</v>
          </cell>
          <cell r="AK281">
            <v>0</v>
          </cell>
          <cell r="AL281">
            <v>0</v>
          </cell>
          <cell r="AM281">
            <v>-431740.76</v>
          </cell>
          <cell r="AN281">
            <v>-345392.61</v>
          </cell>
          <cell r="AO281">
            <v>-77713.34</v>
          </cell>
          <cell r="AP281">
            <v>-8634.82</v>
          </cell>
          <cell r="AQ281">
            <v>-863481.52</v>
          </cell>
          <cell r="AR281">
            <v>18896266</v>
          </cell>
          <cell r="AS281">
            <v>15350788</v>
          </cell>
          <cell r="AT281">
            <v>3401328</v>
          </cell>
          <cell r="AU281">
            <v>377925</v>
          </cell>
          <cell r="AV281">
            <v>38026307</v>
          </cell>
          <cell r="AW281">
            <v>166626</v>
          </cell>
          <cell r="AX281">
            <v>36932</v>
          </cell>
          <cell r="AY281">
            <v>4104</v>
          </cell>
          <cell r="AZ281">
            <v>207662</v>
          </cell>
          <cell r="BA281">
            <v>449504</v>
          </cell>
          <cell r="BB281">
            <v>101138</v>
          </cell>
          <cell r="BC281">
            <v>11238</v>
          </cell>
          <cell r="BD281">
            <v>561880</v>
          </cell>
          <cell r="BE281">
            <v>9701</v>
          </cell>
          <cell r="BF281">
            <v>2183</v>
          </cell>
          <cell r="BG281">
            <v>243</v>
          </cell>
          <cell r="BH281">
            <v>12127</v>
          </cell>
          <cell r="BI281">
            <v>18091</v>
          </cell>
          <cell r="BJ281">
            <v>4070</v>
          </cell>
          <cell r="BK281">
            <v>452</v>
          </cell>
          <cell r="BL281">
            <v>22613</v>
          </cell>
          <cell r="BM281">
            <v>39722</v>
          </cell>
          <cell r="BN281">
            <v>8938</v>
          </cell>
          <cell r="BO281">
            <v>993</v>
          </cell>
          <cell r="BP281">
            <v>49653</v>
          </cell>
          <cell r="BQ281">
            <v>199313</v>
          </cell>
          <cell r="BR281">
            <v>44846</v>
          </cell>
          <cell r="BS281">
            <v>4983</v>
          </cell>
          <cell r="BT281">
            <v>249142</v>
          </cell>
          <cell r="BU281">
            <v>882957</v>
          </cell>
          <cell r="BV281">
            <v>198107</v>
          </cell>
          <cell r="BW281">
            <v>22013</v>
          </cell>
          <cell r="BX281">
            <v>1103077</v>
          </cell>
          <cell r="BY281" t="str">
            <v>Taunton Deane</v>
          </cell>
          <cell r="BZ281" t="str">
            <v>Somerset</v>
          </cell>
          <cell r="CA281" t="str">
            <v>Devon and Somerset Fire Authority</v>
          </cell>
        </row>
        <row r="282">
          <cell r="A282">
            <v>275</v>
          </cell>
          <cell r="B282" t="str">
            <v>Teignbridge</v>
          </cell>
          <cell r="C282" t="str">
            <v>E1137</v>
          </cell>
          <cell r="D282">
            <v>31660999.600000001</v>
          </cell>
          <cell r="E282">
            <v>170251.45</v>
          </cell>
          <cell r="F282">
            <v>0</v>
          </cell>
          <cell r="G282">
            <v>192475</v>
          </cell>
          <cell r="H282">
            <v>0</v>
          </cell>
          <cell r="I282">
            <v>192475</v>
          </cell>
          <cell r="J282">
            <v>0</v>
          </cell>
          <cell r="K282">
            <v>0</v>
          </cell>
          <cell r="L282">
            <v>0</v>
          </cell>
          <cell r="M282">
            <v>0</v>
          </cell>
          <cell r="N282">
            <v>0</v>
          </cell>
          <cell r="O282">
            <v>0</v>
          </cell>
          <cell r="P282">
            <v>31638776</v>
          </cell>
          <cell r="Q282">
            <v>15819388</v>
          </cell>
          <cell r="R282">
            <v>12655510</v>
          </cell>
          <cell r="S282">
            <v>2847490</v>
          </cell>
          <cell r="T282">
            <v>316388</v>
          </cell>
          <cell r="U282">
            <v>31638776</v>
          </cell>
          <cell r="V282">
            <v>0</v>
          </cell>
          <cell r="W282">
            <v>15819388</v>
          </cell>
          <cell r="X282">
            <v>192475</v>
          </cell>
          <cell r="Y282">
            <v>192475</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-545243.5</v>
          </cell>
          <cell r="AN282">
            <v>-436194.8</v>
          </cell>
          <cell r="AO282">
            <v>-98143.83</v>
          </cell>
          <cell r="AP282">
            <v>-10904.87</v>
          </cell>
          <cell r="AQ282">
            <v>-1090487</v>
          </cell>
          <cell r="AR282">
            <v>15274145</v>
          </cell>
          <cell r="AS282">
            <v>12411790</v>
          </cell>
          <cell r="AT282">
            <v>2749346</v>
          </cell>
          <cell r="AU282">
            <v>305483</v>
          </cell>
          <cell r="AV282">
            <v>30740764</v>
          </cell>
          <cell r="AW282">
            <v>136390</v>
          </cell>
          <cell r="AX282">
            <v>30228</v>
          </cell>
          <cell r="AY282">
            <v>3359</v>
          </cell>
          <cell r="AZ282">
            <v>169977</v>
          </cell>
          <cell r="BA282">
            <v>686868</v>
          </cell>
          <cell r="BB282">
            <v>154545</v>
          </cell>
          <cell r="BC282">
            <v>17172</v>
          </cell>
          <cell r="BD282">
            <v>858585</v>
          </cell>
          <cell r="BE282">
            <v>4042</v>
          </cell>
          <cell r="BF282">
            <v>910</v>
          </cell>
          <cell r="BG282">
            <v>101</v>
          </cell>
          <cell r="BH282">
            <v>5053</v>
          </cell>
          <cell r="BI282">
            <v>0</v>
          </cell>
          <cell r="BJ282">
            <v>0</v>
          </cell>
          <cell r="BK282">
            <v>0</v>
          </cell>
          <cell r="BL282">
            <v>0</v>
          </cell>
          <cell r="BM282">
            <v>4547</v>
          </cell>
          <cell r="BN282">
            <v>455</v>
          </cell>
          <cell r="BO282">
            <v>51</v>
          </cell>
          <cell r="BP282">
            <v>5053</v>
          </cell>
          <cell r="BQ282">
            <v>203740</v>
          </cell>
          <cell r="BR282">
            <v>20374</v>
          </cell>
          <cell r="BS282">
            <v>2264</v>
          </cell>
          <cell r="BT282">
            <v>226378</v>
          </cell>
          <cell r="BU282">
            <v>1035587</v>
          </cell>
          <cell r="BV282">
            <v>206512</v>
          </cell>
          <cell r="BW282">
            <v>22947</v>
          </cell>
          <cell r="BX282">
            <v>1265046</v>
          </cell>
          <cell r="BY282" t="str">
            <v>Teignbridge</v>
          </cell>
          <cell r="BZ282" t="str">
            <v>Devon</v>
          </cell>
          <cell r="CA282" t="str">
            <v>Devon and Somerset Fire Authority</v>
          </cell>
        </row>
        <row r="283">
          <cell r="A283">
            <v>276</v>
          </cell>
          <cell r="B283" t="str">
            <v>Telford and the Wrekin</v>
          </cell>
          <cell r="C283" t="str">
            <v>E3201</v>
          </cell>
          <cell r="D283">
            <v>67281024.099999994</v>
          </cell>
          <cell r="E283">
            <v>0</v>
          </cell>
          <cell r="F283">
            <v>11036.15</v>
          </cell>
          <cell r="G283">
            <v>210461</v>
          </cell>
          <cell r="H283">
            <v>20000</v>
          </cell>
          <cell r="I283">
            <v>230461</v>
          </cell>
          <cell r="J283">
            <v>0</v>
          </cell>
          <cell r="K283">
            <v>0</v>
          </cell>
          <cell r="L283">
            <v>0</v>
          </cell>
          <cell r="M283">
            <v>0</v>
          </cell>
          <cell r="N283">
            <v>0</v>
          </cell>
          <cell r="O283">
            <v>0</v>
          </cell>
          <cell r="P283">
            <v>67039526.899999999</v>
          </cell>
          <cell r="Q283">
            <v>33519763.899999999</v>
          </cell>
          <cell r="R283">
            <v>32849368</v>
          </cell>
          <cell r="S283">
            <v>0</v>
          </cell>
          <cell r="T283">
            <v>670395</v>
          </cell>
          <cell r="U283">
            <v>67039527</v>
          </cell>
          <cell r="V283">
            <v>0</v>
          </cell>
          <cell r="W283">
            <v>33519763.899999999</v>
          </cell>
          <cell r="X283">
            <v>230461</v>
          </cell>
          <cell r="Y283">
            <v>230461</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-924665.66</v>
          </cell>
          <cell r="AN283">
            <v>-906172.35</v>
          </cell>
          <cell r="AO283">
            <v>0</v>
          </cell>
          <cell r="AP283">
            <v>-18493.310000000001</v>
          </cell>
          <cell r="AQ283">
            <v>-1849331.3</v>
          </cell>
          <cell r="AR283">
            <v>32595098</v>
          </cell>
          <cell r="AS283">
            <v>32173657</v>
          </cell>
          <cell r="AT283">
            <v>0</v>
          </cell>
          <cell r="AU283">
            <v>651902</v>
          </cell>
          <cell r="AV283">
            <v>65420657</v>
          </cell>
          <cell r="AW283">
            <v>351166</v>
          </cell>
          <cell r="AX283">
            <v>0</v>
          </cell>
          <cell r="AY283">
            <v>7117</v>
          </cell>
          <cell r="AZ283">
            <v>358283</v>
          </cell>
          <cell r="BA283">
            <v>542748</v>
          </cell>
          <cell r="BB283">
            <v>0</v>
          </cell>
          <cell r="BC283">
            <v>11076</v>
          </cell>
          <cell r="BD283">
            <v>553824</v>
          </cell>
          <cell r="BE283">
            <v>120611</v>
          </cell>
          <cell r="BF283">
            <v>0</v>
          </cell>
          <cell r="BG283">
            <v>2461</v>
          </cell>
          <cell r="BH283">
            <v>123072</v>
          </cell>
          <cell r="BI283">
            <v>217888</v>
          </cell>
          <cell r="BJ283">
            <v>0</v>
          </cell>
          <cell r="BK283">
            <v>4447</v>
          </cell>
          <cell r="BL283">
            <v>222335</v>
          </cell>
          <cell r="BM283">
            <v>153798</v>
          </cell>
          <cell r="BN283">
            <v>0</v>
          </cell>
          <cell r="BO283">
            <v>3139</v>
          </cell>
          <cell r="BP283">
            <v>156937</v>
          </cell>
          <cell r="BQ283">
            <v>148560</v>
          </cell>
          <cell r="BR283">
            <v>0</v>
          </cell>
          <cell r="BS283">
            <v>3032</v>
          </cell>
          <cell r="BT283">
            <v>151592</v>
          </cell>
          <cell r="BU283">
            <v>1534771</v>
          </cell>
          <cell r="BV283">
            <v>0</v>
          </cell>
          <cell r="BW283">
            <v>31272</v>
          </cell>
          <cell r="BX283">
            <v>1566043</v>
          </cell>
          <cell r="BY283" t="str">
            <v>Telford &amp; Wrekin UA</v>
          </cell>
          <cell r="BZ283" t="str">
            <v>UA</v>
          </cell>
          <cell r="CA283" t="str">
            <v>Shropshire Fire Authority</v>
          </cell>
        </row>
        <row r="284">
          <cell r="A284">
            <v>277</v>
          </cell>
          <cell r="B284" t="str">
            <v>Tendring</v>
          </cell>
          <cell r="C284" t="str">
            <v>E1542</v>
          </cell>
          <cell r="D284">
            <v>24857584</v>
          </cell>
          <cell r="E284">
            <v>75845</v>
          </cell>
          <cell r="F284">
            <v>0</v>
          </cell>
          <cell r="G284">
            <v>293126</v>
          </cell>
          <cell r="H284">
            <v>0</v>
          </cell>
          <cell r="I284">
            <v>293126</v>
          </cell>
          <cell r="J284">
            <v>0</v>
          </cell>
          <cell r="K284">
            <v>0</v>
          </cell>
          <cell r="L284">
            <v>0</v>
          </cell>
          <cell r="M284">
            <v>0</v>
          </cell>
          <cell r="N284">
            <v>0</v>
          </cell>
          <cell r="O284">
            <v>0</v>
          </cell>
          <cell r="P284">
            <v>24640303</v>
          </cell>
          <cell r="Q284">
            <v>12320152</v>
          </cell>
          <cell r="R284">
            <v>9856121</v>
          </cell>
          <cell r="S284">
            <v>2217627</v>
          </cell>
          <cell r="T284">
            <v>246403</v>
          </cell>
          <cell r="U284">
            <v>24640303</v>
          </cell>
          <cell r="V284">
            <v>0</v>
          </cell>
          <cell r="W284">
            <v>12320152</v>
          </cell>
          <cell r="X284">
            <v>293126</v>
          </cell>
          <cell r="Y284">
            <v>293126</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22961.5</v>
          </cell>
          <cell r="AN284">
            <v>18369.2</v>
          </cell>
          <cell r="AO284">
            <v>4133.07</v>
          </cell>
          <cell r="AP284">
            <v>459.23</v>
          </cell>
          <cell r="AQ284">
            <v>45923</v>
          </cell>
          <cell r="AR284">
            <v>12343114</v>
          </cell>
          <cell r="AS284">
            <v>10167616</v>
          </cell>
          <cell r="AT284">
            <v>2221760</v>
          </cell>
          <cell r="AU284">
            <v>246862</v>
          </cell>
          <cell r="AV284">
            <v>24979352</v>
          </cell>
          <cell r="AW284">
            <v>107741</v>
          </cell>
          <cell r="AX284">
            <v>23542</v>
          </cell>
          <cell r="AY284">
            <v>2616</v>
          </cell>
          <cell r="AZ284">
            <v>133899</v>
          </cell>
          <cell r="BA284">
            <v>829940</v>
          </cell>
          <cell r="BB284">
            <v>186736</v>
          </cell>
          <cell r="BC284">
            <v>20748</v>
          </cell>
          <cell r="BD284">
            <v>1037424</v>
          </cell>
          <cell r="BE284">
            <v>0</v>
          </cell>
          <cell r="BF284">
            <v>0</v>
          </cell>
          <cell r="BG284">
            <v>0</v>
          </cell>
          <cell r="BH284">
            <v>0</v>
          </cell>
          <cell r="BI284">
            <v>0</v>
          </cell>
          <cell r="BJ284">
            <v>0</v>
          </cell>
          <cell r="BK284">
            <v>0</v>
          </cell>
          <cell r="BL284">
            <v>0</v>
          </cell>
          <cell r="BM284">
            <v>0</v>
          </cell>
          <cell r="BN284">
            <v>0</v>
          </cell>
          <cell r="BO284">
            <v>0</v>
          </cell>
          <cell r="BP284">
            <v>0</v>
          </cell>
          <cell r="BQ284">
            <v>60637</v>
          </cell>
          <cell r="BR284">
            <v>13643</v>
          </cell>
          <cell r="BS284">
            <v>1516</v>
          </cell>
          <cell r="BT284">
            <v>75796</v>
          </cell>
          <cell r="BU284">
            <v>998318</v>
          </cell>
          <cell r="BV284">
            <v>223921</v>
          </cell>
          <cell r="BW284">
            <v>24880</v>
          </cell>
          <cell r="BX284">
            <v>1247119</v>
          </cell>
          <cell r="BY284" t="str">
            <v>Tendring</v>
          </cell>
          <cell r="BZ284" t="str">
            <v>Essex</v>
          </cell>
          <cell r="CA284" t="str">
            <v>Essex Fire Authority</v>
          </cell>
        </row>
        <row r="285">
          <cell r="A285">
            <v>278</v>
          </cell>
          <cell r="B285" t="str">
            <v>Test Valley</v>
          </cell>
          <cell r="C285" t="str">
            <v>E1742</v>
          </cell>
          <cell r="D285">
            <v>45883571</v>
          </cell>
          <cell r="E285">
            <v>32913</v>
          </cell>
          <cell r="F285">
            <v>0</v>
          </cell>
          <cell r="G285">
            <v>187158</v>
          </cell>
          <cell r="H285">
            <v>0</v>
          </cell>
          <cell r="I285">
            <v>187158</v>
          </cell>
          <cell r="J285">
            <v>0</v>
          </cell>
          <cell r="K285">
            <v>0</v>
          </cell>
          <cell r="L285">
            <v>0</v>
          </cell>
          <cell r="M285">
            <v>0</v>
          </cell>
          <cell r="N285">
            <v>0</v>
          </cell>
          <cell r="O285">
            <v>0</v>
          </cell>
          <cell r="P285">
            <v>45729326</v>
          </cell>
          <cell r="Q285">
            <v>22864664</v>
          </cell>
          <cell r="R285">
            <v>18291730</v>
          </cell>
          <cell r="S285">
            <v>4115639</v>
          </cell>
          <cell r="T285">
            <v>457293</v>
          </cell>
          <cell r="U285">
            <v>45729326</v>
          </cell>
          <cell r="V285">
            <v>0</v>
          </cell>
          <cell r="W285">
            <v>22864664</v>
          </cell>
          <cell r="X285">
            <v>187158</v>
          </cell>
          <cell r="Y285">
            <v>187158</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596633.5</v>
          </cell>
          <cell r="AN285">
            <v>477306.8</v>
          </cell>
          <cell r="AO285">
            <v>107394.03</v>
          </cell>
          <cell r="AP285">
            <v>11932.67</v>
          </cell>
          <cell r="AQ285">
            <v>1193267</v>
          </cell>
          <cell r="AR285">
            <v>23461298</v>
          </cell>
          <cell r="AS285">
            <v>18956195</v>
          </cell>
          <cell r="AT285">
            <v>4223033</v>
          </cell>
          <cell r="AU285">
            <v>469226</v>
          </cell>
          <cell r="AV285">
            <v>47109751</v>
          </cell>
          <cell r="AW285">
            <v>196167</v>
          </cell>
          <cell r="AX285">
            <v>43690</v>
          </cell>
          <cell r="AY285">
            <v>4854</v>
          </cell>
          <cell r="AZ285">
            <v>244711</v>
          </cell>
          <cell r="BA285">
            <v>447932</v>
          </cell>
          <cell r="BB285">
            <v>100785</v>
          </cell>
          <cell r="BC285">
            <v>11198</v>
          </cell>
          <cell r="BD285">
            <v>559915</v>
          </cell>
          <cell r="BE285">
            <v>12127</v>
          </cell>
          <cell r="BF285">
            <v>2729</v>
          </cell>
          <cell r="BG285">
            <v>303</v>
          </cell>
          <cell r="BH285">
            <v>15159</v>
          </cell>
          <cell r="BI285">
            <v>24660</v>
          </cell>
          <cell r="BJ285">
            <v>5548</v>
          </cell>
          <cell r="BK285">
            <v>616</v>
          </cell>
          <cell r="BL285">
            <v>30824</v>
          </cell>
          <cell r="BM285">
            <v>68722</v>
          </cell>
          <cell r="BN285">
            <v>15462</v>
          </cell>
          <cell r="BO285">
            <v>1718</v>
          </cell>
          <cell r="BP285">
            <v>85902</v>
          </cell>
          <cell r="BQ285">
            <v>260335</v>
          </cell>
          <cell r="BR285">
            <v>58575</v>
          </cell>
          <cell r="BS285">
            <v>6508</v>
          </cell>
          <cell r="BT285">
            <v>325418</v>
          </cell>
          <cell r="BU285">
            <v>1009943</v>
          </cell>
          <cell r="BV285">
            <v>226789</v>
          </cell>
          <cell r="BW285">
            <v>25197</v>
          </cell>
          <cell r="BX285">
            <v>1261929</v>
          </cell>
          <cell r="BY285" t="str">
            <v>Test Valley</v>
          </cell>
          <cell r="BZ285" t="str">
            <v>Hampshire</v>
          </cell>
          <cell r="CA285" t="str">
            <v>Hampshire Fire Authority</v>
          </cell>
        </row>
        <row r="286">
          <cell r="A286">
            <v>279</v>
          </cell>
          <cell r="B286" t="str">
            <v>Tewkesbury</v>
          </cell>
          <cell r="C286" t="str">
            <v>E1636</v>
          </cell>
          <cell r="D286">
            <v>35922762</v>
          </cell>
          <cell r="E286">
            <v>0</v>
          </cell>
          <cell r="F286">
            <v>28631</v>
          </cell>
          <cell r="G286">
            <v>124101</v>
          </cell>
          <cell r="H286">
            <v>0</v>
          </cell>
          <cell r="I286">
            <v>124101</v>
          </cell>
          <cell r="J286">
            <v>0</v>
          </cell>
          <cell r="K286">
            <v>0</v>
          </cell>
          <cell r="L286">
            <v>0</v>
          </cell>
          <cell r="M286">
            <v>0</v>
          </cell>
          <cell r="N286">
            <v>0</v>
          </cell>
          <cell r="O286">
            <v>0</v>
          </cell>
          <cell r="P286">
            <v>35770030</v>
          </cell>
          <cell r="Q286">
            <v>17885015</v>
          </cell>
          <cell r="R286">
            <v>14308012</v>
          </cell>
          <cell r="S286">
            <v>3577003</v>
          </cell>
          <cell r="T286">
            <v>0</v>
          </cell>
          <cell r="U286">
            <v>35770030</v>
          </cell>
          <cell r="V286">
            <v>0</v>
          </cell>
          <cell r="W286">
            <v>17885015</v>
          </cell>
          <cell r="X286">
            <v>124101</v>
          </cell>
          <cell r="Y286">
            <v>124101</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-113685</v>
          </cell>
          <cell r="AN286">
            <v>-90948</v>
          </cell>
          <cell r="AO286">
            <v>-22737</v>
          </cell>
          <cell r="AP286">
            <v>0</v>
          </cell>
          <cell r="AQ286">
            <v>-227370</v>
          </cell>
          <cell r="AR286">
            <v>17771330</v>
          </cell>
          <cell r="AS286">
            <v>14341165</v>
          </cell>
          <cell r="AT286">
            <v>3554266</v>
          </cell>
          <cell r="AU286">
            <v>0</v>
          </cell>
          <cell r="AV286">
            <v>35666761</v>
          </cell>
          <cell r="AW286">
            <v>153207</v>
          </cell>
          <cell r="AX286">
            <v>37972</v>
          </cell>
          <cell r="AY286">
            <v>0</v>
          </cell>
          <cell r="AZ286">
            <v>191179</v>
          </cell>
          <cell r="BA286">
            <v>325269</v>
          </cell>
          <cell r="BB286">
            <v>81317</v>
          </cell>
          <cell r="BC286">
            <v>0</v>
          </cell>
          <cell r="BD286">
            <v>406586</v>
          </cell>
          <cell r="BE286">
            <v>242</v>
          </cell>
          <cell r="BF286">
            <v>61</v>
          </cell>
          <cell r="BG286">
            <v>0</v>
          </cell>
          <cell r="BH286">
            <v>303</v>
          </cell>
          <cell r="BI286">
            <v>0</v>
          </cell>
          <cell r="BJ286">
            <v>0</v>
          </cell>
          <cell r="BK286">
            <v>0</v>
          </cell>
          <cell r="BL286">
            <v>0</v>
          </cell>
          <cell r="BM286">
            <v>12127</v>
          </cell>
          <cell r="BN286">
            <v>3032</v>
          </cell>
          <cell r="BO286">
            <v>0</v>
          </cell>
          <cell r="BP286">
            <v>15159</v>
          </cell>
          <cell r="BQ286">
            <v>80850</v>
          </cell>
          <cell r="BR286">
            <v>20212</v>
          </cell>
          <cell r="BS286">
            <v>0</v>
          </cell>
          <cell r="BT286">
            <v>101062</v>
          </cell>
          <cell r="BU286">
            <v>571695</v>
          </cell>
          <cell r="BV286">
            <v>142594</v>
          </cell>
          <cell r="BW286">
            <v>0</v>
          </cell>
          <cell r="BX286">
            <v>714289</v>
          </cell>
          <cell r="BY286" t="str">
            <v>Tewkesbury</v>
          </cell>
          <cell r="BZ286" t="str">
            <v>Gloucestershire</v>
          </cell>
          <cell r="CA286" t="str">
            <v>County</v>
          </cell>
        </row>
        <row r="287">
          <cell r="A287">
            <v>280</v>
          </cell>
          <cell r="B287" t="str">
            <v>Thanet</v>
          </cell>
          <cell r="C287" t="str">
            <v>E2242</v>
          </cell>
          <cell r="D287">
            <v>31601921</v>
          </cell>
          <cell r="E287">
            <v>559491</v>
          </cell>
          <cell r="F287">
            <v>0</v>
          </cell>
          <cell r="G287">
            <v>192561</v>
          </cell>
          <cell r="H287">
            <v>0</v>
          </cell>
          <cell r="I287">
            <v>192561</v>
          </cell>
          <cell r="J287">
            <v>0</v>
          </cell>
          <cell r="K287">
            <v>0</v>
          </cell>
          <cell r="L287">
            <v>0</v>
          </cell>
          <cell r="M287">
            <v>0</v>
          </cell>
          <cell r="N287">
            <v>0</v>
          </cell>
          <cell r="O287">
            <v>0</v>
          </cell>
          <cell r="P287">
            <v>31968851</v>
          </cell>
          <cell r="Q287">
            <v>15984425</v>
          </cell>
          <cell r="R287">
            <v>12787540</v>
          </cell>
          <cell r="S287">
            <v>2877197</v>
          </cell>
          <cell r="T287">
            <v>319689</v>
          </cell>
          <cell r="U287">
            <v>31968851</v>
          </cell>
          <cell r="V287">
            <v>0</v>
          </cell>
          <cell r="W287">
            <v>15984425</v>
          </cell>
          <cell r="X287">
            <v>192561</v>
          </cell>
          <cell r="Y287">
            <v>192561</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15984425</v>
          </cell>
          <cell r="AS287">
            <v>12980101</v>
          </cell>
          <cell r="AT287">
            <v>2877197</v>
          </cell>
          <cell r="AU287">
            <v>319689</v>
          </cell>
          <cell r="AV287">
            <v>32161412</v>
          </cell>
          <cell r="AW287">
            <v>137793</v>
          </cell>
          <cell r="AX287">
            <v>30543</v>
          </cell>
          <cell r="AY287">
            <v>3394</v>
          </cell>
          <cell r="AZ287">
            <v>171730</v>
          </cell>
          <cell r="BA287">
            <v>656337</v>
          </cell>
          <cell r="BB287">
            <v>147676</v>
          </cell>
          <cell r="BC287">
            <v>16408</v>
          </cell>
          <cell r="BD287">
            <v>820421</v>
          </cell>
          <cell r="BE287">
            <v>4455</v>
          </cell>
          <cell r="BF287">
            <v>1002</v>
          </cell>
          <cell r="BG287">
            <v>111</v>
          </cell>
          <cell r="BH287">
            <v>5568</v>
          </cell>
          <cell r="BI287">
            <v>0</v>
          </cell>
          <cell r="BJ287">
            <v>0</v>
          </cell>
          <cell r="BK287">
            <v>0</v>
          </cell>
          <cell r="BL287">
            <v>0</v>
          </cell>
          <cell r="BM287">
            <v>97020</v>
          </cell>
          <cell r="BN287">
            <v>21829</v>
          </cell>
          <cell r="BO287">
            <v>2425</v>
          </cell>
          <cell r="BP287">
            <v>121274</v>
          </cell>
          <cell r="BQ287">
            <v>319216</v>
          </cell>
          <cell r="BR287">
            <v>71824</v>
          </cell>
          <cell r="BS287">
            <v>7980</v>
          </cell>
          <cell r="BT287">
            <v>399020</v>
          </cell>
          <cell r="BU287">
            <v>1214821</v>
          </cell>
          <cell r="BV287">
            <v>272874</v>
          </cell>
          <cell r="BW287">
            <v>30318</v>
          </cell>
          <cell r="BX287">
            <v>1518013</v>
          </cell>
          <cell r="BY287" t="str">
            <v>Thanet</v>
          </cell>
          <cell r="BZ287" t="str">
            <v>Kent</v>
          </cell>
          <cell r="CA287" t="str">
            <v>Kent Fire Authority</v>
          </cell>
        </row>
        <row r="288">
          <cell r="A288">
            <v>281</v>
          </cell>
          <cell r="B288" t="str">
            <v>Three Rivers</v>
          </cell>
          <cell r="C288" t="str">
            <v>E1938</v>
          </cell>
          <cell r="D288">
            <v>27356965</v>
          </cell>
          <cell r="E288">
            <v>0</v>
          </cell>
          <cell r="F288">
            <v>226128</v>
          </cell>
          <cell r="G288">
            <v>95561</v>
          </cell>
          <cell r="H288">
            <v>0</v>
          </cell>
          <cell r="I288">
            <v>95561</v>
          </cell>
          <cell r="J288">
            <v>0</v>
          </cell>
          <cell r="K288">
            <v>0</v>
          </cell>
          <cell r="L288">
            <v>0</v>
          </cell>
          <cell r="M288">
            <v>0</v>
          </cell>
          <cell r="N288">
            <v>0</v>
          </cell>
          <cell r="O288">
            <v>0</v>
          </cell>
          <cell r="P288">
            <v>27035276</v>
          </cell>
          <cell r="Q288">
            <v>13517638</v>
          </cell>
          <cell r="R288">
            <v>10814110</v>
          </cell>
          <cell r="S288">
            <v>2703528</v>
          </cell>
          <cell r="T288">
            <v>0</v>
          </cell>
          <cell r="U288">
            <v>27035276</v>
          </cell>
          <cell r="V288">
            <v>0</v>
          </cell>
          <cell r="W288">
            <v>13517638</v>
          </cell>
          <cell r="X288">
            <v>95561</v>
          </cell>
          <cell r="Y288">
            <v>95561</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119815.5</v>
          </cell>
          <cell r="AN288">
            <v>95852.4</v>
          </cell>
          <cell r="AO288">
            <v>23963.1</v>
          </cell>
          <cell r="AP288">
            <v>0</v>
          </cell>
          <cell r="AQ288">
            <v>239631</v>
          </cell>
          <cell r="AR288">
            <v>13637454</v>
          </cell>
          <cell r="AS288">
            <v>11005523</v>
          </cell>
          <cell r="AT288">
            <v>2727491</v>
          </cell>
          <cell r="AU288">
            <v>0</v>
          </cell>
          <cell r="AV288">
            <v>27370468</v>
          </cell>
          <cell r="AW288">
            <v>115814</v>
          </cell>
          <cell r="AX288">
            <v>28700</v>
          </cell>
          <cell r="AY288">
            <v>0</v>
          </cell>
          <cell r="AZ288">
            <v>144514</v>
          </cell>
          <cell r="BA288">
            <v>181911</v>
          </cell>
          <cell r="BB288">
            <v>45478</v>
          </cell>
          <cell r="BC288">
            <v>0</v>
          </cell>
          <cell r="BD288">
            <v>227389</v>
          </cell>
          <cell r="BE288">
            <v>0</v>
          </cell>
          <cell r="BF288">
            <v>0</v>
          </cell>
          <cell r="BG288">
            <v>0</v>
          </cell>
          <cell r="BH288">
            <v>0</v>
          </cell>
          <cell r="BI288">
            <v>0</v>
          </cell>
          <cell r="BJ288">
            <v>0</v>
          </cell>
          <cell r="BK288">
            <v>0</v>
          </cell>
          <cell r="BL288">
            <v>0</v>
          </cell>
          <cell r="BM288">
            <v>2856</v>
          </cell>
          <cell r="BN288">
            <v>714</v>
          </cell>
          <cell r="BO288">
            <v>0</v>
          </cell>
          <cell r="BP288">
            <v>3570</v>
          </cell>
          <cell r="BQ288">
            <v>212230</v>
          </cell>
          <cell r="BR288">
            <v>53057</v>
          </cell>
          <cell r="BS288">
            <v>0</v>
          </cell>
          <cell r="BT288">
            <v>265287</v>
          </cell>
          <cell r="BU288">
            <v>512811</v>
          </cell>
          <cell r="BV288">
            <v>127949</v>
          </cell>
          <cell r="BW288">
            <v>0</v>
          </cell>
          <cell r="BX288">
            <v>640760</v>
          </cell>
          <cell r="BY288" t="str">
            <v>Three Rivers</v>
          </cell>
          <cell r="BZ288" t="str">
            <v>Hertfordshire</v>
          </cell>
          <cell r="CA288" t="str">
            <v>County</v>
          </cell>
        </row>
        <row r="289">
          <cell r="A289">
            <v>282</v>
          </cell>
          <cell r="B289" t="str">
            <v>Thurrock</v>
          </cell>
          <cell r="C289" t="str">
            <v>E1502</v>
          </cell>
          <cell r="D289">
            <v>107584322</v>
          </cell>
          <cell r="E289">
            <v>708274</v>
          </cell>
          <cell r="F289">
            <v>0</v>
          </cell>
          <cell r="G289">
            <v>224944</v>
          </cell>
          <cell r="H289">
            <v>0</v>
          </cell>
          <cell r="I289">
            <v>224944</v>
          </cell>
          <cell r="J289">
            <v>0</v>
          </cell>
          <cell r="K289">
            <v>0</v>
          </cell>
          <cell r="L289">
            <v>0</v>
          </cell>
          <cell r="M289">
            <v>0</v>
          </cell>
          <cell r="N289">
            <v>0</v>
          </cell>
          <cell r="O289">
            <v>0</v>
          </cell>
          <cell r="P289">
            <v>108067652</v>
          </cell>
          <cell r="Q289">
            <v>54033825.299999997</v>
          </cell>
          <cell r="R289">
            <v>52953150</v>
          </cell>
          <cell r="S289">
            <v>0</v>
          </cell>
          <cell r="T289">
            <v>1080677</v>
          </cell>
          <cell r="U289">
            <v>108067652</v>
          </cell>
          <cell r="V289">
            <v>0</v>
          </cell>
          <cell r="W289">
            <v>54033825.299999997</v>
          </cell>
          <cell r="X289">
            <v>224944</v>
          </cell>
          <cell r="Y289">
            <v>224944</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-1032778.5</v>
          </cell>
          <cell r="AN289">
            <v>-1012122.9</v>
          </cell>
          <cell r="AO289">
            <v>0</v>
          </cell>
          <cell r="AP289">
            <v>-20655.57</v>
          </cell>
          <cell r="AQ289">
            <v>-2065557</v>
          </cell>
          <cell r="AR289">
            <v>53001047</v>
          </cell>
          <cell r="AS289">
            <v>52165971</v>
          </cell>
          <cell r="AT289">
            <v>0</v>
          </cell>
          <cell r="AU289">
            <v>1060021</v>
          </cell>
          <cell r="AV289">
            <v>106227039</v>
          </cell>
          <cell r="AW289">
            <v>564523</v>
          </cell>
          <cell r="AX289">
            <v>0</v>
          </cell>
          <cell r="AY289">
            <v>11472</v>
          </cell>
          <cell r="AZ289">
            <v>575995</v>
          </cell>
          <cell r="BA289">
            <v>434540</v>
          </cell>
          <cell r="BB289">
            <v>0</v>
          </cell>
          <cell r="BC289">
            <v>8868</v>
          </cell>
          <cell r="BD289">
            <v>443408</v>
          </cell>
          <cell r="BE289">
            <v>96564</v>
          </cell>
          <cell r="BF289">
            <v>0</v>
          </cell>
          <cell r="BG289">
            <v>1971</v>
          </cell>
          <cell r="BH289">
            <v>98535</v>
          </cell>
          <cell r="BI289">
            <v>35382</v>
          </cell>
          <cell r="BJ289">
            <v>0</v>
          </cell>
          <cell r="BK289">
            <v>722</v>
          </cell>
          <cell r="BL289">
            <v>36104</v>
          </cell>
          <cell r="BM289">
            <v>11571</v>
          </cell>
          <cell r="BN289">
            <v>0</v>
          </cell>
          <cell r="BO289">
            <v>236</v>
          </cell>
          <cell r="BP289">
            <v>11807</v>
          </cell>
          <cell r="BQ289">
            <v>221949</v>
          </cell>
          <cell r="BR289">
            <v>0</v>
          </cell>
          <cell r="BS289">
            <v>4530</v>
          </cell>
          <cell r="BT289">
            <v>226479</v>
          </cell>
          <cell r="BU289">
            <v>1364529</v>
          </cell>
          <cell r="BV289">
            <v>0</v>
          </cell>
          <cell r="BW289">
            <v>27799</v>
          </cell>
          <cell r="BX289">
            <v>1392328</v>
          </cell>
          <cell r="BY289" t="str">
            <v>Thurrock UA</v>
          </cell>
          <cell r="BZ289" t="str">
            <v>UA</v>
          </cell>
          <cell r="CA289" t="str">
            <v>Essex Fire Authority</v>
          </cell>
        </row>
        <row r="290">
          <cell r="A290">
            <v>283</v>
          </cell>
          <cell r="B290" t="str">
            <v>Tonbridge and Malling</v>
          </cell>
          <cell r="C290" t="str">
            <v>E2243</v>
          </cell>
          <cell r="D290">
            <v>53090322</v>
          </cell>
          <cell r="E290">
            <v>90620</v>
          </cell>
          <cell r="F290">
            <v>0</v>
          </cell>
          <cell r="G290">
            <v>167622</v>
          </cell>
          <cell r="H290">
            <v>0</v>
          </cell>
          <cell r="I290">
            <v>167622</v>
          </cell>
          <cell r="J290">
            <v>0</v>
          </cell>
          <cell r="K290">
            <v>0</v>
          </cell>
          <cell r="L290">
            <v>0</v>
          </cell>
          <cell r="M290">
            <v>0</v>
          </cell>
          <cell r="N290">
            <v>0</v>
          </cell>
          <cell r="O290">
            <v>0</v>
          </cell>
          <cell r="P290">
            <v>53013320</v>
          </cell>
          <cell r="Q290">
            <v>26506660</v>
          </cell>
          <cell r="R290">
            <v>21205328</v>
          </cell>
          <cell r="S290">
            <v>4771199</v>
          </cell>
          <cell r="T290">
            <v>530133</v>
          </cell>
          <cell r="U290">
            <v>53013320</v>
          </cell>
          <cell r="V290">
            <v>0</v>
          </cell>
          <cell r="W290">
            <v>26506660</v>
          </cell>
          <cell r="X290">
            <v>167622</v>
          </cell>
          <cell r="Y290">
            <v>167622</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-665909</v>
          </cell>
          <cell r="AN290">
            <v>-532727.19999999995</v>
          </cell>
          <cell r="AO290">
            <v>-119863.62</v>
          </cell>
          <cell r="AP290">
            <v>-13318.18</v>
          </cell>
          <cell r="AQ290">
            <v>-1331818</v>
          </cell>
          <cell r="AR290">
            <v>25840751</v>
          </cell>
          <cell r="AS290">
            <v>20840223</v>
          </cell>
          <cell r="AT290">
            <v>4651335</v>
          </cell>
          <cell r="AU290">
            <v>516815</v>
          </cell>
          <cell r="AV290">
            <v>51849124</v>
          </cell>
          <cell r="AW290">
            <v>226889</v>
          </cell>
          <cell r="AX290">
            <v>50650</v>
          </cell>
          <cell r="AY290">
            <v>5628</v>
          </cell>
          <cell r="AZ290">
            <v>283167</v>
          </cell>
          <cell r="BA290">
            <v>318973</v>
          </cell>
          <cell r="BB290">
            <v>71769</v>
          </cell>
          <cell r="BC290">
            <v>7974</v>
          </cell>
          <cell r="BD290">
            <v>398716</v>
          </cell>
          <cell r="BE290">
            <v>0</v>
          </cell>
          <cell r="BF290">
            <v>0</v>
          </cell>
          <cell r="BG290">
            <v>0</v>
          </cell>
          <cell r="BH290">
            <v>0</v>
          </cell>
          <cell r="BI290">
            <v>0</v>
          </cell>
          <cell r="BJ290">
            <v>0</v>
          </cell>
          <cell r="BK290">
            <v>0</v>
          </cell>
          <cell r="BL290">
            <v>0</v>
          </cell>
          <cell r="BM290">
            <v>124104</v>
          </cell>
          <cell r="BN290">
            <v>27923</v>
          </cell>
          <cell r="BO290">
            <v>3103</v>
          </cell>
          <cell r="BP290">
            <v>155130</v>
          </cell>
          <cell r="BQ290">
            <v>303508</v>
          </cell>
          <cell r="BR290">
            <v>68289</v>
          </cell>
          <cell r="BS290">
            <v>7588</v>
          </cell>
          <cell r="BT290">
            <v>379385</v>
          </cell>
          <cell r="BU290">
            <v>973474</v>
          </cell>
          <cell r="BV290">
            <v>218631</v>
          </cell>
          <cell r="BW290">
            <v>24293</v>
          </cell>
          <cell r="BX290">
            <v>1216398</v>
          </cell>
          <cell r="BY290" t="str">
            <v>Tonbridge &amp; Malling</v>
          </cell>
          <cell r="BZ290" t="str">
            <v>Kent</v>
          </cell>
          <cell r="CA290" t="str">
            <v>Kent Fire Authority</v>
          </cell>
        </row>
        <row r="291">
          <cell r="A291">
            <v>284</v>
          </cell>
          <cell r="B291" t="str">
            <v>Torbay</v>
          </cell>
          <cell r="C291" t="str">
            <v>E1102</v>
          </cell>
          <cell r="D291">
            <v>35196577.299999997</v>
          </cell>
          <cell r="E291">
            <v>56122.62</v>
          </cell>
          <cell r="F291">
            <v>0</v>
          </cell>
          <cell r="G291">
            <v>205044</v>
          </cell>
          <cell r="H291">
            <v>0</v>
          </cell>
          <cell r="I291">
            <v>205044</v>
          </cell>
          <cell r="J291">
            <v>0</v>
          </cell>
          <cell r="K291">
            <v>0</v>
          </cell>
          <cell r="L291">
            <v>0</v>
          </cell>
          <cell r="M291">
            <v>0</v>
          </cell>
          <cell r="N291">
            <v>0</v>
          </cell>
          <cell r="O291">
            <v>0</v>
          </cell>
          <cell r="P291">
            <v>35047655.899999999</v>
          </cell>
          <cell r="Q291">
            <v>17523827.899999999</v>
          </cell>
          <cell r="R291">
            <v>17173351</v>
          </cell>
          <cell r="S291">
            <v>0</v>
          </cell>
          <cell r="T291">
            <v>350477</v>
          </cell>
          <cell r="U291">
            <v>35047656</v>
          </cell>
          <cell r="V291">
            <v>0</v>
          </cell>
          <cell r="W291">
            <v>17523827.899999999</v>
          </cell>
          <cell r="X291">
            <v>205044</v>
          </cell>
          <cell r="Y291">
            <v>205044</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-1695822</v>
          </cell>
          <cell r="AN291">
            <v>-1661905.6</v>
          </cell>
          <cell r="AO291">
            <v>0</v>
          </cell>
          <cell r="AP291">
            <v>-33916.44</v>
          </cell>
          <cell r="AQ291">
            <v>-3391644</v>
          </cell>
          <cell r="AR291">
            <v>15828006</v>
          </cell>
          <cell r="AS291">
            <v>15716489</v>
          </cell>
          <cell r="AT291">
            <v>0</v>
          </cell>
          <cell r="AU291">
            <v>316561</v>
          </cell>
          <cell r="AV291">
            <v>31861056</v>
          </cell>
          <cell r="AW291">
            <v>184484</v>
          </cell>
          <cell r="AX291">
            <v>0</v>
          </cell>
          <cell r="AY291">
            <v>3721</v>
          </cell>
          <cell r="AZ291">
            <v>188205</v>
          </cell>
          <cell r="BA291">
            <v>930935</v>
          </cell>
          <cell r="BB291">
            <v>0</v>
          </cell>
          <cell r="BC291">
            <v>18999</v>
          </cell>
          <cell r="BD291">
            <v>949934</v>
          </cell>
          <cell r="BE291">
            <v>98050</v>
          </cell>
          <cell r="BF291">
            <v>0</v>
          </cell>
          <cell r="BG291">
            <v>2001</v>
          </cell>
          <cell r="BH291">
            <v>100051</v>
          </cell>
          <cell r="BI291">
            <v>24760</v>
          </cell>
          <cell r="BJ291">
            <v>0</v>
          </cell>
          <cell r="BK291">
            <v>505</v>
          </cell>
          <cell r="BL291">
            <v>25265</v>
          </cell>
          <cell r="BM291">
            <v>99041</v>
          </cell>
          <cell r="BN291">
            <v>0</v>
          </cell>
          <cell r="BO291">
            <v>2021</v>
          </cell>
          <cell r="BP291">
            <v>101062</v>
          </cell>
          <cell r="BQ291">
            <v>247601</v>
          </cell>
          <cell r="BR291">
            <v>0</v>
          </cell>
          <cell r="BS291">
            <v>5053</v>
          </cell>
          <cell r="BT291">
            <v>252654</v>
          </cell>
          <cell r="BU291">
            <v>1584871</v>
          </cell>
          <cell r="BV291">
            <v>0</v>
          </cell>
          <cell r="BW291">
            <v>32300</v>
          </cell>
          <cell r="BX291">
            <v>1617171</v>
          </cell>
          <cell r="BY291" t="str">
            <v>Torbay UA</v>
          </cell>
          <cell r="BZ291" t="str">
            <v>UA</v>
          </cell>
          <cell r="CA291" t="str">
            <v>Devon and Somerset Fire Authority</v>
          </cell>
        </row>
        <row r="292">
          <cell r="A292">
            <v>285</v>
          </cell>
          <cell r="B292" t="str">
            <v>Torridge</v>
          </cell>
          <cell r="C292" t="str">
            <v>E1139</v>
          </cell>
          <cell r="D292">
            <v>10939790.199999999</v>
          </cell>
          <cell r="E292">
            <v>151711</v>
          </cell>
          <cell r="F292">
            <v>0</v>
          </cell>
          <cell r="G292">
            <v>124189</v>
          </cell>
          <cell r="H292">
            <v>0</v>
          </cell>
          <cell r="I292">
            <v>124189</v>
          </cell>
          <cell r="J292">
            <v>0</v>
          </cell>
          <cell r="K292">
            <v>0</v>
          </cell>
          <cell r="L292">
            <v>0</v>
          </cell>
          <cell r="M292">
            <v>199033</v>
          </cell>
          <cell r="N292">
            <v>199033</v>
          </cell>
          <cell r="O292">
            <v>0</v>
          </cell>
          <cell r="P292">
            <v>10768279.199999999</v>
          </cell>
          <cell r="Q292">
            <v>5384139.1799999997</v>
          </cell>
          <cell r="R292">
            <v>4307312</v>
          </cell>
          <cell r="S292">
            <v>969145</v>
          </cell>
          <cell r="T292">
            <v>107683</v>
          </cell>
          <cell r="U292">
            <v>10768279</v>
          </cell>
          <cell r="V292">
            <v>0</v>
          </cell>
          <cell r="W292">
            <v>5384139.1799999997</v>
          </cell>
          <cell r="X292">
            <v>124189</v>
          </cell>
          <cell r="Y292">
            <v>124189</v>
          </cell>
          <cell r="Z292">
            <v>0</v>
          </cell>
          <cell r="AA292">
            <v>0</v>
          </cell>
          <cell r="AB292">
            <v>0</v>
          </cell>
          <cell r="AC292">
            <v>0</v>
          </cell>
          <cell r="AD292">
            <v>199033</v>
          </cell>
          <cell r="AE292">
            <v>0</v>
          </cell>
          <cell r="AF292">
            <v>199033</v>
          </cell>
          <cell r="AG292">
            <v>0</v>
          </cell>
          <cell r="AH292">
            <v>0</v>
          </cell>
          <cell r="AI292">
            <v>0</v>
          </cell>
          <cell r="AJ292">
            <v>0</v>
          </cell>
          <cell r="AK292">
            <v>0</v>
          </cell>
          <cell r="AL292">
            <v>0</v>
          </cell>
          <cell r="AM292">
            <v>-173394</v>
          </cell>
          <cell r="AN292">
            <v>-138715.20000000001</v>
          </cell>
          <cell r="AO292">
            <v>-31210.92</v>
          </cell>
          <cell r="AP292">
            <v>-3467.88</v>
          </cell>
          <cell r="AQ292">
            <v>-346788</v>
          </cell>
          <cell r="AR292">
            <v>5210745</v>
          </cell>
          <cell r="AS292">
            <v>4491819</v>
          </cell>
          <cell r="AT292">
            <v>937934</v>
          </cell>
          <cell r="AU292">
            <v>104215</v>
          </cell>
          <cell r="AV292">
            <v>10744713</v>
          </cell>
          <cell r="AW292">
            <v>49156</v>
          </cell>
          <cell r="AX292">
            <v>10288</v>
          </cell>
          <cell r="AY292">
            <v>1143</v>
          </cell>
          <cell r="AZ292">
            <v>60587</v>
          </cell>
          <cell r="BA292">
            <v>521401</v>
          </cell>
          <cell r="BB292">
            <v>117315</v>
          </cell>
          <cell r="BC292">
            <v>13035</v>
          </cell>
          <cell r="BD292">
            <v>651751</v>
          </cell>
          <cell r="BE292">
            <v>0</v>
          </cell>
          <cell r="BF292">
            <v>0</v>
          </cell>
          <cell r="BG292">
            <v>0</v>
          </cell>
          <cell r="BH292">
            <v>0</v>
          </cell>
          <cell r="BI292">
            <v>0</v>
          </cell>
          <cell r="BJ292">
            <v>0</v>
          </cell>
          <cell r="BK292">
            <v>0</v>
          </cell>
          <cell r="BL292">
            <v>0</v>
          </cell>
          <cell r="BM292">
            <v>13096</v>
          </cell>
          <cell r="BN292">
            <v>2946</v>
          </cell>
          <cell r="BO292">
            <v>327</v>
          </cell>
          <cell r="BP292">
            <v>16369</v>
          </cell>
          <cell r="BQ292">
            <v>120651</v>
          </cell>
          <cell r="BR292">
            <v>27147</v>
          </cell>
          <cell r="BS292">
            <v>3016</v>
          </cell>
          <cell r="BT292">
            <v>150814</v>
          </cell>
          <cell r="BU292">
            <v>704304</v>
          </cell>
          <cell r="BV292">
            <v>157696</v>
          </cell>
          <cell r="BW292">
            <v>17521</v>
          </cell>
          <cell r="BX292">
            <v>879521</v>
          </cell>
          <cell r="BY292" t="str">
            <v>Torridge</v>
          </cell>
          <cell r="BZ292" t="str">
            <v>Devon</v>
          </cell>
          <cell r="CA292" t="str">
            <v>Devon and Somerset Fire Authority</v>
          </cell>
        </row>
        <row r="293">
          <cell r="A293">
            <v>286</v>
          </cell>
          <cell r="B293" t="str">
            <v>Tower Hamlets</v>
          </cell>
          <cell r="C293" t="str">
            <v>E5020</v>
          </cell>
          <cell r="D293">
            <v>341823337</v>
          </cell>
          <cell r="E293">
            <v>551436</v>
          </cell>
          <cell r="F293">
            <v>0</v>
          </cell>
          <cell r="G293">
            <v>946111</v>
          </cell>
          <cell r="H293">
            <v>0</v>
          </cell>
          <cell r="I293">
            <v>946111</v>
          </cell>
          <cell r="J293">
            <v>0</v>
          </cell>
          <cell r="K293">
            <v>0</v>
          </cell>
          <cell r="L293">
            <v>0</v>
          </cell>
          <cell r="M293">
            <v>0</v>
          </cell>
          <cell r="N293">
            <v>0</v>
          </cell>
          <cell r="O293">
            <v>0</v>
          </cell>
          <cell r="P293">
            <v>341428662</v>
          </cell>
          <cell r="Q293">
            <v>170714331</v>
          </cell>
          <cell r="R293">
            <v>102428599</v>
          </cell>
          <cell r="S293">
            <v>68285732</v>
          </cell>
          <cell r="T293">
            <v>0</v>
          </cell>
          <cell r="U293">
            <v>341428662</v>
          </cell>
          <cell r="V293">
            <v>0</v>
          </cell>
          <cell r="W293">
            <v>170714331</v>
          </cell>
          <cell r="X293">
            <v>946111</v>
          </cell>
          <cell r="Y293">
            <v>946111</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3474487</v>
          </cell>
          <cell r="AN293">
            <v>2084692</v>
          </cell>
          <cell r="AO293">
            <v>1389795</v>
          </cell>
          <cell r="AP293">
            <v>0</v>
          </cell>
          <cell r="AQ293">
            <v>6948974</v>
          </cell>
          <cell r="AR293">
            <v>174188818</v>
          </cell>
          <cell r="AS293">
            <v>105459402</v>
          </cell>
          <cell r="AT293">
            <v>69675527</v>
          </cell>
          <cell r="AU293">
            <v>0</v>
          </cell>
          <cell r="AV293">
            <v>349323747</v>
          </cell>
          <cell r="AW293">
            <v>1097396</v>
          </cell>
          <cell r="AX293">
            <v>724902</v>
          </cell>
          <cell r="AY293">
            <v>0</v>
          </cell>
          <cell r="AZ293">
            <v>1822298</v>
          </cell>
          <cell r="BA293">
            <v>820002</v>
          </cell>
          <cell r="BB293">
            <v>546668</v>
          </cell>
          <cell r="BC293">
            <v>0</v>
          </cell>
          <cell r="BD293">
            <v>1366670</v>
          </cell>
          <cell r="BE293">
            <v>0</v>
          </cell>
          <cell r="BF293">
            <v>0</v>
          </cell>
          <cell r="BG293">
            <v>0</v>
          </cell>
          <cell r="BH293">
            <v>0</v>
          </cell>
          <cell r="BI293">
            <v>909554</v>
          </cell>
          <cell r="BJ293">
            <v>606370</v>
          </cell>
          <cell r="BK293">
            <v>0</v>
          </cell>
          <cell r="BL293">
            <v>1515924</v>
          </cell>
          <cell r="BM293">
            <v>3335032</v>
          </cell>
          <cell r="BN293">
            <v>2223354</v>
          </cell>
          <cell r="BO293">
            <v>0</v>
          </cell>
          <cell r="BP293">
            <v>5558386</v>
          </cell>
          <cell r="BQ293">
            <v>1434758</v>
          </cell>
          <cell r="BR293">
            <v>956505</v>
          </cell>
          <cell r="BS293">
            <v>0</v>
          </cell>
          <cell r="BT293">
            <v>2391263</v>
          </cell>
          <cell r="BU293">
            <v>7596742</v>
          </cell>
          <cell r="BV293">
            <v>5057799</v>
          </cell>
          <cell r="BW293">
            <v>0</v>
          </cell>
          <cell r="BX293">
            <v>12654541</v>
          </cell>
          <cell r="BY293" t="str">
            <v>Tower Hamlets</v>
          </cell>
          <cell r="BZ293" t="str">
            <v>Greater London Authority</v>
          </cell>
          <cell r="CA293" t="str">
            <v>NA</v>
          </cell>
        </row>
        <row r="294">
          <cell r="A294">
            <v>287</v>
          </cell>
          <cell r="B294" t="str">
            <v>Trafford</v>
          </cell>
          <cell r="C294" t="str">
            <v>E4209</v>
          </cell>
          <cell r="D294">
            <v>155075075</v>
          </cell>
          <cell r="E294">
            <v>45125.85</v>
          </cell>
          <cell r="F294">
            <v>0</v>
          </cell>
          <cell r="G294">
            <v>457357</v>
          </cell>
          <cell r="H294">
            <v>0</v>
          </cell>
          <cell r="I294">
            <v>457357</v>
          </cell>
          <cell r="J294">
            <v>0</v>
          </cell>
          <cell r="K294">
            <v>0</v>
          </cell>
          <cell r="L294">
            <v>0</v>
          </cell>
          <cell r="M294">
            <v>75192</v>
          </cell>
          <cell r="N294">
            <v>75192</v>
          </cell>
          <cell r="O294">
            <v>0</v>
          </cell>
          <cell r="P294">
            <v>154587652</v>
          </cell>
          <cell r="Q294">
            <v>77293825.299999997</v>
          </cell>
          <cell r="R294">
            <v>75747950</v>
          </cell>
          <cell r="S294">
            <v>0</v>
          </cell>
          <cell r="T294">
            <v>1545877</v>
          </cell>
          <cell r="U294">
            <v>154587652</v>
          </cell>
          <cell r="V294">
            <v>0</v>
          </cell>
          <cell r="W294">
            <v>77293825.299999997</v>
          </cell>
          <cell r="X294">
            <v>457357</v>
          </cell>
          <cell r="Y294">
            <v>457357</v>
          </cell>
          <cell r="Z294">
            <v>0</v>
          </cell>
          <cell r="AA294">
            <v>0</v>
          </cell>
          <cell r="AB294">
            <v>0</v>
          </cell>
          <cell r="AC294">
            <v>0</v>
          </cell>
          <cell r="AD294">
            <v>75192</v>
          </cell>
          <cell r="AE294">
            <v>0</v>
          </cell>
          <cell r="AF294">
            <v>75192</v>
          </cell>
          <cell r="AG294">
            <v>0</v>
          </cell>
          <cell r="AH294">
            <v>0</v>
          </cell>
          <cell r="AI294">
            <v>0</v>
          </cell>
          <cell r="AJ294">
            <v>0</v>
          </cell>
          <cell r="AK294">
            <v>0</v>
          </cell>
          <cell r="AL294">
            <v>0</v>
          </cell>
          <cell r="AM294">
            <v>-8020587</v>
          </cell>
          <cell r="AN294">
            <v>-7860175.2999999998</v>
          </cell>
          <cell r="AO294">
            <v>0</v>
          </cell>
          <cell r="AP294">
            <v>-160411.74</v>
          </cell>
          <cell r="AQ294">
            <v>-16041174</v>
          </cell>
          <cell r="AR294">
            <v>69273238</v>
          </cell>
          <cell r="AS294">
            <v>68420324</v>
          </cell>
          <cell r="AT294">
            <v>0</v>
          </cell>
          <cell r="AU294">
            <v>1385465</v>
          </cell>
          <cell r="AV294">
            <v>139079027</v>
          </cell>
          <cell r="AW294">
            <v>809772</v>
          </cell>
          <cell r="AX294">
            <v>0</v>
          </cell>
          <cell r="AY294">
            <v>16411</v>
          </cell>
          <cell r="AZ294">
            <v>826183</v>
          </cell>
          <cell r="BA294">
            <v>950068</v>
          </cell>
          <cell r="BB294">
            <v>0</v>
          </cell>
          <cell r="BC294">
            <v>19389</v>
          </cell>
          <cell r="BD294">
            <v>969457</v>
          </cell>
          <cell r="BE294">
            <v>0</v>
          </cell>
          <cell r="BF294">
            <v>0</v>
          </cell>
          <cell r="BG294">
            <v>0</v>
          </cell>
          <cell r="BH294">
            <v>0</v>
          </cell>
          <cell r="BI294">
            <v>0</v>
          </cell>
          <cell r="BJ294">
            <v>0</v>
          </cell>
          <cell r="BK294">
            <v>0</v>
          </cell>
          <cell r="BL294">
            <v>0</v>
          </cell>
          <cell r="BM294">
            <v>597228</v>
          </cell>
          <cell r="BN294">
            <v>0</v>
          </cell>
          <cell r="BO294">
            <v>12188</v>
          </cell>
          <cell r="BP294">
            <v>609416</v>
          </cell>
          <cell r="BQ294">
            <v>707382</v>
          </cell>
          <cell r="BR294">
            <v>0</v>
          </cell>
          <cell r="BS294">
            <v>14436</v>
          </cell>
          <cell r="BT294">
            <v>721818</v>
          </cell>
          <cell r="BU294">
            <v>3064450</v>
          </cell>
          <cell r="BV294">
            <v>0</v>
          </cell>
          <cell r="BW294">
            <v>62424</v>
          </cell>
          <cell r="BX294">
            <v>3126874</v>
          </cell>
          <cell r="BY294" t="str">
            <v>Trafford</v>
          </cell>
          <cell r="BZ294" t="str">
            <v>MD</v>
          </cell>
          <cell r="CA294" t="str">
            <v>Greater Manchester Fire</v>
          </cell>
        </row>
        <row r="295">
          <cell r="A295">
            <v>288</v>
          </cell>
          <cell r="B295" t="str">
            <v>Tunbridge Wells</v>
          </cell>
          <cell r="C295" t="str">
            <v>E2244</v>
          </cell>
          <cell r="D295">
            <v>51735910.5</v>
          </cell>
          <cell r="E295">
            <v>68455</v>
          </cell>
          <cell r="F295">
            <v>0</v>
          </cell>
          <cell r="G295">
            <v>178970</v>
          </cell>
          <cell r="H295">
            <v>0</v>
          </cell>
          <cell r="I295">
            <v>178970</v>
          </cell>
          <cell r="J295">
            <v>0</v>
          </cell>
          <cell r="K295">
            <v>0</v>
          </cell>
          <cell r="L295">
            <v>0</v>
          </cell>
          <cell r="M295">
            <v>0</v>
          </cell>
          <cell r="N295">
            <v>0</v>
          </cell>
          <cell r="O295">
            <v>0</v>
          </cell>
          <cell r="P295">
            <v>51625395.5</v>
          </cell>
          <cell r="Q295">
            <v>25812697.5</v>
          </cell>
          <cell r="R295">
            <v>20650158</v>
          </cell>
          <cell r="S295">
            <v>4646286</v>
          </cell>
          <cell r="T295">
            <v>516254</v>
          </cell>
          <cell r="U295">
            <v>51625396</v>
          </cell>
          <cell r="V295">
            <v>0</v>
          </cell>
          <cell r="W295">
            <v>25812697.5</v>
          </cell>
          <cell r="X295">
            <v>178970</v>
          </cell>
          <cell r="Y295">
            <v>178970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-417589.5</v>
          </cell>
          <cell r="AN295">
            <v>-334071.59999999998</v>
          </cell>
          <cell r="AO295">
            <v>-75166.11</v>
          </cell>
          <cell r="AP295">
            <v>-8351.7900000000009</v>
          </cell>
          <cell r="AQ295">
            <v>-835179</v>
          </cell>
          <cell r="AR295">
            <v>25395108</v>
          </cell>
          <cell r="AS295">
            <v>20495056</v>
          </cell>
          <cell r="AT295">
            <v>4571120</v>
          </cell>
          <cell r="AU295">
            <v>507902</v>
          </cell>
          <cell r="AV295">
            <v>50969187</v>
          </cell>
          <cell r="AW295">
            <v>221116</v>
          </cell>
          <cell r="AX295">
            <v>49324</v>
          </cell>
          <cell r="AY295">
            <v>5480</v>
          </cell>
          <cell r="AZ295">
            <v>275920</v>
          </cell>
          <cell r="BA295">
            <v>423996</v>
          </cell>
          <cell r="BB295">
            <v>95399</v>
          </cell>
          <cell r="BC295">
            <v>10600</v>
          </cell>
          <cell r="BD295">
            <v>529995</v>
          </cell>
          <cell r="BE295">
            <v>0</v>
          </cell>
          <cell r="BF295">
            <v>0</v>
          </cell>
          <cell r="BG295">
            <v>0</v>
          </cell>
          <cell r="BH295">
            <v>0</v>
          </cell>
          <cell r="BI295">
            <v>0</v>
          </cell>
          <cell r="BJ295">
            <v>0</v>
          </cell>
          <cell r="BK295">
            <v>0</v>
          </cell>
          <cell r="BL295">
            <v>0</v>
          </cell>
          <cell r="BM295">
            <v>14131</v>
          </cell>
          <cell r="BN295">
            <v>3179</v>
          </cell>
          <cell r="BO295">
            <v>353</v>
          </cell>
          <cell r="BP295">
            <v>17663</v>
          </cell>
          <cell r="BQ295">
            <v>329091</v>
          </cell>
          <cell r="BR295">
            <v>74046</v>
          </cell>
          <cell r="BS295">
            <v>8227</v>
          </cell>
          <cell r="BT295">
            <v>411364</v>
          </cell>
          <cell r="BU295">
            <v>988334</v>
          </cell>
          <cell r="BV295">
            <v>221948</v>
          </cell>
          <cell r="BW295">
            <v>24660</v>
          </cell>
          <cell r="BX295">
            <v>1234942</v>
          </cell>
          <cell r="BY295" t="str">
            <v>Tunbridge Wells</v>
          </cell>
          <cell r="BZ295" t="str">
            <v>Kent</v>
          </cell>
          <cell r="CA295" t="str">
            <v>Kent Fire Authority</v>
          </cell>
        </row>
        <row r="296">
          <cell r="A296">
            <v>289</v>
          </cell>
          <cell r="B296" t="str">
            <v>Uttlesford</v>
          </cell>
          <cell r="C296" t="str">
            <v>E1544</v>
          </cell>
          <cell r="D296">
            <v>41081996</v>
          </cell>
          <cell r="E296">
            <v>54765</v>
          </cell>
          <cell r="F296">
            <v>0</v>
          </cell>
          <cell r="G296">
            <v>139025</v>
          </cell>
          <cell r="H296">
            <v>0</v>
          </cell>
          <cell r="I296">
            <v>139025</v>
          </cell>
          <cell r="J296">
            <v>0</v>
          </cell>
          <cell r="K296">
            <v>0</v>
          </cell>
          <cell r="L296">
            <v>0</v>
          </cell>
          <cell r="M296">
            <v>0</v>
          </cell>
          <cell r="N296">
            <v>0</v>
          </cell>
          <cell r="O296">
            <v>0</v>
          </cell>
          <cell r="P296">
            <v>40997736</v>
          </cell>
          <cell r="Q296">
            <v>20498869</v>
          </cell>
          <cell r="R296">
            <v>16399094</v>
          </cell>
          <cell r="S296">
            <v>3689796</v>
          </cell>
          <cell r="T296">
            <v>409977</v>
          </cell>
          <cell r="U296">
            <v>40997736</v>
          </cell>
          <cell r="V296">
            <v>0</v>
          </cell>
          <cell r="W296">
            <v>20498869</v>
          </cell>
          <cell r="X296">
            <v>139025</v>
          </cell>
          <cell r="Y296">
            <v>139025</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-1594154</v>
          </cell>
          <cell r="AN296">
            <v>-1275323.2</v>
          </cell>
          <cell r="AO296">
            <v>-286947.71999999997</v>
          </cell>
          <cell r="AP296">
            <v>-31883.08</v>
          </cell>
          <cell r="AQ296">
            <v>-3188308</v>
          </cell>
          <cell r="AR296">
            <v>18904715</v>
          </cell>
          <cell r="AS296">
            <v>15262796</v>
          </cell>
          <cell r="AT296">
            <v>3402848</v>
          </cell>
          <cell r="AU296">
            <v>378094</v>
          </cell>
          <cell r="AV296">
            <v>37948453</v>
          </cell>
          <cell r="AW296">
            <v>175564</v>
          </cell>
          <cell r="AX296">
            <v>39170</v>
          </cell>
          <cell r="AY296">
            <v>4352</v>
          </cell>
          <cell r="AZ296">
            <v>219086</v>
          </cell>
          <cell r="BA296">
            <v>327524</v>
          </cell>
          <cell r="BB296">
            <v>73693</v>
          </cell>
          <cell r="BC296">
            <v>8188</v>
          </cell>
          <cell r="BD296">
            <v>409405</v>
          </cell>
          <cell r="BE296">
            <v>2021</v>
          </cell>
          <cell r="BF296">
            <v>455</v>
          </cell>
          <cell r="BG296">
            <v>51</v>
          </cell>
          <cell r="BH296">
            <v>2527</v>
          </cell>
          <cell r="BI296">
            <v>4851</v>
          </cell>
          <cell r="BJ296">
            <v>1092</v>
          </cell>
          <cell r="BK296">
            <v>121</v>
          </cell>
          <cell r="BL296">
            <v>6064</v>
          </cell>
          <cell r="BM296">
            <v>2021</v>
          </cell>
          <cell r="BN296">
            <v>455</v>
          </cell>
          <cell r="BO296">
            <v>51</v>
          </cell>
          <cell r="BP296">
            <v>2527</v>
          </cell>
          <cell r="BQ296">
            <v>111168</v>
          </cell>
          <cell r="BR296">
            <v>25013</v>
          </cell>
          <cell r="BS296">
            <v>2779</v>
          </cell>
          <cell r="BT296">
            <v>138960</v>
          </cell>
          <cell r="BU296">
            <v>623149</v>
          </cell>
          <cell r="BV296">
            <v>139878</v>
          </cell>
          <cell r="BW296">
            <v>15542</v>
          </cell>
          <cell r="BX296">
            <v>778569</v>
          </cell>
          <cell r="BY296" t="str">
            <v>Uttlesford</v>
          </cell>
          <cell r="BZ296" t="str">
            <v>Essex</v>
          </cell>
          <cell r="CA296" t="str">
            <v>Essex Fire Authority</v>
          </cell>
        </row>
        <row r="297">
          <cell r="A297">
            <v>290</v>
          </cell>
          <cell r="B297" t="str">
            <v>Vale of White Horse</v>
          </cell>
          <cell r="C297" t="str">
            <v>E3134</v>
          </cell>
          <cell r="D297">
            <v>54470297</v>
          </cell>
          <cell r="E297">
            <v>1117379.8</v>
          </cell>
          <cell r="F297">
            <v>0</v>
          </cell>
          <cell r="G297">
            <v>187524</v>
          </cell>
          <cell r="H297">
            <v>0</v>
          </cell>
          <cell r="I297">
            <v>187524</v>
          </cell>
          <cell r="J297">
            <v>0</v>
          </cell>
          <cell r="K297">
            <v>0</v>
          </cell>
          <cell r="L297">
            <v>0</v>
          </cell>
          <cell r="M297">
            <v>324675</v>
          </cell>
          <cell r="N297">
            <v>324675</v>
          </cell>
          <cell r="O297">
            <v>0</v>
          </cell>
          <cell r="P297">
            <v>55075477.799999997</v>
          </cell>
          <cell r="Q297">
            <v>27537738.800000001</v>
          </cell>
          <cell r="R297">
            <v>22030191</v>
          </cell>
          <cell r="S297">
            <v>5507548</v>
          </cell>
          <cell r="T297">
            <v>0</v>
          </cell>
          <cell r="U297">
            <v>55075478</v>
          </cell>
          <cell r="V297">
            <v>168263</v>
          </cell>
          <cell r="W297">
            <v>27369475.800000001</v>
          </cell>
          <cell r="X297">
            <v>187524</v>
          </cell>
          <cell r="Y297">
            <v>187524</v>
          </cell>
          <cell r="Z297">
            <v>0</v>
          </cell>
          <cell r="AA297">
            <v>0</v>
          </cell>
          <cell r="AB297">
            <v>0</v>
          </cell>
          <cell r="AC297">
            <v>0</v>
          </cell>
          <cell r="AD297">
            <v>324675</v>
          </cell>
          <cell r="AE297">
            <v>0</v>
          </cell>
          <cell r="AF297">
            <v>324675</v>
          </cell>
          <cell r="AG297">
            <v>168263</v>
          </cell>
          <cell r="AH297">
            <v>0</v>
          </cell>
          <cell r="AI297">
            <v>0</v>
          </cell>
          <cell r="AJ297">
            <v>168263</v>
          </cell>
          <cell r="AK297">
            <v>0</v>
          </cell>
          <cell r="AL297">
            <v>0</v>
          </cell>
          <cell r="AM297">
            <v>-1804755.6</v>
          </cell>
          <cell r="AN297">
            <v>-1443804.5</v>
          </cell>
          <cell r="AO297">
            <v>-360951.12</v>
          </cell>
          <cell r="AP297">
            <v>0</v>
          </cell>
          <cell r="AQ297">
            <v>-3609511.2</v>
          </cell>
          <cell r="AR297">
            <v>25564720</v>
          </cell>
          <cell r="AS297">
            <v>21266849</v>
          </cell>
          <cell r="AT297">
            <v>5146597</v>
          </cell>
          <cell r="AU297">
            <v>0</v>
          </cell>
          <cell r="AV297">
            <v>51978166</v>
          </cell>
          <cell r="AW297">
            <v>241090</v>
          </cell>
          <cell r="AX297">
            <v>58467</v>
          </cell>
          <cell r="AY297">
            <v>0</v>
          </cell>
          <cell r="AZ297">
            <v>299557</v>
          </cell>
          <cell r="BA297">
            <v>320035</v>
          </cell>
          <cell r="BB297">
            <v>80009</v>
          </cell>
          <cell r="BC297">
            <v>0</v>
          </cell>
          <cell r="BD297">
            <v>400044</v>
          </cell>
          <cell r="BE297">
            <v>0</v>
          </cell>
          <cell r="BF297">
            <v>0</v>
          </cell>
          <cell r="BG297">
            <v>0</v>
          </cell>
          <cell r="BH297">
            <v>0</v>
          </cell>
          <cell r="BI297">
            <v>0</v>
          </cell>
          <cell r="BJ297">
            <v>0</v>
          </cell>
          <cell r="BK297">
            <v>0</v>
          </cell>
          <cell r="BL297">
            <v>0</v>
          </cell>
          <cell r="BM297">
            <v>57403</v>
          </cell>
          <cell r="BN297">
            <v>14351</v>
          </cell>
          <cell r="BO297">
            <v>0</v>
          </cell>
          <cell r="BP297">
            <v>71754</v>
          </cell>
          <cell r="BQ297">
            <v>159339</v>
          </cell>
          <cell r="BR297">
            <v>39835</v>
          </cell>
          <cell r="BS297">
            <v>0</v>
          </cell>
          <cell r="BT297">
            <v>199174</v>
          </cell>
          <cell r="BU297">
            <v>777867</v>
          </cell>
          <cell r="BV297">
            <v>192662</v>
          </cell>
          <cell r="BW297">
            <v>0</v>
          </cell>
          <cell r="BX297">
            <v>970529</v>
          </cell>
          <cell r="BY297" t="str">
            <v>Vale of White Horse</v>
          </cell>
          <cell r="BZ297" t="str">
            <v>Oxfordshire</v>
          </cell>
          <cell r="CA297" t="str">
            <v>County</v>
          </cell>
        </row>
        <row r="298">
          <cell r="A298">
            <v>291</v>
          </cell>
          <cell r="B298" t="str">
            <v>Wakefield</v>
          </cell>
          <cell r="C298" t="str">
            <v>E4705</v>
          </cell>
          <cell r="D298">
            <v>120456564</v>
          </cell>
          <cell r="E298">
            <v>324396</v>
          </cell>
          <cell r="F298">
            <v>0</v>
          </cell>
          <cell r="G298">
            <v>458655</v>
          </cell>
          <cell r="H298">
            <v>0</v>
          </cell>
          <cell r="I298">
            <v>458655</v>
          </cell>
          <cell r="J298">
            <v>0</v>
          </cell>
          <cell r="K298">
            <v>0</v>
          </cell>
          <cell r="L298">
            <v>0</v>
          </cell>
          <cell r="M298">
            <v>0</v>
          </cell>
          <cell r="N298">
            <v>0</v>
          </cell>
          <cell r="O298">
            <v>0</v>
          </cell>
          <cell r="P298">
            <v>120322305</v>
          </cell>
          <cell r="Q298">
            <v>60161153</v>
          </cell>
          <cell r="R298">
            <v>58957929</v>
          </cell>
          <cell r="S298">
            <v>0</v>
          </cell>
          <cell r="T298">
            <v>1203223</v>
          </cell>
          <cell r="U298">
            <v>120322305</v>
          </cell>
          <cell r="V298">
            <v>0</v>
          </cell>
          <cell r="W298">
            <v>60161153</v>
          </cell>
          <cell r="X298">
            <v>458655</v>
          </cell>
          <cell r="Y298">
            <v>458655</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-1537856</v>
          </cell>
          <cell r="AN298">
            <v>-1507098.9</v>
          </cell>
          <cell r="AO298">
            <v>0</v>
          </cell>
          <cell r="AP298">
            <v>-30757.119999999999</v>
          </cell>
          <cell r="AQ298">
            <v>-3075712</v>
          </cell>
          <cell r="AR298">
            <v>58623297</v>
          </cell>
          <cell r="AS298">
            <v>57909485</v>
          </cell>
          <cell r="AT298">
            <v>0</v>
          </cell>
          <cell r="AU298">
            <v>1172466</v>
          </cell>
          <cell r="AV298">
            <v>117705248</v>
          </cell>
          <cell r="AW298">
            <v>630749</v>
          </cell>
          <cell r="AX298">
            <v>0</v>
          </cell>
          <cell r="AY298">
            <v>12773</v>
          </cell>
          <cell r="AZ298">
            <v>643522</v>
          </cell>
          <cell r="BA298">
            <v>1832246</v>
          </cell>
          <cell r="BB298">
            <v>0</v>
          </cell>
          <cell r="BC298">
            <v>37393</v>
          </cell>
          <cell r="BD298">
            <v>1869639</v>
          </cell>
          <cell r="BE298">
            <v>0</v>
          </cell>
          <cell r="BF298">
            <v>0</v>
          </cell>
          <cell r="BG298">
            <v>0</v>
          </cell>
          <cell r="BH298">
            <v>0</v>
          </cell>
          <cell r="BI298">
            <v>0</v>
          </cell>
          <cell r="BJ298">
            <v>0</v>
          </cell>
          <cell r="BK298">
            <v>0</v>
          </cell>
          <cell r="BL298">
            <v>0</v>
          </cell>
          <cell r="BM298">
            <v>0</v>
          </cell>
          <cell r="BN298">
            <v>0</v>
          </cell>
          <cell r="BO298">
            <v>0</v>
          </cell>
          <cell r="BP298">
            <v>0</v>
          </cell>
          <cell r="BQ298">
            <v>495202</v>
          </cell>
          <cell r="BR298">
            <v>0</v>
          </cell>
          <cell r="BS298">
            <v>10106</v>
          </cell>
          <cell r="BT298">
            <v>505308</v>
          </cell>
          <cell r="BU298">
            <v>2958197</v>
          </cell>
          <cell r="BV298">
            <v>0</v>
          </cell>
          <cell r="BW298">
            <v>60272</v>
          </cell>
          <cell r="BX298">
            <v>3018469</v>
          </cell>
          <cell r="BY298" t="str">
            <v>Wakefield</v>
          </cell>
          <cell r="BZ298" t="str">
            <v>MD</v>
          </cell>
          <cell r="CA298" t="str">
            <v>West Yorkshire Fire</v>
          </cell>
        </row>
        <row r="299">
          <cell r="A299">
            <v>292</v>
          </cell>
          <cell r="B299" t="str">
            <v>Walsall</v>
          </cell>
          <cell r="C299" t="str">
            <v>E4606</v>
          </cell>
          <cell r="D299">
            <v>68849864</v>
          </cell>
          <cell r="E299">
            <v>124925</v>
          </cell>
          <cell r="F299">
            <v>0</v>
          </cell>
          <cell r="G299">
            <v>343486</v>
          </cell>
          <cell r="H299">
            <v>0</v>
          </cell>
          <cell r="I299">
            <v>343486</v>
          </cell>
          <cell r="J299">
            <v>0</v>
          </cell>
          <cell r="K299">
            <v>0</v>
          </cell>
          <cell r="L299">
            <v>0</v>
          </cell>
          <cell r="M299">
            <v>0</v>
          </cell>
          <cell r="N299">
            <v>0</v>
          </cell>
          <cell r="O299">
            <v>0</v>
          </cell>
          <cell r="P299">
            <v>68631303</v>
          </cell>
          <cell r="Q299">
            <v>34315652</v>
          </cell>
          <cell r="R299">
            <v>33629338</v>
          </cell>
          <cell r="S299">
            <v>0</v>
          </cell>
          <cell r="T299">
            <v>686313</v>
          </cell>
          <cell r="U299">
            <v>68631303</v>
          </cell>
          <cell r="V299">
            <v>62901</v>
          </cell>
          <cell r="W299">
            <v>34252751</v>
          </cell>
          <cell r="X299">
            <v>343486</v>
          </cell>
          <cell r="Y299">
            <v>343486</v>
          </cell>
          <cell r="Z299">
            <v>0</v>
          </cell>
          <cell r="AA299">
            <v>0</v>
          </cell>
          <cell r="AB299">
            <v>0</v>
          </cell>
          <cell r="AC299">
            <v>0</v>
          </cell>
          <cell r="AD299">
            <v>0</v>
          </cell>
          <cell r="AE299">
            <v>0</v>
          </cell>
          <cell r="AF299">
            <v>0</v>
          </cell>
          <cell r="AG299">
            <v>62901</v>
          </cell>
          <cell r="AH299">
            <v>0</v>
          </cell>
          <cell r="AI299">
            <v>0</v>
          </cell>
          <cell r="AJ299">
            <v>62901</v>
          </cell>
          <cell r="AK299">
            <v>0</v>
          </cell>
          <cell r="AL299">
            <v>0</v>
          </cell>
          <cell r="AM299">
            <v>-456698</v>
          </cell>
          <cell r="AN299">
            <v>-447564.04</v>
          </cell>
          <cell r="AO299">
            <v>0</v>
          </cell>
          <cell r="AP299">
            <v>-9133.9599999999991</v>
          </cell>
          <cell r="AQ299">
            <v>-913396</v>
          </cell>
          <cell r="AR299">
            <v>33796053</v>
          </cell>
          <cell r="AS299">
            <v>33588161</v>
          </cell>
          <cell r="AT299">
            <v>0</v>
          </cell>
          <cell r="AU299">
            <v>677179</v>
          </cell>
          <cell r="AV299">
            <v>68061393</v>
          </cell>
          <cell r="AW299">
            <v>361313</v>
          </cell>
          <cell r="AX299">
            <v>0</v>
          </cell>
          <cell r="AY299">
            <v>7286</v>
          </cell>
          <cell r="AZ299">
            <v>368599</v>
          </cell>
          <cell r="BA299">
            <v>1297849</v>
          </cell>
          <cell r="BB299">
            <v>0</v>
          </cell>
          <cell r="BC299">
            <v>26487</v>
          </cell>
          <cell r="BD299">
            <v>1324336</v>
          </cell>
          <cell r="BE299">
            <v>35691</v>
          </cell>
          <cell r="BF299">
            <v>0</v>
          </cell>
          <cell r="BG299">
            <v>728</v>
          </cell>
          <cell r="BH299">
            <v>36419</v>
          </cell>
          <cell r="BI299">
            <v>0</v>
          </cell>
          <cell r="BJ299">
            <v>0</v>
          </cell>
          <cell r="BK299">
            <v>0</v>
          </cell>
          <cell r="BL299">
            <v>0</v>
          </cell>
          <cell r="BM299">
            <v>63205</v>
          </cell>
          <cell r="BN299">
            <v>0</v>
          </cell>
          <cell r="BO299">
            <v>1290</v>
          </cell>
          <cell r="BP299">
            <v>64495</v>
          </cell>
          <cell r="BQ299">
            <v>439983</v>
          </cell>
          <cell r="BR299">
            <v>0</v>
          </cell>
          <cell r="BS299">
            <v>8979</v>
          </cell>
          <cell r="BT299">
            <v>448962</v>
          </cell>
          <cell r="BU299">
            <v>2198041</v>
          </cell>
          <cell r="BV299">
            <v>0</v>
          </cell>
          <cell r="BW299">
            <v>44770</v>
          </cell>
          <cell r="BX299">
            <v>2242811</v>
          </cell>
          <cell r="BY299" t="str">
            <v>Walsall</v>
          </cell>
          <cell r="BZ299" t="str">
            <v>MD</v>
          </cell>
          <cell r="CA299" t="str">
            <v>West Midlands Fire</v>
          </cell>
        </row>
        <row r="300">
          <cell r="A300">
            <v>293</v>
          </cell>
          <cell r="B300" t="str">
            <v>Waltham Forest</v>
          </cell>
          <cell r="C300" t="str">
            <v>E5049</v>
          </cell>
          <cell r="D300">
            <v>54952304</v>
          </cell>
          <cell r="E300">
            <v>209633</v>
          </cell>
          <cell r="F300">
            <v>0</v>
          </cell>
          <cell r="G300">
            <v>291662</v>
          </cell>
          <cell r="H300">
            <v>0</v>
          </cell>
          <cell r="I300">
            <v>291662</v>
          </cell>
          <cell r="J300">
            <v>0</v>
          </cell>
          <cell r="K300">
            <v>0</v>
          </cell>
          <cell r="L300">
            <v>0</v>
          </cell>
          <cell r="M300">
            <v>0</v>
          </cell>
          <cell r="N300">
            <v>0</v>
          </cell>
          <cell r="O300">
            <v>0</v>
          </cell>
          <cell r="P300">
            <v>54870275</v>
          </cell>
          <cell r="Q300">
            <v>27435137</v>
          </cell>
          <cell r="R300">
            <v>16461083</v>
          </cell>
          <cell r="S300">
            <v>10974055</v>
          </cell>
          <cell r="T300">
            <v>0</v>
          </cell>
          <cell r="U300">
            <v>54870275</v>
          </cell>
          <cell r="V300">
            <v>0</v>
          </cell>
          <cell r="W300">
            <v>27435137</v>
          </cell>
          <cell r="X300">
            <v>291662</v>
          </cell>
          <cell r="Y300">
            <v>291662</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-151724.5</v>
          </cell>
          <cell r="AN300">
            <v>-91034.7</v>
          </cell>
          <cell r="AO300">
            <v>-60689.8</v>
          </cell>
          <cell r="AP300">
            <v>0</v>
          </cell>
          <cell r="AQ300">
            <v>-303449</v>
          </cell>
          <cell r="AR300">
            <v>27283413</v>
          </cell>
          <cell r="AS300">
            <v>16661710</v>
          </cell>
          <cell r="AT300">
            <v>10913365</v>
          </cell>
          <cell r="AU300">
            <v>0</v>
          </cell>
          <cell r="AV300">
            <v>54858488</v>
          </cell>
          <cell r="AW300">
            <v>177842</v>
          </cell>
          <cell r="AX300">
            <v>116497</v>
          </cell>
          <cell r="AY300">
            <v>0</v>
          </cell>
          <cell r="AZ300">
            <v>294339</v>
          </cell>
          <cell r="BA300">
            <v>771827</v>
          </cell>
          <cell r="BB300">
            <v>514552</v>
          </cell>
          <cell r="BC300">
            <v>0</v>
          </cell>
          <cell r="BD300">
            <v>1286379</v>
          </cell>
          <cell r="BE300">
            <v>0</v>
          </cell>
          <cell r="BF300">
            <v>0</v>
          </cell>
          <cell r="BG300">
            <v>0</v>
          </cell>
          <cell r="BH300">
            <v>0</v>
          </cell>
          <cell r="BI300">
            <v>15159</v>
          </cell>
          <cell r="BJ300">
            <v>10106</v>
          </cell>
          <cell r="BK300">
            <v>0</v>
          </cell>
          <cell r="BL300">
            <v>25265</v>
          </cell>
          <cell r="BM300">
            <v>24255</v>
          </cell>
          <cell r="BN300">
            <v>16170</v>
          </cell>
          <cell r="BO300">
            <v>0</v>
          </cell>
          <cell r="BP300">
            <v>40425</v>
          </cell>
          <cell r="BQ300">
            <v>454777</v>
          </cell>
          <cell r="BR300">
            <v>303185</v>
          </cell>
          <cell r="BS300">
            <v>0</v>
          </cell>
          <cell r="BT300">
            <v>757962</v>
          </cell>
          <cell r="BU300">
            <v>1443860</v>
          </cell>
          <cell r="BV300">
            <v>960510</v>
          </cell>
          <cell r="BW300">
            <v>0</v>
          </cell>
          <cell r="BX300">
            <v>2404370</v>
          </cell>
          <cell r="BY300" t="str">
            <v>Waltham Forest</v>
          </cell>
          <cell r="BZ300" t="str">
            <v>Greater London Authority</v>
          </cell>
          <cell r="CA300" t="str">
            <v>NA</v>
          </cell>
        </row>
        <row r="301">
          <cell r="A301">
            <v>294</v>
          </cell>
          <cell r="B301" t="str">
            <v>Wandsworth</v>
          </cell>
          <cell r="C301" t="str">
            <v>E5021</v>
          </cell>
          <cell r="D301">
            <v>102162213</v>
          </cell>
          <cell r="E301">
            <v>160828</v>
          </cell>
          <cell r="F301">
            <v>0</v>
          </cell>
          <cell r="G301">
            <v>477094</v>
          </cell>
          <cell r="H301">
            <v>0</v>
          </cell>
          <cell r="I301">
            <v>477094</v>
          </cell>
          <cell r="J301">
            <v>0</v>
          </cell>
          <cell r="K301">
            <v>0</v>
          </cell>
          <cell r="L301">
            <v>0</v>
          </cell>
          <cell r="M301">
            <v>0</v>
          </cell>
          <cell r="N301">
            <v>0</v>
          </cell>
          <cell r="O301">
            <v>0</v>
          </cell>
          <cell r="P301">
            <v>101845947</v>
          </cell>
          <cell r="Q301">
            <v>50922974</v>
          </cell>
          <cell r="R301">
            <v>30553784</v>
          </cell>
          <cell r="S301">
            <v>20369189</v>
          </cell>
          <cell r="T301">
            <v>0</v>
          </cell>
          <cell r="U301">
            <v>101845947</v>
          </cell>
          <cell r="V301">
            <v>0</v>
          </cell>
          <cell r="W301">
            <v>50922974</v>
          </cell>
          <cell r="X301">
            <v>477094</v>
          </cell>
          <cell r="Y301">
            <v>477094</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-37034.800000000003</v>
          </cell>
          <cell r="AN301">
            <v>-22220.880000000001</v>
          </cell>
          <cell r="AO301">
            <v>-14813.92</v>
          </cell>
          <cell r="AP301">
            <v>0</v>
          </cell>
          <cell r="AQ301">
            <v>-74069.600000000006</v>
          </cell>
          <cell r="AR301">
            <v>50885939</v>
          </cell>
          <cell r="AS301">
            <v>31008657</v>
          </cell>
          <cell r="AT301">
            <v>20354375</v>
          </cell>
          <cell r="AU301">
            <v>0</v>
          </cell>
          <cell r="AV301">
            <v>102248971</v>
          </cell>
          <cell r="AW301">
            <v>329415</v>
          </cell>
          <cell r="AX301">
            <v>216233</v>
          </cell>
          <cell r="AY301">
            <v>0</v>
          </cell>
          <cell r="AZ301">
            <v>545648</v>
          </cell>
          <cell r="BA301">
            <v>508094</v>
          </cell>
          <cell r="BB301">
            <v>338730</v>
          </cell>
          <cell r="BC301">
            <v>0</v>
          </cell>
          <cell r="BD301">
            <v>846824</v>
          </cell>
          <cell r="BE301">
            <v>53483</v>
          </cell>
          <cell r="BF301">
            <v>35656</v>
          </cell>
          <cell r="BG301">
            <v>0</v>
          </cell>
          <cell r="BH301">
            <v>89139</v>
          </cell>
          <cell r="BI301">
            <v>30319</v>
          </cell>
          <cell r="BJ301">
            <v>20212</v>
          </cell>
          <cell r="BK301">
            <v>0</v>
          </cell>
          <cell r="BL301">
            <v>50531</v>
          </cell>
          <cell r="BM301">
            <v>15786</v>
          </cell>
          <cell r="BN301">
            <v>10524</v>
          </cell>
          <cell r="BO301">
            <v>0</v>
          </cell>
          <cell r="BP301">
            <v>26310</v>
          </cell>
          <cell r="BQ301">
            <v>571548</v>
          </cell>
          <cell r="BR301">
            <v>381032</v>
          </cell>
          <cell r="BS301">
            <v>0</v>
          </cell>
          <cell r="BT301">
            <v>952580</v>
          </cell>
          <cell r="BU301">
            <v>1508645</v>
          </cell>
          <cell r="BV301">
            <v>1002387</v>
          </cell>
          <cell r="BW301">
            <v>0</v>
          </cell>
          <cell r="BX301">
            <v>2511032</v>
          </cell>
          <cell r="BY301" t="str">
            <v>Wandsworth</v>
          </cell>
          <cell r="BZ301" t="str">
            <v>Greater London Authority</v>
          </cell>
          <cell r="CA301" t="str">
            <v>NA</v>
          </cell>
        </row>
        <row r="302">
          <cell r="A302">
            <v>295</v>
          </cell>
          <cell r="B302" t="str">
            <v>Warrington</v>
          </cell>
          <cell r="C302" t="str">
            <v>E0602</v>
          </cell>
          <cell r="D302">
            <v>104141365</v>
          </cell>
          <cell r="E302">
            <v>84792</v>
          </cell>
          <cell r="F302">
            <v>0</v>
          </cell>
          <cell r="G302">
            <v>306743</v>
          </cell>
          <cell r="H302">
            <v>0</v>
          </cell>
          <cell r="I302">
            <v>306743</v>
          </cell>
          <cell r="J302">
            <v>0</v>
          </cell>
          <cell r="K302">
            <v>0</v>
          </cell>
          <cell r="L302">
            <v>0</v>
          </cell>
          <cell r="M302">
            <v>0</v>
          </cell>
          <cell r="N302">
            <v>0</v>
          </cell>
          <cell r="O302">
            <v>0</v>
          </cell>
          <cell r="P302">
            <v>103919414</v>
          </cell>
          <cell r="Q302">
            <v>51959707</v>
          </cell>
          <cell r="R302">
            <v>50920513</v>
          </cell>
          <cell r="S302">
            <v>0</v>
          </cell>
          <cell r="T302">
            <v>1039194</v>
          </cell>
          <cell r="U302">
            <v>103919414</v>
          </cell>
          <cell r="V302">
            <v>0</v>
          </cell>
          <cell r="W302">
            <v>51959707</v>
          </cell>
          <cell r="X302">
            <v>306743</v>
          </cell>
          <cell r="Y302">
            <v>306743</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-395034</v>
          </cell>
          <cell r="AN302">
            <v>-387133.32</v>
          </cell>
          <cell r="AO302">
            <v>0</v>
          </cell>
          <cell r="AP302">
            <v>-7900.68</v>
          </cell>
          <cell r="AQ302">
            <v>-790068</v>
          </cell>
          <cell r="AR302">
            <v>51564673</v>
          </cell>
          <cell r="AS302">
            <v>50840123</v>
          </cell>
          <cell r="AT302">
            <v>0</v>
          </cell>
          <cell r="AU302">
            <v>1031293</v>
          </cell>
          <cell r="AV302">
            <v>103436089</v>
          </cell>
          <cell r="AW302">
            <v>543814</v>
          </cell>
          <cell r="AX302">
            <v>0</v>
          </cell>
          <cell r="AY302">
            <v>11032</v>
          </cell>
          <cell r="AZ302">
            <v>554846</v>
          </cell>
          <cell r="BA302">
            <v>665741</v>
          </cell>
          <cell r="BB302">
            <v>0</v>
          </cell>
          <cell r="BC302">
            <v>13587</v>
          </cell>
          <cell r="BD302">
            <v>679328</v>
          </cell>
          <cell r="BE302">
            <v>0</v>
          </cell>
          <cell r="BF302">
            <v>0</v>
          </cell>
          <cell r="BG302">
            <v>0</v>
          </cell>
          <cell r="BH302">
            <v>0</v>
          </cell>
          <cell r="BI302">
            <v>0</v>
          </cell>
          <cell r="BJ302">
            <v>0</v>
          </cell>
          <cell r="BK302">
            <v>0</v>
          </cell>
          <cell r="BL302">
            <v>0</v>
          </cell>
          <cell r="BM302">
            <v>0</v>
          </cell>
          <cell r="BN302">
            <v>0</v>
          </cell>
          <cell r="BO302">
            <v>0</v>
          </cell>
          <cell r="BP302">
            <v>0</v>
          </cell>
          <cell r="BQ302">
            <v>506702</v>
          </cell>
          <cell r="BR302">
            <v>0</v>
          </cell>
          <cell r="BS302">
            <v>10341</v>
          </cell>
          <cell r="BT302">
            <v>517043</v>
          </cell>
          <cell r="BU302">
            <v>1716257</v>
          </cell>
          <cell r="BV302">
            <v>0</v>
          </cell>
          <cell r="BW302">
            <v>34960</v>
          </cell>
          <cell r="BX302">
            <v>1751217</v>
          </cell>
          <cell r="BY302" t="str">
            <v>Warrington UA</v>
          </cell>
          <cell r="BZ302" t="str">
            <v>UA</v>
          </cell>
          <cell r="CA302" t="str">
            <v>Cheshire Fire Authority</v>
          </cell>
        </row>
        <row r="303">
          <cell r="A303">
            <v>296</v>
          </cell>
          <cell r="B303" t="str">
            <v>Warwick</v>
          </cell>
          <cell r="C303" t="str">
            <v>E3735</v>
          </cell>
          <cell r="D303">
            <v>69008932.299999997</v>
          </cell>
          <cell r="E303">
            <v>39155.160000000003</v>
          </cell>
          <cell r="F303">
            <v>0</v>
          </cell>
          <cell r="G303">
            <v>213591</v>
          </cell>
          <cell r="H303">
            <v>0</v>
          </cell>
          <cell r="I303">
            <v>213591</v>
          </cell>
          <cell r="J303">
            <v>0</v>
          </cell>
          <cell r="K303">
            <v>0</v>
          </cell>
          <cell r="L303">
            <v>0</v>
          </cell>
          <cell r="M303">
            <v>0</v>
          </cell>
          <cell r="N303">
            <v>0</v>
          </cell>
          <cell r="O303">
            <v>0</v>
          </cell>
          <cell r="P303">
            <v>68834496.5</v>
          </cell>
          <cell r="Q303">
            <v>34417247.5</v>
          </cell>
          <cell r="R303">
            <v>27533799</v>
          </cell>
          <cell r="S303">
            <v>6883450</v>
          </cell>
          <cell r="T303">
            <v>0</v>
          </cell>
          <cell r="U303">
            <v>68834496</v>
          </cell>
          <cell r="V303">
            <v>0</v>
          </cell>
          <cell r="W303">
            <v>34417247.5</v>
          </cell>
          <cell r="X303">
            <v>213591</v>
          </cell>
          <cell r="Y303">
            <v>213591</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460866</v>
          </cell>
          <cell r="AN303">
            <v>368692.8</v>
          </cell>
          <cell r="AO303">
            <v>92173.2</v>
          </cell>
          <cell r="AP303">
            <v>0</v>
          </cell>
          <cell r="AQ303">
            <v>921732</v>
          </cell>
          <cell r="AR303">
            <v>34878113</v>
          </cell>
          <cell r="AS303">
            <v>28116083</v>
          </cell>
          <cell r="AT303">
            <v>6975623</v>
          </cell>
          <cell r="AU303">
            <v>0</v>
          </cell>
          <cell r="AV303">
            <v>69969819</v>
          </cell>
          <cell r="AW303">
            <v>294558</v>
          </cell>
          <cell r="AX303">
            <v>73073</v>
          </cell>
          <cell r="AY303">
            <v>0</v>
          </cell>
          <cell r="AZ303">
            <v>367631</v>
          </cell>
          <cell r="BA303">
            <v>415258</v>
          </cell>
          <cell r="BB303">
            <v>103815</v>
          </cell>
          <cell r="BC303">
            <v>0</v>
          </cell>
          <cell r="BD303">
            <v>519073</v>
          </cell>
          <cell r="BE303">
            <v>6064</v>
          </cell>
          <cell r="BF303">
            <v>1516</v>
          </cell>
          <cell r="BG303">
            <v>0</v>
          </cell>
          <cell r="BH303">
            <v>7580</v>
          </cell>
          <cell r="BI303">
            <v>0</v>
          </cell>
          <cell r="BJ303">
            <v>0</v>
          </cell>
          <cell r="BK303">
            <v>0</v>
          </cell>
          <cell r="BL303">
            <v>0</v>
          </cell>
          <cell r="BM303">
            <v>29227</v>
          </cell>
          <cell r="BN303">
            <v>7307</v>
          </cell>
          <cell r="BO303">
            <v>0</v>
          </cell>
          <cell r="BP303">
            <v>36534</v>
          </cell>
          <cell r="BQ303">
            <v>388885</v>
          </cell>
          <cell r="BR303">
            <v>97221</v>
          </cell>
          <cell r="BS303">
            <v>0</v>
          </cell>
          <cell r="BT303">
            <v>486106</v>
          </cell>
          <cell r="BU303">
            <v>1133992</v>
          </cell>
          <cell r="BV303">
            <v>282932</v>
          </cell>
          <cell r="BW303">
            <v>0</v>
          </cell>
          <cell r="BX303">
            <v>1416924</v>
          </cell>
          <cell r="BY303" t="str">
            <v>Warwick</v>
          </cell>
          <cell r="BZ303" t="str">
            <v>Warwickshire</v>
          </cell>
          <cell r="CA303" t="str">
            <v>County</v>
          </cell>
        </row>
        <row r="304">
          <cell r="A304">
            <v>297</v>
          </cell>
          <cell r="B304" t="str">
            <v>Watford</v>
          </cell>
          <cell r="C304" t="str">
            <v>E1939</v>
          </cell>
          <cell r="D304">
            <v>65164219</v>
          </cell>
          <cell r="E304">
            <v>201210</v>
          </cell>
          <cell r="F304">
            <v>0</v>
          </cell>
          <cell r="G304">
            <v>174144</v>
          </cell>
          <cell r="H304">
            <v>0</v>
          </cell>
          <cell r="I304">
            <v>174144</v>
          </cell>
          <cell r="J304">
            <v>0</v>
          </cell>
          <cell r="K304">
            <v>0</v>
          </cell>
          <cell r="L304">
            <v>0</v>
          </cell>
          <cell r="M304">
            <v>0</v>
          </cell>
          <cell r="N304">
            <v>0</v>
          </cell>
          <cell r="O304">
            <v>0</v>
          </cell>
          <cell r="P304">
            <v>65191285</v>
          </cell>
          <cell r="Q304">
            <v>32595642</v>
          </cell>
          <cell r="R304">
            <v>26076514</v>
          </cell>
          <cell r="S304">
            <v>6519129</v>
          </cell>
          <cell r="T304">
            <v>0</v>
          </cell>
          <cell r="U304">
            <v>65191285</v>
          </cell>
          <cell r="V304">
            <v>0</v>
          </cell>
          <cell r="W304">
            <v>32595642</v>
          </cell>
          <cell r="X304">
            <v>174144</v>
          </cell>
          <cell r="Y304">
            <v>174144</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-6650856.5</v>
          </cell>
          <cell r="AN304">
            <v>-5320685.2</v>
          </cell>
          <cell r="AO304">
            <v>-1330171.3</v>
          </cell>
          <cell r="AP304">
            <v>0</v>
          </cell>
          <cell r="AQ304">
            <v>-13301713</v>
          </cell>
          <cell r="AR304">
            <v>25944786</v>
          </cell>
          <cell r="AS304">
            <v>20929973</v>
          </cell>
          <cell r="AT304">
            <v>5188958</v>
          </cell>
          <cell r="AU304">
            <v>0</v>
          </cell>
          <cell r="AV304">
            <v>52063716</v>
          </cell>
          <cell r="AW304">
            <v>278669</v>
          </cell>
          <cell r="AX304">
            <v>69205</v>
          </cell>
          <cell r="AY304">
            <v>0</v>
          </cell>
          <cell r="AZ304">
            <v>347874</v>
          </cell>
          <cell r="BA304">
            <v>269557</v>
          </cell>
          <cell r="BB304">
            <v>67389</v>
          </cell>
          <cell r="BC304">
            <v>0</v>
          </cell>
          <cell r="BD304">
            <v>336946</v>
          </cell>
          <cell r="BE304">
            <v>0</v>
          </cell>
          <cell r="BF304">
            <v>0</v>
          </cell>
          <cell r="BG304">
            <v>0</v>
          </cell>
          <cell r="BH304">
            <v>0</v>
          </cell>
          <cell r="BI304">
            <v>0</v>
          </cell>
          <cell r="BJ304">
            <v>0</v>
          </cell>
          <cell r="BK304">
            <v>0</v>
          </cell>
          <cell r="BL304">
            <v>0</v>
          </cell>
          <cell r="BM304">
            <v>285600</v>
          </cell>
          <cell r="BN304">
            <v>71400</v>
          </cell>
          <cell r="BO304">
            <v>0</v>
          </cell>
          <cell r="BP304">
            <v>357000</v>
          </cell>
          <cell r="BQ304">
            <v>404246</v>
          </cell>
          <cell r="BR304">
            <v>101062</v>
          </cell>
          <cell r="BS304">
            <v>0</v>
          </cell>
          <cell r="BT304">
            <v>505308</v>
          </cell>
          <cell r="BU304">
            <v>1238072</v>
          </cell>
          <cell r="BV304">
            <v>309056</v>
          </cell>
          <cell r="BW304">
            <v>0</v>
          </cell>
          <cell r="BX304">
            <v>1547128</v>
          </cell>
          <cell r="BY304" t="str">
            <v>Watford</v>
          </cell>
          <cell r="BZ304" t="str">
            <v>Hertfordshire</v>
          </cell>
          <cell r="CA304" t="str">
            <v>County</v>
          </cell>
        </row>
        <row r="305">
          <cell r="A305">
            <v>298</v>
          </cell>
          <cell r="B305" t="str">
            <v>Waveney</v>
          </cell>
          <cell r="C305" t="str">
            <v>E3537</v>
          </cell>
          <cell r="D305">
            <v>26176012</v>
          </cell>
          <cell r="E305">
            <v>24514</v>
          </cell>
          <cell r="F305">
            <v>0</v>
          </cell>
          <cell r="G305">
            <v>205447</v>
          </cell>
          <cell r="H305">
            <v>0</v>
          </cell>
          <cell r="I305">
            <v>205447</v>
          </cell>
          <cell r="J305">
            <v>0</v>
          </cell>
          <cell r="K305">
            <v>0</v>
          </cell>
          <cell r="L305">
            <v>0</v>
          </cell>
          <cell r="M305">
            <v>0</v>
          </cell>
          <cell r="N305">
            <v>0</v>
          </cell>
          <cell r="O305">
            <v>0</v>
          </cell>
          <cell r="P305">
            <v>25995079</v>
          </cell>
          <cell r="Q305">
            <v>12997539</v>
          </cell>
          <cell r="R305">
            <v>10398032</v>
          </cell>
          <cell r="S305">
            <v>2599508</v>
          </cell>
          <cell r="T305">
            <v>0</v>
          </cell>
          <cell r="U305">
            <v>25995079</v>
          </cell>
          <cell r="V305">
            <v>23103</v>
          </cell>
          <cell r="W305">
            <v>12974436</v>
          </cell>
          <cell r="X305">
            <v>205447</v>
          </cell>
          <cell r="Y305">
            <v>205447</v>
          </cell>
          <cell r="Z305">
            <v>0</v>
          </cell>
          <cell r="AA305">
            <v>0</v>
          </cell>
          <cell r="AB305">
            <v>0</v>
          </cell>
          <cell r="AC305">
            <v>0</v>
          </cell>
          <cell r="AD305">
            <v>0</v>
          </cell>
          <cell r="AE305">
            <v>0</v>
          </cell>
          <cell r="AF305">
            <v>0</v>
          </cell>
          <cell r="AG305">
            <v>23103</v>
          </cell>
          <cell r="AH305">
            <v>0</v>
          </cell>
          <cell r="AI305">
            <v>0</v>
          </cell>
          <cell r="AJ305">
            <v>23103</v>
          </cell>
          <cell r="AK305">
            <v>0</v>
          </cell>
          <cell r="AL305">
            <v>0</v>
          </cell>
          <cell r="AM305">
            <v>-411399</v>
          </cell>
          <cell r="AN305">
            <v>-329119.2</v>
          </cell>
          <cell r="AO305">
            <v>-82279.8</v>
          </cell>
          <cell r="AP305">
            <v>0</v>
          </cell>
          <cell r="AQ305">
            <v>-822798</v>
          </cell>
          <cell r="AR305">
            <v>12563037</v>
          </cell>
          <cell r="AS305">
            <v>10297463</v>
          </cell>
          <cell r="AT305">
            <v>2517228</v>
          </cell>
          <cell r="AU305">
            <v>0</v>
          </cell>
          <cell r="AV305">
            <v>25377728</v>
          </cell>
          <cell r="AW305">
            <v>112809</v>
          </cell>
          <cell r="AX305">
            <v>27596</v>
          </cell>
          <cell r="AY305">
            <v>0</v>
          </cell>
          <cell r="AZ305">
            <v>140405</v>
          </cell>
          <cell r="BA305">
            <v>609722</v>
          </cell>
          <cell r="BB305">
            <v>152430</v>
          </cell>
          <cell r="BC305">
            <v>0</v>
          </cell>
          <cell r="BD305">
            <v>762152</v>
          </cell>
          <cell r="BE305">
            <v>0</v>
          </cell>
          <cell r="BF305">
            <v>0</v>
          </cell>
          <cell r="BG305">
            <v>0</v>
          </cell>
          <cell r="BH305">
            <v>0</v>
          </cell>
          <cell r="BI305">
            <v>0</v>
          </cell>
          <cell r="BJ305">
            <v>0</v>
          </cell>
          <cell r="BK305">
            <v>0</v>
          </cell>
          <cell r="BL305">
            <v>0</v>
          </cell>
          <cell r="BM305">
            <v>9056</v>
          </cell>
          <cell r="BN305">
            <v>2264</v>
          </cell>
          <cell r="BO305">
            <v>0</v>
          </cell>
          <cell r="BP305">
            <v>11320</v>
          </cell>
          <cell r="BQ305">
            <v>211251</v>
          </cell>
          <cell r="BR305">
            <v>52813</v>
          </cell>
          <cell r="BS305">
            <v>0</v>
          </cell>
          <cell r="BT305">
            <v>264064</v>
          </cell>
          <cell r="BU305">
            <v>942838</v>
          </cell>
          <cell r="BV305">
            <v>235103</v>
          </cell>
          <cell r="BW305">
            <v>0</v>
          </cell>
          <cell r="BX305">
            <v>1177941</v>
          </cell>
          <cell r="BY305" t="str">
            <v>Waveney</v>
          </cell>
          <cell r="BZ305" t="str">
            <v>Suffolk</v>
          </cell>
          <cell r="CA305" t="str">
            <v>County</v>
          </cell>
        </row>
        <row r="306">
          <cell r="A306">
            <v>299</v>
          </cell>
          <cell r="B306" t="str">
            <v>Waverley</v>
          </cell>
          <cell r="C306" t="str">
            <v>E3640</v>
          </cell>
          <cell r="D306">
            <v>34489315.399999999</v>
          </cell>
          <cell r="E306">
            <v>19642.37</v>
          </cell>
          <cell r="F306">
            <v>0</v>
          </cell>
          <cell r="G306">
            <v>180822</v>
          </cell>
          <cell r="H306">
            <v>0</v>
          </cell>
          <cell r="I306">
            <v>180822</v>
          </cell>
          <cell r="J306">
            <v>0</v>
          </cell>
          <cell r="K306">
            <v>0</v>
          </cell>
          <cell r="L306">
            <v>0</v>
          </cell>
          <cell r="M306">
            <v>0</v>
          </cell>
          <cell r="N306">
            <v>0</v>
          </cell>
          <cell r="O306">
            <v>0</v>
          </cell>
          <cell r="P306">
            <v>34328135.799999997</v>
          </cell>
          <cell r="Q306">
            <v>17164067.800000001</v>
          </cell>
          <cell r="R306">
            <v>13731254</v>
          </cell>
          <cell r="S306">
            <v>3432814</v>
          </cell>
          <cell r="T306">
            <v>0</v>
          </cell>
          <cell r="U306">
            <v>34328136</v>
          </cell>
          <cell r="V306">
            <v>0</v>
          </cell>
          <cell r="W306">
            <v>17164067.800000001</v>
          </cell>
          <cell r="X306">
            <v>180822</v>
          </cell>
          <cell r="Y306">
            <v>180822</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9864.5</v>
          </cell>
          <cell r="AN306">
            <v>7891.6</v>
          </cell>
          <cell r="AO306">
            <v>1972.9</v>
          </cell>
          <cell r="AP306">
            <v>0</v>
          </cell>
          <cell r="AQ306">
            <v>19729</v>
          </cell>
          <cell r="AR306">
            <v>17173932</v>
          </cell>
          <cell r="AS306">
            <v>13919968</v>
          </cell>
          <cell r="AT306">
            <v>3434787</v>
          </cell>
          <cell r="AU306">
            <v>0</v>
          </cell>
          <cell r="AV306">
            <v>34528687</v>
          </cell>
          <cell r="AW306">
            <v>147687</v>
          </cell>
          <cell r="AX306">
            <v>36442</v>
          </cell>
          <cell r="AY306">
            <v>0</v>
          </cell>
          <cell r="AZ306">
            <v>184129</v>
          </cell>
          <cell r="BA306">
            <v>407922</v>
          </cell>
          <cell r="BB306">
            <v>101980</v>
          </cell>
          <cell r="BC306">
            <v>0</v>
          </cell>
          <cell r="BD306">
            <v>509902</v>
          </cell>
          <cell r="BE306">
            <v>40425</v>
          </cell>
          <cell r="BF306">
            <v>10106</v>
          </cell>
          <cell r="BG306">
            <v>0</v>
          </cell>
          <cell r="BH306">
            <v>50531</v>
          </cell>
          <cell r="BI306">
            <v>40425</v>
          </cell>
          <cell r="BJ306">
            <v>10106</v>
          </cell>
          <cell r="BK306">
            <v>0</v>
          </cell>
          <cell r="BL306">
            <v>50531</v>
          </cell>
          <cell r="BM306">
            <v>40425</v>
          </cell>
          <cell r="BN306">
            <v>10106</v>
          </cell>
          <cell r="BO306">
            <v>0</v>
          </cell>
          <cell r="BP306">
            <v>50531</v>
          </cell>
          <cell r="BQ306">
            <v>262760</v>
          </cell>
          <cell r="BR306">
            <v>65690</v>
          </cell>
          <cell r="BS306">
            <v>0</v>
          </cell>
          <cell r="BT306">
            <v>328450</v>
          </cell>
          <cell r="BU306">
            <v>939644</v>
          </cell>
          <cell r="BV306">
            <v>234430</v>
          </cell>
          <cell r="BW306">
            <v>0</v>
          </cell>
          <cell r="BX306">
            <v>1174074</v>
          </cell>
          <cell r="BY306" t="str">
            <v>Waverley</v>
          </cell>
          <cell r="BZ306" t="str">
            <v>Surrey</v>
          </cell>
          <cell r="CA306" t="str">
            <v>County</v>
          </cell>
        </row>
        <row r="307">
          <cell r="A307">
            <v>300</v>
          </cell>
          <cell r="B307" t="str">
            <v>Wealden</v>
          </cell>
          <cell r="C307" t="str">
            <v>E1437</v>
          </cell>
          <cell r="D307">
            <v>28746035</v>
          </cell>
          <cell r="E307">
            <v>88457</v>
          </cell>
          <cell r="F307">
            <v>0</v>
          </cell>
          <cell r="G307">
            <v>209532</v>
          </cell>
          <cell r="H307">
            <v>0</v>
          </cell>
          <cell r="I307">
            <v>209532</v>
          </cell>
          <cell r="J307">
            <v>0</v>
          </cell>
          <cell r="K307">
            <v>0</v>
          </cell>
          <cell r="L307">
            <v>0</v>
          </cell>
          <cell r="M307">
            <v>0</v>
          </cell>
          <cell r="N307">
            <v>0</v>
          </cell>
          <cell r="O307">
            <v>0</v>
          </cell>
          <cell r="P307">
            <v>28624960</v>
          </cell>
          <cell r="Q307">
            <v>14312480</v>
          </cell>
          <cell r="R307">
            <v>11449984</v>
          </cell>
          <cell r="S307">
            <v>2576246</v>
          </cell>
          <cell r="T307">
            <v>286250</v>
          </cell>
          <cell r="U307">
            <v>28624960</v>
          </cell>
          <cell r="V307">
            <v>0</v>
          </cell>
          <cell r="W307">
            <v>14312480</v>
          </cell>
          <cell r="X307">
            <v>209532</v>
          </cell>
          <cell r="Y307">
            <v>209532</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-207133</v>
          </cell>
          <cell r="AN307">
            <v>-165706.4</v>
          </cell>
          <cell r="AO307">
            <v>-37283.94</v>
          </cell>
          <cell r="AP307">
            <v>-4142.66</v>
          </cell>
          <cell r="AQ307">
            <v>-414266</v>
          </cell>
          <cell r="AR307">
            <v>14105347</v>
          </cell>
          <cell r="AS307">
            <v>11493810</v>
          </cell>
          <cell r="AT307">
            <v>2538962</v>
          </cell>
          <cell r="AU307">
            <v>282107</v>
          </cell>
          <cell r="AV307">
            <v>28420226</v>
          </cell>
          <cell r="AW307">
            <v>123774</v>
          </cell>
          <cell r="AX307">
            <v>27349</v>
          </cell>
          <cell r="AY307">
            <v>3039</v>
          </cell>
          <cell r="AZ307">
            <v>154162</v>
          </cell>
          <cell r="BA307">
            <v>865873</v>
          </cell>
          <cell r="BB307">
            <v>194822</v>
          </cell>
          <cell r="BC307">
            <v>21647</v>
          </cell>
          <cell r="BD307">
            <v>1082342</v>
          </cell>
          <cell r="BE307">
            <v>0</v>
          </cell>
          <cell r="BF307">
            <v>0</v>
          </cell>
          <cell r="BG307">
            <v>0</v>
          </cell>
          <cell r="BH307">
            <v>0</v>
          </cell>
          <cell r="BI307">
            <v>28298</v>
          </cell>
          <cell r="BJ307">
            <v>6367</v>
          </cell>
          <cell r="BK307">
            <v>707</v>
          </cell>
          <cell r="BL307">
            <v>35372</v>
          </cell>
          <cell r="BM307">
            <v>23456</v>
          </cell>
          <cell r="BN307">
            <v>5277</v>
          </cell>
          <cell r="BO307">
            <v>586</v>
          </cell>
          <cell r="BP307">
            <v>29319</v>
          </cell>
          <cell r="BQ307">
            <v>358397</v>
          </cell>
          <cell r="BR307">
            <v>80639</v>
          </cell>
          <cell r="BS307">
            <v>8960</v>
          </cell>
          <cell r="BT307">
            <v>447996</v>
          </cell>
          <cell r="BU307">
            <v>1399798</v>
          </cell>
          <cell r="BV307">
            <v>314454</v>
          </cell>
          <cell r="BW307">
            <v>34939</v>
          </cell>
          <cell r="BX307">
            <v>1749191</v>
          </cell>
          <cell r="BY307" t="str">
            <v>Wealden</v>
          </cell>
          <cell r="BZ307" t="str">
            <v>East Sussex</v>
          </cell>
          <cell r="CA307" t="str">
            <v>East Sussex Fire Authority</v>
          </cell>
        </row>
        <row r="308">
          <cell r="A308">
            <v>301</v>
          </cell>
          <cell r="B308" t="str">
            <v>Wellingborough</v>
          </cell>
          <cell r="C308" t="str">
            <v>E2837</v>
          </cell>
          <cell r="D308">
            <v>30212945.5</v>
          </cell>
          <cell r="E308">
            <v>11993.79</v>
          </cell>
          <cell r="F308">
            <v>0</v>
          </cell>
          <cell r="G308">
            <v>112434</v>
          </cell>
          <cell r="H308">
            <v>0</v>
          </cell>
          <cell r="I308">
            <v>112434</v>
          </cell>
          <cell r="J308">
            <v>0</v>
          </cell>
          <cell r="K308">
            <v>0</v>
          </cell>
          <cell r="L308">
            <v>0</v>
          </cell>
          <cell r="M308">
            <v>0</v>
          </cell>
          <cell r="N308">
            <v>0</v>
          </cell>
          <cell r="O308">
            <v>0</v>
          </cell>
          <cell r="P308">
            <v>30112505</v>
          </cell>
          <cell r="Q308">
            <v>15056252</v>
          </cell>
          <cell r="R308">
            <v>12045002</v>
          </cell>
          <cell r="S308">
            <v>3011251</v>
          </cell>
          <cell r="T308">
            <v>0</v>
          </cell>
          <cell r="U308">
            <v>30112505</v>
          </cell>
          <cell r="V308">
            <v>0</v>
          </cell>
          <cell r="W308">
            <v>15056252</v>
          </cell>
          <cell r="X308">
            <v>112434</v>
          </cell>
          <cell r="Y308">
            <v>112434</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-212810</v>
          </cell>
          <cell r="AN308">
            <v>-170248</v>
          </cell>
          <cell r="AO308">
            <v>-42562</v>
          </cell>
          <cell r="AP308">
            <v>0</v>
          </cell>
          <cell r="AQ308">
            <v>-425620</v>
          </cell>
          <cell r="AR308">
            <v>14843442</v>
          </cell>
          <cell r="AS308">
            <v>11987188</v>
          </cell>
          <cell r="AT308">
            <v>2968689</v>
          </cell>
          <cell r="AU308">
            <v>0</v>
          </cell>
          <cell r="AV308">
            <v>29799319</v>
          </cell>
          <cell r="AW308">
            <v>129060</v>
          </cell>
          <cell r="AX308">
            <v>31967</v>
          </cell>
          <cell r="AY308">
            <v>0</v>
          </cell>
          <cell r="AZ308">
            <v>161027</v>
          </cell>
          <cell r="BA308">
            <v>376086</v>
          </cell>
          <cell r="BB308">
            <v>94022</v>
          </cell>
          <cell r="BC308">
            <v>0</v>
          </cell>
          <cell r="BD308">
            <v>470108</v>
          </cell>
          <cell r="BE308">
            <v>0</v>
          </cell>
          <cell r="BF308">
            <v>0</v>
          </cell>
          <cell r="BG308">
            <v>0</v>
          </cell>
          <cell r="BH308">
            <v>0</v>
          </cell>
          <cell r="BI308">
            <v>0</v>
          </cell>
          <cell r="BJ308">
            <v>0</v>
          </cell>
          <cell r="BK308">
            <v>0</v>
          </cell>
          <cell r="BL308">
            <v>0</v>
          </cell>
          <cell r="BM308">
            <v>0</v>
          </cell>
          <cell r="BN308">
            <v>0</v>
          </cell>
          <cell r="BO308">
            <v>0</v>
          </cell>
          <cell r="BP308">
            <v>0</v>
          </cell>
          <cell r="BQ308">
            <v>93470</v>
          </cell>
          <cell r="BR308">
            <v>23368</v>
          </cell>
          <cell r="BS308">
            <v>0</v>
          </cell>
          <cell r="BT308">
            <v>116838</v>
          </cell>
          <cell r="BU308">
            <v>598616</v>
          </cell>
          <cell r="BV308">
            <v>149357</v>
          </cell>
          <cell r="BW308">
            <v>0</v>
          </cell>
          <cell r="BX308">
            <v>747973</v>
          </cell>
          <cell r="BY308" t="str">
            <v>Wellingborough</v>
          </cell>
          <cell r="BZ308" t="str">
            <v>Northamptonshire</v>
          </cell>
          <cell r="CA308" t="str">
            <v>County</v>
          </cell>
        </row>
        <row r="309">
          <cell r="A309">
            <v>302</v>
          </cell>
          <cell r="B309" t="str">
            <v>Welwyn Hatfield</v>
          </cell>
          <cell r="C309" t="str">
            <v>E1940</v>
          </cell>
          <cell r="D309">
            <v>54922539</v>
          </cell>
          <cell r="E309">
            <v>52590</v>
          </cell>
          <cell r="F309">
            <v>0</v>
          </cell>
          <cell r="G309">
            <v>152796</v>
          </cell>
          <cell r="H309">
            <v>0</v>
          </cell>
          <cell r="I309">
            <v>152796</v>
          </cell>
          <cell r="J309">
            <v>0</v>
          </cell>
          <cell r="K309">
            <v>0</v>
          </cell>
          <cell r="L309">
            <v>0</v>
          </cell>
          <cell r="M309">
            <v>0</v>
          </cell>
          <cell r="N309">
            <v>0</v>
          </cell>
          <cell r="O309">
            <v>0</v>
          </cell>
          <cell r="P309">
            <v>54822333</v>
          </cell>
          <cell r="Q309">
            <v>27411167</v>
          </cell>
          <cell r="R309">
            <v>21928933</v>
          </cell>
          <cell r="S309">
            <v>5482233</v>
          </cell>
          <cell r="T309">
            <v>0</v>
          </cell>
          <cell r="U309">
            <v>54822333</v>
          </cell>
          <cell r="V309">
            <v>0</v>
          </cell>
          <cell r="W309">
            <v>27411167</v>
          </cell>
          <cell r="X309">
            <v>152796</v>
          </cell>
          <cell r="Y309">
            <v>152796</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-53125</v>
          </cell>
          <cell r="AN309">
            <v>-42500</v>
          </cell>
          <cell r="AO309">
            <v>-10625</v>
          </cell>
          <cell r="AP309">
            <v>0</v>
          </cell>
          <cell r="AQ309">
            <v>-106250</v>
          </cell>
          <cell r="AR309">
            <v>27358042</v>
          </cell>
          <cell r="AS309">
            <v>22039229</v>
          </cell>
          <cell r="AT309">
            <v>5471608</v>
          </cell>
          <cell r="AU309">
            <v>0</v>
          </cell>
          <cell r="AV309">
            <v>54868879</v>
          </cell>
          <cell r="AW309">
            <v>234413</v>
          </cell>
          <cell r="AX309">
            <v>58198</v>
          </cell>
          <cell r="AY309">
            <v>0</v>
          </cell>
          <cell r="AZ309">
            <v>292611</v>
          </cell>
          <cell r="BA309">
            <v>237569</v>
          </cell>
          <cell r="BB309">
            <v>59392</v>
          </cell>
          <cell r="BC309">
            <v>0</v>
          </cell>
          <cell r="BD309">
            <v>296961</v>
          </cell>
          <cell r="BE309">
            <v>0</v>
          </cell>
          <cell r="BF309">
            <v>0</v>
          </cell>
          <cell r="BG309">
            <v>0</v>
          </cell>
          <cell r="BH309">
            <v>0</v>
          </cell>
          <cell r="BI309">
            <v>200692</v>
          </cell>
          <cell r="BJ309">
            <v>50173</v>
          </cell>
          <cell r="BK309">
            <v>0</v>
          </cell>
          <cell r="BL309">
            <v>250865</v>
          </cell>
          <cell r="BM309">
            <v>26490</v>
          </cell>
          <cell r="BN309">
            <v>6622</v>
          </cell>
          <cell r="BO309">
            <v>0</v>
          </cell>
          <cell r="BP309">
            <v>33112</v>
          </cell>
          <cell r="BQ309">
            <v>227590</v>
          </cell>
          <cell r="BR309">
            <v>56898</v>
          </cell>
          <cell r="BS309">
            <v>0</v>
          </cell>
          <cell r="BT309">
            <v>284488</v>
          </cell>
          <cell r="BU309">
            <v>926754</v>
          </cell>
          <cell r="BV309">
            <v>231283</v>
          </cell>
          <cell r="BW309">
            <v>0</v>
          </cell>
          <cell r="BX309">
            <v>1158037</v>
          </cell>
          <cell r="BY309" t="str">
            <v>Welwyn Hatfield</v>
          </cell>
          <cell r="BZ309" t="str">
            <v>Hertfordshire</v>
          </cell>
          <cell r="CA309" t="str">
            <v>County</v>
          </cell>
        </row>
        <row r="310">
          <cell r="A310">
            <v>303</v>
          </cell>
          <cell r="B310" t="str">
            <v>West Berkshire</v>
          </cell>
          <cell r="C310" t="str">
            <v>E0302</v>
          </cell>
          <cell r="D310">
            <v>83456531</v>
          </cell>
          <cell r="E310">
            <v>78625</v>
          </cell>
          <cell r="F310">
            <v>0</v>
          </cell>
          <cell r="G310">
            <v>259810</v>
          </cell>
          <cell r="H310">
            <v>0</v>
          </cell>
          <cell r="I310">
            <v>259810</v>
          </cell>
          <cell r="J310">
            <v>0</v>
          </cell>
          <cell r="K310">
            <v>0</v>
          </cell>
          <cell r="L310">
            <v>0</v>
          </cell>
          <cell r="M310">
            <v>0</v>
          </cell>
          <cell r="N310">
            <v>0</v>
          </cell>
          <cell r="O310">
            <v>0</v>
          </cell>
          <cell r="P310">
            <v>83275346</v>
          </cell>
          <cell r="Q310">
            <v>41637673</v>
          </cell>
          <cell r="R310">
            <v>40804920</v>
          </cell>
          <cell r="S310">
            <v>0</v>
          </cell>
          <cell r="T310">
            <v>832753</v>
          </cell>
          <cell r="U310">
            <v>83275346</v>
          </cell>
          <cell r="V310">
            <v>0</v>
          </cell>
          <cell r="W310">
            <v>41637673</v>
          </cell>
          <cell r="X310">
            <v>259810</v>
          </cell>
          <cell r="Y310">
            <v>259810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-2021824.5</v>
          </cell>
          <cell r="AN310">
            <v>-1981388</v>
          </cell>
          <cell r="AO310">
            <v>0</v>
          </cell>
          <cell r="AP310">
            <v>-40436.49</v>
          </cell>
          <cell r="AQ310">
            <v>-4043649</v>
          </cell>
          <cell r="AR310">
            <v>39615848</v>
          </cell>
          <cell r="AS310">
            <v>39083342</v>
          </cell>
          <cell r="AT310">
            <v>0</v>
          </cell>
          <cell r="AU310">
            <v>792317</v>
          </cell>
          <cell r="AV310">
            <v>79491507</v>
          </cell>
          <cell r="AW310">
            <v>435931</v>
          </cell>
          <cell r="AX310">
            <v>0</v>
          </cell>
          <cell r="AY310">
            <v>8840</v>
          </cell>
          <cell r="AZ310">
            <v>444771</v>
          </cell>
          <cell r="BA310">
            <v>445681</v>
          </cell>
          <cell r="BB310">
            <v>0</v>
          </cell>
          <cell r="BC310">
            <v>9096</v>
          </cell>
          <cell r="BD310">
            <v>454777</v>
          </cell>
          <cell r="BE310">
            <v>0</v>
          </cell>
          <cell r="BF310">
            <v>0</v>
          </cell>
          <cell r="BG310">
            <v>0</v>
          </cell>
          <cell r="BH310">
            <v>0</v>
          </cell>
          <cell r="BI310">
            <v>0</v>
          </cell>
          <cell r="BJ310">
            <v>0</v>
          </cell>
          <cell r="BK310">
            <v>0</v>
          </cell>
          <cell r="BL310">
            <v>0</v>
          </cell>
          <cell r="BM310">
            <v>66853</v>
          </cell>
          <cell r="BN310">
            <v>0</v>
          </cell>
          <cell r="BO310">
            <v>1364</v>
          </cell>
          <cell r="BP310">
            <v>68217</v>
          </cell>
          <cell r="BQ310">
            <v>200557</v>
          </cell>
          <cell r="BR310">
            <v>0</v>
          </cell>
          <cell r="BS310">
            <v>4093</v>
          </cell>
          <cell r="BT310">
            <v>204650</v>
          </cell>
          <cell r="BU310">
            <v>1149022</v>
          </cell>
          <cell r="BV310">
            <v>0</v>
          </cell>
          <cell r="BW310">
            <v>23393</v>
          </cell>
          <cell r="BX310">
            <v>1172415</v>
          </cell>
          <cell r="BY310" t="str">
            <v>West Berkshire UA</v>
          </cell>
          <cell r="BZ310" t="str">
            <v>UA</v>
          </cell>
          <cell r="CA310" t="str">
            <v>Berkshire Fire Authority</v>
          </cell>
        </row>
        <row r="311">
          <cell r="A311">
            <v>304</v>
          </cell>
          <cell r="B311" t="str">
            <v>West Devon</v>
          </cell>
          <cell r="C311" t="str">
            <v>E1140</v>
          </cell>
          <cell r="D311">
            <v>10100174</v>
          </cell>
          <cell r="E311">
            <v>64232</v>
          </cell>
          <cell r="F311">
            <v>0</v>
          </cell>
          <cell r="G311">
            <v>84601</v>
          </cell>
          <cell r="H311">
            <v>0</v>
          </cell>
          <cell r="I311">
            <v>84601</v>
          </cell>
          <cell r="J311">
            <v>0</v>
          </cell>
          <cell r="K311">
            <v>0</v>
          </cell>
          <cell r="L311">
            <v>0</v>
          </cell>
          <cell r="M311">
            <v>0</v>
          </cell>
          <cell r="N311">
            <v>0</v>
          </cell>
          <cell r="O311">
            <v>0</v>
          </cell>
          <cell r="P311">
            <v>10079805</v>
          </cell>
          <cell r="Q311">
            <v>5039903</v>
          </cell>
          <cell r="R311">
            <v>4031922</v>
          </cell>
          <cell r="S311">
            <v>907182</v>
          </cell>
          <cell r="T311">
            <v>100798</v>
          </cell>
          <cell r="U311">
            <v>10079805</v>
          </cell>
          <cell r="V311">
            <v>0</v>
          </cell>
          <cell r="W311">
            <v>5039903</v>
          </cell>
          <cell r="X311">
            <v>84601</v>
          </cell>
          <cell r="Y311">
            <v>84601</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-579064</v>
          </cell>
          <cell r="AN311">
            <v>-463251.20000000001</v>
          </cell>
          <cell r="AO311">
            <v>-104231.52</v>
          </cell>
          <cell r="AP311">
            <v>-11581.28</v>
          </cell>
          <cell r="AQ311">
            <v>-1158128</v>
          </cell>
          <cell r="AR311">
            <v>4460839</v>
          </cell>
          <cell r="AS311">
            <v>3653272</v>
          </cell>
          <cell r="AT311">
            <v>802950</v>
          </cell>
          <cell r="AU311">
            <v>89217</v>
          </cell>
          <cell r="AV311">
            <v>9006278</v>
          </cell>
          <cell r="AW311">
            <v>43700</v>
          </cell>
          <cell r="AX311">
            <v>9630</v>
          </cell>
          <cell r="AY311">
            <v>1070</v>
          </cell>
          <cell r="AZ311">
            <v>54400</v>
          </cell>
          <cell r="BA311">
            <v>305998</v>
          </cell>
          <cell r="BB311">
            <v>68849</v>
          </cell>
          <cell r="BC311">
            <v>7650</v>
          </cell>
          <cell r="BD311">
            <v>382497</v>
          </cell>
          <cell r="BE311">
            <v>4042</v>
          </cell>
          <cell r="BF311">
            <v>910</v>
          </cell>
          <cell r="BG311">
            <v>101</v>
          </cell>
          <cell r="BH311">
            <v>5053</v>
          </cell>
          <cell r="BI311">
            <v>4042</v>
          </cell>
          <cell r="BJ311">
            <v>910</v>
          </cell>
          <cell r="BK311">
            <v>101</v>
          </cell>
          <cell r="BL311">
            <v>5053</v>
          </cell>
          <cell r="BM311">
            <v>8085</v>
          </cell>
          <cell r="BN311">
            <v>1819</v>
          </cell>
          <cell r="BO311">
            <v>202</v>
          </cell>
          <cell r="BP311">
            <v>10106</v>
          </cell>
          <cell r="BQ311">
            <v>166145</v>
          </cell>
          <cell r="BR311">
            <v>37383</v>
          </cell>
          <cell r="BS311">
            <v>4154</v>
          </cell>
          <cell r="BT311">
            <v>207682</v>
          </cell>
          <cell r="BU311">
            <v>532012</v>
          </cell>
          <cell r="BV311">
            <v>119501</v>
          </cell>
          <cell r="BW311">
            <v>13278</v>
          </cell>
          <cell r="BX311">
            <v>664791</v>
          </cell>
          <cell r="BY311" t="str">
            <v>West Devon</v>
          </cell>
          <cell r="BZ311" t="str">
            <v>Devon</v>
          </cell>
          <cell r="CA311" t="str">
            <v>Devon and Somerset Fire Authority</v>
          </cell>
        </row>
        <row r="312">
          <cell r="A312">
            <v>305</v>
          </cell>
          <cell r="B312" t="str">
            <v>West Dorset</v>
          </cell>
          <cell r="C312" t="str">
            <v>E1237</v>
          </cell>
          <cell r="D312">
            <v>27032053.300000001</v>
          </cell>
          <cell r="E312">
            <v>35860</v>
          </cell>
          <cell r="F312">
            <v>0</v>
          </cell>
          <cell r="G312">
            <v>206892</v>
          </cell>
          <cell r="H312">
            <v>0</v>
          </cell>
          <cell r="I312">
            <v>206892</v>
          </cell>
          <cell r="J312">
            <v>0</v>
          </cell>
          <cell r="K312">
            <v>0</v>
          </cell>
          <cell r="L312">
            <v>0</v>
          </cell>
          <cell r="M312">
            <v>0</v>
          </cell>
          <cell r="N312">
            <v>0</v>
          </cell>
          <cell r="O312">
            <v>0</v>
          </cell>
          <cell r="P312">
            <v>26861021.300000001</v>
          </cell>
          <cell r="Q312">
            <v>13430510.300000001</v>
          </cell>
          <cell r="R312">
            <v>10744409</v>
          </cell>
          <cell r="S312">
            <v>2417492</v>
          </cell>
          <cell r="T312">
            <v>268610</v>
          </cell>
          <cell r="U312">
            <v>26861021</v>
          </cell>
          <cell r="V312">
            <v>0</v>
          </cell>
          <cell r="W312">
            <v>13430510.300000001</v>
          </cell>
          <cell r="X312">
            <v>206892</v>
          </cell>
          <cell r="Y312">
            <v>206892</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-145177.73000000001</v>
          </cell>
          <cell r="AN312">
            <v>-116142.18</v>
          </cell>
          <cell r="AO312">
            <v>-26131.99</v>
          </cell>
          <cell r="AP312">
            <v>-2903.55</v>
          </cell>
          <cell r="AQ312">
            <v>-290355.45</v>
          </cell>
          <cell r="AR312">
            <v>13285333</v>
          </cell>
          <cell r="AS312">
            <v>10835159</v>
          </cell>
          <cell r="AT312">
            <v>2391360</v>
          </cell>
          <cell r="AU312">
            <v>265706</v>
          </cell>
          <cell r="AV312">
            <v>26777558</v>
          </cell>
          <cell r="AW312">
            <v>116256</v>
          </cell>
          <cell r="AX312">
            <v>25663</v>
          </cell>
          <cell r="AY312">
            <v>2851</v>
          </cell>
          <cell r="AZ312">
            <v>144770</v>
          </cell>
          <cell r="BA312">
            <v>713569</v>
          </cell>
          <cell r="BB312">
            <v>160553</v>
          </cell>
          <cell r="BC312">
            <v>17839</v>
          </cell>
          <cell r="BD312">
            <v>891961</v>
          </cell>
          <cell r="BE312">
            <v>4042</v>
          </cell>
          <cell r="BF312">
            <v>910</v>
          </cell>
          <cell r="BG312">
            <v>101</v>
          </cell>
          <cell r="BH312">
            <v>5053</v>
          </cell>
          <cell r="BI312">
            <v>4042</v>
          </cell>
          <cell r="BJ312">
            <v>910</v>
          </cell>
          <cell r="BK312">
            <v>101</v>
          </cell>
          <cell r="BL312">
            <v>5053</v>
          </cell>
          <cell r="BM312">
            <v>4042</v>
          </cell>
          <cell r="BN312">
            <v>910</v>
          </cell>
          <cell r="BO312">
            <v>101</v>
          </cell>
          <cell r="BP312">
            <v>5053</v>
          </cell>
          <cell r="BQ312">
            <v>330274</v>
          </cell>
          <cell r="BR312">
            <v>74312</v>
          </cell>
          <cell r="BS312">
            <v>8257</v>
          </cell>
          <cell r="BT312">
            <v>412843</v>
          </cell>
          <cell r="BU312">
            <v>1172225</v>
          </cell>
          <cell r="BV312">
            <v>263258</v>
          </cell>
          <cell r="BW312">
            <v>29250</v>
          </cell>
          <cell r="BX312">
            <v>1464733</v>
          </cell>
          <cell r="BY312" t="str">
            <v>West Dorset</v>
          </cell>
          <cell r="BZ312" t="str">
            <v>Dorset</v>
          </cell>
          <cell r="CA312" t="str">
            <v>Dorset Fire Authority</v>
          </cell>
        </row>
        <row r="313">
          <cell r="A313">
            <v>306</v>
          </cell>
          <cell r="B313" t="str">
            <v>West Lancashire</v>
          </cell>
          <cell r="C313" t="str">
            <v>E2343</v>
          </cell>
          <cell r="D313">
            <v>29989070</v>
          </cell>
          <cell r="E313">
            <v>59548</v>
          </cell>
          <cell r="F313">
            <v>0</v>
          </cell>
          <cell r="G313">
            <v>132942</v>
          </cell>
          <cell r="H313">
            <v>0</v>
          </cell>
          <cell r="I313">
            <v>132942</v>
          </cell>
          <cell r="J313">
            <v>0</v>
          </cell>
          <cell r="K313">
            <v>0</v>
          </cell>
          <cell r="L313">
            <v>0</v>
          </cell>
          <cell r="M313">
            <v>0</v>
          </cell>
          <cell r="N313">
            <v>0</v>
          </cell>
          <cell r="O313">
            <v>0</v>
          </cell>
          <cell r="P313">
            <v>29915676</v>
          </cell>
          <cell r="Q313">
            <v>14957838</v>
          </cell>
          <cell r="R313">
            <v>11966270</v>
          </cell>
          <cell r="S313">
            <v>2692411</v>
          </cell>
          <cell r="T313">
            <v>299157</v>
          </cell>
          <cell r="U313">
            <v>29915676</v>
          </cell>
          <cell r="V313">
            <v>0</v>
          </cell>
          <cell r="W313">
            <v>14957838</v>
          </cell>
          <cell r="X313">
            <v>132942</v>
          </cell>
          <cell r="Y313">
            <v>132942</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-244713</v>
          </cell>
          <cell r="AN313">
            <v>-195770</v>
          </cell>
          <cell r="AO313">
            <v>-44048</v>
          </cell>
          <cell r="AP313">
            <v>-4894</v>
          </cell>
          <cell r="AQ313">
            <v>-489425</v>
          </cell>
          <cell r="AR313">
            <v>14713125</v>
          </cell>
          <cell r="AS313">
            <v>11903442</v>
          </cell>
          <cell r="AT313">
            <v>2648363</v>
          </cell>
          <cell r="AU313">
            <v>294263</v>
          </cell>
          <cell r="AV313">
            <v>29559193</v>
          </cell>
          <cell r="AW313">
            <v>128442</v>
          </cell>
          <cell r="AX313">
            <v>28582</v>
          </cell>
          <cell r="AY313">
            <v>3176</v>
          </cell>
          <cell r="AZ313">
            <v>160200</v>
          </cell>
          <cell r="BA313">
            <v>386248</v>
          </cell>
          <cell r="BB313">
            <v>86906</v>
          </cell>
          <cell r="BC313">
            <v>9656</v>
          </cell>
          <cell r="BD313">
            <v>482810</v>
          </cell>
          <cell r="BE313">
            <v>752</v>
          </cell>
          <cell r="BF313">
            <v>169</v>
          </cell>
          <cell r="BG313">
            <v>19</v>
          </cell>
          <cell r="BH313">
            <v>940</v>
          </cell>
          <cell r="BI313">
            <v>0</v>
          </cell>
          <cell r="BJ313">
            <v>0</v>
          </cell>
          <cell r="BK313">
            <v>0</v>
          </cell>
          <cell r="BL313">
            <v>0</v>
          </cell>
          <cell r="BM313">
            <v>163587</v>
          </cell>
          <cell r="BN313">
            <v>36807</v>
          </cell>
          <cell r="BO313">
            <v>4090</v>
          </cell>
          <cell r="BP313">
            <v>204484</v>
          </cell>
          <cell r="BQ313">
            <v>208995</v>
          </cell>
          <cell r="BR313">
            <v>47024</v>
          </cell>
          <cell r="BS313">
            <v>5225</v>
          </cell>
          <cell r="BT313">
            <v>261244</v>
          </cell>
          <cell r="BU313">
            <v>888024</v>
          </cell>
          <cell r="BV313">
            <v>199488</v>
          </cell>
          <cell r="BW313">
            <v>22166</v>
          </cell>
          <cell r="BX313">
            <v>1109678</v>
          </cell>
          <cell r="BY313" t="str">
            <v>West Lancashire</v>
          </cell>
          <cell r="BZ313" t="str">
            <v>Lancashire</v>
          </cell>
          <cell r="CA313" t="str">
            <v>Lancashire Fire Authority</v>
          </cell>
        </row>
        <row r="314">
          <cell r="A314">
            <v>307</v>
          </cell>
          <cell r="B314" t="str">
            <v>West Lindsey</v>
          </cell>
          <cell r="C314" t="str">
            <v>E2537</v>
          </cell>
          <cell r="D314">
            <v>16270265</v>
          </cell>
          <cell r="E314">
            <v>0</v>
          </cell>
          <cell r="F314">
            <v>21369</v>
          </cell>
          <cell r="G314">
            <v>107102</v>
          </cell>
          <cell r="H314">
            <v>0</v>
          </cell>
          <cell r="I314">
            <v>107102</v>
          </cell>
          <cell r="J314">
            <v>0</v>
          </cell>
          <cell r="K314">
            <v>0</v>
          </cell>
          <cell r="L314">
            <v>0</v>
          </cell>
          <cell r="M314">
            <v>0</v>
          </cell>
          <cell r="N314">
            <v>0</v>
          </cell>
          <cell r="O314">
            <v>0</v>
          </cell>
          <cell r="P314">
            <v>16141794</v>
          </cell>
          <cell r="Q314">
            <v>8070897</v>
          </cell>
          <cell r="R314">
            <v>6456718</v>
          </cell>
          <cell r="S314">
            <v>1614179</v>
          </cell>
          <cell r="T314">
            <v>0</v>
          </cell>
          <cell r="U314">
            <v>16141794</v>
          </cell>
          <cell r="V314">
            <v>0</v>
          </cell>
          <cell r="W314">
            <v>8070897</v>
          </cell>
          <cell r="X314">
            <v>107102</v>
          </cell>
          <cell r="Y314">
            <v>107102</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-1230769.5</v>
          </cell>
          <cell r="AN314">
            <v>-984615.6</v>
          </cell>
          <cell r="AO314">
            <v>-246153.9</v>
          </cell>
          <cell r="AP314">
            <v>0</v>
          </cell>
          <cell r="AQ314">
            <v>-2461539</v>
          </cell>
          <cell r="AR314">
            <v>6840128</v>
          </cell>
          <cell r="AS314">
            <v>5579204</v>
          </cell>
          <cell r="AT314">
            <v>1368025</v>
          </cell>
          <cell r="AU314">
            <v>0</v>
          </cell>
          <cell r="AV314">
            <v>13787357</v>
          </cell>
          <cell r="AW314">
            <v>69680</v>
          </cell>
          <cell r="AX314">
            <v>17136</v>
          </cell>
          <cell r="AY314">
            <v>0</v>
          </cell>
          <cell r="AZ314">
            <v>86816</v>
          </cell>
          <cell r="BA314">
            <v>328510</v>
          </cell>
          <cell r="BB314">
            <v>82128</v>
          </cell>
          <cell r="BC314">
            <v>0</v>
          </cell>
          <cell r="BD314">
            <v>410638</v>
          </cell>
          <cell r="BE314">
            <v>404</v>
          </cell>
          <cell r="BF314">
            <v>101</v>
          </cell>
          <cell r="BG314">
            <v>0</v>
          </cell>
          <cell r="BH314">
            <v>505</v>
          </cell>
          <cell r="BI314">
            <v>12127</v>
          </cell>
          <cell r="BJ314">
            <v>3032</v>
          </cell>
          <cell r="BK314">
            <v>0</v>
          </cell>
          <cell r="BL314">
            <v>15159</v>
          </cell>
          <cell r="BM314">
            <v>19029</v>
          </cell>
          <cell r="BN314">
            <v>4757</v>
          </cell>
          <cell r="BO314">
            <v>0</v>
          </cell>
          <cell r="BP314">
            <v>23786</v>
          </cell>
          <cell r="BQ314">
            <v>133402</v>
          </cell>
          <cell r="BR314">
            <v>33350</v>
          </cell>
          <cell r="BS314">
            <v>0</v>
          </cell>
          <cell r="BT314">
            <v>166752</v>
          </cell>
          <cell r="BU314">
            <v>563152</v>
          </cell>
          <cell r="BV314">
            <v>140504</v>
          </cell>
          <cell r="BW314">
            <v>0</v>
          </cell>
          <cell r="BX314">
            <v>703656</v>
          </cell>
          <cell r="BY314" t="str">
            <v>West Lindsey</v>
          </cell>
          <cell r="BZ314" t="str">
            <v>Lincolnshire</v>
          </cell>
          <cell r="CA314" t="str">
            <v>County</v>
          </cell>
        </row>
        <row r="315">
          <cell r="A315">
            <v>308</v>
          </cell>
          <cell r="B315" t="str">
            <v>West Oxfordshire</v>
          </cell>
          <cell r="C315" t="str">
            <v>E3135</v>
          </cell>
          <cell r="D315">
            <v>32543277</v>
          </cell>
          <cell r="E315">
            <v>64473</v>
          </cell>
          <cell r="F315">
            <v>0</v>
          </cell>
          <cell r="G315">
            <v>164331</v>
          </cell>
          <cell r="H315">
            <v>0</v>
          </cell>
          <cell r="I315">
            <v>164331</v>
          </cell>
          <cell r="J315">
            <v>0</v>
          </cell>
          <cell r="K315">
            <v>0</v>
          </cell>
          <cell r="L315">
            <v>0</v>
          </cell>
          <cell r="M315">
            <v>0</v>
          </cell>
          <cell r="N315">
            <v>0</v>
          </cell>
          <cell r="O315">
            <v>0</v>
          </cell>
          <cell r="P315">
            <v>32443419</v>
          </cell>
          <cell r="Q315">
            <v>16221709</v>
          </cell>
          <cell r="R315">
            <v>12977368</v>
          </cell>
          <cell r="S315">
            <v>3244342</v>
          </cell>
          <cell r="T315">
            <v>0</v>
          </cell>
          <cell r="U315">
            <v>32443419</v>
          </cell>
          <cell r="V315">
            <v>0</v>
          </cell>
          <cell r="W315">
            <v>16221709</v>
          </cell>
          <cell r="X315">
            <v>164331</v>
          </cell>
          <cell r="Y315">
            <v>164331</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792504.5</v>
          </cell>
          <cell r="AN315">
            <v>634003.6</v>
          </cell>
          <cell r="AO315">
            <v>158500.9</v>
          </cell>
          <cell r="AP315">
            <v>0</v>
          </cell>
          <cell r="AQ315">
            <v>1585009</v>
          </cell>
          <cell r="AR315">
            <v>17014214</v>
          </cell>
          <cell r="AS315">
            <v>13775703</v>
          </cell>
          <cell r="AT315">
            <v>3402843</v>
          </cell>
          <cell r="AU315">
            <v>0</v>
          </cell>
          <cell r="AV315">
            <v>34192759</v>
          </cell>
          <cell r="AW315">
            <v>139508</v>
          </cell>
          <cell r="AX315">
            <v>34441</v>
          </cell>
          <cell r="AY315">
            <v>0</v>
          </cell>
          <cell r="AZ315">
            <v>173949</v>
          </cell>
          <cell r="BA315">
            <v>446728</v>
          </cell>
          <cell r="BB315">
            <v>111682</v>
          </cell>
          <cell r="BC315">
            <v>0</v>
          </cell>
          <cell r="BD315">
            <v>558410</v>
          </cell>
          <cell r="BE315">
            <v>0</v>
          </cell>
          <cell r="BF315">
            <v>0</v>
          </cell>
          <cell r="BG315">
            <v>0</v>
          </cell>
          <cell r="BH315">
            <v>0</v>
          </cell>
          <cell r="BI315">
            <v>0</v>
          </cell>
          <cell r="BJ315">
            <v>0</v>
          </cell>
          <cell r="BK315">
            <v>0</v>
          </cell>
          <cell r="BL315">
            <v>0</v>
          </cell>
          <cell r="BM315">
            <v>4464</v>
          </cell>
          <cell r="BN315">
            <v>1116</v>
          </cell>
          <cell r="BO315">
            <v>0</v>
          </cell>
          <cell r="BP315">
            <v>5580</v>
          </cell>
          <cell r="BQ315">
            <v>86814</v>
          </cell>
          <cell r="BR315">
            <v>21703</v>
          </cell>
          <cell r="BS315">
            <v>0</v>
          </cell>
          <cell r="BT315">
            <v>108517</v>
          </cell>
          <cell r="BU315">
            <v>677514</v>
          </cell>
          <cell r="BV315">
            <v>168942</v>
          </cell>
          <cell r="BW315">
            <v>0</v>
          </cell>
          <cell r="BX315">
            <v>846456</v>
          </cell>
          <cell r="BY315" t="str">
            <v>West Oxfordshire</v>
          </cell>
          <cell r="BZ315" t="str">
            <v>Oxfordshire</v>
          </cell>
          <cell r="CA315" t="str">
            <v>County</v>
          </cell>
        </row>
        <row r="316">
          <cell r="A316">
            <v>309</v>
          </cell>
          <cell r="B316" t="str">
            <v>West Somerset</v>
          </cell>
          <cell r="C316" t="str">
            <v>E3335</v>
          </cell>
          <cell r="D316">
            <v>11821596</v>
          </cell>
          <cell r="E316">
            <v>53793</v>
          </cell>
          <cell r="F316">
            <v>0</v>
          </cell>
          <cell r="G316">
            <v>75158</v>
          </cell>
          <cell r="H316">
            <v>0</v>
          </cell>
          <cell r="I316">
            <v>75158</v>
          </cell>
          <cell r="J316">
            <v>0</v>
          </cell>
          <cell r="K316">
            <v>0</v>
          </cell>
          <cell r="L316">
            <v>0</v>
          </cell>
          <cell r="M316">
            <v>0</v>
          </cell>
          <cell r="N316">
            <v>0</v>
          </cell>
          <cell r="O316">
            <v>0</v>
          </cell>
          <cell r="P316">
            <v>11800231</v>
          </cell>
          <cell r="Q316">
            <v>5900116</v>
          </cell>
          <cell r="R316">
            <v>4720092</v>
          </cell>
          <cell r="S316">
            <v>1062021</v>
          </cell>
          <cell r="T316">
            <v>118002</v>
          </cell>
          <cell r="U316">
            <v>11800231</v>
          </cell>
          <cell r="V316">
            <v>0</v>
          </cell>
          <cell r="W316">
            <v>5900116</v>
          </cell>
          <cell r="X316">
            <v>75158</v>
          </cell>
          <cell r="Y316">
            <v>75158</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149779</v>
          </cell>
          <cell r="AN316">
            <v>119823.2</v>
          </cell>
          <cell r="AO316">
            <v>26960.22</v>
          </cell>
          <cell r="AP316">
            <v>2995.58</v>
          </cell>
          <cell r="AQ316">
            <v>299558</v>
          </cell>
          <cell r="AR316">
            <v>6049895</v>
          </cell>
          <cell r="AS316">
            <v>4915073</v>
          </cell>
          <cell r="AT316">
            <v>1088981</v>
          </cell>
          <cell r="AU316">
            <v>120998</v>
          </cell>
          <cell r="AV316">
            <v>12174947</v>
          </cell>
          <cell r="AW316">
            <v>50905</v>
          </cell>
          <cell r="AX316">
            <v>11274</v>
          </cell>
          <cell r="AY316">
            <v>1253</v>
          </cell>
          <cell r="AZ316">
            <v>63432</v>
          </cell>
          <cell r="BA316">
            <v>253623</v>
          </cell>
          <cell r="BB316">
            <v>57065</v>
          </cell>
          <cell r="BC316">
            <v>6341</v>
          </cell>
          <cell r="BD316">
            <v>317029</v>
          </cell>
          <cell r="BE316">
            <v>1213</v>
          </cell>
          <cell r="BF316">
            <v>273</v>
          </cell>
          <cell r="BG316">
            <v>30</v>
          </cell>
          <cell r="BH316">
            <v>1516</v>
          </cell>
          <cell r="BI316">
            <v>202</v>
          </cell>
          <cell r="BJ316">
            <v>46</v>
          </cell>
          <cell r="BK316">
            <v>5</v>
          </cell>
          <cell r="BL316">
            <v>253</v>
          </cell>
          <cell r="BM316">
            <v>2021</v>
          </cell>
          <cell r="BN316">
            <v>455</v>
          </cell>
          <cell r="BO316">
            <v>51</v>
          </cell>
          <cell r="BP316">
            <v>2527</v>
          </cell>
          <cell r="BQ316">
            <v>84892</v>
          </cell>
          <cell r="BR316">
            <v>19101</v>
          </cell>
          <cell r="BS316">
            <v>2122</v>
          </cell>
          <cell r="BT316">
            <v>106115</v>
          </cell>
          <cell r="BU316">
            <v>392856</v>
          </cell>
          <cell r="BV316">
            <v>88214</v>
          </cell>
          <cell r="BW316">
            <v>9802</v>
          </cell>
          <cell r="BX316">
            <v>490872</v>
          </cell>
          <cell r="BY316" t="str">
            <v>West Somerset</v>
          </cell>
          <cell r="BZ316" t="str">
            <v>Somerset</v>
          </cell>
          <cell r="CA316" t="str">
            <v>Devon and Somerset Fire Authority</v>
          </cell>
        </row>
        <row r="317">
          <cell r="A317">
            <v>310</v>
          </cell>
          <cell r="B317" t="str">
            <v>Westminster</v>
          </cell>
          <cell r="C317" t="str">
            <v>E5022</v>
          </cell>
          <cell r="D317">
            <v>1743236802</v>
          </cell>
          <cell r="E317">
            <v>3937633.21</v>
          </cell>
          <cell r="F317">
            <v>0</v>
          </cell>
          <cell r="G317">
            <v>3154688</v>
          </cell>
          <cell r="H317">
            <v>0</v>
          </cell>
          <cell r="I317">
            <v>3154688</v>
          </cell>
          <cell r="J317">
            <v>0</v>
          </cell>
          <cell r="K317">
            <v>0</v>
          </cell>
          <cell r="L317">
            <v>0</v>
          </cell>
          <cell r="M317">
            <v>0</v>
          </cell>
          <cell r="N317">
            <v>0</v>
          </cell>
          <cell r="O317">
            <v>0</v>
          </cell>
          <cell r="P317">
            <v>1744019748</v>
          </cell>
          <cell r="Q317">
            <v>872009874</v>
          </cell>
          <cell r="R317">
            <v>523205924</v>
          </cell>
          <cell r="S317">
            <v>348803950</v>
          </cell>
          <cell r="T317">
            <v>0</v>
          </cell>
          <cell r="U317">
            <v>1744019748</v>
          </cell>
          <cell r="V317">
            <v>0</v>
          </cell>
          <cell r="W317">
            <v>872009874</v>
          </cell>
          <cell r="X317">
            <v>3154688</v>
          </cell>
          <cell r="Y317">
            <v>3154688</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-15511868</v>
          </cell>
          <cell r="AN317">
            <v>-9307120.8000000007</v>
          </cell>
          <cell r="AO317">
            <v>-6204747.2000000002</v>
          </cell>
          <cell r="AP317">
            <v>0</v>
          </cell>
          <cell r="AQ317">
            <v>-31023736</v>
          </cell>
          <cell r="AR317">
            <v>856498006</v>
          </cell>
          <cell r="AS317">
            <v>517053491</v>
          </cell>
          <cell r="AT317">
            <v>342599203</v>
          </cell>
          <cell r="AU317">
            <v>0</v>
          </cell>
          <cell r="AV317">
            <v>1716150700</v>
          </cell>
          <cell r="AW317">
            <v>5587692</v>
          </cell>
          <cell r="AX317">
            <v>3702802</v>
          </cell>
          <cell r="AY317">
            <v>0</v>
          </cell>
          <cell r="AZ317">
            <v>9290494</v>
          </cell>
          <cell r="BA317">
            <v>285635</v>
          </cell>
          <cell r="BB317">
            <v>190423</v>
          </cell>
          <cell r="BC317">
            <v>0</v>
          </cell>
          <cell r="BD317">
            <v>476058</v>
          </cell>
          <cell r="BE317">
            <v>0</v>
          </cell>
          <cell r="BF317">
            <v>0</v>
          </cell>
          <cell r="BG317">
            <v>0</v>
          </cell>
          <cell r="BH317">
            <v>0</v>
          </cell>
          <cell r="BI317">
            <v>0</v>
          </cell>
          <cell r="BJ317">
            <v>0</v>
          </cell>
          <cell r="BK317">
            <v>0</v>
          </cell>
          <cell r="BL317">
            <v>0</v>
          </cell>
          <cell r="BM317">
            <v>0</v>
          </cell>
          <cell r="BN317">
            <v>0</v>
          </cell>
          <cell r="BO317">
            <v>0</v>
          </cell>
          <cell r="BP317">
            <v>0</v>
          </cell>
          <cell r="BQ317">
            <v>1212739</v>
          </cell>
          <cell r="BR317">
            <v>303185</v>
          </cell>
          <cell r="BS317">
            <v>0</v>
          </cell>
          <cell r="BT317">
            <v>1515924</v>
          </cell>
          <cell r="BU317">
            <v>7086066</v>
          </cell>
          <cell r="BV317">
            <v>4196410</v>
          </cell>
          <cell r="BW317">
            <v>0</v>
          </cell>
          <cell r="BX317">
            <v>11282476</v>
          </cell>
          <cell r="BY317" t="str">
            <v>Westminster</v>
          </cell>
          <cell r="BZ317" t="str">
            <v>Greater London Authority</v>
          </cell>
          <cell r="CA317" t="str">
            <v>NA</v>
          </cell>
        </row>
        <row r="318">
          <cell r="A318">
            <v>311</v>
          </cell>
          <cell r="B318" t="str">
            <v>Weymouth and Portland</v>
          </cell>
          <cell r="C318" t="str">
            <v>E1238</v>
          </cell>
          <cell r="D318">
            <v>14997509.800000001</v>
          </cell>
          <cell r="E318">
            <v>19529</v>
          </cell>
          <cell r="F318">
            <v>0</v>
          </cell>
          <cell r="G318">
            <v>108024</v>
          </cell>
          <cell r="H318">
            <v>0</v>
          </cell>
          <cell r="I318">
            <v>108024</v>
          </cell>
          <cell r="J318">
            <v>0</v>
          </cell>
          <cell r="K318">
            <v>0</v>
          </cell>
          <cell r="L318">
            <v>0</v>
          </cell>
          <cell r="M318">
            <v>0</v>
          </cell>
          <cell r="N318">
            <v>0</v>
          </cell>
          <cell r="O318">
            <v>0</v>
          </cell>
          <cell r="P318">
            <v>14909014.800000001</v>
          </cell>
          <cell r="Q318">
            <v>7454507.8399999999</v>
          </cell>
          <cell r="R318">
            <v>5963606</v>
          </cell>
          <cell r="S318">
            <v>1341811</v>
          </cell>
          <cell r="T318">
            <v>149090</v>
          </cell>
          <cell r="U318">
            <v>14909015</v>
          </cell>
          <cell r="V318">
            <v>0</v>
          </cell>
          <cell r="W318">
            <v>7454507.8399999999</v>
          </cell>
          <cell r="X318">
            <v>108024</v>
          </cell>
          <cell r="Y318">
            <v>108024</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-839806.23</v>
          </cell>
          <cell r="AN318">
            <v>-671844.98</v>
          </cell>
          <cell r="AO318">
            <v>-151165.12</v>
          </cell>
          <cell r="AP318">
            <v>-16796.13</v>
          </cell>
          <cell r="AQ318">
            <v>-1679612.5</v>
          </cell>
          <cell r="AR318">
            <v>6614702</v>
          </cell>
          <cell r="AS318">
            <v>5399785</v>
          </cell>
          <cell r="AT318">
            <v>1190646</v>
          </cell>
          <cell r="AU318">
            <v>132294</v>
          </cell>
          <cell r="AV318">
            <v>13337427</v>
          </cell>
          <cell r="AW318">
            <v>64455</v>
          </cell>
          <cell r="AX318">
            <v>14244</v>
          </cell>
          <cell r="AY318">
            <v>1583</v>
          </cell>
          <cell r="AZ318">
            <v>80282</v>
          </cell>
          <cell r="BA318">
            <v>304287</v>
          </cell>
          <cell r="BB318">
            <v>68465</v>
          </cell>
          <cell r="BC318">
            <v>7607</v>
          </cell>
          <cell r="BD318">
            <v>380359</v>
          </cell>
          <cell r="BE318">
            <v>4042</v>
          </cell>
          <cell r="BF318">
            <v>910</v>
          </cell>
          <cell r="BG318">
            <v>101</v>
          </cell>
          <cell r="BH318">
            <v>5053</v>
          </cell>
          <cell r="BI318">
            <v>4042</v>
          </cell>
          <cell r="BJ318">
            <v>910</v>
          </cell>
          <cell r="BK318">
            <v>101</v>
          </cell>
          <cell r="BL318">
            <v>5053</v>
          </cell>
          <cell r="BM318">
            <v>4042</v>
          </cell>
          <cell r="BN318">
            <v>910</v>
          </cell>
          <cell r="BO318">
            <v>101</v>
          </cell>
          <cell r="BP318">
            <v>5053</v>
          </cell>
          <cell r="BQ318">
            <v>199261</v>
          </cell>
          <cell r="BR318">
            <v>44834</v>
          </cell>
          <cell r="BS318">
            <v>4982</v>
          </cell>
          <cell r="BT318">
            <v>249077</v>
          </cell>
          <cell r="BU318">
            <v>580129</v>
          </cell>
          <cell r="BV318">
            <v>130273</v>
          </cell>
          <cell r="BW318">
            <v>14475</v>
          </cell>
          <cell r="BX318">
            <v>724877</v>
          </cell>
          <cell r="BY318" t="str">
            <v>Weymouth &amp; Portland</v>
          </cell>
          <cell r="BZ318" t="str">
            <v>Dorset</v>
          </cell>
          <cell r="CA318" t="str">
            <v>Dorset Fire Authority</v>
          </cell>
        </row>
        <row r="319">
          <cell r="A319">
            <v>312</v>
          </cell>
          <cell r="B319" t="str">
            <v>Wigan</v>
          </cell>
          <cell r="C319" t="str">
            <v>E4210</v>
          </cell>
          <cell r="D319">
            <v>84118188</v>
          </cell>
          <cell r="E319">
            <v>383400</v>
          </cell>
          <cell r="F319">
            <v>0</v>
          </cell>
          <cell r="G319">
            <v>387845</v>
          </cell>
          <cell r="H319">
            <v>0</v>
          </cell>
          <cell r="I319">
            <v>387845</v>
          </cell>
          <cell r="J319">
            <v>0</v>
          </cell>
          <cell r="K319">
            <v>0</v>
          </cell>
          <cell r="L319">
            <v>0</v>
          </cell>
          <cell r="M319">
            <v>0</v>
          </cell>
          <cell r="N319">
            <v>0</v>
          </cell>
          <cell r="O319">
            <v>0</v>
          </cell>
          <cell r="P319">
            <v>84113743</v>
          </cell>
          <cell r="Q319">
            <v>42056872</v>
          </cell>
          <cell r="R319">
            <v>41215734</v>
          </cell>
          <cell r="S319">
            <v>0</v>
          </cell>
          <cell r="T319">
            <v>841137</v>
          </cell>
          <cell r="U319">
            <v>84113743</v>
          </cell>
          <cell r="V319">
            <v>0</v>
          </cell>
          <cell r="W319">
            <v>42056872</v>
          </cell>
          <cell r="X319">
            <v>387845</v>
          </cell>
          <cell r="Y319">
            <v>387845</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-278574</v>
          </cell>
          <cell r="AN319">
            <v>-273002.52</v>
          </cell>
          <cell r="AO319">
            <v>0</v>
          </cell>
          <cell r="AP319">
            <v>-5571.48</v>
          </cell>
          <cell r="AQ319">
            <v>-557148</v>
          </cell>
          <cell r="AR319">
            <v>41778298</v>
          </cell>
          <cell r="AS319">
            <v>41330576</v>
          </cell>
          <cell r="AT319">
            <v>0</v>
          </cell>
          <cell r="AU319">
            <v>835566</v>
          </cell>
          <cell r="AV319">
            <v>83944440</v>
          </cell>
          <cell r="AW319">
            <v>441652</v>
          </cell>
          <cell r="AX319">
            <v>0</v>
          </cell>
          <cell r="AY319">
            <v>8929</v>
          </cell>
          <cell r="AZ319">
            <v>450581</v>
          </cell>
          <cell r="BA319">
            <v>793852</v>
          </cell>
          <cell r="BB319">
            <v>0</v>
          </cell>
          <cell r="BC319">
            <v>16201</v>
          </cell>
          <cell r="BD319">
            <v>810053</v>
          </cell>
          <cell r="BE319">
            <v>0</v>
          </cell>
          <cell r="BF319">
            <v>0</v>
          </cell>
          <cell r="BG319">
            <v>0</v>
          </cell>
          <cell r="BH319">
            <v>0</v>
          </cell>
          <cell r="BI319">
            <v>0</v>
          </cell>
          <cell r="BJ319">
            <v>0</v>
          </cell>
          <cell r="BK319">
            <v>0</v>
          </cell>
          <cell r="BL319">
            <v>0</v>
          </cell>
          <cell r="BM319">
            <v>0</v>
          </cell>
          <cell r="BN319">
            <v>0</v>
          </cell>
          <cell r="BO319">
            <v>0</v>
          </cell>
          <cell r="BP319">
            <v>0</v>
          </cell>
          <cell r="BQ319">
            <v>622502</v>
          </cell>
          <cell r="BR319">
            <v>0</v>
          </cell>
          <cell r="BS319">
            <v>12704</v>
          </cell>
          <cell r="BT319">
            <v>635206</v>
          </cell>
          <cell r="BU319">
            <v>1858006</v>
          </cell>
          <cell r="BV319">
            <v>0</v>
          </cell>
          <cell r="BW319">
            <v>37834</v>
          </cell>
          <cell r="BX319">
            <v>1895840</v>
          </cell>
          <cell r="BY319" t="str">
            <v>Wigan</v>
          </cell>
          <cell r="BZ319" t="str">
            <v>MD</v>
          </cell>
          <cell r="CA319" t="str">
            <v>Greater Manchester Fire</v>
          </cell>
        </row>
        <row r="320">
          <cell r="A320">
            <v>313</v>
          </cell>
          <cell r="B320" t="str">
            <v>Wiltshire UA</v>
          </cell>
          <cell r="C320" t="str">
            <v>E3902</v>
          </cell>
          <cell r="D320">
            <v>142672874</v>
          </cell>
          <cell r="E320">
            <v>184570</v>
          </cell>
          <cell r="F320">
            <v>0</v>
          </cell>
          <cell r="G320">
            <v>616399</v>
          </cell>
          <cell r="H320">
            <v>0</v>
          </cell>
          <cell r="I320">
            <v>616399</v>
          </cell>
          <cell r="J320">
            <v>0</v>
          </cell>
          <cell r="K320">
            <v>0</v>
          </cell>
          <cell r="L320">
            <v>0</v>
          </cell>
          <cell r="M320">
            <v>255473</v>
          </cell>
          <cell r="N320">
            <v>255473</v>
          </cell>
          <cell r="O320">
            <v>0</v>
          </cell>
          <cell r="P320">
            <v>141985572</v>
          </cell>
          <cell r="Q320">
            <v>70992786</v>
          </cell>
          <cell r="R320">
            <v>69572930</v>
          </cell>
          <cell r="S320">
            <v>0</v>
          </cell>
          <cell r="T320">
            <v>1419856</v>
          </cell>
          <cell r="U320">
            <v>141985572</v>
          </cell>
          <cell r="V320">
            <v>0</v>
          </cell>
          <cell r="W320">
            <v>70992786</v>
          </cell>
          <cell r="X320">
            <v>616399</v>
          </cell>
          <cell r="Y320">
            <v>616399</v>
          </cell>
          <cell r="Z320">
            <v>0</v>
          </cell>
          <cell r="AA320">
            <v>0</v>
          </cell>
          <cell r="AB320">
            <v>0</v>
          </cell>
          <cell r="AC320">
            <v>0</v>
          </cell>
          <cell r="AD320">
            <v>255473</v>
          </cell>
          <cell r="AE320">
            <v>0</v>
          </cell>
          <cell r="AF320">
            <v>255473</v>
          </cell>
          <cell r="AG320">
            <v>0</v>
          </cell>
          <cell r="AH320">
            <v>0</v>
          </cell>
          <cell r="AI320">
            <v>0</v>
          </cell>
          <cell r="AJ320">
            <v>0</v>
          </cell>
          <cell r="AK320">
            <v>0</v>
          </cell>
          <cell r="AL320">
            <v>0</v>
          </cell>
          <cell r="AM320">
            <v>-2712683</v>
          </cell>
          <cell r="AN320">
            <v>-2658429.2999999998</v>
          </cell>
          <cell r="AO320">
            <v>0</v>
          </cell>
          <cell r="AP320">
            <v>-54253.66</v>
          </cell>
          <cell r="AQ320">
            <v>-5425366</v>
          </cell>
          <cell r="AR320">
            <v>68280103</v>
          </cell>
          <cell r="AS320">
            <v>67786373</v>
          </cell>
          <cell r="AT320">
            <v>0</v>
          </cell>
          <cell r="AU320">
            <v>1365602</v>
          </cell>
          <cell r="AV320">
            <v>137432078</v>
          </cell>
          <cell r="AW320">
            <v>747822</v>
          </cell>
          <cell r="AX320">
            <v>0</v>
          </cell>
          <cell r="AY320">
            <v>15073</v>
          </cell>
          <cell r="AZ320">
            <v>762895</v>
          </cell>
          <cell r="BA320">
            <v>2191574</v>
          </cell>
          <cell r="BB320">
            <v>0</v>
          </cell>
          <cell r="BC320">
            <v>44726</v>
          </cell>
          <cell r="BD320">
            <v>2236300</v>
          </cell>
          <cell r="BE320">
            <v>0</v>
          </cell>
          <cell r="BF320">
            <v>0</v>
          </cell>
          <cell r="BG320">
            <v>0</v>
          </cell>
          <cell r="BH320">
            <v>0</v>
          </cell>
          <cell r="BI320">
            <v>49520</v>
          </cell>
          <cell r="BJ320">
            <v>0</v>
          </cell>
          <cell r="BK320">
            <v>1011</v>
          </cell>
          <cell r="BL320">
            <v>50531</v>
          </cell>
          <cell r="BM320">
            <v>89136</v>
          </cell>
          <cell r="BN320">
            <v>0</v>
          </cell>
          <cell r="BO320">
            <v>1819</v>
          </cell>
          <cell r="BP320">
            <v>90955</v>
          </cell>
          <cell r="BQ320">
            <v>1067159</v>
          </cell>
          <cell r="BR320">
            <v>0</v>
          </cell>
          <cell r="BS320">
            <v>21779</v>
          </cell>
          <cell r="BT320">
            <v>1088938</v>
          </cell>
          <cell r="BU320">
            <v>4145211</v>
          </cell>
          <cell r="BV320">
            <v>0</v>
          </cell>
          <cell r="BW320">
            <v>84408</v>
          </cell>
          <cell r="BX320">
            <v>4229619</v>
          </cell>
          <cell r="BY320" t="str">
            <v>Wiltshire UA</v>
          </cell>
          <cell r="BZ320" t="str">
            <v>UA</v>
          </cell>
          <cell r="CA320" t="str">
            <v>Wiltshire Fire Authority</v>
          </cell>
        </row>
        <row r="321">
          <cell r="A321">
            <v>314</v>
          </cell>
          <cell r="B321" t="str">
            <v>Winchester</v>
          </cell>
          <cell r="C321" t="str">
            <v>E1743</v>
          </cell>
          <cell r="D321">
            <v>52405571.299999997</v>
          </cell>
          <cell r="E321">
            <v>168214.27</v>
          </cell>
          <cell r="F321">
            <v>0</v>
          </cell>
          <cell r="G321">
            <v>197633</v>
          </cell>
          <cell r="H321">
            <v>0</v>
          </cell>
          <cell r="I321">
            <v>197633</v>
          </cell>
          <cell r="J321">
            <v>0</v>
          </cell>
          <cell r="K321">
            <v>0</v>
          </cell>
          <cell r="L321">
            <v>0</v>
          </cell>
          <cell r="M321">
            <v>0</v>
          </cell>
          <cell r="N321">
            <v>0</v>
          </cell>
          <cell r="O321">
            <v>0</v>
          </cell>
          <cell r="P321">
            <v>52376152.5</v>
          </cell>
          <cell r="Q321">
            <v>26188075.5</v>
          </cell>
          <cell r="R321">
            <v>20950461</v>
          </cell>
          <cell r="S321">
            <v>4713854</v>
          </cell>
          <cell r="T321">
            <v>523762</v>
          </cell>
          <cell r="U321">
            <v>52376153</v>
          </cell>
          <cell r="V321">
            <v>0</v>
          </cell>
          <cell r="W321">
            <v>26188075.5</v>
          </cell>
          <cell r="X321">
            <v>197633</v>
          </cell>
          <cell r="Y321">
            <v>197633</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970829.65</v>
          </cell>
          <cell r="AN321">
            <v>776663.72</v>
          </cell>
          <cell r="AO321">
            <v>174749.34</v>
          </cell>
          <cell r="AP321">
            <v>19416.59</v>
          </cell>
          <cell r="AQ321">
            <v>1941659.3</v>
          </cell>
          <cell r="AR321">
            <v>27158905</v>
          </cell>
          <cell r="AS321">
            <v>21924758</v>
          </cell>
          <cell r="AT321">
            <v>4888603</v>
          </cell>
          <cell r="AU321">
            <v>543179</v>
          </cell>
          <cell r="AV321">
            <v>54515445</v>
          </cell>
          <cell r="AW321">
            <v>224502</v>
          </cell>
          <cell r="AX321">
            <v>50041</v>
          </cell>
          <cell r="AY321">
            <v>5560</v>
          </cell>
          <cell r="AZ321">
            <v>280103</v>
          </cell>
          <cell r="BA321">
            <v>473568</v>
          </cell>
          <cell r="BB321">
            <v>106553</v>
          </cell>
          <cell r="BC321">
            <v>11839</v>
          </cell>
          <cell r="BD321">
            <v>591960</v>
          </cell>
          <cell r="BE321">
            <v>22848</v>
          </cell>
          <cell r="BF321">
            <v>5141</v>
          </cell>
          <cell r="BG321">
            <v>571</v>
          </cell>
          <cell r="BH321">
            <v>28560</v>
          </cell>
          <cell r="BI321">
            <v>31625</v>
          </cell>
          <cell r="BJ321">
            <v>7116</v>
          </cell>
          <cell r="BK321">
            <v>791</v>
          </cell>
          <cell r="BL321">
            <v>39532</v>
          </cell>
          <cell r="BM321">
            <v>32467</v>
          </cell>
          <cell r="BN321">
            <v>7305</v>
          </cell>
          <cell r="BO321">
            <v>812</v>
          </cell>
          <cell r="BP321">
            <v>40584</v>
          </cell>
          <cell r="BQ321">
            <v>278394</v>
          </cell>
          <cell r="BR321">
            <v>62639</v>
          </cell>
          <cell r="BS321">
            <v>6960</v>
          </cell>
          <cell r="BT321">
            <v>347993</v>
          </cell>
          <cell r="BU321">
            <v>1063404</v>
          </cell>
          <cell r="BV321">
            <v>238795</v>
          </cell>
          <cell r="BW321">
            <v>26533</v>
          </cell>
          <cell r="BX321">
            <v>1328732</v>
          </cell>
          <cell r="BY321" t="str">
            <v>Winchester</v>
          </cell>
          <cell r="BZ321" t="str">
            <v>Hampshire</v>
          </cell>
          <cell r="CA321" t="str">
            <v>Hampshire Fire Authority</v>
          </cell>
        </row>
        <row r="322">
          <cell r="A322">
            <v>315</v>
          </cell>
          <cell r="B322" t="str">
            <v>Windsor and Maidenhead</v>
          </cell>
          <cell r="C322" t="str">
            <v>E0305</v>
          </cell>
          <cell r="D322">
            <v>73053443.400000006</v>
          </cell>
          <cell r="E322">
            <v>43274.31</v>
          </cell>
          <cell r="F322">
            <v>0</v>
          </cell>
          <cell r="G322">
            <v>248540</v>
          </cell>
          <cell r="H322">
            <v>0</v>
          </cell>
          <cell r="I322">
            <v>248540</v>
          </cell>
          <cell r="J322">
            <v>0</v>
          </cell>
          <cell r="K322">
            <v>0</v>
          </cell>
          <cell r="L322">
            <v>0</v>
          </cell>
          <cell r="M322">
            <v>0</v>
          </cell>
          <cell r="N322">
            <v>0</v>
          </cell>
          <cell r="O322">
            <v>0</v>
          </cell>
          <cell r="P322">
            <v>72848177.700000003</v>
          </cell>
          <cell r="Q322">
            <v>36424088.700000003</v>
          </cell>
          <cell r="R322">
            <v>35695607</v>
          </cell>
          <cell r="S322">
            <v>0</v>
          </cell>
          <cell r="T322">
            <v>728482</v>
          </cell>
          <cell r="U322">
            <v>72848178</v>
          </cell>
          <cell r="V322">
            <v>0</v>
          </cell>
          <cell r="W322">
            <v>36424088.700000003</v>
          </cell>
          <cell r="X322">
            <v>248540</v>
          </cell>
          <cell r="Y322">
            <v>248540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67075.66</v>
          </cell>
          <cell r="AN322">
            <v>65734.149999999994</v>
          </cell>
          <cell r="AO322">
            <v>0</v>
          </cell>
          <cell r="AP322">
            <v>1341.51</v>
          </cell>
          <cell r="AQ322">
            <v>134151.32</v>
          </cell>
          <cell r="AR322">
            <v>36491164</v>
          </cell>
          <cell r="AS322">
            <v>36009881</v>
          </cell>
          <cell r="AT322">
            <v>0</v>
          </cell>
          <cell r="AU322">
            <v>729824</v>
          </cell>
          <cell r="AV322">
            <v>73230869</v>
          </cell>
          <cell r="AW322">
            <v>381573</v>
          </cell>
          <cell r="AX322">
            <v>0</v>
          </cell>
          <cell r="AY322">
            <v>7733</v>
          </cell>
          <cell r="AZ322">
            <v>389306</v>
          </cell>
          <cell r="BA322">
            <v>417944</v>
          </cell>
          <cell r="BB322">
            <v>0</v>
          </cell>
          <cell r="BC322">
            <v>8529</v>
          </cell>
          <cell r="BD322">
            <v>426473</v>
          </cell>
          <cell r="BE322">
            <v>0</v>
          </cell>
          <cell r="BF322">
            <v>0</v>
          </cell>
          <cell r="BG322">
            <v>0</v>
          </cell>
          <cell r="BH322">
            <v>0</v>
          </cell>
          <cell r="BI322">
            <v>24760</v>
          </cell>
          <cell r="BJ322">
            <v>0</v>
          </cell>
          <cell r="BK322">
            <v>505</v>
          </cell>
          <cell r="BL322">
            <v>25265</v>
          </cell>
          <cell r="BM322">
            <v>47623</v>
          </cell>
          <cell r="BN322">
            <v>0</v>
          </cell>
          <cell r="BO322">
            <v>972</v>
          </cell>
          <cell r="BP322">
            <v>48595</v>
          </cell>
          <cell r="BQ322">
            <v>510976</v>
          </cell>
          <cell r="BR322">
            <v>0</v>
          </cell>
          <cell r="BS322">
            <v>10428</v>
          </cell>
          <cell r="BT322">
            <v>521404</v>
          </cell>
          <cell r="BU322">
            <v>1382876</v>
          </cell>
          <cell r="BV322">
            <v>0</v>
          </cell>
          <cell r="BW322">
            <v>28167</v>
          </cell>
          <cell r="BX322">
            <v>1411043</v>
          </cell>
          <cell r="BY322" t="str">
            <v>Windsor &amp; Maidenhead UA</v>
          </cell>
          <cell r="BZ322" t="str">
            <v>UA</v>
          </cell>
          <cell r="CA322" t="str">
            <v>Berkshire Fire Authority</v>
          </cell>
        </row>
        <row r="323">
          <cell r="A323">
            <v>316</v>
          </cell>
          <cell r="B323" t="str">
            <v>Wirral</v>
          </cell>
          <cell r="C323" t="str">
            <v>E4305</v>
          </cell>
          <cell r="D323">
            <v>67359851</v>
          </cell>
          <cell r="E323">
            <v>70362</v>
          </cell>
          <cell r="F323">
            <v>0</v>
          </cell>
          <cell r="G323">
            <v>339424</v>
          </cell>
          <cell r="H323">
            <v>0</v>
          </cell>
          <cell r="I323">
            <v>339424</v>
          </cell>
          <cell r="J323">
            <v>0</v>
          </cell>
          <cell r="K323">
            <v>0</v>
          </cell>
          <cell r="L323">
            <v>0</v>
          </cell>
          <cell r="M323">
            <v>0</v>
          </cell>
          <cell r="N323">
            <v>0</v>
          </cell>
          <cell r="O323">
            <v>0</v>
          </cell>
          <cell r="P323">
            <v>67090789</v>
          </cell>
          <cell r="Q323">
            <v>33545394</v>
          </cell>
          <cell r="R323">
            <v>32874487</v>
          </cell>
          <cell r="S323">
            <v>0</v>
          </cell>
          <cell r="T323">
            <v>670908</v>
          </cell>
          <cell r="U323">
            <v>67090789</v>
          </cell>
          <cell r="V323">
            <v>0</v>
          </cell>
          <cell r="W323">
            <v>33545394</v>
          </cell>
          <cell r="X323">
            <v>339424</v>
          </cell>
          <cell r="Y323">
            <v>339424</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-840019</v>
          </cell>
          <cell r="AN323">
            <v>-823218.62</v>
          </cell>
          <cell r="AO323">
            <v>0</v>
          </cell>
          <cell r="AP323">
            <v>-16800.38</v>
          </cell>
          <cell r="AQ323">
            <v>-1680038</v>
          </cell>
          <cell r="AR323">
            <v>32705375</v>
          </cell>
          <cell r="AS323">
            <v>32390692</v>
          </cell>
          <cell r="AT323">
            <v>0</v>
          </cell>
          <cell r="AU323">
            <v>654108</v>
          </cell>
          <cell r="AV323">
            <v>65750175</v>
          </cell>
          <cell r="AW323">
            <v>352589</v>
          </cell>
          <cell r="AX323">
            <v>0</v>
          </cell>
          <cell r="AY323">
            <v>7122</v>
          </cell>
          <cell r="AZ323">
            <v>359711</v>
          </cell>
          <cell r="BA323">
            <v>1457185</v>
          </cell>
          <cell r="BB323">
            <v>0</v>
          </cell>
          <cell r="BC323">
            <v>29738</v>
          </cell>
          <cell r="BD323">
            <v>1486923</v>
          </cell>
          <cell r="BE323">
            <v>9904</v>
          </cell>
          <cell r="BF323">
            <v>0</v>
          </cell>
          <cell r="BG323">
            <v>202</v>
          </cell>
          <cell r="BH323">
            <v>10106</v>
          </cell>
          <cell r="BI323">
            <v>24760</v>
          </cell>
          <cell r="BJ323">
            <v>0</v>
          </cell>
          <cell r="BK323">
            <v>505</v>
          </cell>
          <cell r="BL323">
            <v>25265</v>
          </cell>
          <cell r="BM323">
            <v>45049</v>
          </cell>
          <cell r="BN323">
            <v>0</v>
          </cell>
          <cell r="BO323">
            <v>919</v>
          </cell>
          <cell r="BP323">
            <v>45968</v>
          </cell>
          <cell r="BQ323">
            <v>651233</v>
          </cell>
          <cell r="BR323">
            <v>0</v>
          </cell>
          <cell r="BS323">
            <v>13290</v>
          </cell>
          <cell r="BT323">
            <v>664523</v>
          </cell>
          <cell r="BU323">
            <v>2540720</v>
          </cell>
          <cell r="BV323">
            <v>0</v>
          </cell>
          <cell r="BW323">
            <v>51776</v>
          </cell>
          <cell r="BX323">
            <v>2592496</v>
          </cell>
          <cell r="BY323" t="str">
            <v>Wirral</v>
          </cell>
          <cell r="BZ323" t="str">
            <v>MD</v>
          </cell>
          <cell r="CA323" t="str">
            <v>Merseyside Fire</v>
          </cell>
        </row>
        <row r="324">
          <cell r="A324">
            <v>317</v>
          </cell>
          <cell r="B324" t="str">
            <v>Woking</v>
          </cell>
          <cell r="C324" t="str">
            <v>E3641</v>
          </cell>
          <cell r="D324">
            <v>42993324</v>
          </cell>
          <cell r="E324">
            <v>0</v>
          </cell>
          <cell r="F324">
            <v>37944</v>
          </cell>
          <cell r="G324">
            <v>136562</v>
          </cell>
          <cell r="H324">
            <v>0</v>
          </cell>
          <cell r="I324">
            <v>136562</v>
          </cell>
          <cell r="J324">
            <v>0</v>
          </cell>
          <cell r="K324">
            <v>0</v>
          </cell>
          <cell r="L324">
            <v>0</v>
          </cell>
          <cell r="M324">
            <v>0</v>
          </cell>
          <cell r="N324">
            <v>0</v>
          </cell>
          <cell r="O324">
            <v>0</v>
          </cell>
          <cell r="P324">
            <v>42818818</v>
          </cell>
          <cell r="Q324">
            <v>21409409</v>
          </cell>
          <cell r="R324">
            <v>17127527</v>
          </cell>
          <cell r="S324">
            <v>4281882</v>
          </cell>
          <cell r="T324">
            <v>0</v>
          </cell>
          <cell r="U324">
            <v>42818818</v>
          </cell>
          <cell r="V324">
            <v>0</v>
          </cell>
          <cell r="W324">
            <v>21409409</v>
          </cell>
          <cell r="X324">
            <v>136562</v>
          </cell>
          <cell r="Y324">
            <v>136562</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21409409</v>
          </cell>
          <cell r="AS324">
            <v>17264089</v>
          </cell>
          <cell r="AT324">
            <v>4281882</v>
          </cell>
          <cell r="AU324">
            <v>0</v>
          </cell>
          <cell r="AV324">
            <v>42955380</v>
          </cell>
          <cell r="AW324">
            <v>183271</v>
          </cell>
          <cell r="AX324">
            <v>45455</v>
          </cell>
          <cell r="AY324">
            <v>0</v>
          </cell>
          <cell r="AZ324">
            <v>228726</v>
          </cell>
          <cell r="BA324">
            <v>196810</v>
          </cell>
          <cell r="BB324">
            <v>49202</v>
          </cell>
          <cell r="BC324">
            <v>0</v>
          </cell>
          <cell r="BD324">
            <v>246012</v>
          </cell>
          <cell r="BE324">
            <v>0</v>
          </cell>
          <cell r="BF324">
            <v>0</v>
          </cell>
          <cell r="BG324">
            <v>0</v>
          </cell>
          <cell r="BH324">
            <v>0</v>
          </cell>
          <cell r="BI324">
            <v>20212</v>
          </cell>
          <cell r="BJ324">
            <v>5053</v>
          </cell>
          <cell r="BK324">
            <v>0</v>
          </cell>
          <cell r="BL324">
            <v>25265</v>
          </cell>
          <cell r="BM324">
            <v>59105</v>
          </cell>
          <cell r="BN324">
            <v>14776</v>
          </cell>
          <cell r="BO324">
            <v>0</v>
          </cell>
          <cell r="BP324">
            <v>73881</v>
          </cell>
          <cell r="BQ324">
            <v>184550</v>
          </cell>
          <cell r="BR324">
            <v>46138</v>
          </cell>
          <cell r="BS324">
            <v>0</v>
          </cell>
          <cell r="BT324">
            <v>230688</v>
          </cell>
          <cell r="BU324">
            <v>643948</v>
          </cell>
          <cell r="BV324">
            <v>160624</v>
          </cell>
          <cell r="BW324">
            <v>0</v>
          </cell>
          <cell r="BX324">
            <v>804572</v>
          </cell>
          <cell r="BY324" t="str">
            <v>Woking</v>
          </cell>
          <cell r="BZ324" t="str">
            <v>Surrey</v>
          </cell>
          <cell r="CA324" t="str">
            <v>County</v>
          </cell>
        </row>
        <row r="325">
          <cell r="A325">
            <v>318</v>
          </cell>
          <cell r="B325" t="str">
            <v>Wokingham</v>
          </cell>
          <cell r="C325" t="str">
            <v>E0306</v>
          </cell>
          <cell r="D325">
            <v>53199571</v>
          </cell>
          <cell r="E325">
            <v>26997</v>
          </cell>
          <cell r="F325">
            <v>0</v>
          </cell>
          <cell r="G325">
            <v>180513</v>
          </cell>
          <cell r="H325">
            <v>0</v>
          </cell>
          <cell r="I325">
            <v>180513</v>
          </cell>
          <cell r="J325">
            <v>0</v>
          </cell>
          <cell r="K325">
            <v>0</v>
          </cell>
          <cell r="L325">
            <v>0</v>
          </cell>
          <cell r="M325">
            <v>0</v>
          </cell>
          <cell r="N325">
            <v>0</v>
          </cell>
          <cell r="O325">
            <v>0</v>
          </cell>
          <cell r="P325">
            <v>53046055</v>
          </cell>
          <cell r="Q325">
            <v>26523027</v>
          </cell>
          <cell r="R325">
            <v>25992567</v>
          </cell>
          <cell r="S325">
            <v>0</v>
          </cell>
          <cell r="T325">
            <v>530461</v>
          </cell>
          <cell r="U325">
            <v>53046055</v>
          </cell>
          <cell r="V325">
            <v>0</v>
          </cell>
          <cell r="W325">
            <v>26523027</v>
          </cell>
          <cell r="X325">
            <v>180513</v>
          </cell>
          <cell r="Y325">
            <v>180513</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1182536.93</v>
          </cell>
          <cell r="AN325">
            <v>1158886.19</v>
          </cell>
          <cell r="AO325">
            <v>0</v>
          </cell>
          <cell r="AP325">
            <v>23650.74</v>
          </cell>
          <cell r="AQ325">
            <v>2365073.86</v>
          </cell>
          <cell r="AR325">
            <v>27705564</v>
          </cell>
          <cell r="AS325">
            <v>27331966</v>
          </cell>
          <cell r="AT325">
            <v>0</v>
          </cell>
          <cell r="AU325">
            <v>554112</v>
          </cell>
          <cell r="AV325">
            <v>55591642</v>
          </cell>
          <cell r="AW325">
            <v>277846</v>
          </cell>
          <cell r="AX325">
            <v>0</v>
          </cell>
          <cell r="AY325">
            <v>5631</v>
          </cell>
          <cell r="AZ325">
            <v>283477</v>
          </cell>
          <cell r="BA325">
            <v>401561</v>
          </cell>
          <cell r="BB325">
            <v>0</v>
          </cell>
          <cell r="BC325">
            <v>8195</v>
          </cell>
          <cell r="BD325">
            <v>409756</v>
          </cell>
          <cell r="BE325">
            <v>6933</v>
          </cell>
          <cell r="BF325">
            <v>0</v>
          </cell>
          <cell r="BG325">
            <v>141</v>
          </cell>
          <cell r="BH325">
            <v>7074</v>
          </cell>
          <cell r="BI325">
            <v>0</v>
          </cell>
          <cell r="BJ325">
            <v>0</v>
          </cell>
          <cell r="BK325">
            <v>0</v>
          </cell>
          <cell r="BL325">
            <v>0</v>
          </cell>
          <cell r="BM325">
            <v>54320</v>
          </cell>
          <cell r="BN325">
            <v>0</v>
          </cell>
          <cell r="BO325">
            <v>1109</v>
          </cell>
          <cell r="BP325">
            <v>55429</v>
          </cell>
          <cell r="BQ325">
            <v>261887</v>
          </cell>
          <cell r="BR325">
            <v>0</v>
          </cell>
          <cell r="BS325">
            <v>5345</v>
          </cell>
          <cell r="BT325">
            <v>267232</v>
          </cell>
          <cell r="BU325">
            <v>1002547</v>
          </cell>
          <cell r="BV325">
            <v>0</v>
          </cell>
          <cell r="BW325">
            <v>20421</v>
          </cell>
          <cell r="BX325">
            <v>1022968</v>
          </cell>
          <cell r="BY325" t="str">
            <v>Wokingham UA</v>
          </cell>
          <cell r="BZ325" t="str">
            <v>UA</v>
          </cell>
          <cell r="CA325" t="str">
            <v>Berkshire Fire Authority</v>
          </cell>
        </row>
        <row r="326">
          <cell r="A326">
            <v>319</v>
          </cell>
          <cell r="B326" t="str">
            <v>Wolverhampton</v>
          </cell>
          <cell r="C326" t="str">
            <v>E4607</v>
          </cell>
          <cell r="D326">
            <v>74358292.299999997</v>
          </cell>
          <cell r="E326">
            <v>303589</v>
          </cell>
          <cell r="F326">
            <v>0</v>
          </cell>
          <cell r="G326">
            <v>346243</v>
          </cell>
          <cell r="H326">
            <v>0</v>
          </cell>
          <cell r="I326">
            <v>346243</v>
          </cell>
          <cell r="J326">
            <v>0</v>
          </cell>
          <cell r="K326">
            <v>1632</v>
          </cell>
          <cell r="L326">
            <v>0</v>
          </cell>
          <cell r="M326">
            <v>0</v>
          </cell>
          <cell r="N326">
            <v>0</v>
          </cell>
          <cell r="O326">
            <v>0</v>
          </cell>
          <cell r="P326">
            <v>74314006.299999997</v>
          </cell>
          <cell r="Q326">
            <v>37157003.299999997</v>
          </cell>
          <cell r="R326">
            <v>36413863</v>
          </cell>
          <cell r="S326">
            <v>0</v>
          </cell>
          <cell r="T326">
            <v>743140</v>
          </cell>
          <cell r="U326">
            <v>74314006</v>
          </cell>
          <cell r="V326">
            <v>0</v>
          </cell>
          <cell r="W326">
            <v>37157003.299999997</v>
          </cell>
          <cell r="X326">
            <v>346243</v>
          </cell>
          <cell r="Y326">
            <v>346243</v>
          </cell>
          <cell r="Z326">
            <v>1632</v>
          </cell>
          <cell r="AA326">
            <v>1632</v>
          </cell>
          <cell r="AB326">
            <v>0</v>
          </cell>
          <cell r="AC326">
            <v>0</v>
          </cell>
          <cell r="AD326">
            <v>0</v>
          </cell>
          <cell r="AE326">
            <v>0</v>
          </cell>
          <cell r="AF326">
            <v>0</v>
          </cell>
          <cell r="AG326">
            <v>0</v>
          </cell>
          <cell r="AH326">
            <v>0</v>
          </cell>
          <cell r="AI326">
            <v>0</v>
          </cell>
          <cell r="AJ326">
            <v>0</v>
          </cell>
          <cell r="AK326">
            <v>0</v>
          </cell>
          <cell r="AL326">
            <v>0</v>
          </cell>
          <cell r="AM326">
            <v>-140662.5</v>
          </cell>
          <cell r="AN326">
            <v>-137849.25</v>
          </cell>
          <cell r="AO326">
            <v>0</v>
          </cell>
          <cell r="AP326">
            <v>-2813.25</v>
          </cell>
          <cell r="AQ326">
            <v>-281325</v>
          </cell>
          <cell r="AR326">
            <v>37016341</v>
          </cell>
          <cell r="AS326">
            <v>36623889</v>
          </cell>
          <cell r="AT326">
            <v>0</v>
          </cell>
          <cell r="AU326">
            <v>740327</v>
          </cell>
          <cell r="AV326">
            <v>74380556</v>
          </cell>
          <cell r="AW326">
            <v>390252</v>
          </cell>
          <cell r="AX326">
            <v>0</v>
          </cell>
          <cell r="AY326">
            <v>7889</v>
          </cell>
          <cell r="AZ326">
            <v>398141</v>
          </cell>
          <cell r="BA326">
            <v>1203442</v>
          </cell>
          <cell r="BB326">
            <v>0</v>
          </cell>
          <cell r="BC326">
            <v>24560</v>
          </cell>
          <cell r="BD326">
            <v>1228002</v>
          </cell>
          <cell r="BE326">
            <v>0</v>
          </cell>
          <cell r="BF326">
            <v>0</v>
          </cell>
          <cell r="BG326">
            <v>0</v>
          </cell>
          <cell r="BH326">
            <v>0</v>
          </cell>
          <cell r="BI326">
            <v>0</v>
          </cell>
          <cell r="BJ326">
            <v>0</v>
          </cell>
          <cell r="BK326">
            <v>0</v>
          </cell>
          <cell r="BL326">
            <v>0</v>
          </cell>
          <cell r="BM326">
            <v>4952</v>
          </cell>
          <cell r="BN326">
            <v>0</v>
          </cell>
          <cell r="BO326">
            <v>101</v>
          </cell>
          <cell r="BP326">
            <v>5053</v>
          </cell>
          <cell r="BQ326">
            <v>495202</v>
          </cell>
          <cell r="BR326">
            <v>0</v>
          </cell>
          <cell r="BS326">
            <v>10106</v>
          </cell>
          <cell r="BT326">
            <v>505308</v>
          </cell>
          <cell r="BU326">
            <v>2093848</v>
          </cell>
          <cell r="BV326">
            <v>0</v>
          </cell>
          <cell r="BW326">
            <v>42656</v>
          </cell>
          <cell r="BX326">
            <v>2136504</v>
          </cell>
          <cell r="BY326" t="str">
            <v>Wolverhampton</v>
          </cell>
          <cell r="BZ326" t="str">
            <v>MD</v>
          </cell>
          <cell r="CA326" t="str">
            <v>West Midlands Fire</v>
          </cell>
        </row>
        <row r="327">
          <cell r="A327">
            <v>320</v>
          </cell>
          <cell r="B327" t="str">
            <v>Worcester</v>
          </cell>
          <cell r="C327" t="str">
            <v>E1837</v>
          </cell>
          <cell r="D327">
            <v>40302543.5</v>
          </cell>
          <cell r="E327">
            <v>29041</v>
          </cell>
          <cell r="F327">
            <v>0</v>
          </cell>
          <cell r="G327">
            <v>139191</v>
          </cell>
          <cell r="H327">
            <v>0</v>
          </cell>
          <cell r="I327">
            <v>139191</v>
          </cell>
          <cell r="J327">
            <v>0</v>
          </cell>
          <cell r="K327">
            <v>0</v>
          </cell>
          <cell r="L327">
            <v>0</v>
          </cell>
          <cell r="M327">
            <v>0</v>
          </cell>
          <cell r="N327">
            <v>0</v>
          </cell>
          <cell r="O327">
            <v>0</v>
          </cell>
          <cell r="P327">
            <v>40192393.5</v>
          </cell>
          <cell r="Q327">
            <v>20096197.5</v>
          </cell>
          <cell r="R327">
            <v>16076957</v>
          </cell>
          <cell r="S327">
            <v>3617315</v>
          </cell>
          <cell r="T327">
            <v>401924</v>
          </cell>
          <cell r="U327">
            <v>40192393</v>
          </cell>
          <cell r="V327">
            <v>0</v>
          </cell>
          <cell r="W327">
            <v>20096197.5</v>
          </cell>
          <cell r="X327">
            <v>139191</v>
          </cell>
          <cell r="Y327">
            <v>139191</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20096197</v>
          </cell>
          <cell r="AS327">
            <v>16216148</v>
          </cell>
          <cell r="AT327">
            <v>3617315</v>
          </cell>
          <cell r="AU327">
            <v>401924</v>
          </cell>
          <cell r="AV327">
            <v>40331584</v>
          </cell>
          <cell r="AW327">
            <v>172146</v>
          </cell>
          <cell r="AX327">
            <v>38400</v>
          </cell>
          <cell r="AY327">
            <v>4267</v>
          </cell>
          <cell r="AZ327">
            <v>214813</v>
          </cell>
          <cell r="BA327">
            <v>342097</v>
          </cell>
          <cell r="BB327">
            <v>76972</v>
          </cell>
          <cell r="BC327">
            <v>8552</v>
          </cell>
          <cell r="BD327">
            <v>427621</v>
          </cell>
          <cell r="BE327">
            <v>0</v>
          </cell>
          <cell r="BF327">
            <v>0</v>
          </cell>
          <cell r="BG327">
            <v>0</v>
          </cell>
          <cell r="BH327">
            <v>0</v>
          </cell>
          <cell r="BI327">
            <v>0</v>
          </cell>
          <cell r="BJ327">
            <v>0</v>
          </cell>
          <cell r="BK327">
            <v>0</v>
          </cell>
          <cell r="BL327">
            <v>0</v>
          </cell>
          <cell r="BM327">
            <v>28099</v>
          </cell>
          <cell r="BN327">
            <v>6323</v>
          </cell>
          <cell r="BO327">
            <v>703</v>
          </cell>
          <cell r="BP327">
            <v>35125</v>
          </cell>
          <cell r="BQ327">
            <v>213185</v>
          </cell>
          <cell r="BR327">
            <v>47967</v>
          </cell>
          <cell r="BS327">
            <v>5330</v>
          </cell>
          <cell r="BT327">
            <v>266482</v>
          </cell>
          <cell r="BU327">
            <v>755527</v>
          </cell>
          <cell r="BV327">
            <v>169662</v>
          </cell>
          <cell r="BW327">
            <v>18852</v>
          </cell>
          <cell r="BX327">
            <v>944041</v>
          </cell>
          <cell r="BY327" t="str">
            <v>Worcester</v>
          </cell>
          <cell r="BZ327" t="str">
            <v>Worcestershire</v>
          </cell>
          <cell r="CA327" t="str">
            <v>Hereford and Worcester Fire Authority</v>
          </cell>
        </row>
        <row r="328">
          <cell r="A328">
            <v>321</v>
          </cell>
          <cell r="B328" t="str">
            <v>Worthing</v>
          </cell>
          <cell r="C328" t="str">
            <v>E3837</v>
          </cell>
          <cell r="D328">
            <v>29883312</v>
          </cell>
          <cell r="E328">
            <v>0</v>
          </cell>
          <cell r="F328">
            <v>6061</v>
          </cell>
          <cell r="G328">
            <v>132502</v>
          </cell>
          <cell r="H328">
            <v>0</v>
          </cell>
          <cell r="I328">
            <v>132502</v>
          </cell>
          <cell r="J328">
            <v>0</v>
          </cell>
          <cell r="K328">
            <v>0</v>
          </cell>
          <cell r="L328">
            <v>0</v>
          </cell>
          <cell r="M328">
            <v>0</v>
          </cell>
          <cell r="N328">
            <v>0</v>
          </cell>
          <cell r="O328">
            <v>0</v>
          </cell>
          <cell r="P328">
            <v>29744749</v>
          </cell>
          <cell r="Q328">
            <v>14872374</v>
          </cell>
          <cell r="R328">
            <v>11897900</v>
          </cell>
          <cell r="S328">
            <v>2974475</v>
          </cell>
          <cell r="T328">
            <v>0</v>
          </cell>
          <cell r="U328">
            <v>29744749</v>
          </cell>
          <cell r="V328">
            <v>0</v>
          </cell>
          <cell r="W328">
            <v>14872374</v>
          </cell>
          <cell r="X328">
            <v>132502</v>
          </cell>
          <cell r="Y328">
            <v>132502</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68415</v>
          </cell>
          <cell r="AN328">
            <v>54732</v>
          </cell>
          <cell r="AO328">
            <v>13683</v>
          </cell>
          <cell r="AP328">
            <v>0</v>
          </cell>
          <cell r="AQ328">
            <v>136830</v>
          </cell>
          <cell r="AR328">
            <v>14940789</v>
          </cell>
          <cell r="AS328">
            <v>12085134</v>
          </cell>
          <cell r="AT328">
            <v>2988158</v>
          </cell>
          <cell r="AU328">
            <v>0</v>
          </cell>
          <cell r="AV328">
            <v>30014081</v>
          </cell>
          <cell r="AW328">
            <v>127711</v>
          </cell>
          <cell r="AX328">
            <v>31576</v>
          </cell>
          <cell r="AY328">
            <v>0</v>
          </cell>
          <cell r="AZ328">
            <v>159287</v>
          </cell>
          <cell r="BA328">
            <v>396879</v>
          </cell>
          <cell r="BB328">
            <v>99220</v>
          </cell>
          <cell r="BC328">
            <v>0</v>
          </cell>
          <cell r="BD328">
            <v>496099</v>
          </cell>
          <cell r="BE328">
            <v>0</v>
          </cell>
          <cell r="BF328">
            <v>0</v>
          </cell>
          <cell r="BG328">
            <v>0</v>
          </cell>
          <cell r="BH328">
            <v>0</v>
          </cell>
          <cell r="BI328">
            <v>9742</v>
          </cell>
          <cell r="BJ328">
            <v>2436</v>
          </cell>
          <cell r="BK328">
            <v>0</v>
          </cell>
          <cell r="BL328">
            <v>12178</v>
          </cell>
          <cell r="BM328">
            <v>0</v>
          </cell>
          <cell r="BN328">
            <v>0</v>
          </cell>
          <cell r="BO328">
            <v>0</v>
          </cell>
          <cell r="BP328">
            <v>0</v>
          </cell>
          <cell r="BQ328">
            <v>479032</v>
          </cell>
          <cell r="BR328">
            <v>119758</v>
          </cell>
          <cell r="BS328">
            <v>0</v>
          </cell>
          <cell r="BT328">
            <v>598790</v>
          </cell>
          <cell r="BU328">
            <v>1013364</v>
          </cell>
          <cell r="BV328">
            <v>252990</v>
          </cell>
          <cell r="BW328">
            <v>0</v>
          </cell>
          <cell r="BX328">
            <v>1266354</v>
          </cell>
          <cell r="BY328" t="str">
            <v>Worthing</v>
          </cell>
          <cell r="BZ328" t="str">
            <v>West Sussex</v>
          </cell>
          <cell r="CA328" t="str">
            <v>County</v>
          </cell>
        </row>
        <row r="329">
          <cell r="A329">
            <v>322</v>
          </cell>
          <cell r="B329" t="str">
            <v>Wychavon</v>
          </cell>
          <cell r="C329" t="str">
            <v>E1838</v>
          </cell>
          <cell r="D329">
            <v>38992284.399999999</v>
          </cell>
          <cell r="E329">
            <v>31316</v>
          </cell>
          <cell r="F329">
            <v>0</v>
          </cell>
          <cell r="G329">
            <v>188752</v>
          </cell>
          <cell r="H329">
            <v>0</v>
          </cell>
          <cell r="I329">
            <v>188752</v>
          </cell>
          <cell r="J329">
            <v>0</v>
          </cell>
          <cell r="K329">
            <v>0</v>
          </cell>
          <cell r="L329">
            <v>0</v>
          </cell>
          <cell r="M329">
            <v>0</v>
          </cell>
          <cell r="N329">
            <v>0</v>
          </cell>
          <cell r="O329">
            <v>0</v>
          </cell>
          <cell r="P329">
            <v>38834848.399999999</v>
          </cell>
          <cell r="Q329">
            <v>19417425.399999999</v>
          </cell>
          <cell r="R329">
            <v>15533939</v>
          </cell>
          <cell r="S329">
            <v>3495136</v>
          </cell>
          <cell r="T329">
            <v>388348</v>
          </cell>
          <cell r="U329">
            <v>38834848</v>
          </cell>
          <cell r="V329">
            <v>0</v>
          </cell>
          <cell r="W329">
            <v>19417425.399999999</v>
          </cell>
          <cell r="X329">
            <v>188752</v>
          </cell>
          <cell r="Y329">
            <v>188752</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19417425</v>
          </cell>
          <cell r="AS329">
            <v>15722691</v>
          </cell>
          <cell r="AT329">
            <v>3495136</v>
          </cell>
          <cell r="AU329">
            <v>388348</v>
          </cell>
          <cell r="AV329">
            <v>39023600</v>
          </cell>
          <cell r="AW329">
            <v>166908</v>
          </cell>
          <cell r="AX329">
            <v>37103</v>
          </cell>
          <cell r="AY329">
            <v>4123</v>
          </cell>
          <cell r="AZ329">
            <v>208134</v>
          </cell>
          <cell r="BA329">
            <v>577776</v>
          </cell>
          <cell r="BB329">
            <v>129999</v>
          </cell>
          <cell r="BC329">
            <v>14444</v>
          </cell>
          <cell r="BD329">
            <v>722219</v>
          </cell>
          <cell r="BE329">
            <v>0</v>
          </cell>
          <cell r="BF329">
            <v>0</v>
          </cell>
          <cell r="BG329">
            <v>0</v>
          </cell>
          <cell r="BH329">
            <v>0</v>
          </cell>
          <cell r="BI329">
            <v>0</v>
          </cell>
          <cell r="BJ329">
            <v>0</v>
          </cell>
          <cell r="BK329">
            <v>0</v>
          </cell>
          <cell r="BL329">
            <v>0</v>
          </cell>
          <cell r="BM329">
            <v>19888</v>
          </cell>
          <cell r="BN329">
            <v>4475</v>
          </cell>
          <cell r="BO329">
            <v>497</v>
          </cell>
          <cell r="BP329">
            <v>24860</v>
          </cell>
          <cell r="BQ329">
            <v>218593</v>
          </cell>
          <cell r="BR329">
            <v>49183</v>
          </cell>
          <cell r="BS329">
            <v>5465</v>
          </cell>
          <cell r="BT329">
            <v>273241</v>
          </cell>
          <cell r="BU329">
            <v>983165</v>
          </cell>
          <cell r="BV329">
            <v>220760</v>
          </cell>
          <cell r="BW329">
            <v>24529</v>
          </cell>
          <cell r="BX329">
            <v>1228454</v>
          </cell>
          <cell r="BY329" t="str">
            <v>Wychavon</v>
          </cell>
          <cell r="BZ329" t="str">
            <v>Worcestershire</v>
          </cell>
          <cell r="CA329" t="str">
            <v>Hereford and Worcester Fire Authority</v>
          </cell>
        </row>
        <row r="330">
          <cell r="A330">
            <v>323</v>
          </cell>
          <cell r="B330" t="str">
            <v>Wycombe</v>
          </cell>
          <cell r="C330" t="str">
            <v>E0435</v>
          </cell>
          <cell r="D330">
            <v>66975516.700000003</v>
          </cell>
          <cell r="E330">
            <v>0</v>
          </cell>
          <cell r="F330">
            <v>36389.83</v>
          </cell>
          <cell r="G330">
            <v>247286</v>
          </cell>
          <cell r="H330">
            <v>5000</v>
          </cell>
          <cell r="I330">
            <v>252286</v>
          </cell>
          <cell r="J330">
            <v>0</v>
          </cell>
          <cell r="K330">
            <v>0</v>
          </cell>
          <cell r="L330">
            <v>0</v>
          </cell>
          <cell r="M330">
            <v>0</v>
          </cell>
          <cell r="N330">
            <v>0</v>
          </cell>
          <cell r="O330">
            <v>0</v>
          </cell>
          <cell r="P330">
            <v>66686840.899999999</v>
          </cell>
          <cell r="Q330">
            <v>33343420.899999999</v>
          </cell>
          <cell r="R330">
            <v>26674736</v>
          </cell>
          <cell r="S330">
            <v>6001816</v>
          </cell>
          <cell r="T330">
            <v>666868</v>
          </cell>
          <cell r="U330">
            <v>66686841</v>
          </cell>
          <cell r="V330">
            <v>0</v>
          </cell>
          <cell r="W330">
            <v>33343420.899999999</v>
          </cell>
          <cell r="X330">
            <v>252286</v>
          </cell>
          <cell r="Y330">
            <v>252286</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-4416854</v>
          </cell>
          <cell r="AN330">
            <v>-3533483.2</v>
          </cell>
          <cell r="AO330">
            <v>-795033.72</v>
          </cell>
          <cell r="AP330">
            <v>-88337.08</v>
          </cell>
          <cell r="AQ330">
            <v>-8833708</v>
          </cell>
          <cell r="AR330">
            <v>28926567</v>
          </cell>
          <cell r="AS330">
            <v>23393539</v>
          </cell>
          <cell r="AT330">
            <v>5206782</v>
          </cell>
          <cell r="AU330">
            <v>578531</v>
          </cell>
          <cell r="AV330">
            <v>58105419</v>
          </cell>
          <cell r="AW330">
            <v>285849</v>
          </cell>
          <cell r="AX330">
            <v>63714</v>
          </cell>
          <cell r="AY330">
            <v>7079</v>
          </cell>
          <cell r="AZ330">
            <v>356642</v>
          </cell>
          <cell r="BA330">
            <v>405535</v>
          </cell>
          <cell r="BB330">
            <v>91245</v>
          </cell>
          <cell r="BC330">
            <v>10138</v>
          </cell>
          <cell r="BD330">
            <v>506918</v>
          </cell>
          <cell r="BE330">
            <v>42688</v>
          </cell>
          <cell r="BF330">
            <v>9605</v>
          </cell>
          <cell r="BG330">
            <v>1067</v>
          </cell>
          <cell r="BH330">
            <v>53360</v>
          </cell>
          <cell r="BI330">
            <v>20212</v>
          </cell>
          <cell r="BJ330">
            <v>4548</v>
          </cell>
          <cell r="BK330">
            <v>505</v>
          </cell>
          <cell r="BL330">
            <v>25265</v>
          </cell>
          <cell r="BM330">
            <v>310455</v>
          </cell>
          <cell r="BN330">
            <v>69852</v>
          </cell>
          <cell r="BO330">
            <v>7761</v>
          </cell>
          <cell r="BP330">
            <v>388068</v>
          </cell>
          <cell r="BQ330">
            <v>161011</v>
          </cell>
          <cell r="BR330">
            <v>36228</v>
          </cell>
          <cell r="BS330">
            <v>4025</v>
          </cell>
          <cell r="BT330">
            <v>201264</v>
          </cell>
          <cell r="BU330">
            <v>1225750</v>
          </cell>
          <cell r="BV330">
            <v>275192</v>
          </cell>
          <cell r="BW330">
            <v>30575</v>
          </cell>
          <cell r="BX330">
            <v>1531517</v>
          </cell>
          <cell r="BY330" t="str">
            <v>Wycombe</v>
          </cell>
          <cell r="BZ330" t="str">
            <v>Buckinghamshire</v>
          </cell>
          <cell r="CA330" t="str">
            <v>Buckinghamshire Fire Authority</v>
          </cell>
        </row>
        <row r="331">
          <cell r="A331">
            <v>324</v>
          </cell>
          <cell r="B331" t="str">
            <v>Wyre</v>
          </cell>
          <cell r="C331" t="str">
            <v>E2344</v>
          </cell>
          <cell r="D331">
            <v>25536625.199999999</v>
          </cell>
          <cell r="E331">
            <v>90941</v>
          </cell>
          <cell r="F331">
            <v>0</v>
          </cell>
          <cell r="G331">
            <v>154288</v>
          </cell>
          <cell r="H331">
            <v>0</v>
          </cell>
          <cell r="I331">
            <v>154288</v>
          </cell>
          <cell r="J331">
            <v>0</v>
          </cell>
          <cell r="K331">
            <v>0</v>
          </cell>
          <cell r="L331">
            <v>0</v>
          </cell>
          <cell r="M331">
            <v>0</v>
          </cell>
          <cell r="N331">
            <v>0</v>
          </cell>
          <cell r="O331">
            <v>0</v>
          </cell>
          <cell r="P331">
            <v>25473278.199999999</v>
          </cell>
          <cell r="Q331">
            <v>12736639.199999999</v>
          </cell>
          <cell r="R331">
            <v>10189311</v>
          </cell>
          <cell r="S331">
            <v>2292595</v>
          </cell>
          <cell r="T331">
            <v>254733</v>
          </cell>
          <cell r="U331">
            <v>25473278</v>
          </cell>
          <cell r="V331">
            <v>0</v>
          </cell>
          <cell r="W331">
            <v>12736639.199999999</v>
          </cell>
          <cell r="X331">
            <v>154288</v>
          </cell>
          <cell r="Y331">
            <v>154288</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11600.17</v>
          </cell>
          <cell r="AN331">
            <v>9280.1299999999992</v>
          </cell>
          <cell r="AO331">
            <v>2088.0300000000002</v>
          </cell>
          <cell r="AP331">
            <v>232</v>
          </cell>
          <cell r="AQ331">
            <v>23200.33</v>
          </cell>
          <cell r="AR331">
            <v>12748239</v>
          </cell>
          <cell r="AS331">
            <v>10352879</v>
          </cell>
          <cell r="AT331">
            <v>2294683</v>
          </cell>
          <cell r="AU331">
            <v>254965</v>
          </cell>
          <cell r="AV331">
            <v>25650766</v>
          </cell>
          <cell r="AW331">
            <v>109805</v>
          </cell>
          <cell r="AX331">
            <v>24338</v>
          </cell>
          <cell r="AY331">
            <v>2704</v>
          </cell>
          <cell r="AZ331">
            <v>136847</v>
          </cell>
          <cell r="BA331">
            <v>558261</v>
          </cell>
          <cell r="BB331">
            <v>125609</v>
          </cell>
          <cell r="BC331">
            <v>13957</v>
          </cell>
          <cell r="BD331">
            <v>697827</v>
          </cell>
          <cell r="BE331">
            <v>0</v>
          </cell>
          <cell r="BF331">
            <v>0</v>
          </cell>
          <cell r="BG331">
            <v>0</v>
          </cell>
          <cell r="BH331">
            <v>0</v>
          </cell>
          <cell r="BI331">
            <v>0</v>
          </cell>
          <cell r="BJ331">
            <v>0</v>
          </cell>
          <cell r="BK331">
            <v>0</v>
          </cell>
          <cell r="BL331">
            <v>0</v>
          </cell>
          <cell r="BM331">
            <v>0</v>
          </cell>
          <cell r="BN331">
            <v>0</v>
          </cell>
          <cell r="BO331">
            <v>0</v>
          </cell>
          <cell r="BP331">
            <v>0</v>
          </cell>
          <cell r="BQ331">
            <v>296888</v>
          </cell>
          <cell r="BR331">
            <v>66800</v>
          </cell>
          <cell r="BS331">
            <v>7422</v>
          </cell>
          <cell r="BT331">
            <v>371110</v>
          </cell>
          <cell r="BU331">
            <v>964954</v>
          </cell>
          <cell r="BV331">
            <v>216747</v>
          </cell>
          <cell r="BW331">
            <v>24083</v>
          </cell>
          <cell r="BX331">
            <v>1205784</v>
          </cell>
          <cell r="BY331" t="str">
            <v>Wyre</v>
          </cell>
          <cell r="BZ331" t="str">
            <v>Lancashire</v>
          </cell>
          <cell r="CA331" t="str">
            <v>Lancashire Fire Authority</v>
          </cell>
        </row>
        <row r="332">
          <cell r="A332">
            <v>325</v>
          </cell>
          <cell r="B332" t="str">
            <v>Wyre Forest</v>
          </cell>
          <cell r="C332" t="str">
            <v>E1839</v>
          </cell>
          <cell r="D332">
            <v>28909369.399999999</v>
          </cell>
          <cell r="E332">
            <v>18377.93</v>
          </cell>
          <cell r="F332">
            <v>0</v>
          </cell>
          <cell r="G332">
            <v>137170</v>
          </cell>
          <cell r="H332">
            <v>0</v>
          </cell>
          <cell r="I332">
            <v>137170</v>
          </cell>
          <cell r="J332">
            <v>0</v>
          </cell>
          <cell r="K332">
            <v>0</v>
          </cell>
          <cell r="L332">
            <v>0</v>
          </cell>
          <cell r="M332">
            <v>0</v>
          </cell>
          <cell r="N332">
            <v>0</v>
          </cell>
          <cell r="O332">
            <v>0</v>
          </cell>
          <cell r="P332">
            <v>28790577.399999999</v>
          </cell>
          <cell r="Q332">
            <v>14395288.4</v>
          </cell>
          <cell r="R332">
            <v>11516231</v>
          </cell>
          <cell r="S332">
            <v>2591152</v>
          </cell>
          <cell r="T332">
            <v>287906</v>
          </cell>
          <cell r="U332">
            <v>28790577</v>
          </cell>
          <cell r="V332">
            <v>0</v>
          </cell>
          <cell r="W332">
            <v>14395288.4</v>
          </cell>
          <cell r="X332">
            <v>137170</v>
          </cell>
          <cell r="Y332">
            <v>137170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14395288</v>
          </cell>
          <cell r="AS332">
            <v>11653401</v>
          </cell>
          <cell r="AT332">
            <v>2591152</v>
          </cell>
          <cell r="AU332">
            <v>287906</v>
          </cell>
          <cell r="AV332">
            <v>28927747</v>
          </cell>
          <cell r="AW332">
            <v>123709</v>
          </cell>
          <cell r="AX332">
            <v>27507</v>
          </cell>
          <cell r="AY332">
            <v>3056</v>
          </cell>
          <cell r="AZ332">
            <v>154272</v>
          </cell>
          <cell r="BA332">
            <v>407381</v>
          </cell>
          <cell r="BB332">
            <v>91661</v>
          </cell>
          <cell r="BC332">
            <v>10185</v>
          </cell>
          <cell r="BD332">
            <v>509227</v>
          </cell>
          <cell r="BE332">
            <v>0</v>
          </cell>
          <cell r="BF332">
            <v>0</v>
          </cell>
          <cell r="BG332">
            <v>0</v>
          </cell>
          <cell r="BH332">
            <v>0</v>
          </cell>
          <cell r="BI332">
            <v>0</v>
          </cell>
          <cell r="BJ332">
            <v>0</v>
          </cell>
          <cell r="BK332">
            <v>0</v>
          </cell>
          <cell r="BL332">
            <v>0</v>
          </cell>
          <cell r="BM332">
            <v>31421</v>
          </cell>
          <cell r="BN332">
            <v>7070</v>
          </cell>
          <cell r="BO332">
            <v>786</v>
          </cell>
          <cell r="BP332">
            <v>39277</v>
          </cell>
          <cell r="BQ332">
            <v>127338</v>
          </cell>
          <cell r="BR332">
            <v>28651</v>
          </cell>
          <cell r="BS332">
            <v>3183</v>
          </cell>
          <cell r="BT332">
            <v>159172</v>
          </cell>
          <cell r="BU332">
            <v>689849</v>
          </cell>
          <cell r="BV332">
            <v>154889</v>
          </cell>
          <cell r="BW332">
            <v>17210</v>
          </cell>
          <cell r="BX332">
            <v>861948</v>
          </cell>
          <cell r="BY332" t="str">
            <v>Wyre Forest</v>
          </cell>
          <cell r="BZ332" t="str">
            <v>Worcestershire</v>
          </cell>
          <cell r="CA332" t="str">
            <v>Hereford and Worcester Fire Authority</v>
          </cell>
        </row>
        <row r="333">
          <cell r="A333">
            <v>326</v>
          </cell>
          <cell r="B333" t="str">
            <v>York</v>
          </cell>
          <cell r="C333" t="str">
            <v>E2701</v>
          </cell>
          <cell r="D333">
            <v>93988168</v>
          </cell>
          <cell r="E333">
            <v>101000</v>
          </cell>
          <cell r="F333">
            <v>0</v>
          </cell>
          <cell r="G333">
            <v>294970</v>
          </cell>
          <cell r="H333">
            <v>0</v>
          </cell>
          <cell r="I333">
            <v>294970</v>
          </cell>
          <cell r="J333">
            <v>0</v>
          </cell>
          <cell r="K333">
            <v>0</v>
          </cell>
          <cell r="L333">
            <v>0</v>
          </cell>
          <cell r="M333">
            <v>0</v>
          </cell>
          <cell r="N333">
            <v>0</v>
          </cell>
          <cell r="O333">
            <v>0</v>
          </cell>
          <cell r="P333">
            <v>93794198</v>
          </cell>
          <cell r="Q333">
            <v>46897099</v>
          </cell>
          <cell r="R333">
            <v>45959157</v>
          </cell>
          <cell r="S333">
            <v>0</v>
          </cell>
          <cell r="T333">
            <v>937942</v>
          </cell>
          <cell r="U333">
            <v>93794198</v>
          </cell>
          <cell r="V333">
            <v>0</v>
          </cell>
          <cell r="W333">
            <v>46897099</v>
          </cell>
          <cell r="X333">
            <v>294970</v>
          </cell>
          <cell r="Y333">
            <v>294970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13880</v>
          </cell>
          <cell r="AN333">
            <v>13602.4</v>
          </cell>
          <cell r="AO333">
            <v>0</v>
          </cell>
          <cell r="AP333">
            <v>277.60000000000002</v>
          </cell>
          <cell r="AQ333">
            <v>27760</v>
          </cell>
          <cell r="AR333">
            <v>46910979</v>
          </cell>
          <cell r="AS333">
            <v>46267729</v>
          </cell>
          <cell r="AT333">
            <v>0</v>
          </cell>
          <cell r="AU333">
            <v>938220</v>
          </cell>
          <cell r="AV333">
            <v>94116928</v>
          </cell>
          <cell r="AW333">
            <v>491020</v>
          </cell>
          <cell r="AX333">
            <v>0</v>
          </cell>
          <cell r="AY333">
            <v>9957</v>
          </cell>
          <cell r="AZ333">
            <v>500977</v>
          </cell>
          <cell r="BA333">
            <v>742803</v>
          </cell>
          <cell r="BB333">
            <v>0</v>
          </cell>
          <cell r="BC333">
            <v>15159</v>
          </cell>
          <cell r="BD333">
            <v>757962</v>
          </cell>
          <cell r="BE333">
            <v>49520</v>
          </cell>
          <cell r="BF333">
            <v>0</v>
          </cell>
          <cell r="BG333">
            <v>1011</v>
          </cell>
          <cell r="BH333">
            <v>50531</v>
          </cell>
          <cell r="BI333">
            <v>123800</v>
          </cell>
          <cell r="BJ333">
            <v>0</v>
          </cell>
          <cell r="BK333">
            <v>2527</v>
          </cell>
          <cell r="BL333">
            <v>126327</v>
          </cell>
          <cell r="BM333">
            <v>148560</v>
          </cell>
          <cell r="BN333">
            <v>0</v>
          </cell>
          <cell r="BO333">
            <v>3032</v>
          </cell>
          <cell r="BP333">
            <v>151592</v>
          </cell>
          <cell r="BQ333">
            <v>623954</v>
          </cell>
          <cell r="BR333">
            <v>0</v>
          </cell>
          <cell r="BS333">
            <v>12734</v>
          </cell>
          <cell r="BT333">
            <v>636688</v>
          </cell>
          <cell r="BU333">
            <v>2179657</v>
          </cell>
          <cell r="BV333">
            <v>0</v>
          </cell>
          <cell r="BW333">
            <v>44420</v>
          </cell>
          <cell r="BX333">
            <v>2224077</v>
          </cell>
          <cell r="BY333" t="str">
            <v>York UA</v>
          </cell>
          <cell r="BZ333" t="str">
            <v>UA</v>
          </cell>
          <cell r="CA333" t="str">
            <v>North Yorkshire Fire Authority</v>
          </cell>
        </row>
        <row r="334">
          <cell r="A334">
            <v>327</v>
          </cell>
          <cell r="B334" t="str">
            <v>England</v>
          </cell>
          <cell r="C334" t="str">
            <v>EZZZZ</v>
          </cell>
          <cell r="D334">
            <v>22435144785.450005</v>
          </cell>
          <cell r="E334">
            <v>82920308.560000002</v>
          </cell>
          <cell r="F334">
            <v>9045578.2400000021</v>
          </cell>
          <cell r="G334">
            <v>83999996</v>
          </cell>
          <cell r="H334">
            <v>99198</v>
          </cell>
          <cell r="I334">
            <v>84099194</v>
          </cell>
          <cell r="J334">
            <v>10743000</v>
          </cell>
          <cell r="K334">
            <v>8986747.5</v>
          </cell>
          <cell r="L334">
            <v>10261844</v>
          </cell>
          <cell r="M334">
            <v>8680749</v>
          </cell>
          <cell r="N334">
            <v>8087962</v>
          </cell>
          <cell r="O334">
            <v>592787</v>
          </cell>
          <cell r="P334">
            <v>22386247983.950012</v>
          </cell>
          <cell r="Q334">
            <v>11193123997.879993</v>
          </cell>
          <cell r="R334">
            <v>9067595229.5</v>
          </cell>
          <cell r="S334">
            <v>2001298668.3</v>
          </cell>
          <cell r="T334">
            <v>124230088</v>
          </cell>
          <cell r="U334">
            <v>22386247983.400002</v>
          </cell>
          <cell r="V334">
            <v>5969159</v>
          </cell>
          <cell r="W334">
            <v>11187154839.379993</v>
          </cell>
          <cell r="X334">
            <v>84099194</v>
          </cell>
          <cell r="Y334">
            <v>84099194</v>
          </cell>
          <cell r="Z334">
            <v>8986747.5</v>
          </cell>
          <cell r="AA334">
            <v>8986747.5</v>
          </cell>
          <cell r="AB334">
            <v>10261844</v>
          </cell>
          <cell r="AC334">
            <v>10261844</v>
          </cell>
          <cell r="AD334">
            <v>8087962</v>
          </cell>
          <cell r="AE334">
            <v>592787</v>
          </cell>
          <cell r="AF334">
            <v>8680749</v>
          </cell>
          <cell r="AG334">
            <v>5909279</v>
          </cell>
          <cell r="AH334">
            <v>50344</v>
          </cell>
          <cell r="AI334">
            <v>9536</v>
          </cell>
          <cell r="AJ334">
            <v>5969159</v>
          </cell>
          <cell r="AK334">
            <v>10743000</v>
          </cell>
          <cell r="AL334">
            <v>10743000</v>
          </cell>
          <cell r="AM334">
            <v>-259374093.51999995</v>
          </cell>
          <cell r="AN334">
            <v>-219837331.46999988</v>
          </cell>
          <cell r="AO334">
            <v>-36106046.100000009</v>
          </cell>
          <cell r="AP334">
            <v>-3430714.9300000006</v>
          </cell>
          <cell r="AQ334">
            <v>-518748186.98999995</v>
          </cell>
          <cell r="AR334">
            <v>10927780772.700001</v>
          </cell>
          <cell r="AS334">
            <v>8975845924.2000008</v>
          </cell>
          <cell r="AT334">
            <v>1965835747.49</v>
          </cell>
          <cell r="AU334">
            <v>120808911.06</v>
          </cell>
          <cell r="AV334">
            <v>21990271333.5</v>
          </cell>
          <cell r="AW334">
            <v>97618724</v>
          </cell>
          <cell r="AX334">
            <v>21252036</v>
          </cell>
          <cell r="AY334">
            <v>1318893</v>
          </cell>
          <cell r="AZ334">
            <v>120189653</v>
          </cell>
          <cell r="BA334">
            <v>213984760</v>
          </cell>
          <cell r="BB334">
            <v>31041015</v>
          </cell>
          <cell r="BC334">
            <v>3461108</v>
          </cell>
          <cell r="BD334">
            <v>248486883</v>
          </cell>
          <cell r="BE334">
            <v>3488405</v>
          </cell>
          <cell r="BF334">
            <v>547167</v>
          </cell>
          <cell r="BG334">
            <v>57107</v>
          </cell>
          <cell r="BH334">
            <v>4092679</v>
          </cell>
          <cell r="BI334">
            <v>8876359</v>
          </cell>
          <cell r="BJ334">
            <v>2662676</v>
          </cell>
          <cell r="BK334">
            <v>93206</v>
          </cell>
          <cell r="BL334">
            <v>11632241</v>
          </cell>
          <cell r="BM334">
            <v>20362213</v>
          </cell>
          <cell r="BN334">
            <v>5375007</v>
          </cell>
          <cell r="BO334">
            <v>252643</v>
          </cell>
          <cell r="BP334">
            <v>25989863</v>
          </cell>
          <cell r="BQ334">
            <v>114660651</v>
          </cell>
          <cell r="BR334">
            <v>21207527</v>
          </cell>
          <cell r="BS334">
            <v>1625301</v>
          </cell>
          <cell r="BT334">
            <v>137493479</v>
          </cell>
          <cell r="BU334">
            <v>458991112</v>
          </cell>
          <cell r="BV334">
            <v>82085428</v>
          </cell>
          <cell r="BW334">
            <v>6808258</v>
          </cell>
          <cell r="BX334">
            <v>547884798</v>
          </cell>
          <cell r="BY334" t="str">
            <v>Billing Authority</v>
          </cell>
          <cell r="BZ334" t="str">
            <v xml:space="preserve"> </v>
          </cell>
          <cell r="CA334" t="str">
            <v>Fire Authority</v>
          </cell>
        </row>
      </sheetData>
      <sheetData sheetId="7" refreshError="1"/>
      <sheetData sheetId="8">
        <row r="8">
          <cell r="A8">
            <v>1</v>
          </cell>
          <cell r="B8" t="str">
            <v>Adur</v>
          </cell>
          <cell r="C8" t="str">
            <v>E3831</v>
          </cell>
          <cell r="D8">
            <v>17412895.899999999</v>
          </cell>
          <cell r="E8">
            <v>0</v>
          </cell>
          <cell r="F8">
            <v>0</v>
          </cell>
          <cell r="G8">
            <v>17412895.899999999</v>
          </cell>
          <cell r="H8">
            <v>222700</v>
          </cell>
          <cell r="I8">
            <v>0</v>
          </cell>
          <cell r="J8">
            <v>0</v>
          </cell>
          <cell r="K8">
            <v>222700</v>
          </cell>
          <cell r="L8">
            <v>663500</v>
          </cell>
          <cell r="M8">
            <v>0</v>
          </cell>
          <cell r="N8">
            <v>0</v>
          </cell>
          <cell r="O8">
            <v>663500</v>
          </cell>
          <cell r="P8">
            <v>16526695.9</v>
          </cell>
          <cell r="Q8">
            <v>0</v>
          </cell>
          <cell r="R8">
            <v>0</v>
          </cell>
          <cell r="S8">
            <v>16526695.9</v>
          </cell>
          <cell r="T8">
            <v>0</v>
          </cell>
          <cell r="U8">
            <v>0</v>
          </cell>
          <cell r="V8">
            <v>0</v>
          </cell>
          <cell r="W8">
            <v>0</v>
          </cell>
          <cell r="X8">
            <v>0</v>
          </cell>
          <cell r="Y8">
            <v>0</v>
          </cell>
          <cell r="Z8">
            <v>0</v>
          </cell>
          <cell r="AA8">
            <v>0</v>
          </cell>
          <cell r="AB8">
            <v>0</v>
          </cell>
          <cell r="AC8">
            <v>0</v>
          </cell>
          <cell r="AD8">
            <v>0</v>
          </cell>
        </row>
        <row r="9">
          <cell r="A9">
            <v>2</v>
          </cell>
          <cell r="B9" t="str">
            <v>Allerdale</v>
          </cell>
          <cell r="C9" t="str">
            <v>E0931</v>
          </cell>
          <cell r="D9">
            <v>27246710</v>
          </cell>
          <cell r="E9">
            <v>0</v>
          </cell>
          <cell r="F9">
            <v>0</v>
          </cell>
          <cell r="G9">
            <v>27246710</v>
          </cell>
          <cell r="H9">
            <v>258059</v>
          </cell>
          <cell r="I9">
            <v>0</v>
          </cell>
          <cell r="J9">
            <v>0</v>
          </cell>
          <cell r="K9">
            <v>258059</v>
          </cell>
          <cell r="L9">
            <v>429140</v>
          </cell>
          <cell r="M9">
            <v>0</v>
          </cell>
          <cell r="N9">
            <v>0</v>
          </cell>
          <cell r="O9">
            <v>429140</v>
          </cell>
          <cell r="P9">
            <v>26559511</v>
          </cell>
          <cell r="Q9">
            <v>0</v>
          </cell>
          <cell r="R9">
            <v>0</v>
          </cell>
          <cell r="S9">
            <v>26559511</v>
          </cell>
          <cell r="T9">
            <v>165085</v>
          </cell>
          <cell r="U9">
            <v>0</v>
          </cell>
          <cell r="V9">
            <v>0</v>
          </cell>
          <cell r="W9">
            <v>165085</v>
          </cell>
          <cell r="X9">
            <v>0</v>
          </cell>
          <cell r="Y9">
            <v>0</v>
          </cell>
          <cell r="Z9">
            <v>0</v>
          </cell>
          <cell r="AA9">
            <v>0</v>
          </cell>
          <cell r="AB9">
            <v>0</v>
          </cell>
          <cell r="AC9">
            <v>0</v>
          </cell>
          <cell r="AD9">
            <v>165085</v>
          </cell>
        </row>
        <row r="10">
          <cell r="A10">
            <v>3</v>
          </cell>
          <cell r="B10" t="str">
            <v>Amber Valley</v>
          </cell>
          <cell r="C10" t="str">
            <v>E1031</v>
          </cell>
          <cell r="D10">
            <v>31394606</v>
          </cell>
          <cell r="E10">
            <v>0</v>
          </cell>
          <cell r="F10">
            <v>0</v>
          </cell>
          <cell r="G10">
            <v>31394606</v>
          </cell>
          <cell r="H10">
            <v>471354</v>
          </cell>
          <cell r="I10">
            <v>0</v>
          </cell>
          <cell r="J10">
            <v>0</v>
          </cell>
          <cell r="K10">
            <v>471354</v>
          </cell>
          <cell r="L10">
            <v>143000</v>
          </cell>
          <cell r="M10">
            <v>0</v>
          </cell>
          <cell r="N10">
            <v>0</v>
          </cell>
          <cell r="O10">
            <v>143000</v>
          </cell>
          <cell r="P10">
            <v>30780252</v>
          </cell>
          <cell r="Q10">
            <v>0</v>
          </cell>
          <cell r="R10">
            <v>0</v>
          </cell>
          <cell r="S10">
            <v>30780252</v>
          </cell>
          <cell r="T10">
            <v>0</v>
          </cell>
          <cell r="U10">
            <v>0</v>
          </cell>
          <cell r="V10">
            <v>0</v>
          </cell>
          <cell r="W10">
            <v>0</v>
          </cell>
          <cell r="X10">
            <v>0</v>
          </cell>
          <cell r="Y10">
            <v>0</v>
          </cell>
          <cell r="Z10">
            <v>0</v>
          </cell>
          <cell r="AA10">
            <v>0</v>
          </cell>
          <cell r="AB10">
            <v>0</v>
          </cell>
          <cell r="AC10">
            <v>0</v>
          </cell>
          <cell r="AD10">
            <v>0</v>
          </cell>
        </row>
        <row r="11">
          <cell r="A11">
            <v>4</v>
          </cell>
          <cell r="B11" t="str">
            <v>Arun</v>
          </cell>
          <cell r="C11" t="str">
            <v>E3832</v>
          </cell>
          <cell r="D11">
            <v>34394223.700000003</v>
          </cell>
          <cell r="E11">
            <v>0</v>
          </cell>
          <cell r="F11">
            <v>0</v>
          </cell>
          <cell r="G11">
            <v>34394223.700000003</v>
          </cell>
          <cell r="H11">
            <v>343942.24</v>
          </cell>
          <cell r="I11">
            <v>0</v>
          </cell>
          <cell r="J11">
            <v>0</v>
          </cell>
          <cell r="K11">
            <v>343942.24</v>
          </cell>
          <cell r="L11">
            <v>453926.67</v>
          </cell>
          <cell r="M11">
            <v>0</v>
          </cell>
          <cell r="N11">
            <v>0</v>
          </cell>
          <cell r="O11">
            <v>453926.67</v>
          </cell>
          <cell r="P11">
            <v>33596354.700000003</v>
          </cell>
          <cell r="Q11">
            <v>0</v>
          </cell>
          <cell r="R11">
            <v>0</v>
          </cell>
          <cell r="S11">
            <v>33596354.700000003</v>
          </cell>
          <cell r="T11">
            <v>0</v>
          </cell>
          <cell r="U11">
            <v>0</v>
          </cell>
          <cell r="V11">
            <v>0</v>
          </cell>
          <cell r="W11">
            <v>0</v>
          </cell>
          <cell r="X11">
            <v>0</v>
          </cell>
          <cell r="Y11">
            <v>0</v>
          </cell>
          <cell r="Z11">
            <v>0</v>
          </cell>
          <cell r="AA11">
            <v>0</v>
          </cell>
          <cell r="AB11">
            <v>0</v>
          </cell>
          <cell r="AC11">
            <v>0</v>
          </cell>
          <cell r="AD11">
            <v>0</v>
          </cell>
        </row>
        <row r="12">
          <cell r="A12">
            <v>5</v>
          </cell>
          <cell r="B12" t="str">
            <v>Ashfield</v>
          </cell>
          <cell r="C12" t="str">
            <v>E3031</v>
          </cell>
          <cell r="D12">
            <v>33534639</v>
          </cell>
          <cell r="E12">
            <v>0</v>
          </cell>
          <cell r="F12">
            <v>0</v>
          </cell>
          <cell r="G12">
            <v>33534639</v>
          </cell>
          <cell r="H12">
            <v>335346</v>
          </cell>
          <cell r="I12">
            <v>0</v>
          </cell>
          <cell r="J12">
            <v>0</v>
          </cell>
          <cell r="K12">
            <v>335346</v>
          </cell>
          <cell r="L12">
            <v>234000</v>
          </cell>
          <cell r="M12">
            <v>0</v>
          </cell>
          <cell r="N12">
            <v>0</v>
          </cell>
          <cell r="O12">
            <v>234000</v>
          </cell>
          <cell r="P12">
            <v>32965293</v>
          </cell>
          <cell r="Q12">
            <v>0</v>
          </cell>
          <cell r="R12">
            <v>0</v>
          </cell>
          <cell r="S12">
            <v>32965293</v>
          </cell>
          <cell r="T12">
            <v>0</v>
          </cell>
          <cell r="U12">
            <v>0</v>
          </cell>
          <cell r="V12">
            <v>0</v>
          </cell>
          <cell r="W12">
            <v>0</v>
          </cell>
          <cell r="X12">
            <v>0</v>
          </cell>
          <cell r="Y12">
            <v>0</v>
          </cell>
          <cell r="Z12">
            <v>0</v>
          </cell>
          <cell r="AA12">
            <v>0</v>
          </cell>
          <cell r="AB12">
            <v>0</v>
          </cell>
          <cell r="AC12">
            <v>0</v>
          </cell>
          <cell r="AD12">
            <v>0</v>
          </cell>
        </row>
        <row r="13">
          <cell r="A13">
            <v>6</v>
          </cell>
          <cell r="B13" t="str">
            <v>Ashford</v>
          </cell>
          <cell r="C13" t="str">
            <v>E2231</v>
          </cell>
          <cell r="D13">
            <v>46253291.899999999</v>
          </cell>
          <cell r="E13">
            <v>0</v>
          </cell>
          <cell r="F13">
            <v>0</v>
          </cell>
          <cell r="G13">
            <v>46253291.899999999</v>
          </cell>
          <cell r="H13">
            <v>550000</v>
          </cell>
          <cell r="I13">
            <v>0</v>
          </cell>
          <cell r="J13">
            <v>0</v>
          </cell>
          <cell r="K13">
            <v>550000</v>
          </cell>
          <cell r="L13">
            <v>538913.09</v>
          </cell>
          <cell r="M13">
            <v>0</v>
          </cell>
          <cell r="N13">
            <v>0</v>
          </cell>
          <cell r="O13">
            <v>538913.09</v>
          </cell>
          <cell r="P13">
            <v>45164378.899999999</v>
          </cell>
          <cell r="Q13">
            <v>0</v>
          </cell>
          <cell r="R13">
            <v>0</v>
          </cell>
          <cell r="S13">
            <v>45164378.899999999</v>
          </cell>
          <cell r="T13">
            <v>0</v>
          </cell>
          <cell r="U13">
            <v>0</v>
          </cell>
          <cell r="V13">
            <v>0</v>
          </cell>
          <cell r="W13">
            <v>0</v>
          </cell>
          <cell r="X13">
            <v>0</v>
          </cell>
          <cell r="Y13">
            <v>0</v>
          </cell>
          <cell r="Z13">
            <v>0</v>
          </cell>
          <cell r="AA13">
            <v>0</v>
          </cell>
          <cell r="AB13">
            <v>0</v>
          </cell>
          <cell r="AC13">
            <v>0</v>
          </cell>
          <cell r="AD13">
            <v>0</v>
          </cell>
        </row>
        <row r="14">
          <cell r="A14">
            <v>7</v>
          </cell>
          <cell r="B14" t="str">
            <v>Aylesbury Vale</v>
          </cell>
          <cell r="C14" t="str">
            <v>E0431</v>
          </cell>
          <cell r="D14">
            <v>47448027.899999999</v>
          </cell>
          <cell r="E14">
            <v>0</v>
          </cell>
          <cell r="F14">
            <v>0</v>
          </cell>
          <cell r="G14">
            <v>47448027.899999999</v>
          </cell>
          <cell r="H14">
            <v>79648</v>
          </cell>
          <cell r="I14">
            <v>0</v>
          </cell>
          <cell r="J14">
            <v>0</v>
          </cell>
          <cell r="K14">
            <v>79648</v>
          </cell>
          <cell r="L14">
            <v>0</v>
          </cell>
          <cell r="M14">
            <v>0</v>
          </cell>
          <cell r="N14">
            <v>0</v>
          </cell>
          <cell r="O14">
            <v>0</v>
          </cell>
          <cell r="P14">
            <v>47368379.899999999</v>
          </cell>
          <cell r="Q14">
            <v>0</v>
          </cell>
          <cell r="R14">
            <v>0</v>
          </cell>
          <cell r="S14">
            <v>47368379.899999999</v>
          </cell>
          <cell r="T14">
            <v>0</v>
          </cell>
          <cell r="U14">
            <v>0</v>
          </cell>
          <cell r="V14">
            <v>0</v>
          </cell>
          <cell r="W14">
            <v>0</v>
          </cell>
          <cell r="X14">
            <v>0</v>
          </cell>
          <cell r="Y14">
            <v>0</v>
          </cell>
          <cell r="Z14">
            <v>0</v>
          </cell>
          <cell r="AA14">
            <v>0</v>
          </cell>
          <cell r="AB14">
            <v>0</v>
          </cell>
          <cell r="AC14">
            <v>0</v>
          </cell>
          <cell r="AD14">
            <v>0</v>
          </cell>
        </row>
        <row r="15">
          <cell r="A15">
            <v>8</v>
          </cell>
          <cell r="B15" t="str">
            <v>Babergh</v>
          </cell>
          <cell r="C15" t="str">
            <v>E3531</v>
          </cell>
          <cell r="D15">
            <v>24074686.5</v>
          </cell>
          <cell r="E15">
            <v>0</v>
          </cell>
          <cell r="F15">
            <v>0</v>
          </cell>
          <cell r="G15">
            <v>24074686.5</v>
          </cell>
          <cell r="H15">
            <v>240746.87</v>
          </cell>
          <cell r="I15">
            <v>0</v>
          </cell>
          <cell r="J15">
            <v>0</v>
          </cell>
          <cell r="K15">
            <v>240746.87</v>
          </cell>
          <cell r="L15">
            <v>191175.05</v>
          </cell>
          <cell r="M15">
            <v>0</v>
          </cell>
          <cell r="N15">
            <v>0</v>
          </cell>
          <cell r="O15">
            <v>191175.05</v>
          </cell>
          <cell r="P15">
            <v>23642764.600000001</v>
          </cell>
          <cell r="Q15">
            <v>0</v>
          </cell>
          <cell r="R15">
            <v>0</v>
          </cell>
          <cell r="S15">
            <v>23642764.600000001</v>
          </cell>
          <cell r="T15">
            <v>0</v>
          </cell>
          <cell r="U15">
            <v>0</v>
          </cell>
          <cell r="V15">
            <v>0</v>
          </cell>
          <cell r="W15">
            <v>0</v>
          </cell>
          <cell r="X15">
            <v>0</v>
          </cell>
          <cell r="Y15">
            <v>0</v>
          </cell>
          <cell r="Z15">
            <v>0</v>
          </cell>
          <cell r="AA15">
            <v>0</v>
          </cell>
          <cell r="AB15">
            <v>0</v>
          </cell>
          <cell r="AC15">
            <v>0</v>
          </cell>
          <cell r="AD15">
            <v>0</v>
          </cell>
        </row>
        <row r="16">
          <cell r="A16">
            <v>9</v>
          </cell>
          <cell r="B16" t="str">
            <v>Barking and Dagenham</v>
          </cell>
          <cell r="C16" t="str">
            <v>E5030</v>
          </cell>
          <cell r="D16">
            <v>58449654.200000003</v>
          </cell>
          <cell r="E16">
            <v>0</v>
          </cell>
          <cell r="F16">
            <v>0</v>
          </cell>
          <cell r="G16">
            <v>58449654.200000003</v>
          </cell>
          <cell r="H16">
            <v>1080000</v>
          </cell>
          <cell r="I16">
            <v>0</v>
          </cell>
          <cell r="J16">
            <v>0</v>
          </cell>
          <cell r="K16">
            <v>1080000</v>
          </cell>
          <cell r="L16">
            <v>3227000</v>
          </cell>
          <cell r="M16">
            <v>0</v>
          </cell>
          <cell r="N16">
            <v>0</v>
          </cell>
          <cell r="O16">
            <v>3227000</v>
          </cell>
          <cell r="P16">
            <v>54142654.200000003</v>
          </cell>
          <cell r="Q16">
            <v>0</v>
          </cell>
          <cell r="R16">
            <v>0</v>
          </cell>
          <cell r="S16">
            <v>54142654.200000003</v>
          </cell>
          <cell r="T16">
            <v>0</v>
          </cell>
          <cell r="U16">
            <v>0</v>
          </cell>
          <cell r="V16">
            <v>0</v>
          </cell>
          <cell r="W16">
            <v>0</v>
          </cell>
          <cell r="X16">
            <v>0</v>
          </cell>
          <cell r="Y16">
            <v>0</v>
          </cell>
          <cell r="Z16">
            <v>0</v>
          </cell>
          <cell r="AA16">
            <v>0</v>
          </cell>
          <cell r="AB16">
            <v>0</v>
          </cell>
          <cell r="AC16">
            <v>0</v>
          </cell>
          <cell r="AD16">
            <v>0</v>
          </cell>
        </row>
        <row r="17">
          <cell r="A17">
            <v>10</v>
          </cell>
          <cell r="B17" t="str">
            <v>Barnet</v>
          </cell>
          <cell r="C17" t="str">
            <v>E5031</v>
          </cell>
          <cell r="D17">
            <v>115441875</v>
          </cell>
          <cell r="E17">
            <v>0</v>
          </cell>
          <cell r="F17">
            <v>0</v>
          </cell>
          <cell r="G17">
            <v>115441875</v>
          </cell>
          <cell r="H17">
            <v>1500000</v>
          </cell>
          <cell r="I17">
            <v>0</v>
          </cell>
          <cell r="J17">
            <v>0</v>
          </cell>
          <cell r="K17">
            <v>1500000</v>
          </cell>
          <cell r="L17">
            <v>2600000</v>
          </cell>
          <cell r="M17">
            <v>0</v>
          </cell>
          <cell r="N17">
            <v>0</v>
          </cell>
          <cell r="O17">
            <v>2600000</v>
          </cell>
          <cell r="P17">
            <v>111341875</v>
          </cell>
          <cell r="Q17">
            <v>0</v>
          </cell>
          <cell r="R17">
            <v>0</v>
          </cell>
          <cell r="S17">
            <v>111341875</v>
          </cell>
          <cell r="T17">
            <v>0</v>
          </cell>
          <cell r="U17">
            <v>0</v>
          </cell>
          <cell r="V17">
            <v>0</v>
          </cell>
          <cell r="W17">
            <v>0</v>
          </cell>
          <cell r="X17">
            <v>0</v>
          </cell>
          <cell r="Y17">
            <v>0</v>
          </cell>
          <cell r="Z17">
            <v>0</v>
          </cell>
          <cell r="AA17">
            <v>0</v>
          </cell>
          <cell r="AB17">
            <v>0</v>
          </cell>
          <cell r="AC17">
            <v>0</v>
          </cell>
          <cell r="AD17">
            <v>0</v>
          </cell>
        </row>
        <row r="18">
          <cell r="A18">
            <v>11</v>
          </cell>
          <cell r="B18" t="str">
            <v>Barnsley</v>
          </cell>
          <cell r="C18" t="str">
            <v>E4401</v>
          </cell>
          <cell r="D18">
            <v>53323620.600000001</v>
          </cell>
          <cell r="E18">
            <v>0</v>
          </cell>
          <cell r="F18">
            <v>482022</v>
          </cell>
          <cell r="G18">
            <v>53805642.600000001</v>
          </cell>
          <cell r="H18">
            <v>1205800</v>
          </cell>
          <cell r="I18">
            <v>0</v>
          </cell>
          <cell r="J18">
            <v>0</v>
          </cell>
          <cell r="K18">
            <v>1205800</v>
          </cell>
          <cell r="L18">
            <v>2570255</v>
          </cell>
          <cell r="M18">
            <v>0</v>
          </cell>
          <cell r="N18">
            <v>0</v>
          </cell>
          <cell r="O18">
            <v>2570255</v>
          </cell>
          <cell r="P18">
            <v>49547565.600000001</v>
          </cell>
          <cell r="Q18">
            <v>0</v>
          </cell>
          <cell r="R18">
            <v>482022</v>
          </cell>
          <cell r="S18">
            <v>50029587.600000001</v>
          </cell>
          <cell r="T18">
            <v>0</v>
          </cell>
          <cell r="U18">
            <v>0</v>
          </cell>
          <cell r="V18">
            <v>0</v>
          </cell>
          <cell r="W18">
            <v>0</v>
          </cell>
          <cell r="X18">
            <v>0</v>
          </cell>
          <cell r="Y18">
            <v>0</v>
          </cell>
          <cell r="Z18">
            <v>0</v>
          </cell>
          <cell r="AA18">
            <v>85760</v>
          </cell>
          <cell r="AB18">
            <v>0</v>
          </cell>
          <cell r="AC18">
            <v>396262</v>
          </cell>
          <cell r="AD18">
            <v>0</v>
          </cell>
        </row>
        <row r="19">
          <cell r="A19">
            <v>12</v>
          </cell>
          <cell r="B19" t="str">
            <v>Barrow-in-Furness</v>
          </cell>
          <cell r="C19" t="str">
            <v>E0932</v>
          </cell>
          <cell r="D19">
            <v>24304613</v>
          </cell>
          <cell r="E19">
            <v>0</v>
          </cell>
          <cell r="F19">
            <v>0</v>
          </cell>
          <cell r="G19">
            <v>24304613</v>
          </cell>
          <cell r="H19">
            <v>172615</v>
          </cell>
          <cell r="I19">
            <v>0</v>
          </cell>
          <cell r="J19">
            <v>0</v>
          </cell>
          <cell r="K19">
            <v>172615</v>
          </cell>
          <cell r="L19">
            <v>666601</v>
          </cell>
          <cell r="M19">
            <v>0</v>
          </cell>
          <cell r="N19">
            <v>0</v>
          </cell>
          <cell r="O19">
            <v>666601</v>
          </cell>
          <cell r="P19">
            <v>23465397</v>
          </cell>
          <cell r="Q19">
            <v>0</v>
          </cell>
          <cell r="R19">
            <v>0</v>
          </cell>
          <cell r="S19">
            <v>23465397</v>
          </cell>
          <cell r="T19">
            <v>0</v>
          </cell>
          <cell r="U19">
            <v>0</v>
          </cell>
          <cell r="V19">
            <v>0</v>
          </cell>
          <cell r="W19">
            <v>0</v>
          </cell>
          <cell r="X19">
            <v>0</v>
          </cell>
          <cell r="Y19">
            <v>0</v>
          </cell>
          <cell r="Z19">
            <v>0</v>
          </cell>
          <cell r="AA19">
            <v>0</v>
          </cell>
          <cell r="AB19">
            <v>0</v>
          </cell>
          <cell r="AC19">
            <v>0</v>
          </cell>
          <cell r="AD19">
            <v>0</v>
          </cell>
        </row>
        <row r="20">
          <cell r="A20">
            <v>13</v>
          </cell>
          <cell r="B20" t="str">
            <v>Basildon</v>
          </cell>
          <cell r="C20" t="str">
            <v>E1531</v>
          </cell>
          <cell r="D20">
            <v>78141121.200000003</v>
          </cell>
          <cell r="E20">
            <v>0</v>
          </cell>
          <cell r="F20">
            <v>0</v>
          </cell>
          <cell r="G20">
            <v>78141121.200000003</v>
          </cell>
          <cell r="H20">
            <v>1562822.42</v>
          </cell>
          <cell r="I20">
            <v>0</v>
          </cell>
          <cell r="J20">
            <v>0</v>
          </cell>
          <cell r="K20">
            <v>1562822.42</v>
          </cell>
          <cell r="L20">
            <v>0</v>
          </cell>
          <cell r="M20">
            <v>0</v>
          </cell>
          <cell r="N20">
            <v>0</v>
          </cell>
          <cell r="O20">
            <v>0</v>
          </cell>
          <cell r="P20">
            <v>76578298.700000003</v>
          </cell>
          <cell r="Q20">
            <v>0</v>
          </cell>
          <cell r="R20">
            <v>0</v>
          </cell>
          <cell r="S20">
            <v>76578298.700000003</v>
          </cell>
          <cell r="T20">
            <v>0</v>
          </cell>
          <cell r="U20">
            <v>0</v>
          </cell>
          <cell r="V20">
            <v>0</v>
          </cell>
          <cell r="W20">
            <v>0</v>
          </cell>
          <cell r="X20">
            <v>0</v>
          </cell>
          <cell r="Y20">
            <v>0</v>
          </cell>
          <cell r="Z20">
            <v>0</v>
          </cell>
          <cell r="AA20">
            <v>0</v>
          </cell>
          <cell r="AB20">
            <v>0</v>
          </cell>
          <cell r="AC20">
            <v>0</v>
          </cell>
          <cell r="AD20">
            <v>0</v>
          </cell>
        </row>
        <row r="21">
          <cell r="A21">
            <v>14</v>
          </cell>
          <cell r="B21" t="str">
            <v>Basingstoke &amp; Deane</v>
          </cell>
          <cell r="C21" t="str">
            <v>E1731</v>
          </cell>
          <cell r="D21">
            <v>75289842.099999994</v>
          </cell>
          <cell r="E21">
            <v>0</v>
          </cell>
          <cell r="F21">
            <v>0</v>
          </cell>
          <cell r="G21">
            <v>75289842.099999994</v>
          </cell>
          <cell r="H21">
            <v>550000</v>
          </cell>
          <cell r="I21">
            <v>0</v>
          </cell>
          <cell r="J21">
            <v>0</v>
          </cell>
          <cell r="K21">
            <v>550000</v>
          </cell>
          <cell r="L21">
            <v>1832000</v>
          </cell>
          <cell r="M21">
            <v>0</v>
          </cell>
          <cell r="N21">
            <v>0</v>
          </cell>
          <cell r="O21">
            <v>1832000</v>
          </cell>
          <cell r="P21">
            <v>72907842.099999994</v>
          </cell>
          <cell r="Q21">
            <v>0</v>
          </cell>
          <cell r="R21">
            <v>0</v>
          </cell>
          <cell r="S21">
            <v>72907842.099999994</v>
          </cell>
          <cell r="T21">
            <v>19076</v>
          </cell>
          <cell r="U21">
            <v>0</v>
          </cell>
          <cell r="V21">
            <v>0</v>
          </cell>
          <cell r="W21">
            <v>19076</v>
          </cell>
          <cell r="X21">
            <v>0</v>
          </cell>
          <cell r="Y21">
            <v>0</v>
          </cell>
          <cell r="Z21">
            <v>0</v>
          </cell>
          <cell r="AA21">
            <v>0</v>
          </cell>
          <cell r="AB21">
            <v>0</v>
          </cell>
          <cell r="AC21">
            <v>0</v>
          </cell>
          <cell r="AD21">
            <v>19076</v>
          </cell>
        </row>
        <row r="22">
          <cell r="A22">
            <v>15</v>
          </cell>
          <cell r="B22" t="str">
            <v>Bassetlaw</v>
          </cell>
          <cell r="C22" t="str">
            <v>E3032</v>
          </cell>
          <cell r="D22">
            <v>44857135</v>
          </cell>
          <cell r="E22">
            <v>0</v>
          </cell>
          <cell r="F22">
            <v>0</v>
          </cell>
          <cell r="G22">
            <v>44857135</v>
          </cell>
          <cell r="H22">
            <v>448570</v>
          </cell>
          <cell r="I22">
            <v>0</v>
          </cell>
          <cell r="J22">
            <v>0</v>
          </cell>
          <cell r="K22">
            <v>448570</v>
          </cell>
          <cell r="L22">
            <v>500000</v>
          </cell>
          <cell r="M22">
            <v>0</v>
          </cell>
          <cell r="N22">
            <v>0</v>
          </cell>
          <cell r="O22">
            <v>500000</v>
          </cell>
          <cell r="P22">
            <v>43908565</v>
          </cell>
          <cell r="Q22">
            <v>0</v>
          </cell>
          <cell r="R22">
            <v>0</v>
          </cell>
          <cell r="S22">
            <v>43908565</v>
          </cell>
          <cell r="T22">
            <v>0</v>
          </cell>
          <cell r="U22">
            <v>0</v>
          </cell>
          <cell r="V22">
            <v>0</v>
          </cell>
          <cell r="W22">
            <v>0</v>
          </cell>
          <cell r="X22">
            <v>0</v>
          </cell>
          <cell r="Y22">
            <v>0</v>
          </cell>
          <cell r="Z22">
            <v>0</v>
          </cell>
          <cell r="AA22">
            <v>0</v>
          </cell>
          <cell r="AB22">
            <v>0</v>
          </cell>
          <cell r="AC22">
            <v>0</v>
          </cell>
          <cell r="AD22">
            <v>0</v>
          </cell>
        </row>
        <row r="23">
          <cell r="A23">
            <v>16</v>
          </cell>
          <cell r="B23" t="str">
            <v>Bath &amp; North East Somerset</v>
          </cell>
          <cell r="C23" t="str">
            <v>E0101</v>
          </cell>
          <cell r="D23">
            <v>59476029</v>
          </cell>
          <cell r="E23">
            <v>6000608</v>
          </cell>
          <cell r="F23">
            <v>0</v>
          </cell>
          <cell r="G23">
            <v>65476637</v>
          </cell>
          <cell r="H23">
            <v>491200</v>
          </cell>
          <cell r="I23">
            <v>49468</v>
          </cell>
          <cell r="J23">
            <v>0</v>
          </cell>
          <cell r="K23">
            <v>540668</v>
          </cell>
          <cell r="L23">
            <v>1231623</v>
          </cell>
          <cell r="M23">
            <v>263919</v>
          </cell>
          <cell r="N23">
            <v>0</v>
          </cell>
          <cell r="O23">
            <v>1495542</v>
          </cell>
          <cell r="P23">
            <v>57753206</v>
          </cell>
          <cell r="Q23">
            <v>5687221</v>
          </cell>
          <cell r="R23">
            <v>0</v>
          </cell>
          <cell r="S23">
            <v>63440427</v>
          </cell>
          <cell r="T23">
            <v>0</v>
          </cell>
          <cell r="U23">
            <v>0</v>
          </cell>
          <cell r="V23">
            <v>0</v>
          </cell>
          <cell r="W23">
            <v>0</v>
          </cell>
          <cell r="X23">
            <v>391</v>
          </cell>
          <cell r="Y23">
            <v>0</v>
          </cell>
          <cell r="Z23">
            <v>4794705</v>
          </cell>
          <cell r="AA23">
            <v>0</v>
          </cell>
          <cell r="AB23">
            <v>892907</v>
          </cell>
          <cell r="AC23">
            <v>0</v>
          </cell>
          <cell r="AD23">
            <v>0</v>
          </cell>
        </row>
        <row r="24">
          <cell r="A24">
            <v>17</v>
          </cell>
          <cell r="B24" t="str">
            <v>Bedford UA</v>
          </cell>
          <cell r="C24" t="str">
            <v>E0202</v>
          </cell>
          <cell r="D24">
            <v>64982047</v>
          </cell>
          <cell r="E24">
            <v>0</v>
          </cell>
          <cell r="F24">
            <v>0</v>
          </cell>
          <cell r="G24">
            <v>64982047</v>
          </cell>
          <cell r="H24">
            <v>694000</v>
          </cell>
          <cell r="I24">
            <v>0</v>
          </cell>
          <cell r="J24">
            <v>0</v>
          </cell>
          <cell r="K24">
            <v>694000</v>
          </cell>
          <cell r="L24">
            <v>1000000</v>
          </cell>
          <cell r="M24">
            <v>0</v>
          </cell>
          <cell r="N24">
            <v>0</v>
          </cell>
          <cell r="O24">
            <v>1000000</v>
          </cell>
          <cell r="P24">
            <v>63288047</v>
          </cell>
          <cell r="Q24">
            <v>0</v>
          </cell>
          <cell r="R24">
            <v>0</v>
          </cell>
          <cell r="S24">
            <v>63288047</v>
          </cell>
          <cell r="T24">
            <v>0</v>
          </cell>
          <cell r="U24">
            <v>0</v>
          </cell>
          <cell r="V24">
            <v>0</v>
          </cell>
          <cell r="W24">
            <v>0</v>
          </cell>
          <cell r="X24">
            <v>0</v>
          </cell>
          <cell r="Y24">
            <v>0</v>
          </cell>
          <cell r="Z24">
            <v>0</v>
          </cell>
          <cell r="AA24">
            <v>0</v>
          </cell>
          <cell r="AB24">
            <v>0</v>
          </cell>
          <cell r="AC24">
            <v>0</v>
          </cell>
          <cell r="AD24">
            <v>0</v>
          </cell>
        </row>
        <row r="25">
          <cell r="A25">
            <v>18</v>
          </cell>
          <cell r="B25" t="str">
            <v>Bexley</v>
          </cell>
          <cell r="C25" t="str">
            <v>E5032</v>
          </cell>
          <cell r="D25">
            <v>70174241.5</v>
          </cell>
          <cell r="E25">
            <v>0</v>
          </cell>
          <cell r="F25">
            <v>0</v>
          </cell>
          <cell r="G25">
            <v>70174241.5</v>
          </cell>
          <cell r="H25">
            <v>300000</v>
          </cell>
          <cell r="I25">
            <v>0</v>
          </cell>
          <cell r="J25">
            <v>0</v>
          </cell>
          <cell r="K25">
            <v>300000</v>
          </cell>
          <cell r="L25">
            <v>3817931</v>
          </cell>
          <cell r="M25">
            <v>0</v>
          </cell>
          <cell r="N25">
            <v>0</v>
          </cell>
          <cell r="O25">
            <v>3817931</v>
          </cell>
          <cell r="P25">
            <v>66056310.5</v>
          </cell>
          <cell r="Q25">
            <v>0</v>
          </cell>
          <cell r="R25">
            <v>0</v>
          </cell>
          <cell r="S25">
            <v>66056310.5</v>
          </cell>
          <cell r="T25">
            <v>0</v>
          </cell>
          <cell r="U25">
            <v>0</v>
          </cell>
          <cell r="V25">
            <v>0</v>
          </cell>
          <cell r="W25">
            <v>0</v>
          </cell>
          <cell r="X25">
            <v>0</v>
          </cell>
          <cell r="Y25">
            <v>0</v>
          </cell>
          <cell r="Z25">
            <v>0</v>
          </cell>
          <cell r="AA25">
            <v>0</v>
          </cell>
          <cell r="AB25">
            <v>0</v>
          </cell>
          <cell r="AC25">
            <v>0</v>
          </cell>
          <cell r="AD25">
            <v>0</v>
          </cell>
        </row>
        <row r="26">
          <cell r="A26">
            <v>19</v>
          </cell>
          <cell r="B26" t="str">
            <v>Birmingham</v>
          </cell>
          <cell r="C26" t="str">
            <v>E4601</v>
          </cell>
          <cell r="D26">
            <v>426511404</v>
          </cell>
          <cell r="E26">
            <v>0</v>
          </cell>
          <cell r="F26">
            <v>7887356</v>
          </cell>
          <cell r="G26">
            <v>434398760</v>
          </cell>
          <cell r="H26">
            <v>8518667</v>
          </cell>
          <cell r="I26">
            <v>0</v>
          </cell>
          <cell r="J26">
            <v>157759</v>
          </cell>
          <cell r="K26">
            <v>8676426</v>
          </cell>
          <cell r="L26">
            <v>19923365</v>
          </cell>
          <cell r="M26">
            <v>0</v>
          </cell>
          <cell r="N26">
            <v>205810</v>
          </cell>
          <cell r="O26">
            <v>20129175</v>
          </cell>
          <cell r="P26">
            <v>398069372</v>
          </cell>
          <cell r="Q26">
            <v>0</v>
          </cell>
          <cell r="R26">
            <v>7523787</v>
          </cell>
          <cell r="S26">
            <v>405593159</v>
          </cell>
          <cell r="T26">
            <v>0</v>
          </cell>
          <cell r="U26">
            <v>0</v>
          </cell>
          <cell r="V26">
            <v>0</v>
          </cell>
          <cell r="W26">
            <v>0</v>
          </cell>
          <cell r="X26">
            <v>0</v>
          </cell>
          <cell r="Y26">
            <v>599</v>
          </cell>
          <cell r="Z26">
            <v>0</v>
          </cell>
          <cell r="AA26">
            <v>3948485</v>
          </cell>
          <cell r="AB26">
            <v>0</v>
          </cell>
          <cell r="AC26">
            <v>3575901</v>
          </cell>
          <cell r="AD26">
            <v>0</v>
          </cell>
        </row>
        <row r="27">
          <cell r="A27">
            <v>20</v>
          </cell>
          <cell r="B27" t="str">
            <v>Blaby</v>
          </cell>
          <cell r="C27" t="str">
            <v>E2431</v>
          </cell>
          <cell r="D27">
            <v>42540955</v>
          </cell>
          <cell r="E27">
            <v>0</v>
          </cell>
          <cell r="F27">
            <v>0</v>
          </cell>
          <cell r="G27">
            <v>42540955</v>
          </cell>
          <cell r="H27">
            <v>122000</v>
          </cell>
          <cell r="I27">
            <v>0</v>
          </cell>
          <cell r="J27">
            <v>0</v>
          </cell>
          <cell r="K27">
            <v>122000</v>
          </cell>
          <cell r="L27">
            <v>753600</v>
          </cell>
          <cell r="M27">
            <v>0</v>
          </cell>
          <cell r="N27">
            <v>0</v>
          </cell>
          <cell r="O27">
            <v>753600</v>
          </cell>
          <cell r="P27">
            <v>41665355</v>
          </cell>
          <cell r="Q27">
            <v>0</v>
          </cell>
          <cell r="R27">
            <v>0</v>
          </cell>
          <cell r="S27">
            <v>41665355</v>
          </cell>
          <cell r="T27">
            <v>0</v>
          </cell>
          <cell r="U27">
            <v>0</v>
          </cell>
          <cell r="V27">
            <v>0</v>
          </cell>
          <cell r="W27">
            <v>0</v>
          </cell>
          <cell r="X27">
            <v>0</v>
          </cell>
          <cell r="Y27">
            <v>0</v>
          </cell>
          <cell r="Z27">
            <v>0</v>
          </cell>
          <cell r="AA27">
            <v>0</v>
          </cell>
          <cell r="AB27">
            <v>0</v>
          </cell>
          <cell r="AC27">
            <v>0</v>
          </cell>
          <cell r="AD27">
            <v>0</v>
          </cell>
        </row>
        <row r="28">
          <cell r="A28">
            <v>21</v>
          </cell>
          <cell r="B28" t="str">
            <v>Blackburn with Darwen</v>
          </cell>
          <cell r="C28" t="str">
            <v>E2301</v>
          </cell>
          <cell r="D28">
            <v>48361700</v>
          </cell>
          <cell r="E28">
            <v>0</v>
          </cell>
          <cell r="F28">
            <v>0</v>
          </cell>
          <cell r="G28">
            <v>48361700</v>
          </cell>
          <cell r="H28">
            <v>600000</v>
          </cell>
          <cell r="I28">
            <v>0</v>
          </cell>
          <cell r="J28">
            <v>0</v>
          </cell>
          <cell r="K28">
            <v>600000</v>
          </cell>
          <cell r="L28">
            <v>2000000</v>
          </cell>
          <cell r="M28">
            <v>0</v>
          </cell>
          <cell r="N28">
            <v>0</v>
          </cell>
          <cell r="O28">
            <v>2000000</v>
          </cell>
          <cell r="P28">
            <v>45761700</v>
          </cell>
          <cell r="Q28">
            <v>0</v>
          </cell>
          <cell r="R28">
            <v>0</v>
          </cell>
          <cell r="S28">
            <v>45761700</v>
          </cell>
          <cell r="T28">
            <v>0</v>
          </cell>
          <cell r="U28">
            <v>0</v>
          </cell>
          <cell r="V28">
            <v>0</v>
          </cell>
          <cell r="W28">
            <v>0</v>
          </cell>
          <cell r="X28">
            <v>0</v>
          </cell>
          <cell r="Y28">
            <v>0</v>
          </cell>
          <cell r="Z28">
            <v>0</v>
          </cell>
          <cell r="AA28">
            <v>0</v>
          </cell>
          <cell r="AB28">
            <v>0</v>
          </cell>
          <cell r="AC28">
            <v>0</v>
          </cell>
          <cell r="AD28">
            <v>0</v>
          </cell>
        </row>
        <row r="29">
          <cell r="A29">
            <v>22</v>
          </cell>
          <cell r="B29" t="str">
            <v>Blackpool</v>
          </cell>
          <cell r="C29" t="str">
            <v>E2302</v>
          </cell>
          <cell r="D29">
            <v>50676280</v>
          </cell>
          <cell r="E29">
            <v>0</v>
          </cell>
          <cell r="F29">
            <v>0</v>
          </cell>
          <cell r="G29">
            <v>50676280</v>
          </cell>
          <cell r="H29">
            <v>1275000</v>
          </cell>
          <cell r="I29">
            <v>0</v>
          </cell>
          <cell r="J29">
            <v>0</v>
          </cell>
          <cell r="K29">
            <v>1275000</v>
          </cell>
          <cell r="L29">
            <v>950000</v>
          </cell>
          <cell r="M29">
            <v>0</v>
          </cell>
          <cell r="N29">
            <v>0</v>
          </cell>
          <cell r="O29">
            <v>950000</v>
          </cell>
          <cell r="P29">
            <v>48451280</v>
          </cell>
          <cell r="Q29">
            <v>0</v>
          </cell>
          <cell r="R29">
            <v>0</v>
          </cell>
          <cell r="S29">
            <v>48451280</v>
          </cell>
          <cell r="T29">
            <v>0</v>
          </cell>
          <cell r="U29">
            <v>0</v>
          </cell>
          <cell r="V29">
            <v>0</v>
          </cell>
          <cell r="W29">
            <v>0</v>
          </cell>
          <cell r="X29">
            <v>0</v>
          </cell>
          <cell r="Y29">
            <v>0</v>
          </cell>
          <cell r="Z29">
            <v>0</v>
          </cell>
          <cell r="AA29">
            <v>0</v>
          </cell>
          <cell r="AB29">
            <v>0</v>
          </cell>
          <cell r="AC29">
            <v>0</v>
          </cell>
          <cell r="AD29">
            <v>0</v>
          </cell>
        </row>
        <row r="30">
          <cell r="A30">
            <v>23</v>
          </cell>
          <cell r="B30" t="str">
            <v>Bolsover</v>
          </cell>
          <cell r="C30" t="str">
            <v>E1032</v>
          </cell>
          <cell r="D30">
            <v>22577406</v>
          </cell>
          <cell r="E30">
            <v>0</v>
          </cell>
          <cell r="F30">
            <v>0</v>
          </cell>
          <cell r="G30">
            <v>22577406</v>
          </cell>
          <cell r="H30">
            <v>225774</v>
          </cell>
          <cell r="I30">
            <v>0</v>
          </cell>
          <cell r="J30">
            <v>0</v>
          </cell>
          <cell r="K30">
            <v>225774</v>
          </cell>
          <cell r="L30">
            <v>209768</v>
          </cell>
          <cell r="M30">
            <v>0</v>
          </cell>
          <cell r="N30">
            <v>0</v>
          </cell>
          <cell r="O30">
            <v>209768</v>
          </cell>
          <cell r="P30">
            <v>22141864</v>
          </cell>
          <cell r="Q30">
            <v>0</v>
          </cell>
          <cell r="R30">
            <v>0</v>
          </cell>
          <cell r="S30">
            <v>22141864</v>
          </cell>
          <cell r="T30">
            <v>0</v>
          </cell>
          <cell r="U30">
            <v>0</v>
          </cell>
          <cell r="V30">
            <v>0</v>
          </cell>
          <cell r="W30">
            <v>0</v>
          </cell>
          <cell r="X30">
            <v>0</v>
          </cell>
          <cell r="Y30">
            <v>0</v>
          </cell>
          <cell r="Z30">
            <v>0</v>
          </cell>
          <cell r="AA30">
            <v>0</v>
          </cell>
          <cell r="AB30">
            <v>0</v>
          </cell>
          <cell r="AC30">
            <v>0</v>
          </cell>
          <cell r="AD30">
            <v>0</v>
          </cell>
        </row>
        <row r="31">
          <cell r="A31">
            <v>24</v>
          </cell>
          <cell r="B31" t="str">
            <v>Bolton</v>
          </cell>
          <cell r="C31" t="str">
            <v>E4201</v>
          </cell>
          <cell r="D31">
            <v>89560535</v>
          </cell>
          <cell r="E31">
            <v>0</v>
          </cell>
          <cell r="F31">
            <v>0</v>
          </cell>
          <cell r="G31">
            <v>89560535</v>
          </cell>
          <cell r="H31">
            <v>1250000</v>
          </cell>
          <cell r="I31">
            <v>0</v>
          </cell>
          <cell r="J31">
            <v>0</v>
          </cell>
          <cell r="K31">
            <v>1250000</v>
          </cell>
          <cell r="L31">
            <v>3000000</v>
          </cell>
          <cell r="M31">
            <v>0</v>
          </cell>
          <cell r="N31">
            <v>0</v>
          </cell>
          <cell r="O31">
            <v>3000000</v>
          </cell>
          <cell r="P31">
            <v>85310535</v>
          </cell>
          <cell r="Q31">
            <v>0</v>
          </cell>
          <cell r="R31">
            <v>0</v>
          </cell>
          <cell r="S31">
            <v>85310535</v>
          </cell>
          <cell r="T31">
            <v>0</v>
          </cell>
          <cell r="U31">
            <v>0</v>
          </cell>
          <cell r="V31">
            <v>0</v>
          </cell>
          <cell r="W31">
            <v>0</v>
          </cell>
          <cell r="X31">
            <v>0</v>
          </cell>
          <cell r="Y31">
            <v>0</v>
          </cell>
          <cell r="Z31">
            <v>0</v>
          </cell>
          <cell r="AA31">
            <v>0</v>
          </cell>
          <cell r="AB31">
            <v>0</v>
          </cell>
          <cell r="AC31">
            <v>0</v>
          </cell>
          <cell r="AD31">
            <v>0</v>
          </cell>
        </row>
        <row r="32">
          <cell r="A32">
            <v>25</v>
          </cell>
          <cell r="B32" t="str">
            <v>Boston</v>
          </cell>
          <cell r="C32" t="str">
            <v>E2531</v>
          </cell>
          <cell r="D32">
            <v>19292249</v>
          </cell>
          <cell r="E32">
            <v>0</v>
          </cell>
          <cell r="F32">
            <v>0</v>
          </cell>
          <cell r="G32">
            <v>19292249</v>
          </cell>
          <cell r="H32">
            <v>390845</v>
          </cell>
          <cell r="I32">
            <v>0</v>
          </cell>
          <cell r="J32">
            <v>0</v>
          </cell>
          <cell r="K32">
            <v>390845</v>
          </cell>
          <cell r="L32">
            <v>350000</v>
          </cell>
          <cell r="M32">
            <v>0</v>
          </cell>
          <cell r="N32">
            <v>0</v>
          </cell>
          <cell r="O32">
            <v>350000</v>
          </cell>
          <cell r="P32">
            <v>18551404</v>
          </cell>
          <cell r="Q32">
            <v>0</v>
          </cell>
          <cell r="R32">
            <v>0</v>
          </cell>
          <cell r="S32">
            <v>18551404</v>
          </cell>
          <cell r="T32">
            <v>0</v>
          </cell>
          <cell r="U32">
            <v>0</v>
          </cell>
          <cell r="V32">
            <v>0</v>
          </cell>
          <cell r="W32">
            <v>0</v>
          </cell>
          <cell r="X32">
            <v>0</v>
          </cell>
          <cell r="Y32">
            <v>0</v>
          </cell>
          <cell r="Z32">
            <v>0</v>
          </cell>
          <cell r="AA32">
            <v>0</v>
          </cell>
          <cell r="AB32">
            <v>0</v>
          </cell>
          <cell r="AC32">
            <v>0</v>
          </cell>
          <cell r="AD32">
            <v>0</v>
          </cell>
        </row>
        <row r="33">
          <cell r="A33">
            <v>26</v>
          </cell>
          <cell r="B33" t="str">
            <v>Bournemouth</v>
          </cell>
          <cell r="C33" t="str">
            <v>E1202</v>
          </cell>
          <cell r="D33">
            <v>67688460.299999997</v>
          </cell>
          <cell r="E33">
            <v>0</v>
          </cell>
          <cell r="F33">
            <v>0</v>
          </cell>
          <cell r="G33">
            <v>67688460.299999997</v>
          </cell>
          <cell r="H33">
            <v>651445</v>
          </cell>
          <cell r="I33">
            <v>0</v>
          </cell>
          <cell r="J33">
            <v>0</v>
          </cell>
          <cell r="K33">
            <v>651445</v>
          </cell>
          <cell r="L33">
            <v>989100</v>
          </cell>
          <cell r="M33">
            <v>0</v>
          </cell>
          <cell r="N33">
            <v>0</v>
          </cell>
          <cell r="O33">
            <v>989100</v>
          </cell>
          <cell r="P33">
            <v>66047915.299999997</v>
          </cell>
          <cell r="Q33">
            <v>0</v>
          </cell>
          <cell r="R33">
            <v>0</v>
          </cell>
          <cell r="S33">
            <v>66047915.299999997</v>
          </cell>
          <cell r="T33">
            <v>111</v>
          </cell>
          <cell r="U33">
            <v>0</v>
          </cell>
          <cell r="V33">
            <v>0</v>
          </cell>
          <cell r="W33">
            <v>111</v>
          </cell>
          <cell r="X33">
            <v>0</v>
          </cell>
          <cell r="Y33">
            <v>0</v>
          </cell>
          <cell r="Z33">
            <v>0</v>
          </cell>
          <cell r="AA33">
            <v>0</v>
          </cell>
          <cell r="AB33">
            <v>0</v>
          </cell>
          <cell r="AC33">
            <v>0</v>
          </cell>
          <cell r="AD33">
            <v>111</v>
          </cell>
        </row>
        <row r="34">
          <cell r="A34">
            <v>27</v>
          </cell>
          <cell r="B34" t="str">
            <v>Bracknell Forest</v>
          </cell>
          <cell r="C34" t="str">
            <v>E0301</v>
          </cell>
          <cell r="D34">
            <v>73629749</v>
          </cell>
          <cell r="E34">
            <v>0</v>
          </cell>
          <cell r="F34">
            <v>0</v>
          </cell>
          <cell r="G34">
            <v>73629749</v>
          </cell>
          <cell r="H34">
            <v>1500000</v>
          </cell>
          <cell r="I34">
            <v>0</v>
          </cell>
          <cell r="J34">
            <v>0</v>
          </cell>
          <cell r="K34">
            <v>1500000</v>
          </cell>
          <cell r="L34">
            <v>1777000</v>
          </cell>
          <cell r="M34">
            <v>0</v>
          </cell>
          <cell r="N34">
            <v>0</v>
          </cell>
          <cell r="O34">
            <v>1777000</v>
          </cell>
          <cell r="P34">
            <v>70352749</v>
          </cell>
          <cell r="Q34">
            <v>0</v>
          </cell>
          <cell r="R34">
            <v>0</v>
          </cell>
          <cell r="S34">
            <v>70352749</v>
          </cell>
          <cell r="T34">
            <v>803</v>
          </cell>
          <cell r="U34">
            <v>0</v>
          </cell>
          <cell r="V34">
            <v>0</v>
          </cell>
          <cell r="W34">
            <v>803</v>
          </cell>
          <cell r="X34">
            <v>0</v>
          </cell>
          <cell r="Y34">
            <v>0</v>
          </cell>
          <cell r="Z34">
            <v>0</v>
          </cell>
          <cell r="AA34">
            <v>0</v>
          </cell>
          <cell r="AB34">
            <v>0</v>
          </cell>
          <cell r="AC34">
            <v>0</v>
          </cell>
          <cell r="AD34">
            <v>803</v>
          </cell>
        </row>
        <row r="35">
          <cell r="A35">
            <v>28</v>
          </cell>
          <cell r="B35" t="str">
            <v>Bradford</v>
          </cell>
          <cell r="C35" t="str">
            <v>E4701</v>
          </cell>
          <cell r="D35">
            <v>142786802</v>
          </cell>
          <cell r="E35">
            <v>0</v>
          </cell>
          <cell r="F35">
            <v>0</v>
          </cell>
          <cell r="G35">
            <v>142786802</v>
          </cell>
          <cell r="H35">
            <v>2556293</v>
          </cell>
          <cell r="I35">
            <v>0</v>
          </cell>
          <cell r="J35">
            <v>0</v>
          </cell>
          <cell r="K35">
            <v>2556293</v>
          </cell>
          <cell r="L35">
            <v>3498117</v>
          </cell>
          <cell r="M35">
            <v>0</v>
          </cell>
          <cell r="N35">
            <v>0</v>
          </cell>
          <cell r="O35">
            <v>3498117</v>
          </cell>
          <cell r="P35">
            <v>136732392</v>
          </cell>
          <cell r="Q35">
            <v>0</v>
          </cell>
          <cell r="R35">
            <v>0</v>
          </cell>
          <cell r="S35">
            <v>136732392</v>
          </cell>
          <cell r="T35">
            <v>0</v>
          </cell>
          <cell r="U35">
            <v>0</v>
          </cell>
          <cell r="V35">
            <v>0</v>
          </cell>
          <cell r="W35">
            <v>0</v>
          </cell>
          <cell r="X35">
            <v>0</v>
          </cell>
          <cell r="Y35">
            <v>0</v>
          </cell>
          <cell r="Z35">
            <v>0</v>
          </cell>
          <cell r="AA35">
            <v>0</v>
          </cell>
          <cell r="AB35">
            <v>0</v>
          </cell>
          <cell r="AC35">
            <v>0</v>
          </cell>
          <cell r="AD35">
            <v>0</v>
          </cell>
        </row>
        <row r="36">
          <cell r="A36">
            <v>29</v>
          </cell>
          <cell r="B36" t="str">
            <v>Braintree</v>
          </cell>
          <cell r="C36" t="str">
            <v>E1532</v>
          </cell>
          <cell r="D36">
            <v>41010868</v>
          </cell>
          <cell r="E36">
            <v>0</v>
          </cell>
          <cell r="F36">
            <v>0</v>
          </cell>
          <cell r="G36">
            <v>41010868</v>
          </cell>
          <cell r="H36">
            <v>651070</v>
          </cell>
          <cell r="I36">
            <v>0</v>
          </cell>
          <cell r="J36">
            <v>0</v>
          </cell>
          <cell r="K36">
            <v>651070</v>
          </cell>
          <cell r="L36">
            <v>332000</v>
          </cell>
          <cell r="M36">
            <v>0</v>
          </cell>
          <cell r="N36">
            <v>0</v>
          </cell>
          <cell r="O36">
            <v>332000</v>
          </cell>
          <cell r="P36">
            <v>40027798</v>
          </cell>
          <cell r="Q36">
            <v>0</v>
          </cell>
          <cell r="R36">
            <v>0</v>
          </cell>
          <cell r="S36">
            <v>40027798</v>
          </cell>
          <cell r="T36">
            <v>0</v>
          </cell>
          <cell r="U36">
            <v>0</v>
          </cell>
          <cell r="V36">
            <v>0</v>
          </cell>
          <cell r="W36">
            <v>0</v>
          </cell>
          <cell r="X36">
            <v>0</v>
          </cell>
          <cell r="Y36">
            <v>0</v>
          </cell>
          <cell r="Z36">
            <v>0</v>
          </cell>
          <cell r="AA36">
            <v>0</v>
          </cell>
          <cell r="AB36">
            <v>0</v>
          </cell>
          <cell r="AC36">
            <v>0</v>
          </cell>
          <cell r="AD36">
            <v>0</v>
          </cell>
        </row>
        <row r="37">
          <cell r="A37">
            <v>30</v>
          </cell>
          <cell r="B37" t="str">
            <v>Breckland</v>
          </cell>
          <cell r="C37" t="str">
            <v>E2631</v>
          </cell>
          <cell r="D37">
            <v>29823211</v>
          </cell>
          <cell r="E37">
            <v>0</v>
          </cell>
          <cell r="F37">
            <v>0</v>
          </cell>
          <cell r="G37">
            <v>29823211</v>
          </cell>
          <cell r="H37">
            <v>200000</v>
          </cell>
          <cell r="I37">
            <v>0</v>
          </cell>
          <cell r="J37">
            <v>0</v>
          </cell>
          <cell r="K37">
            <v>200000</v>
          </cell>
          <cell r="L37">
            <v>715473</v>
          </cell>
          <cell r="M37">
            <v>0</v>
          </cell>
          <cell r="N37">
            <v>0</v>
          </cell>
          <cell r="O37">
            <v>715473</v>
          </cell>
          <cell r="P37">
            <v>28907738</v>
          </cell>
          <cell r="Q37">
            <v>0</v>
          </cell>
          <cell r="R37">
            <v>0</v>
          </cell>
          <cell r="S37">
            <v>28907738</v>
          </cell>
          <cell r="T37">
            <v>75172</v>
          </cell>
          <cell r="U37">
            <v>0</v>
          </cell>
          <cell r="V37">
            <v>0</v>
          </cell>
          <cell r="W37">
            <v>75172</v>
          </cell>
          <cell r="X37">
            <v>0</v>
          </cell>
          <cell r="Y37">
            <v>0</v>
          </cell>
          <cell r="Z37">
            <v>0</v>
          </cell>
          <cell r="AA37">
            <v>0</v>
          </cell>
          <cell r="AB37">
            <v>0</v>
          </cell>
          <cell r="AC37">
            <v>0</v>
          </cell>
          <cell r="AD37">
            <v>75172</v>
          </cell>
        </row>
        <row r="38">
          <cell r="A38">
            <v>31</v>
          </cell>
          <cell r="B38" t="str">
            <v>Brent</v>
          </cell>
          <cell r="C38" t="str">
            <v>E5033</v>
          </cell>
          <cell r="D38">
            <v>115519042</v>
          </cell>
          <cell r="E38">
            <v>0</v>
          </cell>
          <cell r="F38">
            <v>0</v>
          </cell>
          <cell r="G38">
            <v>115519042</v>
          </cell>
          <cell r="H38">
            <v>2050000</v>
          </cell>
          <cell r="I38">
            <v>0</v>
          </cell>
          <cell r="J38">
            <v>0</v>
          </cell>
          <cell r="K38">
            <v>2050000</v>
          </cell>
          <cell r="L38">
            <v>2400000</v>
          </cell>
          <cell r="M38">
            <v>0</v>
          </cell>
          <cell r="N38">
            <v>0</v>
          </cell>
          <cell r="O38">
            <v>2400000</v>
          </cell>
          <cell r="P38">
            <v>111069042</v>
          </cell>
          <cell r="Q38">
            <v>0</v>
          </cell>
          <cell r="R38">
            <v>0</v>
          </cell>
          <cell r="S38">
            <v>111069042</v>
          </cell>
          <cell r="T38">
            <v>0</v>
          </cell>
          <cell r="U38">
            <v>0</v>
          </cell>
          <cell r="V38">
            <v>0</v>
          </cell>
          <cell r="W38">
            <v>0</v>
          </cell>
          <cell r="X38">
            <v>0</v>
          </cell>
          <cell r="Y38">
            <v>0</v>
          </cell>
          <cell r="Z38">
            <v>0</v>
          </cell>
          <cell r="AA38">
            <v>0</v>
          </cell>
          <cell r="AB38">
            <v>0</v>
          </cell>
          <cell r="AC38">
            <v>0</v>
          </cell>
          <cell r="AD38">
            <v>0</v>
          </cell>
        </row>
        <row r="39">
          <cell r="A39">
            <v>32</v>
          </cell>
          <cell r="B39" t="str">
            <v>Brentwood</v>
          </cell>
          <cell r="C39" t="str">
            <v>E1533</v>
          </cell>
          <cell r="D39">
            <v>29502472.699999999</v>
          </cell>
          <cell r="E39">
            <v>0</v>
          </cell>
          <cell r="F39">
            <v>0</v>
          </cell>
          <cell r="G39">
            <v>29502472.699999999</v>
          </cell>
          <cell r="H39">
            <v>711873.86</v>
          </cell>
          <cell r="I39">
            <v>0</v>
          </cell>
          <cell r="J39">
            <v>0</v>
          </cell>
          <cell r="K39">
            <v>711873.86</v>
          </cell>
          <cell r="L39">
            <v>464631</v>
          </cell>
          <cell r="M39">
            <v>0</v>
          </cell>
          <cell r="N39">
            <v>0</v>
          </cell>
          <cell r="O39">
            <v>464631</v>
          </cell>
          <cell r="P39">
            <v>28325967.800000001</v>
          </cell>
          <cell r="Q39">
            <v>0</v>
          </cell>
          <cell r="R39">
            <v>0</v>
          </cell>
          <cell r="S39">
            <v>28325967.800000001</v>
          </cell>
          <cell r="T39">
            <v>0</v>
          </cell>
          <cell r="U39">
            <v>0</v>
          </cell>
          <cell r="V39">
            <v>0</v>
          </cell>
          <cell r="W39">
            <v>0</v>
          </cell>
          <cell r="X39">
            <v>0</v>
          </cell>
          <cell r="Y39">
            <v>0</v>
          </cell>
          <cell r="Z39">
            <v>0</v>
          </cell>
          <cell r="AA39">
            <v>0</v>
          </cell>
          <cell r="AB39">
            <v>0</v>
          </cell>
          <cell r="AC39">
            <v>0</v>
          </cell>
          <cell r="AD39">
            <v>0</v>
          </cell>
        </row>
        <row r="40">
          <cell r="A40">
            <v>33</v>
          </cell>
          <cell r="B40" t="str">
            <v>Brighton &amp; Hove</v>
          </cell>
          <cell r="C40" t="str">
            <v>E1401</v>
          </cell>
          <cell r="D40">
            <v>109063993</v>
          </cell>
          <cell r="E40">
            <v>0</v>
          </cell>
          <cell r="F40">
            <v>0</v>
          </cell>
          <cell r="G40">
            <v>109063993</v>
          </cell>
          <cell r="H40">
            <v>763448</v>
          </cell>
          <cell r="I40">
            <v>0</v>
          </cell>
          <cell r="J40">
            <v>0</v>
          </cell>
          <cell r="K40">
            <v>763448</v>
          </cell>
          <cell r="L40">
            <v>2700000</v>
          </cell>
          <cell r="M40">
            <v>0</v>
          </cell>
          <cell r="N40">
            <v>0</v>
          </cell>
          <cell r="O40">
            <v>2700000</v>
          </cell>
          <cell r="P40">
            <v>105600545</v>
          </cell>
          <cell r="Q40">
            <v>0</v>
          </cell>
          <cell r="R40">
            <v>0</v>
          </cell>
          <cell r="S40">
            <v>105600545</v>
          </cell>
          <cell r="T40">
            <v>0</v>
          </cell>
          <cell r="U40">
            <v>0</v>
          </cell>
          <cell r="V40">
            <v>0</v>
          </cell>
          <cell r="W40">
            <v>0</v>
          </cell>
          <cell r="X40">
            <v>0</v>
          </cell>
          <cell r="Y40">
            <v>0</v>
          </cell>
          <cell r="Z40">
            <v>0</v>
          </cell>
          <cell r="AA40">
            <v>0</v>
          </cell>
          <cell r="AB40">
            <v>0</v>
          </cell>
          <cell r="AC40">
            <v>0</v>
          </cell>
          <cell r="AD40">
            <v>0</v>
          </cell>
        </row>
        <row r="41">
          <cell r="A41">
            <v>34</v>
          </cell>
          <cell r="B41" t="str">
            <v>Bristol</v>
          </cell>
          <cell r="C41" t="str">
            <v>E0102</v>
          </cell>
          <cell r="D41">
            <v>190708316</v>
          </cell>
          <cell r="E41">
            <v>11154058</v>
          </cell>
          <cell r="F41">
            <v>13249495</v>
          </cell>
          <cell r="G41">
            <v>215111869</v>
          </cell>
          <cell r="H41">
            <v>3820000</v>
          </cell>
          <cell r="I41">
            <v>215000</v>
          </cell>
          <cell r="J41">
            <v>265000</v>
          </cell>
          <cell r="K41">
            <v>4300000</v>
          </cell>
          <cell r="L41">
            <v>1750000</v>
          </cell>
          <cell r="M41">
            <v>100000</v>
          </cell>
          <cell r="N41">
            <v>110000</v>
          </cell>
          <cell r="O41">
            <v>1960000</v>
          </cell>
          <cell r="P41">
            <v>185138316</v>
          </cell>
          <cell r="Q41">
            <v>10839058</v>
          </cell>
          <cell r="R41">
            <v>12874495</v>
          </cell>
          <cell r="S41">
            <v>208851869</v>
          </cell>
          <cell r="T41">
            <v>258</v>
          </cell>
          <cell r="U41">
            <v>0</v>
          </cell>
          <cell r="V41">
            <v>0</v>
          </cell>
          <cell r="W41">
            <v>258</v>
          </cell>
          <cell r="X41">
            <v>175</v>
          </cell>
          <cell r="Y41">
            <v>35126</v>
          </cell>
          <cell r="Z41">
            <v>6460675</v>
          </cell>
          <cell r="AA41">
            <v>12992674</v>
          </cell>
          <cell r="AB41">
            <v>4378558</v>
          </cell>
          <cell r="AC41">
            <v>0</v>
          </cell>
          <cell r="AD41">
            <v>258</v>
          </cell>
        </row>
        <row r="42">
          <cell r="A42">
            <v>35</v>
          </cell>
          <cell r="B42" t="str">
            <v>Broadland</v>
          </cell>
          <cell r="C42" t="str">
            <v>E2632</v>
          </cell>
          <cell r="D42">
            <v>29887281.5</v>
          </cell>
          <cell r="E42">
            <v>0</v>
          </cell>
          <cell r="F42">
            <v>0</v>
          </cell>
          <cell r="G42">
            <v>29887281.5</v>
          </cell>
          <cell r="H42">
            <v>85000</v>
          </cell>
          <cell r="I42">
            <v>0</v>
          </cell>
          <cell r="J42">
            <v>0</v>
          </cell>
          <cell r="K42">
            <v>85000</v>
          </cell>
          <cell r="L42">
            <v>102188</v>
          </cell>
          <cell r="M42">
            <v>0</v>
          </cell>
          <cell r="N42">
            <v>0</v>
          </cell>
          <cell r="O42">
            <v>102188</v>
          </cell>
          <cell r="P42">
            <v>29700093.5</v>
          </cell>
          <cell r="Q42">
            <v>0</v>
          </cell>
          <cell r="R42">
            <v>0</v>
          </cell>
          <cell r="S42">
            <v>29700093.5</v>
          </cell>
          <cell r="T42">
            <v>5000</v>
          </cell>
          <cell r="U42">
            <v>0</v>
          </cell>
          <cell r="V42">
            <v>0</v>
          </cell>
          <cell r="W42">
            <v>5000</v>
          </cell>
          <cell r="X42">
            <v>0</v>
          </cell>
          <cell r="Y42">
            <v>0</v>
          </cell>
          <cell r="Z42">
            <v>0</v>
          </cell>
          <cell r="AA42">
            <v>0</v>
          </cell>
          <cell r="AB42">
            <v>0</v>
          </cell>
          <cell r="AC42">
            <v>0</v>
          </cell>
          <cell r="AD42">
            <v>5000</v>
          </cell>
        </row>
        <row r="43">
          <cell r="A43">
            <v>36</v>
          </cell>
          <cell r="B43" t="str">
            <v>Bromley</v>
          </cell>
          <cell r="C43" t="str">
            <v>E5034</v>
          </cell>
          <cell r="D43">
            <v>85272291</v>
          </cell>
          <cell r="E43">
            <v>0</v>
          </cell>
          <cell r="F43">
            <v>0</v>
          </cell>
          <cell r="G43">
            <v>85272291</v>
          </cell>
          <cell r="H43">
            <v>1169880</v>
          </cell>
          <cell r="I43">
            <v>0</v>
          </cell>
          <cell r="J43">
            <v>0</v>
          </cell>
          <cell r="K43">
            <v>1169880</v>
          </cell>
          <cell r="L43">
            <v>2225000</v>
          </cell>
          <cell r="M43">
            <v>0</v>
          </cell>
          <cell r="N43">
            <v>0</v>
          </cell>
          <cell r="O43">
            <v>2225000</v>
          </cell>
          <cell r="P43">
            <v>81877411</v>
          </cell>
          <cell r="Q43">
            <v>0</v>
          </cell>
          <cell r="R43">
            <v>0</v>
          </cell>
          <cell r="S43">
            <v>81877411</v>
          </cell>
          <cell r="T43">
            <v>0</v>
          </cell>
          <cell r="U43">
            <v>0</v>
          </cell>
          <cell r="V43">
            <v>0</v>
          </cell>
          <cell r="W43">
            <v>0</v>
          </cell>
          <cell r="X43">
            <v>0</v>
          </cell>
          <cell r="Y43">
            <v>0</v>
          </cell>
          <cell r="Z43">
            <v>0</v>
          </cell>
          <cell r="AA43">
            <v>0</v>
          </cell>
          <cell r="AB43">
            <v>0</v>
          </cell>
          <cell r="AC43">
            <v>0</v>
          </cell>
          <cell r="AD43">
            <v>0</v>
          </cell>
        </row>
        <row r="44">
          <cell r="A44">
            <v>37</v>
          </cell>
          <cell r="B44" t="str">
            <v>Bromsgrove</v>
          </cell>
          <cell r="C44" t="str">
            <v>E1831</v>
          </cell>
          <cell r="D44">
            <v>27055929</v>
          </cell>
          <cell r="E44">
            <v>0</v>
          </cell>
          <cell r="F44">
            <v>0</v>
          </cell>
          <cell r="G44">
            <v>27055929</v>
          </cell>
          <cell r="H44">
            <v>300000</v>
          </cell>
          <cell r="I44">
            <v>0</v>
          </cell>
          <cell r="J44">
            <v>0</v>
          </cell>
          <cell r="K44">
            <v>300000</v>
          </cell>
          <cell r="L44">
            <v>263000</v>
          </cell>
          <cell r="M44">
            <v>0</v>
          </cell>
          <cell r="N44">
            <v>0</v>
          </cell>
          <cell r="O44">
            <v>263000</v>
          </cell>
          <cell r="P44">
            <v>26492929</v>
          </cell>
          <cell r="Q44">
            <v>0</v>
          </cell>
          <cell r="R44">
            <v>0</v>
          </cell>
          <cell r="S44">
            <v>26492929</v>
          </cell>
          <cell r="T44">
            <v>0</v>
          </cell>
          <cell r="U44">
            <v>0</v>
          </cell>
          <cell r="V44">
            <v>0</v>
          </cell>
          <cell r="W44">
            <v>0</v>
          </cell>
          <cell r="X44">
            <v>0</v>
          </cell>
          <cell r="Y44">
            <v>0</v>
          </cell>
          <cell r="Z44">
            <v>0</v>
          </cell>
          <cell r="AA44">
            <v>0</v>
          </cell>
          <cell r="AB44">
            <v>0</v>
          </cell>
          <cell r="AC44">
            <v>0</v>
          </cell>
          <cell r="AD44">
            <v>0</v>
          </cell>
        </row>
        <row r="45">
          <cell r="A45">
            <v>38</v>
          </cell>
          <cell r="B45" t="str">
            <v>Broxbourne</v>
          </cell>
          <cell r="C45" t="str">
            <v>E1931</v>
          </cell>
          <cell r="D45">
            <v>41606722</v>
          </cell>
          <cell r="E45">
            <v>0</v>
          </cell>
          <cell r="F45">
            <v>0</v>
          </cell>
          <cell r="G45">
            <v>41606722</v>
          </cell>
          <cell r="H45">
            <v>750000</v>
          </cell>
          <cell r="I45">
            <v>0</v>
          </cell>
          <cell r="J45">
            <v>0</v>
          </cell>
          <cell r="K45">
            <v>750000</v>
          </cell>
          <cell r="L45">
            <v>800000</v>
          </cell>
          <cell r="M45">
            <v>0</v>
          </cell>
          <cell r="N45">
            <v>0</v>
          </cell>
          <cell r="O45">
            <v>800000</v>
          </cell>
          <cell r="P45">
            <v>40056722</v>
          </cell>
          <cell r="Q45">
            <v>0</v>
          </cell>
          <cell r="R45">
            <v>0</v>
          </cell>
          <cell r="S45">
            <v>40056722</v>
          </cell>
          <cell r="T45">
            <v>0</v>
          </cell>
          <cell r="U45">
            <v>0</v>
          </cell>
          <cell r="V45">
            <v>0</v>
          </cell>
          <cell r="W45">
            <v>0</v>
          </cell>
          <cell r="X45">
            <v>0</v>
          </cell>
          <cell r="Y45">
            <v>0</v>
          </cell>
          <cell r="Z45">
            <v>0</v>
          </cell>
          <cell r="AA45">
            <v>0</v>
          </cell>
          <cell r="AB45">
            <v>0</v>
          </cell>
          <cell r="AC45">
            <v>0</v>
          </cell>
          <cell r="AD45">
            <v>0</v>
          </cell>
        </row>
        <row r="46">
          <cell r="A46">
            <v>39</v>
          </cell>
          <cell r="B46" t="str">
            <v>Broxtowe</v>
          </cell>
          <cell r="C46" t="str">
            <v>E3033</v>
          </cell>
          <cell r="D46">
            <v>24833582.800000001</v>
          </cell>
          <cell r="E46">
            <v>0</v>
          </cell>
          <cell r="F46">
            <v>642262.34</v>
          </cell>
          <cell r="G46">
            <v>25475845.100000001</v>
          </cell>
          <cell r="H46">
            <v>369947</v>
          </cell>
          <cell r="I46">
            <v>0</v>
          </cell>
          <cell r="J46">
            <v>6889</v>
          </cell>
          <cell r="K46">
            <v>376836</v>
          </cell>
          <cell r="L46">
            <v>493263</v>
          </cell>
          <cell r="M46">
            <v>0</v>
          </cell>
          <cell r="N46">
            <v>9186</v>
          </cell>
          <cell r="O46">
            <v>502449</v>
          </cell>
          <cell r="P46">
            <v>23970372.800000001</v>
          </cell>
          <cell r="Q46">
            <v>0</v>
          </cell>
          <cell r="R46">
            <v>626187.34</v>
          </cell>
          <cell r="S46">
            <v>24596560.100000001</v>
          </cell>
          <cell r="T46">
            <v>0</v>
          </cell>
          <cell r="U46">
            <v>0</v>
          </cell>
          <cell r="V46">
            <v>0</v>
          </cell>
          <cell r="W46">
            <v>0</v>
          </cell>
          <cell r="X46">
            <v>0</v>
          </cell>
          <cell r="Y46">
            <v>-102.34</v>
          </cell>
          <cell r="Z46">
            <v>0</v>
          </cell>
          <cell r="AA46">
            <v>1108861</v>
          </cell>
          <cell r="AB46">
            <v>0</v>
          </cell>
          <cell r="AC46">
            <v>0</v>
          </cell>
          <cell r="AD46">
            <v>0</v>
          </cell>
        </row>
        <row r="47">
          <cell r="A47">
            <v>40</v>
          </cell>
          <cell r="B47" t="str">
            <v>Burnley</v>
          </cell>
          <cell r="C47" t="str">
            <v>E2333</v>
          </cell>
          <cell r="D47">
            <v>28313849</v>
          </cell>
          <cell r="E47">
            <v>0</v>
          </cell>
          <cell r="F47">
            <v>0</v>
          </cell>
          <cell r="G47">
            <v>28313849</v>
          </cell>
          <cell r="H47">
            <v>283320</v>
          </cell>
          <cell r="I47">
            <v>0</v>
          </cell>
          <cell r="J47">
            <v>0</v>
          </cell>
          <cell r="K47">
            <v>283320</v>
          </cell>
          <cell r="L47">
            <v>1112027</v>
          </cell>
          <cell r="M47">
            <v>0</v>
          </cell>
          <cell r="N47">
            <v>0</v>
          </cell>
          <cell r="O47">
            <v>1112027</v>
          </cell>
          <cell r="P47">
            <v>26918502</v>
          </cell>
          <cell r="Q47">
            <v>0</v>
          </cell>
          <cell r="R47">
            <v>0</v>
          </cell>
          <cell r="S47">
            <v>26918502</v>
          </cell>
          <cell r="T47">
            <v>23859</v>
          </cell>
          <cell r="U47">
            <v>0</v>
          </cell>
          <cell r="V47">
            <v>0</v>
          </cell>
          <cell r="W47">
            <v>23859</v>
          </cell>
          <cell r="X47">
            <v>0</v>
          </cell>
          <cell r="Y47">
            <v>0</v>
          </cell>
          <cell r="Z47">
            <v>0</v>
          </cell>
          <cell r="AA47">
            <v>0</v>
          </cell>
          <cell r="AB47">
            <v>0</v>
          </cell>
          <cell r="AC47">
            <v>0</v>
          </cell>
          <cell r="AD47">
            <v>23859</v>
          </cell>
        </row>
        <row r="48">
          <cell r="A48">
            <v>41</v>
          </cell>
          <cell r="B48" t="str">
            <v>Bury</v>
          </cell>
          <cell r="C48" t="str">
            <v>E4202</v>
          </cell>
          <cell r="D48">
            <v>52397120.299999997</v>
          </cell>
          <cell r="E48">
            <v>0</v>
          </cell>
          <cell r="F48">
            <v>0</v>
          </cell>
          <cell r="G48">
            <v>52397120.299999997</v>
          </cell>
          <cell r="H48">
            <v>743250</v>
          </cell>
          <cell r="I48">
            <v>0</v>
          </cell>
          <cell r="J48">
            <v>0</v>
          </cell>
          <cell r="K48">
            <v>743250</v>
          </cell>
          <cell r="L48">
            <v>2607894</v>
          </cell>
          <cell r="M48">
            <v>0</v>
          </cell>
          <cell r="N48">
            <v>0</v>
          </cell>
          <cell r="O48">
            <v>2607894</v>
          </cell>
          <cell r="P48">
            <v>49045976.299999997</v>
          </cell>
          <cell r="Q48">
            <v>0</v>
          </cell>
          <cell r="R48">
            <v>0</v>
          </cell>
          <cell r="S48">
            <v>49045976.299999997</v>
          </cell>
          <cell r="T48">
            <v>0</v>
          </cell>
          <cell r="U48">
            <v>0</v>
          </cell>
          <cell r="V48">
            <v>0</v>
          </cell>
          <cell r="W48">
            <v>0</v>
          </cell>
          <cell r="X48">
            <v>0</v>
          </cell>
          <cell r="Y48">
            <v>0</v>
          </cell>
          <cell r="Z48">
            <v>0</v>
          </cell>
          <cell r="AA48">
            <v>0</v>
          </cell>
          <cell r="AB48">
            <v>0</v>
          </cell>
          <cell r="AC48">
            <v>0</v>
          </cell>
          <cell r="AD48">
            <v>0</v>
          </cell>
        </row>
        <row r="49">
          <cell r="A49">
            <v>42</v>
          </cell>
          <cell r="B49" t="str">
            <v>Calderdale</v>
          </cell>
          <cell r="C49" t="str">
            <v>E4702</v>
          </cell>
          <cell r="D49">
            <v>60399394</v>
          </cell>
          <cell r="E49">
            <v>0</v>
          </cell>
          <cell r="F49">
            <v>0</v>
          </cell>
          <cell r="G49">
            <v>60399394</v>
          </cell>
          <cell r="H49">
            <v>917980</v>
          </cell>
          <cell r="I49">
            <v>0</v>
          </cell>
          <cell r="J49">
            <v>0</v>
          </cell>
          <cell r="K49">
            <v>917980</v>
          </cell>
          <cell r="L49">
            <v>670653</v>
          </cell>
          <cell r="M49">
            <v>0</v>
          </cell>
          <cell r="N49">
            <v>0</v>
          </cell>
          <cell r="O49">
            <v>670653</v>
          </cell>
          <cell r="P49">
            <v>58810761</v>
          </cell>
          <cell r="Q49">
            <v>0</v>
          </cell>
          <cell r="R49">
            <v>0</v>
          </cell>
          <cell r="S49">
            <v>58810761</v>
          </cell>
          <cell r="T49">
            <v>0</v>
          </cell>
          <cell r="U49">
            <v>0</v>
          </cell>
          <cell r="V49">
            <v>0</v>
          </cell>
          <cell r="W49">
            <v>0</v>
          </cell>
          <cell r="X49">
            <v>0</v>
          </cell>
          <cell r="Y49">
            <v>0</v>
          </cell>
          <cell r="Z49">
            <v>0</v>
          </cell>
          <cell r="AA49">
            <v>0</v>
          </cell>
          <cell r="AB49">
            <v>0</v>
          </cell>
          <cell r="AC49">
            <v>0</v>
          </cell>
          <cell r="AD49">
            <v>0</v>
          </cell>
        </row>
        <row r="50">
          <cell r="A50">
            <v>43</v>
          </cell>
          <cell r="B50" t="str">
            <v>Cambridge</v>
          </cell>
          <cell r="C50" t="str">
            <v>E0531</v>
          </cell>
          <cell r="D50">
            <v>98985302</v>
          </cell>
          <cell r="E50">
            <v>0</v>
          </cell>
          <cell r="F50">
            <v>0</v>
          </cell>
          <cell r="G50">
            <v>98985302</v>
          </cell>
          <cell r="H50">
            <v>500000</v>
          </cell>
          <cell r="I50">
            <v>0</v>
          </cell>
          <cell r="J50">
            <v>0</v>
          </cell>
          <cell r="K50">
            <v>500000</v>
          </cell>
          <cell r="L50">
            <v>1548930</v>
          </cell>
          <cell r="M50">
            <v>0</v>
          </cell>
          <cell r="N50">
            <v>0</v>
          </cell>
          <cell r="O50">
            <v>1548930</v>
          </cell>
          <cell r="P50">
            <v>96936372</v>
          </cell>
          <cell r="Q50">
            <v>0</v>
          </cell>
          <cell r="R50">
            <v>0</v>
          </cell>
          <cell r="S50">
            <v>96936372</v>
          </cell>
          <cell r="T50">
            <v>0</v>
          </cell>
          <cell r="U50">
            <v>0</v>
          </cell>
          <cell r="V50">
            <v>0</v>
          </cell>
          <cell r="W50">
            <v>0</v>
          </cell>
          <cell r="X50">
            <v>0</v>
          </cell>
          <cell r="Y50">
            <v>0</v>
          </cell>
          <cell r="Z50">
            <v>0</v>
          </cell>
          <cell r="AA50">
            <v>0</v>
          </cell>
          <cell r="AB50">
            <v>0</v>
          </cell>
          <cell r="AC50">
            <v>0</v>
          </cell>
          <cell r="AD50">
            <v>0</v>
          </cell>
        </row>
        <row r="51">
          <cell r="A51">
            <v>44</v>
          </cell>
          <cell r="B51" t="str">
            <v>Camden</v>
          </cell>
          <cell r="C51" t="str">
            <v>E5011</v>
          </cell>
          <cell r="D51">
            <v>507310790</v>
          </cell>
          <cell r="E51">
            <v>0</v>
          </cell>
          <cell r="F51">
            <v>0</v>
          </cell>
          <cell r="G51">
            <v>507310790</v>
          </cell>
          <cell r="H51">
            <v>3004818</v>
          </cell>
          <cell r="I51">
            <v>0</v>
          </cell>
          <cell r="J51">
            <v>0</v>
          </cell>
          <cell r="K51">
            <v>3004818</v>
          </cell>
          <cell r="L51">
            <v>4773038</v>
          </cell>
          <cell r="M51">
            <v>0</v>
          </cell>
          <cell r="N51">
            <v>0</v>
          </cell>
          <cell r="O51">
            <v>4773038</v>
          </cell>
          <cell r="P51">
            <v>499532934</v>
          </cell>
          <cell r="Q51">
            <v>0</v>
          </cell>
          <cell r="R51">
            <v>0</v>
          </cell>
          <cell r="S51">
            <v>499532934</v>
          </cell>
          <cell r="T51">
            <v>0</v>
          </cell>
          <cell r="U51">
            <v>0</v>
          </cell>
          <cell r="V51">
            <v>0</v>
          </cell>
          <cell r="W51">
            <v>0</v>
          </cell>
          <cell r="X51">
            <v>0</v>
          </cell>
          <cell r="Y51">
            <v>0</v>
          </cell>
          <cell r="Z51">
            <v>0</v>
          </cell>
          <cell r="AA51">
            <v>0</v>
          </cell>
          <cell r="AB51">
            <v>0</v>
          </cell>
          <cell r="AC51">
            <v>0</v>
          </cell>
          <cell r="AD51">
            <v>0</v>
          </cell>
        </row>
        <row r="52">
          <cell r="A52">
            <v>45</v>
          </cell>
          <cell r="B52" t="str">
            <v>Cannock Chase</v>
          </cell>
          <cell r="C52" t="str">
            <v>E3431</v>
          </cell>
          <cell r="D52">
            <v>36417234.5</v>
          </cell>
          <cell r="E52">
            <v>0</v>
          </cell>
          <cell r="F52">
            <v>0</v>
          </cell>
          <cell r="G52">
            <v>36417234.5</v>
          </cell>
          <cell r="H52">
            <v>250000</v>
          </cell>
          <cell r="I52">
            <v>0</v>
          </cell>
          <cell r="J52">
            <v>0</v>
          </cell>
          <cell r="K52">
            <v>250000</v>
          </cell>
          <cell r="L52">
            <v>1119619</v>
          </cell>
          <cell r="M52">
            <v>0</v>
          </cell>
          <cell r="N52">
            <v>0</v>
          </cell>
          <cell r="O52">
            <v>1119619</v>
          </cell>
          <cell r="P52">
            <v>35047615.5</v>
          </cell>
          <cell r="Q52">
            <v>0</v>
          </cell>
          <cell r="R52">
            <v>0</v>
          </cell>
          <cell r="S52">
            <v>35047615.5</v>
          </cell>
          <cell r="T52">
            <v>0</v>
          </cell>
          <cell r="U52">
            <v>0</v>
          </cell>
          <cell r="V52">
            <v>0</v>
          </cell>
          <cell r="W52">
            <v>0</v>
          </cell>
          <cell r="X52">
            <v>0</v>
          </cell>
          <cell r="Y52">
            <v>0</v>
          </cell>
          <cell r="Z52">
            <v>0</v>
          </cell>
          <cell r="AA52">
            <v>0</v>
          </cell>
          <cell r="AB52">
            <v>0</v>
          </cell>
          <cell r="AC52">
            <v>0</v>
          </cell>
          <cell r="AD52">
            <v>0</v>
          </cell>
        </row>
        <row r="53">
          <cell r="A53">
            <v>46</v>
          </cell>
          <cell r="B53" t="str">
            <v>Canterbury</v>
          </cell>
          <cell r="C53" t="str">
            <v>E2232</v>
          </cell>
          <cell r="D53">
            <v>52649138.399999999</v>
          </cell>
          <cell r="E53">
            <v>0</v>
          </cell>
          <cell r="F53">
            <v>0</v>
          </cell>
          <cell r="G53">
            <v>52649138.399999999</v>
          </cell>
          <cell r="H53">
            <v>480000</v>
          </cell>
          <cell r="I53">
            <v>0</v>
          </cell>
          <cell r="J53">
            <v>0</v>
          </cell>
          <cell r="K53">
            <v>480000</v>
          </cell>
          <cell r="L53">
            <v>1000000</v>
          </cell>
          <cell r="M53">
            <v>0</v>
          </cell>
          <cell r="N53">
            <v>0</v>
          </cell>
          <cell r="O53">
            <v>1000000</v>
          </cell>
          <cell r="P53">
            <v>51169138.399999999</v>
          </cell>
          <cell r="Q53">
            <v>0</v>
          </cell>
          <cell r="R53">
            <v>0</v>
          </cell>
          <cell r="S53">
            <v>51169138.399999999</v>
          </cell>
          <cell r="T53">
            <v>0</v>
          </cell>
          <cell r="U53">
            <v>0</v>
          </cell>
          <cell r="V53">
            <v>0</v>
          </cell>
          <cell r="W53">
            <v>0</v>
          </cell>
          <cell r="X53">
            <v>0</v>
          </cell>
          <cell r="Y53">
            <v>0</v>
          </cell>
          <cell r="Z53">
            <v>0</v>
          </cell>
          <cell r="AA53">
            <v>0</v>
          </cell>
          <cell r="AB53">
            <v>0</v>
          </cell>
          <cell r="AC53">
            <v>0</v>
          </cell>
          <cell r="AD53">
            <v>0</v>
          </cell>
        </row>
        <row r="54">
          <cell r="A54">
            <v>47</v>
          </cell>
          <cell r="B54" t="str">
            <v>Carlisle</v>
          </cell>
          <cell r="C54" t="str">
            <v>E0933</v>
          </cell>
          <cell r="D54">
            <v>42574779</v>
          </cell>
          <cell r="E54">
            <v>0</v>
          </cell>
          <cell r="F54">
            <v>0</v>
          </cell>
          <cell r="G54">
            <v>42574779</v>
          </cell>
          <cell r="H54">
            <v>425748</v>
          </cell>
          <cell r="I54">
            <v>0</v>
          </cell>
          <cell r="J54">
            <v>0</v>
          </cell>
          <cell r="K54">
            <v>425748</v>
          </cell>
          <cell r="L54">
            <v>601517</v>
          </cell>
          <cell r="M54">
            <v>0</v>
          </cell>
          <cell r="N54">
            <v>0</v>
          </cell>
          <cell r="O54">
            <v>601517</v>
          </cell>
          <cell r="P54">
            <v>41547514</v>
          </cell>
          <cell r="Q54">
            <v>0</v>
          </cell>
          <cell r="R54">
            <v>0</v>
          </cell>
          <cell r="S54">
            <v>41547514</v>
          </cell>
          <cell r="T54">
            <v>0</v>
          </cell>
          <cell r="U54">
            <v>0</v>
          </cell>
          <cell r="V54">
            <v>0</v>
          </cell>
          <cell r="W54">
            <v>0</v>
          </cell>
          <cell r="X54">
            <v>0</v>
          </cell>
          <cell r="Y54">
            <v>0</v>
          </cell>
          <cell r="Z54">
            <v>0</v>
          </cell>
          <cell r="AA54">
            <v>0</v>
          </cell>
          <cell r="AB54">
            <v>0</v>
          </cell>
          <cell r="AC54">
            <v>0</v>
          </cell>
          <cell r="AD54">
            <v>0</v>
          </cell>
        </row>
        <row r="55">
          <cell r="A55">
            <v>48</v>
          </cell>
          <cell r="B55" t="str">
            <v>Castle Point</v>
          </cell>
          <cell r="C55" t="str">
            <v>E1534</v>
          </cell>
          <cell r="D55">
            <v>15210341</v>
          </cell>
          <cell r="E55">
            <v>0</v>
          </cell>
          <cell r="F55">
            <v>0</v>
          </cell>
          <cell r="G55">
            <v>15210341</v>
          </cell>
          <cell r="H55">
            <v>152000</v>
          </cell>
          <cell r="I55">
            <v>0</v>
          </cell>
          <cell r="J55">
            <v>0</v>
          </cell>
          <cell r="K55">
            <v>152000</v>
          </cell>
          <cell r="L55">
            <v>138600</v>
          </cell>
          <cell r="M55">
            <v>0</v>
          </cell>
          <cell r="N55">
            <v>0</v>
          </cell>
          <cell r="O55">
            <v>138600</v>
          </cell>
          <cell r="P55">
            <v>14919741</v>
          </cell>
          <cell r="Q55">
            <v>0</v>
          </cell>
          <cell r="R55">
            <v>0</v>
          </cell>
          <cell r="S55">
            <v>14919741</v>
          </cell>
          <cell r="T55">
            <v>0</v>
          </cell>
          <cell r="U55">
            <v>0</v>
          </cell>
          <cell r="V55">
            <v>0</v>
          </cell>
          <cell r="W55">
            <v>0</v>
          </cell>
          <cell r="X55">
            <v>0</v>
          </cell>
          <cell r="Y55">
            <v>0</v>
          </cell>
          <cell r="Z55">
            <v>0</v>
          </cell>
          <cell r="AA55">
            <v>0</v>
          </cell>
          <cell r="AB55">
            <v>0</v>
          </cell>
          <cell r="AC55">
            <v>0</v>
          </cell>
          <cell r="AD55">
            <v>0</v>
          </cell>
        </row>
        <row r="56">
          <cell r="A56">
            <v>49</v>
          </cell>
          <cell r="B56" t="str">
            <v>Central Bedfordshire UA</v>
          </cell>
          <cell r="C56" t="str">
            <v>E0203</v>
          </cell>
          <cell r="D56">
            <v>78188073</v>
          </cell>
          <cell r="E56">
            <v>0</v>
          </cell>
          <cell r="F56">
            <v>0</v>
          </cell>
          <cell r="G56">
            <v>78188073</v>
          </cell>
          <cell r="H56">
            <v>1136633</v>
          </cell>
          <cell r="I56">
            <v>0</v>
          </cell>
          <cell r="J56">
            <v>0</v>
          </cell>
          <cell r="K56">
            <v>1136633</v>
          </cell>
          <cell r="L56">
            <v>325000</v>
          </cell>
          <cell r="M56">
            <v>0</v>
          </cell>
          <cell r="N56">
            <v>0</v>
          </cell>
          <cell r="O56">
            <v>325000</v>
          </cell>
          <cell r="P56">
            <v>76726440</v>
          </cell>
          <cell r="Q56">
            <v>0</v>
          </cell>
          <cell r="R56">
            <v>0</v>
          </cell>
          <cell r="S56">
            <v>76726440</v>
          </cell>
          <cell r="T56">
            <v>0</v>
          </cell>
          <cell r="U56">
            <v>0</v>
          </cell>
          <cell r="V56">
            <v>0</v>
          </cell>
          <cell r="W56">
            <v>0</v>
          </cell>
          <cell r="X56">
            <v>0</v>
          </cell>
          <cell r="Y56">
            <v>0</v>
          </cell>
          <cell r="Z56">
            <v>0</v>
          </cell>
          <cell r="AA56">
            <v>0</v>
          </cell>
          <cell r="AB56">
            <v>0</v>
          </cell>
          <cell r="AC56">
            <v>0</v>
          </cell>
          <cell r="AD56">
            <v>0</v>
          </cell>
        </row>
        <row r="57">
          <cell r="A57">
            <v>50</v>
          </cell>
          <cell r="B57" t="str">
            <v>Charnwood</v>
          </cell>
          <cell r="C57" t="str">
            <v>E2432</v>
          </cell>
          <cell r="D57">
            <v>40424266.700000003</v>
          </cell>
          <cell r="E57">
            <v>0</v>
          </cell>
          <cell r="F57">
            <v>0</v>
          </cell>
          <cell r="G57">
            <v>40424266.700000003</v>
          </cell>
          <cell r="H57">
            <v>410142</v>
          </cell>
          <cell r="I57">
            <v>0</v>
          </cell>
          <cell r="J57">
            <v>0</v>
          </cell>
          <cell r="K57">
            <v>410142</v>
          </cell>
          <cell r="L57">
            <v>0</v>
          </cell>
          <cell r="M57">
            <v>0</v>
          </cell>
          <cell r="N57">
            <v>0</v>
          </cell>
          <cell r="O57">
            <v>0</v>
          </cell>
          <cell r="P57">
            <v>40014124.700000003</v>
          </cell>
          <cell r="Q57">
            <v>0</v>
          </cell>
          <cell r="R57">
            <v>0</v>
          </cell>
          <cell r="S57">
            <v>40014124.700000003</v>
          </cell>
          <cell r="T57">
            <v>130140</v>
          </cell>
          <cell r="U57">
            <v>0</v>
          </cell>
          <cell r="V57">
            <v>0</v>
          </cell>
          <cell r="W57">
            <v>130140</v>
          </cell>
          <cell r="X57">
            <v>0</v>
          </cell>
          <cell r="Y57">
            <v>0</v>
          </cell>
          <cell r="Z57">
            <v>0</v>
          </cell>
          <cell r="AA57">
            <v>0</v>
          </cell>
          <cell r="AB57">
            <v>0</v>
          </cell>
          <cell r="AC57">
            <v>0</v>
          </cell>
          <cell r="AD57">
            <v>130140</v>
          </cell>
        </row>
        <row r="58">
          <cell r="A58">
            <v>51</v>
          </cell>
          <cell r="B58" t="str">
            <v>Chelmsford</v>
          </cell>
          <cell r="C58" t="str">
            <v>E1535</v>
          </cell>
          <cell r="D58">
            <v>79014493</v>
          </cell>
          <cell r="E58">
            <v>0</v>
          </cell>
          <cell r="F58">
            <v>0</v>
          </cell>
          <cell r="G58">
            <v>79014493</v>
          </cell>
          <cell r="H58">
            <v>1148000</v>
          </cell>
          <cell r="I58">
            <v>0</v>
          </cell>
          <cell r="J58">
            <v>0</v>
          </cell>
          <cell r="K58">
            <v>1148000</v>
          </cell>
          <cell r="L58">
            <v>100000</v>
          </cell>
          <cell r="M58">
            <v>0</v>
          </cell>
          <cell r="N58">
            <v>0</v>
          </cell>
          <cell r="O58">
            <v>100000</v>
          </cell>
          <cell r="P58">
            <v>77766493</v>
          </cell>
          <cell r="Q58">
            <v>0</v>
          </cell>
          <cell r="R58">
            <v>0</v>
          </cell>
          <cell r="S58">
            <v>77766493</v>
          </cell>
          <cell r="T58">
            <v>0</v>
          </cell>
          <cell r="U58">
            <v>0</v>
          </cell>
          <cell r="V58">
            <v>0</v>
          </cell>
          <cell r="W58">
            <v>0</v>
          </cell>
          <cell r="X58">
            <v>0</v>
          </cell>
          <cell r="Y58">
            <v>0</v>
          </cell>
          <cell r="Z58">
            <v>0</v>
          </cell>
          <cell r="AA58">
            <v>0</v>
          </cell>
          <cell r="AB58">
            <v>0</v>
          </cell>
          <cell r="AC58">
            <v>0</v>
          </cell>
          <cell r="AD58">
            <v>0</v>
          </cell>
        </row>
        <row r="59">
          <cell r="A59">
            <v>52</v>
          </cell>
          <cell r="B59" t="str">
            <v>Cheltenham</v>
          </cell>
          <cell r="C59" t="str">
            <v>E1631</v>
          </cell>
          <cell r="D59">
            <v>55328770</v>
          </cell>
          <cell r="E59">
            <v>0</v>
          </cell>
          <cell r="F59">
            <v>0</v>
          </cell>
          <cell r="G59">
            <v>55328770</v>
          </cell>
          <cell r="H59">
            <v>450000</v>
          </cell>
          <cell r="I59">
            <v>0</v>
          </cell>
          <cell r="J59">
            <v>0</v>
          </cell>
          <cell r="K59">
            <v>450000</v>
          </cell>
          <cell r="L59">
            <v>660000</v>
          </cell>
          <cell r="M59">
            <v>0</v>
          </cell>
          <cell r="N59">
            <v>0</v>
          </cell>
          <cell r="O59">
            <v>660000</v>
          </cell>
          <cell r="P59">
            <v>54218770</v>
          </cell>
          <cell r="Q59">
            <v>0</v>
          </cell>
          <cell r="R59">
            <v>0</v>
          </cell>
          <cell r="S59">
            <v>54218770</v>
          </cell>
          <cell r="T59">
            <v>0</v>
          </cell>
          <cell r="U59">
            <v>0</v>
          </cell>
          <cell r="V59">
            <v>0</v>
          </cell>
          <cell r="W59">
            <v>0</v>
          </cell>
          <cell r="X59">
            <v>0</v>
          </cell>
          <cell r="Y59">
            <v>0</v>
          </cell>
          <cell r="Z59">
            <v>0</v>
          </cell>
          <cell r="AA59">
            <v>0</v>
          </cell>
          <cell r="AB59">
            <v>0</v>
          </cell>
          <cell r="AC59">
            <v>0</v>
          </cell>
          <cell r="AD59">
            <v>0</v>
          </cell>
        </row>
        <row r="60">
          <cell r="A60">
            <v>53</v>
          </cell>
          <cell r="B60" t="str">
            <v>Cherwell</v>
          </cell>
          <cell r="C60" t="str">
            <v>E3131</v>
          </cell>
          <cell r="D60">
            <v>72561573</v>
          </cell>
          <cell r="E60">
            <v>0</v>
          </cell>
          <cell r="F60">
            <v>0</v>
          </cell>
          <cell r="G60">
            <v>72561573</v>
          </cell>
          <cell r="H60">
            <v>400000</v>
          </cell>
          <cell r="I60">
            <v>0</v>
          </cell>
          <cell r="J60">
            <v>0</v>
          </cell>
          <cell r="K60">
            <v>400000</v>
          </cell>
          <cell r="L60">
            <v>1460326</v>
          </cell>
          <cell r="M60">
            <v>0</v>
          </cell>
          <cell r="N60">
            <v>0</v>
          </cell>
          <cell r="O60">
            <v>1460326</v>
          </cell>
          <cell r="P60">
            <v>70701247</v>
          </cell>
          <cell r="Q60">
            <v>0</v>
          </cell>
          <cell r="R60">
            <v>0</v>
          </cell>
          <cell r="S60">
            <v>70701247</v>
          </cell>
          <cell r="T60">
            <v>434966</v>
          </cell>
          <cell r="U60">
            <v>0</v>
          </cell>
          <cell r="V60">
            <v>0</v>
          </cell>
          <cell r="W60">
            <v>434966</v>
          </cell>
          <cell r="X60">
            <v>0</v>
          </cell>
          <cell r="Y60">
            <v>0</v>
          </cell>
          <cell r="Z60">
            <v>0</v>
          </cell>
          <cell r="AA60">
            <v>0</v>
          </cell>
          <cell r="AB60">
            <v>0</v>
          </cell>
          <cell r="AC60">
            <v>0</v>
          </cell>
          <cell r="AD60">
            <v>434966</v>
          </cell>
        </row>
        <row r="61">
          <cell r="A61">
            <v>54</v>
          </cell>
          <cell r="B61" t="str">
            <v>Cheshire East UA</v>
          </cell>
          <cell r="C61" t="str">
            <v>E0603</v>
          </cell>
          <cell r="D61">
            <v>139030059</v>
          </cell>
          <cell r="E61">
            <v>0</v>
          </cell>
          <cell r="F61">
            <v>0</v>
          </cell>
          <cell r="G61">
            <v>139030059</v>
          </cell>
          <cell r="H61">
            <v>1500000</v>
          </cell>
          <cell r="I61">
            <v>0</v>
          </cell>
          <cell r="J61">
            <v>0</v>
          </cell>
          <cell r="K61">
            <v>1500000</v>
          </cell>
          <cell r="L61">
            <v>1878302</v>
          </cell>
          <cell r="M61">
            <v>0</v>
          </cell>
          <cell r="N61">
            <v>0</v>
          </cell>
          <cell r="O61">
            <v>1878302</v>
          </cell>
          <cell r="P61">
            <v>135651757</v>
          </cell>
          <cell r="Q61">
            <v>0</v>
          </cell>
          <cell r="R61">
            <v>0</v>
          </cell>
          <cell r="S61">
            <v>135651757</v>
          </cell>
          <cell r="T61">
            <v>0</v>
          </cell>
          <cell r="U61">
            <v>0</v>
          </cell>
          <cell r="V61">
            <v>0</v>
          </cell>
          <cell r="W61">
            <v>0</v>
          </cell>
          <cell r="X61">
            <v>0</v>
          </cell>
          <cell r="Y61">
            <v>0</v>
          </cell>
          <cell r="Z61">
            <v>0</v>
          </cell>
          <cell r="AA61">
            <v>0</v>
          </cell>
          <cell r="AB61">
            <v>0</v>
          </cell>
          <cell r="AC61">
            <v>0</v>
          </cell>
          <cell r="AD61">
            <v>0</v>
          </cell>
        </row>
        <row r="62">
          <cell r="A62">
            <v>55</v>
          </cell>
          <cell r="B62" t="str">
            <v>Cheshire West &amp; Chester UA</v>
          </cell>
          <cell r="C62" t="str">
            <v>E0604</v>
          </cell>
          <cell r="D62">
            <v>156976727</v>
          </cell>
          <cell r="E62">
            <v>0</v>
          </cell>
          <cell r="F62">
            <v>0</v>
          </cell>
          <cell r="G62">
            <v>156976727</v>
          </cell>
          <cell r="H62">
            <v>2000000</v>
          </cell>
          <cell r="I62">
            <v>0</v>
          </cell>
          <cell r="J62">
            <v>0</v>
          </cell>
          <cell r="K62">
            <v>2000000</v>
          </cell>
          <cell r="L62">
            <v>5000000</v>
          </cell>
          <cell r="M62">
            <v>0</v>
          </cell>
          <cell r="N62">
            <v>0</v>
          </cell>
          <cell r="O62">
            <v>5000000</v>
          </cell>
          <cell r="P62">
            <v>149976727</v>
          </cell>
          <cell r="Q62">
            <v>0</v>
          </cell>
          <cell r="R62">
            <v>0</v>
          </cell>
          <cell r="S62">
            <v>149976727</v>
          </cell>
          <cell r="T62">
            <v>0</v>
          </cell>
          <cell r="U62">
            <v>0</v>
          </cell>
          <cell r="V62">
            <v>0</v>
          </cell>
          <cell r="W62">
            <v>0</v>
          </cell>
          <cell r="X62">
            <v>0</v>
          </cell>
          <cell r="Y62">
            <v>0</v>
          </cell>
          <cell r="Z62">
            <v>0</v>
          </cell>
          <cell r="AA62">
            <v>0</v>
          </cell>
          <cell r="AB62">
            <v>0</v>
          </cell>
          <cell r="AC62">
            <v>0</v>
          </cell>
          <cell r="AD62">
            <v>0</v>
          </cell>
        </row>
        <row r="63">
          <cell r="A63">
            <v>56</v>
          </cell>
          <cell r="B63" t="str">
            <v>Chesterfield</v>
          </cell>
          <cell r="C63" t="str">
            <v>E1033</v>
          </cell>
          <cell r="D63">
            <v>36743101</v>
          </cell>
          <cell r="E63">
            <v>0</v>
          </cell>
          <cell r="F63">
            <v>0</v>
          </cell>
          <cell r="G63">
            <v>36743101</v>
          </cell>
          <cell r="H63">
            <v>367431</v>
          </cell>
          <cell r="I63">
            <v>0</v>
          </cell>
          <cell r="J63">
            <v>0</v>
          </cell>
          <cell r="K63">
            <v>367431</v>
          </cell>
          <cell r="L63">
            <v>414611</v>
          </cell>
          <cell r="M63">
            <v>0</v>
          </cell>
          <cell r="N63">
            <v>0</v>
          </cell>
          <cell r="O63">
            <v>414611</v>
          </cell>
          <cell r="P63">
            <v>35961059</v>
          </cell>
          <cell r="Q63">
            <v>0</v>
          </cell>
          <cell r="R63">
            <v>0</v>
          </cell>
          <cell r="S63">
            <v>35961059</v>
          </cell>
          <cell r="T63">
            <v>0</v>
          </cell>
          <cell r="U63">
            <v>0</v>
          </cell>
          <cell r="V63">
            <v>0</v>
          </cell>
          <cell r="W63">
            <v>0</v>
          </cell>
          <cell r="X63">
            <v>0</v>
          </cell>
          <cell r="Y63">
            <v>0</v>
          </cell>
          <cell r="Z63">
            <v>0</v>
          </cell>
          <cell r="AA63">
            <v>0</v>
          </cell>
          <cell r="AB63">
            <v>0</v>
          </cell>
          <cell r="AC63">
            <v>0</v>
          </cell>
          <cell r="AD63">
            <v>0</v>
          </cell>
        </row>
        <row r="64">
          <cell r="A64">
            <v>57</v>
          </cell>
          <cell r="B64" t="str">
            <v>Chichester</v>
          </cell>
          <cell r="C64" t="str">
            <v>E3833</v>
          </cell>
          <cell r="D64">
            <v>43564409.200000003</v>
          </cell>
          <cell r="E64">
            <v>0</v>
          </cell>
          <cell r="F64">
            <v>0</v>
          </cell>
          <cell r="G64">
            <v>43564409.200000003</v>
          </cell>
          <cell r="H64">
            <v>115000</v>
          </cell>
          <cell r="I64">
            <v>0</v>
          </cell>
          <cell r="J64">
            <v>0</v>
          </cell>
          <cell r="K64">
            <v>115000</v>
          </cell>
          <cell r="L64">
            <v>500000</v>
          </cell>
          <cell r="M64">
            <v>0</v>
          </cell>
          <cell r="N64">
            <v>0</v>
          </cell>
          <cell r="O64">
            <v>500000</v>
          </cell>
          <cell r="P64">
            <v>42949409.200000003</v>
          </cell>
          <cell r="Q64">
            <v>0</v>
          </cell>
          <cell r="R64">
            <v>0</v>
          </cell>
          <cell r="S64">
            <v>42949409.200000003</v>
          </cell>
          <cell r="T64">
            <v>0</v>
          </cell>
          <cell r="U64">
            <v>0</v>
          </cell>
          <cell r="V64">
            <v>0</v>
          </cell>
          <cell r="W64">
            <v>0</v>
          </cell>
          <cell r="X64">
            <v>0</v>
          </cell>
          <cell r="Y64">
            <v>0</v>
          </cell>
          <cell r="Z64">
            <v>0</v>
          </cell>
          <cell r="AA64">
            <v>0</v>
          </cell>
          <cell r="AB64">
            <v>0</v>
          </cell>
          <cell r="AC64">
            <v>0</v>
          </cell>
          <cell r="AD64">
            <v>0</v>
          </cell>
        </row>
        <row r="65">
          <cell r="A65">
            <v>58</v>
          </cell>
          <cell r="B65" t="str">
            <v>Chiltern</v>
          </cell>
          <cell r="C65" t="str">
            <v>E0432</v>
          </cell>
          <cell r="D65">
            <v>21145901.899999999</v>
          </cell>
          <cell r="E65">
            <v>0</v>
          </cell>
          <cell r="F65">
            <v>0</v>
          </cell>
          <cell r="G65">
            <v>21145901.899999999</v>
          </cell>
          <cell r="H65">
            <v>211459</v>
          </cell>
          <cell r="I65">
            <v>0</v>
          </cell>
          <cell r="J65">
            <v>0</v>
          </cell>
          <cell r="K65">
            <v>211459</v>
          </cell>
          <cell r="L65">
            <v>48422</v>
          </cell>
          <cell r="M65">
            <v>0</v>
          </cell>
          <cell r="N65">
            <v>0</v>
          </cell>
          <cell r="O65">
            <v>48422</v>
          </cell>
          <cell r="P65">
            <v>20886020.899999999</v>
          </cell>
          <cell r="Q65">
            <v>0</v>
          </cell>
          <cell r="R65">
            <v>0</v>
          </cell>
          <cell r="S65">
            <v>20886020.899999999</v>
          </cell>
          <cell r="T65">
            <v>0</v>
          </cell>
          <cell r="U65">
            <v>0</v>
          </cell>
          <cell r="V65">
            <v>0</v>
          </cell>
          <cell r="W65">
            <v>0</v>
          </cell>
          <cell r="X65">
            <v>0</v>
          </cell>
          <cell r="Y65">
            <v>0</v>
          </cell>
          <cell r="Z65">
            <v>0</v>
          </cell>
          <cell r="AA65">
            <v>0</v>
          </cell>
          <cell r="AB65">
            <v>0</v>
          </cell>
          <cell r="AC65">
            <v>0</v>
          </cell>
          <cell r="AD65">
            <v>0</v>
          </cell>
        </row>
        <row r="66">
          <cell r="A66">
            <v>59</v>
          </cell>
          <cell r="B66" t="str">
            <v>Chorley</v>
          </cell>
          <cell r="C66" t="str">
            <v>E2334</v>
          </cell>
          <cell r="D66">
            <v>27812903</v>
          </cell>
          <cell r="E66">
            <v>0</v>
          </cell>
          <cell r="F66">
            <v>0</v>
          </cell>
          <cell r="G66">
            <v>27812903</v>
          </cell>
          <cell r="H66">
            <v>417200</v>
          </cell>
          <cell r="I66">
            <v>0</v>
          </cell>
          <cell r="J66">
            <v>0</v>
          </cell>
          <cell r="K66">
            <v>417200</v>
          </cell>
          <cell r="L66">
            <v>325000</v>
          </cell>
          <cell r="M66">
            <v>0</v>
          </cell>
          <cell r="N66">
            <v>0</v>
          </cell>
          <cell r="O66">
            <v>325000</v>
          </cell>
          <cell r="P66">
            <v>27070703</v>
          </cell>
          <cell r="Q66">
            <v>0</v>
          </cell>
          <cell r="R66">
            <v>0</v>
          </cell>
          <cell r="S66">
            <v>27070703</v>
          </cell>
          <cell r="T66">
            <v>0</v>
          </cell>
          <cell r="U66">
            <v>0</v>
          </cell>
          <cell r="V66">
            <v>0</v>
          </cell>
          <cell r="W66">
            <v>0</v>
          </cell>
          <cell r="X66">
            <v>0</v>
          </cell>
          <cell r="Y66">
            <v>0</v>
          </cell>
          <cell r="Z66">
            <v>0</v>
          </cell>
          <cell r="AA66">
            <v>0</v>
          </cell>
          <cell r="AB66">
            <v>0</v>
          </cell>
          <cell r="AC66">
            <v>0</v>
          </cell>
          <cell r="AD66">
            <v>0</v>
          </cell>
        </row>
        <row r="67">
          <cell r="A67">
            <v>60</v>
          </cell>
          <cell r="B67" t="str">
            <v>Christchurch</v>
          </cell>
          <cell r="C67" t="str">
            <v>E1232</v>
          </cell>
          <cell r="D67">
            <v>17755864</v>
          </cell>
          <cell r="E67">
            <v>0</v>
          </cell>
          <cell r="F67">
            <v>0</v>
          </cell>
          <cell r="G67">
            <v>17755864</v>
          </cell>
          <cell r="H67">
            <v>500000</v>
          </cell>
          <cell r="I67">
            <v>0</v>
          </cell>
          <cell r="J67">
            <v>0</v>
          </cell>
          <cell r="K67">
            <v>500000</v>
          </cell>
          <cell r="L67">
            <v>452000</v>
          </cell>
          <cell r="M67">
            <v>0</v>
          </cell>
          <cell r="N67">
            <v>0</v>
          </cell>
          <cell r="O67">
            <v>452000</v>
          </cell>
          <cell r="P67">
            <v>16803864</v>
          </cell>
          <cell r="Q67">
            <v>0</v>
          </cell>
          <cell r="R67">
            <v>0</v>
          </cell>
          <cell r="S67">
            <v>16803864</v>
          </cell>
          <cell r="T67">
            <v>0</v>
          </cell>
          <cell r="U67">
            <v>0</v>
          </cell>
          <cell r="V67">
            <v>0</v>
          </cell>
          <cell r="W67">
            <v>0</v>
          </cell>
          <cell r="X67">
            <v>0</v>
          </cell>
          <cell r="Y67">
            <v>0</v>
          </cell>
          <cell r="Z67">
            <v>0</v>
          </cell>
          <cell r="AA67">
            <v>0</v>
          </cell>
          <cell r="AB67">
            <v>0</v>
          </cell>
          <cell r="AC67">
            <v>0</v>
          </cell>
          <cell r="AD67">
            <v>0</v>
          </cell>
        </row>
        <row r="68">
          <cell r="A68">
            <v>61</v>
          </cell>
          <cell r="B68" t="str">
            <v>City of London</v>
          </cell>
          <cell r="C68" t="str">
            <v>E5010</v>
          </cell>
          <cell r="D68">
            <v>766245535</v>
          </cell>
          <cell r="E68">
            <v>0</v>
          </cell>
          <cell r="F68">
            <v>0</v>
          </cell>
          <cell r="G68">
            <v>766245535</v>
          </cell>
          <cell r="H68">
            <v>9961192</v>
          </cell>
          <cell r="I68">
            <v>0</v>
          </cell>
          <cell r="J68">
            <v>0</v>
          </cell>
          <cell r="K68">
            <v>9961192</v>
          </cell>
          <cell r="L68">
            <v>13604040</v>
          </cell>
          <cell r="M68">
            <v>0</v>
          </cell>
          <cell r="N68">
            <v>0</v>
          </cell>
          <cell r="O68">
            <v>13604040</v>
          </cell>
          <cell r="P68">
            <v>742680303</v>
          </cell>
          <cell r="Q68">
            <v>0</v>
          </cell>
          <cell r="R68">
            <v>0</v>
          </cell>
          <cell r="S68">
            <v>742680303</v>
          </cell>
          <cell r="T68">
            <v>0</v>
          </cell>
          <cell r="U68">
            <v>0</v>
          </cell>
          <cell r="V68">
            <v>0</v>
          </cell>
          <cell r="W68">
            <v>0</v>
          </cell>
          <cell r="X68">
            <v>0</v>
          </cell>
          <cell r="Y68">
            <v>0</v>
          </cell>
          <cell r="Z68">
            <v>0</v>
          </cell>
          <cell r="AA68">
            <v>0</v>
          </cell>
          <cell r="AB68">
            <v>0</v>
          </cell>
          <cell r="AC68">
            <v>0</v>
          </cell>
          <cell r="AD68">
            <v>0</v>
          </cell>
        </row>
        <row r="69">
          <cell r="A69">
            <v>62</v>
          </cell>
          <cell r="B69" t="str">
            <v>Colchester</v>
          </cell>
          <cell r="C69" t="str">
            <v>E1536</v>
          </cell>
          <cell r="D69">
            <v>62109573</v>
          </cell>
          <cell r="E69">
            <v>0</v>
          </cell>
          <cell r="F69">
            <v>0</v>
          </cell>
          <cell r="G69">
            <v>62109573</v>
          </cell>
          <cell r="H69">
            <v>776370</v>
          </cell>
          <cell r="I69">
            <v>0</v>
          </cell>
          <cell r="J69">
            <v>0</v>
          </cell>
          <cell r="K69">
            <v>776370</v>
          </cell>
          <cell r="L69">
            <v>1097000</v>
          </cell>
          <cell r="M69">
            <v>0</v>
          </cell>
          <cell r="N69">
            <v>0</v>
          </cell>
          <cell r="O69">
            <v>1097000</v>
          </cell>
          <cell r="P69">
            <v>60236203</v>
          </cell>
          <cell r="Q69">
            <v>0</v>
          </cell>
          <cell r="R69">
            <v>0</v>
          </cell>
          <cell r="S69">
            <v>60236203</v>
          </cell>
          <cell r="T69">
            <v>0</v>
          </cell>
          <cell r="U69">
            <v>0</v>
          </cell>
          <cell r="V69">
            <v>0</v>
          </cell>
          <cell r="W69">
            <v>0</v>
          </cell>
          <cell r="X69">
            <v>0</v>
          </cell>
          <cell r="Y69">
            <v>0</v>
          </cell>
          <cell r="Z69">
            <v>0</v>
          </cell>
          <cell r="AA69">
            <v>0</v>
          </cell>
          <cell r="AB69">
            <v>0</v>
          </cell>
          <cell r="AC69">
            <v>0</v>
          </cell>
          <cell r="AD69">
            <v>0</v>
          </cell>
        </row>
        <row r="70">
          <cell r="A70">
            <v>63</v>
          </cell>
          <cell r="B70" t="str">
            <v>Copeland</v>
          </cell>
          <cell r="C70" t="str">
            <v>E0934</v>
          </cell>
          <cell r="D70">
            <v>43820961</v>
          </cell>
          <cell r="E70">
            <v>0</v>
          </cell>
          <cell r="F70">
            <v>0</v>
          </cell>
          <cell r="G70">
            <v>43820961</v>
          </cell>
          <cell r="H70">
            <v>350000</v>
          </cell>
          <cell r="I70">
            <v>0</v>
          </cell>
          <cell r="J70">
            <v>0</v>
          </cell>
          <cell r="K70">
            <v>350000</v>
          </cell>
          <cell r="L70">
            <v>3363464</v>
          </cell>
          <cell r="M70">
            <v>0</v>
          </cell>
          <cell r="N70">
            <v>0</v>
          </cell>
          <cell r="O70">
            <v>3363464</v>
          </cell>
          <cell r="P70">
            <v>40107497</v>
          </cell>
          <cell r="Q70">
            <v>0</v>
          </cell>
          <cell r="R70">
            <v>0</v>
          </cell>
          <cell r="S70">
            <v>40107497</v>
          </cell>
          <cell r="T70">
            <v>487</v>
          </cell>
          <cell r="U70">
            <v>0</v>
          </cell>
          <cell r="V70">
            <v>0</v>
          </cell>
          <cell r="W70">
            <v>487</v>
          </cell>
          <cell r="X70">
            <v>0</v>
          </cell>
          <cell r="Y70">
            <v>0</v>
          </cell>
          <cell r="Z70">
            <v>0</v>
          </cell>
          <cell r="AA70">
            <v>0</v>
          </cell>
          <cell r="AB70">
            <v>0</v>
          </cell>
          <cell r="AC70">
            <v>0</v>
          </cell>
          <cell r="AD70">
            <v>487</v>
          </cell>
        </row>
        <row r="71">
          <cell r="A71">
            <v>64</v>
          </cell>
          <cell r="B71" t="str">
            <v>Corby</v>
          </cell>
          <cell r="C71" t="str">
            <v>E2831</v>
          </cell>
          <cell r="D71">
            <v>35478968.600000001</v>
          </cell>
          <cell r="E71">
            <v>0</v>
          </cell>
          <cell r="F71">
            <v>0</v>
          </cell>
          <cell r="G71">
            <v>35478968.600000001</v>
          </cell>
          <cell r="H71">
            <v>103000</v>
          </cell>
          <cell r="I71">
            <v>0</v>
          </cell>
          <cell r="J71">
            <v>0</v>
          </cell>
          <cell r="K71">
            <v>103000</v>
          </cell>
          <cell r="L71">
            <v>150000</v>
          </cell>
          <cell r="M71">
            <v>0</v>
          </cell>
          <cell r="N71">
            <v>0</v>
          </cell>
          <cell r="O71">
            <v>150000</v>
          </cell>
          <cell r="P71">
            <v>35225968.600000001</v>
          </cell>
          <cell r="Q71">
            <v>0</v>
          </cell>
          <cell r="R71">
            <v>0</v>
          </cell>
          <cell r="S71">
            <v>35225968.600000001</v>
          </cell>
          <cell r="T71">
            <v>0</v>
          </cell>
          <cell r="U71">
            <v>0</v>
          </cell>
          <cell r="V71">
            <v>0</v>
          </cell>
          <cell r="W71">
            <v>0</v>
          </cell>
          <cell r="X71">
            <v>0</v>
          </cell>
          <cell r="Y71">
            <v>0</v>
          </cell>
          <cell r="Z71">
            <v>0</v>
          </cell>
          <cell r="AA71">
            <v>0</v>
          </cell>
          <cell r="AB71">
            <v>0</v>
          </cell>
          <cell r="AC71">
            <v>0</v>
          </cell>
          <cell r="AD71">
            <v>0</v>
          </cell>
        </row>
        <row r="72">
          <cell r="A72">
            <v>65</v>
          </cell>
          <cell r="B72" t="str">
            <v>Cornwall UA</v>
          </cell>
          <cell r="C72" t="str">
            <v>E0801</v>
          </cell>
          <cell r="D72">
            <v>152133782</v>
          </cell>
          <cell r="E72">
            <v>0</v>
          </cell>
          <cell r="F72">
            <v>383710.5</v>
          </cell>
          <cell r="G72">
            <v>152517492</v>
          </cell>
          <cell r="H72">
            <v>3614284</v>
          </cell>
          <cell r="I72">
            <v>0</v>
          </cell>
          <cell r="J72">
            <v>0</v>
          </cell>
          <cell r="K72">
            <v>3614284</v>
          </cell>
          <cell r="L72">
            <v>7946118</v>
          </cell>
          <cell r="M72">
            <v>0</v>
          </cell>
          <cell r="N72">
            <v>0</v>
          </cell>
          <cell r="O72">
            <v>7946118</v>
          </cell>
          <cell r="P72">
            <v>140573380</v>
          </cell>
          <cell r="Q72">
            <v>0</v>
          </cell>
          <cell r="R72">
            <v>383710.5</v>
          </cell>
          <cell r="S72">
            <v>140957090</v>
          </cell>
          <cell r="T72">
            <v>260280</v>
          </cell>
          <cell r="U72">
            <v>0</v>
          </cell>
          <cell r="V72">
            <v>0</v>
          </cell>
          <cell r="W72">
            <v>260280</v>
          </cell>
          <cell r="X72">
            <v>0</v>
          </cell>
          <cell r="Y72">
            <v>0</v>
          </cell>
          <cell r="Z72">
            <v>0</v>
          </cell>
          <cell r="AA72">
            <v>410392</v>
          </cell>
          <cell r="AB72">
            <v>0</v>
          </cell>
          <cell r="AC72">
            <v>0</v>
          </cell>
          <cell r="AD72">
            <v>260280</v>
          </cell>
        </row>
        <row r="73">
          <cell r="A73">
            <v>66</v>
          </cell>
          <cell r="B73" t="str">
            <v>Cotswold</v>
          </cell>
          <cell r="C73" t="str">
            <v>E1632</v>
          </cell>
          <cell r="D73">
            <v>29587936</v>
          </cell>
          <cell r="E73">
            <v>0</v>
          </cell>
          <cell r="F73">
            <v>0</v>
          </cell>
          <cell r="G73">
            <v>29587936</v>
          </cell>
          <cell r="H73">
            <v>200000</v>
          </cell>
          <cell r="I73">
            <v>0</v>
          </cell>
          <cell r="J73">
            <v>0</v>
          </cell>
          <cell r="K73">
            <v>200000</v>
          </cell>
          <cell r="L73">
            <v>366763</v>
          </cell>
          <cell r="M73">
            <v>0</v>
          </cell>
          <cell r="N73">
            <v>0</v>
          </cell>
          <cell r="O73">
            <v>366763</v>
          </cell>
          <cell r="P73">
            <v>29021173</v>
          </cell>
          <cell r="Q73">
            <v>0</v>
          </cell>
          <cell r="R73">
            <v>0</v>
          </cell>
          <cell r="S73">
            <v>29021173</v>
          </cell>
          <cell r="T73">
            <v>0</v>
          </cell>
          <cell r="U73">
            <v>0</v>
          </cell>
          <cell r="V73">
            <v>0</v>
          </cell>
          <cell r="W73">
            <v>0</v>
          </cell>
          <cell r="X73">
            <v>0</v>
          </cell>
          <cell r="Y73">
            <v>0</v>
          </cell>
          <cell r="Z73">
            <v>0</v>
          </cell>
          <cell r="AA73">
            <v>0</v>
          </cell>
          <cell r="AB73">
            <v>0</v>
          </cell>
          <cell r="AC73">
            <v>0</v>
          </cell>
          <cell r="AD73">
            <v>0</v>
          </cell>
        </row>
        <row r="74">
          <cell r="A74">
            <v>67</v>
          </cell>
          <cell r="B74" t="str">
            <v>Coventry</v>
          </cell>
          <cell r="C74" t="str">
            <v>E4602</v>
          </cell>
          <cell r="D74">
            <v>124069917</v>
          </cell>
          <cell r="E74">
            <v>0</v>
          </cell>
          <cell r="F74">
            <v>0</v>
          </cell>
          <cell r="G74">
            <v>124069917</v>
          </cell>
          <cell r="H74">
            <v>1240699</v>
          </cell>
          <cell r="I74">
            <v>0</v>
          </cell>
          <cell r="J74">
            <v>0</v>
          </cell>
          <cell r="K74">
            <v>1240699</v>
          </cell>
          <cell r="L74">
            <v>7279740</v>
          </cell>
          <cell r="M74">
            <v>0</v>
          </cell>
          <cell r="N74">
            <v>0</v>
          </cell>
          <cell r="O74">
            <v>7279740</v>
          </cell>
          <cell r="P74">
            <v>115549478</v>
          </cell>
          <cell r="Q74">
            <v>0</v>
          </cell>
          <cell r="R74">
            <v>0</v>
          </cell>
          <cell r="S74">
            <v>115549478</v>
          </cell>
          <cell r="T74">
            <v>0</v>
          </cell>
          <cell r="U74">
            <v>0</v>
          </cell>
          <cell r="V74">
            <v>0</v>
          </cell>
          <cell r="W74">
            <v>0</v>
          </cell>
          <cell r="X74">
            <v>0</v>
          </cell>
          <cell r="Y74">
            <v>0</v>
          </cell>
          <cell r="Z74">
            <v>0</v>
          </cell>
          <cell r="AA74">
            <v>0</v>
          </cell>
          <cell r="AB74">
            <v>0</v>
          </cell>
          <cell r="AC74">
            <v>0</v>
          </cell>
          <cell r="AD74">
            <v>0</v>
          </cell>
        </row>
        <row r="75">
          <cell r="A75">
            <v>68</v>
          </cell>
          <cell r="B75" t="str">
            <v>Craven</v>
          </cell>
          <cell r="C75" t="str">
            <v>E2731</v>
          </cell>
          <cell r="D75">
            <v>18486079</v>
          </cell>
          <cell r="E75">
            <v>0</v>
          </cell>
          <cell r="F75">
            <v>0</v>
          </cell>
          <cell r="G75">
            <v>18486079</v>
          </cell>
          <cell r="H75">
            <v>130000</v>
          </cell>
          <cell r="I75">
            <v>0</v>
          </cell>
          <cell r="J75">
            <v>0</v>
          </cell>
          <cell r="K75">
            <v>130000</v>
          </cell>
          <cell r="L75">
            <v>35000</v>
          </cell>
          <cell r="M75">
            <v>0</v>
          </cell>
          <cell r="N75">
            <v>0</v>
          </cell>
          <cell r="O75">
            <v>35000</v>
          </cell>
          <cell r="P75">
            <v>18321079</v>
          </cell>
          <cell r="Q75">
            <v>0</v>
          </cell>
          <cell r="R75">
            <v>0</v>
          </cell>
          <cell r="S75">
            <v>18321079</v>
          </cell>
          <cell r="T75">
            <v>0</v>
          </cell>
          <cell r="U75">
            <v>0</v>
          </cell>
          <cell r="V75">
            <v>0</v>
          </cell>
          <cell r="W75">
            <v>0</v>
          </cell>
          <cell r="X75">
            <v>0</v>
          </cell>
          <cell r="Y75">
            <v>0</v>
          </cell>
          <cell r="Z75">
            <v>0</v>
          </cell>
          <cell r="AA75">
            <v>0</v>
          </cell>
          <cell r="AB75">
            <v>0</v>
          </cell>
          <cell r="AC75">
            <v>0</v>
          </cell>
          <cell r="AD75">
            <v>0</v>
          </cell>
        </row>
        <row r="76">
          <cell r="A76">
            <v>69</v>
          </cell>
          <cell r="B76" t="str">
            <v>Crawley</v>
          </cell>
          <cell r="C76" t="str">
            <v>E3834</v>
          </cell>
          <cell r="D76">
            <v>116282720</v>
          </cell>
          <cell r="E76">
            <v>0</v>
          </cell>
          <cell r="F76">
            <v>0</v>
          </cell>
          <cell r="G76">
            <v>116282720</v>
          </cell>
          <cell r="H76">
            <v>1114150</v>
          </cell>
          <cell r="I76">
            <v>0</v>
          </cell>
          <cell r="J76">
            <v>0</v>
          </cell>
          <cell r="K76">
            <v>1114150</v>
          </cell>
          <cell r="L76">
            <v>4671562</v>
          </cell>
          <cell r="M76">
            <v>0</v>
          </cell>
          <cell r="N76">
            <v>0</v>
          </cell>
          <cell r="O76">
            <v>4671562</v>
          </cell>
          <cell r="P76">
            <v>110497008</v>
          </cell>
          <cell r="Q76">
            <v>0</v>
          </cell>
          <cell r="R76">
            <v>0</v>
          </cell>
          <cell r="S76">
            <v>110497008</v>
          </cell>
          <cell r="T76">
            <v>0</v>
          </cell>
          <cell r="U76">
            <v>0</v>
          </cell>
          <cell r="V76">
            <v>0</v>
          </cell>
          <cell r="W76">
            <v>0</v>
          </cell>
          <cell r="X76">
            <v>0</v>
          </cell>
          <cell r="Y76">
            <v>0</v>
          </cell>
          <cell r="Z76">
            <v>0</v>
          </cell>
          <cell r="AA76">
            <v>0</v>
          </cell>
          <cell r="AB76">
            <v>0</v>
          </cell>
          <cell r="AC76">
            <v>0</v>
          </cell>
          <cell r="AD76">
            <v>0</v>
          </cell>
        </row>
        <row r="77">
          <cell r="A77">
            <v>70</v>
          </cell>
          <cell r="B77" t="str">
            <v>Croydon</v>
          </cell>
          <cell r="C77" t="str">
            <v>E5035</v>
          </cell>
          <cell r="D77">
            <v>117332907</v>
          </cell>
          <cell r="E77">
            <v>0</v>
          </cell>
          <cell r="F77">
            <v>0</v>
          </cell>
          <cell r="G77">
            <v>117332907</v>
          </cell>
          <cell r="H77">
            <v>2778552</v>
          </cell>
          <cell r="I77">
            <v>0</v>
          </cell>
          <cell r="J77">
            <v>0</v>
          </cell>
          <cell r="K77">
            <v>2778552</v>
          </cell>
          <cell r="L77">
            <v>4047700</v>
          </cell>
          <cell r="M77">
            <v>0</v>
          </cell>
          <cell r="N77">
            <v>0</v>
          </cell>
          <cell r="O77">
            <v>4047700</v>
          </cell>
          <cell r="P77">
            <v>110506655</v>
          </cell>
          <cell r="Q77">
            <v>0</v>
          </cell>
          <cell r="R77">
            <v>0</v>
          </cell>
          <cell r="S77">
            <v>110506655</v>
          </cell>
          <cell r="T77">
            <v>0</v>
          </cell>
          <cell r="U77">
            <v>0</v>
          </cell>
          <cell r="V77">
            <v>0</v>
          </cell>
          <cell r="W77">
            <v>0</v>
          </cell>
          <cell r="X77">
            <v>0</v>
          </cell>
          <cell r="Y77">
            <v>0</v>
          </cell>
          <cell r="Z77">
            <v>0</v>
          </cell>
          <cell r="AA77">
            <v>0</v>
          </cell>
          <cell r="AB77">
            <v>0</v>
          </cell>
          <cell r="AC77">
            <v>0</v>
          </cell>
          <cell r="AD77">
            <v>0</v>
          </cell>
        </row>
        <row r="78">
          <cell r="A78">
            <v>71</v>
          </cell>
          <cell r="B78" t="str">
            <v>Dacorum</v>
          </cell>
          <cell r="C78" t="str">
            <v>E1932</v>
          </cell>
          <cell r="D78">
            <v>62467827.899999999</v>
          </cell>
          <cell r="E78">
            <v>0</v>
          </cell>
          <cell r="F78">
            <v>0</v>
          </cell>
          <cell r="G78">
            <v>62467827.899999999</v>
          </cell>
          <cell r="H78">
            <v>650000</v>
          </cell>
          <cell r="I78">
            <v>0</v>
          </cell>
          <cell r="J78">
            <v>0</v>
          </cell>
          <cell r="K78">
            <v>650000</v>
          </cell>
          <cell r="L78">
            <v>3100000</v>
          </cell>
          <cell r="M78">
            <v>0</v>
          </cell>
          <cell r="N78">
            <v>0</v>
          </cell>
          <cell r="O78">
            <v>3100000</v>
          </cell>
          <cell r="P78">
            <v>58717827.899999999</v>
          </cell>
          <cell r="Q78">
            <v>0</v>
          </cell>
          <cell r="R78">
            <v>0</v>
          </cell>
          <cell r="S78">
            <v>58717827.899999999</v>
          </cell>
          <cell r="T78">
            <v>0</v>
          </cell>
          <cell r="U78">
            <v>0</v>
          </cell>
          <cell r="V78">
            <v>0</v>
          </cell>
          <cell r="W78">
            <v>0</v>
          </cell>
          <cell r="X78">
            <v>0</v>
          </cell>
          <cell r="Y78">
            <v>0</v>
          </cell>
          <cell r="Z78">
            <v>0</v>
          </cell>
          <cell r="AA78">
            <v>0</v>
          </cell>
          <cell r="AB78">
            <v>0</v>
          </cell>
          <cell r="AC78">
            <v>0</v>
          </cell>
          <cell r="AD78">
            <v>0</v>
          </cell>
        </row>
        <row r="79">
          <cell r="A79">
            <v>72</v>
          </cell>
          <cell r="B79" t="str">
            <v>Darlington</v>
          </cell>
          <cell r="C79" t="str">
            <v>E1301</v>
          </cell>
          <cell r="D79">
            <v>35764730</v>
          </cell>
          <cell r="E79">
            <v>0</v>
          </cell>
          <cell r="F79">
            <v>0</v>
          </cell>
          <cell r="G79">
            <v>35764730</v>
          </cell>
          <cell r="H79">
            <v>300000</v>
          </cell>
          <cell r="I79">
            <v>0</v>
          </cell>
          <cell r="J79">
            <v>0</v>
          </cell>
          <cell r="K79">
            <v>300000</v>
          </cell>
          <cell r="L79">
            <v>310000</v>
          </cell>
          <cell r="M79">
            <v>0</v>
          </cell>
          <cell r="N79">
            <v>0</v>
          </cell>
          <cell r="O79">
            <v>310000</v>
          </cell>
          <cell r="P79">
            <v>35154730</v>
          </cell>
          <cell r="Q79">
            <v>0</v>
          </cell>
          <cell r="R79">
            <v>0</v>
          </cell>
          <cell r="S79">
            <v>35154730</v>
          </cell>
          <cell r="T79">
            <v>0</v>
          </cell>
          <cell r="U79">
            <v>0</v>
          </cell>
          <cell r="V79">
            <v>0</v>
          </cell>
          <cell r="W79">
            <v>0</v>
          </cell>
          <cell r="X79">
            <v>0</v>
          </cell>
          <cell r="Y79">
            <v>0</v>
          </cell>
          <cell r="Z79">
            <v>0</v>
          </cell>
          <cell r="AA79">
            <v>0</v>
          </cell>
          <cell r="AB79">
            <v>0</v>
          </cell>
          <cell r="AC79">
            <v>0</v>
          </cell>
          <cell r="AD79">
            <v>0</v>
          </cell>
        </row>
        <row r="80">
          <cell r="A80">
            <v>73</v>
          </cell>
          <cell r="B80" t="str">
            <v>Dartford</v>
          </cell>
          <cell r="C80" t="str">
            <v>E2233</v>
          </cell>
          <cell r="D80">
            <v>84054548</v>
          </cell>
          <cell r="E80">
            <v>0</v>
          </cell>
          <cell r="F80">
            <v>0</v>
          </cell>
          <cell r="G80">
            <v>84054548</v>
          </cell>
          <cell r="H80">
            <v>1670000</v>
          </cell>
          <cell r="I80">
            <v>0</v>
          </cell>
          <cell r="J80">
            <v>0</v>
          </cell>
          <cell r="K80">
            <v>1670000</v>
          </cell>
          <cell r="L80">
            <v>5000000</v>
          </cell>
          <cell r="M80">
            <v>0</v>
          </cell>
          <cell r="N80">
            <v>0</v>
          </cell>
          <cell r="O80">
            <v>5000000</v>
          </cell>
          <cell r="P80">
            <v>77384548</v>
          </cell>
          <cell r="Q80">
            <v>0</v>
          </cell>
          <cell r="R80">
            <v>0</v>
          </cell>
          <cell r="S80">
            <v>77384548</v>
          </cell>
          <cell r="T80">
            <v>0</v>
          </cell>
          <cell r="U80">
            <v>0</v>
          </cell>
          <cell r="V80">
            <v>0</v>
          </cell>
          <cell r="W80">
            <v>0</v>
          </cell>
          <cell r="X80">
            <v>0</v>
          </cell>
          <cell r="Y80">
            <v>0</v>
          </cell>
          <cell r="Z80">
            <v>0</v>
          </cell>
          <cell r="AA80">
            <v>0</v>
          </cell>
          <cell r="AB80">
            <v>0</v>
          </cell>
          <cell r="AC80">
            <v>0</v>
          </cell>
          <cell r="AD80">
            <v>0</v>
          </cell>
        </row>
        <row r="81">
          <cell r="A81">
            <v>74</v>
          </cell>
          <cell r="B81" t="str">
            <v>Daventry</v>
          </cell>
          <cell r="C81" t="str">
            <v>E2832</v>
          </cell>
          <cell r="D81">
            <v>40510537.5</v>
          </cell>
          <cell r="E81">
            <v>0</v>
          </cell>
          <cell r="F81">
            <v>0</v>
          </cell>
          <cell r="G81">
            <v>40510537.5</v>
          </cell>
          <cell r="H81">
            <v>405105.38</v>
          </cell>
          <cell r="I81">
            <v>0</v>
          </cell>
          <cell r="J81">
            <v>0</v>
          </cell>
          <cell r="K81">
            <v>405105.38</v>
          </cell>
          <cell r="L81">
            <v>637065</v>
          </cell>
          <cell r="M81">
            <v>0</v>
          </cell>
          <cell r="N81">
            <v>0</v>
          </cell>
          <cell r="O81">
            <v>637065</v>
          </cell>
          <cell r="P81">
            <v>39468367.100000001</v>
          </cell>
          <cell r="Q81">
            <v>0</v>
          </cell>
          <cell r="R81">
            <v>0</v>
          </cell>
          <cell r="S81">
            <v>39468367.100000001</v>
          </cell>
          <cell r="T81">
            <v>213390</v>
          </cell>
          <cell r="U81">
            <v>0</v>
          </cell>
          <cell r="V81">
            <v>0</v>
          </cell>
          <cell r="W81">
            <v>213390</v>
          </cell>
          <cell r="X81">
            <v>0</v>
          </cell>
          <cell r="Y81">
            <v>0</v>
          </cell>
          <cell r="Z81">
            <v>0</v>
          </cell>
          <cell r="AA81">
            <v>0</v>
          </cell>
          <cell r="AB81">
            <v>0</v>
          </cell>
          <cell r="AC81">
            <v>0</v>
          </cell>
          <cell r="AD81">
            <v>213390</v>
          </cell>
        </row>
        <row r="82">
          <cell r="A82">
            <v>75</v>
          </cell>
          <cell r="B82" t="str">
            <v>Derby</v>
          </cell>
          <cell r="C82" t="str">
            <v>E1001</v>
          </cell>
          <cell r="D82">
            <v>88801995</v>
          </cell>
          <cell r="E82">
            <v>0</v>
          </cell>
          <cell r="F82">
            <v>0</v>
          </cell>
          <cell r="G82">
            <v>88801995</v>
          </cell>
          <cell r="H82">
            <v>1770000</v>
          </cell>
          <cell r="I82">
            <v>0</v>
          </cell>
          <cell r="J82">
            <v>0</v>
          </cell>
          <cell r="K82">
            <v>1770000</v>
          </cell>
          <cell r="L82">
            <v>2876413</v>
          </cell>
          <cell r="M82">
            <v>0</v>
          </cell>
          <cell r="N82">
            <v>0</v>
          </cell>
          <cell r="O82">
            <v>2876413</v>
          </cell>
          <cell r="P82">
            <v>84155582</v>
          </cell>
          <cell r="Q82">
            <v>0</v>
          </cell>
          <cell r="R82">
            <v>0</v>
          </cell>
          <cell r="S82">
            <v>84155582</v>
          </cell>
          <cell r="T82">
            <v>300000</v>
          </cell>
          <cell r="U82">
            <v>0</v>
          </cell>
          <cell r="V82">
            <v>0</v>
          </cell>
          <cell r="W82">
            <v>300000</v>
          </cell>
          <cell r="X82">
            <v>0</v>
          </cell>
          <cell r="Y82">
            <v>0</v>
          </cell>
          <cell r="Z82">
            <v>0</v>
          </cell>
          <cell r="AA82">
            <v>0</v>
          </cell>
          <cell r="AB82">
            <v>0</v>
          </cell>
          <cell r="AC82">
            <v>0</v>
          </cell>
          <cell r="AD82">
            <v>300000</v>
          </cell>
        </row>
        <row r="83">
          <cell r="A83">
            <v>76</v>
          </cell>
          <cell r="B83" t="str">
            <v>Derbyshire Dales</v>
          </cell>
          <cell r="C83" t="str">
            <v>E1035</v>
          </cell>
          <cell r="D83">
            <v>17162093</v>
          </cell>
          <cell r="E83">
            <v>0</v>
          </cell>
          <cell r="F83">
            <v>0</v>
          </cell>
          <cell r="G83">
            <v>17162093</v>
          </cell>
          <cell r="H83">
            <v>205945</v>
          </cell>
          <cell r="I83">
            <v>0</v>
          </cell>
          <cell r="J83">
            <v>0</v>
          </cell>
          <cell r="K83">
            <v>205945</v>
          </cell>
          <cell r="L83">
            <v>169733</v>
          </cell>
          <cell r="M83">
            <v>0</v>
          </cell>
          <cell r="N83">
            <v>0</v>
          </cell>
          <cell r="O83">
            <v>169733</v>
          </cell>
          <cell r="P83">
            <v>16786415</v>
          </cell>
          <cell r="Q83">
            <v>0</v>
          </cell>
          <cell r="R83">
            <v>0</v>
          </cell>
          <cell r="S83">
            <v>16786415</v>
          </cell>
          <cell r="T83">
            <v>0</v>
          </cell>
          <cell r="U83">
            <v>0</v>
          </cell>
          <cell r="V83">
            <v>0</v>
          </cell>
          <cell r="W83">
            <v>0</v>
          </cell>
          <cell r="X83">
            <v>0</v>
          </cell>
          <cell r="Y83">
            <v>0</v>
          </cell>
          <cell r="Z83">
            <v>0</v>
          </cell>
          <cell r="AA83">
            <v>0</v>
          </cell>
          <cell r="AB83">
            <v>0</v>
          </cell>
          <cell r="AC83">
            <v>0</v>
          </cell>
          <cell r="AD83">
            <v>0</v>
          </cell>
        </row>
        <row r="84">
          <cell r="A84">
            <v>77</v>
          </cell>
          <cell r="B84" t="str">
            <v>Doncaster</v>
          </cell>
          <cell r="C84" t="str">
            <v>E4402</v>
          </cell>
          <cell r="D84">
            <v>94078268.400000006</v>
          </cell>
          <cell r="E84">
            <v>0</v>
          </cell>
          <cell r="F84">
            <v>0</v>
          </cell>
          <cell r="G84">
            <v>94078268.400000006</v>
          </cell>
          <cell r="H84">
            <v>1411174.03</v>
          </cell>
          <cell r="I84">
            <v>0</v>
          </cell>
          <cell r="J84">
            <v>0</v>
          </cell>
          <cell r="K84">
            <v>1411174.03</v>
          </cell>
          <cell r="L84">
            <v>2025215</v>
          </cell>
          <cell r="M84">
            <v>0</v>
          </cell>
          <cell r="N84">
            <v>0</v>
          </cell>
          <cell r="O84">
            <v>2025215</v>
          </cell>
          <cell r="P84">
            <v>90641879.299999997</v>
          </cell>
          <cell r="Q84">
            <v>0</v>
          </cell>
          <cell r="R84">
            <v>0</v>
          </cell>
          <cell r="S84">
            <v>90641879.299999997</v>
          </cell>
          <cell r="T84">
            <v>0</v>
          </cell>
          <cell r="U84">
            <v>0</v>
          </cell>
          <cell r="V84">
            <v>0</v>
          </cell>
          <cell r="W84">
            <v>0</v>
          </cell>
          <cell r="X84">
            <v>0</v>
          </cell>
          <cell r="Y84">
            <v>0</v>
          </cell>
          <cell r="Z84">
            <v>0</v>
          </cell>
          <cell r="AA84">
            <v>0</v>
          </cell>
          <cell r="AB84">
            <v>0</v>
          </cell>
          <cell r="AC84">
            <v>0</v>
          </cell>
          <cell r="AD84">
            <v>0</v>
          </cell>
        </row>
        <row r="85">
          <cell r="A85">
            <v>78</v>
          </cell>
          <cell r="B85" t="str">
            <v>Dover</v>
          </cell>
          <cell r="C85" t="str">
            <v>E2234</v>
          </cell>
          <cell r="D85">
            <v>34054052.100000001</v>
          </cell>
          <cell r="E85">
            <v>0</v>
          </cell>
          <cell r="F85">
            <v>225893</v>
          </cell>
          <cell r="G85">
            <v>34279945.100000001</v>
          </cell>
          <cell r="H85">
            <v>496705</v>
          </cell>
          <cell r="I85">
            <v>0</v>
          </cell>
          <cell r="J85">
            <v>3295</v>
          </cell>
          <cell r="K85">
            <v>500000</v>
          </cell>
          <cell r="L85">
            <v>1701038</v>
          </cell>
          <cell r="M85">
            <v>0</v>
          </cell>
          <cell r="N85">
            <v>11283</v>
          </cell>
          <cell r="O85">
            <v>1712321</v>
          </cell>
          <cell r="P85">
            <v>31856309</v>
          </cell>
          <cell r="Q85">
            <v>0</v>
          </cell>
          <cell r="R85">
            <v>211315</v>
          </cell>
          <cell r="S85">
            <v>32067624</v>
          </cell>
          <cell r="T85">
            <v>0</v>
          </cell>
          <cell r="U85">
            <v>0</v>
          </cell>
          <cell r="V85">
            <v>0</v>
          </cell>
          <cell r="W85">
            <v>0</v>
          </cell>
          <cell r="X85">
            <v>0</v>
          </cell>
          <cell r="Y85">
            <v>22308</v>
          </cell>
          <cell r="Z85">
            <v>0</v>
          </cell>
          <cell r="AA85">
            <v>233623</v>
          </cell>
          <cell r="AB85">
            <v>0</v>
          </cell>
          <cell r="AC85">
            <v>0</v>
          </cell>
          <cell r="AD85">
            <v>0</v>
          </cell>
        </row>
        <row r="86">
          <cell r="A86">
            <v>79</v>
          </cell>
          <cell r="B86" t="str">
            <v>Dudley</v>
          </cell>
          <cell r="C86" t="str">
            <v>E4603</v>
          </cell>
          <cell r="D86">
            <v>98108778</v>
          </cell>
          <cell r="E86">
            <v>0</v>
          </cell>
          <cell r="F86">
            <v>0</v>
          </cell>
          <cell r="G86">
            <v>98108778</v>
          </cell>
          <cell r="H86">
            <v>1600000</v>
          </cell>
          <cell r="I86">
            <v>0</v>
          </cell>
          <cell r="J86">
            <v>0</v>
          </cell>
          <cell r="K86">
            <v>1600000</v>
          </cell>
          <cell r="L86">
            <v>3000000</v>
          </cell>
          <cell r="M86">
            <v>0</v>
          </cell>
          <cell r="N86">
            <v>0</v>
          </cell>
          <cell r="O86">
            <v>3000000</v>
          </cell>
          <cell r="P86">
            <v>93508778</v>
          </cell>
          <cell r="Q86">
            <v>0</v>
          </cell>
          <cell r="R86">
            <v>0</v>
          </cell>
          <cell r="S86">
            <v>93508778</v>
          </cell>
          <cell r="T86">
            <v>0</v>
          </cell>
          <cell r="U86">
            <v>0</v>
          </cell>
          <cell r="V86">
            <v>0</v>
          </cell>
          <cell r="W86">
            <v>0</v>
          </cell>
          <cell r="X86">
            <v>0</v>
          </cell>
          <cell r="Y86">
            <v>0</v>
          </cell>
          <cell r="Z86">
            <v>0</v>
          </cell>
          <cell r="AA86">
            <v>0</v>
          </cell>
          <cell r="AB86">
            <v>0</v>
          </cell>
          <cell r="AC86">
            <v>0</v>
          </cell>
          <cell r="AD86">
            <v>0</v>
          </cell>
        </row>
        <row r="87">
          <cell r="A87">
            <v>80</v>
          </cell>
          <cell r="B87" t="str">
            <v>Durham UA</v>
          </cell>
          <cell r="C87" t="str">
            <v>E1302</v>
          </cell>
          <cell r="D87">
            <v>114026427</v>
          </cell>
          <cell r="E87">
            <v>0</v>
          </cell>
          <cell r="F87">
            <v>0</v>
          </cell>
          <cell r="G87">
            <v>114026427</v>
          </cell>
          <cell r="H87">
            <v>1710396</v>
          </cell>
          <cell r="I87">
            <v>0</v>
          </cell>
          <cell r="J87">
            <v>0</v>
          </cell>
          <cell r="K87">
            <v>1710396</v>
          </cell>
          <cell r="L87">
            <v>1779420</v>
          </cell>
          <cell r="M87">
            <v>0</v>
          </cell>
          <cell r="N87">
            <v>0</v>
          </cell>
          <cell r="O87">
            <v>1779420</v>
          </cell>
          <cell r="P87">
            <v>110536611</v>
          </cell>
          <cell r="Q87">
            <v>0</v>
          </cell>
          <cell r="R87">
            <v>0</v>
          </cell>
          <cell r="S87">
            <v>110536611</v>
          </cell>
          <cell r="T87">
            <v>10127</v>
          </cell>
          <cell r="U87">
            <v>0</v>
          </cell>
          <cell r="V87">
            <v>0</v>
          </cell>
          <cell r="W87">
            <v>10127</v>
          </cell>
          <cell r="X87">
            <v>0</v>
          </cell>
          <cell r="Y87">
            <v>0</v>
          </cell>
          <cell r="Z87">
            <v>0</v>
          </cell>
          <cell r="AA87">
            <v>0</v>
          </cell>
          <cell r="AB87">
            <v>0</v>
          </cell>
          <cell r="AC87">
            <v>0</v>
          </cell>
          <cell r="AD87">
            <v>10127</v>
          </cell>
        </row>
        <row r="88">
          <cell r="A88">
            <v>81</v>
          </cell>
          <cell r="B88" t="str">
            <v>Ealing</v>
          </cell>
          <cell r="C88" t="str">
            <v>E5036</v>
          </cell>
          <cell r="D88">
            <v>128388122</v>
          </cell>
          <cell r="E88">
            <v>0</v>
          </cell>
          <cell r="F88">
            <v>0</v>
          </cell>
          <cell r="G88">
            <v>128388122</v>
          </cell>
          <cell r="H88">
            <v>4057226</v>
          </cell>
          <cell r="I88">
            <v>0</v>
          </cell>
          <cell r="J88">
            <v>0</v>
          </cell>
          <cell r="K88">
            <v>4057226</v>
          </cell>
          <cell r="L88">
            <v>0</v>
          </cell>
          <cell r="M88">
            <v>0</v>
          </cell>
          <cell r="N88">
            <v>0</v>
          </cell>
          <cell r="O88">
            <v>0</v>
          </cell>
          <cell r="P88">
            <v>124330896</v>
          </cell>
          <cell r="Q88">
            <v>0</v>
          </cell>
          <cell r="R88">
            <v>0</v>
          </cell>
          <cell r="S88">
            <v>124330896</v>
          </cell>
          <cell r="T88">
            <v>0</v>
          </cell>
          <cell r="U88">
            <v>0</v>
          </cell>
          <cell r="V88">
            <v>0</v>
          </cell>
          <cell r="W88">
            <v>0</v>
          </cell>
          <cell r="X88">
            <v>0</v>
          </cell>
          <cell r="Y88">
            <v>0</v>
          </cell>
          <cell r="Z88">
            <v>0</v>
          </cell>
          <cell r="AA88">
            <v>0</v>
          </cell>
          <cell r="AB88">
            <v>0</v>
          </cell>
          <cell r="AC88">
            <v>0</v>
          </cell>
          <cell r="AD88">
            <v>0</v>
          </cell>
        </row>
        <row r="89">
          <cell r="A89">
            <v>82</v>
          </cell>
          <cell r="B89" t="str">
            <v>East Cambridgeshire</v>
          </cell>
          <cell r="C89" t="str">
            <v>E0532</v>
          </cell>
          <cell r="D89">
            <v>17988788</v>
          </cell>
          <cell r="E89">
            <v>0</v>
          </cell>
          <cell r="F89">
            <v>0</v>
          </cell>
          <cell r="G89">
            <v>17988788</v>
          </cell>
          <cell r="H89">
            <v>100000</v>
          </cell>
          <cell r="I89">
            <v>0</v>
          </cell>
          <cell r="J89">
            <v>0</v>
          </cell>
          <cell r="K89">
            <v>100000</v>
          </cell>
          <cell r="L89">
            <v>438586</v>
          </cell>
          <cell r="M89">
            <v>0</v>
          </cell>
          <cell r="N89">
            <v>0</v>
          </cell>
          <cell r="O89">
            <v>438586</v>
          </cell>
          <cell r="P89">
            <v>17450202</v>
          </cell>
          <cell r="Q89">
            <v>0</v>
          </cell>
          <cell r="R89">
            <v>0</v>
          </cell>
          <cell r="S89">
            <v>17450202</v>
          </cell>
          <cell r="T89">
            <v>30000</v>
          </cell>
          <cell r="U89">
            <v>0</v>
          </cell>
          <cell r="V89">
            <v>0</v>
          </cell>
          <cell r="W89">
            <v>30000</v>
          </cell>
          <cell r="X89">
            <v>0</v>
          </cell>
          <cell r="Y89">
            <v>0</v>
          </cell>
          <cell r="Z89">
            <v>0</v>
          </cell>
          <cell r="AA89">
            <v>0</v>
          </cell>
          <cell r="AB89">
            <v>0</v>
          </cell>
          <cell r="AC89">
            <v>0</v>
          </cell>
          <cell r="AD89">
            <v>30000</v>
          </cell>
        </row>
        <row r="90">
          <cell r="A90">
            <v>83</v>
          </cell>
          <cell r="B90" t="str">
            <v>East Devon</v>
          </cell>
          <cell r="C90" t="str">
            <v>E1131</v>
          </cell>
          <cell r="D90">
            <v>32221684</v>
          </cell>
          <cell r="E90">
            <v>0</v>
          </cell>
          <cell r="F90">
            <v>0</v>
          </cell>
          <cell r="G90">
            <v>32221684</v>
          </cell>
          <cell r="H90">
            <v>200000</v>
          </cell>
          <cell r="I90">
            <v>0</v>
          </cell>
          <cell r="J90">
            <v>0</v>
          </cell>
          <cell r="K90">
            <v>200000</v>
          </cell>
          <cell r="L90">
            <v>392836</v>
          </cell>
          <cell r="M90">
            <v>0</v>
          </cell>
          <cell r="N90">
            <v>0</v>
          </cell>
          <cell r="O90">
            <v>392836</v>
          </cell>
          <cell r="P90">
            <v>31628848</v>
          </cell>
          <cell r="Q90">
            <v>0</v>
          </cell>
          <cell r="R90">
            <v>0</v>
          </cell>
          <cell r="S90">
            <v>31628848</v>
          </cell>
          <cell r="T90">
            <v>58800</v>
          </cell>
          <cell r="U90">
            <v>0</v>
          </cell>
          <cell r="V90">
            <v>0</v>
          </cell>
          <cell r="W90">
            <v>58800</v>
          </cell>
          <cell r="X90">
            <v>0</v>
          </cell>
          <cell r="Y90">
            <v>0</v>
          </cell>
          <cell r="Z90">
            <v>0</v>
          </cell>
          <cell r="AA90">
            <v>0</v>
          </cell>
          <cell r="AB90">
            <v>0</v>
          </cell>
          <cell r="AC90">
            <v>0</v>
          </cell>
          <cell r="AD90">
            <v>58800</v>
          </cell>
        </row>
        <row r="91">
          <cell r="A91">
            <v>84</v>
          </cell>
          <cell r="B91" t="str">
            <v>East Dorset</v>
          </cell>
          <cell r="C91" t="str">
            <v>E1233</v>
          </cell>
          <cell r="D91">
            <v>21198674</v>
          </cell>
          <cell r="E91">
            <v>0</v>
          </cell>
          <cell r="F91">
            <v>0</v>
          </cell>
          <cell r="G91">
            <v>21198674</v>
          </cell>
          <cell r="H91">
            <v>600000</v>
          </cell>
          <cell r="I91">
            <v>0</v>
          </cell>
          <cell r="J91">
            <v>0</v>
          </cell>
          <cell r="K91">
            <v>600000</v>
          </cell>
          <cell r="L91">
            <v>570000</v>
          </cell>
          <cell r="M91">
            <v>0</v>
          </cell>
          <cell r="N91">
            <v>0</v>
          </cell>
          <cell r="O91">
            <v>570000</v>
          </cell>
          <cell r="P91">
            <v>20028674</v>
          </cell>
          <cell r="Q91">
            <v>0</v>
          </cell>
          <cell r="R91">
            <v>0</v>
          </cell>
          <cell r="S91">
            <v>20028674</v>
          </cell>
          <cell r="T91">
            <v>0</v>
          </cell>
          <cell r="U91">
            <v>0</v>
          </cell>
          <cell r="V91">
            <v>0</v>
          </cell>
          <cell r="W91">
            <v>0</v>
          </cell>
          <cell r="X91">
            <v>0</v>
          </cell>
          <cell r="Y91">
            <v>0</v>
          </cell>
          <cell r="Z91">
            <v>0</v>
          </cell>
          <cell r="AA91">
            <v>0</v>
          </cell>
          <cell r="AB91">
            <v>0</v>
          </cell>
          <cell r="AC91">
            <v>0</v>
          </cell>
          <cell r="AD91">
            <v>0</v>
          </cell>
        </row>
        <row r="92">
          <cell r="A92">
            <v>85</v>
          </cell>
          <cell r="B92" t="str">
            <v>East Hampshire</v>
          </cell>
          <cell r="C92" t="str">
            <v>E1732</v>
          </cell>
          <cell r="D92">
            <v>27645596</v>
          </cell>
          <cell r="E92">
            <v>0</v>
          </cell>
          <cell r="F92">
            <v>0</v>
          </cell>
          <cell r="G92">
            <v>27645596</v>
          </cell>
          <cell r="H92">
            <v>200000</v>
          </cell>
          <cell r="I92">
            <v>0</v>
          </cell>
          <cell r="J92">
            <v>0</v>
          </cell>
          <cell r="K92">
            <v>200000</v>
          </cell>
          <cell r="L92">
            <v>250000</v>
          </cell>
          <cell r="M92">
            <v>0</v>
          </cell>
          <cell r="N92">
            <v>0</v>
          </cell>
          <cell r="O92">
            <v>250000</v>
          </cell>
          <cell r="P92">
            <v>27195596</v>
          </cell>
          <cell r="Q92">
            <v>0</v>
          </cell>
          <cell r="R92">
            <v>0</v>
          </cell>
          <cell r="S92">
            <v>27195596</v>
          </cell>
          <cell r="T92">
            <v>0</v>
          </cell>
          <cell r="U92">
            <v>0</v>
          </cell>
          <cell r="V92">
            <v>0</v>
          </cell>
          <cell r="W92">
            <v>0</v>
          </cell>
          <cell r="X92">
            <v>0</v>
          </cell>
          <cell r="Y92">
            <v>0</v>
          </cell>
          <cell r="Z92">
            <v>0</v>
          </cell>
          <cell r="AA92">
            <v>0</v>
          </cell>
          <cell r="AB92">
            <v>0</v>
          </cell>
          <cell r="AC92">
            <v>0</v>
          </cell>
          <cell r="AD92">
            <v>0</v>
          </cell>
        </row>
        <row r="93">
          <cell r="A93">
            <v>86</v>
          </cell>
          <cell r="B93" t="str">
            <v>East Hertfordshire</v>
          </cell>
          <cell r="C93" t="str">
            <v>E1933</v>
          </cell>
          <cell r="D93">
            <v>43955662</v>
          </cell>
          <cell r="E93">
            <v>0</v>
          </cell>
          <cell r="F93">
            <v>0</v>
          </cell>
          <cell r="G93">
            <v>43955662</v>
          </cell>
          <cell r="H93">
            <v>417335</v>
          </cell>
          <cell r="I93">
            <v>0</v>
          </cell>
          <cell r="J93">
            <v>0</v>
          </cell>
          <cell r="K93">
            <v>417335</v>
          </cell>
          <cell r="L93">
            <v>382855</v>
          </cell>
          <cell r="M93">
            <v>0</v>
          </cell>
          <cell r="N93">
            <v>0</v>
          </cell>
          <cell r="O93">
            <v>382855</v>
          </cell>
          <cell r="P93">
            <v>43155472</v>
          </cell>
          <cell r="Q93">
            <v>0</v>
          </cell>
          <cell r="R93">
            <v>0</v>
          </cell>
          <cell r="S93">
            <v>43155472</v>
          </cell>
          <cell r="T93">
            <v>0</v>
          </cell>
          <cell r="U93">
            <v>0</v>
          </cell>
          <cell r="V93">
            <v>0</v>
          </cell>
          <cell r="W93">
            <v>0</v>
          </cell>
          <cell r="X93">
            <v>0</v>
          </cell>
          <cell r="Y93">
            <v>0</v>
          </cell>
          <cell r="Z93">
            <v>0</v>
          </cell>
          <cell r="AA93">
            <v>0</v>
          </cell>
          <cell r="AB93">
            <v>0</v>
          </cell>
          <cell r="AC93">
            <v>0</v>
          </cell>
          <cell r="AD93">
            <v>0</v>
          </cell>
        </row>
        <row r="94">
          <cell r="A94">
            <v>87</v>
          </cell>
          <cell r="B94" t="str">
            <v>East Lindsey</v>
          </cell>
          <cell r="C94" t="str">
            <v>E2532</v>
          </cell>
          <cell r="D94">
            <v>33421940</v>
          </cell>
          <cell r="E94">
            <v>0</v>
          </cell>
          <cell r="F94">
            <v>0</v>
          </cell>
          <cell r="G94">
            <v>33421940</v>
          </cell>
          <cell r="H94">
            <v>668439</v>
          </cell>
          <cell r="I94">
            <v>0</v>
          </cell>
          <cell r="J94">
            <v>0</v>
          </cell>
          <cell r="K94">
            <v>668439</v>
          </cell>
          <cell r="L94">
            <v>500000</v>
          </cell>
          <cell r="M94">
            <v>0</v>
          </cell>
          <cell r="N94">
            <v>0</v>
          </cell>
          <cell r="O94">
            <v>500000</v>
          </cell>
          <cell r="P94">
            <v>32253501</v>
          </cell>
          <cell r="Q94">
            <v>0</v>
          </cell>
          <cell r="R94">
            <v>0</v>
          </cell>
          <cell r="S94">
            <v>32253501</v>
          </cell>
          <cell r="T94">
            <v>2355</v>
          </cell>
          <cell r="U94">
            <v>0</v>
          </cell>
          <cell r="V94">
            <v>0</v>
          </cell>
          <cell r="W94">
            <v>2355</v>
          </cell>
          <cell r="X94">
            <v>0</v>
          </cell>
          <cell r="Y94">
            <v>0</v>
          </cell>
          <cell r="Z94">
            <v>0</v>
          </cell>
          <cell r="AA94">
            <v>0</v>
          </cell>
          <cell r="AB94">
            <v>0</v>
          </cell>
          <cell r="AC94">
            <v>0</v>
          </cell>
          <cell r="AD94">
            <v>2355</v>
          </cell>
        </row>
        <row r="95">
          <cell r="A95">
            <v>88</v>
          </cell>
          <cell r="B95" t="str">
            <v>East Northamptonshire</v>
          </cell>
          <cell r="C95" t="str">
            <v>E2833</v>
          </cell>
          <cell r="D95">
            <v>21829654</v>
          </cell>
          <cell r="E95">
            <v>0</v>
          </cell>
          <cell r="F95">
            <v>0</v>
          </cell>
          <cell r="G95">
            <v>21829654</v>
          </cell>
          <cell r="H95">
            <v>100000</v>
          </cell>
          <cell r="I95">
            <v>0</v>
          </cell>
          <cell r="J95">
            <v>0</v>
          </cell>
          <cell r="K95">
            <v>100000</v>
          </cell>
          <cell r="L95">
            <v>75000</v>
          </cell>
          <cell r="M95">
            <v>0</v>
          </cell>
          <cell r="N95">
            <v>0</v>
          </cell>
          <cell r="O95">
            <v>75000</v>
          </cell>
          <cell r="P95">
            <v>21654654</v>
          </cell>
          <cell r="Q95">
            <v>0</v>
          </cell>
          <cell r="R95">
            <v>0</v>
          </cell>
          <cell r="S95">
            <v>21654654</v>
          </cell>
          <cell r="T95">
            <v>25000</v>
          </cell>
          <cell r="U95">
            <v>0</v>
          </cell>
          <cell r="V95">
            <v>0</v>
          </cell>
          <cell r="W95">
            <v>25000</v>
          </cell>
          <cell r="X95">
            <v>0</v>
          </cell>
          <cell r="Y95">
            <v>0</v>
          </cell>
          <cell r="Z95">
            <v>0</v>
          </cell>
          <cell r="AA95">
            <v>0</v>
          </cell>
          <cell r="AB95">
            <v>0</v>
          </cell>
          <cell r="AC95">
            <v>0</v>
          </cell>
          <cell r="AD95">
            <v>25000</v>
          </cell>
        </row>
        <row r="96">
          <cell r="A96">
            <v>89</v>
          </cell>
          <cell r="B96" t="str">
            <v>East Riding of Yorkshire</v>
          </cell>
          <cell r="C96" t="str">
            <v>E2001</v>
          </cell>
          <cell r="D96">
            <v>97222953</v>
          </cell>
          <cell r="E96">
            <v>0</v>
          </cell>
          <cell r="F96">
            <v>96400</v>
          </cell>
          <cell r="G96">
            <v>97319353</v>
          </cell>
          <cell r="H96">
            <v>600000</v>
          </cell>
          <cell r="I96">
            <v>0</v>
          </cell>
          <cell r="J96">
            <v>0</v>
          </cell>
          <cell r="K96">
            <v>600000</v>
          </cell>
          <cell r="L96">
            <v>579243</v>
          </cell>
          <cell r="M96">
            <v>0</v>
          </cell>
          <cell r="N96">
            <v>0</v>
          </cell>
          <cell r="O96">
            <v>579243</v>
          </cell>
          <cell r="P96">
            <v>96043710</v>
          </cell>
          <cell r="Q96">
            <v>0</v>
          </cell>
          <cell r="R96">
            <v>96400</v>
          </cell>
          <cell r="S96">
            <v>96140110</v>
          </cell>
          <cell r="T96">
            <v>1332261</v>
          </cell>
          <cell r="U96">
            <v>0</v>
          </cell>
          <cell r="V96">
            <v>0</v>
          </cell>
          <cell r="W96">
            <v>1332261</v>
          </cell>
          <cell r="X96">
            <v>0</v>
          </cell>
          <cell r="Y96">
            <v>0</v>
          </cell>
          <cell r="Z96">
            <v>0</v>
          </cell>
          <cell r="AA96">
            <v>95870</v>
          </cell>
          <cell r="AB96">
            <v>0</v>
          </cell>
          <cell r="AC96">
            <v>530</v>
          </cell>
          <cell r="AD96">
            <v>1332261</v>
          </cell>
        </row>
        <row r="97">
          <cell r="A97">
            <v>90</v>
          </cell>
          <cell r="B97" t="str">
            <v>East Staffordshire</v>
          </cell>
          <cell r="C97" t="str">
            <v>E3432</v>
          </cell>
          <cell r="D97">
            <v>55575850.5</v>
          </cell>
          <cell r="E97">
            <v>0</v>
          </cell>
          <cell r="F97">
            <v>0</v>
          </cell>
          <cell r="G97">
            <v>55575850.5</v>
          </cell>
          <cell r="H97">
            <v>481969.44</v>
          </cell>
          <cell r="I97">
            <v>0</v>
          </cell>
          <cell r="J97">
            <v>0</v>
          </cell>
          <cell r="K97">
            <v>481969.44</v>
          </cell>
          <cell r="L97">
            <v>1618389</v>
          </cell>
          <cell r="M97">
            <v>0</v>
          </cell>
          <cell r="N97">
            <v>0</v>
          </cell>
          <cell r="O97">
            <v>1618389</v>
          </cell>
          <cell r="P97">
            <v>53475492.100000001</v>
          </cell>
          <cell r="Q97">
            <v>0</v>
          </cell>
          <cell r="R97">
            <v>0</v>
          </cell>
          <cell r="S97">
            <v>53475492.100000001</v>
          </cell>
          <cell r="T97">
            <v>0</v>
          </cell>
          <cell r="U97">
            <v>0</v>
          </cell>
          <cell r="V97">
            <v>0</v>
          </cell>
          <cell r="W97">
            <v>0</v>
          </cell>
          <cell r="X97">
            <v>0</v>
          </cell>
          <cell r="Y97">
            <v>0</v>
          </cell>
          <cell r="Z97">
            <v>0</v>
          </cell>
          <cell r="AA97">
            <v>0</v>
          </cell>
          <cell r="AB97">
            <v>0</v>
          </cell>
          <cell r="AC97">
            <v>0</v>
          </cell>
          <cell r="AD97">
            <v>0</v>
          </cell>
        </row>
        <row r="98">
          <cell r="A98">
            <v>91</v>
          </cell>
          <cell r="B98" t="str">
            <v>Eastbourne</v>
          </cell>
          <cell r="C98" t="str">
            <v>E1432</v>
          </cell>
          <cell r="D98">
            <v>33895232</v>
          </cell>
          <cell r="E98">
            <v>0</v>
          </cell>
          <cell r="F98">
            <v>0</v>
          </cell>
          <cell r="G98">
            <v>33895232</v>
          </cell>
          <cell r="H98">
            <v>300000</v>
          </cell>
          <cell r="I98">
            <v>0</v>
          </cell>
          <cell r="J98">
            <v>0</v>
          </cell>
          <cell r="K98">
            <v>300000</v>
          </cell>
          <cell r="L98">
            <v>350930</v>
          </cell>
          <cell r="M98">
            <v>0</v>
          </cell>
          <cell r="N98">
            <v>0</v>
          </cell>
          <cell r="O98">
            <v>350930</v>
          </cell>
          <cell r="P98">
            <v>33244302</v>
          </cell>
          <cell r="Q98">
            <v>0</v>
          </cell>
          <cell r="R98">
            <v>0</v>
          </cell>
          <cell r="S98">
            <v>33244302</v>
          </cell>
          <cell r="T98">
            <v>0</v>
          </cell>
          <cell r="U98">
            <v>0</v>
          </cell>
          <cell r="V98">
            <v>0</v>
          </cell>
          <cell r="W98">
            <v>0</v>
          </cell>
          <cell r="X98">
            <v>0</v>
          </cell>
          <cell r="Y98">
            <v>0</v>
          </cell>
          <cell r="Z98">
            <v>0</v>
          </cell>
          <cell r="AA98">
            <v>0</v>
          </cell>
          <cell r="AB98">
            <v>0</v>
          </cell>
          <cell r="AC98">
            <v>0</v>
          </cell>
          <cell r="AD98">
            <v>0</v>
          </cell>
        </row>
        <row r="99">
          <cell r="A99">
            <v>92</v>
          </cell>
          <cell r="B99" t="str">
            <v>Eastleigh</v>
          </cell>
          <cell r="C99" t="str">
            <v>E1733</v>
          </cell>
          <cell r="D99">
            <v>56392899</v>
          </cell>
          <cell r="E99">
            <v>0</v>
          </cell>
          <cell r="F99">
            <v>0</v>
          </cell>
          <cell r="G99">
            <v>56392899</v>
          </cell>
          <cell r="H99">
            <v>230000</v>
          </cell>
          <cell r="I99">
            <v>0</v>
          </cell>
          <cell r="J99">
            <v>0</v>
          </cell>
          <cell r="K99">
            <v>230000</v>
          </cell>
          <cell r="L99">
            <v>1500000</v>
          </cell>
          <cell r="M99">
            <v>0</v>
          </cell>
          <cell r="N99">
            <v>0</v>
          </cell>
          <cell r="O99">
            <v>1500000</v>
          </cell>
          <cell r="P99">
            <v>54662899</v>
          </cell>
          <cell r="Q99">
            <v>0</v>
          </cell>
          <cell r="R99">
            <v>0</v>
          </cell>
          <cell r="S99">
            <v>54662899</v>
          </cell>
          <cell r="T99">
            <v>0</v>
          </cell>
          <cell r="U99">
            <v>0</v>
          </cell>
          <cell r="V99">
            <v>0</v>
          </cell>
          <cell r="W99">
            <v>0</v>
          </cell>
          <cell r="X99">
            <v>0</v>
          </cell>
          <cell r="Y99">
            <v>0</v>
          </cell>
          <cell r="Z99">
            <v>0</v>
          </cell>
          <cell r="AA99">
            <v>0</v>
          </cell>
          <cell r="AB99">
            <v>0</v>
          </cell>
          <cell r="AC99">
            <v>0</v>
          </cell>
          <cell r="AD99">
            <v>0</v>
          </cell>
        </row>
        <row r="100">
          <cell r="A100">
            <v>93</v>
          </cell>
          <cell r="B100" t="str">
            <v>Eden</v>
          </cell>
          <cell r="C100" t="str">
            <v>E0935</v>
          </cell>
          <cell r="D100">
            <v>21121893.399999999</v>
          </cell>
          <cell r="E100">
            <v>0</v>
          </cell>
          <cell r="F100">
            <v>0</v>
          </cell>
          <cell r="G100">
            <v>21121893.399999999</v>
          </cell>
          <cell r="H100">
            <v>316828</v>
          </cell>
          <cell r="I100">
            <v>0</v>
          </cell>
          <cell r="J100">
            <v>0</v>
          </cell>
          <cell r="K100">
            <v>316828</v>
          </cell>
          <cell r="L100">
            <v>117181.13</v>
          </cell>
          <cell r="M100">
            <v>0</v>
          </cell>
          <cell r="N100">
            <v>0</v>
          </cell>
          <cell r="O100">
            <v>117181.13</v>
          </cell>
          <cell r="P100">
            <v>20687884.300000001</v>
          </cell>
          <cell r="Q100">
            <v>0</v>
          </cell>
          <cell r="R100">
            <v>0</v>
          </cell>
          <cell r="S100">
            <v>20687884.300000001</v>
          </cell>
          <cell r="T100">
            <v>0</v>
          </cell>
          <cell r="U100">
            <v>0</v>
          </cell>
          <cell r="V100">
            <v>0</v>
          </cell>
          <cell r="W100">
            <v>0</v>
          </cell>
          <cell r="X100">
            <v>0</v>
          </cell>
          <cell r="Y100">
            <v>0</v>
          </cell>
          <cell r="Z100">
            <v>0</v>
          </cell>
          <cell r="AA100">
            <v>0</v>
          </cell>
          <cell r="AB100">
            <v>0</v>
          </cell>
          <cell r="AC100">
            <v>0</v>
          </cell>
          <cell r="AD100">
            <v>0</v>
          </cell>
        </row>
        <row r="101">
          <cell r="A101">
            <v>94</v>
          </cell>
          <cell r="B101" t="str">
            <v>Elmbridge</v>
          </cell>
          <cell r="C101" t="str">
            <v>E3631</v>
          </cell>
          <cell r="D101">
            <v>53806791</v>
          </cell>
          <cell r="E101">
            <v>0</v>
          </cell>
          <cell r="F101">
            <v>0</v>
          </cell>
          <cell r="G101">
            <v>53806791</v>
          </cell>
          <cell r="H101">
            <v>350000</v>
          </cell>
          <cell r="I101">
            <v>0</v>
          </cell>
          <cell r="J101">
            <v>0</v>
          </cell>
          <cell r="K101">
            <v>350000</v>
          </cell>
          <cell r="L101">
            <v>198892</v>
          </cell>
          <cell r="M101">
            <v>0</v>
          </cell>
          <cell r="N101">
            <v>0</v>
          </cell>
          <cell r="O101">
            <v>198892</v>
          </cell>
          <cell r="P101">
            <v>53257899</v>
          </cell>
          <cell r="Q101">
            <v>0</v>
          </cell>
          <cell r="R101">
            <v>0</v>
          </cell>
          <cell r="S101">
            <v>53257899</v>
          </cell>
          <cell r="T101">
            <v>0</v>
          </cell>
          <cell r="U101">
            <v>0</v>
          </cell>
          <cell r="V101">
            <v>0</v>
          </cell>
          <cell r="W101">
            <v>0</v>
          </cell>
          <cell r="X101">
            <v>0</v>
          </cell>
          <cell r="Y101">
            <v>0</v>
          </cell>
          <cell r="Z101">
            <v>0</v>
          </cell>
          <cell r="AA101">
            <v>0</v>
          </cell>
          <cell r="AB101">
            <v>0</v>
          </cell>
          <cell r="AC101">
            <v>0</v>
          </cell>
          <cell r="AD101">
            <v>0</v>
          </cell>
        </row>
        <row r="102">
          <cell r="A102">
            <v>95</v>
          </cell>
          <cell r="B102" t="str">
            <v>Enfield</v>
          </cell>
          <cell r="C102" t="str">
            <v>E5037</v>
          </cell>
          <cell r="D102">
            <v>109445084</v>
          </cell>
          <cell r="E102">
            <v>0</v>
          </cell>
          <cell r="F102">
            <v>0</v>
          </cell>
          <cell r="G102">
            <v>109445084</v>
          </cell>
          <cell r="H102">
            <v>2279651</v>
          </cell>
          <cell r="I102">
            <v>0</v>
          </cell>
          <cell r="J102">
            <v>0</v>
          </cell>
          <cell r="K102">
            <v>2279651</v>
          </cell>
          <cell r="L102">
            <v>1776952</v>
          </cell>
          <cell r="M102">
            <v>0</v>
          </cell>
          <cell r="N102">
            <v>0</v>
          </cell>
          <cell r="O102">
            <v>1776952</v>
          </cell>
          <cell r="P102">
            <v>105388481</v>
          </cell>
          <cell r="Q102">
            <v>0</v>
          </cell>
          <cell r="R102">
            <v>0</v>
          </cell>
          <cell r="S102">
            <v>105388481</v>
          </cell>
          <cell r="T102">
            <v>0</v>
          </cell>
          <cell r="U102">
            <v>0</v>
          </cell>
          <cell r="V102">
            <v>0</v>
          </cell>
          <cell r="W102">
            <v>0</v>
          </cell>
          <cell r="X102">
            <v>0</v>
          </cell>
          <cell r="Y102">
            <v>0</v>
          </cell>
          <cell r="Z102">
            <v>0</v>
          </cell>
          <cell r="AA102">
            <v>0</v>
          </cell>
          <cell r="AB102">
            <v>0</v>
          </cell>
          <cell r="AC102">
            <v>0</v>
          </cell>
          <cell r="AD102">
            <v>0</v>
          </cell>
        </row>
        <row r="103">
          <cell r="A103">
            <v>96</v>
          </cell>
          <cell r="B103" t="str">
            <v>Epping Forest</v>
          </cell>
          <cell r="C103" t="str">
            <v>E1537</v>
          </cell>
          <cell r="D103">
            <v>34860999.799999997</v>
          </cell>
          <cell r="E103">
            <v>0</v>
          </cell>
          <cell r="F103">
            <v>0</v>
          </cell>
          <cell r="G103">
            <v>34860999.799999997</v>
          </cell>
          <cell r="H103">
            <v>400000</v>
          </cell>
          <cell r="I103">
            <v>0</v>
          </cell>
          <cell r="J103">
            <v>0</v>
          </cell>
          <cell r="K103">
            <v>400000</v>
          </cell>
          <cell r="L103">
            <v>667168</v>
          </cell>
          <cell r="M103">
            <v>0</v>
          </cell>
          <cell r="N103">
            <v>0</v>
          </cell>
          <cell r="O103">
            <v>667168</v>
          </cell>
          <cell r="P103">
            <v>33793831.799999997</v>
          </cell>
          <cell r="Q103">
            <v>0</v>
          </cell>
          <cell r="R103">
            <v>0</v>
          </cell>
          <cell r="S103">
            <v>33793831.799999997</v>
          </cell>
          <cell r="T103">
            <v>0</v>
          </cell>
          <cell r="U103">
            <v>0</v>
          </cell>
          <cell r="V103">
            <v>0</v>
          </cell>
          <cell r="W103">
            <v>0</v>
          </cell>
          <cell r="X103">
            <v>0</v>
          </cell>
          <cell r="Y103">
            <v>0</v>
          </cell>
          <cell r="Z103">
            <v>0</v>
          </cell>
          <cell r="AA103">
            <v>0</v>
          </cell>
          <cell r="AB103">
            <v>0</v>
          </cell>
          <cell r="AC103">
            <v>0</v>
          </cell>
          <cell r="AD103">
            <v>0</v>
          </cell>
        </row>
        <row r="104">
          <cell r="A104">
            <v>97</v>
          </cell>
          <cell r="B104" t="str">
            <v>Epsom &amp; Ewell</v>
          </cell>
          <cell r="C104" t="str">
            <v>E3632</v>
          </cell>
          <cell r="D104">
            <v>23400566</v>
          </cell>
          <cell r="E104">
            <v>0</v>
          </cell>
          <cell r="F104">
            <v>0</v>
          </cell>
          <cell r="G104">
            <v>23400566</v>
          </cell>
          <cell r="H104">
            <v>234005</v>
          </cell>
          <cell r="I104">
            <v>0</v>
          </cell>
          <cell r="J104">
            <v>0</v>
          </cell>
          <cell r="K104">
            <v>234005</v>
          </cell>
          <cell r="L104">
            <v>308893</v>
          </cell>
          <cell r="M104">
            <v>0</v>
          </cell>
          <cell r="N104">
            <v>0</v>
          </cell>
          <cell r="O104">
            <v>308893</v>
          </cell>
          <cell r="P104">
            <v>22857668</v>
          </cell>
          <cell r="Q104">
            <v>0</v>
          </cell>
          <cell r="R104">
            <v>0</v>
          </cell>
          <cell r="S104">
            <v>22857668</v>
          </cell>
          <cell r="T104">
            <v>0</v>
          </cell>
          <cell r="U104">
            <v>0</v>
          </cell>
          <cell r="V104">
            <v>0</v>
          </cell>
          <cell r="W104">
            <v>0</v>
          </cell>
          <cell r="X104">
            <v>0</v>
          </cell>
          <cell r="Y104">
            <v>0</v>
          </cell>
          <cell r="Z104">
            <v>0</v>
          </cell>
          <cell r="AA104">
            <v>0</v>
          </cell>
          <cell r="AB104">
            <v>0</v>
          </cell>
          <cell r="AC104">
            <v>0</v>
          </cell>
          <cell r="AD104">
            <v>0</v>
          </cell>
        </row>
        <row r="105">
          <cell r="A105">
            <v>98</v>
          </cell>
          <cell r="B105" t="str">
            <v>Erewash</v>
          </cell>
          <cell r="C105" t="str">
            <v>E1036</v>
          </cell>
          <cell r="D105">
            <v>24425350.600000001</v>
          </cell>
          <cell r="E105">
            <v>0</v>
          </cell>
          <cell r="F105">
            <v>0</v>
          </cell>
          <cell r="G105">
            <v>24425350.600000001</v>
          </cell>
          <cell r="H105">
            <v>190000</v>
          </cell>
          <cell r="I105">
            <v>0</v>
          </cell>
          <cell r="J105">
            <v>0</v>
          </cell>
          <cell r="K105">
            <v>190000</v>
          </cell>
          <cell r="L105">
            <v>414000</v>
          </cell>
          <cell r="M105">
            <v>0</v>
          </cell>
          <cell r="N105">
            <v>0</v>
          </cell>
          <cell r="O105">
            <v>414000</v>
          </cell>
          <cell r="P105">
            <v>23821350.600000001</v>
          </cell>
          <cell r="Q105">
            <v>0</v>
          </cell>
          <cell r="R105">
            <v>0</v>
          </cell>
          <cell r="S105">
            <v>23821350.600000001</v>
          </cell>
          <cell r="T105">
            <v>0</v>
          </cell>
          <cell r="U105">
            <v>0</v>
          </cell>
          <cell r="V105">
            <v>0</v>
          </cell>
          <cell r="W105">
            <v>0</v>
          </cell>
          <cell r="X105">
            <v>0</v>
          </cell>
          <cell r="Y105">
            <v>0</v>
          </cell>
          <cell r="Z105">
            <v>0</v>
          </cell>
          <cell r="AA105">
            <v>0</v>
          </cell>
          <cell r="AB105">
            <v>0</v>
          </cell>
          <cell r="AC105">
            <v>0</v>
          </cell>
          <cell r="AD105">
            <v>0</v>
          </cell>
        </row>
        <row r="106">
          <cell r="A106">
            <v>99</v>
          </cell>
          <cell r="B106" t="str">
            <v>Exeter</v>
          </cell>
          <cell r="C106" t="str">
            <v>E1132</v>
          </cell>
          <cell r="D106">
            <v>77542848</v>
          </cell>
          <cell r="E106">
            <v>0</v>
          </cell>
          <cell r="F106">
            <v>0</v>
          </cell>
          <cell r="G106">
            <v>77542848</v>
          </cell>
          <cell r="H106">
            <v>200000</v>
          </cell>
          <cell r="I106">
            <v>0</v>
          </cell>
          <cell r="J106">
            <v>0</v>
          </cell>
          <cell r="K106">
            <v>200000</v>
          </cell>
          <cell r="L106">
            <v>800000</v>
          </cell>
          <cell r="M106">
            <v>0</v>
          </cell>
          <cell r="N106">
            <v>0</v>
          </cell>
          <cell r="O106">
            <v>800000</v>
          </cell>
          <cell r="P106">
            <v>76542848</v>
          </cell>
          <cell r="Q106">
            <v>0</v>
          </cell>
          <cell r="R106">
            <v>0</v>
          </cell>
          <cell r="S106">
            <v>76542848</v>
          </cell>
          <cell r="T106">
            <v>0</v>
          </cell>
          <cell r="U106">
            <v>0</v>
          </cell>
          <cell r="V106">
            <v>0</v>
          </cell>
          <cell r="W106">
            <v>0</v>
          </cell>
          <cell r="X106">
            <v>0</v>
          </cell>
          <cell r="Y106">
            <v>0</v>
          </cell>
          <cell r="Z106">
            <v>0</v>
          </cell>
          <cell r="AA106">
            <v>0</v>
          </cell>
          <cell r="AB106">
            <v>0</v>
          </cell>
          <cell r="AC106">
            <v>0</v>
          </cell>
          <cell r="AD106">
            <v>0</v>
          </cell>
        </row>
        <row r="107">
          <cell r="A107">
            <v>100</v>
          </cell>
          <cell r="B107" t="str">
            <v>Fareham</v>
          </cell>
          <cell r="C107" t="str">
            <v>E1734</v>
          </cell>
          <cell r="D107">
            <v>42907467</v>
          </cell>
          <cell r="E107">
            <v>0</v>
          </cell>
          <cell r="F107">
            <v>-50971</v>
          </cell>
          <cell r="G107">
            <v>42856496</v>
          </cell>
          <cell r="H107">
            <v>582380.46</v>
          </cell>
          <cell r="I107">
            <v>0</v>
          </cell>
          <cell r="J107">
            <v>0</v>
          </cell>
          <cell r="K107">
            <v>582380.46</v>
          </cell>
          <cell r="L107">
            <v>607046.79</v>
          </cell>
          <cell r="M107">
            <v>0</v>
          </cell>
          <cell r="N107">
            <v>0</v>
          </cell>
          <cell r="O107">
            <v>607046.79</v>
          </cell>
          <cell r="P107">
            <v>41718039.799999997</v>
          </cell>
          <cell r="Q107">
            <v>0</v>
          </cell>
          <cell r="R107">
            <v>-50971</v>
          </cell>
          <cell r="S107">
            <v>41667068.799999997</v>
          </cell>
          <cell r="T107">
            <v>63585</v>
          </cell>
          <cell r="U107">
            <v>0</v>
          </cell>
          <cell r="V107">
            <v>0</v>
          </cell>
          <cell r="W107">
            <v>63585</v>
          </cell>
          <cell r="X107">
            <v>0</v>
          </cell>
          <cell r="Y107">
            <v>2710</v>
          </cell>
          <cell r="Z107">
            <v>0</v>
          </cell>
          <cell r="AA107">
            <v>0</v>
          </cell>
          <cell r="AB107">
            <v>0</v>
          </cell>
          <cell r="AC107">
            <v>0</v>
          </cell>
          <cell r="AD107">
            <v>63585</v>
          </cell>
        </row>
        <row r="108">
          <cell r="A108">
            <v>101</v>
          </cell>
          <cell r="B108" t="str">
            <v>Fenland</v>
          </cell>
          <cell r="C108" t="str">
            <v>E0533</v>
          </cell>
          <cell r="D108">
            <v>24456717.100000001</v>
          </cell>
          <cell r="E108">
            <v>0</v>
          </cell>
          <cell r="F108">
            <v>0</v>
          </cell>
          <cell r="G108">
            <v>24456717.100000001</v>
          </cell>
          <cell r="H108">
            <v>350000</v>
          </cell>
          <cell r="I108">
            <v>0</v>
          </cell>
          <cell r="J108">
            <v>0</v>
          </cell>
          <cell r="K108">
            <v>350000</v>
          </cell>
          <cell r="L108">
            <v>980000</v>
          </cell>
          <cell r="M108">
            <v>0</v>
          </cell>
          <cell r="N108">
            <v>0</v>
          </cell>
          <cell r="O108">
            <v>980000</v>
          </cell>
          <cell r="P108">
            <v>23126717.100000001</v>
          </cell>
          <cell r="Q108">
            <v>0</v>
          </cell>
          <cell r="R108">
            <v>0</v>
          </cell>
          <cell r="S108">
            <v>23126717.100000001</v>
          </cell>
          <cell r="T108">
            <v>0</v>
          </cell>
          <cell r="U108">
            <v>0</v>
          </cell>
          <cell r="V108">
            <v>0</v>
          </cell>
          <cell r="W108">
            <v>0</v>
          </cell>
          <cell r="X108">
            <v>0</v>
          </cell>
          <cell r="Y108">
            <v>0</v>
          </cell>
          <cell r="Z108">
            <v>0</v>
          </cell>
          <cell r="AA108">
            <v>0</v>
          </cell>
          <cell r="AB108">
            <v>0</v>
          </cell>
          <cell r="AC108">
            <v>0</v>
          </cell>
          <cell r="AD108">
            <v>0</v>
          </cell>
        </row>
        <row r="109">
          <cell r="A109">
            <v>102</v>
          </cell>
          <cell r="B109" t="str">
            <v>Forest Heath</v>
          </cell>
          <cell r="C109" t="str">
            <v>E3532</v>
          </cell>
          <cell r="D109">
            <v>22163952</v>
          </cell>
          <cell r="E109">
            <v>0</v>
          </cell>
          <cell r="F109">
            <v>0</v>
          </cell>
          <cell r="G109">
            <v>22163952</v>
          </cell>
          <cell r="H109">
            <v>165000</v>
          </cell>
          <cell r="I109">
            <v>0</v>
          </cell>
          <cell r="J109">
            <v>0</v>
          </cell>
          <cell r="K109">
            <v>165000</v>
          </cell>
          <cell r="L109">
            <v>472092</v>
          </cell>
          <cell r="M109">
            <v>0</v>
          </cell>
          <cell r="N109">
            <v>0</v>
          </cell>
          <cell r="O109">
            <v>472092</v>
          </cell>
          <cell r="P109">
            <v>21526860</v>
          </cell>
          <cell r="Q109">
            <v>0</v>
          </cell>
          <cell r="R109">
            <v>0</v>
          </cell>
          <cell r="S109">
            <v>21526860</v>
          </cell>
          <cell r="T109">
            <v>40000</v>
          </cell>
          <cell r="U109">
            <v>0</v>
          </cell>
          <cell r="V109">
            <v>0</v>
          </cell>
          <cell r="W109">
            <v>40000</v>
          </cell>
          <cell r="X109">
            <v>0</v>
          </cell>
          <cell r="Y109">
            <v>0</v>
          </cell>
          <cell r="Z109">
            <v>0</v>
          </cell>
          <cell r="AA109">
            <v>0</v>
          </cell>
          <cell r="AB109">
            <v>0</v>
          </cell>
          <cell r="AC109">
            <v>0</v>
          </cell>
          <cell r="AD109">
            <v>40000</v>
          </cell>
        </row>
        <row r="110">
          <cell r="A110">
            <v>103</v>
          </cell>
          <cell r="B110" t="str">
            <v>Forest of Dean</v>
          </cell>
          <cell r="C110" t="str">
            <v>E1633</v>
          </cell>
          <cell r="D110">
            <v>11627528</v>
          </cell>
          <cell r="E110">
            <v>0</v>
          </cell>
          <cell r="F110">
            <v>0</v>
          </cell>
          <cell r="G110">
            <v>11627528</v>
          </cell>
          <cell r="H110">
            <v>116275</v>
          </cell>
          <cell r="I110">
            <v>0</v>
          </cell>
          <cell r="J110">
            <v>0</v>
          </cell>
          <cell r="K110">
            <v>116275</v>
          </cell>
          <cell r="L110">
            <v>106722</v>
          </cell>
          <cell r="M110">
            <v>0</v>
          </cell>
          <cell r="N110">
            <v>0</v>
          </cell>
          <cell r="O110">
            <v>106722</v>
          </cell>
          <cell r="P110">
            <v>11404531</v>
          </cell>
          <cell r="Q110">
            <v>0</v>
          </cell>
          <cell r="R110">
            <v>0</v>
          </cell>
          <cell r="S110">
            <v>11404531</v>
          </cell>
          <cell r="T110">
            <v>0</v>
          </cell>
          <cell r="U110">
            <v>0</v>
          </cell>
          <cell r="V110">
            <v>0</v>
          </cell>
          <cell r="W110">
            <v>0</v>
          </cell>
          <cell r="X110">
            <v>0</v>
          </cell>
          <cell r="Y110">
            <v>0</v>
          </cell>
          <cell r="Z110">
            <v>0</v>
          </cell>
          <cell r="AA110">
            <v>0</v>
          </cell>
          <cell r="AB110">
            <v>0</v>
          </cell>
          <cell r="AC110">
            <v>0</v>
          </cell>
          <cell r="AD110">
            <v>0</v>
          </cell>
        </row>
        <row r="111">
          <cell r="A111">
            <v>104</v>
          </cell>
          <cell r="B111" t="str">
            <v>Fylde</v>
          </cell>
          <cell r="C111" t="str">
            <v>E2335</v>
          </cell>
          <cell r="D111">
            <v>21413844</v>
          </cell>
          <cell r="E111">
            <v>0</v>
          </cell>
          <cell r="F111">
            <v>1879290</v>
          </cell>
          <cell r="G111">
            <v>23293134</v>
          </cell>
          <cell r="H111">
            <v>250000</v>
          </cell>
          <cell r="I111">
            <v>0</v>
          </cell>
          <cell r="J111">
            <v>0</v>
          </cell>
          <cell r="K111">
            <v>250000</v>
          </cell>
          <cell r="L111">
            <v>205317</v>
          </cell>
          <cell r="M111">
            <v>0</v>
          </cell>
          <cell r="N111">
            <v>0</v>
          </cell>
          <cell r="O111">
            <v>205317</v>
          </cell>
          <cell r="P111">
            <v>20958527</v>
          </cell>
          <cell r="Q111">
            <v>0</v>
          </cell>
          <cell r="R111">
            <v>1879290</v>
          </cell>
          <cell r="S111">
            <v>22837817</v>
          </cell>
          <cell r="T111">
            <v>0</v>
          </cell>
          <cell r="U111">
            <v>0</v>
          </cell>
          <cell r="V111">
            <v>0</v>
          </cell>
          <cell r="W111">
            <v>0</v>
          </cell>
          <cell r="X111">
            <v>0</v>
          </cell>
          <cell r="Y111">
            <v>0</v>
          </cell>
          <cell r="Z111">
            <v>0</v>
          </cell>
          <cell r="AA111">
            <v>1914176</v>
          </cell>
          <cell r="AB111">
            <v>0</v>
          </cell>
          <cell r="AC111">
            <v>0</v>
          </cell>
          <cell r="AD111">
            <v>0</v>
          </cell>
        </row>
        <row r="112">
          <cell r="A112">
            <v>105</v>
          </cell>
          <cell r="B112" t="str">
            <v>Gateshead</v>
          </cell>
          <cell r="C112" t="str">
            <v>E4501</v>
          </cell>
          <cell r="D112">
            <v>90900599</v>
          </cell>
          <cell r="E112">
            <v>1199259</v>
          </cell>
          <cell r="F112">
            <v>0</v>
          </cell>
          <cell r="G112">
            <v>92099858</v>
          </cell>
          <cell r="H112">
            <v>1100000</v>
          </cell>
          <cell r="I112">
            <v>16701</v>
          </cell>
          <cell r="J112">
            <v>0</v>
          </cell>
          <cell r="K112">
            <v>1116701</v>
          </cell>
          <cell r="L112">
            <v>900000</v>
          </cell>
          <cell r="M112">
            <v>0</v>
          </cell>
          <cell r="N112">
            <v>0</v>
          </cell>
          <cell r="O112">
            <v>900000</v>
          </cell>
          <cell r="P112">
            <v>88900599</v>
          </cell>
          <cell r="Q112">
            <v>1182558</v>
          </cell>
          <cell r="R112">
            <v>0</v>
          </cell>
          <cell r="S112">
            <v>90083157</v>
          </cell>
          <cell r="T112">
            <v>0</v>
          </cell>
          <cell r="U112">
            <v>0</v>
          </cell>
          <cell r="V112">
            <v>0</v>
          </cell>
          <cell r="W112">
            <v>0</v>
          </cell>
          <cell r="X112">
            <v>-31954</v>
          </cell>
          <cell r="Y112">
            <v>0</v>
          </cell>
          <cell r="Z112">
            <v>1103905</v>
          </cell>
          <cell r="AA112">
            <v>0</v>
          </cell>
          <cell r="AB112">
            <v>46699</v>
          </cell>
          <cell r="AC112">
            <v>0</v>
          </cell>
          <cell r="AD112">
            <v>0</v>
          </cell>
        </row>
        <row r="113">
          <cell r="A113">
            <v>106</v>
          </cell>
          <cell r="B113" t="str">
            <v>Gedling</v>
          </cell>
          <cell r="C113" t="str">
            <v>E3034</v>
          </cell>
          <cell r="D113">
            <v>21683300.899999999</v>
          </cell>
          <cell r="E113">
            <v>0</v>
          </cell>
          <cell r="F113">
            <v>0</v>
          </cell>
          <cell r="G113">
            <v>21683300.899999999</v>
          </cell>
          <cell r="H113">
            <v>201000</v>
          </cell>
          <cell r="I113">
            <v>0</v>
          </cell>
          <cell r="J113">
            <v>0</v>
          </cell>
          <cell r="K113">
            <v>201000</v>
          </cell>
          <cell r="L113">
            <v>309924</v>
          </cell>
          <cell r="M113">
            <v>0</v>
          </cell>
          <cell r="N113">
            <v>0</v>
          </cell>
          <cell r="O113">
            <v>309924</v>
          </cell>
          <cell r="P113">
            <v>21172376.899999999</v>
          </cell>
          <cell r="Q113">
            <v>0</v>
          </cell>
          <cell r="R113">
            <v>0</v>
          </cell>
          <cell r="S113">
            <v>21172376.899999999</v>
          </cell>
          <cell r="T113">
            <v>0</v>
          </cell>
          <cell r="U113">
            <v>0</v>
          </cell>
          <cell r="V113">
            <v>0</v>
          </cell>
          <cell r="W113">
            <v>0</v>
          </cell>
          <cell r="X113">
            <v>0</v>
          </cell>
          <cell r="Y113">
            <v>0</v>
          </cell>
          <cell r="Z113">
            <v>0</v>
          </cell>
          <cell r="AA113">
            <v>0</v>
          </cell>
          <cell r="AB113">
            <v>0</v>
          </cell>
          <cell r="AC113">
            <v>0</v>
          </cell>
          <cell r="AD113">
            <v>0</v>
          </cell>
        </row>
        <row r="114">
          <cell r="A114">
            <v>107</v>
          </cell>
          <cell r="B114" t="str">
            <v>Gloucester</v>
          </cell>
          <cell r="C114" t="str">
            <v>E1634</v>
          </cell>
          <cell r="D114">
            <v>52986566</v>
          </cell>
          <cell r="E114">
            <v>0</v>
          </cell>
          <cell r="F114">
            <v>0</v>
          </cell>
          <cell r="G114">
            <v>52986566</v>
          </cell>
          <cell r="H114">
            <v>531427</v>
          </cell>
          <cell r="I114">
            <v>0</v>
          </cell>
          <cell r="J114">
            <v>0</v>
          </cell>
          <cell r="K114">
            <v>531427</v>
          </cell>
          <cell r="L114">
            <v>534992</v>
          </cell>
          <cell r="M114">
            <v>0</v>
          </cell>
          <cell r="N114">
            <v>0</v>
          </cell>
          <cell r="O114">
            <v>534992</v>
          </cell>
          <cell r="P114">
            <v>51920147</v>
          </cell>
          <cell r="Q114">
            <v>0</v>
          </cell>
          <cell r="R114">
            <v>0</v>
          </cell>
          <cell r="S114">
            <v>51920147</v>
          </cell>
          <cell r="T114">
            <v>0</v>
          </cell>
          <cell r="U114">
            <v>0</v>
          </cell>
          <cell r="V114">
            <v>0</v>
          </cell>
          <cell r="W114">
            <v>0</v>
          </cell>
          <cell r="X114">
            <v>0</v>
          </cell>
          <cell r="Y114">
            <v>0</v>
          </cell>
          <cell r="Z114">
            <v>0</v>
          </cell>
          <cell r="AA114">
            <v>0</v>
          </cell>
          <cell r="AB114">
            <v>0</v>
          </cell>
          <cell r="AC114">
            <v>0</v>
          </cell>
          <cell r="AD114">
            <v>0</v>
          </cell>
        </row>
        <row r="115">
          <cell r="A115">
            <v>108</v>
          </cell>
          <cell r="B115" t="str">
            <v>Gosport</v>
          </cell>
          <cell r="C115" t="str">
            <v>E1735</v>
          </cell>
          <cell r="D115">
            <v>14162532.199999999</v>
          </cell>
          <cell r="E115">
            <v>0</v>
          </cell>
          <cell r="F115">
            <v>153566.44</v>
          </cell>
          <cell r="G115">
            <v>14316098.699999999</v>
          </cell>
          <cell r="H115">
            <v>230000</v>
          </cell>
          <cell r="I115">
            <v>0</v>
          </cell>
          <cell r="J115">
            <v>3500</v>
          </cell>
          <cell r="K115">
            <v>233500</v>
          </cell>
          <cell r="L115">
            <v>1377003.83</v>
          </cell>
          <cell r="M115">
            <v>0</v>
          </cell>
          <cell r="N115">
            <v>0</v>
          </cell>
          <cell r="O115">
            <v>1377003.83</v>
          </cell>
          <cell r="P115">
            <v>12555528.4</v>
          </cell>
          <cell r="Q115">
            <v>0</v>
          </cell>
          <cell r="R115">
            <v>150066.44</v>
          </cell>
          <cell r="S115">
            <v>12705594.800000001</v>
          </cell>
          <cell r="T115">
            <v>0</v>
          </cell>
          <cell r="U115">
            <v>0</v>
          </cell>
          <cell r="V115">
            <v>0</v>
          </cell>
          <cell r="W115">
            <v>0</v>
          </cell>
          <cell r="X115">
            <v>0</v>
          </cell>
          <cell r="Y115">
            <v>2357.2399999999998</v>
          </cell>
          <cell r="Z115">
            <v>0</v>
          </cell>
          <cell r="AA115">
            <v>416392</v>
          </cell>
          <cell r="AB115">
            <v>0</v>
          </cell>
          <cell r="AC115">
            <v>0</v>
          </cell>
          <cell r="AD115">
            <v>0</v>
          </cell>
        </row>
        <row r="116">
          <cell r="A116">
            <v>109</v>
          </cell>
          <cell r="B116" t="str">
            <v>Gravesham</v>
          </cell>
          <cell r="C116" t="str">
            <v>E2236</v>
          </cell>
          <cell r="D116">
            <v>23219964</v>
          </cell>
          <cell r="E116">
            <v>0</v>
          </cell>
          <cell r="F116">
            <v>0</v>
          </cell>
          <cell r="G116">
            <v>23219964</v>
          </cell>
          <cell r="H116">
            <v>1162685</v>
          </cell>
          <cell r="I116">
            <v>0</v>
          </cell>
          <cell r="J116">
            <v>0</v>
          </cell>
          <cell r="K116">
            <v>1162685</v>
          </cell>
          <cell r="L116">
            <v>133000</v>
          </cell>
          <cell r="M116">
            <v>0</v>
          </cell>
          <cell r="N116">
            <v>0</v>
          </cell>
          <cell r="O116">
            <v>133000</v>
          </cell>
          <cell r="P116">
            <v>21924279</v>
          </cell>
          <cell r="Q116">
            <v>0</v>
          </cell>
          <cell r="R116">
            <v>0</v>
          </cell>
          <cell r="S116">
            <v>21924279</v>
          </cell>
          <cell r="T116">
            <v>0</v>
          </cell>
          <cell r="U116">
            <v>0</v>
          </cell>
          <cell r="V116">
            <v>0</v>
          </cell>
          <cell r="W116">
            <v>0</v>
          </cell>
          <cell r="X116">
            <v>0</v>
          </cell>
          <cell r="Y116">
            <v>0</v>
          </cell>
          <cell r="Z116">
            <v>0</v>
          </cell>
          <cell r="AA116">
            <v>0</v>
          </cell>
          <cell r="AB116">
            <v>0</v>
          </cell>
          <cell r="AC116">
            <v>0</v>
          </cell>
          <cell r="AD116">
            <v>0</v>
          </cell>
        </row>
        <row r="117">
          <cell r="A117">
            <v>110</v>
          </cell>
          <cell r="B117" t="str">
            <v>Great Yarmouth</v>
          </cell>
          <cell r="C117" t="str">
            <v>E2633</v>
          </cell>
          <cell r="D117">
            <v>28911246.199999999</v>
          </cell>
          <cell r="E117">
            <v>0</v>
          </cell>
          <cell r="F117">
            <v>141696.28</v>
          </cell>
          <cell r="G117">
            <v>29052942.5</v>
          </cell>
          <cell r="H117">
            <v>263000</v>
          </cell>
          <cell r="I117">
            <v>0</v>
          </cell>
          <cell r="J117">
            <v>33000</v>
          </cell>
          <cell r="K117">
            <v>296000</v>
          </cell>
          <cell r="L117">
            <v>151000</v>
          </cell>
          <cell r="M117">
            <v>0</v>
          </cell>
          <cell r="N117">
            <v>7695</v>
          </cell>
          <cell r="O117">
            <v>158695</v>
          </cell>
          <cell r="P117">
            <v>28497246.199999999</v>
          </cell>
          <cell r="Q117">
            <v>0</v>
          </cell>
          <cell r="R117">
            <v>101001.28</v>
          </cell>
          <cell r="S117">
            <v>28598247.5</v>
          </cell>
          <cell r="T117">
            <v>0</v>
          </cell>
          <cell r="U117">
            <v>0</v>
          </cell>
          <cell r="V117">
            <v>0</v>
          </cell>
          <cell r="W117">
            <v>0</v>
          </cell>
          <cell r="X117">
            <v>0</v>
          </cell>
          <cell r="Y117">
            <v>-38428.58</v>
          </cell>
          <cell r="Z117">
            <v>0</v>
          </cell>
          <cell r="AA117">
            <v>272687</v>
          </cell>
          <cell r="AB117">
            <v>0</v>
          </cell>
          <cell r="AC117">
            <v>0</v>
          </cell>
          <cell r="AD117">
            <v>0</v>
          </cell>
        </row>
        <row r="118">
          <cell r="A118">
            <v>111</v>
          </cell>
          <cell r="B118" t="str">
            <v>Greenwich</v>
          </cell>
          <cell r="C118" t="str">
            <v>E5012</v>
          </cell>
          <cell r="D118">
            <v>69314675</v>
          </cell>
          <cell r="E118">
            <v>0</v>
          </cell>
          <cell r="F118">
            <v>0</v>
          </cell>
          <cell r="G118">
            <v>69314675</v>
          </cell>
          <cell r="H118">
            <v>1043000</v>
          </cell>
          <cell r="I118">
            <v>0</v>
          </cell>
          <cell r="J118">
            <v>0</v>
          </cell>
          <cell r="K118">
            <v>1043000</v>
          </cell>
          <cell r="L118">
            <v>859000</v>
          </cell>
          <cell r="M118">
            <v>0</v>
          </cell>
          <cell r="N118">
            <v>0</v>
          </cell>
          <cell r="O118">
            <v>859000</v>
          </cell>
          <cell r="P118">
            <v>67412675</v>
          </cell>
          <cell r="Q118">
            <v>0</v>
          </cell>
          <cell r="R118">
            <v>0</v>
          </cell>
          <cell r="S118">
            <v>67412675</v>
          </cell>
          <cell r="T118">
            <v>0</v>
          </cell>
          <cell r="U118">
            <v>0</v>
          </cell>
          <cell r="V118">
            <v>0</v>
          </cell>
          <cell r="W118">
            <v>0</v>
          </cell>
          <cell r="X118">
            <v>0</v>
          </cell>
          <cell r="Y118">
            <v>0</v>
          </cell>
          <cell r="Z118">
            <v>0</v>
          </cell>
          <cell r="AA118">
            <v>0</v>
          </cell>
          <cell r="AB118">
            <v>0</v>
          </cell>
          <cell r="AC118">
            <v>0</v>
          </cell>
          <cell r="AD118">
            <v>0</v>
          </cell>
        </row>
        <row r="119">
          <cell r="A119">
            <v>112</v>
          </cell>
          <cell r="B119" t="str">
            <v>Guildford</v>
          </cell>
          <cell r="C119" t="str">
            <v>E3633</v>
          </cell>
          <cell r="D119">
            <v>80448762</v>
          </cell>
          <cell r="E119">
            <v>0</v>
          </cell>
          <cell r="F119">
            <v>0</v>
          </cell>
          <cell r="G119">
            <v>80448762</v>
          </cell>
          <cell r="H119">
            <v>401480</v>
          </cell>
          <cell r="I119">
            <v>0</v>
          </cell>
          <cell r="J119">
            <v>0</v>
          </cell>
          <cell r="K119">
            <v>401480</v>
          </cell>
          <cell r="L119">
            <v>2000000</v>
          </cell>
          <cell r="M119">
            <v>0</v>
          </cell>
          <cell r="N119">
            <v>0</v>
          </cell>
          <cell r="O119">
            <v>2000000</v>
          </cell>
          <cell r="P119">
            <v>78047282</v>
          </cell>
          <cell r="Q119">
            <v>0</v>
          </cell>
          <cell r="R119">
            <v>0</v>
          </cell>
          <cell r="S119">
            <v>78047282</v>
          </cell>
          <cell r="T119">
            <v>0</v>
          </cell>
          <cell r="U119">
            <v>0</v>
          </cell>
          <cell r="V119">
            <v>0</v>
          </cell>
          <cell r="W119">
            <v>0</v>
          </cell>
          <cell r="X119">
            <v>0</v>
          </cell>
          <cell r="Y119">
            <v>0</v>
          </cell>
          <cell r="Z119">
            <v>0</v>
          </cell>
          <cell r="AA119">
            <v>0</v>
          </cell>
          <cell r="AB119">
            <v>0</v>
          </cell>
          <cell r="AC119">
            <v>0</v>
          </cell>
          <cell r="AD119">
            <v>0</v>
          </cell>
        </row>
        <row r="120">
          <cell r="A120">
            <v>113</v>
          </cell>
          <cell r="B120" t="str">
            <v>Hackney</v>
          </cell>
          <cell r="C120" t="str">
            <v>E5013</v>
          </cell>
          <cell r="D120">
            <v>94858222.099999994</v>
          </cell>
          <cell r="E120">
            <v>0</v>
          </cell>
          <cell r="F120">
            <v>0</v>
          </cell>
          <cell r="G120">
            <v>94858222.099999994</v>
          </cell>
          <cell r="H120">
            <v>1422873.33</v>
          </cell>
          <cell r="I120">
            <v>0</v>
          </cell>
          <cell r="J120">
            <v>0</v>
          </cell>
          <cell r="K120">
            <v>1422873.33</v>
          </cell>
          <cell r="L120">
            <v>1300000</v>
          </cell>
          <cell r="M120">
            <v>0</v>
          </cell>
          <cell r="N120">
            <v>0</v>
          </cell>
          <cell r="O120">
            <v>1300000</v>
          </cell>
          <cell r="P120">
            <v>92135348.799999997</v>
          </cell>
          <cell r="Q120">
            <v>0</v>
          </cell>
          <cell r="R120">
            <v>0</v>
          </cell>
          <cell r="S120">
            <v>92135348.799999997</v>
          </cell>
          <cell r="T120">
            <v>0</v>
          </cell>
          <cell r="U120">
            <v>0</v>
          </cell>
          <cell r="V120">
            <v>0</v>
          </cell>
          <cell r="W120">
            <v>0</v>
          </cell>
          <cell r="X120">
            <v>0</v>
          </cell>
          <cell r="Y120">
            <v>0</v>
          </cell>
          <cell r="Z120">
            <v>0</v>
          </cell>
          <cell r="AA120">
            <v>0</v>
          </cell>
          <cell r="AB120">
            <v>0</v>
          </cell>
          <cell r="AC120">
            <v>0</v>
          </cell>
          <cell r="AD120">
            <v>0</v>
          </cell>
        </row>
        <row r="121">
          <cell r="A121">
            <v>114</v>
          </cell>
          <cell r="B121" t="str">
            <v>Halton</v>
          </cell>
          <cell r="C121" t="str">
            <v>E0601</v>
          </cell>
          <cell r="D121">
            <v>52892041</v>
          </cell>
          <cell r="E121">
            <v>0</v>
          </cell>
          <cell r="F121">
            <v>169678</v>
          </cell>
          <cell r="G121">
            <v>53061719</v>
          </cell>
          <cell r="H121">
            <v>400000</v>
          </cell>
          <cell r="I121">
            <v>0</v>
          </cell>
          <cell r="J121">
            <v>0</v>
          </cell>
          <cell r="K121">
            <v>400000</v>
          </cell>
          <cell r="L121">
            <v>2000000</v>
          </cell>
          <cell r="M121">
            <v>0</v>
          </cell>
          <cell r="N121">
            <v>0</v>
          </cell>
          <cell r="O121">
            <v>2000000</v>
          </cell>
          <cell r="P121">
            <v>50492041</v>
          </cell>
          <cell r="Q121">
            <v>0</v>
          </cell>
          <cell r="R121">
            <v>169678</v>
          </cell>
          <cell r="S121">
            <v>50661719</v>
          </cell>
          <cell r="T121">
            <v>0</v>
          </cell>
          <cell r="U121">
            <v>0</v>
          </cell>
          <cell r="V121">
            <v>0</v>
          </cell>
          <cell r="W121">
            <v>0</v>
          </cell>
          <cell r="X121">
            <v>0</v>
          </cell>
          <cell r="Y121">
            <v>0</v>
          </cell>
          <cell r="Z121">
            <v>0</v>
          </cell>
          <cell r="AA121">
            <v>32399</v>
          </cell>
          <cell r="AB121">
            <v>0</v>
          </cell>
          <cell r="AC121">
            <v>137279</v>
          </cell>
          <cell r="AD121">
            <v>0</v>
          </cell>
        </row>
        <row r="122">
          <cell r="A122">
            <v>115</v>
          </cell>
          <cell r="B122" t="str">
            <v>Hambleton</v>
          </cell>
          <cell r="C122" t="str">
            <v>E2732</v>
          </cell>
          <cell r="D122">
            <v>27295537</v>
          </cell>
          <cell r="E122">
            <v>0</v>
          </cell>
          <cell r="F122">
            <v>0</v>
          </cell>
          <cell r="G122">
            <v>27295537</v>
          </cell>
          <cell r="H122">
            <v>417400</v>
          </cell>
          <cell r="I122">
            <v>0</v>
          </cell>
          <cell r="J122">
            <v>0</v>
          </cell>
          <cell r="K122">
            <v>417400</v>
          </cell>
          <cell r="L122">
            <v>500000</v>
          </cell>
          <cell r="M122">
            <v>0</v>
          </cell>
          <cell r="N122">
            <v>0</v>
          </cell>
          <cell r="O122">
            <v>500000</v>
          </cell>
          <cell r="P122">
            <v>26378137</v>
          </cell>
          <cell r="Q122">
            <v>0</v>
          </cell>
          <cell r="R122">
            <v>0</v>
          </cell>
          <cell r="S122">
            <v>26378137</v>
          </cell>
          <cell r="T122">
            <v>0</v>
          </cell>
          <cell r="U122">
            <v>0</v>
          </cell>
          <cell r="V122">
            <v>0</v>
          </cell>
          <cell r="W122">
            <v>0</v>
          </cell>
          <cell r="X122">
            <v>0</v>
          </cell>
          <cell r="Y122">
            <v>0</v>
          </cell>
          <cell r="Z122">
            <v>0</v>
          </cell>
          <cell r="AA122">
            <v>0</v>
          </cell>
          <cell r="AB122">
            <v>0</v>
          </cell>
          <cell r="AC122">
            <v>0</v>
          </cell>
          <cell r="AD122">
            <v>0</v>
          </cell>
        </row>
        <row r="123">
          <cell r="A123">
            <v>116</v>
          </cell>
          <cell r="B123" t="str">
            <v>Hammersmith and Fulham</v>
          </cell>
          <cell r="C123" t="str">
            <v>E5014</v>
          </cell>
          <cell r="D123">
            <v>196617391</v>
          </cell>
          <cell r="E123">
            <v>0</v>
          </cell>
          <cell r="F123">
            <v>0</v>
          </cell>
          <cell r="G123">
            <v>196617391</v>
          </cell>
          <cell r="H123">
            <v>4915435</v>
          </cell>
          <cell r="I123">
            <v>0</v>
          </cell>
          <cell r="J123">
            <v>0</v>
          </cell>
          <cell r="K123">
            <v>4915435</v>
          </cell>
          <cell r="L123">
            <v>13413206</v>
          </cell>
          <cell r="M123">
            <v>0</v>
          </cell>
          <cell r="N123">
            <v>0</v>
          </cell>
          <cell r="O123">
            <v>13413206</v>
          </cell>
          <cell r="P123">
            <v>178288750</v>
          </cell>
          <cell r="Q123">
            <v>0</v>
          </cell>
          <cell r="R123">
            <v>0</v>
          </cell>
          <cell r="S123">
            <v>178288750</v>
          </cell>
          <cell r="T123">
            <v>0</v>
          </cell>
          <cell r="U123">
            <v>0</v>
          </cell>
          <cell r="V123">
            <v>0</v>
          </cell>
          <cell r="W123">
            <v>0</v>
          </cell>
          <cell r="X123">
            <v>0</v>
          </cell>
          <cell r="Y123">
            <v>0</v>
          </cell>
          <cell r="Z123">
            <v>0</v>
          </cell>
          <cell r="AA123">
            <v>0</v>
          </cell>
          <cell r="AB123">
            <v>0</v>
          </cell>
          <cell r="AC123">
            <v>0</v>
          </cell>
          <cell r="AD123">
            <v>0</v>
          </cell>
        </row>
        <row r="124">
          <cell r="A124">
            <v>117</v>
          </cell>
          <cell r="B124" t="str">
            <v>Harborough</v>
          </cell>
          <cell r="C124" t="str">
            <v>E2433</v>
          </cell>
          <cell r="D124">
            <v>37632569.799999997</v>
          </cell>
          <cell r="E124">
            <v>0</v>
          </cell>
          <cell r="F124">
            <v>0</v>
          </cell>
          <cell r="G124">
            <v>37632569.799999997</v>
          </cell>
          <cell r="H124">
            <v>376326</v>
          </cell>
          <cell r="I124">
            <v>0</v>
          </cell>
          <cell r="J124">
            <v>0</v>
          </cell>
          <cell r="K124">
            <v>376326</v>
          </cell>
          <cell r="L124">
            <v>147648</v>
          </cell>
          <cell r="M124">
            <v>0</v>
          </cell>
          <cell r="N124">
            <v>0</v>
          </cell>
          <cell r="O124">
            <v>147648</v>
          </cell>
          <cell r="P124">
            <v>37108595.799999997</v>
          </cell>
          <cell r="Q124">
            <v>0</v>
          </cell>
          <cell r="R124">
            <v>0</v>
          </cell>
          <cell r="S124">
            <v>37108595.799999997</v>
          </cell>
          <cell r="T124">
            <v>0</v>
          </cell>
          <cell r="U124">
            <v>0</v>
          </cell>
          <cell r="V124">
            <v>0</v>
          </cell>
          <cell r="W124">
            <v>0</v>
          </cell>
          <cell r="X124">
            <v>0</v>
          </cell>
          <cell r="Y124">
            <v>0</v>
          </cell>
          <cell r="Z124">
            <v>0</v>
          </cell>
          <cell r="AA124">
            <v>0</v>
          </cell>
          <cell r="AB124">
            <v>0</v>
          </cell>
          <cell r="AC124">
            <v>0</v>
          </cell>
          <cell r="AD124">
            <v>0</v>
          </cell>
        </row>
        <row r="125">
          <cell r="A125">
            <v>118</v>
          </cell>
          <cell r="B125" t="str">
            <v>Haringey</v>
          </cell>
          <cell r="C125" t="str">
            <v>E5038</v>
          </cell>
          <cell r="D125">
            <v>66960833</v>
          </cell>
          <cell r="E125">
            <v>0</v>
          </cell>
          <cell r="F125">
            <v>0</v>
          </cell>
          <cell r="G125">
            <v>66960833</v>
          </cell>
          <cell r="H125">
            <v>1580508</v>
          </cell>
          <cell r="I125">
            <v>0</v>
          </cell>
          <cell r="J125">
            <v>0</v>
          </cell>
          <cell r="K125">
            <v>1580508</v>
          </cell>
          <cell r="L125">
            <v>1106343</v>
          </cell>
          <cell r="M125">
            <v>0</v>
          </cell>
          <cell r="N125">
            <v>0</v>
          </cell>
          <cell r="O125">
            <v>1106343</v>
          </cell>
          <cell r="P125">
            <v>64273982</v>
          </cell>
          <cell r="Q125">
            <v>0</v>
          </cell>
          <cell r="R125">
            <v>0</v>
          </cell>
          <cell r="S125">
            <v>64273982</v>
          </cell>
          <cell r="T125">
            <v>0</v>
          </cell>
          <cell r="U125">
            <v>0</v>
          </cell>
          <cell r="V125">
            <v>0</v>
          </cell>
          <cell r="W125">
            <v>0</v>
          </cell>
          <cell r="X125">
            <v>0</v>
          </cell>
          <cell r="Y125">
            <v>0</v>
          </cell>
          <cell r="Z125">
            <v>0</v>
          </cell>
          <cell r="AA125">
            <v>0</v>
          </cell>
          <cell r="AB125">
            <v>0</v>
          </cell>
          <cell r="AC125">
            <v>0</v>
          </cell>
          <cell r="AD125">
            <v>0</v>
          </cell>
        </row>
        <row r="126">
          <cell r="A126">
            <v>119</v>
          </cell>
          <cell r="B126" t="str">
            <v>Harlow</v>
          </cell>
          <cell r="C126" t="str">
            <v>E1538</v>
          </cell>
          <cell r="D126">
            <v>41775806</v>
          </cell>
          <cell r="E126">
            <v>0</v>
          </cell>
          <cell r="F126">
            <v>2318962</v>
          </cell>
          <cell r="G126">
            <v>44094768</v>
          </cell>
          <cell r="H126">
            <v>391412</v>
          </cell>
          <cell r="I126">
            <v>0</v>
          </cell>
          <cell r="J126">
            <v>27040</v>
          </cell>
          <cell r="K126">
            <v>418452</v>
          </cell>
          <cell r="L126">
            <v>579998</v>
          </cell>
          <cell r="M126">
            <v>0</v>
          </cell>
          <cell r="N126">
            <v>24709</v>
          </cell>
          <cell r="O126">
            <v>604707</v>
          </cell>
          <cell r="P126">
            <v>40804396</v>
          </cell>
          <cell r="Q126">
            <v>0</v>
          </cell>
          <cell r="R126">
            <v>2267213</v>
          </cell>
          <cell r="S126">
            <v>43071609</v>
          </cell>
          <cell r="T126">
            <v>0</v>
          </cell>
          <cell r="U126">
            <v>0</v>
          </cell>
          <cell r="V126">
            <v>0</v>
          </cell>
          <cell r="W126">
            <v>0</v>
          </cell>
          <cell r="X126">
            <v>0</v>
          </cell>
          <cell r="Y126">
            <v>0</v>
          </cell>
          <cell r="Z126">
            <v>0</v>
          </cell>
          <cell r="AA126">
            <v>2808566</v>
          </cell>
          <cell r="AB126">
            <v>0</v>
          </cell>
          <cell r="AC126">
            <v>0</v>
          </cell>
          <cell r="AD126">
            <v>0</v>
          </cell>
        </row>
        <row r="127">
          <cell r="A127">
            <v>120</v>
          </cell>
          <cell r="B127" t="str">
            <v>Harrogate</v>
          </cell>
          <cell r="C127" t="str">
            <v>E2753</v>
          </cell>
          <cell r="D127">
            <v>62940621</v>
          </cell>
          <cell r="E127">
            <v>0</v>
          </cell>
          <cell r="F127">
            <v>0</v>
          </cell>
          <cell r="G127">
            <v>62940621</v>
          </cell>
          <cell r="H127">
            <v>629406</v>
          </cell>
          <cell r="I127">
            <v>0</v>
          </cell>
          <cell r="J127">
            <v>0</v>
          </cell>
          <cell r="K127">
            <v>629406</v>
          </cell>
          <cell r="L127">
            <v>1888220</v>
          </cell>
          <cell r="M127">
            <v>0</v>
          </cell>
          <cell r="N127">
            <v>0</v>
          </cell>
          <cell r="O127">
            <v>1888220</v>
          </cell>
          <cell r="P127">
            <v>60422995</v>
          </cell>
          <cell r="Q127">
            <v>0</v>
          </cell>
          <cell r="R127">
            <v>0</v>
          </cell>
          <cell r="S127">
            <v>60422995</v>
          </cell>
          <cell r="T127">
            <v>0</v>
          </cell>
          <cell r="U127">
            <v>0</v>
          </cell>
          <cell r="V127">
            <v>0</v>
          </cell>
          <cell r="W127">
            <v>0</v>
          </cell>
          <cell r="X127">
            <v>0</v>
          </cell>
          <cell r="Y127">
            <v>0</v>
          </cell>
          <cell r="Z127">
            <v>0</v>
          </cell>
          <cell r="AA127">
            <v>0</v>
          </cell>
          <cell r="AB127">
            <v>0</v>
          </cell>
          <cell r="AC127">
            <v>0</v>
          </cell>
          <cell r="AD127">
            <v>0</v>
          </cell>
        </row>
        <row r="128">
          <cell r="A128">
            <v>121</v>
          </cell>
          <cell r="B128" t="str">
            <v>Harrow</v>
          </cell>
          <cell r="C128" t="str">
            <v>E5039</v>
          </cell>
          <cell r="D128">
            <v>49752530</v>
          </cell>
          <cell r="E128">
            <v>0</v>
          </cell>
          <cell r="F128">
            <v>0</v>
          </cell>
          <cell r="G128">
            <v>49752530</v>
          </cell>
          <cell r="H128">
            <v>1031000</v>
          </cell>
          <cell r="I128">
            <v>0</v>
          </cell>
          <cell r="J128">
            <v>0</v>
          </cell>
          <cell r="K128">
            <v>1031000</v>
          </cell>
          <cell r="L128">
            <v>0</v>
          </cell>
          <cell r="M128">
            <v>0</v>
          </cell>
          <cell r="N128">
            <v>0</v>
          </cell>
          <cell r="O128">
            <v>0</v>
          </cell>
          <cell r="P128">
            <v>48721530</v>
          </cell>
          <cell r="Q128">
            <v>0</v>
          </cell>
          <cell r="R128">
            <v>0</v>
          </cell>
          <cell r="S128">
            <v>48721530</v>
          </cell>
          <cell r="T128">
            <v>0</v>
          </cell>
          <cell r="U128">
            <v>0</v>
          </cell>
          <cell r="V128">
            <v>0</v>
          </cell>
          <cell r="W128">
            <v>0</v>
          </cell>
          <cell r="X128">
            <v>0</v>
          </cell>
          <cell r="Y128">
            <v>0</v>
          </cell>
          <cell r="Z128">
            <v>0</v>
          </cell>
          <cell r="AA128">
            <v>0</v>
          </cell>
          <cell r="AB128">
            <v>0</v>
          </cell>
          <cell r="AC128">
            <v>0</v>
          </cell>
          <cell r="AD128">
            <v>0</v>
          </cell>
        </row>
        <row r="129">
          <cell r="A129">
            <v>122</v>
          </cell>
          <cell r="B129" t="str">
            <v>Hart</v>
          </cell>
          <cell r="C129" t="str">
            <v>E1736</v>
          </cell>
          <cell r="D129">
            <v>30198987</v>
          </cell>
          <cell r="E129">
            <v>0</v>
          </cell>
          <cell r="F129">
            <v>0</v>
          </cell>
          <cell r="G129">
            <v>30198987</v>
          </cell>
          <cell r="H129">
            <v>310364</v>
          </cell>
          <cell r="I129">
            <v>0</v>
          </cell>
          <cell r="J129">
            <v>0</v>
          </cell>
          <cell r="K129">
            <v>310364</v>
          </cell>
          <cell r="L129">
            <v>670000</v>
          </cell>
          <cell r="M129">
            <v>0</v>
          </cell>
          <cell r="N129">
            <v>0</v>
          </cell>
          <cell r="O129">
            <v>670000</v>
          </cell>
          <cell r="P129">
            <v>29218623</v>
          </cell>
          <cell r="Q129">
            <v>0</v>
          </cell>
          <cell r="R129">
            <v>0</v>
          </cell>
          <cell r="S129">
            <v>29218623</v>
          </cell>
          <cell r="T129">
            <v>0</v>
          </cell>
          <cell r="U129">
            <v>0</v>
          </cell>
          <cell r="V129">
            <v>0</v>
          </cell>
          <cell r="W129">
            <v>0</v>
          </cell>
          <cell r="X129">
            <v>0</v>
          </cell>
          <cell r="Y129">
            <v>0</v>
          </cell>
          <cell r="Z129">
            <v>0</v>
          </cell>
          <cell r="AA129">
            <v>0</v>
          </cell>
          <cell r="AB129">
            <v>0</v>
          </cell>
          <cell r="AC129">
            <v>0</v>
          </cell>
          <cell r="AD129">
            <v>0</v>
          </cell>
        </row>
        <row r="130">
          <cell r="A130">
            <v>123</v>
          </cell>
          <cell r="B130" t="str">
            <v>Hartlepool</v>
          </cell>
          <cell r="C130" t="str">
            <v>E0701</v>
          </cell>
          <cell r="D130">
            <v>32329117</v>
          </cell>
          <cell r="E130">
            <v>0</v>
          </cell>
          <cell r="F130">
            <v>0</v>
          </cell>
          <cell r="G130">
            <v>32329117</v>
          </cell>
          <cell r="H130">
            <v>355620</v>
          </cell>
          <cell r="I130">
            <v>0</v>
          </cell>
          <cell r="J130">
            <v>0</v>
          </cell>
          <cell r="K130">
            <v>355620</v>
          </cell>
          <cell r="L130">
            <v>952380</v>
          </cell>
          <cell r="M130">
            <v>0</v>
          </cell>
          <cell r="N130">
            <v>0</v>
          </cell>
          <cell r="O130">
            <v>952380</v>
          </cell>
          <cell r="P130">
            <v>31021117</v>
          </cell>
          <cell r="Q130">
            <v>0</v>
          </cell>
          <cell r="R130">
            <v>0</v>
          </cell>
          <cell r="S130">
            <v>31021117</v>
          </cell>
          <cell r="T130">
            <v>0</v>
          </cell>
          <cell r="U130">
            <v>0</v>
          </cell>
          <cell r="V130">
            <v>0</v>
          </cell>
          <cell r="W130">
            <v>0</v>
          </cell>
          <cell r="X130">
            <v>0</v>
          </cell>
          <cell r="Y130">
            <v>0</v>
          </cell>
          <cell r="Z130">
            <v>0</v>
          </cell>
          <cell r="AA130">
            <v>0</v>
          </cell>
          <cell r="AB130">
            <v>0</v>
          </cell>
          <cell r="AC130">
            <v>0</v>
          </cell>
          <cell r="AD130">
            <v>0</v>
          </cell>
        </row>
        <row r="131">
          <cell r="A131">
            <v>124</v>
          </cell>
          <cell r="B131" t="str">
            <v>Hastings</v>
          </cell>
          <cell r="C131" t="str">
            <v>E1433</v>
          </cell>
          <cell r="D131">
            <v>21368689</v>
          </cell>
          <cell r="E131">
            <v>0</v>
          </cell>
          <cell r="F131">
            <v>0</v>
          </cell>
          <cell r="G131">
            <v>21368689</v>
          </cell>
          <cell r="H131">
            <v>213147</v>
          </cell>
          <cell r="I131">
            <v>0</v>
          </cell>
          <cell r="J131">
            <v>0</v>
          </cell>
          <cell r="K131">
            <v>213147</v>
          </cell>
          <cell r="L131">
            <v>176450</v>
          </cell>
          <cell r="M131">
            <v>0</v>
          </cell>
          <cell r="N131">
            <v>0</v>
          </cell>
          <cell r="O131">
            <v>176450</v>
          </cell>
          <cell r="P131">
            <v>20979092</v>
          </cell>
          <cell r="Q131">
            <v>0</v>
          </cell>
          <cell r="R131">
            <v>0</v>
          </cell>
          <cell r="S131">
            <v>20979092</v>
          </cell>
          <cell r="T131">
            <v>0</v>
          </cell>
          <cell r="U131">
            <v>0</v>
          </cell>
          <cell r="V131">
            <v>0</v>
          </cell>
          <cell r="W131">
            <v>0</v>
          </cell>
          <cell r="X131">
            <v>0</v>
          </cell>
          <cell r="Y131">
            <v>0</v>
          </cell>
          <cell r="Z131">
            <v>0</v>
          </cell>
          <cell r="AA131">
            <v>0</v>
          </cell>
          <cell r="AB131">
            <v>0</v>
          </cell>
          <cell r="AC131">
            <v>0</v>
          </cell>
          <cell r="AD131">
            <v>0</v>
          </cell>
        </row>
        <row r="132">
          <cell r="A132">
            <v>125</v>
          </cell>
          <cell r="B132" t="str">
            <v>Havant</v>
          </cell>
          <cell r="C132" t="str">
            <v>E1737</v>
          </cell>
          <cell r="D132">
            <v>30151176.100000001</v>
          </cell>
          <cell r="E132">
            <v>0</v>
          </cell>
          <cell r="F132">
            <v>0</v>
          </cell>
          <cell r="G132">
            <v>30151176.100000001</v>
          </cell>
          <cell r="H132">
            <v>325000</v>
          </cell>
          <cell r="I132">
            <v>0</v>
          </cell>
          <cell r="J132">
            <v>0</v>
          </cell>
          <cell r="K132">
            <v>325000</v>
          </cell>
          <cell r="L132">
            <v>250000</v>
          </cell>
          <cell r="M132">
            <v>0</v>
          </cell>
          <cell r="N132">
            <v>0</v>
          </cell>
          <cell r="O132">
            <v>250000</v>
          </cell>
          <cell r="P132">
            <v>29576176.100000001</v>
          </cell>
          <cell r="Q132">
            <v>0</v>
          </cell>
          <cell r="R132">
            <v>0</v>
          </cell>
          <cell r="S132">
            <v>29576176.100000001</v>
          </cell>
          <cell r="T132">
            <v>0</v>
          </cell>
          <cell r="U132">
            <v>0</v>
          </cell>
          <cell r="V132">
            <v>0</v>
          </cell>
          <cell r="W132">
            <v>0</v>
          </cell>
          <cell r="X132">
            <v>0</v>
          </cell>
          <cell r="Y132">
            <v>0</v>
          </cell>
          <cell r="Z132">
            <v>0</v>
          </cell>
          <cell r="AA132">
            <v>0</v>
          </cell>
          <cell r="AB132">
            <v>0</v>
          </cell>
          <cell r="AC132">
            <v>0</v>
          </cell>
          <cell r="AD132">
            <v>0</v>
          </cell>
        </row>
        <row r="133">
          <cell r="A133">
            <v>126</v>
          </cell>
          <cell r="B133" t="str">
            <v>Havering</v>
          </cell>
          <cell r="C133" t="str">
            <v>E5040</v>
          </cell>
          <cell r="D133">
            <v>75408889.400000006</v>
          </cell>
          <cell r="E133">
            <v>0</v>
          </cell>
          <cell r="F133">
            <v>0</v>
          </cell>
          <cell r="G133">
            <v>75408889.400000006</v>
          </cell>
          <cell r="H133">
            <v>1595996.1599999999</v>
          </cell>
          <cell r="I133">
            <v>0</v>
          </cell>
          <cell r="J133">
            <v>0</v>
          </cell>
          <cell r="K133">
            <v>1595996.1599999999</v>
          </cell>
          <cell r="L133">
            <v>1487130.87</v>
          </cell>
          <cell r="M133">
            <v>0</v>
          </cell>
          <cell r="N133">
            <v>0</v>
          </cell>
          <cell r="O133">
            <v>1487130.87</v>
          </cell>
          <cell r="P133">
            <v>72325762.400000006</v>
          </cell>
          <cell r="Q133">
            <v>0</v>
          </cell>
          <cell r="R133">
            <v>0</v>
          </cell>
          <cell r="S133">
            <v>72325762.400000006</v>
          </cell>
          <cell r="T133">
            <v>0</v>
          </cell>
          <cell r="U133">
            <v>0</v>
          </cell>
          <cell r="V133">
            <v>0</v>
          </cell>
          <cell r="W133">
            <v>0</v>
          </cell>
          <cell r="X133">
            <v>0</v>
          </cell>
          <cell r="Y133">
            <v>0</v>
          </cell>
          <cell r="Z133">
            <v>0</v>
          </cell>
          <cell r="AA133">
            <v>0</v>
          </cell>
          <cell r="AB133">
            <v>0</v>
          </cell>
          <cell r="AC133">
            <v>0</v>
          </cell>
          <cell r="AD133">
            <v>0</v>
          </cell>
        </row>
        <row r="134">
          <cell r="A134">
            <v>127</v>
          </cell>
          <cell r="B134" t="str">
            <v>Herefordshire</v>
          </cell>
          <cell r="C134" t="str">
            <v>E1801</v>
          </cell>
          <cell r="D134">
            <v>48482669</v>
          </cell>
          <cell r="E134">
            <v>0</v>
          </cell>
          <cell r="F134">
            <v>0</v>
          </cell>
          <cell r="G134">
            <v>48482669</v>
          </cell>
          <cell r="H134">
            <v>325643</v>
          </cell>
          <cell r="I134">
            <v>0</v>
          </cell>
          <cell r="J134">
            <v>0</v>
          </cell>
          <cell r="K134">
            <v>325643</v>
          </cell>
          <cell r="L134">
            <v>640799.30000000005</v>
          </cell>
          <cell r="M134">
            <v>0</v>
          </cell>
          <cell r="N134">
            <v>0</v>
          </cell>
          <cell r="O134">
            <v>640799.30000000005</v>
          </cell>
          <cell r="P134">
            <v>47516226.700000003</v>
          </cell>
          <cell r="Q134">
            <v>0</v>
          </cell>
          <cell r="R134">
            <v>0</v>
          </cell>
          <cell r="S134">
            <v>47516226.700000003</v>
          </cell>
          <cell r="T134">
            <v>15600</v>
          </cell>
          <cell r="U134">
            <v>0</v>
          </cell>
          <cell r="V134">
            <v>0</v>
          </cell>
          <cell r="W134">
            <v>15600</v>
          </cell>
          <cell r="X134">
            <v>0</v>
          </cell>
          <cell r="Y134">
            <v>0</v>
          </cell>
          <cell r="Z134">
            <v>0</v>
          </cell>
          <cell r="AA134">
            <v>224162</v>
          </cell>
          <cell r="AB134">
            <v>0</v>
          </cell>
          <cell r="AC134">
            <v>0</v>
          </cell>
          <cell r="AD134">
            <v>15600</v>
          </cell>
        </row>
        <row r="135">
          <cell r="A135">
            <v>128</v>
          </cell>
          <cell r="B135" t="str">
            <v>Hertsmere</v>
          </cell>
          <cell r="C135" t="str">
            <v>E1934</v>
          </cell>
          <cell r="D135">
            <v>43189926.5</v>
          </cell>
          <cell r="E135">
            <v>0</v>
          </cell>
          <cell r="F135">
            <v>0</v>
          </cell>
          <cell r="G135">
            <v>43189926.5</v>
          </cell>
          <cell r="H135">
            <v>750000</v>
          </cell>
          <cell r="I135">
            <v>0</v>
          </cell>
          <cell r="J135">
            <v>0</v>
          </cell>
          <cell r="K135">
            <v>750000</v>
          </cell>
          <cell r="L135">
            <v>0</v>
          </cell>
          <cell r="M135">
            <v>0</v>
          </cell>
          <cell r="N135">
            <v>0</v>
          </cell>
          <cell r="O135">
            <v>0</v>
          </cell>
          <cell r="P135">
            <v>42439926.5</v>
          </cell>
          <cell r="Q135">
            <v>0</v>
          </cell>
          <cell r="R135">
            <v>0</v>
          </cell>
          <cell r="S135">
            <v>42439926.5</v>
          </cell>
          <cell r="T135">
            <v>0</v>
          </cell>
          <cell r="U135">
            <v>0</v>
          </cell>
          <cell r="V135">
            <v>0</v>
          </cell>
          <cell r="W135">
            <v>0</v>
          </cell>
          <cell r="X135">
            <v>0</v>
          </cell>
          <cell r="Y135">
            <v>0</v>
          </cell>
          <cell r="Z135">
            <v>0</v>
          </cell>
          <cell r="AA135">
            <v>0</v>
          </cell>
          <cell r="AB135">
            <v>0</v>
          </cell>
          <cell r="AC135">
            <v>0</v>
          </cell>
          <cell r="AD135">
            <v>0</v>
          </cell>
        </row>
        <row r="136">
          <cell r="A136">
            <v>129</v>
          </cell>
          <cell r="B136" t="str">
            <v>High Peak</v>
          </cell>
          <cell r="C136" t="str">
            <v>E1037</v>
          </cell>
          <cell r="D136">
            <v>24353880</v>
          </cell>
          <cell r="E136">
            <v>0</v>
          </cell>
          <cell r="F136">
            <v>0</v>
          </cell>
          <cell r="G136">
            <v>24353880</v>
          </cell>
          <cell r="H136">
            <v>124654</v>
          </cell>
          <cell r="I136">
            <v>0</v>
          </cell>
          <cell r="J136">
            <v>0</v>
          </cell>
          <cell r="K136">
            <v>124654</v>
          </cell>
          <cell r="L136">
            <v>73866</v>
          </cell>
          <cell r="M136">
            <v>0</v>
          </cell>
          <cell r="N136">
            <v>0</v>
          </cell>
          <cell r="O136">
            <v>73866</v>
          </cell>
          <cell r="P136">
            <v>24155360</v>
          </cell>
          <cell r="Q136">
            <v>0</v>
          </cell>
          <cell r="R136">
            <v>0</v>
          </cell>
          <cell r="S136">
            <v>24155360</v>
          </cell>
          <cell r="T136">
            <v>0</v>
          </cell>
          <cell r="U136">
            <v>0</v>
          </cell>
          <cell r="V136">
            <v>0</v>
          </cell>
          <cell r="W136">
            <v>0</v>
          </cell>
          <cell r="X136">
            <v>0</v>
          </cell>
          <cell r="Y136">
            <v>0</v>
          </cell>
          <cell r="Z136">
            <v>0</v>
          </cell>
          <cell r="AA136">
            <v>0</v>
          </cell>
          <cell r="AB136">
            <v>0</v>
          </cell>
          <cell r="AC136">
            <v>0</v>
          </cell>
          <cell r="AD136">
            <v>0</v>
          </cell>
        </row>
        <row r="137">
          <cell r="A137">
            <v>130</v>
          </cell>
          <cell r="B137" t="str">
            <v>Hillingdon</v>
          </cell>
          <cell r="C137" t="str">
            <v>E5041</v>
          </cell>
          <cell r="D137">
            <v>360925300</v>
          </cell>
          <cell r="E137">
            <v>0</v>
          </cell>
          <cell r="F137">
            <v>0</v>
          </cell>
          <cell r="G137">
            <v>360925300</v>
          </cell>
          <cell r="H137">
            <v>2714000</v>
          </cell>
          <cell r="I137">
            <v>0</v>
          </cell>
          <cell r="J137">
            <v>0</v>
          </cell>
          <cell r="K137">
            <v>2714000</v>
          </cell>
          <cell r="L137">
            <v>6000000</v>
          </cell>
          <cell r="M137">
            <v>0</v>
          </cell>
          <cell r="N137">
            <v>0</v>
          </cell>
          <cell r="O137">
            <v>6000000</v>
          </cell>
          <cell r="P137">
            <v>352211300</v>
          </cell>
          <cell r="Q137">
            <v>0</v>
          </cell>
          <cell r="R137">
            <v>0</v>
          </cell>
          <cell r="S137">
            <v>352211300</v>
          </cell>
          <cell r="T137">
            <v>0</v>
          </cell>
          <cell r="U137">
            <v>0</v>
          </cell>
          <cell r="V137">
            <v>0</v>
          </cell>
          <cell r="W137">
            <v>0</v>
          </cell>
          <cell r="X137">
            <v>0</v>
          </cell>
          <cell r="Y137">
            <v>0</v>
          </cell>
          <cell r="Z137">
            <v>0</v>
          </cell>
          <cell r="AA137">
            <v>0</v>
          </cell>
          <cell r="AB137">
            <v>0</v>
          </cell>
          <cell r="AC137">
            <v>0</v>
          </cell>
          <cell r="AD137">
            <v>0</v>
          </cell>
        </row>
        <row r="138">
          <cell r="A138">
            <v>131</v>
          </cell>
          <cell r="B138" t="str">
            <v>Hinckley and Bosworth</v>
          </cell>
          <cell r="C138" t="str">
            <v>E2434</v>
          </cell>
          <cell r="D138">
            <v>28132304</v>
          </cell>
          <cell r="E138">
            <v>0</v>
          </cell>
          <cell r="F138">
            <v>950243</v>
          </cell>
          <cell r="G138">
            <v>29082547</v>
          </cell>
          <cell r="H138">
            <v>393035</v>
          </cell>
          <cell r="I138">
            <v>0</v>
          </cell>
          <cell r="J138">
            <v>0</v>
          </cell>
          <cell r="K138">
            <v>393035</v>
          </cell>
          <cell r="L138">
            <v>311053</v>
          </cell>
          <cell r="M138">
            <v>0</v>
          </cell>
          <cell r="N138">
            <v>0</v>
          </cell>
          <cell r="O138">
            <v>311053</v>
          </cell>
          <cell r="P138">
            <v>27428216</v>
          </cell>
          <cell r="Q138">
            <v>0</v>
          </cell>
          <cell r="R138">
            <v>950243</v>
          </cell>
          <cell r="S138">
            <v>28378459</v>
          </cell>
          <cell r="T138">
            <v>0</v>
          </cell>
          <cell r="U138">
            <v>0</v>
          </cell>
          <cell r="V138">
            <v>0</v>
          </cell>
          <cell r="W138">
            <v>0</v>
          </cell>
          <cell r="X138">
            <v>0</v>
          </cell>
          <cell r="Y138">
            <v>0</v>
          </cell>
          <cell r="Z138">
            <v>0</v>
          </cell>
          <cell r="AA138">
            <v>0</v>
          </cell>
          <cell r="AB138">
            <v>0</v>
          </cell>
          <cell r="AC138">
            <v>950243</v>
          </cell>
          <cell r="AD138">
            <v>0</v>
          </cell>
        </row>
        <row r="139">
          <cell r="A139">
            <v>132</v>
          </cell>
          <cell r="B139" t="str">
            <v>Horsham</v>
          </cell>
          <cell r="C139" t="str">
            <v>E3835</v>
          </cell>
          <cell r="D139">
            <v>40323319.399999999</v>
          </cell>
          <cell r="E139">
            <v>0</v>
          </cell>
          <cell r="F139">
            <v>0</v>
          </cell>
          <cell r="G139">
            <v>40323319.399999999</v>
          </cell>
          <cell r="H139">
            <v>402056.72</v>
          </cell>
          <cell r="I139">
            <v>0</v>
          </cell>
          <cell r="J139">
            <v>0</v>
          </cell>
          <cell r="K139">
            <v>402056.72</v>
          </cell>
          <cell r="L139">
            <v>800000</v>
          </cell>
          <cell r="M139">
            <v>0</v>
          </cell>
          <cell r="N139">
            <v>0</v>
          </cell>
          <cell r="O139">
            <v>800000</v>
          </cell>
          <cell r="P139">
            <v>39121262.700000003</v>
          </cell>
          <cell r="Q139">
            <v>0</v>
          </cell>
          <cell r="R139">
            <v>0</v>
          </cell>
          <cell r="S139">
            <v>39121262.700000003</v>
          </cell>
          <cell r="T139">
            <v>0</v>
          </cell>
          <cell r="U139">
            <v>0</v>
          </cell>
          <cell r="V139">
            <v>0</v>
          </cell>
          <cell r="W139">
            <v>0</v>
          </cell>
          <cell r="X139">
            <v>0</v>
          </cell>
          <cell r="Y139">
            <v>0</v>
          </cell>
          <cell r="Z139">
            <v>0</v>
          </cell>
          <cell r="AA139">
            <v>0</v>
          </cell>
          <cell r="AB139">
            <v>0</v>
          </cell>
          <cell r="AC139">
            <v>0</v>
          </cell>
          <cell r="AD139">
            <v>0</v>
          </cell>
        </row>
        <row r="140">
          <cell r="A140">
            <v>133</v>
          </cell>
          <cell r="B140" t="str">
            <v>Hounslow</v>
          </cell>
          <cell r="C140" t="str">
            <v>E5042</v>
          </cell>
          <cell r="D140">
            <v>158555865</v>
          </cell>
          <cell r="E140">
            <v>0</v>
          </cell>
          <cell r="F140">
            <v>0</v>
          </cell>
          <cell r="G140">
            <v>158555865</v>
          </cell>
          <cell r="H140">
            <v>2061226</v>
          </cell>
          <cell r="I140">
            <v>0</v>
          </cell>
          <cell r="J140">
            <v>0</v>
          </cell>
          <cell r="K140">
            <v>2061226</v>
          </cell>
          <cell r="L140">
            <v>5700000</v>
          </cell>
          <cell r="M140">
            <v>0</v>
          </cell>
          <cell r="N140">
            <v>0</v>
          </cell>
          <cell r="O140">
            <v>5700000</v>
          </cell>
          <cell r="P140">
            <v>150794639</v>
          </cell>
          <cell r="Q140">
            <v>0</v>
          </cell>
          <cell r="R140">
            <v>0</v>
          </cell>
          <cell r="S140">
            <v>150794639</v>
          </cell>
          <cell r="T140">
            <v>0</v>
          </cell>
          <cell r="U140">
            <v>0</v>
          </cell>
          <cell r="V140">
            <v>0</v>
          </cell>
          <cell r="W140">
            <v>0</v>
          </cell>
          <cell r="X140">
            <v>0</v>
          </cell>
          <cell r="Y140">
            <v>0</v>
          </cell>
          <cell r="Z140">
            <v>0</v>
          </cell>
          <cell r="AA140">
            <v>0</v>
          </cell>
          <cell r="AB140">
            <v>0</v>
          </cell>
          <cell r="AC140">
            <v>0</v>
          </cell>
          <cell r="AD140">
            <v>0</v>
          </cell>
        </row>
        <row r="141">
          <cell r="A141">
            <v>134</v>
          </cell>
          <cell r="B141" t="str">
            <v>Huntingdonshire</v>
          </cell>
          <cell r="C141" t="str">
            <v>E0551</v>
          </cell>
          <cell r="D141">
            <v>60117865</v>
          </cell>
          <cell r="E141">
            <v>0</v>
          </cell>
          <cell r="F141">
            <v>666372</v>
          </cell>
          <cell r="G141">
            <v>60784237</v>
          </cell>
          <cell r="H141">
            <v>490000</v>
          </cell>
          <cell r="I141">
            <v>0</v>
          </cell>
          <cell r="J141">
            <v>5000</v>
          </cell>
          <cell r="K141">
            <v>495000</v>
          </cell>
          <cell r="L141">
            <v>1800000</v>
          </cell>
          <cell r="M141">
            <v>0</v>
          </cell>
          <cell r="N141">
            <v>10000</v>
          </cell>
          <cell r="O141">
            <v>1810000</v>
          </cell>
          <cell r="P141">
            <v>57827865</v>
          </cell>
          <cell r="Q141">
            <v>0</v>
          </cell>
          <cell r="R141">
            <v>651372</v>
          </cell>
          <cell r="S141">
            <v>58479237</v>
          </cell>
          <cell r="T141">
            <v>195210</v>
          </cell>
          <cell r="U141">
            <v>0</v>
          </cell>
          <cell r="V141">
            <v>0</v>
          </cell>
          <cell r="W141">
            <v>195210</v>
          </cell>
          <cell r="X141">
            <v>0</v>
          </cell>
          <cell r="Y141">
            <v>2524</v>
          </cell>
          <cell r="Z141">
            <v>0</v>
          </cell>
          <cell r="AA141">
            <v>609951</v>
          </cell>
          <cell r="AB141">
            <v>0</v>
          </cell>
          <cell r="AC141">
            <v>43945</v>
          </cell>
          <cell r="AD141">
            <v>195210</v>
          </cell>
        </row>
        <row r="142">
          <cell r="A142">
            <v>135</v>
          </cell>
          <cell r="B142" t="str">
            <v>Hyndburn</v>
          </cell>
          <cell r="C142" t="str">
            <v>E2336</v>
          </cell>
          <cell r="D142">
            <v>21538459.199999999</v>
          </cell>
          <cell r="E142">
            <v>0</v>
          </cell>
          <cell r="F142">
            <v>0</v>
          </cell>
          <cell r="G142">
            <v>21538459.199999999</v>
          </cell>
          <cell r="H142">
            <v>646154</v>
          </cell>
          <cell r="I142">
            <v>0</v>
          </cell>
          <cell r="J142">
            <v>0</v>
          </cell>
          <cell r="K142">
            <v>646154</v>
          </cell>
          <cell r="L142">
            <v>225000</v>
          </cell>
          <cell r="M142">
            <v>0</v>
          </cell>
          <cell r="N142">
            <v>0</v>
          </cell>
          <cell r="O142">
            <v>225000</v>
          </cell>
          <cell r="P142">
            <v>20667305.199999999</v>
          </cell>
          <cell r="Q142">
            <v>0</v>
          </cell>
          <cell r="R142">
            <v>0</v>
          </cell>
          <cell r="S142">
            <v>20667305.199999999</v>
          </cell>
          <cell r="T142">
            <v>0</v>
          </cell>
          <cell r="U142">
            <v>0</v>
          </cell>
          <cell r="V142">
            <v>0</v>
          </cell>
          <cell r="W142">
            <v>0</v>
          </cell>
          <cell r="X142">
            <v>0</v>
          </cell>
          <cell r="Y142">
            <v>0</v>
          </cell>
          <cell r="Z142">
            <v>0</v>
          </cell>
          <cell r="AA142">
            <v>0</v>
          </cell>
          <cell r="AB142">
            <v>0</v>
          </cell>
          <cell r="AC142">
            <v>0</v>
          </cell>
          <cell r="AD142">
            <v>0</v>
          </cell>
        </row>
        <row r="143">
          <cell r="A143">
            <v>136</v>
          </cell>
          <cell r="B143" t="str">
            <v>Ipswich</v>
          </cell>
          <cell r="C143" t="str">
            <v>E3533</v>
          </cell>
          <cell r="D143">
            <v>57058963.299999997</v>
          </cell>
          <cell r="E143">
            <v>0</v>
          </cell>
          <cell r="F143">
            <v>0</v>
          </cell>
          <cell r="G143">
            <v>57058963.299999997</v>
          </cell>
          <cell r="H143">
            <v>678606</v>
          </cell>
          <cell r="I143">
            <v>0</v>
          </cell>
          <cell r="J143">
            <v>0</v>
          </cell>
          <cell r="K143">
            <v>678606</v>
          </cell>
          <cell r="L143">
            <v>425722.64</v>
          </cell>
          <cell r="M143">
            <v>0</v>
          </cell>
          <cell r="N143">
            <v>0</v>
          </cell>
          <cell r="O143">
            <v>425722.64</v>
          </cell>
          <cell r="P143">
            <v>55954634.600000001</v>
          </cell>
          <cell r="Q143">
            <v>0</v>
          </cell>
          <cell r="R143">
            <v>0</v>
          </cell>
          <cell r="S143">
            <v>55954634.600000001</v>
          </cell>
          <cell r="T143">
            <v>0</v>
          </cell>
          <cell r="U143">
            <v>0</v>
          </cell>
          <cell r="V143">
            <v>0</v>
          </cell>
          <cell r="W143">
            <v>0</v>
          </cell>
          <cell r="X143">
            <v>0</v>
          </cell>
          <cell r="Y143">
            <v>0</v>
          </cell>
          <cell r="Z143">
            <v>0</v>
          </cell>
          <cell r="AA143">
            <v>0</v>
          </cell>
          <cell r="AB143">
            <v>0</v>
          </cell>
          <cell r="AC143">
            <v>0</v>
          </cell>
          <cell r="AD143">
            <v>0</v>
          </cell>
        </row>
        <row r="144">
          <cell r="A144">
            <v>137</v>
          </cell>
          <cell r="B144" t="str">
            <v>Isle of Wight Council</v>
          </cell>
          <cell r="C144" t="str">
            <v>E2101</v>
          </cell>
          <cell r="D144">
            <v>35148426.399999999</v>
          </cell>
          <cell r="E144">
            <v>0</v>
          </cell>
          <cell r="F144">
            <v>0</v>
          </cell>
          <cell r="G144">
            <v>35148426.399999999</v>
          </cell>
          <cell r="H144">
            <v>250000</v>
          </cell>
          <cell r="I144">
            <v>0</v>
          </cell>
          <cell r="J144">
            <v>0</v>
          </cell>
          <cell r="K144">
            <v>250000</v>
          </cell>
          <cell r="L144">
            <v>300000</v>
          </cell>
          <cell r="M144">
            <v>0</v>
          </cell>
          <cell r="N144">
            <v>0</v>
          </cell>
          <cell r="O144">
            <v>300000</v>
          </cell>
          <cell r="P144">
            <v>34598426.399999999</v>
          </cell>
          <cell r="Q144">
            <v>0</v>
          </cell>
          <cell r="R144">
            <v>0</v>
          </cell>
          <cell r="S144">
            <v>34598426.399999999</v>
          </cell>
          <cell r="T144">
            <v>62832</v>
          </cell>
          <cell r="U144">
            <v>0</v>
          </cell>
          <cell r="V144">
            <v>0</v>
          </cell>
          <cell r="W144">
            <v>62832</v>
          </cell>
          <cell r="X144">
            <v>0</v>
          </cell>
          <cell r="Y144">
            <v>0</v>
          </cell>
          <cell r="Z144">
            <v>0</v>
          </cell>
          <cell r="AA144">
            <v>0</v>
          </cell>
          <cell r="AB144">
            <v>0</v>
          </cell>
          <cell r="AC144">
            <v>0</v>
          </cell>
          <cell r="AD144">
            <v>62832</v>
          </cell>
        </row>
        <row r="145">
          <cell r="A145">
            <v>138</v>
          </cell>
          <cell r="B145" t="str">
            <v>Isles of Scilly</v>
          </cell>
          <cell r="C145" t="str">
            <v>E4001</v>
          </cell>
          <cell r="D145">
            <v>1646473.65</v>
          </cell>
          <cell r="E145">
            <v>0</v>
          </cell>
          <cell r="F145">
            <v>0</v>
          </cell>
          <cell r="G145">
            <v>1646473.65</v>
          </cell>
          <cell r="H145">
            <v>32000</v>
          </cell>
          <cell r="I145">
            <v>0</v>
          </cell>
          <cell r="J145">
            <v>0</v>
          </cell>
          <cell r="K145">
            <v>32000</v>
          </cell>
          <cell r="L145">
            <v>20000</v>
          </cell>
          <cell r="M145">
            <v>0</v>
          </cell>
          <cell r="N145">
            <v>0</v>
          </cell>
          <cell r="O145">
            <v>20000</v>
          </cell>
          <cell r="P145">
            <v>1594473.65</v>
          </cell>
          <cell r="Q145">
            <v>0</v>
          </cell>
          <cell r="R145">
            <v>0</v>
          </cell>
          <cell r="S145">
            <v>1594473.65</v>
          </cell>
          <cell r="T145">
            <v>0</v>
          </cell>
          <cell r="U145">
            <v>0</v>
          </cell>
          <cell r="V145">
            <v>0</v>
          </cell>
          <cell r="W145">
            <v>0</v>
          </cell>
          <cell r="X145">
            <v>0</v>
          </cell>
          <cell r="Y145">
            <v>0</v>
          </cell>
          <cell r="Z145">
            <v>0</v>
          </cell>
          <cell r="AA145">
            <v>0</v>
          </cell>
          <cell r="AB145">
            <v>0</v>
          </cell>
          <cell r="AC145">
            <v>0</v>
          </cell>
          <cell r="AD145">
            <v>0</v>
          </cell>
        </row>
        <row r="146">
          <cell r="A146">
            <v>139</v>
          </cell>
          <cell r="B146" t="str">
            <v>Islington</v>
          </cell>
          <cell r="C146" t="str">
            <v>E5015</v>
          </cell>
          <cell r="D146">
            <v>197528384</v>
          </cell>
          <cell r="E146">
            <v>0</v>
          </cell>
          <cell r="F146">
            <v>0</v>
          </cell>
          <cell r="G146">
            <v>197528384</v>
          </cell>
          <cell r="H146">
            <v>2508611</v>
          </cell>
          <cell r="I146">
            <v>0</v>
          </cell>
          <cell r="J146">
            <v>0</v>
          </cell>
          <cell r="K146">
            <v>2508611</v>
          </cell>
          <cell r="L146">
            <v>7300000</v>
          </cell>
          <cell r="M146">
            <v>0</v>
          </cell>
          <cell r="N146">
            <v>0</v>
          </cell>
          <cell r="O146">
            <v>7300000</v>
          </cell>
          <cell r="P146">
            <v>187719773</v>
          </cell>
          <cell r="Q146">
            <v>0</v>
          </cell>
          <cell r="R146">
            <v>0</v>
          </cell>
          <cell r="S146">
            <v>187719773</v>
          </cell>
          <cell r="T146">
            <v>0</v>
          </cell>
          <cell r="U146">
            <v>0</v>
          </cell>
          <cell r="V146">
            <v>0</v>
          </cell>
          <cell r="W146">
            <v>0</v>
          </cell>
          <cell r="X146">
            <v>0</v>
          </cell>
          <cell r="Y146">
            <v>0</v>
          </cell>
          <cell r="Z146">
            <v>0</v>
          </cell>
          <cell r="AA146">
            <v>0</v>
          </cell>
          <cell r="AB146">
            <v>0</v>
          </cell>
          <cell r="AC146">
            <v>0</v>
          </cell>
          <cell r="AD146">
            <v>0</v>
          </cell>
        </row>
        <row r="147">
          <cell r="A147">
            <v>140</v>
          </cell>
          <cell r="B147" t="str">
            <v>Kensington and Chelsea</v>
          </cell>
          <cell r="C147" t="str">
            <v>E5016</v>
          </cell>
          <cell r="D147">
            <v>274249478</v>
          </cell>
          <cell r="E147">
            <v>0</v>
          </cell>
          <cell r="F147">
            <v>0</v>
          </cell>
          <cell r="G147">
            <v>274249478</v>
          </cell>
          <cell r="H147">
            <v>2634160</v>
          </cell>
          <cell r="I147">
            <v>0</v>
          </cell>
          <cell r="J147">
            <v>0</v>
          </cell>
          <cell r="K147">
            <v>2634160</v>
          </cell>
          <cell r="L147">
            <v>3564377</v>
          </cell>
          <cell r="M147">
            <v>0</v>
          </cell>
          <cell r="N147">
            <v>0</v>
          </cell>
          <cell r="O147">
            <v>3564377</v>
          </cell>
          <cell r="P147">
            <v>268050941</v>
          </cell>
          <cell r="Q147">
            <v>0</v>
          </cell>
          <cell r="R147">
            <v>0</v>
          </cell>
          <cell r="S147">
            <v>268050941</v>
          </cell>
          <cell r="T147">
            <v>0</v>
          </cell>
          <cell r="U147">
            <v>0</v>
          </cell>
          <cell r="V147">
            <v>0</v>
          </cell>
          <cell r="W147">
            <v>0</v>
          </cell>
          <cell r="X147">
            <v>0</v>
          </cell>
          <cell r="Y147">
            <v>0</v>
          </cell>
          <cell r="Z147">
            <v>0</v>
          </cell>
          <cell r="AA147">
            <v>0</v>
          </cell>
          <cell r="AB147">
            <v>0</v>
          </cell>
          <cell r="AC147">
            <v>0</v>
          </cell>
          <cell r="AD147">
            <v>0</v>
          </cell>
        </row>
        <row r="148">
          <cell r="A148">
            <v>141</v>
          </cell>
          <cell r="B148" t="str">
            <v>Kettering</v>
          </cell>
          <cell r="C148" t="str">
            <v>E2834</v>
          </cell>
          <cell r="D148">
            <v>31305677</v>
          </cell>
          <cell r="E148">
            <v>0</v>
          </cell>
          <cell r="F148">
            <v>0</v>
          </cell>
          <cell r="G148">
            <v>31305677</v>
          </cell>
          <cell r="H148">
            <v>300000</v>
          </cell>
          <cell r="I148">
            <v>0</v>
          </cell>
          <cell r="J148">
            <v>0</v>
          </cell>
          <cell r="K148">
            <v>300000</v>
          </cell>
          <cell r="L148">
            <v>350000</v>
          </cell>
          <cell r="M148">
            <v>0</v>
          </cell>
          <cell r="N148">
            <v>0</v>
          </cell>
          <cell r="O148">
            <v>350000</v>
          </cell>
          <cell r="P148">
            <v>30655677</v>
          </cell>
          <cell r="Q148">
            <v>0</v>
          </cell>
          <cell r="R148">
            <v>0</v>
          </cell>
          <cell r="S148">
            <v>30655677</v>
          </cell>
          <cell r="T148">
            <v>0</v>
          </cell>
          <cell r="U148">
            <v>0</v>
          </cell>
          <cell r="V148">
            <v>0</v>
          </cell>
          <cell r="W148">
            <v>0</v>
          </cell>
          <cell r="X148">
            <v>0</v>
          </cell>
          <cell r="Y148">
            <v>0</v>
          </cell>
          <cell r="Z148">
            <v>0</v>
          </cell>
          <cell r="AA148">
            <v>0</v>
          </cell>
          <cell r="AB148">
            <v>0</v>
          </cell>
          <cell r="AC148">
            <v>0</v>
          </cell>
          <cell r="AD148">
            <v>0</v>
          </cell>
        </row>
        <row r="149">
          <cell r="A149">
            <v>142</v>
          </cell>
          <cell r="B149" t="str">
            <v>Kings Lynn and West Norfolk</v>
          </cell>
          <cell r="C149" t="str">
            <v>E2634</v>
          </cell>
          <cell r="D149">
            <v>44446880</v>
          </cell>
          <cell r="E149">
            <v>0</v>
          </cell>
          <cell r="F149">
            <v>0</v>
          </cell>
          <cell r="G149">
            <v>44446880</v>
          </cell>
          <cell r="H149">
            <v>300000</v>
          </cell>
          <cell r="I149">
            <v>0</v>
          </cell>
          <cell r="J149">
            <v>0</v>
          </cell>
          <cell r="K149">
            <v>300000</v>
          </cell>
          <cell r="L149">
            <v>3878908</v>
          </cell>
          <cell r="M149">
            <v>0</v>
          </cell>
          <cell r="N149">
            <v>0</v>
          </cell>
          <cell r="O149">
            <v>3878908</v>
          </cell>
          <cell r="P149">
            <v>40267972</v>
          </cell>
          <cell r="Q149">
            <v>0</v>
          </cell>
          <cell r="R149">
            <v>0</v>
          </cell>
          <cell r="S149">
            <v>40267972</v>
          </cell>
          <cell r="T149">
            <v>506100</v>
          </cell>
          <cell r="U149">
            <v>0</v>
          </cell>
          <cell r="V149">
            <v>0</v>
          </cell>
          <cell r="W149">
            <v>506100</v>
          </cell>
          <cell r="X149">
            <v>0</v>
          </cell>
          <cell r="Y149">
            <v>0</v>
          </cell>
          <cell r="Z149">
            <v>0</v>
          </cell>
          <cell r="AA149">
            <v>0</v>
          </cell>
          <cell r="AB149">
            <v>0</v>
          </cell>
          <cell r="AC149">
            <v>0</v>
          </cell>
          <cell r="AD149">
            <v>506100</v>
          </cell>
        </row>
        <row r="150">
          <cell r="A150">
            <v>143</v>
          </cell>
          <cell r="B150" t="str">
            <v>Kingston upon Hull</v>
          </cell>
          <cell r="C150" t="str">
            <v>E2002</v>
          </cell>
          <cell r="D150">
            <v>87251067</v>
          </cell>
          <cell r="E150">
            <v>0</v>
          </cell>
          <cell r="F150">
            <v>34383</v>
          </cell>
          <cell r="G150">
            <v>87285450</v>
          </cell>
          <cell r="H150">
            <v>1674870</v>
          </cell>
          <cell r="I150">
            <v>0</v>
          </cell>
          <cell r="J150">
            <v>0</v>
          </cell>
          <cell r="K150">
            <v>1674870</v>
          </cell>
          <cell r="L150">
            <v>430000</v>
          </cell>
          <cell r="M150">
            <v>0</v>
          </cell>
          <cell r="N150">
            <v>0</v>
          </cell>
          <cell r="O150">
            <v>430000</v>
          </cell>
          <cell r="P150">
            <v>85146197</v>
          </cell>
          <cell r="Q150">
            <v>0</v>
          </cell>
          <cell r="R150">
            <v>34383</v>
          </cell>
          <cell r="S150">
            <v>85180580</v>
          </cell>
          <cell r="T150">
            <v>0</v>
          </cell>
          <cell r="U150">
            <v>0</v>
          </cell>
          <cell r="V150">
            <v>0</v>
          </cell>
          <cell r="W150">
            <v>0</v>
          </cell>
          <cell r="X150">
            <v>0</v>
          </cell>
          <cell r="Y150">
            <v>0</v>
          </cell>
          <cell r="Z150">
            <v>0</v>
          </cell>
          <cell r="AA150">
            <v>0</v>
          </cell>
          <cell r="AB150">
            <v>0</v>
          </cell>
          <cell r="AC150">
            <v>34383</v>
          </cell>
          <cell r="AD150">
            <v>0</v>
          </cell>
        </row>
        <row r="151">
          <cell r="A151">
            <v>144</v>
          </cell>
          <cell r="B151" t="str">
            <v>Kingston upon Thames</v>
          </cell>
          <cell r="C151" t="str">
            <v>E5043</v>
          </cell>
          <cell r="D151">
            <v>83802641</v>
          </cell>
          <cell r="E151">
            <v>0</v>
          </cell>
          <cell r="F151">
            <v>0</v>
          </cell>
          <cell r="G151">
            <v>83802641</v>
          </cell>
          <cell r="H151">
            <v>1200000</v>
          </cell>
          <cell r="I151">
            <v>0</v>
          </cell>
          <cell r="J151">
            <v>0</v>
          </cell>
          <cell r="K151">
            <v>1200000</v>
          </cell>
          <cell r="L151">
            <v>600000</v>
          </cell>
          <cell r="M151">
            <v>0</v>
          </cell>
          <cell r="N151">
            <v>0</v>
          </cell>
          <cell r="O151">
            <v>600000</v>
          </cell>
          <cell r="P151">
            <v>82002641</v>
          </cell>
          <cell r="Q151">
            <v>0</v>
          </cell>
          <cell r="R151">
            <v>0</v>
          </cell>
          <cell r="S151">
            <v>82002641</v>
          </cell>
          <cell r="T151">
            <v>0</v>
          </cell>
          <cell r="U151">
            <v>0</v>
          </cell>
          <cell r="V151">
            <v>0</v>
          </cell>
          <cell r="W151">
            <v>0</v>
          </cell>
          <cell r="X151">
            <v>0</v>
          </cell>
          <cell r="Y151">
            <v>0</v>
          </cell>
          <cell r="Z151">
            <v>0</v>
          </cell>
          <cell r="AA151">
            <v>0</v>
          </cell>
          <cell r="AB151">
            <v>0</v>
          </cell>
          <cell r="AC151">
            <v>0</v>
          </cell>
          <cell r="AD151">
            <v>0</v>
          </cell>
        </row>
        <row r="152">
          <cell r="A152">
            <v>145</v>
          </cell>
          <cell r="B152" t="str">
            <v>Kirklees</v>
          </cell>
          <cell r="C152" t="str">
            <v>E4703</v>
          </cell>
          <cell r="D152">
            <v>108055365</v>
          </cell>
          <cell r="E152">
            <v>0</v>
          </cell>
          <cell r="F152">
            <v>0</v>
          </cell>
          <cell r="G152">
            <v>108055365</v>
          </cell>
          <cell r="H152">
            <v>2161107</v>
          </cell>
          <cell r="I152">
            <v>0</v>
          </cell>
          <cell r="J152">
            <v>0</v>
          </cell>
          <cell r="K152">
            <v>2161107</v>
          </cell>
          <cell r="L152">
            <v>1500000</v>
          </cell>
          <cell r="M152">
            <v>0</v>
          </cell>
          <cell r="N152">
            <v>0</v>
          </cell>
          <cell r="O152">
            <v>1500000</v>
          </cell>
          <cell r="P152">
            <v>104394258</v>
          </cell>
          <cell r="Q152">
            <v>0</v>
          </cell>
          <cell r="R152">
            <v>0</v>
          </cell>
          <cell r="S152">
            <v>104394258</v>
          </cell>
          <cell r="T152">
            <v>0</v>
          </cell>
          <cell r="U152">
            <v>0</v>
          </cell>
          <cell r="V152">
            <v>0</v>
          </cell>
          <cell r="W152">
            <v>0</v>
          </cell>
          <cell r="X152">
            <v>0</v>
          </cell>
          <cell r="Y152">
            <v>0</v>
          </cell>
          <cell r="Z152">
            <v>0</v>
          </cell>
          <cell r="AA152">
            <v>0</v>
          </cell>
          <cell r="AB152">
            <v>0</v>
          </cell>
          <cell r="AC152">
            <v>0</v>
          </cell>
          <cell r="AD152">
            <v>0</v>
          </cell>
        </row>
        <row r="153">
          <cell r="A153">
            <v>146</v>
          </cell>
          <cell r="B153" t="str">
            <v>Knowsley</v>
          </cell>
          <cell r="C153" t="str">
            <v>E4301</v>
          </cell>
          <cell r="D153">
            <v>43043786</v>
          </cell>
          <cell r="E153">
            <v>0</v>
          </cell>
          <cell r="F153">
            <v>0</v>
          </cell>
          <cell r="G153">
            <v>43043786</v>
          </cell>
          <cell r="H153">
            <v>400000</v>
          </cell>
          <cell r="I153">
            <v>0</v>
          </cell>
          <cell r="J153">
            <v>0</v>
          </cell>
          <cell r="K153">
            <v>400000</v>
          </cell>
          <cell r="L153">
            <v>2785419</v>
          </cell>
          <cell r="M153">
            <v>0</v>
          </cell>
          <cell r="N153">
            <v>0</v>
          </cell>
          <cell r="O153">
            <v>2785419</v>
          </cell>
          <cell r="P153">
            <v>39858367</v>
          </cell>
          <cell r="Q153">
            <v>0</v>
          </cell>
          <cell r="R153">
            <v>0</v>
          </cell>
          <cell r="S153">
            <v>39858367</v>
          </cell>
          <cell r="T153">
            <v>0</v>
          </cell>
          <cell r="U153">
            <v>0</v>
          </cell>
          <cell r="V153">
            <v>0</v>
          </cell>
          <cell r="W153">
            <v>0</v>
          </cell>
          <cell r="X153">
            <v>0</v>
          </cell>
          <cell r="Y153">
            <v>0</v>
          </cell>
          <cell r="Z153">
            <v>0</v>
          </cell>
          <cell r="AA153">
            <v>0</v>
          </cell>
          <cell r="AB153">
            <v>0</v>
          </cell>
          <cell r="AC153">
            <v>0</v>
          </cell>
          <cell r="AD153">
            <v>0</v>
          </cell>
        </row>
        <row r="154">
          <cell r="A154">
            <v>147</v>
          </cell>
          <cell r="B154" t="str">
            <v>Lambeth</v>
          </cell>
          <cell r="C154" t="str">
            <v>E5017</v>
          </cell>
          <cell r="D154">
            <v>125905299</v>
          </cell>
          <cell r="E154">
            <v>0</v>
          </cell>
          <cell r="F154">
            <v>0</v>
          </cell>
          <cell r="G154">
            <v>125905299</v>
          </cell>
          <cell r="H154">
            <v>1613824</v>
          </cell>
          <cell r="I154">
            <v>0</v>
          </cell>
          <cell r="J154">
            <v>0</v>
          </cell>
          <cell r="K154">
            <v>1613824</v>
          </cell>
          <cell r="L154">
            <v>3159442</v>
          </cell>
          <cell r="M154">
            <v>0</v>
          </cell>
          <cell r="N154">
            <v>0</v>
          </cell>
          <cell r="O154">
            <v>3159442</v>
          </cell>
          <cell r="P154">
            <v>121132033</v>
          </cell>
          <cell r="Q154">
            <v>0</v>
          </cell>
          <cell r="R154">
            <v>0</v>
          </cell>
          <cell r="S154">
            <v>121132033</v>
          </cell>
          <cell r="T154">
            <v>0</v>
          </cell>
          <cell r="U154">
            <v>0</v>
          </cell>
          <cell r="V154">
            <v>0</v>
          </cell>
          <cell r="W154">
            <v>0</v>
          </cell>
          <cell r="X154">
            <v>0</v>
          </cell>
          <cell r="Y154">
            <v>0</v>
          </cell>
          <cell r="Z154">
            <v>0</v>
          </cell>
          <cell r="AA154">
            <v>0</v>
          </cell>
          <cell r="AB154">
            <v>0</v>
          </cell>
          <cell r="AC154">
            <v>0</v>
          </cell>
          <cell r="AD154">
            <v>0</v>
          </cell>
        </row>
        <row r="155">
          <cell r="A155">
            <v>148</v>
          </cell>
          <cell r="B155" t="str">
            <v>Lancaster</v>
          </cell>
          <cell r="C155" t="str">
            <v>E2337</v>
          </cell>
          <cell r="D155">
            <v>52715124</v>
          </cell>
          <cell r="E155">
            <v>0</v>
          </cell>
          <cell r="F155">
            <v>0</v>
          </cell>
          <cell r="G155">
            <v>52715124</v>
          </cell>
          <cell r="H155">
            <v>1000000</v>
          </cell>
          <cell r="I155">
            <v>0</v>
          </cell>
          <cell r="J155">
            <v>0</v>
          </cell>
          <cell r="K155">
            <v>1000000</v>
          </cell>
          <cell r="L155">
            <v>5144942</v>
          </cell>
          <cell r="M155">
            <v>0</v>
          </cell>
          <cell r="N155">
            <v>0</v>
          </cell>
          <cell r="O155">
            <v>5144942</v>
          </cell>
          <cell r="P155">
            <v>46570182</v>
          </cell>
          <cell r="Q155">
            <v>0</v>
          </cell>
          <cell r="R155">
            <v>0</v>
          </cell>
          <cell r="S155">
            <v>46570182</v>
          </cell>
          <cell r="T155">
            <v>0</v>
          </cell>
          <cell r="U155">
            <v>0</v>
          </cell>
          <cell r="V155">
            <v>0</v>
          </cell>
          <cell r="W155">
            <v>0</v>
          </cell>
          <cell r="X155">
            <v>0</v>
          </cell>
          <cell r="Y155">
            <v>0</v>
          </cell>
          <cell r="Z155">
            <v>0</v>
          </cell>
          <cell r="AA155">
            <v>0</v>
          </cell>
          <cell r="AB155">
            <v>0</v>
          </cell>
          <cell r="AC155">
            <v>0</v>
          </cell>
          <cell r="AD155">
            <v>0</v>
          </cell>
        </row>
        <row r="156">
          <cell r="A156">
            <v>149</v>
          </cell>
          <cell r="B156" t="str">
            <v>Leeds</v>
          </cell>
          <cell r="C156" t="str">
            <v>E4704</v>
          </cell>
          <cell r="D156">
            <v>382487469</v>
          </cell>
          <cell r="E156">
            <v>0</v>
          </cell>
          <cell r="F156">
            <v>817490</v>
          </cell>
          <cell r="G156">
            <v>383304959</v>
          </cell>
          <cell r="H156">
            <v>4563411</v>
          </cell>
          <cell r="I156">
            <v>0</v>
          </cell>
          <cell r="J156">
            <v>0</v>
          </cell>
          <cell r="K156">
            <v>4563411</v>
          </cell>
          <cell r="L156">
            <v>5909609</v>
          </cell>
          <cell r="M156">
            <v>0</v>
          </cell>
          <cell r="N156">
            <v>0</v>
          </cell>
          <cell r="O156">
            <v>5909609</v>
          </cell>
          <cell r="P156">
            <v>372014449</v>
          </cell>
          <cell r="Q156">
            <v>0</v>
          </cell>
          <cell r="R156">
            <v>817490</v>
          </cell>
          <cell r="S156">
            <v>372831939</v>
          </cell>
          <cell r="T156">
            <v>0</v>
          </cell>
          <cell r="U156">
            <v>0</v>
          </cell>
          <cell r="V156">
            <v>0</v>
          </cell>
          <cell r="W156">
            <v>0</v>
          </cell>
          <cell r="X156">
            <v>0</v>
          </cell>
          <cell r="Y156">
            <v>0</v>
          </cell>
          <cell r="Z156">
            <v>0</v>
          </cell>
          <cell r="AA156">
            <v>922611</v>
          </cell>
          <cell r="AB156">
            <v>0</v>
          </cell>
          <cell r="AC156">
            <v>0</v>
          </cell>
          <cell r="AD156">
            <v>0</v>
          </cell>
        </row>
        <row r="157">
          <cell r="A157">
            <v>150</v>
          </cell>
          <cell r="B157" t="str">
            <v>Leicester</v>
          </cell>
          <cell r="C157" t="str">
            <v>E2401</v>
          </cell>
          <cell r="D157">
            <v>103464630</v>
          </cell>
          <cell r="E157">
            <v>0</v>
          </cell>
          <cell r="F157">
            <v>0</v>
          </cell>
          <cell r="G157">
            <v>103464630</v>
          </cell>
          <cell r="H157">
            <v>1138110.93</v>
          </cell>
          <cell r="I157">
            <v>0</v>
          </cell>
          <cell r="J157">
            <v>0</v>
          </cell>
          <cell r="K157">
            <v>1138110.93</v>
          </cell>
          <cell r="L157">
            <v>575000</v>
          </cell>
          <cell r="M157">
            <v>0</v>
          </cell>
          <cell r="N157">
            <v>0</v>
          </cell>
          <cell r="O157">
            <v>575000</v>
          </cell>
          <cell r="P157">
            <v>101751519</v>
          </cell>
          <cell r="Q157">
            <v>0</v>
          </cell>
          <cell r="R157">
            <v>0</v>
          </cell>
          <cell r="S157">
            <v>101751519</v>
          </cell>
          <cell r="T157">
            <v>0</v>
          </cell>
          <cell r="U157">
            <v>0</v>
          </cell>
          <cell r="V157">
            <v>0</v>
          </cell>
          <cell r="W157">
            <v>0</v>
          </cell>
          <cell r="X157">
            <v>0</v>
          </cell>
          <cell r="Y157">
            <v>0</v>
          </cell>
          <cell r="Z157">
            <v>0</v>
          </cell>
          <cell r="AA157">
            <v>0</v>
          </cell>
          <cell r="AB157">
            <v>0</v>
          </cell>
          <cell r="AC157">
            <v>0</v>
          </cell>
          <cell r="AD157">
            <v>0</v>
          </cell>
        </row>
        <row r="158">
          <cell r="A158">
            <v>151</v>
          </cell>
          <cell r="B158" t="str">
            <v>Lewes</v>
          </cell>
          <cell r="C158" t="str">
            <v>E1435</v>
          </cell>
          <cell r="D158">
            <v>23941285</v>
          </cell>
          <cell r="E158">
            <v>0</v>
          </cell>
          <cell r="F158">
            <v>0</v>
          </cell>
          <cell r="G158">
            <v>23941285</v>
          </cell>
          <cell r="H158">
            <v>180000</v>
          </cell>
          <cell r="I158">
            <v>0</v>
          </cell>
          <cell r="J158">
            <v>0</v>
          </cell>
          <cell r="K158">
            <v>180000</v>
          </cell>
          <cell r="L158">
            <v>350000</v>
          </cell>
          <cell r="M158">
            <v>0</v>
          </cell>
          <cell r="N158">
            <v>0</v>
          </cell>
          <cell r="O158">
            <v>350000</v>
          </cell>
          <cell r="P158">
            <v>23411285</v>
          </cell>
          <cell r="Q158">
            <v>0</v>
          </cell>
          <cell r="R158">
            <v>0</v>
          </cell>
          <cell r="S158">
            <v>23411285</v>
          </cell>
          <cell r="T158">
            <v>0</v>
          </cell>
          <cell r="U158">
            <v>0</v>
          </cell>
          <cell r="V158">
            <v>0</v>
          </cell>
          <cell r="W158">
            <v>0</v>
          </cell>
          <cell r="X158">
            <v>0</v>
          </cell>
          <cell r="Y158">
            <v>0</v>
          </cell>
          <cell r="Z158">
            <v>0</v>
          </cell>
          <cell r="AA158">
            <v>0</v>
          </cell>
          <cell r="AB158">
            <v>0</v>
          </cell>
          <cell r="AC158">
            <v>0</v>
          </cell>
          <cell r="AD158">
            <v>0</v>
          </cell>
        </row>
        <row r="159">
          <cell r="A159">
            <v>152</v>
          </cell>
          <cell r="B159" t="str">
            <v>Lewisham</v>
          </cell>
          <cell r="C159" t="str">
            <v>E5018</v>
          </cell>
          <cell r="D159">
            <v>51398975.600000001</v>
          </cell>
          <cell r="E159">
            <v>0</v>
          </cell>
          <cell r="F159">
            <v>0</v>
          </cell>
          <cell r="G159">
            <v>51398975.600000001</v>
          </cell>
          <cell r="H159">
            <v>1730056</v>
          </cell>
          <cell r="I159">
            <v>0</v>
          </cell>
          <cell r="J159">
            <v>0</v>
          </cell>
          <cell r="K159">
            <v>1730056</v>
          </cell>
          <cell r="L159">
            <v>3201337</v>
          </cell>
          <cell r="M159">
            <v>0</v>
          </cell>
          <cell r="N159">
            <v>0</v>
          </cell>
          <cell r="O159">
            <v>3201337</v>
          </cell>
          <cell r="P159">
            <v>46467582.600000001</v>
          </cell>
          <cell r="Q159">
            <v>0</v>
          </cell>
          <cell r="R159">
            <v>0</v>
          </cell>
          <cell r="S159">
            <v>46467582.600000001</v>
          </cell>
          <cell r="T159">
            <v>0</v>
          </cell>
          <cell r="U159">
            <v>0</v>
          </cell>
          <cell r="V159">
            <v>0</v>
          </cell>
          <cell r="W159">
            <v>0</v>
          </cell>
          <cell r="X159">
            <v>0</v>
          </cell>
          <cell r="Y159">
            <v>0</v>
          </cell>
          <cell r="Z159">
            <v>0</v>
          </cell>
          <cell r="AA159">
            <v>0</v>
          </cell>
          <cell r="AB159">
            <v>0</v>
          </cell>
          <cell r="AC159">
            <v>0</v>
          </cell>
          <cell r="AD159">
            <v>0</v>
          </cell>
        </row>
        <row r="160">
          <cell r="A160">
            <v>153</v>
          </cell>
          <cell r="B160" t="str">
            <v>Lichfield</v>
          </cell>
          <cell r="C160" t="str">
            <v>E3433</v>
          </cell>
          <cell r="D160">
            <v>32113505</v>
          </cell>
          <cell r="E160">
            <v>0</v>
          </cell>
          <cell r="F160">
            <v>0</v>
          </cell>
          <cell r="G160">
            <v>32113505</v>
          </cell>
          <cell r="H160">
            <v>321000</v>
          </cell>
          <cell r="I160">
            <v>0</v>
          </cell>
          <cell r="J160">
            <v>0</v>
          </cell>
          <cell r="K160">
            <v>321000</v>
          </cell>
          <cell r="L160">
            <v>445000</v>
          </cell>
          <cell r="M160">
            <v>0</v>
          </cell>
          <cell r="N160">
            <v>0</v>
          </cell>
          <cell r="O160">
            <v>445000</v>
          </cell>
          <cell r="P160">
            <v>31347505</v>
          </cell>
          <cell r="Q160">
            <v>0</v>
          </cell>
          <cell r="R160">
            <v>0</v>
          </cell>
          <cell r="S160">
            <v>31347505</v>
          </cell>
          <cell r="T160">
            <v>0</v>
          </cell>
          <cell r="U160">
            <v>0</v>
          </cell>
          <cell r="V160">
            <v>0</v>
          </cell>
          <cell r="W160">
            <v>0</v>
          </cell>
          <cell r="X160">
            <v>0</v>
          </cell>
          <cell r="Y160">
            <v>0</v>
          </cell>
          <cell r="Z160">
            <v>0</v>
          </cell>
          <cell r="AA160">
            <v>0</v>
          </cell>
          <cell r="AB160">
            <v>0</v>
          </cell>
          <cell r="AC160">
            <v>0</v>
          </cell>
          <cell r="AD160">
            <v>0</v>
          </cell>
        </row>
        <row r="161">
          <cell r="A161">
            <v>154</v>
          </cell>
          <cell r="B161" t="str">
            <v>Lincoln</v>
          </cell>
          <cell r="C161" t="str">
            <v>E2533</v>
          </cell>
          <cell r="D161">
            <v>42118472</v>
          </cell>
          <cell r="E161">
            <v>0</v>
          </cell>
          <cell r="F161">
            <v>0</v>
          </cell>
          <cell r="G161">
            <v>42118472</v>
          </cell>
          <cell r="H161">
            <v>250000</v>
          </cell>
          <cell r="I161">
            <v>0</v>
          </cell>
          <cell r="J161">
            <v>0</v>
          </cell>
          <cell r="K161">
            <v>250000</v>
          </cell>
          <cell r="L161">
            <v>791000</v>
          </cell>
          <cell r="M161">
            <v>0</v>
          </cell>
          <cell r="N161">
            <v>0</v>
          </cell>
          <cell r="O161">
            <v>791000</v>
          </cell>
          <cell r="P161">
            <v>41077472</v>
          </cell>
          <cell r="Q161">
            <v>0</v>
          </cell>
          <cell r="R161">
            <v>0</v>
          </cell>
          <cell r="S161">
            <v>41077472</v>
          </cell>
          <cell r="T161">
            <v>0</v>
          </cell>
          <cell r="U161">
            <v>0</v>
          </cell>
          <cell r="V161">
            <v>0</v>
          </cell>
          <cell r="W161">
            <v>0</v>
          </cell>
          <cell r="X161">
            <v>0</v>
          </cell>
          <cell r="Y161">
            <v>0</v>
          </cell>
          <cell r="Z161">
            <v>0</v>
          </cell>
          <cell r="AA161">
            <v>0</v>
          </cell>
          <cell r="AB161">
            <v>0</v>
          </cell>
          <cell r="AC161">
            <v>0</v>
          </cell>
          <cell r="AD161">
            <v>0</v>
          </cell>
        </row>
        <row r="162">
          <cell r="A162">
            <v>155</v>
          </cell>
          <cell r="B162" t="str">
            <v>Liverpool</v>
          </cell>
          <cell r="C162" t="str">
            <v>E4302</v>
          </cell>
          <cell r="D162">
            <v>165901746</v>
          </cell>
          <cell r="E162">
            <v>0</v>
          </cell>
          <cell r="F162">
            <v>34052028</v>
          </cell>
          <cell r="G162">
            <v>199953774</v>
          </cell>
          <cell r="H162">
            <v>3318034.92</v>
          </cell>
          <cell r="I162">
            <v>0</v>
          </cell>
          <cell r="J162">
            <v>681040.56</v>
          </cell>
          <cell r="K162">
            <v>3999075.48</v>
          </cell>
          <cell r="L162">
            <v>3555000</v>
          </cell>
          <cell r="M162">
            <v>0</v>
          </cell>
          <cell r="N162">
            <v>945000</v>
          </cell>
          <cell r="O162">
            <v>4500000</v>
          </cell>
          <cell r="P162">
            <v>159028711</v>
          </cell>
          <cell r="Q162">
            <v>0</v>
          </cell>
          <cell r="R162">
            <v>32425987.399999999</v>
          </cell>
          <cell r="S162">
            <v>191454699</v>
          </cell>
          <cell r="T162">
            <v>0</v>
          </cell>
          <cell r="U162">
            <v>0</v>
          </cell>
          <cell r="V162">
            <v>0</v>
          </cell>
          <cell r="W162">
            <v>0</v>
          </cell>
          <cell r="X162">
            <v>0</v>
          </cell>
          <cell r="Y162">
            <v>47968</v>
          </cell>
          <cell r="Z162">
            <v>0</v>
          </cell>
          <cell r="AA162">
            <v>33516376.899999999</v>
          </cell>
          <cell r="AB162">
            <v>0</v>
          </cell>
          <cell r="AC162">
            <v>0</v>
          </cell>
          <cell r="AD162">
            <v>0</v>
          </cell>
        </row>
        <row r="163">
          <cell r="A163">
            <v>156</v>
          </cell>
          <cell r="B163" t="str">
            <v>Luton</v>
          </cell>
          <cell r="C163" t="str">
            <v>E0201</v>
          </cell>
          <cell r="D163">
            <v>69213227.400000006</v>
          </cell>
          <cell r="E163">
            <v>0</v>
          </cell>
          <cell r="F163">
            <v>0</v>
          </cell>
          <cell r="G163">
            <v>69213227.400000006</v>
          </cell>
          <cell r="H163">
            <v>5442000</v>
          </cell>
          <cell r="I163">
            <v>0</v>
          </cell>
          <cell r="J163">
            <v>0</v>
          </cell>
          <cell r="K163">
            <v>5442000</v>
          </cell>
          <cell r="L163">
            <v>3253778.45</v>
          </cell>
          <cell r="M163">
            <v>0</v>
          </cell>
          <cell r="N163">
            <v>0</v>
          </cell>
          <cell r="O163">
            <v>3253778.45</v>
          </cell>
          <cell r="P163">
            <v>60517449</v>
          </cell>
          <cell r="Q163">
            <v>0</v>
          </cell>
          <cell r="R163">
            <v>0</v>
          </cell>
          <cell r="S163">
            <v>60517449</v>
          </cell>
          <cell r="T163">
            <v>0</v>
          </cell>
          <cell r="U163">
            <v>0</v>
          </cell>
          <cell r="V163">
            <v>0</v>
          </cell>
          <cell r="W163">
            <v>0</v>
          </cell>
          <cell r="X163">
            <v>0</v>
          </cell>
          <cell r="Y163">
            <v>0</v>
          </cell>
          <cell r="Z163">
            <v>0</v>
          </cell>
          <cell r="AA163">
            <v>0</v>
          </cell>
          <cell r="AB163">
            <v>0</v>
          </cell>
          <cell r="AC163">
            <v>0</v>
          </cell>
          <cell r="AD163">
            <v>0</v>
          </cell>
        </row>
        <row r="164">
          <cell r="A164">
            <v>157</v>
          </cell>
          <cell r="B164" t="str">
            <v>Maidstone</v>
          </cell>
          <cell r="C164" t="str">
            <v>E2237</v>
          </cell>
          <cell r="D164">
            <v>57025319</v>
          </cell>
          <cell r="E164">
            <v>0</v>
          </cell>
          <cell r="F164">
            <v>0</v>
          </cell>
          <cell r="G164">
            <v>57025319</v>
          </cell>
          <cell r="H164">
            <v>855670</v>
          </cell>
          <cell r="I164">
            <v>0</v>
          </cell>
          <cell r="J164">
            <v>0</v>
          </cell>
          <cell r="K164">
            <v>855670</v>
          </cell>
          <cell r="L164">
            <v>500000</v>
          </cell>
          <cell r="M164">
            <v>0</v>
          </cell>
          <cell r="N164">
            <v>0</v>
          </cell>
          <cell r="O164">
            <v>500000</v>
          </cell>
          <cell r="P164">
            <v>55669649</v>
          </cell>
          <cell r="Q164">
            <v>0</v>
          </cell>
          <cell r="R164">
            <v>0</v>
          </cell>
          <cell r="S164">
            <v>55669649</v>
          </cell>
          <cell r="T164">
            <v>0</v>
          </cell>
          <cell r="U164">
            <v>0</v>
          </cell>
          <cell r="V164">
            <v>0</v>
          </cell>
          <cell r="W164">
            <v>0</v>
          </cell>
          <cell r="X164">
            <v>0</v>
          </cell>
          <cell r="Y164">
            <v>0</v>
          </cell>
          <cell r="Z164">
            <v>0</v>
          </cell>
          <cell r="AA164">
            <v>0</v>
          </cell>
          <cell r="AB164">
            <v>0</v>
          </cell>
          <cell r="AC164">
            <v>0</v>
          </cell>
          <cell r="AD164">
            <v>0</v>
          </cell>
        </row>
        <row r="165">
          <cell r="A165">
            <v>158</v>
          </cell>
          <cell r="B165" t="str">
            <v>Maldon</v>
          </cell>
          <cell r="C165" t="str">
            <v>E1539</v>
          </cell>
          <cell r="D165">
            <v>13724303.5</v>
          </cell>
          <cell r="E165">
            <v>0</v>
          </cell>
          <cell r="F165">
            <v>0</v>
          </cell>
          <cell r="G165">
            <v>13724303.5</v>
          </cell>
          <cell r="H165">
            <v>195200</v>
          </cell>
          <cell r="I165">
            <v>0</v>
          </cell>
          <cell r="J165">
            <v>0</v>
          </cell>
          <cell r="K165">
            <v>195200</v>
          </cell>
          <cell r="L165">
            <v>0</v>
          </cell>
          <cell r="M165">
            <v>0</v>
          </cell>
          <cell r="N165">
            <v>0</v>
          </cell>
          <cell r="O165">
            <v>0</v>
          </cell>
          <cell r="P165">
            <v>13529103.5</v>
          </cell>
          <cell r="Q165">
            <v>0</v>
          </cell>
          <cell r="R165">
            <v>0</v>
          </cell>
          <cell r="S165">
            <v>13529103.5</v>
          </cell>
          <cell r="T165">
            <v>399920</v>
          </cell>
          <cell r="U165">
            <v>0</v>
          </cell>
          <cell r="V165">
            <v>0</v>
          </cell>
          <cell r="W165">
            <v>399920</v>
          </cell>
          <cell r="X165">
            <v>0</v>
          </cell>
          <cell r="Y165">
            <v>0</v>
          </cell>
          <cell r="Z165">
            <v>0</v>
          </cell>
          <cell r="AA165">
            <v>0</v>
          </cell>
          <cell r="AB165">
            <v>0</v>
          </cell>
          <cell r="AC165">
            <v>0</v>
          </cell>
          <cell r="AD165">
            <v>399920</v>
          </cell>
        </row>
        <row r="166">
          <cell r="A166">
            <v>159</v>
          </cell>
          <cell r="B166" t="str">
            <v>Malvern Hills</v>
          </cell>
          <cell r="C166" t="str">
            <v>E1851</v>
          </cell>
          <cell r="D166">
            <v>15498783</v>
          </cell>
          <cell r="E166">
            <v>0</v>
          </cell>
          <cell r="F166">
            <v>0</v>
          </cell>
          <cell r="G166">
            <v>15498783</v>
          </cell>
          <cell r="H166">
            <v>154987.82999999999</v>
          </cell>
          <cell r="I166">
            <v>0</v>
          </cell>
          <cell r="J166">
            <v>0</v>
          </cell>
          <cell r="K166">
            <v>154987.82999999999</v>
          </cell>
          <cell r="L166">
            <v>188927</v>
          </cell>
          <cell r="M166">
            <v>0</v>
          </cell>
          <cell r="N166">
            <v>0</v>
          </cell>
          <cell r="O166">
            <v>188927</v>
          </cell>
          <cell r="P166">
            <v>15154868.199999999</v>
          </cell>
          <cell r="Q166">
            <v>0</v>
          </cell>
          <cell r="R166">
            <v>0</v>
          </cell>
          <cell r="S166">
            <v>15154868.199999999</v>
          </cell>
          <cell r="T166">
            <v>0</v>
          </cell>
          <cell r="U166">
            <v>0</v>
          </cell>
          <cell r="V166">
            <v>0</v>
          </cell>
          <cell r="W166">
            <v>0</v>
          </cell>
          <cell r="X166">
            <v>0</v>
          </cell>
          <cell r="Y166">
            <v>0</v>
          </cell>
          <cell r="Z166">
            <v>0</v>
          </cell>
          <cell r="AA166">
            <v>0</v>
          </cell>
          <cell r="AB166">
            <v>0</v>
          </cell>
          <cell r="AC166">
            <v>0</v>
          </cell>
          <cell r="AD166">
            <v>0</v>
          </cell>
        </row>
        <row r="167">
          <cell r="A167">
            <v>160</v>
          </cell>
          <cell r="B167" t="str">
            <v>Manchester</v>
          </cell>
          <cell r="C167" t="str">
            <v>E4203</v>
          </cell>
          <cell r="D167">
            <v>331461958</v>
          </cell>
          <cell r="E167">
            <v>0</v>
          </cell>
          <cell r="F167">
            <v>5747067</v>
          </cell>
          <cell r="G167">
            <v>337209025</v>
          </cell>
          <cell r="H167">
            <v>7001024</v>
          </cell>
          <cell r="I167">
            <v>0</v>
          </cell>
          <cell r="J167">
            <v>0</v>
          </cell>
          <cell r="K167">
            <v>7001024</v>
          </cell>
          <cell r="L167">
            <v>19637304</v>
          </cell>
          <cell r="M167">
            <v>0</v>
          </cell>
          <cell r="N167">
            <v>0</v>
          </cell>
          <cell r="O167">
            <v>19637304</v>
          </cell>
          <cell r="P167">
            <v>304823630</v>
          </cell>
          <cell r="Q167">
            <v>0</v>
          </cell>
          <cell r="R167">
            <v>5747067</v>
          </cell>
          <cell r="S167">
            <v>310570697</v>
          </cell>
          <cell r="T167">
            <v>0</v>
          </cell>
          <cell r="U167">
            <v>0</v>
          </cell>
          <cell r="V167">
            <v>0</v>
          </cell>
          <cell r="W167">
            <v>0</v>
          </cell>
          <cell r="X167">
            <v>0</v>
          </cell>
          <cell r="Y167">
            <v>233</v>
          </cell>
          <cell r="Z167">
            <v>0</v>
          </cell>
          <cell r="AA167">
            <v>5747300</v>
          </cell>
          <cell r="AB167">
            <v>0</v>
          </cell>
          <cell r="AC167">
            <v>0</v>
          </cell>
          <cell r="AD167">
            <v>0</v>
          </cell>
        </row>
        <row r="168">
          <cell r="A168">
            <v>161</v>
          </cell>
          <cell r="B168" t="str">
            <v>Mansfield</v>
          </cell>
          <cell r="C168" t="str">
            <v>E3035</v>
          </cell>
          <cell r="D168">
            <v>29565112</v>
          </cell>
          <cell r="E168">
            <v>0</v>
          </cell>
          <cell r="F168">
            <v>0</v>
          </cell>
          <cell r="G168">
            <v>29565112</v>
          </cell>
          <cell r="H168">
            <v>600000</v>
          </cell>
          <cell r="I168">
            <v>0</v>
          </cell>
          <cell r="J168">
            <v>0</v>
          </cell>
          <cell r="K168">
            <v>600000</v>
          </cell>
          <cell r="L168">
            <v>115000</v>
          </cell>
          <cell r="M168">
            <v>0</v>
          </cell>
          <cell r="N168">
            <v>0</v>
          </cell>
          <cell r="O168">
            <v>115000</v>
          </cell>
          <cell r="P168">
            <v>28850112</v>
          </cell>
          <cell r="Q168">
            <v>0</v>
          </cell>
          <cell r="R168">
            <v>0</v>
          </cell>
          <cell r="S168">
            <v>28850112</v>
          </cell>
          <cell r="T168">
            <v>0</v>
          </cell>
          <cell r="U168">
            <v>0</v>
          </cell>
          <cell r="V168">
            <v>0</v>
          </cell>
          <cell r="W168">
            <v>0</v>
          </cell>
          <cell r="X168">
            <v>0</v>
          </cell>
          <cell r="Y168">
            <v>0</v>
          </cell>
          <cell r="Z168">
            <v>0</v>
          </cell>
          <cell r="AA168">
            <v>0</v>
          </cell>
          <cell r="AB168">
            <v>0</v>
          </cell>
          <cell r="AC168">
            <v>0</v>
          </cell>
          <cell r="AD168">
            <v>0</v>
          </cell>
        </row>
        <row r="169">
          <cell r="A169">
            <v>162</v>
          </cell>
          <cell r="B169" t="str">
            <v>Medway</v>
          </cell>
          <cell r="C169" t="str">
            <v>E2201</v>
          </cell>
          <cell r="D169">
            <v>89399292.700000003</v>
          </cell>
          <cell r="E169">
            <v>0</v>
          </cell>
          <cell r="F169">
            <v>0</v>
          </cell>
          <cell r="G169">
            <v>89399292.700000003</v>
          </cell>
          <cell r="H169">
            <v>980000</v>
          </cell>
          <cell r="I169">
            <v>0</v>
          </cell>
          <cell r="J169">
            <v>0</v>
          </cell>
          <cell r="K169">
            <v>980000</v>
          </cell>
          <cell r="L169">
            <v>3158022</v>
          </cell>
          <cell r="M169">
            <v>0</v>
          </cell>
          <cell r="N169">
            <v>0</v>
          </cell>
          <cell r="O169">
            <v>3158022</v>
          </cell>
          <cell r="P169">
            <v>85261270.700000003</v>
          </cell>
          <cell r="Q169">
            <v>0</v>
          </cell>
          <cell r="R169">
            <v>0</v>
          </cell>
          <cell r="S169">
            <v>85261270.700000003</v>
          </cell>
          <cell r="T169">
            <v>0</v>
          </cell>
          <cell r="U169">
            <v>0</v>
          </cell>
          <cell r="V169">
            <v>0</v>
          </cell>
          <cell r="W169">
            <v>0</v>
          </cell>
          <cell r="X169">
            <v>0</v>
          </cell>
          <cell r="Y169">
            <v>0</v>
          </cell>
          <cell r="Z169">
            <v>0</v>
          </cell>
          <cell r="AA169">
            <v>0</v>
          </cell>
          <cell r="AB169">
            <v>0</v>
          </cell>
          <cell r="AC169">
            <v>0</v>
          </cell>
          <cell r="AD169">
            <v>0</v>
          </cell>
        </row>
        <row r="170">
          <cell r="A170">
            <v>163</v>
          </cell>
          <cell r="B170" t="str">
            <v>Melton</v>
          </cell>
          <cell r="C170" t="str">
            <v>E2436</v>
          </cell>
          <cell r="D170">
            <v>12635125</v>
          </cell>
          <cell r="E170">
            <v>0</v>
          </cell>
          <cell r="F170">
            <v>0</v>
          </cell>
          <cell r="G170">
            <v>12635125</v>
          </cell>
          <cell r="H170">
            <v>94538</v>
          </cell>
          <cell r="I170">
            <v>0</v>
          </cell>
          <cell r="J170">
            <v>0</v>
          </cell>
          <cell r="K170">
            <v>94538</v>
          </cell>
          <cell r="L170">
            <v>130000</v>
          </cell>
          <cell r="M170">
            <v>0</v>
          </cell>
          <cell r="N170">
            <v>0</v>
          </cell>
          <cell r="O170">
            <v>130000</v>
          </cell>
          <cell r="P170">
            <v>12410587</v>
          </cell>
          <cell r="Q170">
            <v>0</v>
          </cell>
          <cell r="R170">
            <v>0</v>
          </cell>
          <cell r="S170">
            <v>12410587</v>
          </cell>
          <cell r="T170">
            <v>0</v>
          </cell>
          <cell r="U170">
            <v>0</v>
          </cell>
          <cell r="V170">
            <v>0</v>
          </cell>
          <cell r="W170">
            <v>0</v>
          </cell>
          <cell r="X170">
            <v>0</v>
          </cell>
          <cell r="Y170">
            <v>0</v>
          </cell>
          <cell r="Z170">
            <v>0</v>
          </cell>
          <cell r="AA170">
            <v>0</v>
          </cell>
          <cell r="AB170">
            <v>0</v>
          </cell>
          <cell r="AC170">
            <v>0</v>
          </cell>
          <cell r="AD170">
            <v>0</v>
          </cell>
        </row>
        <row r="171">
          <cell r="A171">
            <v>164</v>
          </cell>
          <cell r="B171" t="str">
            <v>Mendip</v>
          </cell>
          <cell r="C171" t="str">
            <v>E3331</v>
          </cell>
          <cell r="D171">
            <v>34448358.799999997</v>
          </cell>
          <cell r="E171">
            <v>0</v>
          </cell>
          <cell r="F171">
            <v>0</v>
          </cell>
          <cell r="G171">
            <v>34448358.799999997</v>
          </cell>
          <cell r="H171">
            <v>111041</v>
          </cell>
          <cell r="I171">
            <v>0</v>
          </cell>
          <cell r="J171">
            <v>0</v>
          </cell>
          <cell r="K171">
            <v>111041</v>
          </cell>
          <cell r="L171">
            <v>1253113</v>
          </cell>
          <cell r="M171">
            <v>0</v>
          </cell>
          <cell r="N171">
            <v>0</v>
          </cell>
          <cell r="O171">
            <v>1253113</v>
          </cell>
          <cell r="P171">
            <v>33084204.800000001</v>
          </cell>
          <cell r="Q171">
            <v>0</v>
          </cell>
          <cell r="R171">
            <v>0</v>
          </cell>
          <cell r="S171">
            <v>33084204.800000001</v>
          </cell>
          <cell r="T171">
            <v>0</v>
          </cell>
          <cell r="U171">
            <v>0</v>
          </cell>
          <cell r="V171">
            <v>0</v>
          </cell>
          <cell r="W171">
            <v>0</v>
          </cell>
          <cell r="X171">
            <v>0</v>
          </cell>
          <cell r="Y171">
            <v>0</v>
          </cell>
          <cell r="Z171">
            <v>0</v>
          </cell>
          <cell r="AA171">
            <v>0</v>
          </cell>
          <cell r="AB171">
            <v>0</v>
          </cell>
          <cell r="AC171">
            <v>0</v>
          </cell>
          <cell r="AD171">
            <v>0</v>
          </cell>
        </row>
        <row r="172">
          <cell r="A172">
            <v>165</v>
          </cell>
          <cell r="B172" t="str">
            <v>Merton</v>
          </cell>
          <cell r="C172" t="str">
            <v>E5044</v>
          </cell>
          <cell r="D172">
            <v>86882690</v>
          </cell>
          <cell r="E172">
            <v>0</v>
          </cell>
          <cell r="F172">
            <v>0</v>
          </cell>
          <cell r="G172">
            <v>86882690</v>
          </cell>
          <cell r="H172">
            <v>1283611</v>
          </cell>
          <cell r="I172">
            <v>0</v>
          </cell>
          <cell r="J172">
            <v>0</v>
          </cell>
          <cell r="K172">
            <v>1283611</v>
          </cell>
          <cell r="L172">
            <v>1092044</v>
          </cell>
          <cell r="M172">
            <v>0</v>
          </cell>
          <cell r="N172">
            <v>0</v>
          </cell>
          <cell r="O172">
            <v>1092044</v>
          </cell>
          <cell r="P172">
            <v>84507035</v>
          </cell>
          <cell r="Q172">
            <v>0</v>
          </cell>
          <cell r="R172">
            <v>0</v>
          </cell>
          <cell r="S172">
            <v>84507035</v>
          </cell>
          <cell r="T172">
            <v>0</v>
          </cell>
          <cell r="U172">
            <v>0</v>
          </cell>
          <cell r="V172">
            <v>0</v>
          </cell>
          <cell r="W172">
            <v>0</v>
          </cell>
          <cell r="X172">
            <v>0</v>
          </cell>
          <cell r="Y172">
            <v>0</v>
          </cell>
          <cell r="Z172">
            <v>0</v>
          </cell>
          <cell r="AA172">
            <v>0</v>
          </cell>
          <cell r="AB172">
            <v>0</v>
          </cell>
          <cell r="AC172">
            <v>0</v>
          </cell>
          <cell r="AD172">
            <v>0</v>
          </cell>
        </row>
        <row r="173">
          <cell r="A173">
            <v>166</v>
          </cell>
          <cell r="B173" t="str">
            <v>Mid Devon</v>
          </cell>
          <cell r="C173" t="str">
            <v>E1133</v>
          </cell>
          <cell r="D173">
            <v>14923136.1</v>
          </cell>
          <cell r="E173">
            <v>0</v>
          </cell>
          <cell r="F173">
            <v>0</v>
          </cell>
          <cell r="G173">
            <v>14923136.1</v>
          </cell>
          <cell r="H173">
            <v>160000</v>
          </cell>
          <cell r="I173">
            <v>0</v>
          </cell>
          <cell r="J173">
            <v>0</v>
          </cell>
          <cell r="K173">
            <v>160000</v>
          </cell>
          <cell r="L173">
            <v>215030</v>
          </cell>
          <cell r="M173">
            <v>0</v>
          </cell>
          <cell r="N173">
            <v>0</v>
          </cell>
          <cell r="O173">
            <v>215030</v>
          </cell>
          <cell r="P173">
            <v>14548106.1</v>
          </cell>
          <cell r="Q173">
            <v>0</v>
          </cell>
          <cell r="R173">
            <v>0</v>
          </cell>
          <cell r="S173">
            <v>14548106.1</v>
          </cell>
          <cell r="T173">
            <v>42000</v>
          </cell>
          <cell r="U173">
            <v>0</v>
          </cell>
          <cell r="V173">
            <v>0</v>
          </cell>
          <cell r="W173">
            <v>42000</v>
          </cell>
          <cell r="X173">
            <v>0</v>
          </cell>
          <cell r="Y173">
            <v>0</v>
          </cell>
          <cell r="Z173">
            <v>0</v>
          </cell>
          <cell r="AA173">
            <v>0</v>
          </cell>
          <cell r="AB173">
            <v>0</v>
          </cell>
          <cell r="AC173">
            <v>0</v>
          </cell>
          <cell r="AD173">
            <v>42000</v>
          </cell>
        </row>
        <row r="174">
          <cell r="A174">
            <v>167</v>
          </cell>
          <cell r="B174" t="str">
            <v>Mid Suffolk</v>
          </cell>
          <cell r="C174" t="str">
            <v>E3534</v>
          </cell>
          <cell r="D174">
            <v>21832291.600000001</v>
          </cell>
          <cell r="E174">
            <v>0</v>
          </cell>
          <cell r="F174">
            <v>0</v>
          </cell>
          <cell r="G174">
            <v>21832291.600000001</v>
          </cell>
          <cell r="H174">
            <v>218322.92</v>
          </cell>
          <cell r="I174">
            <v>0</v>
          </cell>
          <cell r="J174">
            <v>0</v>
          </cell>
          <cell r="K174">
            <v>218322.92</v>
          </cell>
          <cell r="L174">
            <v>91558.31</v>
          </cell>
          <cell r="M174">
            <v>0</v>
          </cell>
          <cell r="N174">
            <v>0</v>
          </cell>
          <cell r="O174">
            <v>91558.31</v>
          </cell>
          <cell r="P174">
            <v>21522410.399999999</v>
          </cell>
          <cell r="Q174">
            <v>0</v>
          </cell>
          <cell r="R174">
            <v>0</v>
          </cell>
          <cell r="S174">
            <v>21522410.399999999</v>
          </cell>
          <cell r="T174">
            <v>51092</v>
          </cell>
          <cell r="U174">
            <v>0</v>
          </cell>
          <cell r="V174">
            <v>0</v>
          </cell>
          <cell r="W174">
            <v>51092</v>
          </cell>
          <cell r="X174">
            <v>0</v>
          </cell>
          <cell r="Y174">
            <v>0</v>
          </cell>
          <cell r="Z174">
            <v>0</v>
          </cell>
          <cell r="AA174">
            <v>0</v>
          </cell>
          <cell r="AB174">
            <v>0</v>
          </cell>
          <cell r="AC174">
            <v>0</v>
          </cell>
          <cell r="AD174">
            <v>51092</v>
          </cell>
        </row>
        <row r="175">
          <cell r="A175">
            <v>168</v>
          </cell>
          <cell r="B175" t="str">
            <v>Mid Sussex</v>
          </cell>
          <cell r="C175" t="str">
            <v>E3836</v>
          </cell>
          <cell r="D175">
            <v>42472605.200000003</v>
          </cell>
          <cell r="E175">
            <v>0</v>
          </cell>
          <cell r="F175">
            <v>0</v>
          </cell>
          <cell r="G175">
            <v>42472605.200000003</v>
          </cell>
          <cell r="H175">
            <v>424728.91</v>
          </cell>
          <cell r="I175">
            <v>0</v>
          </cell>
          <cell r="J175">
            <v>0</v>
          </cell>
          <cell r="K175">
            <v>424728.91</v>
          </cell>
          <cell r="L175">
            <v>200000</v>
          </cell>
          <cell r="M175">
            <v>0</v>
          </cell>
          <cell r="N175">
            <v>0</v>
          </cell>
          <cell r="O175">
            <v>200000</v>
          </cell>
          <cell r="P175">
            <v>41847876.200000003</v>
          </cell>
          <cell r="Q175">
            <v>0</v>
          </cell>
          <cell r="R175">
            <v>0</v>
          </cell>
          <cell r="S175">
            <v>41847876.200000003</v>
          </cell>
          <cell r="T175">
            <v>0</v>
          </cell>
          <cell r="U175">
            <v>0</v>
          </cell>
          <cell r="V175">
            <v>0</v>
          </cell>
          <cell r="W175">
            <v>0</v>
          </cell>
          <cell r="X175">
            <v>0</v>
          </cell>
          <cell r="Y175">
            <v>0</v>
          </cell>
          <cell r="Z175">
            <v>0</v>
          </cell>
          <cell r="AA175">
            <v>0</v>
          </cell>
          <cell r="AB175">
            <v>0</v>
          </cell>
          <cell r="AC175">
            <v>0</v>
          </cell>
          <cell r="AD175">
            <v>0</v>
          </cell>
        </row>
        <row r="176">
          <cell r="A176">
            <v>169</v>
          </cell>
          <cell r="B176" t="str">
            <v>Middlesbrough</v>
          </cell>
          <cell r="C176" t="str">
            <v>E0702</v>
          </cell>
          <cell r="D176">
            <v>41932524.600000001</v>
          </cell>
          <cell r="E176">
            <v>0</v>
          </cell>
          <cell r="F176">
            <v>0</v>
          </cell>
          <cell r="G176">
            <v>41932524.600000001</v>
          </cell>
          <cell r="H176">
            <v>700000</v>
          </cell>
          <cell r="I176">
            <v>0</v>
          </cell>
          <cell r="J176">
            <v>0</v>
          </cell>
          <cell r="K176">
            <v>700000</v>
          </cell>
          <cell r="L176">
            <v>2287979.42</v>
          </cell>
          <cell r="M176">
            <v>0</v>
          </cell>
          <cell r="N176">
            <v>0</v>
          </cell>
          <cell r="O176">
            <v>2287979.42</v>
          </cell>
          <cell r="P176">
            <v>38944545.200000003</v>
          </cell>
          <cell r="Q176">
            <v>0</v>
          </cell>
          <cell r="R176">
            <v>0</v>
          </cell>
          <cell r="S176">
            <v>38944545.200000003</v>
          </cell>
          <cell r="T176">
            <v>0</v>
          </cell>
          <cell r="U176">
            <v>0</v>
          </cell>
          <cell r="V176">
            <v>0</v>
          </cell>
          <cell r="W176">
            <v>0</v>
          </cell>
          <cell r="X176">
            <v>0</v>
          </cell>
          <cell r="Y176">
            <v>0</v>
          </cell>
          <cell r="Z176">
            <v>0</v>
          </cell>
          <cell r="AA176">
            <v>0</v>
          </cell>
          <cell r="AB176">
            <v>0</v>
          </cell>
          <cell r="AC176">
            <v>0</v>
          </cell>
          <cell r="AD176">
            <v>0</v>
          </cell>
        </row>
        <row r="177">
          <cell r="A177">
            <v>170</v>
          </cell>
          <cell r="B177" t="str">
            <v>Milton Keynes</v>
          </cell>
          <cell r="C177" t="str">
            <v>E0401</v>
          </cell>
          <cell r="D177">
            <v>153089870</v>
          </cell>
          <cell r="E177">
            <v>0</v>
          </cell>
          <cell r="F177">
            <v>0</v>
          </cell>
          <cell r="G177">
            <v>153089870</v>
          </cell>
          <cell r="H177">
            <v>1500000</v>
          </cell>
          <cell r="I177">
            <v>0</v>
          </cell>
          <cell r="J177">
            <v>0</v>
          </cell>
          <cell r="K177">
            <v>1500000</v>
          </cell>
          <cell r="L177">
            <v>9000000</v>
          </cell>
          <cell r="M177">
            <v>0</v>
          </cell>
          <cell r="N177">
            <v>0</v>
          </cell>
          <cell r="O177">
            <v>9000000</v>
          </cell>
          <cell r="P177">
            <v>142589870</v>
          </cell>
          <cell r="Q177">
            <v>0</v>
          </cell>
          <cell r="R177">
            <v>0</v>
          </cell>
          <cell r="S177">
            <v>142589870</v>
          </cell>
          <cell r="T177">
            <v>0</v>
          </cell>
          <cell r="U177">
            <v>0</v>
          </cell>
          <cell r="V177">
            <v>0</v>
          </cell>
          <cell r="W177">
            <v>0</v>
          </cell>
          <cell r="X177">
            <v>0</v>
          </cell>
          <cell r="Y177">
            <v>0</v>
          </cell>
          <cell r="Z177">
            <v>0</v>
          </cell>
          <cell r="AA177">
            <v>0</v>
          </cell>
          <cell r="AB177">
            <v>0</v>
          </cell>
          <cell r="AC177">
            <v>0</v>
          </cell>
          <cell r="AD177">
            <v>0</v>
          </cell>
        </row>
        <row r="178">
          <cell r="A178">
            <v>171</v>
          </cell>
          <cell r="B178" t="str">
            <v>Mole Valley</v>
          </cell>
          <cell r="C178" t="str">
            <v>E3634</v>
          </cell>
          <cell r="D178">
            <v>36342328</v>
          </cell>
          <cell r="E178">
            <v>0</v>
          </cell>
          <cell r="F178">
            <v>0</v>
          </cell>
          <cell r="G178">
            <v>36342328</v>
          </cell>
          <cell r="H178">
            <v>195000</v>
          </cell>
          <cell r="I178">
            <v>0</v>
          </cell>
          <cell r="J178">
            <v>0</v>
          </cell>
          <cell r="K178">
            <v>195000</v>
          </cell>
          <cell r="L178">
            <v>440000</v>
          </cell>
          <cell r="M178">
            <v>0</v>
          </cell>
          <cell r="N178">
            <v>0</v>
          </cell>
          <cell r="O178">
            <v>440000</v>
          </cell>
          <cell r="P178">
            <v>35707328</v>
          </cell>
          <cell r="Q178">
            <v>0</v>
          </cell>
          <cell r="R178">
            <v>0</v>
          </cell>
          <cell r="S178">
            <v>35707328</v>
          </cell>
          <cell r="T178">
            <v>0</v>
          </cell>
          <cell r="U178">
            <v>0</v>
          </cell>
          <cell r="V178">
            <v>0</v>
          </cell>
          <cell r="W178">
            <v>0</v>
          </cell>
          <cell r="X178">
            <v>0</v>
          </cell>
          <cell r="Y178">
            <v>0</v>
          </cell>
          <cell r="Z178">
            <v>0</v>
          </cell>
          <cell r="AA178">
            <v>0</v>
          </cell>
          <cell r="AB178">
            <v>0</v>
          </cell>
          <cell r="AC178">
            <v>0</v>
          </cell>
          <cell r="AD178">
            <v>0</v>
          </cell>
        </row>
        <row r="179">
          <cell r="A179">
            <v>172</v>
          </cell>
          <cell r="B179" t="str">
            <v>New Forest</v>
          </cell>
          <cell r="C179" t="str">
            <v>E1738</v>
          </cell>
          <cell r="D179">
            <v>63411438.299999997</v>
          </cell>
          <cell r="E179">
            <v>0</v>
          </cell>
          <cell r="F179">
            <v>0</v>
          </cell>
          <cell r="G179">
            <v>63411438.299999997</v>
          </cell>
          <cell r="H179">
            <v>324132</v>
          </cell>
          <cell r="I179">
            <v>0</v>
          </cell>
          <cell r="J179">
            <v>0</v>
          </cell>
          <cell r="K179">
            <v>324132</v>
          </cell>
          <cell r="L179">
            <v>1691527</v>
          </cell>
          <cell r="M179">
            <v>0</v>
          </cell>
          <cell r="N179">
            <v>0</v>
          </cell>
          <cell r="O179">
            <v>1691527</v>
          </cell>
          <cell r="P179">
            <v>61395779.299999997</v>
          </cell>
          <cell r="Q179">
            <v>0</v>
          </cell>
          <cell r="R179">
            <v>0</v>
          </cell>
          <cell r="S179">
            <v>61395779.299999997</v>
          </cell>
          <cell r="T179">
            <v>10000</v>
          </cell>
          <cell r="U179">
            <v>0</v>
          </cell>
          <cell r="V179">
            <v>0</v>
          </cell>
          <cell r="W179">
            <v>10000</v>
          </cell>
          <cell r="X179">
            <v>0</v>
          </cell>
          <cell r="Y179">
            <v>0</v>
          </cell>
          <cell r="Z179">
            <v>0</v>
          </cell>
          <cell r="AA179">
            <v>0</v>
          </cell>
          <cell r="AB179">
            <v>0</v>
          </cell>
          <cell r="AC179">
            <v>0</v>
          </cell>
          <cell r="AD179">
            <v>10000</v>
          </cell>
        </row>
        <row r="180">
          <cell r="A180">
            <v>173</v>
          </cell>
          <cell r="B180" t="str">
            <v>Newark and Sherwood</v>
          </cell>
          <cell r="C180" t="str">
            <v>E3036</v>
          </cell>
          <cell r="D180">
            <v>39267391</v>
          </cell>
          <cell r="E180">
            <v>0</v>
          </cell>
          <cell r="F180">
            <v>0</v>
          </cell>
          <cell r="G180">
            <v>39267391</v>
          </cell>
          <cell r="H180">
            <v>382765</v>
          </cell>
          <cell r="I180">
            <v>0</v>
          </cell>
          <cell r="J180">
            <v>0</v>
          </cell>
          <cell r="K180">
            <v>382765</v>
          </cell>
          <cell r="L180">
            <v>354195</v>
          </cell>
          <cell r="M180">
            <v>0</v>
          </cell>
          <cell r="N180">
            <v>0</v>
          </cell>
          <cell r="O180">
            <v>354195</v>
          </cell>
          <cell r="P180">
            <v>38530431</v>
          </cell>
          <cell r="Q180">
            <v>0</v>
          </cell>
          <cell r="R180">
            <v>0</v>
          </cell>
          <cell r="S180">
            <v>38530431</v>
          </cell>
          <cell r="T180">
            <v>0</v>
          </cell>
          <cell r="U180">
            <v>0</v>
          </cell>
          <cell r="V180">
            <v>0</v>
          </cell>
          <cell r="W180">
            <v>0</v>
          </cell>
          <cell r="X180">
            <v>0</v>
          </cell>
          <cell r="Y180">
            <v>0</v>
          </cell>
          <cell r="Z180">
            <v>0</v>
          </cell>
          <cell r="AA180">
            <v>0</v>
          </cell>
          <cell r="AB180">
            <v>0</v>
          </cell>
          <cell r="AC180">
            <v>0</v>
          </cell>
          <cell r="AD180">
            <v>0</v>
          </cell>
        </row>
        <row r="181">
          <cell r="A181">
            <v>174</v>
          </cell>
          <cell r="B181" t="str">
            <v>Newcastle-upon-Tyne</v>
          </cell>
          <cell r="C181" t="str">
            <v>E4502</v>
          </cell>
          <cell r="D181">
            <v>147840015</v>
          </cell>
          <cell r="E181">
            <v>6790398</v>
          </cell>
          <cell r="F181">
            <v>629173</v>
          </cell>
          <cell r="G181">
            <v>155259586</v>
          </cell>
          <cell r="H181">
            <v>2069760.21</v>
          </cell>
          <cell r="I181">
            <v>95065.57</v>
          </cell>
          <cell r="J181">
            <v>8808.42</v>
          </cell>
          <cell r="K181">
            <v>2173634.2000000002</v>
          </cell>
          <cell r="L181">
            <v>2237698</v>
          </cell>
          <cell r="M181">
            <v>102780</v>
          </cell>
          <cell r="N181">
            <v>9522</v>
          </cell>
          <cell r="O181">
            <v>2350000</v>
          </cell>
          <cell r="P181">
            <v>143532557</v>
          </cell>
          <cell r="Q181">
            <v>6592552</v>
          </cell>
          <cell r="R181">
            <v>610843</v>
          </cell>
          <cell r="S181">
            <v>150735952</v>
          </cell>
          <cell r="T181">
            <v>0</v>
          </cell>
          <cell r="U181">
            <v>0</v>
          </cell>
          <cell r="V181">
            <v>0</v>
          </cell>
          <cell r="W181">
            <v>0</v>
          </cell>
          <cell r="X181">
            <v>-82</v>
          </cell>
          <cell r="Y181">
            <v>0</v>
          </cell>
          <cell r="Z181">
            <v>5707806</v>
          </cell>
          <cell r="AA181">
            <v>66105.149999999994</v>
          </cell>
          <cell r="AB181">
            <v>884664</v>
          </cell>
          <cell r="AC181">
            <v>544738</v>
          </cell>
          <cell r="AD181">
            <v>0</v>
          </cell>
        </row>
        <row r="182">
          <cell r="A182">
            <v>175</v>
          </cell>
          <cell r="B182" t="str">
            <v>Newcastle-under-Lyme</v>
          </cell>
          <cell r="C182" t="str">
            <v>E3434</v>
          </cell>
          <cell r="D182">
            <v>33684954.899999999</v>
          </cell>
          <cell r="E182">
            <v>0</v>
          </cell>
          <cell r="F182">
            <v>0</v>
          </cell>
          <cell r="G182">
            <v>33684954.899999999</v>
          </cell>
          <cell r="H182">
            <v>350000</v>
          </cell>
          <cell r="I182">
            <v>0</v>
          </cell>
          <cell r="J182">
            <v>0</v>
          </cell>
          <cell r="K182">
            <v>350000</v>
          </cell>
          <cell r="L182">
            <v>626600</v>
          </cell>
          <cell r="M182">
            <v>0</v>
          </cell>
          <cell r="N182">
            <v>0</v>
          </cell>
          <cell r="O182">
            <v>626600</v>
          </cell>
          <cell r="P182">
            <v>32708354.899999999</v>
          </cell>
          <cell r="Q182">
            <v>0</v>
          </cell>
          <cell r="R182">
            <v>0</v>
          </cell>
          <cell r="S182">
            <v>32708354.899999999</v>
          </cell>
          <cell r="T182">
            <v>0</v>
          </cell>
          <cell r="U182">
            <v>0</v>
          </cell>
          <cell r="V182">
            <v>0</v>
          </cell>
          <cell r="W182">
            <v>0</v>
          </cell>
          <cell r="X182">
            <v>0</v>
          </cell>
          <cell r="Y182">
            <v>0</v>
          </cell>
          <cell r="Z182">
            <v>0</v>
          </cell>
          <cell r="AA182">
            <v>0</v>
          </cell>
          <cell r="AB182">
            <v>0</v>
          </cell>
          <cell r="AC182">
            <v>0</v>
          </cell>
          <cell r="AD182">
            <v>0</v>
          </cell>
        </row>
        <row r="183">
          <cell r="A183">
            <v>176</v>
          </cell>
          <cell r="B183" t="str">
            <v>Newham</v>
          </cell>
          <cell r="C183" t="str">
            <v>E5045</v>
          </cell>
          <cell r="D183">
            <v>135374832</v>
          </cell>
          <cell r="E183">
            <v>0</v>
          </cell>
          <cell r="F183">
            <v>308752.07</v>
          </cell>
          <cell r="G183">
            <v>135683584</v>
          </cell>
          <cell r="H183">
            <v>1274851.08</v>
          </cell>
          <cell r="I183">
            <v>0</v>
          </cell>
          <cell r="J183">
            <v>0</v>
          </cell>
          <cell r="K183">
            <v>1274851.08</v>
          </cell>
          <cell r="L183">
            <v>5000000</v>
          </cell>
          <cell r="M183">
            <v>0</v>
          </cell>
          <cell r="N183">
            <v>0</v>
          </cell>
          <cell r="O183">
            <v>5000000</v>
          </cell>
          <cell r="P183">
            <v>129099981</v>
          </cell>
          <cell r="Q183">
            <v>0</v>
          </cell>
          <cell r="R183">
            <v>308752.07</v>
          </cell>
          <cell r="S183">
            <v>129408733</v>
          </cell>
          <cell r="T183">
            <v>0</v>
          </cell>
          <cell r="U183">
            <v>0</v>
          </cell>
          <cell r="V183">
            <v>0</v>
          </cell>
          <cell r="W183">
            <v>0</v>
          </cell>
          <cell r="X183">
            <v>0</v>
          </cell>
          <cell r="Y183">
            <v>278.43</v>
          </cell>
          <cell r="Z183">
            <v>0</v>
          </cell>
          <cell r="AA183">
            <v>0</v>
          </cell>
          <cell r="AB183">
            <v>0</v>
          </cell>
          <cell r="AC183">
            <v>309030.5</v>
          </cell>
          <cell r="AD183">
            <v>0</v>
          </cell>
        </row>
        <row r="184">
          <cell r="A184">
            <v>177</v>
          </cell>
          <cell r="B184" t="str">
            <v>North Devon</v>
          </cell>
          <cell r="C184" t="str">
            <v>E1134</v>
          </cell>
          <cell r="D184">
            <v>32197570</v>
          </cell>
          <cell r="E184">
            <v>0</v>
          </cell>
          <cell r="F184">
            <v>0</v>
          </cell>
          <cell r="G184">
            <v>32197570</v>
          </cell>
          <cell r="H184">
            <v>321976</v>
          </cell>
          <cell r="I184">
            <v>0</v>
          </cell>
          <cell r="J184">
            <v>0</v>
          </cell>
          <cell r="K184">
            <v>321976</v>
          </cell>
          <cell r="L184">
            <v>225383</v>
          </cell>
          <cell r="M184">
            <v>0</v>
          </cell>
          <cell r="N184">
            <v>0</v>
          </cell>
          <cell r="O184">
            <v>225383</v>
          </cell>
          <cell r="P184">
            <v>31650211</v>
          </cell>
          <cell r="Q184">
            <v>0</v>
          </cell>
          <cell r="R184">
            <v>0</v>
          </cell>
          <cell r="S184">
            <v>31650211</v>
          </cell>
          <cell r="T184">
            <v>25000</v>
          </cell>
          <cell r="U184">
            <v>0</v>
          </cell>
          <cell r="V184">
            <v>0</v>
          </cell>
          <cell r="W184">
            <v>25000</v>
          </cell>
          <cell r="X184">
            <v>0</v>
          </cell>
          <cell r="Y184">
            <v>0</v>
          </cell>
          <cell r="Z184">
            <v>0</v>
          </cell>
          <cell r="AA184">
            <v>0</v>
          </cell>
          <cell r="AB184">
            <v>0</v>
          </cell>
          <cell r="AC184">
            <v>0</v>
          </cell>
          <cell r="AD184">
            <v>25000</v>
          </cell>
        </row>
        <row r="185">
          <cell r="A185">
            <v>178</v>
          </cell>
          <cell r="B185" t="str">
            <v>North Dorset</v>
          </cell>
          <cell r="C185" t="str">
            <v>E1234</v>
          </cell>
          <cell r="D185">
            <v>13470623</v>
          </cell>
          <cell r="E185">
            <v>0</v>
          </cell>
          <cell r="F185">
            <v>0</v>
          </cell>
          <cell r="G185">
            <v>13470623</v>
          </cell>
          <cell r="H185">
            <v>269412</v>
          </cell>
          <cell r="I185">
            <v>0</v>
          </cell>
          <cell r="J185">
            <v>0</v>
          </cell>
          <cell r="K185">
            <v>269412</v>
          </cell>
          <cell r="L185">
            <v>122390.54</v>
          </cell>
          <cell r="M185">
            <v>0</v>
          </cell>
          <cell r="N185">
            <v>0</v>
          </cell>
          <cell r="O185">
            <v>122390.54</v>
          </cell>
          <cell r="P185">
            <v>13078820.5</v>
          </cell>
          <cell r="Q185">
            <v>0</v>
          </cell>
          <cell r="R185">
            <v>0</v>
          </cell>
          <cell r="S185">
            <v>13078820.5</v>
          </cell>
          <cell r="T185">
            <v>0</v>
          </cell>
          <cell r="U185">
            <v>0</v>
          </cell>
          <cell r="V185">
            <v>0</v>
          </cell>
          <cell r="W185">
            <v>0</v>
          </cell>
          <cell r="X185">
            <v>0</v>
          </cell>
          <cell r="Y185">
            <v>0</v>
          </cell>
          <cell r="Z185">
            <v>0</v>
          </cell>
          <cell r="AA185">
            <v>0</v>
          </cell>
          <cell r="AB185">
            <v>0</v>
          </cell>
          <cell r="AC185">
            <v>0</v>
          </cell>
          <cell r="AD185">
            <v>0</v>
          </cell>
        </row>
        <row r="186">
          <cell r="A186">
            <v>179</v>
          </cell>
          <cell r="B186" t="str">
            <v>North East Derbyshire</v>
          </cell>
          <cell r="C186" t="str">
            <v>E1038</v>
          </cell>
          <cell r="D186">
            <v>16032533</v>
          </cell>
          <cell r="E186">
            <v>0</v>
          </cell>
          <cell r="F186">
            <v>0</v>
          </cell>
          <cell r="G186">
            <v>16032533</v>
          </cell>
          <cell r="H186">
            <v>200407</v>
          </cell>
          <cell r="I186">
            <v>0</v>
          </cell>
          <cell r="J186">
            <v>0</v>
          </cell>
          <cell r="K186">
            <v>200407</v>
          </cell>
          <cell r="L186">
            <v>435347</v>
          </cell>
          <cell r="M186">
            <v>0</v>
          </cell>
          <cell r="N186">
            <v>0</v>
          </cell>
          <cell r="O186">
            <v>435347</v>
          </cell>
          <cell r="P186">
            <v>15396779</v>
          </cell>
          <cell r="Q186">
            <v>0</v>
          </cell>
          <cell r="R186">
            <v>0</v>
          </cell>
          <cell r="S186">
            <v>15396779</v>
          </cell>
          <cell r="T186">
            <v>0</v>
          </cell>
          <cell r="U186">
            <v>0</v>
          </cell>
          <cell r="V186">
            <v>0</v>
          </cell>
          <cell r="W186">
            <v>0</v>
          </cell>
          <cell r="X186">
            <v>0</v>
          </cell>
          <cell r="Y186">
            <v>0</v>
          </cell>
          <cell r="Z186">
            <v>0</v>
          </cell>
          <cell r="AA186">
            <v>0</v>
          </cell>
          <cell r="AB186">
            <v>0</v>
          </cell>
          <cell r="AC186">
            <v>0</v>
          </cell>
          <cell r="AD186">
            <v>0</v>
          </cell>
        </row>
        <row r="187">
          <cell r="A187">
            <v>180</v>
          </cell>
          <cell r="B187" t="str">
            <v>North East Lincolnshire</v>
          </cell>
          <cell r="C187" t="str">
            <v>E2003</v>
          </cell>
          <cell r="D187">
            <v>68539916</v>
          </cell>
          <cell r="E187">
            <v>0</v>
          </cell>
          <cell r="F187">
            <v>0</v>
          </cell>
          <cell r="G187">
            <v>68539916</v>
          </cell>
          <cell r="H187">
            <v>685399</v>
          </cell>
          <cell r="I187">
            <v>0</v>
          </cell>
          <cell r="J187">
            <v>0</v>
          </cell>
          <cell r="K187">
            <v>685399</v>
          </cell>
          <cell r="L187">
            <v>2040017</v>
          </cell>
          <cell r="M187">
            <v>0</v>
          </cell>
          <cell r="N187">
            <v>0</v>
          </cell>
          <cell r="O187">
            <v>2040017</v>
          </cell>
          <cell r="P187">
            <v>65814500</v>
          </cell>
          <cell r="Q187">
            <v>0</v>
          </cell>
          <cell r="R187">
            <v>0</v>
          </cell>
          <cell r="S187">
            <v>65814500</v>
          </cell>
          <cell r="T187">
            <v>0</v>
          </cell>
          <cell r="U187">
            <v>0</v>
          </cell>
          <cell r="V187">
            <v>0</v>
          </cell>
          <cell r="W187">
            <v>0</v>
          </cell>
          <cell r="X187">
            <v>0</v>
          </cell>
          <cell r="Y187">
            <v>0</v>
          </cell>
          <cell r="Z187">
            <v>0</v>
          </cell>
          <cell r="AA187">
            <v>0</v>
          </cell>
          <cell r="AB187">
            <v>0</v>
          </cell>
          <cell r="AC187">
            <v>0</v>
          </cell>
          <cell r="AD187">
            <v>0</v>
          </cell>
        </row>
        <row r="188">
          <cell r="A188">
            <v>181</v>
          </cell>
          <cell r="B188" t="str">
            <v>North Hertfordshire</v>
          </cell>
          <cell r="C188" t="str">
            <v>E1935</v>
          </cell>
          <cell r="D188">
            <v>38337464</v>
          </cell>
          <cell r="E188">
            <v>0</v>
          </cell>
          <cell r="F188">
            <v>0</v>
          </cell>
          <cell r="G188">
            <v>38337464</v>
          </cell>
          <cell r="H188">
            <v>470000</v>
          </cell>
          <cell r="I188">
            <v>0</v>
          </cell>
          <cell r="J188">
            <v>0</v>
          </cell>
          <cell r="K188">
            <v>470000</v>
          </cell>
          <cell r="L188">
            <v>200000</v>
          </cell>
          <cell r="M188">
            <v>0</v>
          </cell>
          <cell r="N188">
            <v>0</v>
          </cell>
          <cell r="O188">
            <v>200000</v>
          </cell>
          <cell r="P188">
            <v>37667464</v>
          </cell>
          <cell r="Q188">
            <v>0</v>
          </cell>
          <cell r="R188">
            <v>0</v>
          </cell>
          <cell r="S188">
            <v>37667464</v>
          </cell>
          <cell r="T188">
            <v>0</v>
          </cell>
          <cell r="U188">
            <v>0</v>
          </cell>
          <cell r="V188">
            <v>0</v>
          </cell>
          <cell r="W188">
            <v>0</v>
          </cell>
          <cell r="X188">
            <v>0</v>
          </cell>
          <cell r="Y188">
            <v>0</v>
          </cell>
          <cell r="Z188">
            <v>0</v>
          </cell>
          <cell r="AA188">
            <v>0</v>
          </cell>
          <cell r="AB188">
            <v>0</v>
          </cell>
          <cell r="AC188">
            <v>0</v>
          </cell>
          <cell r="AD188">
            <v>0</v>
          </cell>
        </row>
        <row r="189">
          <cell r="A189">
            <v>182</v>
          </cell>
          <cell r="B189" t="str">
            <v>North Kesteven</v>
          </cell>
          <cell r="C189" t="str">
            <v>E2534</v>
          </cell>
          <cell r="D189">
            <v>23655681</v>
          </cell>
          <cell r="E189">
            <v>0</v>
          </cell>
          <cell r="F189">
            <v>0</v>
          </cell>
          <cell r="G189">
            <v>23655681</v>
          </cell>
          <cell r="H189">
            <v>145000</v>
          </cell>
          <cell r="I189">
            <v>0</v>
          </cell>
          <cell r="J189">
            <v>0</v>
          </cell>
          <cell r="K189">
            <v>145000</v>
          </cell>
          <cell r="L189">
            <v>416000</v>
          </cell>
          <cell r="M189">
            <v>0</v>
          </cell>
          <cell r="N189">
            <v>0</v>
          </cell>
          <cell r="O189">
            <v>416000</v>
          </cell>
          <cell r="P189">
            <v>23094681</v>
          </cell>
          <cell r="Q189">
            <v>0</v>
          </cell>
          <cell r="R189">
            <v>0</v>
          </cell>
          <cell r="S189">
            <v>23094681</v>
          </cell>
          <cell r="T189">
            <v>300000</v>
          </cell>
          <cell r="U189">
            <v>0</v>
          </cell>
          <cell r="V189">
            <v>0</v>
          </cell>
          <cell r="W189">
            <v>300000</v>
          </cell>
          <cell r="X189">
            <v>0</v>
          </cell>
          <cell r="Y189">
            <v>0</v>
          </cell>
          <cell r="Z189">
            <v>0</v>
          </cell>
          <cell r="AA189">
            <v>0</v>
          </cell>
          <cell r="AB189">
            <v>0</v>
          </cell>
          <cell r="AC189">
            <v>0</v>
          </cell>
          <cell r="AD189">
            <v>300000</v>
          </cell>
        </row>
        <row r="190">
          <cell r="A190">
            <v>183</v>
          </cell>
          <cell r="B190" t="str">
            <v>North Lincolnshire</v>
          </cell>
          <cell r="C190" t="str">
            <v>E2004</v>
          </cell>
          <cell r="D190">
            <v>90085153.5</v>
          </cell>
          <cell r="E190">
            <v>0</v>
          </cell>
          <cell r="F190">
            <v>0</v>
          </cell>
          <cell r="G190">
            <v>90085153.5</v>
          </cell>
          <cell r="H190">
            <v>606500</v>
          </cell>
          <cell r="I190">
            <v>0</v>
          </cell>
          <cell r="J190">
            <v>0</v>
          </cell>
          <cell r="K190">
            <v>606500</v>
          </cell>
          <cell r="L190">
            <v>5750000</v>
          </cell>
          <cell r="M190">
            <v>0</v>
          </cell>
          <cell r="N190">
            <v>0</v>
          </cell>
          <cell r="O190">
            <v>5750000</v>
          </cell>
          <cell r="P190">
            <v>83728653.5</v>
          </cell>
          <cell r="Q190">
            <v>0</v>
          </cell>
          <cell r="R190">
            <v>0</v>
          </cell>
          <cell r="S190">
            <v>83728653.5</v>
          </cell>
          <cell r="T190">
            <v>832660</v>
          </cell>
          <cell r="U190">
            <v>0</v>
          </cell>
          <cell r="V190">
            <v>0</v>
          </cell>
          <cell r="W190">
            <v>832660</v>
          </cell>
          <cell r="X190">
            <v>0</v>
          </cell>
          <cell r="Y190">
            <v>0</v>
          </cell>
          <cell r="Z190">
            <v>0</v>
          </cell>
          <cell r="AA190">
            <v>0</v>
          </cell>
          <cell r="AB190">
            <v>0</v>
          </cell>
          <cell r="AC190">
            <v>0</v>
          </cell>
          <cell r="AD190">
            <v>832660</v>
          </cell>
        </row>
        <row r="191">
          <cell r="A191">
            <v>184</v>
          </cell>
          <cell r="B191" t="str">
            <v>North Norfolk</v>
          </cell>
          <cell r="C191" t="str">
            <v>E2635</v>
          </cell>
          <cell r="D191">
            <v>24626221</v>
          </cell>
          <cell r="E191">
            <v>0</v>
          </cell>
          <cell r="F191">
            <v>0</v>
          </cell>
          <cell r="G191">
            <v>24626221</v>
          </cell>
          <cell r="H191">
            <v>85000</v>
          </cell>
          <cell r="I191">
            <v>0</v>
          </cell>
          <cell r="J191">
            <v>0</v>
          </cell>
          <cell r="K191">
            <v>85000</v>
          </cell>
          <cell r="L191">
            <v>130741</v>
          </cell>
          <cell r="M191">
            <v>0</v>
          </cell>
          <cell r="N191">
            <v>0</v>
          </cell>
          <cell r="O191">
            <v>130741</v>
          </cell>
          <cell r="P191">
            <v>24410480</v>
          </cell>
          <cell r="Q191">
            <v>0</v>
          </cell>
          <cell r="R191">
            <v>0</v>
          </cell>
          <cell r="S191">
            <v>24410480</v>
          </cell>
          <cell r="T191">
            <v>46012</v>
          </cell>
          <cell r="U191">
            <v>0</v>
          </cell>
          <cell r="V191">
            <v>0</v>
          </cell>
          <cell r="W191">
            <v>46012</v>
          </cell>
          <cell r="X191">
            <v>0</v>
          </cell>
          <cell r="Y191">
            <v>0</v>
          </cell>
          <cell r="Z191">
            <v>0</v>
          </cell>
          <cell r="AA191">
            <v>0</v>
          </cell>
          <cell r="AB191">
            <v>0</v>
          </cell>
          <cell r="AC191">
            <v>0</v>
          </cell>
          <cell r="AD191">
            <v>46012</v>
          </cell>
        </row>
        <row r="192">
          <cell r="A192">
            <v>185</v>
          </cell>
          <cell r="B192" t="str">
            <v>North Somerset</v>
          </cell>
          <cell r="C192" t="str">
            <v>E0104</v>
          </cell>
          <cell r="D192">
            <v>57978652</v>
          </cell>
          <cell r="E192">
            <v>340712</v>
          </cell>
          <cell r="F192">
            <v>0</v>
          </cell>
          <cell r="G192">
            <v>58319364</v>
          </cell>
          <cell r="H192">
            <v>674157</v>
          </cell>
          <cell r="I192">
            <v>3933</v>
          </cell>
          <cell r="J192">
            <v>0</v>
          </cell>
          <cell r="K192">
            <v>678090</v>
          </cell>
          <cell r="L192">
            <v>1626844</v>
          </cell>
          <cell r="M192">
            <v>6836</v>
          </cell>
          <cell r="N192">
            <v>0</v>
          </cell>
          <cell r="O192">
            <v>1633680</v>
          </cell>
          <cell r="P192">
            <v>55677651</v>
          </cell>
          <cell r="Q192">
            <v>329943</v>
          </cell>
          <cell r="R192">
            <v>0</v>
          </cell>
          <cell r="S192">
            <v>56007594</v>
          </cell>
          <cell r="T192">
            <v>0</v>
          </cell>
          <cell r="U192">
            <v>0</v>
          </cell>
          <cell r="V192">
            <v>0</v>
          </cell>
          <cell r="W192">
            <v>0</v>
          </cell>
          <cell r="X192">
            <v>385</v>
          </cell>
          <cell r="Y192">
            <v>0</v>
          </cell>
          <cell r="Z192">
            <v>194973</v>
          </cell>
          <cell r="AA192">
            <v>0</v>
          </cell>
          <cell r="AB192">
            <v>135355</v>
          </cell>
          <cell r="AC192">
            <v>0</v>
          </cell>
          <cell r="AD192">
            <v>0</v>
          </cell>
        </row>
        <row r="193">
          <cell r="A193">
            <v>186</v>
          </cell>
          <cell r="B193" t="str">
            <v>North Tyneside</v>
          </cell>
          <cell r="C193" t="str">
            <v>E4503</v>
          </cell>
          <cell r="D193">
            <v>59193494</v>
          </cell>
          <cell r="E193">
            <v>0</v>
          </cell>
          <cell r="F193">
            <v>546061</v>
          </cell>
          <cell r="G193">
            <v>59739555</v>
          </cell>
          <cell r="H193">
            <v>950000</v>
          </cell>
          <cell r="I193">
            <v>0</v>
          </cell>
          <cell r="J193">
            <v>0</v>
          </cell>
          <cell r="K193">
            <v>950000</v>
          </cell>
          <cell r="L193">
            <v>1900000</v>
          </cell>
          <cell r="M193">
            <v>0</v>
          </cell>
          <cell r="N193">
            <v>0</v>
          </cell>
          <cell r="O193">
            <v>1900000</v>
          </cell>
          <cell r="P193">
            <v>56343494</v>
          </cell>
          <cell r="Q193">
            <v>0</v>
          </cell>
          <cell r="R193">
            <v>546061</v>
          </cell>
          <cell r="S193">
            <v>56889555</v>
          </cell>
          <cell r="T193">
            <v>0</v>
          </cell>
          <cell r="U193">
            <v>0</v>
          </cell>
          <cell r="V193">
            <v>0</v>
          </cell>
          <cell r="W193">
            <v>0</v>
          </cell>
          <cell r="X193">
            <v>0</v>
          </cell>
          <cell r="Y193">
            <v>0</v>
          </cell>
          <cell r="Z193">
            <v>0</v>
          </cell>
          <cell r="AA193">
            <v>526228</v>
          </cell>
          <cell r="AB193">
            <v>0</v>
          </cell>
          <cell r="AC193">
            <v>19833</v>
          </cell>
          <cell r="AD193">
            <v>0</v>
          </cell>
        </row>
        <row r="194">
          <cell r="A194">
            <v>187</v>
          </cell>
          <cell r="B194" t="str">
            <v>North Warwickshire</v>
          </cell>
          <cell r="C194" t="str">
            <v>E3731</v>
          </cell>
          <cell r="D194">
            <v>42608719</v>
          </cell>
          <cell r="E194">
            <v>0</v>
          </cell>
          <cell r="F194">
            <v>0</v>
          </cell>
          <cell r="G194">
            <v>42608719</v>
          </cell>
          <cell r="H194">
            <v>130000</v>
          </cell>
          <cell r="I194">
            <v>0</v>
          </cell>
          <cell r="J194">
            <v>0</v>
          </cell>
          <cell r="K194">
            <v>130000</v>
          </cell>
          <cell r="L194">
            <v>650000</v>
          </cell>
          <cell r="M194">
            <v>0</v>
          </cell>
          <cell r="N194">
            <v>0</v>
          </cell>
          <cell r="O194">
            <v>650000</v>
          </cell>
          <cell r="P194">
            <v>41828719</v>
          </cell>
          <cell r="Q194">
            <v>0</v>
          </cell>
          <cell r="R194">
            <v>0</v>
          </cell>
          <cell r="S194">
            <v>41828719</v>
          </cell>
          <cell r="T194">
            <v>0</v>
          </cell>
          <cell r="U194">
            <v>0</v>
          </cell>
          <cell r="V194">
            <v>0</v>
          </cell>
          <cell r="W194">
            <v>0</v>
          </cell>
          <cell r="X194">
            <v>0</v>
          </cell>
          <cell r="Y194">
            <v>0</v>
          </cell>
          <cell r="Z194">
            <v>0</v>
          </cell>
          <cell r="AA194">
            <v>0</v>
          </cell>
          <cell r="AB194">
            <v>0</v>
          </cell>
          <cell r="AC194">
            <v>0</v>
          </cell>
          <cell r="AD194">
            <v>0</v>
          </cell>
        </row>
        <row r="195">
          <cell r="A195">
            <v>188</v>
          </cell>
          <cell r="B195" t="str">
            <v>North West Leicestershire</v>
          </cell>
          <cell r="C195" t="str">
            <v>E2437</v>
          </cell>
          <cell r="D195">
            <v>50996804.5</v>
          </cell>
          <cell r="E195">
            <v>0</v>
          </cell>
          <cell r="F195">
            <v>0</v>
          </cell>
          <cell r="G195">
            <v>50996804.5</v>
          </cell>
          <cell r="H195">
            <v>510000</v>
          </cell>
          <cell r="I195">
            <v>0</v>
          </cell>
          <cell r="J195">
            <v>0</v>
          </cell>
          <cell r="K195">
            <v>510000</v>
          </cell>
          <cell r="L195">
            <v>475107</v>
          </cell>
          <cell r="M195">
            <v>0</v>
          </cell>
          <cell r="N195">
            <v>0</v>
          </cell>
          <cell r="O195">
            <v>475107</v>
          </cell>
          <cell r="P195">
            <v>50011697.5</v>
          </cell>
          <cell r="Q195">
            <v>0</v>
          </cell>
          <cell r="R195">
            <v>0</v>
          </cell>
          <cell r="S195">
            <v>50011697.5</v>
          </cell>
          <cell r="T195">
            <v>0</v>
          </cell>
          <cell r="U195">
            <v>0</v>
          </cell>
          <cell r="V195">
            <v>0</v>
          </cell>
          <cell r="W195">
            <v>0</v>
          </cell>
          <cell r="X195">
            <v>0</v>
          </cell>
          <cell r="Y195">
            <v>0</v>
          </cell>
          <cell r="Z195">
            <v>0</v>
          </cell>
          <cell r="AA195">
            <v>0</v>
          </cell>
          <cell r="AB195">
            <v>0</v>
          </cell>
          <cell r="AC195">
            <v>0</v>
          </cell>
          <cell r="AD195">
            <v>0</v>
          </cell>
        </row>
        <row r="196">
          <cell r="A196">
            <v>189</v>
          </cell>
          <cell r="B196" t="str">
            <v>Northampton</v>
          </cell>
          <cell r="C196" t="str">
            <v>E2835</v>
          </cell>
          <cell r="D196">
            <v>101842189</v>
          </cell>
          <cell r="E196">
            <v>0</v>
          </cell>
          <cell r="F196">
            <v>3488303</v>
          </cell>
          <cell r="G196">
            <v>105330492</v>
          </cell>
          <cell r="H196">
            <v>856621</v>
          </cell>
          <cell r="I196">
            <v>0</v>
          </cell>
          <cell r="J196">
            <v>0</v>
          </cell>
          <cell r="K196">
            <v>856621</v>
          </cell>
          <cell r="L196">
            <v>241469</v>
          </cell>
          <cell r="M196">
            <v>0</v>
          </cell>
          <cell r="N196">
            <v>0</v>
          </cell>
          <cell r="O196">
            <v>241469</v>
          </cell>
          <cell r="P196">
            <v>100744099</v>
          </cell>
          <cell r="Q196">
            <v>0</v>
          </cell>
          <cell r="R196">
            <v>3488303</v>
          </cell>
          <cell r="S196">
            <v>104232402</v>
          </cell>
          <cell r="T196">
            <v>0</v>
          </cell>
          <cell r="U196">
            <v>0</v>
          </cell>
          <cell r="V196">
            <v>0</v>
          </cell>
          <cell r="W196">
            <v>0</v>
          </cell>
          <cell r="X196">
            <v>0</v>
          </cell>
          <cell r="Y196">
            <v>0</v>
          </cell>
          <cell r="Z196">
            <v>0</v>
          </cell>
          <cell r="AA196">
            <v>3194482</v>
          </cell>
          <cell r="AB196">
            <v>0</v>
          </cell>
          <cell r="AC196">
            <v>293821</v>
          </cell>
          <cell r="AD196">
            <v>0</v>
          </cell>
        </row>
        <row r="197">
          <cell r="A197">
            <v>190</v>
          </cell>
          <cell r="B197" t="str">
            <v>Northumberland UA</v>
          </cell>
          <cell r="C197" t="str">
            <v>E2901</v>
          </cell>
          <cell r="D197">
            <v>78704824.799999997</v>
          </cell>
          <cell r="E197">
            <v>0</v>
          </cell>
          <cell r="F197">
            <v>21902</v>
          </cell>
          <cell r="G197">
            <v>78726726.799999997</v>
          </cell>
          <cell r="H197">
            <v>1350930</v>
          </cell>
          <cell r="I197">
            <v>0</v>
          </cell>
          <cell r="J197">
            <v>0</v>
          </cell>
          <cell r="K197">
            <v>1350930</v>
          </cell>
          <cell r="L197">
            <v>1020073.95</v>
          </cell>
          <cell r="M197">
            <v>0</v>
          </cell>
          <cell r="N197">
            <v>0</v>
          </cell>
          <cell r="O197">
            <v>1020073.95</v>
          </cell>
          <cell r="P197">
            <v>76333820.799999997</v>
          </cell>
          <cell r="Q197">
            <v>0</v>
          </cell>
          <cell r="R197">
            <v>21902</v>
          </cell>
          <cell r="S197">
            <v>76355722.799999997</v>
          </cell>
          <cell r="T197">
            <v>1050760</v>
          </cell>
          <cell r="U197">
            <v>0</v>
          </cell>
          <cell r="V197">
            <v>0</v>
          </cell>
          <cell r="W197">
            <v>1050760</v>
          </cell>
          <cell r="X197">
            <v>0</v>
          </cell>
          <cell r="Y197">
            <v>0</v>
          </cell>
          <cell r="Z197">
            <v>0</v>
          </cell>
          <cell r="AA197">
            <v>11107</v>
          </cell>
          <cell r="AB197">
            <v>0</v>
          </cell>
          <cell r="AC197">
            <v>10795</v>
          </cell>
          <cell r="AD197">
            <v>1050760</v>
          </cell>
        </row>
        <row r="198">
          <cell r="A198">
            <v>191</v>
          </cell>
          <cell r="B198" t="str">
            <v>Norwich</v>
          </cell>
          <cell r="C198" t="str">
            <v>E2636</v>
          </cell>
          <cell r="D198">
            <v>79305927</v>
          </cell>
          <cell r="E198">
            <v>0</v>
          </cell>
          <cell r="F198">
            <v>0</v>
          </cell>
          <cell r="G198">
            <v>79305927</v>
          </cell>
          <cell r="H198">
            <v>840000</v>
          </cell>
          <cell r="I198">
            <v>0</v>
          </cell>
          <cell r="J198">
            <v>0</v>
          </cell>
          <cell r="K198">
            <v>840000</v>
          </cell>
          <cell r="L198">
            <v>1382145</v>
          </cell>
          <cell r="M198">
            <v>0</v>
          </cell>
          <cell r="N198">
            <v>0</v>
          </cell>
          <cell r="O198">
            <v>1382145</v>
          </cell>
          <cell r="P198">
            <v>77083782</v>
          </cell>
          <cell r="Q198">
            <v>0</v>
          </cell>
          <cell r="R198">
            <v>0</v>
          </cell>
          <cell r="S198">
            <v>77083782</v>
          </cell>
          <cell r="T198">
            <v>0</v>
          </cell>
          <cell r="U198">
            <v>0</v>
          </cell>
          <cell r="V198">
            <v>0</v>
          </cell>
          <cell r="W198">
            <v>0</v>
          </cell>
          <cell r="X198">
            <v>0</v>
          </cell>
          <cell r="Y198">
            <v>0</v>
          </cell>
          <cell r="Z198">
            <v>0</v>
          </cell>
          <cell r="AA198">
            <v>0</v>
          </cell>
          <cell r="AB198">
            <v>0</v>
          </cell>
          <cell r="AC198">
            <v>0</v>
          </cell>
          <cell r="AD198">
            <v>0</v>
          </cell>
        </row>
        <row r="199">
          <cell r="A199">
            <v>192</v>
          </cell>
          <cell r="B199" t="str">
            <v>Nottingham</v>
          </cell>
          <cell r="C199" t="str">
            <v>E3001</v>
          </cell>
          <cell r="D199">
            <v>119054813</v>
          </cell>
          <cell r="E199">
            <v>6032992</v>
          </cell>
          <cell r="F199">
            <v>4038114</v>
          </cell>
          <cell r="G199">
            <v>129125919</v>
          </cell>
          <cell r="H199">
            <v>1800000</v>
          </cell>
          <cell r="I199">
            <v>100000</v>
          </cell>
          <cell r="J199">
            <v>0</v>
          </cell>
          <cell r="K199">
            <v>1900000</v>
          </cell>
          <cell r="L199">
            <v>5225000</v>
          </cell>
          <cell r="M199">
            <v>275000</v>
          </cell>
          <cell r="N199">
            <v>5000</v>
          </cell>
          <cell r="O199">
            <v>5505000</v>
          </cell>
          <cell r="P199">
            <v>112029813</v>
          </cell>
          <cell r="Q199">
            <v>5657992</v>
          </cell>
          <cell r="R199">
            <v>4033114</v>
          </cell>
          <cell r="S199">
            <v>121720919</v>
          </cell>
          <cell r="T199">
            <v>0</v>
          </cell>
          <cell r="U199">
            <v>0</v>
          </cell>
          <cell r="V199">
            <v>0</v>
          </cell>
          <cell r="W199">
            <v>0</v>
          </cell>
          <cell r="X199">
            <v>-31250</v>
          </cell>
          <cell r="Y199">
            <v>0</v>
          </cell>
          <cell r="Z199">
            <v>5594250</v>
          </cell>
          <cell r="AA199">
            <v>3920161</v>
          </cell>
          <cell r="AB199">
            <v>32492</v>
          </cell>
          <cell r="AC199">
            <v>112953</v>
          </cell>
          <cell r="AD199">
            <v>0</v>
          </cell>
        </row>
        <row r="200">
          <cell r="A200">
            <v>193</v>
          </cell>
          <cell r="B200" t="str">
            <v>Nuneaton and Bedworth</v>
          </cell>
          <cell r="C200" t="str">
            <v>E3732</v>
          </cell>
          <cell r="D200">
            <v>34905717</v>
          </cell>
          <cell r="E200">
            <v>0</v>
          </cell>
          <cell r="F200">
            <v>0</v>
          </cell>
          <cell r="G200">
            <v>34905717</v>
          </cell>
          <cell r="H200">
            <v>698114</v>
          </cell>
          <cell r="I200">
            <v>0</v>
          </cell>
          <cell r="J200">
            <v>0</v>
          </cell>
          <cell r="K200">
            <v>698114</v>
          </cell>
          <cell r="L200">
            <v>248368</v>
          </cell>
          <cell r="M200">
            <v>0</v>
          </cell>
          <cell r="N200">
            <v>0</v>
          </cell>
          <cell r="O200">
            <v>248368</v>
          </cell>
          <cell r="P200">
            <v>33959235</v>
          </cell>
          <cell r="Q200">
            <v>0</v>
          </cell>
          <cell r="R200">
            <v>0</v>
          </cell>
          <cell r="S200">
            <v>33959235</v>
          </cell>
          <cell r="T200">
            <v>0</v>
          </cell>
          <cell r="U200">
            <v>0</v>
          </cell>
          <cell r="V200">
            <v>0</v>
          </cell>
          <cell r="W200">
            <v>0</v>
          </cell>
          <cell r="X200">
            <v>0</v>
          </cell>
          <cell r="Y200">
            <v>0</v>
          </cell>
          <cell r="Z200">
            <v>0</v>
          </cell>
          <cell r="AA200">
            <v>0</v>
          </cell>
          <cell r="AB200">
            <v>0</v>
          </cell>
          <cell r="AC200">
            <v>0</v>
          </cell>
          <cell r="AD200">
            <v>0</v>
          </cell>
        </row>
        <row r="201">
          <cell r="A201">
            <v>194</v>
          </cell>
          <cell r="B201" t="str">
            <v>Oadby and Wigston</v>
          </cell>
          <cell r="C201" t="str">
            <v>E2438</v>
          </cell>
          <cell r="D201">
            <v>11929601</v>
          </cell>
          <cell r="E201">
            <v>0</v>
          </cell>
          <cell r="F201">
            <v>0</v>
          </cell>
          <cell r="G201">
            <v>11929601</v>
          </cell>
          <cell r="H201">
            <v>70000</v>
          </cell>
          <cell r="I201">
            <v>0</v>
          </cell>
          <cell r="J201">
            <v>0</v>
          </cell>
          <cell r="K201">
            <v>70000</v>
          </cell>
          <cell r="L201">
            <v>110271</v>
          </cell>
          <cell r="M201">
            <v>0</v>
          </cell>
          <cell r="N201">
            <v>0</v>
          </cell>
          <cell r="O201">
            <v>110271</v>
          </cell>
          <cell r="P201">
            <v>11749330</v>
          </cell>
          <cell r="Q201">
            <v>0</v>
          </cell>
          <cell r="R201">
            <v>0</v>
          </cell>
          <cell r="S201">
            <v>11749330</v>
          </cell>
          <cell r="T201">
            <v>0</v>
          </cell>
          <cell r="U201">
            <v>0</v>
          </cell>
          <cell r="V201">
            <v>0</v>
          </cell>
          <cell r="W201">
            <v>0</v>
          </cell>
          <cell r="X201">
            <v>0</v>
          </cell>
          <cell r="Y201">
            <v>0</v>
          </cell>
          <cell r="Z201">
            <v>0</v>
          </cell>
          <cell r="AA201">
            <v>0</v>
          </cell>
          <cell r="AB201">
            <v>0</v>
          </cell>
          <cell r="AC201">
            <v>0</v>
          </cell>
          <cell r="AD201">
            <v>0</v>
          </cell>
        </row>
        <row r="202">
          <cell r="A202">
            <v>195</v>
          </cell>
          <cell r="B202" t="str">
            <v>Oldham</v>
          </cell>
          <cell r="C202" t="str">
            <v>E4204</v>
          </cell>
          <cell r="D202">
            <v>59754575</v>
          </cell>
          <cell r="E202">
            <v>0</v>
          </cell>
          <cell r="F202">
            <v>0</v>
          </cell>
          <cell r="G202">
            <v>59754575</v>
          </cell>
          <cell r="H202">
            <v>1589472</v>
          </cell>
          <cell r="I202">
            <v>0</v>
          </cell>
          <cell r="J202">
            <v>0</v>
          </cell>
          <cell r="K202">
            <v>1589472</v>
          </cell>
          <cell r="L202">
            <v>721882</v>
          </cell>
          <cell r="M202">
            <v>0</v>
          </cell>
          <cell r="N202">
            <v>0</v>
          </cell>
          <cell r="O202">
            <v>721882</v>
          </cell>
          <cell r="P202">
            <v>57443221</v>
          </cell>
          <cell r="Q202">
            <v>0</v>
          </cell>
          <cell r="R202">
            <v>0</v>
          </cell>
          <cell r="S202">
            <v>57443221</v>
          </cell>
          <cell r="T202">
            <v>0</v>
          </cell>
          <cell r="U202">
            <v>0</v>
          </cell>
          <cell r="V202">
            <v>0</v>
          </cell>
          <cell r="W202">
            <v>0</v>
          </cell>
          <cell r="X202">
            <v>0</v>
          </cell>
          <cell r="Y202">
            <v>0</v>
          </cell>
          <cell r="Z202">
            <v>0</v>
          </cell>
          <cell r="AA202">
            <v>0</v>
          </cell>
          <cell r="AB202">
            <v>0</v>
          </cell>
          <cell r="AC202">
            <v>0</v>
          </cell>
          <cell r="AD202">
            <v>0</v>
          </cell>
        </row>
        <row r="203">
          <cell r="A203">
            <v>196</v>
          </cell>
          <cell r="B203" t="str">
            <v>Oxford</v>
          </cell>
          <cell r="C203" t="str">
            <v>E3132</v>
          </cell>
          <cell r="D203">
            <v>86162233</v>
          </cell>
          <cell r="E203">
            <v>0</v>
          </cell>
          <cell r="F203">
            <v>0</v>
          </cell>
          <cell r="G203">
            <v>86162233</v>
          </cell>
          <cell r="H203">
            <v>861622</v>
          </cell>
          <cell r="I203">
            <v>0</v>
          </cell>
          <cell r="J203">
            <v>0</v>
          </cell>
          <cell r="K203">
            <v>861622</v>
          </cell>
          <cell r="L203">
            <v>1020749</v>
          </cell>
          <cell r="M203">
            <v>0</v>
          </cell>
          <cell r="N203">
            <v>0</v>
          </cell>
          <cell r="O203">
            <v>1020749</v>
          </cell>
          <cell r="P203">
            <v>84279862</v>
          </cell>
          <cell r="Q203">
            <v>0</v>
          </cell>
          <cell r="R203">
            <v>0</v>
          </cell>
          <cell r="S203">
            <v>84279862</v>
          </cell>
          <cell r="T203">
            <v>0</v>
          </cell>
          <cell r="U203">
            <v>0</v>
          </cell>
          <cell r="V203">
            <v>0</v>
          </cell>
          <cell r="W203">
            <v>0</v>
          </cell>
          <cell r="X203">
            <v>0</v>
          </cell>
          <cell r="Y203">
            <v>0</v>
          </cell>
          <cell r="Z203">
            <v>0</v>
          </cell>
          <cell r="AA203">
            <v>0</v>
          </cell>
          <cell r="AB203">
            <v>0</v>
          </cell>
          <cell r="AC203">
            <v>0</v>
          </cell>
          <cell r="AD203">
            <v>0</v>
          </cell>
        </row>
        <row r="204">
          <cell r="A204">
            <v>197</v>
          </cell>
          <cell r="B204" t="str">
            <v>Pendle</v>
          </cell>
          <cell r="C204" t="str">
            <v>E2338</v>
          </cell>
          <cell r="D204">
            <v>19479343</v>
          </cell>
          <cell r="E204">
            <v>0</v>
          </cell>
          <cell r="F204">
            <v>0</v>
          </cell>
          <cell r="G204">
            <v>19479343</v>
          </cell>
          <cell r="H204">
            <v>584380</v>
          </cell>
          <cell r="I204">
            <v>0</v>
          </cell>
          <cell r="J204">
            <v>0</v>
          </cell>
          <cell r="K204">
            <v>584380</v>
          </cell>
          <cell r="L204">
            <v>400000</v>
          </cell>
          <cell r="M204">
            <v>0</v>
          </cell>
          <cell r="N204">
            <v>0</v>
          </cell>
          <cell r="O204">
            <v>400000</v>
          </cell>
          <cell r="P204">
            <v>18494963</v>
          </cell>
          <cell r="Q204">
            <v>0</v>
          </cell>
          <cell r="R204">
            <v>0</v>
          </cell>
          <cell r="S204">
            <v>18494963</v>
          </cell>
          <cell r="T204">
            <v>0</v>
          </cell>
          <cell r="U204">
            <v>0</v>
          </cell>
          <cell r="V204">
            <v>0</v>
          </cell>
          <cell r="W204">
            <v>0</v>
          </cell>
          <cell r="X204">
            <v>0</v>
          </cell>
          <cell r="Y204">
            <v>0</v>
          </cell>
          <cell r="Z204">
            <v>0</v>
          </cell>
          <cell r="AA204">
            <v>0</v>
          </cell>
          <cell r="AB204">
            <v>0</v>
          </cell>
          <cell r="AC204">
            <v>0</v>
          </cell>
          <cell r="AD204">
            <v>0</v>
          </cell>
        </row>
        <row r="205">
          <cell r="A205">
            <v>198</v>
          </cell>
          <cell r="B205" t="str">
            <v>Peterborough</v>
          </cell>
          <cell r="C205" t="str">
            <v>E0501</v>
          </cell>
          <cell r="D205">
            <v>94870327</v>
          </cell>
          <cell r="E205">
            <v>0</v>
          </cell>
          <cell r="F205">
            <v>0</v>
          </cell>
          <cell r="G205">
            <v>94870327</v>
          </cell>
          <cell r="H205">
            <v>1076002</v>
          </cell>
          <cell r="I205">
            <v>0</v>
          </cell>
          <cell r="J205">
            <v>0</v>
          </cell>
          <cell r="K205">
            <v>1076002</v>
          </cell>
          <cell r="L205">
            <v>2750300</v>
          </cell>
          <cell r="M205">
            <v>0</v>
          </cell>
          <cell r="N205">
            <v>0</v>
          </cell>
          <cell r="O205">
            <v>2750300</v>
          </cell>
          <cell r="P205">
            <v>91044025</v>
          </cell>
          <cell r="Q205">
            <v>0</v>
          </cell>
          <cell r="R205">
            <v>0</v>
          </cell>
          <cell r="S205">
            <v>91044025</v>
          </cell>
          <cell r="T205">
            <v>0</v>
          </cell>
          <cell r="U205">
            <v>0</v>
          </cell>
          <cell r="V205">
            <v>0</v>
          </cell>
          <cell r="W205">
            <v>0</v>
          </cell>
          <cell r="X205">
            <v>0</v>
          </cell>
          <cell r="Y205">
            <v>0</v>
          </cell>
          <cell r="Z205">
            <v>0</v>
          </cell>
          <cell r="AA205">
            <v>0</v>
          </cell>
          <cell r="AB205">
            <v>0</v>
          </cell>
          <cell r="AC205">
            <v>0</v>
          </cell>
          <cell r="AD205">
            <v>0</v>
          </cell>
        </row>
        <row r="206">
          <cell r="A206">
            <v>199</v>
          </cell>
          <cell r="B206" t="str">
            <v>Plymouth</v>
          </cell>
          <cell r="C206" t="str">
            <v>E1101</v>
          </cell>
          <cell r="D206">
            <v>89915176</v>
          </cell>
          <cell r="E206">
            <v>0</v>
          </cell>
          <cell r="F206">
            <v>0</v>
          </cell>
          <cell r="G206">
            <v>89915176</v>
          </cell>
          <cell r="H206">
            <v>1123940</v>
          </cell>
          <cell r="I206">
            <v>0</v>
          </cell>
          <cell r="J206">
            <v>0</v>
          </cell>
          <cell r="K206">
            <v>1123940</v>
          </cell>
          <cell r="L206">
            <v>297801.25</v>
          </cell>
          <cell r="M206">
            <v>0</v>
          </cell>
          <cell r="N206">
            <v>0</v>
          </cell>
          <cell r="O206">
            <v>297801.25</v>
          </cell>
          <cell r="P206">
            <v>88493434.799999997</v>
          </cell>
          <cell r="Q206">
            <v>0</v>
          </cell>
          <cell r="R206">
            <v>0</v>
          </cell>
          <cell r="S206">
            <v>88493434.799999997</v>
          </cell>
          <cell r="T206">
            <v>208433</v>
          </cell>
          <cell r="U206">
            <v>0</v>
          </cell>
          <cell r="V206">
            <v>0</v>
          </cell>
          <cell r="W206">
            <v>208433</v>
          </cell>
          <cell r="X206">
            <v>0</v>
          </cell>
          <cell r="Y206">
            <v>0</v>
          </cell>
          <cell r="Z206">
            <v>0</v>
          </cell>
          <cell r="AA206">
            <v>0</v>
          </cell>
          <cell r="AB206">
            <v>0</v>
          </cell>
          <cell r="AC206">
            <v>0</v>
          </cell>
          <cell r="AD206">
            <v>208433</v>
          </cell>
        </row>
        <row r="207">
          <cell r="A207">
            <v>200</v>
          </cell>
          <cell r="B207" t="str">
            <v>Poole</v>
          </cell>
          <cell r="C207" t="str">
            <v>E1201</v>
          </cell>
          <cell r="D207">
            <v>59903826.799999997</v>
          </cell>
          <cell r="E207">
            <v>0</v>
          </cell>
          <cell r="F207">
            <v>0</v>
          </cell>
          <cell r="G207">
            <v>59903826.799999997</v>
          </cell>
          <cell r="H207">
            <v>500000</v>
          </cell>
          <cell r="I207">
            <v>0</v>
          </cell>
          <cell r="J207">
            <v>0</v>
          </cell>
          <cell r="K207">
            <v>500000</v>
          </cell>
          <cell r="L207">
            <v>800000</v>
          </cell>
          <cell r="M207">
            <v>0</v>
          </cell>
          <cell r="N207">
            <v>0</v>
          </cell>
          <cell r="O207">
            <v>800000</v>
          </cell>
          <cell r="P207">
            <v>58603826.799999997</v>
          </cell>
          <cell r="Q207">
            <v>0</v>
          </cell>
          <cell r="R207">
            <v>0</v>
          </cell>
          <cell r="S207">
            <v>58603826.799999997</v>
          </cell>
          <cell r="T207">
            <v>0</v>
          </cell>
          <cell r="U207">
            <v>0</v>
          </cell>
          <cell r="V207">
            <v>0</v>
          </cell>
          <cell r="W207">
            <v>0</v>
          </cell>
          <cell r="X207">
            <v>0</v>
          </cell>
          <cell r="Y207">
            <v>0</v>
          </cell>
          <cell r="Z207">
            <v>0</v>
          </cell>
          <cell r="AA207">
            <v>0</v>
          </cell>
          <cell r="AB207">
            <v>0</v>
          </cell>
          <cell r="AC207">
            <v>0</v>
          </cell>
          <cell r="AD207">
            <v>0</v>
          </cell>
        </row>
        <row r="208">
          <cell r="A208">
            <v>201</v>
          </cell>
          <cell r="B208" t="str">
            <v>Portsmouth</v>
          </cell>
          <cell r="C208" t="str">
            <v>E1701</v>
          </cell>
          <cell r="D208">
            <v>85901415</v>
          </cell>
          <cell r="E208">
            <v>0</v>
          </cell>
          <cell r="F208">
            <v>0</v>
          </cell>
          <cell r="G208">
            <v>85901415</v>
          </cell>
          <cell r="H208">
            <v>987800</v>
          </cell>
          <cell r="I208">
            <v>0</v>
          </cell>
          <cell r="J208">
            <v>0</v>
          </cell>
          <cell r="K208">
            <v>987800</v>
          </cell>
          <cell r="L208">
            <v>3586738</v>
          </cell>
          <cell r="M208">
            <v>0</v>
          </cell>
          <cell r="N208">
            <v>0</v>
          </cell>
          <cell r="O208">
            <v>3586738</v>
          </cell>
          <cell r="P208">
            <v>81326877</v>
          </cell>
          <cell r="Q208">
            <v>0</v>
          </cell>
          <cell r="R208">
            <v>0</v>
          </cell>
          <cell r="S208">
            <v>81326877</v>
          </cell>
          <cell r="T208">
            <v>0</v>
          </cell>
          <cell r="U208">
            <v>0</v>
          </cell>
          <cell r="V208">
            <v>0</v>
          </cell>
          <cell r="W208">
            <v>0</v>
          </cell>
          <cell r="X208">
            <v>0</v>
          </cell>
          <cell r="Y208">
            <v>0</v>
          </cell>
          <cell r="Z208">
            <v>0</v>
          </cell>
          <cell r="AA208">
            <v>0</v>
          </cell>
          <cell r="AB208">
            <v>0</v>
          </cell>
          <cell r="AC208">
            <v>0</v>
          </cell>
          <cell r="AD208">
            <v>0</v>
          </cell>
        </row>
        <row r="209">
          <cell r="A209">
            <v>202</v>
          </cell>
          <cell r="B209" t="str">
            <v>Preston</v>
          </cell>
          <cell r="C209" t="str">
            <v>E2339</v>
          </cell>
          <cell r="D209">
            <v>68339395.599999994</v>
          </cell>
          <cell r="E209">
            <v>0</v>
          </cell>
          <cell r="F209">
            <v>0</v>
          </cell>
          <cell r="G209">
            <v>68339395.599999994</v>
          </cell>
          <cell r="H209">
            <v>990921</v>
          </cell>
          <cell r="I209">
            <v>0</v>
          </cell>
          <cell r="J209">
            <v>0</v>
          </cell>
          <cell r="K209">
            <v>990921</v>
          </cell>
          <cell r="L209">
            <v>1780339</v>
          </cell>
          <cell r="M209">
            <v>0</v>
          </cell>
          <cell r="N209">
            <v>0</v>
          </cell>
          <cell r="O209">
            <v>1780339</v>
          </cell>
          <cell r="P209">
            <v>65568135.600000001</v>
          </cell>
          <cell r="Q209">
            <v>0</v>
          </cell>
          <cell r="R209">
            <v>0</v>
          </cell>
          <cell r="S209">
            <v>65568135.600000001</v>
          </cell>
          <cell r="T209">
            <v>0</v>
          </cell>
          <cell r="U209">
            <v>0</v>
          </cell>
          <cell r="V209">
            <v>0</v>
          </cell>
          <cell r="W209">
            <v>0</v>
          </cell>
          <cell r="X209">
            <v>0</v>
          </cell>
          <cell r="Y209">
            <v>0</v>
          </cell>
          <cell r="Z209">
            <v>0</v>
          </cell>
          <cell r="AA209">
            <v>0</v>
          </cell>
          <cell r="AB209">
            <v>0</v>
          </cell>
          <cell r="AC209">
            <v>0</v>
          </cell>
          <cell r="AD209">
            <v>0</v>
          </cell>
        </row>
        <row r="210">
          <cell r="A210">
            <v>203</v>
          </cell>
          <cell r="B210" t="str">
            <v>Purbeck</v>
          </cell>
          <cell r="C210" t="str">
            <v>E1236</v>
          </cell>
          <cell r="D210">
            <v>17173614</v>
          </cell>
          <cell r="E210">
            <v>0</v>
          </cell>
          <cell r="F210">
            <v>0</v>
          </cell>
          <cell r="G210">
            <v>17173614</v>
          </cell>
          <cell r="H210">
            <v>34000</v>
          </cell>
          <cell r="I210">
            <v>0</v>
          </cell>
          <cell r="J210">
            <v>0</v>
          </cell>
          <cell r="K210">
            <v>34000</v>
          </cell>
          <cell r="L210">
            <v>690084</v>
          </cell>
          <cell r="M210">
            <v>0</v>
          </cell>
          <cell r="N210">
            <v>0</v>
          </cell>
          <cell r="O210">
            <v>690084</v>
          </cell>
          <cell r="P210">
            <v>16449530</v>
          </cell>
          <cell r="Q210">
            <v>0</v>
          </cell>
          <cell r="R210">
            <v>0</v>
          </cell>
          <cell r="S210">
            <v>16449530</v>
          </cell>
          <cell r="T210">
            <v>0</v>
          </cell>
          <cell r="U210">
            <v>0</v>
          </cell>
          <cell r="V210">
            <v>0</v>
          </cell>
          <cell r="W210">
            <v>0</v>
          </cell>
          <cell r="X210">
            <v>0</v>
          </cell>
          <cell r="Y210">
            <v>0</v>
          </cell>
          <cell r="Z210">
            <v>0</v>
          </cell>
          <cell r="AA210">
            <v>0</v>
          </cell>
          <cell r="AB210">
            <v>0</v>
          </cell>
          <cell r="AC210">
            <v>0</v>
          </cell>
          <cell r="AD210">
            <v>0</v>
          </cell>
        </row>
        <row r="211">
          <cell r="A211">
            <v>204</v>
          </cell>
          <cell r="B211" t="str">
            <v>Reading</v>
          </cell>
          <cell r="C211" t="str">
            <v>E0303</v>
          </cell>
          <cell r="D211">
            <v>109015642</v>
          </cell>
          <cell r="E211">
            <v>0</v>
          </cell>
          <cell r="F211">
            <v>0</v>
          </cell>
          <cell r="G211">
            <v>109015642</v>
          </cell>
          <cell r="H211">
            <v>3231595</v>
          </cell>
          <cell r="I211">
            <v>0</v>
          </cell>
          <cell r="J211">
            <v>0</v>
          </cell>
          <cell r="K211">
            <v>3231595</v>
          </cell>
          <cell r="L211">
            <v>5578578.5899999999</v>
          </cell>
          <cell r="M211">
            <v>0</v>
          </cell>
          <cell r="N211">
            <v>0</v>
          </cell>
          <cell r="O211">
            <v>5578578.5899999999</v>
          </cell>
          <cell r="P211">
            <v>100205468</v>
          </cell>
          <cell r="Q211">
            <v>0</v>
          </cell>
          <cell r="R211">
            <v>0</v>
          </cell>
          <cell r="S211">
            <v>100205468</v>
          </cell>
          <cell r="T211">
            <v>0</v>
          </cell>
          <cell r="U211">
            <v>0</v>
          </cell>
          <cell r="V211">
            <v>0</v>
          </cell>
          <cell r="W211">
            <v>0</v>
          </cell>
          <cell r="X211">
            <v>0</v>
          </cell>
          <cell r="Y211">
            <v>0</v>
          </cell>
          <cell r="Z211">
            <v>0</v>
          </cell>
          <cell r="AA211">
            <v>0</v>
          </cell>
          <cell r="AB211">
            <v>0</v>
          </cell>
          <cell r="AC211">
            <v>0</v>
          </cell>
          <cell r="AD211">
            <v>0</v>
          </cell>
        </row>
        <row r="212">
          <cell r="A212">
            <v>205</v>
          </cell>
          <cell r="B212" t="str">
            <v>Redbridge</v>
          </cell>
          <cell r="C212" t="str">
            <v>E5046</v>
          </cell>
          <cell r="D212">
            <v>53392229</v>
          </cell>
          <cell r="E212">
            <v>0</v>
          </cell>
          <cell r="F212">
            <v>0</v>
          </cell>
          <cell r="G212">
            <v>53392229</v>
          </cell>
          <cell r="H212">
            <v>1359156</v>
          </cell>
          <cell r="I212">
            <v>0</v>
          </cell>
          <cell r="J212">
            <v>0</v>
          </cell>
          <cell r="K212">
            <v>1359156</v>
          </cell>
          <cell r="L212">
            <v>4100000</v>
          </cell>
          <cell r="M212">
            <v>0</v>
          </cell>
          <cell r="N212">
            <v>0</v>
          </cell>
          <cell r="O212">
            <v>4100000</v>
          </cell>
          <cell r="P212">
            <v>47933073</v>
          </cell>
          <cell r="Q212">
            <v>0</v>
          </cell>
          <cell r="R212">
            <v>0</v>
          </cell>
          <cell r="S212">
            <v>47933073</v>
          </cell>
          <cell r="T212">
            <v>0</v>
          </cell>
          <cell r="U212">
            <v>0</v>
          </cell>
          <cell r="V212">
            <v>0</v>
          </cell>
          <cell r="W212">
            <v>0</v>
          </cell>
          <cell r="X212">
            <v>0</v>
          </cell>
          <cell r="Y212">
            <v>0</v>
          </cell>
          <cell r="Z212">
            <v>0</v>
          </cell>
          <cell r="AA212">
            <v>0</v>
          </cell>
          <cell r="AB212">
            <v>0</v>
          </cell>
          <cell r="AC212">
            <v>0</v>
          </cell>
          <cell r="AD212">
            <v>0</v>
          </cell>
        </row>
        <row r="213">
          <cell r="A213">
            <v>206</v>
          </cell>
          <cell r="B213" t="str">
            <v>Redcar and Cleveland</v>
          </cell>
          <cell r="C213" t="str">
            <v>E0703</v>
          </cell>
          <cell r="D213">
            <v>54361358</v>
          </cell>
          <cell r="E213">
            <v>0</v>
          </cell>
          <cell r="F213">
            <v>0</v>
          </cell>
          <cell r="G213">
            <v>54361358</v>
          </cell>
          <cell r="H213">
            <v>11365230</v>
          </cell>
          <cell r="I213">
            <v>0</v>
          </cell>
          <cell r="J213">
            <v>0</v>
          </cell>
          <cell r="K213">
            <v>11365230</v>
          </cell>
          <cell r="L213">
            <v>6554718</v>
          </cell>
          <cell r="M213">
            <v>0</v>
          </cell>
          <cell r="N213">
            <v>0</v>
          </cell>
          <cell r="O213">
            <v>6554718</v>
          </cell>
          <cell r="P213">
            <v>36441410</v>
          </cell>
          <cell r="Q213">
            <v>0</v>
          </cell>
          <cell r="R213">
            <v>0</v>
          </cell>
          <cell r="S213">
            <v>36441410</v>
          </cell>
          <cell r="T213">
            <v>0</v>
          </cell>
          <cell r="U213">
            <v>0</v>
          </cell>
          <cell r="V213">
            <v>0</v>
          </cell>
          <cell r="W213">
            <v>0</v>
          </cell>
          <cell r="X213">
            <v>0</v>
          </cell>
          <cell r="Y213">
            <v>0</v>
          </cell>
          <cell r="Z213">
            <v>0</v>
          </cell>
          <cell r="AA213">
            <v>0</v>
          </cell>
          <cell r="AB213">
            <v>0</v>
          </cell>
          <cell r="AC213">
            <v>0</v>
          </cell>
          <cell r="AD213">
            <v>0</v>
          </cell>
        </row>
        <row r="214">
          <cell r="A214">
            <v>207</v>
          </cell>
          <cell r="B214" t="str">
            <v>Redditch</v>
          </cell>
          <cell r="C214" t="str">
            <v>E1835</v>
          </cell>
          <cell r="D214">
            <v>36176118.899999999</v>
          </cell>
          <cell r="E214">
            <v>0</v>
          </cell>
          <cell r="F214">
            <v>0</v>
          </cell>
          <cell r="G214">
            <v>36176118.899999999</v>
          </cell>
          <cell r="H214">
            <v>360000</v>
          </cell>
          <cell r="I214">
            <v>0</v>
          </cell>
          <cell r="J214">
            <v>0</v>
          </cell>
          <cell r="K214">
            <v>360000</v>
          </cell>
          <cell r="L214">
            <v>283000</v>
          </cell>
          <cell r="M214">
            <v>0</v>
          </cell>
          <cell r="N214">
            <v>0</v>
          </cell>
          <cell r="O214">
            <v>283000</v>
          </cell>
          <cell r="P214">
            <v>35533118.899999999</v>
          </cell>
          <cell r="Q214">
            <v>0</v>
          </cell>
          <cell r="R214">
            <v>0</v>
          </cell>
          <cell r="S214">
            <v>35533118.899999999</v>
          </cell>
          <cell r="T214">
            <v>0</v>
          </cell>
          <cell r="U214">
            <v>0</v>
          </cell>
          <cell r="V214">
            <v>0</v>
          </cell>
          <cell r="W214">
            <v>0</v>
          </cell>
          <cell r="X214">
            <v>0</v>
          </cell>
          <cell r="Y214">
            <v>0</v>
          </cell>
          <cell r="Z214">
            <v>0</v>
          </cell>
          <cell r="AA214">
            <v>0</v>
          </cell>
          <cell r="AB214">
            <v>0</v>
          </cell>
          <cell r="AC214">
            <v>0</v>
          </cell>
          <cell r="AD214">
            <v>0</v>
          </cell>
        </row>
        <row r="215">
          <cell r="A215">
            <v>208</v>
          </cell>
          <cell r="B215" t="str">
            <v>Reigate and Banstead</v>
          </cell>
          <cell r="C215" t="str">
            <v>E3635</v>
          </cell>
          <cell r="D215">
            <v>50243048</v>
          </cell>
          <cell r="E215">
            <v>0</v>
          </cell>
          <cell r="F215">
            <v>0</v>
          </cell>
          <cell r="G215">
            <v>50243048</v>
          </cell>
          <cell r="H215">
            <v>160000</v>
          </cell>
          <cell r="I215">
            <v>0</v>
          </cell>
          <cell r="J215">
            <v>0</v>
          </cell>
          <cell r="K215">
            <v>160000</v>
          </cell>
          <cell r="L215">
            <v>1766000</v>
          </cell>
          <cell r="M215">
            <v>0</v>
          </cell>
          <cell r="N215">
            <v>0</v>
          </cell>
          <cell r="O215">
            <v>1766000</v>
          </cell>
          <cell r="P215">
            <v>48317048</v>
          </cell>
          <cell r="Q215">
            <v>0</v>
          </cell>
          <cell r="R215">
            <v>0</v>
          </cell>
          <cell r="S215">
            <v>48317048</v>
          </cell>
          <cell r="T215">
            <v>0</v>
          </cell>
          <cell r="U215">
            <v>0</v>
          </cell>
          <cell r="V215">
            <v>0</v>
          </cell>
          <cell r="W215">
            <v>0</v>
          </cell>
          <cell r="X215">
            <v>0</v>
          </cell>
          <cell r="Y215">
            <v>0</v>
          </cell>
          <cell r="Z215">
            <v>0</v>
          </cell>
          <cell r="AA215">
            <v>0</v>
          </cell>
          <cell r="AB215">
            <v>0</v>
          </cell>
          <cell r="AC215">
            <v>0</v>
          </cell>
          <cell r="AD215">
            <v>0</v>
          </cell>
        </row>
        <row r="216">
          <cell r="A216">
            <v>209</v>
          </cell>
          <cell r="B216" t="str">
            <v>Ribble Valley</v>
          </cell>
          <cell r="C216" t="str">
            <v>E2340</v>
          </cell>
          <cell r="D216">
            <v>12387753</v>
          </cell>
          <cell r="E216">
            <v>0</v>
          </cell>
          <cell r="F216">
            <v>1836420</v>
          </cell>
          <cell r="G216">
            <v>14224173</v>
          </cell>
          <cell r="H216">
            <v>142242</v>
          </cell>
          <cell r="I216">
            <v>0</v>
          </cell>
          <cell r="J216">
            <v>0</v>
          </cell>
          <cell r="K216">
            <v>142242</v>
          </cell>
          <cell r="L216">
            <v>75637</v>
          </cell>
          <cell r="M216">
            <v>0</v>
          </cell>
          <cell r="N216">
            <v>0</v>
          </cell>
          <cell r="O216">
            <v>75637</v>
          </cell>
          <cell r="P216">
            <v>12169874</v>
          </cell>
          <cell r="Q216">
            <v>0</v>
          </cell>
          <cell r="R216">
            <v>1836420</v>
          </cell>
          <cell r="S216">
            <v>14006294</v>
          </cell>
          <cell r="T216">
            <v>0</v>
          </cell>
          <cell r="U216">
            <v>0</v>
          </cell>
          <cell r="V216">
            <v>0</v>
          </cell>
          <cell r="W216">
            <v>0</v>
          </cell>
          <cell r="X216">
            <v>0</v>
          </cell>
          <cell r="Y216">
            <v>0</v>
          </cell>
          <cell r="Z216">
            <v>0</v>
          </cell>
          <cell r="AA216">
            <v>1826412</v>
          </cell>
          <cell r="AB216">
            <v>0</v>
          </cell>
          <cell r="AC216">
            <v>10008</v>
          </cell>
          <cell r="AD216">
            <v>0</v>
          </cell>
        </row>
        <row r="217">
          <cell r="A217">
            <v>210</v>
          </cell>
          <cell r="B217" t="str">
            <v>Richmond upon Thames</v>
          </cell>
          <cell r="C217" t="str">
            <v>E5047</v>
          </cell>
          <cell r="D217">
            <v>86851083</v>
          </cell>
          <cell r="E217">
            <v>0</v>
          </cell>
          <cell r="F217">
            <v>0</v>
          </cell>
          <cell r="G217">
            <v>86851083</v>
          </cell>
          <cell r="H217">
            <v>1314000</v>
          </cell>
          <cell r="I217">
            <v>0</v>
          </cell>
          <cell r="J217">
            <v>0</v>
          </cell>
          <cell r="K217">
            <v>1314000</v>
          </cell>
          <cell r="L217">
            <v>3069079</v>
          </cell>
          <cell r="M217">
            <v>0</v>
          </cell>
          <cell r="N217">
            <v>0</v>
          </cell>
          <cell r="O217">
            <v>3069079</v>
          </cell>
          <cell r="P217">
            <v>82468004</v>
          </cell>
          <cell r="Q217">
            <v>0</v>
          </cell>
          <cell r="R217">
            <v>0</v>
          </cell>
          <cell r="S217">
            <v>82468004</v>
          </cell>
          <cell r="T217">
            <v>0</v>
          </cell>
          <cell r="U217">
            <v>0</v>
          </cell>
          <cell r="V217">
            <v>0</v>
          </cell>
          <cell r="W217">
            <v>0</v>
          </cell>
          <cell r="X217">
            <v>0</v>
          </cell>
          <cell r="Y217">
            <v>0</v>
          </cell>
          <cell r="Z217">
            <v>0</v>
          </cell>
          <cell r="AA217">
            <v>0</v>
          </cell>
          <cell r="AB217">
            <v>0</v>
          </cell>
          <cell r="AC217">
            <v>0</v>
          </cell>
          <cell r="AD217">
            <v>0</v>
          </cell>
        </row>
        <row r="218">
          <cell r="A218">
            <v>211</v>
          </cell>
          <cell r="B218" t="str">
            <v>Richmondshire</v>
          </cell>
          <cell r="C218" t="str">
            <v>E2734</v>
          </cell>
          <cell r="D218">
            <v>13148670</v>
          </cell>
          <cell r="E218">
            <v>0</v>
          </cell>
          <cell r="F218">
            <v>0</v>
          </cell>
          <cell r="G218">
            <v>13148670</v>
          </cell>
          <cell r="H218">
            <v>200155</v>
          </cell>
          <cell r="I218">
            <v>0</v>
          </cell>
          <cell r="J218">
            <v>0</v>
          </cell>
          <cell r="K218">
            <v>200155</v>
          </cell>
          <cell r="L218">
            <v>300000</v>
          </cell>
          <cell r="M218">
            <v>0</v>
          </cell>
          <cell r="N218">
            <v>0</v>
          </cell>
          <cell r="O218">
            <v>300000</v>
          </cell>
          <cell r="P218">
            <v>12648515</v>
          </cell>
          <cell r="Q218">
            <v>0</v>
          </cell>
          <cell r="R218">
            <v>0</v>
          </cell>
          <cell r="S218">
            <v>12648515</v>
          </cell>
          <cell r="T218">
            <v>0</v>
          </cell>
          <cell r="U218">
            <v>0</v>
          </cell>
          <cell r="V218">
            <v>0</v>
          </cell>
          <cell r="W218">
            <v>0</v>
          </cell>
          <cell r="X218">
            <v>0</v>
          </cell>
          <cell r="Y218">
            <v>0</v>
          </cell>
          <cell r="Z218">
            <v>0</v>
          </cell>
          <cell r="AA218">
            <v>0</v>
          </cell>
          <cell r="AB218">
            <v>0</v>
          </cell>
          <cell r="AC218">
            <v>0</v>
          </cell>
          <cell r="AD218">
            <v>0</v>
          </cell>
        </row>
        <row r="219">
          <cell r="A219">
            <v>212</v>
          </cell>
          <cell r="B219" t="str">
            <v>Rochdale</v>
          </cell>
          <cell r="C219" t="str">
            <v>E4205</v>
          </cell>
          <cell r="D219">
            <v>63503529</v>
          </cell>
          <cell r="E219">
            <v>0</v>
          </cell>
          <cell r="F219">
            <v>0</v>
          </cell>
          <cell r="G219">
            <v>63503529</v>
          </cell>
          <cell r="H219">
            <v>1650000</v>
          </cell>
          <cell r="I219">
            <v>0</v>
          </cell>
          <cell r="J219">
            <v>0</v>
          </cell>
          <cell r="K219">
            <v>1650000</v>
          </cell>
          <cell r="L219">
            <v>1250000</v>
          </cell>
          <cell r="M219">
            <v>0</v>
          </cell>
          <cell r="N219">
            <v>0</v>
          </cell>
          <cell r="O219">
            <v>1250000</v>
          </cell>
          <cell r="P219">
            <v>60603529</v>
          </cell>
          <cell r="Q219">
            <v>0</v>
          </cell>
          <cell r="R219">
            <v>0</v>
          </cell>
          <cell r="S219">
            <v>60603529</v>
          </cell>
          <cell r="T219">
            <v>0</v>
          </cell>
          <cell r="U219">
            <v>0</v>
          </cell>
          <cell r="V219">
            <v>0</v>
          </cell>
          <cell r="W219">
            <v>0</v>
          </cell>
          <cell r="X219">
            <v>0</v>
          </cell>
          <cell r="Y219">
            <v>0</v>
          </cell>
          <cell r="Z219">
            <v>0</v>
          </cell>
          <cell r="AA219">
            <v>0</v>
          </cell>
          <cell r="AB219">
            <v>0</v>
          </cell>
          <cell r="AC219">
            <v>0</v>
          </cell>
          <cell r="AD219">
            <v>0</v>
          </cell>
        </row>
        <row r="220">
          <cell r="A220">
            <v>213</v>
          </cell>
          <cell r="B220" t="str">
            <v>Rochford</v>
          </cell>
          <cell r="C220" t="str">
            <v>E1540</v>
          </cell>
          <cell r="D220">
            <v>16900493</v>
          </cell>
          <cell r="E220">
            <v>0</v>
          </cell>
          <cell r="F220">
            <v>0</v>
          </cell>
          <cell r="G220">
            <v>16900493</v>
          </cell>
          <cell r="H220">
            <v>90000</v>
          </cell>
          <cell r="I220">
            <v>0</v>
          </cell>
          <cell r="J220">
            <v>0</v>
          </cell>
          <cell r="K220">
            <v>90000</v>
          </cell>
          <cell r="L220">
            <v>128379</v>
          </cell>
          <cell r="M220">
            <v>0</v>
          </cell>
          <cell r="N220">
            <v>0</v>
          </cell>
          <cell r="O220">
            <v>128379</v>
          </cell>
          <cell r="P220">
            <v>16682114</v>
          </cell>
          <cell r="Q220">
            <v>0</v>
          </cell>
          <cell r="R220">
            <v>0</v>
          </cell>
          <cell r="S220">
            <v>16682114</v>
          </cell>
          <cell r="T220">
            <v>0</v>
          </cell>
          <cell r="U220">
            <v>0</v>
          </cell>
          <cell r="V220">
            <v>0</v>
          </cell>
          <cell r="W220">
            <v>0</v>
          </cell>
          <cell r="X220">
            <v>0</v>
          </cell>
          <cell r="Y220">
            <v>0</v>
          </cell>
          <cell r="Z220">
            <v>0</v>
          </cell>
          <cell r="AA220">
            <v>0</v>
          </cell>
          <cell r="AB220">
            <v>0</v>
          </cell>
          <cell r="AC220">
            <v>0</v>
          </cell>
          <cell r="AD220">
            <v>0</v>
          </cell>
        </row>
        <row r="221">
          <cell r="A221">
            <v>214</v>
          </cell>
          <cell r="B221" t="str">
            <v>Rossendale</v>
          </cell>
          <cell r="C221" t="str">
            <v>E2341</v>
          </cell>
          <cell r="D221">
            <v>13737932</v>
          </cell>
          <cell r="E221">
            <v>0</v>
          </cell>
          <cell r="F221">
            <v>0</v>
          </cell>
          <cell r="G221">
            <v>13737932</v>
          </cell>
          <cell r="H221">
            <v>653000</v>
          </cell>
          <cell r="I221">
            <v>0</v>
          </cell>
          <cell r="J221">
            <v>0</v>
          </cell>
          <cell r="K221">
            <v>653000</v>
          </cell>
          <cell r="L221">
            <v>250000</v>
          </cell>
          <cell r="M221">
            <v>0</v>
          </cell>
          <cell r="N221">
            <v>0</v>
          </cell>
          <cell r="O221">
            <v>250000</v>
          </cell>
          <cell r="P221">
            <v>12834932</v>
          </cell>
          <cell r="Q221">
            <v>0</v>
          </cell>
          <cell r="R221">
            <v>0</v>
          </cell>
          <cell r="S221">
            <v>12834932</v>
          </cell>
          <cell r="T221">
            <v>0</v>
          </cell>
          <cell r="U221">
            <v>0</v>
          </cell>
          <cell r="V221">
            <v>0</v>
          </cell>
          <cell r="W221">
            <v>0</v>
          </cell>
          <cell r="X221">
            <v>0</v>
          </cell>
          <cell r="Y221">
            <v>0</v>
          </cell>
          <cell r="Z221">
            <v>0</v>
          </cell>
          <cell r="AA221">
            <v>0</v>
          </cell>
          <cell r="AB221">
            <v>0</v>
          </cell>
          <cell r="AC221">
            <v>0</v>
          </cell>
          <cell r="AD221">
            <v>0</v>
          </cell>
        </row>
        <row r="222">
          <cell r="A222">
            <v>215</v>
          </cell>
          <cell r="B222" t="str">
            <v>Rother</v>
          </cell>
          <cell r="C222" t="str">
            <v>E1436</v>
          </cell>
          <cell r="D222">
            <v>16319973.699999999</v>
          </cell>
          <cell r="E222">
            <v>0</v>
          </cell>
          <cell r="F222">
            <v>0</v>
          </cell>
          <cell r="G222">
            <v>16319973.699999999</v>
          </cell>
          <cell r="H222">
            <v>165000</v>
          </cell>
          <cell r="I222">
            <v>0</v>
          </cell>
          <cell r="J222">
            <v>0</v>
          </cell>
          <cell r="K222">
            <v>165000</v>
          </cell>
          <cell r="L222">
            <v>170000</v>
          </cell>
          <cell r="M222">
            <v>0</v>
          </cell>
          <cell r="N222">
            <v>0</v>
          </cell>
          <cell r="O222">
            <v>170000</v>
          </cell>
          <cell r="P222">
            <v>15984973.699999999</v>
          </cell>
          <cell r="Q222">
            <v>0</v>
          </cell>
          <cell r="R222">
            <v>0</v>
          </cell>
          <cell r="S222">
            <v>15984973.699999999</v>
          </cell>
          <cell r="T222">
            <v>0</v>
          </cell>
          <cell r="U222">
            <v>0</v>
          </cell>
          <cell r="V222">
            <v>0</v>
          </cell>
          <cell r="W222">
            <v>0</v>
          </cell>
          <cell r="X222">
            <v>0</v>
          </cell>
          <cell r="Y222">
            <v>0</v>
          </cell>
          <cell r="Z222">
            <v>0</v>
          </cell>
          <cell r="AA222">
            <v>0</v>
          </cell>
          <cell r="AB222">
            <v>0</v>
          </cell>
          <cell r="AC222">
            <v>0</v>
          </cell>
          <cell r="AD222">
            <v>0</v>
          </cell>
        </row>
        <row r="223">
          <cell r="A223">
            <v>216</v>
          </cell>
          <cell r="B223" t="str">
            <v>Rotherham</v>
          </cell>
          <cell r="C223" t="str">
            <v>E4403</v>
          </cell>
          <cell r="D223">
            <v>75294333.700000003</v>
          </cell>
          <cell r="E223">
            <v>0</v>
          </cell>
          <cell r="F223">
            <v>0</v>
          </cell>
          <cell r="G223">
            <v>75294333.700000003</v>
          </cell>
          <cell r="H223">
            <v>750000</v>
          </cell>
          <cell r="I223">
            <v>0</v>
          </cell>
          <cell r="J223">
            <v>0</v>
          </cell>
          <cell r="K223">
            <v>750000</v>
          </cell>
          <cell r="L223">
            <v>2290000</v>
          </cell>
          <cell r="M223">
            <v>0</v>
          </cell>
          <cell r="N223">
            <v>0</v>
          </cell>
          <cell r="O223">
            <v>2290000</v>
          </cell>
          <cell r="P223">
            <v>72254333.700000003</v>
          </cell>
          <cell r="Q223">
            <v>0</v>
          </cell>
          <cell r="R223">
            <v>0</v>
          </cell>
          <cell r="S223">
            <v>72254333.700000003</v>
          </cell>
          <cell r="T223">
            <v>151830</v>
          </cell>
          <cell r="U223">
            <v>0</v>
          </cell>
          <cell r="V223">
            <v>0</v>
          </cell>
          <cell r="W223">
            <v>151830</v>
          </cell>
          <cell r="X223">
            <v>0</v>
          </cell>
          <cell r="Y223">
            <v>0</v>
          </cell>
          <cell r="Z223">
            <v>0</v>
          </cell>
          <cell r="AA223">
            <v>321921.36</v>
          </cell>
          <cell r="AB223">
            <v>0</v>
          </cell>
          <cell r="AC223">
            <v>0</v>
          </cell>
          <cell r="AD223">
            <v>151830</v>
          </cell>
        </row>
        <row r="224">
          <cell r="A224">
            <v>217</v>
          </cell>
          <cell r="B224" t="str">
            <v>Rugby</v>
          </cell>
          <cell r="C224" t="str">
            <v>E3733</v>
          </cell>
          <cell r="D224">
            <v>41446223</v>
          </cell>
          <cell r="E224">
            <v>0</v>
          </cell>
          <cell r="F224">
            <v>0</v>
          </cell>
          <cell r="G224">
            <v>41446223</v>
          </cell>
          <cell r="H224">
            <v>156370</v>
          </cell>
          <cell r="I224">
            <v>0</v>
          </cell>
          <cell r="J224">
            <v>0</v>
          </cell>
          <cell r="K224">
            <v>156370</v>
          </cell>
          <cell r="L224">
            <v>0</v>
          </cell>
          <cell r="M224">
            <v>0</v>
          </cell>
          <cell r="N224">
            <v>0</v>
          </cell>
          <cell r="O224">
            <v>0</v>
          </cell>
          <cell r="P224">
            <v>41289853</v>
          </cell>
          <cell r="Q224">
            <v>0</v>
          </cell>
          <cell r="R224">
            <v>0</v>
          </cell>
          <cell r="S224">
            <v>41289853</v>
          </cell>
          <cell r="T224">
            <v>0</v>
          </cell>
          <cell r="U224">
            <v>0</v>
          </cell>
          <cell r="V224">
            <v>0</v>
          </cell>
          <cell r="W224">
            <v>0</v>
          </cell>
          <cell r="X224">
            <v>0</v>
          </cell>
          <cell r="Y224">
            <v>0</v>
          </cell>
          <cell r="Z224">
            <v>0</v>
          </cell>
          <cell r="AA224">
            <v>0</v>
          </cell>
          <cell r="AB224">
            <v>0</v>
          </cell>
          <cell r="AC224">
            <v>0</v>
          </cell>
          <cell r="AD224">
            <v>0</v>
          </cell>
        </row>
        <row r="225">
          <cell r="A225">
            <v>218</v>
          </cell>
          <cell r="B225" t="str">
            <v>Runnymede</v>
          </cell>
          <cell r="C225" t="str">
            <v>E3636</v>
          </cell>
          <cell r="D225">
            <v>44601723.600000001</v>
          </cell>
          <cell r="E225">
            <v>0</v>
          </cell>
          <cell r="F225">
            <v>0</v>
          </cell>
          <cell r="G225">
            <v>44601723.600000001</v>
          </cell>
          <cell r="H225">
            <v>448917.24</v>
          </cell>
          <cell r="I225">
            <v>0</v>
          </cell>
          <cell r="J225">
            <v>0</v>
          </cell>
          <cell r="K225">
            <v>448917.24</v>
          </cell>
          <cell r="L225">
            <v>210731.65</v>
          </cell>
          <cell r="M225">
            <v>0</v>
          </cell>
          <cell r="N225">
            <v>0</v>
          </cell>
          <cell r="O225">
            <v>210731.65</v>
          </cell>
          <cell r="P225">
            <v>43942074.700000003</v>
          </cell>
          <cell r="Q225">
            <v>0</v>
          </cell>
          <cell r="R225">
            <v>0</v>
          </cell>
          <cell r="S225">
            <v>43942074.700000003</v>
          </cell>
          <cell r="T225">
            <v>0</v>
          </cell>
          <cell r="U225">
            <v>0</v>
          </cell>
          <cell r="V225">
            <v>0</v>
          </cell>
          <cell r="W225">
            <v>0</v>
          </cell>
          <cell r="X225">
            <v>0</v>
          </cell>
          <cell r="Y225">
            <v>0</v>
          </cell>
          <cell r="Z225">
            <v>0</v>
          </cell>
          <cell r="AA225">
            <v>0</v>
          </cell>
          <cell r="AB225">
            <v>0</v>
          </cell>
          <cell r="AC225">
            <v>0</v>
          </cell>
          <cell r="AD225">
            <v>0</v>
          </cell>
        </row>
        <row r="226">
          <cell r="A226">
            <v>219</v>
          </cell>
          <cell r="B226" t="str">
            <v>Rushcliffe</v>
          </cell>
          <cell r="C226" t="str">
            <v>E3038</v>
          </cell>
          <cell r="D226">
            <v>27049930.300000001</v>
          </cell>
          <cell r="E226">
            <v>0</v>
          </cell>
          <cell r="F226">
            <v>0</v>
          </cell>
          <cell r="G226">
            <v>27049930.300000001</v>
          </cell>
          <cell r="H226">
            <v>230000</v>
          </cell>
          <cell r="I226">
            <v>0</v>
          </cell>
          <cell r="J226">
            <v>0</v>
          </cell>
          <cell r="K226">
            <v>230000</v>
          </cell>
          <cell r="L226">
            <v>330985</v>
          </cell>
          <cell r="M226">
            <v>0</v>
          </cell>
          <cell r="N226">
            <v>0</v>
          </cell>
          <cell r="O226">
            <v>330985</v>
          </cell>
          <cell r="P226">
            <v>26488945.300000001</v>
          </cell>
          <cell r="Q226">
            <v>0</v>
          </cell>
          <cell r="R226">
            <v>0</v>
          </cell>
          <cell r="S226">
            <v>26488945.300000001</v>
          </cell>
          <cell r="T226">
            <v>0</v>
          </cell>
          <cell r="U226">
            <v>0</v>
          </cell>
          <cell r="V226">
            <v>0</v>
          </cell>
          <cell r="W226">
            <v>0</v>
          </cell>
          <cell r="X226">
            <v>0</v>
          </cell>
          <cell r="Y226">
            <v>0</v>
          </cell>
          <cell r="Z226">
            <v>0</v>
          </cell>
          <cell r="AA226">
            <v>0</v>
          </cell>
          <cell r="AB226">
            <v>0</v>
          </cell>
          <cell r="AC226">
            <v>0</v>
          </cell>
          <cell r="AD226">
            <v>0</v>
          </cell>
        </row>
        <row r="227">
          <cell r="A227">
            <v>220</v>
          </cell>
          <cell r="B227" t="str">
            <v>Rushmoor</v>
          </cell>
          <cell r="C227" t="str">
            <v>E1740</v>
          </cell>
          <cell r="D227">
            <v>46216458.200000003</v>
          </cell>
          <cell r="E227">
            <v>0</v>
          </cell>
          <cell r="F227">
            <v>0</v>
          </cell>
          <cell r="G227">
            <v>46216458.200000003</v>
          </cell>
          <cell r="H227">
            <v>693246.87</v>
          </cell>
          <cell r="I227">
            <v>0</v>
          </cell>
          <cell r="J227">
            <v>0</v>
          </cell>
          <cell r="K227">
            <v>693246.87</v>
          </cell>
          <cell r="L227">
            <v>5569400</v>
          </cell>
          <cell r="M227">
            <v>0</v>
          </cell>
          <cell r="N227">
            <v>0</v>
          </cell>
          <cell r="O227">
            <v>5569400</v>
          </cell>
          <cell r="P227">
            <v>39953811.399999999</v>
          </cell>
          <cell r="Q227">
            <v>0</v>
          </cell>
          <cell r="R227">
            <v>0</v>
          </cell>
          <cell r="S227">
            <v>39953811.399999999</v>
          </cell>
          <cell r="T227">
            <v>0</v>
          </cell>
          <cell r="U227">
            <v>0</v>
          </cell>
          <cell r="V227">
            <v>0</v>
          </cell>
          <cell r="W227">
            <v>0</v>
          </cell>
          <cell r="X227">
            <v>0</v>
          </cell>
          <cell r="Y227">
            <v>0</v>
          </cell>
          <cell r="Z227">
            <v>0</v>
          </cell>
          <cell r="AA227">
            <v>0</v>
          </cell>
          <cell r="AB227">
            <v>0</v>
          </cell>
          <cell r="AC227">
            <v>0</v>
          </cell>
          <cell r="AD227">
            <v>0</v>
          </cell>
        </row>
        <row r="228">
          <cell r="A228">
            <v>221</v>
          </cell>
          <cell r="B228" t="str">
            <v>Rutland</v>
          </cell>
          <cell r="C228" t="str">
            <v>E2402</v>
          </cell>
          <cell r="D228">
            <v>10073966</v>
          </cell>
          <cell r="E228">
            <v>0</v>
          </cell>
          <cell r="F228">
            <v>0</v>
          </cell>
          <cell r="G228">
            <v>10073966</v>
          </cell>
          <cell r="H228">
            <v>101111</v>
          </cell>
          <cell r="I228">
            <v>0</v>
          </cell>
          <cell r="J228">
            <v>0</v>
          </cell>
          <cell r="K228">
            <v>101111</v>
          </cell>
          <cell r="L228">
            <v>18118</v>
          </cell>
          <cell r="M228">
            <v>0</v>
          </cell>
          <cell r="N228">
            <v>0</v>
          </cell>
          <cell r="O228">
            <v>18118</v>
          </cell>
          <cell r="P228">
            <v>9954737</v>
          </cell>
          <cell r="Q228">
            <v>0</v>
          </cell>
          <cell r="R228">
            <v>0</v>
          </cell>
          <cell r="S228">
            <v>9954737</v>
          </cell>
          <cell r="T228">
            <v>0</v>
          </cell>
          <cell r="U228">
            <v>0</v>
          </cell>
          <cell r="V228">
            <v>0</v>
          </cell>
          <cell r="W228">
            <v>0</v>
          </cell>
          <cell r="X228">
            <v>0</v>
          </cell>
          <cell r="Y228">
            <v>0</v>
          </cell>
          <cell r="Z228">
            <v>0</v>
          </cell>
          <cell r="AA228">
            <v>0</v>
          </cell>
          <cell r="AB228">
            <v>0</v>
          </cell>
          <cell r="AC228">
            <v>0</v>
          </cell>
          <cell r="AD228">
            <v>0</v>
          </cell>
        </row>
        <row r="229">
          <cell r="A229">
            <v>222</v>
          </cell>
          <cell r="B229" t="str">
            <v>Ryedale</v>
          </cell>
          <cell r="C229" t="str">
            <v>E2755</v>
          </cell>
          <cell r="D229">
            <v>16714686</v>
          </cell>
          <cell r="E229">
            <v>0</v>
          </cell>
          <cell r="F229">
            <v>0</v>
          </cell>
          <cell r="G229">
            <v>16714686</v>
          </cell>
          <cell r="H229">
            <v>200000</v>
          </cell>
          <cell r="I229">
            <v>0</v>
          </cell>
          <cell r="J229">
            <v>0</v>
          </cell>
          <cell r="K229">
            <v>200000</v>
          </cell>
          <cell r="L229">
            <v>272076</v>
          </cell>
          <cell r="M229">
            <v>0</v>
          </cell>
          <cell r="N229">
            <v>0</v>
          </cell>
          <cell r="O229">
            <v>272076</v>
          </cell>
          <cell r="P229">
            <v>16242610</v>
          </cell>
          <cell r="Q229">
            <v>0</v>
          </cell>
          <cell r="R229">
            <v>0</v>
          </cell>
          <cell r="S229">
            <v>16242610</v>
          </cell>
          <cell r="T229">
            <v>0</v>
          </cell>
          <cell r="U229">
            <v>0</v>
          </cell>
          <cell r="V229">
            <v>0</v>
          </cell>
          <cell r="W229">
            <v>0</v>
          </cell>
          <cell r="X229">
            <v>0</v>
          </cell>
          <cell r="Y229">
            <v>0</v>
          </cell>
          <cell r="Z229">
            <v>0</v>
          </cell>
          <cell r="AA229">
            <v>0</v>
          </cell>
          <cell r="AB229">
            <v>0</v>
          </cell>
          <cell r="AC229">
            <v>0</v>
          </cell>
          <cell r="AD229">
            <v>0</v>
          </cell>
        </row>
        <row r="230">
          <cell r="A230">
            <v>223</v>
          </cell>
          <cell r="B230" t="str">
            <v>Salford</v>
          </cell>
          <cell r="C230" t="str">
            <v>E4206</v>
          </cell>
          <cell r="D230">
            <v>99239748</v>
          </cell>
          <cell r="E230">
            <v>0</v>
          </cell>
          <cell r="F230">
            <v>0</v>
          </cell>
          <cell r="G230">
            <v>99239748</v>
          </cell>
          <cell r="H230">
            <v>2963000</v>
          </cell>
          <cell r="I230">
            <v>0</v>
          </cell>
          <cell r="J230">
            <v>0</v>
          </cell>
          <cell r="K230">
            <v>2963000</v>
          </cell>
          <cell r="L230">
            <v>6654000</v>
          </cell>
          <cell r="M230">
            <v>0</v>
          </cell>
          <cell r="N230">
            <v>0</v>
          </cell>
          <cell r="O230">
            <v>6654000</v>
          </cell>
          <cell r="P230">
            <v>89622748</v>
          </cell>
          <cell r="Q230">
            <v>0</v>
          </cell>
          <cell r="R230">
            <v>0</v>
          </cell>
          <cell r="S230">
            <v>89622748</v>
          </cell>
          <cell r="T230">
            <v>0</v>
          </cell>
          <cell r="U230">
            <v>0</v>
          </cell>
          <cell r="V230">
            <v>0</v>
          </cell>
          <cell r="W230">
            <v>0</v>
          </cell>
          <cell r="X230">
            <v>0</v>
          </cell>
          <cell r="Y230">
            <v>0</v>
          </cell>
          <cell r="Z230">
            <v>0</v>
          </cell>
          <cell r="AA230">
            <v>0</v>
          </cell>
          <cell r="AB230">
            <v>0</v>
          </cell>
          <cell r="AC230">
            <v>0</v>
          </cell>
          <cell r="AD230">
            <v>0</v>
          </cell>
        </row>
        <row r="231">
          <cell r="A231">
            <v>224</v>
          </cell>
          <cell r="B231" t="str">
            <v>Sandwell</v>
          </cell>
          <cell r="C231" t="str">
            <v>E4604</v>
          </cell>
          <cell r="D231">
            <v>105042455</v>
          </cell>
          <cell r="E231">
            <v>0</v>
          </cell>
          <cell r="F231">
            <v>0</v>
          </cell>
          <cell r="G231">
            <v>105042455</v>
          </cell>
          <cell r="H231">
            <v>1666264</v>
          </cell>
          <cell r="I231">
            <v>0</v>
          </cell>
          <cell r="J231">
            <v>0</v>
          </cell>
          <cell r="K231">
            <v>1666264</v>
          </cell>
          <cell r="L231">
            <v>2650812</v>
          </cell>
          <cell r="M231">
            <v>0</v>
          </cell>
          <cell r="N231">
            <v>0</v>
          </cell>
          <cell r="O231">
            <v>2650812</v>
          </cell>
          <cell r="P231">
            <v>100725379</v>
          </cell>
          <cell r="Q231">
            <v>0</v>
          </cell>
          <cell r="R231">
            <v>0</v>
          </cell>
          <cell r="S231">
            <v>100725379</v>
          </cell>
          <cell r="T231">
            <v>0</v>
          </cell>
          <cell r="U231">
            <v>0</v>
          </cell>
          <cell r="V231">
            <v>0</v>
          </cell>
          <cell r="W231">
            <v>0</v>
          </cell>
          <cell r="X231">
            <v>0</v>
          </cell>
          <cell r="Y231">
            <v>0</v>
          </cell>
          <cell r="Z231">
            <v>0</v>
          </cell>
          <cell r="AA231">
            <v>0</v>
          </cell>
          <cell r="AB231">
            <v>0</v>
          </cell>
          <cell r="AC231">
            <v>0</v>
          </cell>
          <cell r="AD231">
            <v>0</v>
          </cell>
        </row>
        <row r="232">
          <cell r="A232">
            <v>225</v>
          </cell>
          <cell r="B232" t="str">
            <v>Scarborough</v>
          </cell>
          <cell r="C232" t="str">
            <v>E2736</v>
          </cell>
          <cell r="D232">
            <v>33496353</v>
          </cell>
          <cell r="E232">
            <v>0</v>
          </cell>
          <cell r="F232">
            <v>0</v>
          </cell>
          <cell r="G232">
            <v>33496353</v>
          </cell>
          <cell r="H232">
            <v>418704</v>
          </cell>
          <cell r="I232">
            <v>0</v>
          </cell>
          <cell r="J232">
            <v>0</v>
          </cell>
          <cell r="K232">
            <v>418704</v>
          </cell>
          <cell r="L232">
            <v>351673</v>
          </cell>
          <cell r="M232">
            <v>0</v>
          </cell>
          <cell r="N232">
            <v>0</v>
          </cell>
          <cell r="O232">
            <v>351673</v>
          </cell>
          <cell r="P232">
            <v>32725976</v>
          </cell>
          <cell r="Q232">
            <v>0</v>
          </cell>
          <cell r="R232">
            <v>0</v>
          </cell>
          <cell r="S232">
            <v>32725976</v>
          </cell>
          <cell r="T232">
            <v>0</v>
          </cell>
          <cell r="U232">
            <v>0</v>
          </cell>
          <cell r="V232">
            <v>0</v>
          </cell>
          <cell r="W232">
            <v>0</v>
          </cell>
          <cell r="X232">
            <v>0</v>
          </cell>
          <cell r="Y232">
            <v>0</v>
          </cell>
          <cell r="Z232">
            <v>0</v>
          </cell>
          <cell r="AA232">
            <v>0</v>
          </cell>
          <cell r="AB232">
            <v>0</v>
          </cell>
          <cell r="AC232">
            <v>0</v>
          </cell>
          <cell r="AD232">
            <v>0</v>
          </cell>
        </row>
        <row r="233">
          <cell r="A233">
            <v>226</v>
          </cell>
          <cell r="B233" t="str">
            <v>Sedgemoor</v>
          </cell>
          <cell r="C233" t="str">
            <v>E3332</v>
          </cell>
          <cell r="D233">
            <v>36834892</v>
          </cell>
          <cell r="E233">
            <v>0</v>
          </cell>
          <cell r="F233">
            <v>0</v>
          </cell>
          <cell r="G233">
            <v>36834892</v>
          </cell>
          <cell r="H233">
            <v>379309</v>
          </cell>
          <cell r="I233">
            <v>0</v>
          </cell>
          <cell r="J233">
            <v>0</v>
          </cell>
          <cell r="K233">
            <v>379309</v>
          </cell>
          <cell r="L233">
            <v>854244</v>
          </cell>
          <cell r="M233">
            <v>0</v>
          </cell>
          <cell r="N233">
            <v>0</v>
          </cell>
          <cell r="O233">
            <v>854244</v>
          </cell>
          <cell r="P233">
            <v>35601339</v>
          </cell>
          <cell r="Q233">
            <v>0</v>
          </cell>
          <cell r="R233">
            <v>0</v>
          </cell>
          <cell r="S233">
            <v>35601339</v>
          </cell>
          <cell r="T233">
            <v>82580</v>
          </cell>
          <cell r="U233">
            <v>0</v>
          </cell>
          <cell r="V233">
            <v>0</v>
          </cell>
          <cell r="W233">
            <v>82580</v>
          </cell>
          <cell r="X233">
            <v>0</v>
          </cell>
          <cell r="Y233">
            <v>0</v>
          </cell>
          <cell r="Z233">
            <v>0</v>
          </cell>
          <cell r="AA233">
            <v>0</v>
          </cell>
          <cell r="AB233">
            <v>0</v>
          </cell>
          <cell r="AC233">
            <v>0</v>
          </cell>
          <cell r="AD233">
            <v>82580</v>
          </cell>
        </row>
        <row r="234">
          <cell r="A234">
            <v>227</v>
          </cell>
          <cell r="B234" t="str">
            <v>Sefton</v>
          </cell>
          <cell r="C234" t="str">
            <v>E4304</v>
          </cell>
          <cell r="D234">
            <v>67411505</v>
          </cell>
          <cell r="E234">
            <v>0</v>
          </cell>
          <cell r="F234">
            <v>0</v>
          </cell>
          <cell r="G234">
            <v>67411505</v>
          </cell>
          <cell r="H234">
            <v>1461683</v>
          </cell>
          <cell r="I234">
            <v>0</v>
          </cell>
          <cell r="J234">
            <v>0</v>
          </cell>
          <cell r="K234">
            <v>1461683</v>
          </cell>
          <cell r="L234">
            <v>3758613</v>
          </cell>
          <cell r="M234">
            <v>0</v>
          </cell>
          <cell r="N234">
            <v>0</v>
          </cell>
          <cell r="O234">
            <v>3758613</v>
          </cell>
          <cell r="P234">
            <v>62191209</v>
          </cell>
          <cell r="Q234">
            <v>0</v>
          </cell>
          <cell r="R234">
            <v>0</v>
          </cell>
          <cell r="S234">
            <v>62191209</v>
          </cell>
          <cell r="T234">
            <v>0</v>
          </cell>
          <cell r="U234">
            <v>0</v>
          </cell>
          <cell r="V234">
            <v>0</v>
          </cell>
          <cell r="W234">
            <v>0</v>
          </cell>
          <cell r="X234">
            <v>0</v>
          </cell>
          <cell r="Y234">
            <v>0</v>
          </cell>
          <cell r="Z234">
            <v>0</v>
          </cell>
          <cell r="AA234">
            <v>0</v>
          </cell>
          <cell r="AB234">
            <v>0</v>
          </cell>
          <cell r="AC234">
            <v>0</v>
          </cell>
          <cell r="AD234">
            <v>0</v>
          </cell>
        </row>
        <row r="235">
          <cell r="A235">
            <v>228</v>
          </cell>
          <cell r="B235" t="str">
            <v>Selby</v>
          </cell>
          <cell r="C235" t="str">
            <v>E2757</v>
          </cell>
          <cell r="D235">
            <v>42283441.600000001</v>
          </cell>
          <cell r="E235">
            <v>0</v>
          </cell>
          <cell r="F235">
            <v>0</v>
          </cell>
          <cell r="G235">
            <v>42283441.600000001</v>
          </cell>
          <cell r="H235">
            <v>126850</v>
          </cell>
          <cell r="I235">
            <v>0</v>
          </cell>
          <cell r="J235">
            <v>0</v>
          </cell>
          <cell r="K235">
            <v>126850</v>
          </cell>
          <cell r="L235">
            <v>240967</v>
          </cell>
          <cell r="M235">
            <v>0</v>
          </cell>
          <cell r="N235">
            <v>0</v>
          </cell>
          <cell r="O235">
            <v>240967</v>
          </cell>
          <cell r="P235">
            <v>41915624.600000001</v>
          </cell>
          <cell r="Q235">
            <v>0</v>
          </cell>
          <cell r="R235">
            <v>0</v>
          </cell>
          <cell r="S235">
            <v>41915624.600000001</v>
          </cell>
          <cell r="T235">
            <v>19405</v>
          </cell>
          <cell r="U235">
            <v>0</v>
          </cell>
          <cell r="V235">
            <v>0</v>
          </cell>
          <cell r="W235">
            <v>19405</v>
          </cell>
          <cell r="X235">
            <v>0</v>
          </cell>
          <cell r="Y235">
            <v>0</v>
          </cell>
          <cell r="Z235">
            <v>0</v>
          </cell>
          <cell r="AA235">
            <v>0</v>
          </cell>
          <cell r="AB235">
            <v>0</v>
          </cell>
          <cell r="AC235">
            <v>0</v>
          </cell>
          <cell r="AD235">
            <v>19405</v>
          </cell>
        </row>
        <row r="236">
          <cell r="A236">
            <v>229</v>
          </cell>
          <cell r="B236" t="str">
            <v>Sevenoaks</v>
          </cell>
          <cell r="C236" t="str">
            <v>E2239</v>
          </cell>
          <cell r="D236">
            <v>35672099.700000003</v>
          </cell>
          <cell r="E236">
            <v>0</v>
          </cell>
          <cell r="F236">
            <v>0</v>
          </cell>
          <cell r="G236">
            <v>35672099.700000003</v>
          </cell>
          <cell r="H236">
            <v>550000</v>
          </cell>
          <cell r="I236">
            <v>0</v>
          </cell>
          <cell r="J236">
            <v>0</v>
          </cell>
          <cell r="K236">
            <v>550000</v>
          </cell>
          <cell r="L236">
            <v>2640000</v>
          </cell>
          <cell r="M236">
            <v>0</v>
          </cell>
          <cell r="N236">
            <v>0</v>
          </cell>
          <cell r="O236">
            <v>2640000</v>
          </cell>
          <cell r="P236">
            <v>32482099.699999999</v>
          </cell>
          <cell r="Q236">
            <v>0</v>
          </cell>
          <cell r="R236">
            <v>0</v>
          </cell>
          <cell r="S236">
            <v>32482099.699999999</v>
          </cell>
          <cell r="T236">
            <v>0</v>
          </cell>
          <cell r="U236">
            <v>0</v>
          </cell>
          <cell r="V236">
            <v>0</v>
          </cell>
          <cell r="W236">
            <v>0</v>
          </cell>
          <cell r="X236">
            <v>0</v>
          </cell>
          <cell r="Y236">
            <v>0</v>
          </cell>
          <cell r="Z236">
            <v>0</v>
          </cell>
          <cell r="AA236">
            <v>0</v>
          </cell>
          <cell r="AB236">
            <v>0</v>
          </cell>
          <cell r="AC236">
            <v>0</v>
          </cell>
          <cell r="AD236">
            <v>0</v>
          </cell>
        </row>
        <row r="237">
          <cell r="A237">
            <v>230</v>
          </cell>
          <cell r="B237" t="str">
            <v>Sheffield</v>
          </cell>
          <cell r="C237" t="str">
            <v>E4404</v>
          </cell>
          <cell r="D237">
            <v>210383790</v>
          </cell>
          <cell r="E237">
            <v>1153682</v>
          </cell>
          <cell r="F237">
            <v>1487179</v>
          </cell>
          <cell r="G237">
            <v>213024651</v>
          </cell>
          <cell r="H237">
            <v>1444063.27</v>
          </cell>
          <cell r="I237">
            <v>7918.81</v>
          </cell>
          <cell r="J237">
            <v>10207.92</v>
          </cell>
          <cell r="K237">
            <v>1462190</v>
          </cell>
          <cell r="L237">
            <v>5017971.67</v>
          </cell>
          <cell r="M237">
            <v>9536</v>
          </cell>
          <cell r="N237">
            <v>0</v>
          </cell>
          <cell r="O237">
            <v>5027507.67</v>
          </cell>
          <cell r="P237">
            <v>203921755</v>
          </cell>
          <cell r="Q237">
            <v>1136227.19</v>
          </cell>
          <cell r="R237">
            <v>1476971.08</v>
          </cell>
          <cell r="S237">
            <v>206534953</v>
          </cell>
          <cell r="T237">
            <v>0</v>
          </cell>
          <cell r="U237">
            <v>0</v>
          </cell>
          <cell r="V237">
            <v>0</v>
          </cell>
          <cell r="W237">
            <v>0</v>
          </cell>
          <cell r="X237">
            <v>0</v>
          </cell>
          <cell r="Y237">
            <v>0</v>
          </cell>
          <cell r="Z237">
            <v>1510810.97</v>
          </cell>
          <cell r="AA237">
            <v>1606914.06</v>
          </cell>
          <cell r="AB237">
            <v>0</v>
          </cell>
          <cell r="AC237">
            <v>0</v>
          </cell>
          <cell r="AD237">
            <v>0</v>
          </cell>
        </row>
        <row r="238">
          <cell r="A238">
            <v>231</v>
          </cell>
          <cell r="B238" t="str">
            <v>Shepway</v>
          </cell>
          <cell r="C238" t="str">
            <v>E2240</v>
          </cell>
          <cell r="D238">
            <v>26786703.100000001</v>
          </cell>
          <cell r="E238">
            <v>0</v>
          </cell>
          <cell r="F238">
            <v>0</v>
          </cell>
          <cell r="G238">
            <v>26786703.100000001</v>
          </cell>
          <cell r="H238">
            <v>432895</v>
          </cell>
          <cell r="I238">
            <v>0</v>
          </cell>
          <cell r="J238">
            <v>0</v>
          </cell>
          <cell r="K238">
            <v>432895</v>
          </cell>
          <cell r="L238">
            <v>365516.38</v>
          </cell>
          <cell r="M238">
            <v>0</v>
          </cell>
          <cell r="N238">
            <v>0</v>
          </cell>
          <cell r="O238">
            <v>365516.38</v>
          </cell>
          <cell r="P238">
            <v>25988291.699999999</v>
          </cell>
          <cell r="Q238">
            <v>0</v>
          </cell>
          <cell r="R238">
            <v>0</v>
          </cell>
          <cell r="S238">
            <v>25988291.699999999</v>
          </cell>
          <cell r="T238">
            <v>0</v>
          </cell>
          <cell r="U238">
            <v>0</v>
          </cell>
          <cell r="V238">
            <v>0</v>
          </cell>
          <cell r="W238">
            <v>0</v>
          </cell>
          <cell r="X238">
            <v>0</v>
          </cell>
          <cell r="Y238">
            <v>0</v>
          </cell>
          <cell r="Z238">
            <v>0</v>
          </cell>
          <cell r="AA238">
            <v>0</v>
          </cell>
          <cell r="AB238">
            <v>0</v>
          </cell>
          <cell r="AC238">
            <v>0</v>
          </cell>
          <cell r="AD238">
            <v>0</v>
          </cell>
        </row>
        <row r="239">
          <cell r="A239">
            <v>232</v>
          </cell>
          <cell r="B239" t="str">
            <v>Shropshire UA</v>
          </cell>
          <cell r="C239" t="str">
            <v>E3202</v>
          </cell>
          <cell r="D239">
            <v>77886908.200000003</v>
          </cell>
          <cell r="E239">
            <v>0</v>
          </cell>
          <cell r="F239">
            <v>0</v>
          </cell>
          <cell r="G239">
            <v>77886908.200000003</v>
          </cell>
          <cell r="H239">
            <v>778869</v>
          </cell>
          <cell r="I239">
            <v>0</v>
          </cell>
          <cell r="J239">
            <v>0</v>
          </cell>
          <cell r="K239">
            <v>778869</v>
          </cell>
          <cell r="L239">
            <v>454420.78</v>
          </cell>
          <cell r="M239">
            <v>0</v>
          </cell>
          <cell r="N239">
            <v>0</v>
          </cell>
          <cell r="O239">
            <v>454420.78</v>
          </cell>
          <cell r="P239">
            <v>76653618.400000006</v>
          </cell>
          <cell r="Q239">
            <v>0</v>
          </cell>
          <cell r="R239">
            <v>0</v>
          </cell>
          <cell r="S239">
            <v>76653618.400000006</v>
          </cell>
          <cell r="T239">
            <v>0</v>
          </cell>
          <cell r="U239">
            <v>0</v>
          </cell>
          <cell r="V239">
            <v>0</v>
          </cell>
          <cell r="W239">
            <v>0</v>
          </cell>
          <cell r="X239">
            <v>0</v>
          </cell>
          <cell r="Y239">
            <v>0</v>
          </cell>
          <cell r="Z239">
            <v>0</v>
          </cell>
          <cell r="AA239">
            <v>0</v>
          </cell>
          <cell r="AB239">
            <v>0</v>
          </cell>
          <cell r="AC239">
            <v>0</v>
          </cell>
          <cell r="AD239">
            <v>0</v>
          </cell>
        </row>
        <row r="240">
          <cell r="A240">
            <v>233</v>
          </cell>
          <cell r="B240" t="str">
            <v>Slough</v>
          </cell>
          <cell r="C240" t="str">
            <v>E0304</v>
          </cell>
          <cell r="D240">
            <v>95311411</v>
          </cell>
          <cell r="E240">
            <v>0</v>
          </cell>
          <cell r="F240">
            <v>0</v>
          </cell>
          <cell r="G240">
            <v>95311411</v>
          </cell>
          <cell r="H240">
            <v>1906228</v>
          </cell>
          <cell r="I240">
            <v>0</v>
          </cell>
          <cell r="J240">
            <v>0</v>
          </cell>
          <cell r="K240">
            <v>1906228</v>
          </cell>
          <cell r="L240">
            <v>1069795</v>
          </cell>
          <cell r="M240">
            <v>0</v>
          </cell>
          <cell r="N240">
            <v>0</v>
          </cell>
          <cell r="O240">
            <v>1069795</v>
          </cell>
          <cell r="P240">
            <v>92335388</v>
          </cell>
          <cell r="Q240">
            <v>0</v>
          </cell>
          <cell r="R240">
            <v>0</v>
          </cell>
          <cell r="S240">
            <v>92335388</v>
          </cell>
          <cell r="T240">
            <v>0</v>
          </cell>
          <cell r="U240">
            <v>0</v>
          </cell>
          <cell r="V240">
            <v>0</v>
          </cell>
          <cell r="W240">
            <v>0</v>
          </cell>
          <cell r="X240">
            <v>0</v>
          </cell>
          <cell r="Y240">
            <v>0</v>
          </cell>
          <cell r="Z240">
            <v>0</v>
          </cell>
          <cell r="AA240">
            <v>0</v>
          </cell>
          <cell r="AB240">
            <v>0</v>
          </cell>
          <cell r="AC240">
            <v>0</v>
          </cell>
          <cell r="AD240">
            <v>0</v>
          </cell>
        </row>
        <row r="241">
          <cell r="A241">
            <v>234</v>
          </cell>
          <cell r="B241" t="str">
            <v>Solihull</v>
          </cell>
          <cell r="C241" t="str">
            <v>E4605</v>
          </cell>
          <cell r="D241">
            <v>115239299</v>
          </cell>
          <cell r="E241">
            <v>0</v>
          </cell>
          <cell r="F241">
            <v>0</v>
          </cell>
          <cell r="G241">
            <v>115239299</v>
          </cell>
          <cell r="H241">
            <v>377000</v>
          </cell>
          <cell r="I241">
            <v>0</v>
          </cell>
          <cell r="J241">
            <v>0</v>
          </cell>
          <cell r="K241">
            <v>377000</v>
          </cell>
          <cell r="L241">
            <v>781068</v>
          </cell>
          <cell r="M241">
            <v>0</v>
          </cell>
          <cell r="N241">
            <v>0</v>
          </cell>
          <cell r="O241">
            <v>781068</v>
          </cell>
          <cell r="P241">
            <v>114081231</v>
          </cell>
          <cell r="Q241">
            <v>0</v>
          </cell>
          <cell r="R241">
            <v>0</v>
          </cell>
          <cell r="S241">
            <v>114081231</v>
          </cell>
          <cell r="T241">
            <v>0</v>
          </cell>
          <cell r="U241">
            <v>0</v>
          </cell>
          <cell r="V241">
            <v>0</v>
          </cell>
          <cell r="W241">
            <v>0</v>
          </cell>
          <cell r="X241">
            <v>0</v>
          </cell>
          <cell r="Y241">
            <v>0</v>
          </cell>
          <cell r="Z241">
            <v>0</v>
          </cell>
          <cell r="AA241">
            <v>0</v>
          </cell>
          <cell r="AB241">
            <v>0</v>
          </cell>
          <cell r="AC241">
            <v>0</v>
          </cell>
          <cell r="AD241">
            <v>0</v>
          </cell>
        </row>
        <row r="242">
          <cell r="A242">
            <v>235</v>
          </cell>
          <cell r="B242" t="str">
            <v>South Bucks</v>
          </cell>
          <cell r="C242" t="str">
            <v>E0434</v>
          </cell>
          <cell r="D242">
            <v>27076429</v>
          </cell>
          <cell r="E242">
            <v>0</v>
          </cell>
          <cell r="F242">
            <v>0</v>
          </cell>
          <cell r="G242">
            <v>27076429</v>
          </cell>
          <cell r="H242">
            <v>270764</v>
          </cell>
          <cell r="I242">
            <v>0</v>
          </cell>
          <cell r="J242">
            <v>0</v>
          </cell>
          <cell r="K242">
            <v>270764</v>
          </cell>
          <cell r="L242">
            <v>159456</v>
          </cell>
          <cell r="M242">
            <v>0</v>
          </cell>
          <cell r="N242">
            <v>0</v>
          </cell>
          <cell r="O242">
            <v>159456</v>
          </cell>
          <cell r="P242">
            <v>26646209</v>
          </cell>
          <cell r="Q242">
            <v>0</v>
          </cell>
          <cell r="R242">
            <v>0</v>
          </cell>
          <cell r="S242">
            <v>26646209</v>
          </cell>
          <cell r="T242">
            <v>0</v>
          </cell>
          <cell r="U242">
            <v>0</v>
          </cell>
          <cell r="V242">
            <v>0</v>
          </cell>
          <cell r="W242">
            <v>0</v>
          </cell>
          <cell r="X242">
            <v>0</v>
          </cell>
          <cell r="Y242">
            <v>0</v>
          </cell>
          <cell r="Z242">
            <v>0</v>
          </cell>
          <cell r="AA242">
            <v>0</v>
          </cell>
          <cell r="AB242">
            <v>0</v>
          </cell>
          <cell r="AC242">
            <v>0</v>
          </cell>
          <cell r="AD242">
            <v>0</v>
          </cell>
        </row>
        <row r="243">
          <cell r="A243">
            <v>236</v>
          </cell>
          <cell r="B243" t="str">
            <v>South Cambridgeshire</v>
          </cell>
          <cell r="C243" t="str">
            <v>E0536</v>
          </cell>
          <cell r="D243">
            <v>69257246</v>
          </cell>
          <cell r="E243">
            <v>0</v>
          </cell>
          <cell r="F243">
            <v>0</v>
          </cell>
          <cell r="G243">
            <v>69257246</v>
          </cell>
          <cell r="H243">
            <v>258300</v>
          </cell>
          <cell r="I243">
            <v>0</v>
          </cell>
          <cell r="J243">
            <v>0</v>
          </cell>
          <cell r="K243">
            <v>258300</v>
          </cell>
          <cell r="L243">
            <v>1200000</v>
          </cell>
          <cell r="M243">
            <v>0</v>
          </cell>
          <cell r="N243">
            <v>0</v>
          </cell>
          <cell r="O243">
            <v>1200000</v>
          </cell>
          <cell r="P243">
            <v>67798946</v>
          </cell>
          <cell r="Q243">
            <v>0</v>
          </cell>
          <cell r="R243">
            <v>0</v>
          </cell>
          <cell r="S243">
            <v>67798946</v>
          </cell>
          <cell r="T243">
            <v>0</v>
          </cell>
          <cell r="U243">
            <v>0</v>
          </cell>
          <cell r="V243">
            <v>0</v>
          </cell>
          <cell r="W243">
            <v>0</v>
          </cell>
          <cell r="X243">
            <v>0</v>
          </cell>
          <cell r="Y243">
            <v>0</v>
          </cell>
          <cell r="Z243">
            <v>0</v>
          </cell>
          <cell r="AA243">
            <v>0</v>
          </cell>
          <cell r="AB243">
            <v>0</v>
          </cell>
          <cell r="AC243">
            <v>0</v>
          </cell>
          <cell r="AD243">
            <v>0</v>
          </cell>
        </row>
        <row r="244">
          <cell r="A244">
            <v>237</v>
          </cell>
          <cell r="B244" t="str">
            <v>South Derbyshire</v>
          </cell>
          <cell r="C244" t="str">
            <v>E1039</v>
          </cell>
          <cell r="D244">
            <v>22930471</v>
          </cell>
          <cell r="E244">
            <v>0</v>
          </cell>
          <cell r="F244">
            <v>0</v>
          </cell>
          <cell r="G244">
            <v>22930471</v>
          </cell>
          <cell r="H244">
            <v>1186999</v>
          </cell>
          <cell r="I244">
            <v>0</v>
          </cell>
          <cell r="J244">
            <v>0</v>
          </cell>
          <cell r="K244">
            <v>1186999</v>
          </cell>
          <cell r="L244">
            <v>583871</v>
          </cell>
          <cell r="M244">
            <v>0</v>
          </cell>
          <cell r="N244">
            <v>0</v>
          </cell>
          <cell r="O244">
            <v>583871</v>
          </cell>
          <cell r="P244">
            <v>21159601</v>
          </cell>
          <cell r="Q244">
            <v>0</v>
          </cell>
          <cell r="R244">
            <v>0</v>
          </cell>
          <cell r="S244">
            <v>21159601</v>
          </cell>
          <cell r="T244">
            <v>0</v>
          </cell>
          <cell r="U244">
            <v>0</v>
          </cell>
          <cell r="V244">
            <v>0</v>
          </cell>
          <cell r="W244">
            <v>0</v>
          </cell>
          <cell r="X244">
            <v>0</v>
          </cell>
          <cell r="Y244">
            <v>0</v>
          </cell>
          <cell r="Z244">
            <v>0</v>
          </cell>
          <cell r="AA244">
            <v>0</v>
          </cell>
          <cell r="AB244">
            <v>0</v>
          </cell>
          <cell r="AC244">
            <v>0</v>
          </cell>
          <cell r="AD244">
            <v>0</v>
          </cell>
        </row>
        <row r="245">
          <cell r="A245">
            <v>238</v>
          </cell>
          <cell r="B245" t="str">
            <v>South Gloucestershire</v>
          </cell>
          <cell r="C245" t="str">
            <v>E0103</v>
          </cell>
          <cell r="D245">
            <v>134168526</v>
          </cell>
          <cell r="E245">
            <v>4519793</v>
          </cell>
          <cell r="F245">
            <v>0</v>
          </cell>
          <cell r="G245">
            <v>138688319</v>
          </cell>
          <cell r="H245">
            <v>500000</v>
          </cell>
          <cell r="I245">
            <v>0</v>
          </cell>
          <cell r="J245">
            <v>0</v>
          </cell>
          <cell r="K245">
            <v>500000</v>
          </cell>
          <cell r="L245">
            <v>3800000</v>
          </cell>
          <cell r="M245">
            <v>0</v>
          </cell>
          <cell r="N245">
            <v>0</v>
          </cell>
          <cell r="O245">
            <v>3800000</v>
          </cell>
          <cell r="P245">
            <v>129868526</v>
          </cell>
          <cell r="Q245">
            <v>4519793</v>
          </cell>
          <cell r="R245">
            <v>0</v>
          </cell>
          <cell r="S245">
            <v>134388319</v>
          </cell>
          <cell r="T245">
            <v>0</v>
          </cell>
          <cell r="U245">
            <v>0</v>
          </cell>
          <cell r="V245">
            <v>0</v>
          </cell>
          <cell r="W245">
            <v>0</v>
          </cell>
          <cell r="X245">
            <v>0</v>
          </cell>
          <cell r="Y245">
            <v>0</v>
          </cell>
          <cell r="Z245">
            <v>628624</v>
          </cell>
          <cell r="AA245">
            <v>0</v>
          </cell>
          <cell r="AB245">
            <v>3891169</v>
          </cell>
          <cell r="AC245">
            <v>0</v>
          </cell>
          <cell r="AD245">
            <v>0</v>
          </cell>
        </row>
        <row r="246">
          <cell r="A246">
            <v>239</v>
          </cell>
          <cell r="B246" t="str">
            <v>South Hams</v>
          </cell>
          <cell r="C246" t="str">
            <v>E1136</v>
          </cell>
          <cell r="D246">
            <v>29648568</v>
          </cell>
          <cell r="E246">
            <v>0</v>
          </cell>
          <cell r="F246">
            <v>0</v>
          </cell>
          <cell r="G246">
            <v>29648568</v>
          </cell>
          <cell r="H246">
            <v>235000</v>
          </cell>
          <cell r="I246">
            <v>0</v>
          </cell>
          <cell r="J246">
            <v>0</v>
          </cell>
          <cell r="K246">
            <v>235000</v>
          </cell>
          <cell r="L246">
            <v>862293</v>
          </cell>
          <cell r="M246">
            <v>0</v>
          </cell>
          <cell r="N246">
            <v>0</v>
          </cell>
          <cell r="O246">
            <v>862293</v>
          </cell>
          <cell r="P246">
            <v>28551275</v>
          </cell>
          <cell r="Q246">
            <v>0</v>
          </cell>
          <cell r="R246">
            <v>0</v>
          </cell>
          <cell r="S246">
            <v>28551275</v>
          </cell>
          <cell r="T246">
            <v>0</v>
          </cell>
          <cell r="U246">
            <v>0</v>
          </cell>
          <cell r="V246">
            <v>0</v>
          </cell>
          <cell r="W246">
            <v>0</v>
          </cell>
          <cell r="X246">
            <v>0</v>
          </cell>
          <cell r="Y246">
            <v>0</v>
          </cell>
          <cell r="Z246">
            <v>0</v>
          </cell>
          <cell r="AA246">
            <v>0</v>
          </cell>
          <cell r="AB246">
            <v>0</v>
          </cell>
          <cell r="AC246">
            <v>0</v>
          </cell>
          <cell r="AD246">
            <v>0</v>
          </cell>
        </row>
        <row r="247">
          <cell r="A247">
            <v>240</v>
          </cell>
          <cell r="B247" t="str">
            <v>South Holland</v>
          </cell>
          <cell r="C247" t="str">
            <v>E2535</v>
          </cell>
          <cell r="D247">
            <v>26123442.699999999</v>
          </cell>
          <cell r="E247">
            <v>0</v>
          </cell>
          <cell r="F247">
            <v>0</v>
          </cell>
          <cell r="G247">
            <v>26123442.699999999</v>
          </cell>
          <cell r="H247">
            <v>522469</v>
          </cell>
          <cell r="I247">
            <v>0</v>
          </cell>
          <cell r="J247">
            <v>0</v>
          </cell>
          <cell r="K247">
            <v>522469</v>
          </cell>
          <cell r="L247">
            <v>500000</v>
          </cell>
          <cell r="M247">
            <v>0</v>
          </cell>
          <cell r="N247">
            <v>0</v>
          </cell>
          <cell r="O247">
            <v>500000</v>
          </cell>
          <cell r="P247">
            <v>25100973.699999999</v>
          </cell>
          <cell r="Q247">
            <v>0</v>
          </cell>
          <cell r="R247">
            <v>0</v>
          </cell>
          <cell r="S247">
            <v>25100973.699999999</v>
          </cell>
          <cell r="T247">
            <v>207260</v>
          </cell>
          <cell r="U247">
            <v>0</v>
          </cell>
          <cell r="V247">
            <v>0</v>
          </cell>
          <cell r="W247">
            <v>207260</v>
          </cell>
          <cell r="X247">
            <v>0</v>
          </cell>
          <cell r="Y247">
            <v>0</v>
          </cell>
          <cell r="Z247">
            <v>0</v>
          </cell>
          <cell r="AA247">
            <v>0</v>
          </cell>
          <cell r="AB247">
            <v>0</v>
          </cell>
          <cell r="AC247">
            <v>0</v>
          </cell>
          <cell r="AD247">
            <v>207260</v>
          </cell>
        </row>
        <row r="248">
          <cell r="A248">
            <v>241</v>
          </cell>
          <cell r="B248" t="str">
            <v>South Kesteven</v>
          </cell>
          <cell r="C248" t="str">
            <v>E2536</v>
          </cell>
          <cell r="D248">
            <v>40270237.899999999</v>
          </cell>
          <cell r="E248">
            <v>0</v>
          </cell>
          <cell r="F248">
            <v>0</v>
          </cell>
          <cell r="G248">
            <v>40270237.899999999</v>
          </cell>
          <cell r="H248">
            <v>500000</v>
          </cell>
          <cell r="I248">
            <v>0</v>
          </cell>
          <cell r="J248">
            <v>0</v>
          </cell>
          <cell r="K248">
            <v>500000</v>
          </cell>
          <cell r="L248">
            <v>150000</v>
          </cell>
          <cell r="M248">
            <v>0</v>
          </cell>
          <cell r="N248">
            <v>0</v>
          </cell>
          <cell r="O248">
            <v>150000</v>
          </cell>
          <cell r="P248">
            <v>39620237.899999999</v>
          </cell>
          <cell r="Q248">
            <v>0</v>
          </cell>
          <cell r="R248">
            <v>0</v>
          </cell>
          <cell r="S248">
            <v>39620237.899999999</v>
          </cell>
          <cell r="T248">
            <v>0</v>
          </cell>
          <cell r="U248">
            <v>0</v>
          </cell>
          <cell r="V248">
            <v>0</v>
          </cell>
          <cell r="W248">
            <v>0</v>
          </cell>
          <cell r="X248">
            <v>0</v>
          </cell>
          <cell r="Y248">
            <v>0</v>
          </cell>
          <cell r="Z248">
            <v>0</v>
          </cell>
          <cell r="AA248">
            <v>0</v>
          </cell>
          <cell r="AB248">
            <v>0</v>
          </cell>
          <cell r="AC248">
            <v>0</v>
          </cell>
          <cell r="AD248">
            <v>0</v>
          </cell>
        </row>
        <row r="249">
          <cell r="A249">
            <v>242</v>
          </cell>
          <cell r="B249" t="str">
            <v>South Lakeland</v>
          </cell>
          <cell r="C249" t="str">
            <v>E0936</v>
          </cell>
          <cell r="D249">
            <v>40514180</v>
          </cell>
          <cell r="E249">
            <v>0</v>
          </cell>
          <cell r="F249">
            <v>0</v>
          </cell>
          <cell r="G249">
            <v>40514180</v>
          </cell>
          <cell r="H249">
            <v>405141</v>
          </cell>
          <cell r="I249">
            <v>0</v>
          </cell>
          <cell r="J249">
            <v>0</v>
          </cell>
          <cell r="K249">
            <v>405141</v>
          </cell>
          <cell r="L249">
            <v>289902</v>
          </cell>
          <cell r="M249">
            <v>0</v>
          </cell>
          <cell r="N249">
            <v>0</v>
          </cell>
          <cell r="O249">
            <v>289902</v>
          </cell>
          <cell r="P249">
            <v>39819137</v>
          </cell>
          <cell r="Q249">
            <v>0</v>
          </cell>
          <cell r="R249">
            <v>0</v>
          </cell>
          <cell r="S249">
            <v>39819137</v>
          </cell>
          <cell r="T249">
            <v>0</v>
          </cell>
          <cell r="U249">
            <v>0</v>
          </cell>
          <cell r="V249">
            <v>0</v>
          </cell>
          <cell r="W249">
            <v>0</v>
          </cell>
          <cell r="X249">
            <v>0</v>
          </cell>
          <cell r="Y249">
            <v>0</v>
          </cell>
          <cell r="Z249">
            <v>0</v>
          </cell>
          <cell r="AA249">
            <v>0</v>
          </cell>
          <cell r="AB249">
            <v>0</v>
          </cell>
          <cell r="AC249">
            <v>0</v>
          </cell>
          <cell r="AD249">
            <v>0</v>
          </cell>
        </row>
        <row r="250">
          <cell r="A250">
            <v>243</v>
          </cell>
          <cell r="B250" t="str">
            <v>South Norfolk</v>
          </cell>
          <cell r="C250" t="str">
            <v>E2637</v>
          </cell>
          <cell r="D250">
            <v>28633156.300000001</v>
          </cell>
          <cell r="E250">
            <v>0</v>
          </cell>
          <cell r="F250">
            <v>0</v>
          </cell>
          <cell r="G250">
            <v>28633156.300000001</v>
          </cell>
          <cell r="H250">
            <v>100000</v>
          </cell>
          <cell r="I250">
            <v>0</v>
          </cell>
          <cell r="J250">
            <v>0</v>
          </cell>
          <cell r="K250">
            <v>100000</v>
          </cell>
          <cell r="L250">
            <v>157000</v>
          </cell>
          <cell r="M250">
            <v>0</v>
          </cell>
          <cell r="N250">
            <v>0</v>
          </cell>
          <cell r="O250">
            <v>157000</v>
          </cell>
          <cell r="P250">
            <v>28376156.300000001</v>
          </cell>
          <cell r="Q250">
            <v>0</v>
          </cell>
          <cell r="R250">
            <v>0</v>
          </cell>
          <cell r="S250">
            <v>28376156.300000001</v>
          </cell>
          <cell r="T250">
            <v>0</v>
          </cell>
          <cell r="U250">
            <v>0</v>
          </cell>
          <cell r="V250">
            <v>0</v>
          </cell>
          <cell r="W250">
            <v>0</v>
          </cell>
          <cell r="X250">
            <v>0</v>
          </cell>
          <cell r="Y250">
            <v>0</v>
          </cell>
          <cell r="Z250">
            <v>0</v>
          </cell>
          <cell r="AA250">
            <v>0</v>
          </cell>
          <cell r="AB250">
            <v>0</v>
          </cell>
          <cell r="AC250">
            <v>0</v>
          </cell>
          <cell r="AD250">
            <v>0</v>
          </cell>
        </row>
        <row r="251">
          <cell r="A251">
            <v>244</v>
          </cell>
          <cell r="B251" t="str">
            <v>South Northamptonshire</v>
          </cell>
          <cell r="C251" t="str">
            <v>E2836</v>
          </cell>
          <cell r="D251">
            <v>21129647</v>
          </cell>
          <cell r="E251">
            <v>0</v>
          </cell>
          <cell r="F251">
            <v>0</v>
          </cell>
          <cell r="G251">
            <v>21129647</v>
          </cell>
          <cell r="H251">
            <v>133868.45000000001</v>
          </cell>
          <cell r="I251">
            <v>0</v>
          </cell>
          <cell r="J251">
            <v>0</v>
          </cell>
          <cell r="K251">
            <v>133868.45000000001</v>
          </cell>
          <cell r="L251">
            <v>51886.22</v>
          </cell>
          <cell r="M251">
            <v>0</v>
          </cell>
          <cell r="N251">
            <v>0</v>
          </cell>
          <cell r="O251">
            <v>51886.22</v>
          </cell>
          <cell r="P251">
            <v>20943892.300000001</v>
          </cell>
          <cell r="Q251">
            <v>0</v>
          </cell>
          <cell r="R251">
            <v>0</v>
          </cell>
          <cell r="S251">
            <v>20943892.300000001</v>
          </cell>
          <cell r="T251">
            <v>0</v>
          </cell>
          <cell r="U251">
            <v>0</v>
          </cell>
          <cell r="V251">
            <v>0</v>
          </cell>
          <cell r="W251">
            <v>0</v>
          </cell>
          <cell r="X251">
            <v>0</v>
          </cell>
          <cell r="Y251">
            <v>0</v>
          </cell>
          <cell r="Z251">
            <v>0</v>
          </cell>
          <cell r="AA251">
            <v>0</v>
          </cell>
          <cell r="AB251">
            <v>0</v>
          </cell>
          <cell r="AC251">
            <v>0</v>
          </cell>
          <cell r="AD251">
            <v>0</v>
          </cell>
        </row>
        <row r="252">
          <cell r="A252">
            <v>245</v>
          </cell>
          <cell r="B252" t="str">
            <v>South Oxfordshire</v>
          </cell>
          <cell r="C252" t="str">
            <v>E3133</v>
          </cell>
          <cell r="D252">
            <v>43202508.5</v>
          </cell>
          <cell r="E252">
            <v>0</v>
          </cell>
          <cell r="F252">
            <v>0</v>
          </cell>
          <cell r="G252">
            <v>43202508.5</v>
          </cell>
          <cell r="H252">
            <v>518430.1</v>
          </cell>
          <cell r="I252">
            <v>0</v>
          </cell>
          <cell r="J252">
            <v>0</v>
          </cell>
          <cell r="K252">
            <v>518430.1</v>
          </cell>
          <cell r="L252">
            <v>400000</v>
          </cell>
          <cell r="M252">
            <v>0</v>
          </cell>
          <cell r="N252">
            <v>0</v>
          </cell>
          <cell r="O252">
            <v>400000</v>
          </cell>
          <cell r="P252">
            <v>42284078.399999999</v>
          </cell>
          <cell r="Q252">
            <v>0</v>
          </cell>
          <cell r="R252">
            <v>0</v>
          </cell>
          <cell r="S252">
            <v>42284078.399999999</v>
          </cell>
          <cell r="T252">
            <v>0</v>
          </cell>
          <cell r="U252">
            <v>0</v>
          </cell>
          <cell r="V252">
            <v>0</v>
          </cell>
          <cell r="W252">
            <v>0</v>
          </cell>
          <cell r="X252">
            <v>0</v>
          </cell>
          <cell r="Y252">
            <v>0</v>
          </cell>
          <cell r="Z252">
            <v>0</v>
          </cell>
          <cell r="AA252">
            <v>0</v>
          </cell>
          <cell r="AB252">
            <v>0</v>
          </cell>
          <cell r="AC252">
            <v>0</v>
          </cell>
          <cell r="AD252">
            <v>0</v>
          </cell>
        </row>
        <row r="253">
          <cell r="A253">
            <v>246</v>
          </cell>
          <cell r="B253" t="str">
            <v>South Ribble</v>
          </cell>
          <cell r="C253" t="str">
            <v>E2342</v>
          </cell>
          <cell r="D253">
            <v>36544552</v>
          </cell>
          <cell r="E253">
            <v>0</v>
          </cell>
          <cell r="F253">
            <v>0</v>
          </cell>
          <cell r="G253">
            <v>36544552</v>
          </cell>
          <cell r="H253">
            <v>360000</v>
          </cell>
          <cell r="I253">
            <v>0</v>
          </cell>
          <cell r="J253">
            <v>0</v>
          </cell>
          <cell r="K253">
            <v>360000</v>
          </cell>
          <cell r="L253">
            <v>600000</v>
          </cell>
          <cell r="M253">
            <v>0</v>
          </cell>
          <cell r="N253">
            <v>0</v>
          </cell>
          <cell r="O253">
            <v>600000</v>
          </cell>
          <cell r="P253">
            <v>35584552</v>
          </cell>
          <cell r="Q253">
            <v>0</v>
          </cell>
          <cell r="R253">
            <v>0</v>
          </cell>
          <cell r="S253">
            <v>35584552</v>
          </cell>
          <cell r="T253">
            <v>0</v>
          </cell>
          <cell r="U253">
            <v>0</v>
          </cell>
          <cell r="V253">
            <v>0</v>
          </cell>
          <cell r="W253">
            <v>0</v>
          </cell>
          <cell r="X253">
            <v>0</v>
          </cell>
          <cell r="Y253">
            <v>0</v>
          </cell>
          <cell r="Z253">
            <v>0</v>
          </cell>
          <cell r="AA253">
            <v>0</v>
          </cell>
          <cell r="AB253">
            <v>0</v>
          </cell>
          <cell r="AC253">
            <v>0</v>
          </cell>
          <cell r="AD253">
            <v>0</v>
          </cell>
        </row>
        <row r="254">
          <cell r="A254">
            <v>247</v>
          </cell>
          <cell r="B254" t="str">
            <v>South Somerset</v>
          </cell>
          <cell r="C254" t="str">
            <v>E3334</v>
          </cell>
          <cell r="D254">
            <v>43865832</v>
          </cell>
          <cell r="E254">
            <v>0</v>
          </cell>
          <cell r="F254">
            <v>0</v>
          </cell>
          <cell r="G254">
            <v>43865832</v>
          </cell>
          <cell r="H254">
            <v>436513</v>
          </cell>
          <cell r="I254">
            <v>0</v>
          </cell>
          <cell r="J254">
            <v>0</v>
          </cell>
          <cell r="K254">
            <v>436513</v>
          </cell>
          <cell r="L254">
            <v>544328</v>
          </cell>
          <cell r="M254">
            <v>0</v>
          </cell>
          <cell r="N254">
            <v>0</v>
          </cell>
          <cell r="O254">
            <v>544328</v>
          </cell>
          <cell r="P254">
            <v>42884991</v>
          </cell>
          <cell r="Q254">
            <v>0</v>
          </cell>
          <cell r="R254">
            <v>0</v>
          </cell>
          <cell r="S254">
            <v>42884991</v>
          </cell>
          <cell r="T254">
            <v>40000</v>
          </cell>
          <cell r="U254">
            <v>0</v>
          </cell>
          <cell r="V254">
            <v>0</v>
          </cell>
          <cell r="W254">
            <v>40000</v>
          </cell>
          <cell r="X254">
            <v>0</v>
          </cell>
          <cell r="Y254">
            <v>0</v>
          </cell>
          <cell r="Z254">
            <v>0</v>
          </cell>
          <cell r="AA254">
            <v>0</v>
          </cell>
          <cell r="AB254">
            <v>0</v>
          </cell>
          <cell r="AC254">
            <v>0</v>
          </cell>
          <cell r="AD254">
            <v>40000</v>
          </cell>
        </row>
        <row r="255">
          <cell r="A255">
            <v>248</v>
          </cell>
          <cell r="B255" t="str">
            <v>South Staffordshire</v>
          </cell>
          <cell r="C255" t="str">
            <v>E3435</v>
          </cell>
          <cell r="D255">
            <v>21572869</v>
          </cell>
          <cell r="E255">
            <v>0</v>
          </cell>
          <cell r="F255">
            <v>933668</v>
          </cell>
          <cell r="G255">
            <v>22506537</v>
          </cell>
          <cell r="H255">
            <v>331110</v>
          </cell>
          <cell r="I255">
            <v>0</v>
          </cell>
          <cell r="J255">
            <v>0</v>
          </cell>
          <cell r="K255">
            <v>331110</v>
          </cell>
          <cell r="L255">
            <v>536000</v>
          </cell>
          <cell r="M255">
            <v>0</v>
          </cell>
          <cell r="N255">
            <v>0</v>
          </cell>
          <cell r="O255">
            <v>536000</v>
          </cell>
          <cell r="P255">
            <v>20705759</v>
          </cell>
          <cell r="Q255">
            <v>0</v>
          </cell>
          <cell r="R255">
            <v>933668</v>
          </cell>
          <cell r="S255">
            <v>21639427</v>
          </cell>
          <cell r="T255">
            <v>0</v>
          </cell>
          <cell r="U255">
            <v>0</v>
          </cell>
          <cell r="V255">
            <v>0</v>
          </cell>
          <cell r="W255">
            <v>0</v>
          </cell>
          <cell r="X255">
            <v>0</v>
          </cell>
          <cell r="Y255">
            <v>0</v>
          </cell>
          <cell r="Z255">
            <v>0</v>
          </cell>
          <cell r="AA255">
            <v>0</v>
          </cell>
          <cell r="AB255">
            <v>0</v>
          </cell>
          <cell r="AC255">
            <v>933668</v>
          </cell>
          <cell r="AD255">
            <v>0</v>
          </cell>
        </row>
        <row r="256">
          <cell r="A256">
            <v>249</v>
          </cell>
          <cell r="B256" t="str">
            <v>South Tyneside</v>
          </cell>
          <cell r="C256" t="str">
            <v>E4504</v>
          </cell>
          <cell r="D256">
            <v>31649232</v>
          </cell>
          <cell r="E256">
            <v>0</v>
          </cell>
          <cell r="F256">
            <v>0</v>
          </cell>
          <cell r="G256">
            <v>31649232</v>
          </cell>
          <cell r="H256">
            <v>600000</v>
          </cell>
          <cell r="I256">
            <v>0</v>
          </cell>
          <cell r="J256">
            <v>0</v>
          </cell>
          <cell r="K256">
            <v>600000</v>
          </cell>
          <cell r="L256">
            <v>1000000</v>
          </cell>
          <cell r="M256">
            <v>0</v>
          </cell>
          <cell r="N256">
            <v>0</v>
          </cell>
          <cell r="O256">
            <v>1000000</v>
          </cell>
          <cell r="P256">
            <v>30049232</v>
          </cell>
          <cell r="Q256">
            <v>0</v>
          </cell>
          <cell r="R256">
            <v>0</v>
          </cell>
          <cell r="S256">
            <v>30049232</v>
          </cell>
          <cell r="T256">
            <v>0</v>
          </cell>
          <cell r="U256">
            <v>0</v>
          </cell>
          <cell r="V256">
            <v>0</v>
          </cell>
          <cell r="W256">
            <v>0</v>
          </cell>
          <cell r="X256">
            <v>0</v>
          </cell>
          <cell r="Y256">
            <v>0</v>
          </cell>
          <cell r="Z256">
            <v>0</v>
          </cell>
          <cell r="AA256">
            <v>0</v>
          </cell>
          <cell r="AB256">
            <v>0</v>
          </cell>
          <cell r="AC256">
            <v>0</v>
          </cell>
          <cell r="AD256">
            <v>0</v>
          </cell>
        </row>
        <row r="257">
          <cell r="A257">
            <v>250</v>
          </cell>
          <cell r="B257" t="str">
            <v>Southampton</v>
          </cell>
          <cell r="C257" t="str">
            <v>E1702</v>
          </cell>
          <cell r="D257">
            <v>103002876</v>
          </cell>
          <cell r="E257">
            <v>0</v>
          </cell>
          <cell r="F257">
            <v>0</v>
          </cell>
          <cell r="G257">
            <v>103002876</v>
          </cell>
          <cell r="H257">
            <v>1500000</v>
          </cell>
          <cell r="I257">
            <v>0</v>
          </cell>
          <cell r="J257">
            <v>0</v>
          </cell>
          <cell r="K257">
            <v>1500000</v>
          </cell>
          <cell r="L257">
            <v>8000000</v>
          </cell>
          <cell r="M257">
            <v>0</v>
          </cell>
          <cell r="N257">
            <v>0</v>
          </cell>
          <cell r="O257">
            <v>8000000</v>
          </cell>
          <cell r="P257">
            <v>93502876</v>
          </cell>
          <cell r="Q257">
            <v>0</v>
          </cell>
          <cell r="R257">
            <v>0</v>
          </cell>
          <cell r="S257">
            <v>93502876</v>
          </cell>
          <cell r="T257">
            <v>0</v>
          </cell>
          <cell r="U257">
            <v>0</v>
          </cell>
          <cell r="V257">
            <v>0</v>
          </cell>
          <cell r="W257">
            <v>0</v>
          </cell>
          <cell r="X257">
            <v>0</v>
          </cell>
          <cell r="Y257">
            <v>0</v>
          </cell>
          <cell r="Z257">
            <v>0</v>
          </cell>
          <cell r="AA257">
            <v>0</v>
          </cell>
          <cell r="AB257">
            <v>0</v>
          </cell>
          <cell r="AC257">
            <v>0</v>
          </cell>
          <cell r="AD257">
            <v>0</v>
          </cell>
        </row>
        <row r="258">
          <cell r="A258">
            <v>251</v>
          </cell>
          <cell r="B258" t="str">
            <v>Southend-on-Sea</v>
          </cell>
          <cell r="C258" t="str">
            <v>E1501</v>
          </cell>
          <cell r="D258">
            <v>46656716</v>
          </cell>
          <cell r="E258">
            <v>0</v>
          </cell>
          <cell r="F258">
            <v>0</v>
          </cell>
          <cell r="G258">
            <v>46656716</v>
          </cell>
          <cell r="H258">
            <v>643393</v>
          </cell>
          <cell r="I258">
            <v>0</v>
          </cell>
          <cell r="J258">
            <v>0</v>
          </cell>
          <cell r="K258">
            <v>643393</v>
          </cell>
          <cell r="L258">
            <v>350000</v>
          </cell>
          <cell r="M258">
            <v>0</v>
          </cell>
          <cell r="N258">
            <v>0</v>
          </cell>
          <cell r="O258">
            <v>350000</v>
          </cell>
          <cell r="P258">
            <v>45663323</v>
          </cell>
          <cell r="Q258">
            <v>0</v>
          </cell>
          <cell r="R258">
            <v>0</v>
          </cell>
          <cell r="S258">
            <v>45663323</v>
          </cell>
          <cell r="T258">
            <v>0</v>
          </cell>
          <cell r="U258">
            <v>0</v>
          </cell>
          <cell r="V258">
            <v>0</v>
          </cell>
          <cell r="W258">
            <v>0</v>
          </cell>
          <cell r="X258">
            <v>0</v>
          </cell>
          <cell r="Y258">
            <v>0</v>
          </cell>
          <cell r="Z258">
            <v>0</v>
          </cell>
          <cell r="AA258">
            <v>0</v>
          </cell>
          <cell r="AB258">
            <v>0</v>
          </cell>
          <cell r="AC258">
            <v>0</v>
          </cell>
          <cell r="AD258">
            <v>0</v>
          </cell>
        </row>
        <row r="259">
          <cell r="A259">
            <v>252</v>
          </cell>
          <cell r="B259" t="str">
            <v>Southwark</v>
          </cell>
          <cell r="C259" t="str">
            <v>E5019</v>
          </cell>
          <cell r="D259">
            <v>216417779</v>
          </cell>
          <cell r="E259">
            <v>0</v>
          </cell>
          <cell r="F259">
            <v>0</v>
          </cell>
          <cell r="G259">
            <v>216417779</v>
          </cell>
          <cell r="H259">
            <v>4328356</v>
          </cell>
          <cell r="I259">
            <v>0</v>
          </cell>
          <cell r="J259">
            <v>0</v>
          </cell>
          <cell r="K259">
            <v>4328356</v>
          </cell>
          <cell r="L259">
            <v>6422200</v>
          </cell>
          <cell r="M259">
            <v>0</v>
          </cell>
          <cell r="N259">
            <v>0</v>
          </cell>
          <cell r="O259">
            <v>6422200</v>
          </cell>
          <cell r="P259">
            <v>205667223</v>
          </cell>
          <cell r="Q259">
            <v>0</v>
          </cell>
          <cell r="R259">
            <v>0</v>
          </cell>
          <cell r="S259">
            <v>205667223</v>
          </cell>
          <cell r="T259">
            <v>0</v>
          </cell>
          <cell r="U259">
            <v>0</v>
          </cell>
          <cell r="V259">
            <v>0</v>
          </cell>
          <cell r="W259">
            <v>0</v>
          </cell>
          <cell r="X259">
            <v>0</v>
          </cell>
          <cell r="Y259">
            <v>0</v>
          </cell>
          <cell r="Z259">
            <v>0</v>
          </cell>
          <cell r="AA259">
            <v>0</v>
          </cell>
          <cell r="AB259">
            <v>0</v>
          </cell>
          <cell r="AC259">
            <v>0</v>
          </cell>
          <cell r="AD259">
            <v>0</v>
          </cell>
        </row>
        <row r="260">
          <cell r="A260">
            <v>253</v>
          </cell>
          <cell r="B260" t="str">
            <v>Spelthorne</v>
          </cell>
          <cell r="C260" t="str">
            <v>E3637</v>
          </cell>
          <cell r="D260">
            <v>43169019</v>
          </cell>
          <cell r="E260">
            <v>0</v>
          </cell>
          <cell r="F260">
            <v>0</v>
          </cell>
          <cell r="G260">
            <v>43169019</v>
          </cell>
          <cell r="H260">
            <v>435559</v>
          </cell>
          <cell r="I260">
            <v>0</v>
          </cell>
          <cell r="J260">
            <v>0</v>
          </cell>
          <cell r="K260">
            <v>435559</v>
          </cell>
          <cell r="L260">
            <v>498710</v>
          </cell>
          <cell r="M260">
            <v>0</v>
          </cell>
          <cell r="N260">
            <v>0</v>
          </cell>
          <cell r="O260">
            <v>498710</v>
          </cell>
          <cell r="P260">
            <v>42234750</v>
          </cell>
          <cell r="Q260">
            <v>0</v>
          </cell>
          <cell r="R260">
            <v>0</v>
          </cell>
          <cell r="S260">
            <v>42234750</v>
          </cell>
          <cell r="T260">
            <v>0</v>
          </cell>
          <cell r="U260">
            <v>0</v>
          </cell>
          <cell r="V260">
            <v>0</v>
          </cell>
          <cell r="W260">
            <v>0</v>
          </cell>
          <cell r="X260">
            <v>0</v>
          </cell>
          <cell r="Y260">
            <v>0</v>
          </cell>
          <cell r="Z260">
            <v>0</v>
          </cell>
          <cell r="AA260">
            <v>0</v>
          </cell>
          <cell r="AB260">
            <v>0</v>
          </cell>
          <cell r="AC260">
            <v>0</v>
          </cell>
          <cell r="AD260">
            <v>0</v>
          </cell>
        </row>
        <row r="261">
          <cell r="A261">
            <v>254</v>
          </cell>
          <cell r="B261" t="str">
            <v>St Albans</v>
          </cell>
          <cell r="C261" t="str">
            <v>E1936</v>
          </cell>
          <cell r="D261">
            <v>62816080.299999997</v>
          </cell>
          <cell r="E261">
            <v>0</v>
          </cell>
          <cell r="F261">
            <v>0</v>
          </cell>
          <cell r="G261">
            <v>62816080.299999997</v>
          </cell>
          <cell r="H261">
            <v>100000</v>
          </cell>
          <cell r="I261">
            <v>0</v>
          </cell>
          <cell r="J261">
            <v>0</v>
          </cell>
          <cell r="K261">
            <v>100000</v>
          </cell>
          <cell r="L261">
            <v>500000</v>
          </cell>
          <cell r="M261">
            <v>0</v>
          </cell>
          <cell r="N261">
            <v>0</v>
          </cell>
          <cell r="O261">
            <v>500000</v>
          </cell>
          <cell r="P261">
            <v>62216080.299999997</v>
          </cell>
          <cell r="Q261">
            <v>0</v>
          </cell>
          <cell r="R261">
            <v>0</v>
          </cell>
          <cell r="S261">
            <v>62216080.299999997</v>
          </cell>
          <cell r="T261">
            <v>0</v>
          </cell>
          <cell r="U261">
            <v>0</v>
          </cell>
          <cell r="V261">
            <v>0</v>
          </cell>
          <cell r="W261">
            <v>0</v>
          </cell>
          <cell r="X261">
            <v>0</v>
          </cell>
          <cell r="Y261">
            <v>0</v>
          </cell>
          <cell r="Z261">
            <v>0</v>
          </cell>
          <cell r="AA261">
            <v>0</v>
          </cell>
          <cell r="AB261">
            <v>0</v>
          </cell>
          <cell r="AC261">
            <v>0</v>
          </cell>
          <cell r="AD261">
            <v>0</v>
          </cell>
        </row>
        <row r="262">
          <cell r="A262">
            <v>255</v>
          </cell>
          <cell r="B262" t="str">
            <v>St Edmundsbury</v>
          </cell>
          <cell r="C262" t="str">
            <v>E3535</v>
          </cell>
          <cell r="D262">
            <v>46509290</v>
          </cell>
          <cell r="E262">
            <v>0</v>
          </cell>
          <cell r="F262">
            <v>0</v>
          </cell>
          <cell r="G262">
            <v>46509290</v>
          </cell>
          <cell r="H262">
            <v>300000</v>
          </cell>
          <cell r="I262">
            <v>0</v>
          </cell>
          <cell r="J262">
            <v>0</v>
          </cell>
          <cell r="K262">
            <v>300000</v>
          </cell>
          <cell r="L262">
            <v>860422</v>
          </cell>
          <cell r="M262">
            <v>0</v>
          </cell>
          <cell r="N262">
            <v>0</v>
          </cell>
          <cell r="O262">
            <v>860422</v>
          </cell>
          <cell r="P262">
            <v>45348868</v>
          </cell>
          <cell r="Q262">
            <v>0</v>
          </cell>
          <cell r="R262">
            <v>0</v>
          </cell>
          <cell r="S262">
            <v>45348868</v>
          </cell>
          <cell r="T262">
            <v>118927</v>
          </cell>
          <cell r="U262">
            <v>0</v>
          </cell>
          <cell r="V262">
            <v>0</v>
          </cell>
          <cell r="W262">
            <v>118927</v>
          </cell>
          <cell r="X262">
            <v>0</v>
          </cell>
          <cell r="Y262">
            <v>0</v>
          </cell>
          <cell r="Z262">
            <v>0</v>
          </cell>
          <cell r="AA262">
            <v>0</v>
          </cell>
          <cell r="AB262">
            <v>0</v>
          </cell>
          <cell r="AC262">
            <v>0</v>
          </cell>
          <cell r="AD262">
            <v>118927</v>
          </cell>
        </row>
        <row r="263">
          <cell r="A263">
            <v>256</v>
          </cell>
          <cell r="B263" t="str">
            <v>St Helens</v>
          </cell>
          <cell r="C263" t="str">
            <v>E4303</v>
          </cell>
          <cell r="D263">
            <v>50506146</v>
          </cell>
          <cell r="E263">
            <v>0</v>
          </cell>
          <cell r="F263">
            <v>0</v>
          </cell>
          <cell r="G263">
            <v>50506146</v>
          </cell>
          <cell r="H263">
            <v>1250000</v>
          </cell>
          <cell r="I263">
            <v>0</v>
          </cell>
          <cell r="J263">
            <v>0</v>
          </cell>
          <cell r="K263">
            <v>1250000</v>
          </cell>
          <cell r="L263">
            <v>1500000</v>
          </cell>
          <cell r="M263">
            <v>0</v>
          </cell>
          <cell r="N263">
            <v>0</v>
          </cell>
          <cell r="O263">
            <v>1500000</v>
          </cell>
          <cell r="P263">
            <v>47756146</v>
          </cell>
          <cell r="Q263">
            <v>0</v>
          </cell>
          <cell r="R263">
            <v>0</v>
          </cell>
          <cell r="S263">
            <v>47756146</v>
          </cell>
          <cell r="T263">
            <v>0</v>
          </cell>
          <cell r="U263">
            <v>0</v>
          </cell>
          <cell r="V263">
            <v>0</v>
          </cell>
          <cell r="W263">
            <v>0</v>
          </cell>
          <cell r="X263">
            <v>0</v>
          </cell>
          <cell r="Y263">
            <v>0</v>
          </cell>
          <cell r="Z263">
            <v>0</v>
          </cell>
          <cell r="AA263">
            <v>0</v>
          </cell>
          <cell r="AB263">
            <v>0</v>
          </cell>
          <cell r="AC263">
            <v>0</v>
          </cell>
          <cell r="AD263">
            <v>0</v>
          </cell>
        </row>
        <row r="264">
          <cell r="A264">
            <v>257</v>
          </cell>
          <cell r="B264" t="str">
            <v>Stafford</v>
          </cell>
          <cell r="C264" t="str">
            <v>E3436</v>
          </cell>
          <cell r="D264">
            <v>45547565</v>
          </cell>
          <cell r="E264">
            <v>0</v>
          </cell>
          <cell r="F264">
            <v>0</v>
          </cell>
          <cell r="G264">
            <v>45547565</v>
          </cell>
          <cell r="H264">
            <v>550000</v>
          </cell>
          <cell r="I264">
            <v>0</v>
          </cell>
          <cell r="J264">
            <v>0</v>
          </cell>
          <cell r="K264">
            <v>550000</v>
          </cell>
          <cell r="L264">
            <v>1537440.85</v>
          </cell>
          <cell r="M264">
            <v>0</v>
          </cell>
          <cell r="N264">
            <v>0</v>
          </cell>
          <cell r="O264">
            <v>1537440.85</v>
          </cell>
          <cell r="P264">
            <v>43460124.100000001</v>
          </cell>
          <cell r="Q264">
            <v>0</v>
          </cell>
          <cell r="R264">
            <v>0</v>
          </cell>
          <cell r="S264">
            <v>43460124.100000001</v>
          </cell>
          <cell r="T264">
            <v>0</v>
          </cell>
          <cell r="U264">
            <v>0</v>
          </cell>
          <cell r="V264">
            <v>0</v>
          </cell>
          <cell r="W264">
            <v>0</v>
          </cell>
          <cell r="X264">
            <v>0</v>
          </cell>
          <cell r="Y264">
            <v>0</v>
          </cell>
          <cell r="Z264">
            <v>0</v>
          </cell>
          <cell r="AA264">
            <v>0</v>
          </cell>
          <cell r="AB264">
            <v>0</v>
          </cell>
          <cell r="AC264">
            <v>0</v>
          </cell>
          <cell r="AD264">
            <v>0</v>
          </cell>
        </row>
        <row r="265">
          <cell r="A265">
            <v>258</v>
          </cell>
          <cell r="B265" t="str">
            <v>Staffordshire Moorlands</v>
          </cell>
          <cell r="C265" t="str">
            <v>E3437</v>
          </cell>
          <cell r="D265">
            <v>18360915.899999999</v>
          </cell>
          <cell r="E265">
            <v>0</v>
          </cell>
          <cell r="F265">
            <v>0</v>
          </cell>
          <cell r="G265">
            <v>18360915.899999999</v>
          </cell>
          <cell r="H265">
            <v>141513</v>
          </cell>
          <cell r="I265">
            <v>0</v>
          </cell>
          <cell r="J265">
            <v>0</v>
          </cell>
          <cell r="K265">
            <v>141513</v>
          </cell>
          <cell r="L265">
            <v>76287</v>
          </cell>
          <cell r="M265">
            <v>0</v>
          </cell>
          <cell r="N265">
            <v>0</v>
          </cell>
          <cell r="O265">
            <v>76287</v>
          </cell>
          <cell r="P265">
            <v>18143115.899999999</v>
          </cell>
          <cell r="Q265">
            <v>0</v>
          </cell>
          <cell r="R265">
            <v>0</v>
          </cell>
          <cell r="S265">
            <v>18143115.899999999</v>
          </cell>
          <cell r="T265">
            <v>0</v>
          </cell>
          <cell r="U265">
            <v>0</v>
          </cell>
          <cell r="V265">
            <v>0</v>
          </cell>
          <cell r="W265">
            <v>0</v>
          </cell>
          <cell r="X265">
            <v>0</v>
          </cell>
          <cell r="Y265">
            <v>0</v>
          </cell>
          <cell r="Z265">
            <v>0</v>
          </cell>
          <cell r="AA265">
            <v>0</v>
          </cell>
          <cell r="AB265">
            <v>0</v>
          </cell>
          <cell r="AC265">
            <v>0</v>
          </cell>
          <cell r="AD265">
            <v>0</v>
          </cell>
        </row>
        <row r="266">
          <cell r="A266">
            <v>259</v>
          </cell>
          <cell r="B266" t="str">
            <v>Stevenage</v>
          </cell>
          <cell r="C266" t="str">
            <v>E1937</v>
          </cell>
          <cell r="D266">
            <v>47080731</v>
          </cell>
          <cell r="E266">
            <v>0</v>
          </cell>
          <cell r="F266">
            <v>0</v>
          </cell>
          <cell r="G266">
            <v>47080731</v>
          </cell>
          <cell r="H266">
            <v>950000</v>
          </cell>
          <cell r="I266">
            <v>0</v>
          </cell>
          <cell r="J266">
            <v>0</v>
          </cell>
          <cell r="K266">
            <v>950000</v>
          </cell>
          <cell r="L266">
            <v>900000</v>
          </cell>
          <cell r="M266">
            <v>0</v>
          </cell>
          <cell r="N266">
            <v>0</v>
          </cell>
          <cell r="O266">
            <v>900000</v>
          </cell>
          <cell r="P266">
            <v>45230731</v>
          </cell>
          <cell r="Q266">
            <v>0</v>
          </cell>
          <cell r="R266">
            <v>0</v>
          </cell>
          <cell r="S266">
            <v>45230731</v>
          </cell>
          <cell r="T266">
            <v>0</v>
          </cell>
          <cell r="U266">
            <v>0</v>
          </cell>
          <cell r="V266">
            <v>0</v>
          </cell>
          <cell r="W266">
            <v>0</v>
          </cell>
          <cell r="X266">
            <v>0</v>
          </cell>
          <cell r="Y266">
            <v>0</v>
          </cell>
          <cell r="Z266">
            <v>0</v>
          </cell>
          <cell r="AA266">
            <v>0</v>
          </cell>
          <cell r="AB266">
            <v>0</v>
          </cell>
          <cell r="AC266">
            <v>0</v>
          </cell>
          <cell r="AD266">
            <v>0</v>
          </cell>
        </row>
        <row r="267">
          <cell r="A267">
            <v>260</v>
          </cell>
          <cell r="B267" t="str">
            <v>Stockport</v>
          </cell>
          <cell r="C267" t="str">
            <v>E4207</v>
          </cell>
          <cell r="D267">
            <v>90006187</v>
          </cell>
          <cell r="E267">
            <v>0</v>
          </cell>
          <cell r="F267">
            <v>0</v>
          </cell>
          <cell r="G267">
            <v>90006187</v>
          </cell>
          <cell r="H267">
            <v>993000</v>
          </cell>
          <cell r="I267">
            <v>0</v>
          </cell>
          <cell r="J267">
            <v>0</v>
          </cell>
          <cell r="K267">
            <v>993000</v>
          </cell>
          <cell r="L267">
            <v>438000</v>
          </cell>
          <cell r="M267">
            <v>0</v>
          </cell>
          <cell r="N267">
            <v>0</v>
          </cell>
          <cell r="O267">
            <v>438000</v>
          </cell>
          <cell r="P267">
            <v>88575187</v>
          </cell>
          <cell r="Q267">
            <v>0</v>
          </cell>
          <cell r="R267">
            <v>0</v>
          </cell>
          <cell r="S267">
            <v>88575187</v>
          </cell>
          <cell r="T267">
            <v>0</v>
          </cell>
          <cell r="U267">
            <v>0</v>
          </cell>
          <cell r="V267">
            <v>0</v>
          </cell>
          <cell r="W267">
            <v>0</v>
          </cell>
          <cell r="X267">
            <v>0</v>
          </cell>
          <cell r="Y267">
            <v>0</v>
          </cell>
          <cell r="Z267">
            <v>0</v>
          </cell>
          <cell r="AA267">
            <v>0</v>
          </cell>
          <cell r="AB267">
            <v>0</v>
          </cell>
          <cell r="AC267">
            <v>0</v>
          </cell>
          <cell r="AD267">
            <v>0</v>
          </cell>
        </row>
        <row r="268">
          <cell r="A268">
            <v>261</v>
          </cell>
          <cell r="B268" t="str">
            <v>Stockton-on-Tees</v>
          </cell>
          <cell r="C268" t="str">
            <v>E0704</v>
          </cell>
          <cell r="D268">
            <v>82124323</v>
          </cell>
          <cell r="E268">
            <v>0</v>
          </cell>
          <cell r="F268">
            <v>937275</v>
          </cell>
          <cell r="G268">
            <v>83061598</v>
          </cell>
          <cell r="H268">
            <v>903368</v>
          </cell>
          <cell r="I268">
            <v>0</v>
          </cell>
          <cell r="J268">
            <v>10310</v>
          </cell>
          <cell r="K268">
            <v>913678</v>
          </cell>
          <cell r="L268">
            <v>1818030</v>
          </cell>
          <cell r="M268">
            <v>0</v>
          </cell>
          <cell r="N268">
            <v>20526</v>
          </cell>
          <cell r="O268">
            <v>1838556</v>
          </cell>
          <cell r="P268">
            <v>79402925</v>
          </cell>
          <cell r="Q268">
            <v>0</v>
          </cell>
          <cell r="R268">
            <v>906439</v>
          </cell>
          <cell r="S268">
            <v>80309364</v>
          </cell>
          <cell r="T268">
            <v>0</v>
          </cell>
          <cell r="U268">
            <v>0</v>
          </cell>
          <cell r="V268">
            <v>0</v>
          </cell>
          <cell r="W268">
            <v>0</v>
          </cell>
          <cell r="X268">
            <v>0</v>
          </cell>
          <cell r="Y268">
            <v>0</v>
          </cell>
          <cell r="Z268">
            <v>0</v>
          </cell>
          <cell r="AA268">
            <v>0</v>
          </cell>
          <cell r="AB268">
            <v>0</v>
          </cell>
          <cell r="AC268">
            <v>906439</v>
          </cell>
          <cell r="AD268">
            <v>0</v>
          </cell>
        </row>
        <row r="269">
          <cell r="A269">
            <v>262</v>
          </cell>
          <cell r="B269" t="str">
            <v>Stoke-on-Trent</v>
          </cell>
          <cell r="C269" t="str">
            <v>E3401</v>
          </cell>
          <cell r="D269">
            <v>86392431</v>
          </cell>
          <cell r="E269">
            <v>0</v>
          </cell>
          <cell r="F269">
            <v>0</v>
          </cell>
          <cell r="G269">
            <v>86392431</v>
          </cell>
          <cell r="H269">
            <v>1800000</v>
          </cell>
          <cell r="I269">
            <v>0</v>
          </cell>
          <cell r="J269">
            <v>0</v>
          </cell>
          <cell r="K269">
            <v>1800000</v>
          </cell>
          <cell r="L269">
            <v>2600000</v>
          </cell>
          <cell r="M269">
            <v>0</v>
          </cell>
          <cell r="N269">
            <v>0</v>
          </cell>
          <cell r="O269">
            <v>2600000</v>
          </cell>
          <cell r="P269">
            <v>81992431</v>
          </cell>
          <cell r="Q269">
            <v>0</v>
          </cell>
          <cell r="R269">
            <v>0</v>
          </cell>
          <cell r="S269">
            <v>81992431</v>
          </cell>
          <cell r="T269">
            <v>0</v>
          </cell>
          <cell r="U269">
            <v>0</v>
          </cell>
          <cell r="V269">
            <v>0</v>
          </cell>
          <cell r="W269">
            <v>0</v>
          </cell>
          <cell r="X269">
            <v>0</v>
          </cell>
          <cell r="Y269">
            <v>0</v>
          </cell>
          <cell r="Z269">
            <v>0</v>
          </cell>
          <cell r="AA269">
            <v>0</v>
          </cell>
          <cell r="AB269">
            <v>0</v>
          </cell>
          <cell r="AC269">
            <v>0</v>
          </cell>
          <cell r="AD269">
            <v>0</v>
          </cell>
        </row>
        <row r="270">
          <cell r="A270">
            <v>263</v>
          </cell>
          <cell r="B270" t="str">
            <v>Stratford-on-Avon</v>
          </cell>
          <cell r="C270" t="str">
            <v>E3734</v>
          </cell>
          <cell r="D270">
            <v>54990517.600000001</v>
          </cell>
          <cell r="E270">
            <v>0</v>
          </cell>
          <cell r="F270">
            <v>0</v>
          </cell>
          <cell r="G270">
            <v>54990517.600000001</v>
          </cell>
          <cell r="H270">
            <v>500000</v>
          </cell>
          <cell r="I270">
            <v>0</v>
          </cell>
          <cell r="J270">
            <v>0</v>
          </cell>
          <cell r="K270">
            <v>500000</v>
          </cell>
          <cell r="L270">
            <v>1776581</v>
          </cell>
          <cell r="M270">
            <v>0</v>
          </cell>
          <cell r="N270">
            <v>0</v>
          </cell>
          <cell r="O270">
            <v>1776581</v>
          </cell>
          <cell r="P270">
            <v>52713936.600000001</v>
          </cell>
          <cell r="Q270">
            <v>0</v>
          </cell>
          <cell r="R270">
            <v>0</v>
          </cell>
          <cell r="S270">
            <v>52713936.600000001</v>
          </cell>
          <cell r="T270">
            <v>0</v>
          </cell>
          <cell r="U270">
            <v>0</v>
          </cell>
          <cell r="V270">
            <v>0</v>
          </cell>
          <cell r="W270">
            <v>0</v>
          </cell>
          <cell r="X270">
            <v>0</v>
          </cell>
          <cell r="Y270">
            <v>0</v>
          </cell>
          <cell r="Z270">
            <v>0</v>
          </cell>
          <cell r="AA270">
            <v>0</v>
          </cell>
          <cell r="AB270">
            <v>0</v>
          </cell>
          <cell r="AC270">
            <v>0</v>
          </cell>
          <cell r="AD270">
            <v>0</v>
          </cell>
        </row>
        <row r="271">
          <cell r="A271">
            <v>264</v>
          </cell>
          <cell r="B271" t="str">
            <v>Stroud</v>
          </cell>
          <cell r="C271" t="str">
            <v>E1635</v>
          </cell>
          <cell r="D271">
            <v>25748893</v>
          </cell>
          <cell r="E271">
            <v>0</v>
          </cell>
          <cell r="F271">
            <v>0</v>
          </cell>
          <cell r="G271">
            <v>25748893</v>
          </cell>
          <cell r="H271">
            <v>200000</v>
          </cell>
          <cell r="I271">
            <v>0</v>
          </cell>
          <cell r="J271">
            <v>0</v>
          </cell>
          <cell r="K271">
            <v>200000</v>
          </cell>
          <cell r="L271">
            <v>400000</v>
          </cell>
          <cell r="M271">
            <v>0</v>
          </cell>
          <cell r="N271">
            <v>0</v>
          </cell>
          <cell r="O271">
            <v>400000</v>
          </cell>
          <cell r="P271">
            <v>25148893</v>
          </cell>
          <cell r="Q271">
            <v>0</v>
          </cell>
          <cell r="R271">
            <v>0</v>
          </cell>
          <cell r="S271">
            <v>25148893</v>
          </cell>
          <cell r="T271">
            <v>0</v>
          </cell>
          <cell r="U271">
            <v>0</v>
          </cell>
          <cell r="V271">
            <v>0</v>
          </cell>
          <cell r="W271">
            <v>0</v>
          </cell>
          <cell r="X271">
            <v>0</v>
          </cell>
          <cell r="Y271">
            <v>0</v>
          </cell>
          <cell r="Z271">
            <v>0</v>
          </cell>
          <cell r="AA271">
            <v>0</v>
          </cell>
          <cell r="AB271">
            <v>0</v>
          </cell>
          <cell r="AC271">
            <v>0</v>
          </cell>
          <cell r="AD271">
            <v>0</v>
          </cell>
        </row>
        <row r="272">
          <cell r="A272">
            <v>265</v>
          </cell>
          <cell r="B272" t="str">
            <v>Suffolk Coastal</v>
          </cell>
          <cell r="C272" t="str">
            <v>E3536</v>
          </cell>
          <cell r="D272">
            <v>50043764.799999997</v>
          </cell>
          <cell r="E272">
            <v>0</v>
          </cell>
          <cell r="F272">
            <v>0</v>
          </cell>
          <cell r="G272">
            <v>50043764.799999997</v>
          </cell>
          <cell r="H272">
            <v>468958</v>
          </cell>
          <cell r="I272">
            <v>0</v>
          </cell>
          <cell r="J272">
            <v>0</v>
          </cell>
          <cell r="K272">
            <v>468958</v>
          </cell>
          <cell r="L272">
            <v>4786748</v>
          </cell>
          <cell r="M272">
            <v>0</v>
          </cell>
          <cell r="N272">
            <v>0</v>
          </cell>
          <cell r="O272">
            <v>4786748</v>
          </cell>
          <cell r="P272">
            <v>44788058.799999997</v>
          </cell>
          <cell r="Q272">
            <v>0</v>
          </cell>
          <cell r="R272">
            <v>0</v>
          </cell>
          <cell r="S272">
            <v>44788058.799999997</v>
          </cell>
          <cell r="T272">
            <v>0</v>
          </cell>
          <cell r="U272">
            <v>0</v>
          </cell>
          <cell r="V272">
            <v>0</v>
          </cell>
          <cell r="W272">
            <v>0</v>
          </cell>
          <cell r="X272">
            <v>0</v>
          </cell>
          <cell r="Y272">
            <v>0</v>
          </cell>
          <cell r="Z272">
            <v>0</v>
          </cell>
          <cell r="AA272">
            <v>0</v>
          </cell>
          <cell r="AB272">
            <v>0</v>
          </cell>
          <cell r="AC272">
            <v>0</v>
          </cell>
          <cell r="AD272">
            <v>0</v>
          </cell>
        </row>
        <row r="273">
          <cell r="A273">
            <v>266</v>
          </cell>
          <cell r="B273" t="str">
            <v>Sunderland</v>
          </cell>
          <cell r="C273" t="str">
            <v>E4505</v>
          </cell>
          <cell r="D273">
            <v>89770897</v>
          </cell>
          <cell r="E273">
            <v>0</v>
          </cell>
          <cell r="F273">
            <v>844464</v>
          </cell>
          <cell r="G273">
            <v>90615361</v>
          </cell>
          <cell r="H273">
            <v>3000000</v>
          </cell>
          <cell r="I273">
            <v>0</v>
          </cell>
          <cell r="J273">
            <v>0</v>
          </cell>
          <cell r="K273">
            <v>3000000</v>
          </cell>
          <cell r="L273">
            <v>3906121</v>
          </cell>
          <cell r="M273">
            <v>0</v>
          </cell>
          <cell r="N273">
            <v>0</v>
          </cell>
          <cell r="O273">
            <v>3906121</v>
          </cell>
          <cell r="P273">
            <v>82864776</v>
          </cell>
          <cell r="Q273">
            <v>0</v>
          </cell>
          <cell r="R273">
            <v>844464</v>
          </cell>
          <cell r="S273">
            <v>83709240</v>
          </cell>
          <cell r="T273">
            <v>0</v>
          </cell>
          <cell r="U273">
            <v>0</v>
          </cell>
          <cell r="V273">
            <v>0</v>
          </cell>
          <cell r="W273">
            <v>0</v>
          </cell>
          <cell r="X273">
            <v>0</v>
          </cell>
          <cell r="Y273">
            <v>0</v>
          </cell>
          <cell r="Z273">
            <v>0</v>
          </cell>
          <cell r="AA273">
            <v>139177</v>
          </cell>
          <cell r="AB273">
            <v>0</v>
          </cell>
          <cell r="AC273">
            <v>705287</v>
          </cell>
          <cell r="AD273">
            <v>0</v>
          </cell>
        </row>
        <row r="274">
          <cell r="A274">
            <v>267</v>
          </cell>
          <cell r="B274" t="str">
            <v>Surrey Heath</v>
          </cell>
          <cell r="C274" t="str">
            <v>E3638</v>
          </cell>
          <cell r="D274">
            <v>33838346</v>
          </cell>
          <cell r="E274">
            <v>0</v>
          </cell>
          <cell r="F274">
            <v>0</v>
          </cell>
          <cell r="G274">
            <v>33838346</v>
          </cell>
          <cell r="H274">
            <v>400000</v>
          </cell>
          <cell r="I274">
            <v>0</v>
          </cell>
          <cell r="J274">
            <v>0</v>
          </cell>
          <cell r="K274">
            <v>400000</v>
          </cell>
          <cell r="L274">
            <v>0</v>
          </cell>
          <cell r="M274">
            <v>0</v>
          </cell>
          <cell r="N274">
            <v>0</v>
          </cell>
          <cell r="O274">
            <v>0</v>
          </cell>
          <cell r="P274">
            <v>33438346</v>
          </cell>
          <cell r="Q274">
            <v>0</v>
          </cell>
          <cell r="R274">
            <v>0</v>
          </cell>
          <cell r="S274">
            <v>33438346</v>
          </cell>
          <cell r="T274">
            <v>0</v>
          </cell>
          <cell r="U274">
            <v>0</v>
          </cell>
          <cell r="V274">
            <v>0</v>
          </cell>
          <cell r="W274">
            <v>0</v>
          </cell>
          <cell r="X274">
            <v>0</v>
          </cell>
          <cell r="Y274">
            <v>0</v>
          </cell>
          <cell r="Z274">
            <v>0</v>
          </cell>
          <cell r="AA274">
            <v>0</v>
          </cell>
          <cell r="AB274">
            <v>0</v>
          </cell>
          <cell r="AC274">
            <v>0</v>
          </cell>
          <cell r="AD274">
            <v>0</v>
          </cell>
        </row>
        <row r="275">
          <cell r="A275">
            <v>268</v>
          </cell>
          <cell r="B275" t="str">
            <v>Sutton</v>
          </cell>
          <cell r="C275" t="str">
            <v>E5048</v>
          </cell>
          <cell r="D275">
            <v>52683151</v>
          </cell>
          <cell r="E275">
            <v>0</v>
          </cell>
          <cell r="F275">
            <v>0</v>
          </cell>
          <cell r="G275">
            <v>52683151</v>
          </cell>
          <cell r="H275">
            <v>790247</v>
          </cell>
          <cell r="I275">
            <v>0</v>
          </cell>
          <cell r="J275">
            <v>0</v>
          </cell>
          <cell r="K275">
            <v>790247</v>
          </cell>
          <cell r="L275">
            <v>100000</v>
          </cell>
          <cell r="M275">
            <v>0</v>
          </cell>
          <cell r="N275">
            <v>0</v>
          </cell>
          <cell r="O275">
            <v>100000</v>
          </cell>
          <cell r="P275">
            <v>51792904</v>
          </cell>
          <cell r="Q275">
            <v>0</v>
          </cell>
          <cell r="R275">
            <v>0</v>
          </cell>
          <cell r="S275">
            <v>51792904</v>
          </cell>
          <cell r="T275">
            <v>0</v>
          </cell>
          <cell r="U275">
            <v>0</v>
          </cell>
          <cell r="V275">
            <v>0</v>
          </cell>
          <cell r="W275">
            <v>0</v>
          </cell>
          <cell r="X275">
            <v>0</v>
          </cell>
          <cell r="Y275">
            <v>0</v>
          </cell>
          <cell r="Z275">
            <v>0</v>
          </cell>
          <cell r="AA275">
            <v>0</v>
          </cell>
          <cell r="AB275">
            <v>0</v>
          </cell>
          <cell r="AC275">
            <v>0</v>
          </cell>
          <cell r="AD275">
            <v>0</v>
          </cell>
        </row>
        <row r="276">
          <cell r="A276">
            <v>269</v>
          </cell>
          <cell r="B276" t="str">
            <v>Swale</v>
          </cell>
          <cell r="C276" t="str">
            <v>E2241</v>
          </cell>
          <cell r="D276">
            <v>43773930</v>
          </cell>
          <cell r="E276">
            <v>0</v>
          </cell>
          <cell r="F276">
            <v>0</v>
          </cell>
          <cell r="G276">
            <v>43773930</v>
          </cell>
          <cell r="H276">
            <v>1703606</v>
          </cell>
          <cell r="I276">
            <v>0</v>
          </cell>
          <cell r="J276">
            <v>0</v>
          </cell>
          <cell r="K276">
            <v>1703606</v>
          </cell>
          <cell r="L276">
            <v>654300</v>
          </cell>
          <cell r="M276">
            <v>0</v>
          </cell>
          <cell r="N276">
            <v>0</v>
          </cell>
          <cell r="O276">
            <v>654300</v>
          </cell>
          <cell r="P276">
            <v>41416024</v>
          </cell>
          <cell r="Q276">
            <v>0</v>
          </cell>
          <cell r="R276">
            <v>0</v>
          </cell>
          <cell r="S276">
            <v>41416024</v>
          </cell>
          <cell r="T276">
            <v>200000</v>
          </cell>
          <cell r="U276">
            <v>0</v>
          </cell>
          <cell r="V276">
            <v>0</v>
          </cell>
          <cell r="W276">
            <v>200000</v>
          </cell>
          <cell r="X276">
            <v>0</v>
          </cell>
          <cell r="Y276">
            <v>0</v>
          </cell>
          <cell r="Z276">
            <v>0</v>
          </cell>
          <cell r="AA276">
            <v>0</v>
          </cell>
          <cell r="AB276">
            <v>0</v>
          </cell>
          <cell r="AC276">
            <v>0</v>
          </cell>
          <cell r="AD276">
            <v>200000</v>
          </cell>
        </row>
        <row r="277">
          <cell r="A277">
            <v>270</v>
          </cell>
          <cell r="B277" t="str">
            <v>Swindon</v>
          </cell>
          <cell r="C277" t="str">
            <v>E3901</v>
          </cell>
          <cell r="D277">
            <v>107844059</v>
          </cell>
          <cell r="E277">
            <v>0</v>
          </cell>
          <cell r="F277">
            <v>0</v>
          </cell>
          <cell r="G277">
            <v>107844059</v>
          </cell>
          <cell r="H277">
            <v>2156881.17</v>
          </cell>
          <cell r="I277">
            <v>0</v>
          </cell>
          <cell r="J277">
            <v>0</v>
          </cell>
          <cell r="K277">
            <v>2156881.17</v>
          </cell>
          <cell r="L277">
            <v>2448800</v>
          </cell>
          <cell r="M277">
            <v>0</v>
          </cell>
          <cell r="N277">
            <v>0</v>
          </cell>
          <cell r="O277">
            <v>2448800</v>
          </cell>
          <cell r="P277">
            <v>103238377</v>
          </cell>
          <cell r="Q277">
            <v>0</v>
          </cell>
          <cell r="R277">
            <v>0</v>
          </cell>
          <cell r="S277">
            <v>103238377</v>
          </cell>
          <cell r="T277">
            <v>0</v>
          </cell>
          <cell r="U277">
            <v>0</v>
          </cell>
          <cell r="V277">
            <v>0</v>
          </cell>
          <cell r="W277">
            <v>0</v>
          </cell>
          <cell r="X277">
            <v>0</v>
          </cell>
          <cell r="Y277">
            <v>0</v>
          </cell>
          <cell r="Z277">
            <v>0</v>
          </cell>
          <cell r="AA277">
            <v>0</v>
          </cell>
          <cell r="AB277">
            <v>0</v>
          </cell>
          <cell r="AC277">
            <v>0</v>
          </cell>
          <cell r="AD277">
            <v>0</v>
          </cell>
        </row>
        <row r="278">
          <cell r="A278">
            <v>271</v>
          </cell>
          <cell r="B278" t="str">
            <v>Tameside</v>
          </cell>
          <cell r="C278" t="str">
            <v>E4208</v>
          </cell>
          <cell r="D278">
            <v>59459508</v>
          </cell>
          <cell r="E278">
            <v>0</v>
          </cell>
          <cell r="F278">
            <v>0</v>
          </cell>
          <cell r="G278">
            <v>59459508</v>
          </cell>
          <cell r="H278">
            <v>1350552</v>
          </cell>
          <cell r="I278">
            <v>0</v>
          </cell>
          <cell r="J278">
            <v>0</v>
          </cell>
          <cell r="K278">
            <v>1350552</v>
          </cell>
          <cell r="L278">
            <v>2918186</v>
          </cell>
          <cell r="M278">
            <v>0</v>
          </cell>
          <cell r="N278">
            <v>0</v>
          </cell>
          <cell r="O278">
            <v>2918186</v>
          </cell>
          <cell r="P278">
            <v>55190770</v>
          </cell>
          <cell r="Q278">
            <v>0</v>
          </cell>
          <cell r="R278">
            <v>0</v>
          </cell>
          <cell r="S278">
            <v>55190770</v>
          </cell>
          <cell r="T278">
            <v>0</v>
          </cell>
          <cell r="U278">
            <v>0</v>
          </cell>
          <cell r="V278">
            <v>0</v>
          </cell>
          <cell r="W278">
            <v>0</v>
          </cell>
          <cell r="X278">
            <v>0</v>
          </cell>
          <cell r="Y278">
            <v>0</v>
          </cell>
          <cell r="Z278">
            <v>0</v>
          </cell>
          <cell r="AA278">
            <v>0</v>
          </cell>
          <cell r="AB278">
            <v>0</v>
          </cell>
          <cell r="AC278">
            <v>0</v>
          </cell>
          <cell r="AD278">
            <v>0</v>
          </cell>
        </row>
        <row r="279">
          <cell r="A279">
            <v>272</v>
          </cell>
          <cell r="B279" t="str">
            <v>Tamworth</v>
          </cell>
          <cell r="C279" t="str">
            <v>E3439</v>
          </cell>
          <cell r="D279">
            <v>33055512</v>
          </cell>
          <cell r="E279">
            <v>0</v>
          </cell>
          <cell r="F279">
            <v>0</v>
          </cell>
          <cell r="G279">
            <v>33055512</v>
          </cell>
          <cell r="H279">
            <v>330555</v>
          </cell>
          <cell r="I279">
            <v>0</v>
          </cell>
          <cell r="J279">
            <v>0</v>
          </cell>
          <cell r="K279">
            <v>330555</v>
          </cell>
          <cell r="L279">
            <v>826387</v>
          </cell>
          <cell r="M279">
            <v>0</v>
          </cell>
          <cell r="N279">
            <v>0</v>
          </cell>
          <cell r="O279">
            <v>826387</v>
          </cell>
          <cell r="P279">
            <v>31898570</v>
          </cell>
          <cell r="Q279">
            <v>0</v>
          </cell>
          <cell r="R279">
            <v>0</v>
          </cell>
          <cell r="S279">
            <v>31898570</v>
          </cell>
          <cell r="T279">
            <v>0</v>
          </cell>
          <cell r="U279">
            <v>0</v>
          </cell>
          <cell r="V279">
            <v>0</v>
          </cell>
          <cell r="W279">
            <v>0</v>
          </cell>
          <cell r="X279">
            <v>0</v>
          </cell>
          <cell r="Y279">
            <v>0</v>
          </cell>
          <cell r="Z279">
            <v>0</v>
          </cell>
          <cell r="AA279">
            <v>0</v>
          </cell>
          <cell r="AB279">
            <v>0</v>
          </cell>
          <cell r="AC279">
            <v>0</v>
          </cell>
          <cell r="AD279">
            <v>0</v>
          </cell>
        </row>
        <row r="280">
          <cell r="A280">
            <v>273</v>
          </cell>
          <cell r="B280" t="str">
            <v>Tandridge</v>
          </cell>
          <cell r="C280" t="str">
            <v>E3639</v>
          </cell>
          <cell r="D280">
            <v>20507763</v>
          </cell>
          <cell r="E280">
            <v>0</v>
          </cell>
          <cell r="F280">
            <v>0</v>
          </cell>
          <cell r="G280">
            <v>20507763</v>
          </cell>
          <cell r="H280">
            <v>205071</v>
          </cell>
          <cell r="I280">
            <v>0</v>
          </cell>
          <cell r="J280">
            <v>0</v>
          </cell>
          <cell r="K280">
            <v>205071</v>
          </cell>
          <cell r="L280">
            <v>200000</v>
          </cell>
          <cell r="M280">
            <v>0</v>
          </cell>
          <cell r="N280">
            <v>0</v>
          </cell>
          <cell r="O280">
            <v>200000</v>
          </cell>
          <cell r="P280">
            <v>20102692</v>
          </cell>
          <cell r="Q280">
            <v>0</v>
          </cell>
          <cell r="R280">
            <v>0</v>
          </cell>
          <cell r="S280">
            <v>20102692</v>
          </cell>
          <cell r="T280">
            <v>0</v>
          </cell>
          <cell r="U280">
            <v>0</v>
          </cell>
          <cell r="V280">
            <v>0</v>
          </cell>
          <cell r="W280">
            <v>0</v>
          </cell>
          <cell r="X280">
            <v>0</v>
          </cell>
          <cell r="Y280">
            <v>0</v>
          </cell>
          <cell r="Z280">
            <v>0</v>
          </cell>
          <cell r="AA280">
            <v>0</v>
          </cell>
          <cell r="AB280">
            <v>0</v>
          </cell>
          <cell r="AC280">
            <v>0</v>
          </cell>
          <cell r="AD280">
            <v>0</v>
          </cell>
        </row>
        <row r="281">
          <cell r="A281">
            <v>274</v>
          </cell>
          <cell r="B281" t="str">
            <v>Taunton Deane</v>
          </cell>
          <cell r="C281" t="str">
            <v>E3333</v>
          </cell>
          <cell r="D281">
            <v>39533144</v>
          </cell>
          <cell r="E281">
            <v>0</v>
          </cell>
          <cell r="F281">
            <v>0</v>
          </cell>
          <cell r="G281">
            <v>39533144</v>
          </cell>
          <cell r="H281">
            <v>160000</v>
          </cell>
          <cell r="I281">
            <v>0</v>
          </cell>
          <cell r="J281">
            <v>0</v>
          </cell>
          <cell r="K281">
            <v>160000</v>
          </cell>
          <cell r="L281">
            <v>500000</v>
          </cell>
          <cell r="M281">
            <v>0</v>
          </cell>
          <cell r="N281">
            <v>0</v>
          </cell>
          <cell r="O281">
            <v>500000</v>
          </cell>
          <cell r="P281">
            <v>38873144</v>
          </cell>
          <cell r="Q281">
            <v>0</v>
          </cell>
          <cell r="R281">
            <v>0</v>
          </cell>
          <cell r="S281">
            <v>38873144</v>
          </cell>
          <cell r="T281">
            <v>70000</v>
          </cell>
          <cell r="U281">
            <v>0</v>
          </cell>
          <cell r="V281">
            <v>0</v>
          </cell>
          <cell r="W281">
            <v>70000</v>
          </cell>
          <cell r="X281">
            <v>0</v>
          </cell>
          <cell r="Y281">
            <v>0</v>
          </cell>
          <cell r="Z281">
            <v>0</v>
          </cell>
          <cell r="AA281">
            <v>0</v>
          </cell>
          <cell r="AB281">
            <v>0</v>
          </cell>
          <cell r="AC281">
            <v>0</v>
          </cell>
          <cell r="AD281">
            <v>70000</v>
          </cell>
        </row>
        <row r="282">
          <cell r="A282">
            <v>275</v>
          </cell>
          <cell r="B282" t="str">
            <v>Teignbridge</v>
          </cell>
          <cell r="C282" t="str">
            <v>E1137</v>
          </cell>
          <cell r="D282">
            <v>31989245.600000001</v>
          </cell>
          <cell r="E282">
            <v>0</v>
          </cell>
          <cell r="F282">
            <v>0</v>
          </cell>
          <cell r="G282">
            <v>31989245.600000001</v>
          </cell>
          <cell r="H282">
            <v>200000</v>
          </cell>
          <cell r="I282">
            <v>0</v>
          </cell>
          <cell r="J282">
            <v>0</v>
          </cell>
          <cell r="K282">
            <v>200000</v>
          </cell>
          <cell r="L282">
            <v>128246</v>
          </cell>
          <cell r="M282">
            <v>0</v>
          </cell>
          <cell r="N282">
            <v>0</v>
          </cell>
          <cell r="O282">
            <v>128246</v>
          </cell>
          <cell r="P282">
            <v>31660999.600000001</v>
          </cell>
          <cell r="Q282">
            <v>0</v>
          </cell>
          <cell r="R282">
            <v>0</v>
          </cell>
          <cell r="S282">
            <v>31660999.600000001</v>
          </cell>
          <cell r="T282">
            <v>0</v>
          </cell>
          <cell r="U282">
            <v>0</v>
          </cell>
          <cell r="V282">
            <v>0</v>
          </cell>
          <cell r="W282">
            <v>0</v>
          </cell>
          <cell r="X282">
            <v>0</v>
          </cell>
          <cell r="Y282">
            <v>0</v>
          </cell>
          <cell r="Z282">
            <v>0</v>
          </cell>
          <cell r="AA282">
            <v>0</v>
          </cell>
          <cell r="AB282">
            <v>0</v>
          </cell>
          <cell r="AC282">
            <v>0</v>
          </cell>
          <cell r="AD282">
            <v>0</v>
          </cell>
        </row>
        <row r="283">
          <cell r="A283">
            <v>276</v>
          </cell>
          <cell r="B283" t="str">
            <v>Telford and the Wrekin</v>
          </cell>
          <cell r="C283" t="str">
            <v>E3201</v>
          </cell>
          <cell r="D283">
            <v>70192878.099999994</v>
          </cell>
          <cell r="E283">
            <v>0</v>
          </cell>
          <cell r="F283">
            <v>0</v>
          </cell>
          <cell r="G283">
            <v>70192878.099999994</v>
          </cell>
          <cell r="H283">
            <v>1051743</v>
          </cell>
          <cell r="I283">
            <v>0</v>
          </cell>
          <cell r="J283">
            <v>0</v>
          </cell>
          <cell r="K283">
            <v>1051743</v>
          </cell>
          <cell r="L283">
            <v>1860111</v>
          </cell>
          <cell r="M283">
            <v>0</v>
          </cell>
          <cell r="N283">
            <v>0</v>
          </cell>
          <cell r="O283">
            <v>1860111</v>
          </cell>
          <cell r="P283">
            <v>67281024.099999994</v>
          </cell>
          <cell r="Q283">
            <v>0</v>
          </cell>
          <cell r="R283">
            <v>0</v>
          </cell>
          <cell r="S283">
            <v>67281024.099999994</v>
          </cell>
          <cell r="T283">
            <v>0</v>
          </cell>
          <cell r="U283">
            <v>0</v>
          </cell>
          <cell r="V283">
            <v>0</v>
          </cell>
          <cell r="W283">
            <v>0</v>
          </cell>
          <cell r="X283">
            <v>0</v>
          </cell>
          <cell r="Y283">
            <v>0</v>
          </cell>
          <cell r="Z283">
            <v>0</v>
          </cell>
          <cell r="AA283">
            <v>0</v>
          </cell>
          <cell r="AB283">
            <v>0</v>
          </cell>
          <cell r="AC283">
            <v>0</v>
          </cell>
          <cell r="AD283">
            <v>0</v>
          </cell>
        </row>
        <row r="284">
          <cell r="A284">
            <v>277</v>
          </cell>
          <cell r="B284" t="str">
            <v>Tendring</v>
          </cell>
          <cell r="C284" t="str">
            <v>E1542</v>
          </cell>
          <cell r="D284">
            <v>25487396</v>
          </cell>
          <cell r="E284">
            <v>0</v>
          </cell>
          <cell r="F284">
            <v>0</v>
          </cell>
          <cell r="G284">
            <v>25487396</v>
          </cell>
          <cell r="H284">
            <v>179812</v>
          </cell>
          <cell r="I284">
            <v>0</v>
          </cell>
          <cell r="J284">
            <v>0</v>
          </cell>
          <cell r="K284">
            <v>179812</v>
          </cell>
          <cell r="L284">
            <v>450000</v>
          </cell>
          <cell r="M284">
            <v>0</v>
          </cell>
          <cell r="N284">
            <v>0</v>
          </cell>
          <cell r="O284">
            <v>450000</v>
          </cell>
          <cell r="P284">
            <v>24857584</v>
          </cell>
          <cell r="Q284">
            <v>0</v>
          </cell>
          <cell r="R284">
            <v>0</v>
          </cell>
          <cell r="S284">
            <v>24857584</v>
          </cell>
          <cell r="T284">
            <v>0</v>
          </cell>
          <cell r="U284">
            <v>0</v>
          </cell>
          <cell r="V284">
            <v>0</v>
          </cell>
          <cell r="W284">
            <v>0</v>
          </cell>
          <cell r="X284">
            <v>0</v>
          </cell>
          <cell r="Y284">
            <v>0</v>
          </cell>
          <cell r="Z284">
            <v>0</v>
          </cell>
          <cell r="AA284">
            <v>0</v>
          </cell>
          <cell r="AB284">
            <v>0</v>
          </cell>
          <cell r="AC284">
            <v>0</v>
          </cell>
          <cell r="AD284">
            <v>0</v>
          </cell>
        </row>
        <row r="285">
          <cell r="A285">
            <v>278</v>
          </cell>
          <cell r="B285" t="str">
            <v>Test Valley</v>
          </cell>
          <cell r="C285" t="str">
            <v>E1742</v>
          </cell>
          <cell r="D285">
            <v>49337173</v>
          </cell>
          <cell r="E285">
            <v>0</v>
          </cell>
          <cell r="F285">
            <v>0</v>
          </cell>
          <cell r="G285">
            <v>49337173</v>
          </cell>
          <cell r="H285">
            <v>493372</v>
          </cell>
          <cell r="I285">
            <v>0</v>
          </cell>
          <cell r="J285">
            <v>0</v>
          </cell>
          <cell r="K285">
            <v>493372</v>
          </cell>
          <cell r="L285">
            <v>2960230</v>
          </cell>
          <cell r="M285">
            <v>0</v>
          </cell>
          <cell r="N285">
            <v>0</v>
          </cell>
          <cell r="O285">
            <v>2960230</v>
          </cell>
          <cell r="P285">
            <v>45883571</v>
          </cell>
          <cell r="Q285">
            <v>0</v>
          </cell>
          <cell r="R285">
            <v>0</v>
          </cell>
          <cell r="S285">
            <v>45883571</v>
          </cell>
          <cell r="T285">
            <v>0</v>
          </cell>
          <cell r="U285">
            <v>0</v>
          </cell>
          <cell r="V285">
            <v>0</v>
          </cell>
          <cell r="W285">
            <v>0</v>
          </cell>
          <cell r="X285">
            <v>0</v>
          </cell>
          <cell r="Y285">
            <v>0</v>
          </cell>
          <cell r="Z285">
            <v>0</v>
          </cell>
          <cell r="AA285">
            <v>0</v>
          </cell>
          <cell r="AB285">
            <v>0</v>
          </cell>
          <cell r="AC285">
            <v>0</v>
          </cell>
          <cell r="AD285">
            <v>0</v>
          </cell>
        </row>
        <row r="286">
          <cell r="A286">
            <v>279</v>
          </cell>
          <cell r="B286" t="str">
            <v>Tewkesbury</v>
          </cell>
          <cell r="C286" t="str">
            <v>E1636</v>
          </cell>
          <cell r="D286">
            <v>36699762</v>
          </cell>
          <cell r="E286">
            <v>0</v>
          </cell>
          <cell r="F286">
            <v>0</v>
          </cell>
          <cell r="G286">
            <v>36699762</v>
          </cell>
          <cell r="H286">
            <v>350000</v>
          </cell>
          <cell r="I286">
            <v>0</v>
          </cell>
          <cell r="J286">
            <v>0</v>
          </cell>
          <cell r="K286">
            <v>350000</v>
          </cell>
          <cell r="L286">
            <v>427000</v>
          </cell>
          <cell r="M286">
            <v>0</v>
          </cell>
          <cell r="N286">
            <v>0</v>
          </cell>
          <cell r="O286">
            <v>427000</v>
          </cell>
          <cell r="P286">
            <v>35922762</v>
          </cell>
          <cell r="Q286">
            <v>0</v>
          </cell>
          <cell r="R286">
            <v>0</v>
          </cell>
          <cell r="S286">
            <v>35922762</v>
          </cell>
          <cell r="T286">
            <v>0</v>
          </cell>
          <cell r="U286">
            <v>0</v>
          </cell>
          <cell r="V286">
            <v>0</v>
          </cell>
          <cell r="W286">
            <v>0</v>
          </cell>
          <cell r="X286">
            <v>0</v>
          </cell>
          <cell r="Y286">
            <v>0</v>
          </cell>
          <cell r="Z286">
            <v>0</v>
          </cell>
          <cell r="AA286">
            <v>0</v>
          </cell>
          <cell r="AB286">
            <v>0</v>
          </cell>
          <cell r="AC286">
            <v>0</v>
          </cell>
          <cell r="AD286">
            <v>0</v>
          </cell>
        </row>
        <row r="287">
          <cell r="A287">
            <v>280</v>
          </cell>
          <cell r="B287" t="str">
            <v>Thanet</v>
          </cell>
          <cell r="C287" t="str">
            <v>E2242</v>
          </cell>
          <cell r="D287">
            <v>32975921</v>
          </cell>
          <cell r="E287">
            <v>0</v>
          </cell>
          <cell r="F287">
            <v>0</v>
          </cell>
          <cell r="G287">
            <v>32975921</v>
          </cell>
          <cell r="H287">
            <v>400000</v>
          </cell>
          <cell r="I287">
            <v>0</v>
          </cell>
          <cell r="J287">
            <v>0</v>
          </cell>
          <cell r="K287">
            <v>400000</v>
          </cell>
          <cell r="L287">
            <v>974000</v>
          </cell>
          <cell r="M287">
            <v>0</v>
          </cell>
          <cell r="N287">
            <v>0</v>
          </cell>
          <cell r="O287">
            <v>974000</v>
          </cell>
          <cell r="P287">
            <v>31601921</v>
          </cell>
          <cell r="Q287">
            <v>0</v>
          </cell>
          <cell r="R287">
            <v>0</v>
          </cell>
          <cell r="S287">
            <v>31601921</v>
          </cell>
          <cell r="T287">
            <v>0</v>
          </cell>
          <cell r="U287">
            <v>0</v>
          </cell>
          <cell r="V287">
            <v>0</v>
          </cell>
          <cell r="W287">
            <v>0</v>
          </cell>
          <cell r="X287">
            <v>0</v>
          </cell>
          <cell r="Y287">
            <v>0</v>
          </cell>
          <cell r="Z287">
            <v>0</v>
          </cell>
          <cell r="AA287">
            <v>0</v>
          </cell>
          <cell r="AB287">
            <v>0</v>
          </cell>
          <cell r="AC287">
            <v>0</v>
          </cell>
          <cell r="AD287">
            <v>0</v>
          </cell>
        </row>
        <row r="288">
          <cell r="A288">
            <v>281</v>
          </cell>
          <cell r="B288" t="str">
            <v>Three Rivers</v>
          </cell>
          <cell r="C288" t="str">
            <v>E1938</v>
          </cell>
          <cell r="D288">
            <v>28066965</v>
          </cell>
          <cell r="E288">
            <v>0</v>
          </cell>
          <cell r="F288">
            <v>0</v>
          </cell>
          <cell r="G288">
            <v>28066965</v>
          </cell>
          <cell r="H288">
            <v>210000</v>
          </cell>
          <cell r="I288">
            <v>0</v>
          </cell>
          <cell r="J288">
            <v>0</v>
          </cell>
          <cell r="K288">
            <v>210000</v>
          </cell>
          <cell r="L288">
            <v>500000</v>
          </cell>
          <cell r="M288">
            <v>0</v>
          </cell>
          <cell r="N288">
            <v>0</v>
          </cell>
          <cell r="O288">
            <v>500000</v>
          </cell>
          <cell r="P288">
            <v>27356965</v>
          </cell>
          <cell r="Q288">
            <v>0</v>
          </cell>
          <cell r="R288">
            <v>0</v>
          </cell>
          <cell r="S288">
            <v>27356965</v>
          </cell>
          <cell r="T288">
            <v>0</v>
          </cell>
          <cell r="U288">
            <v>0</v>
          </cell>
          <cell r="V288">
            <v>0</v>
          </cell>
          <cell r="W288">
            <v>0</v>
          </cell>
          <cell r="X288">
            <v>0</v>
          </cell>
          <cell r="Y288">
            <v>0</v>
          </cell>
          <cell r="Z288">
            <v>0</v>
          </cell>
          <cell r="AA288">
            <v>0</v>
          </cell>
          <cell r="AB288">
            <v>0</v>
          </cell>
          <cell r="AC288">
            <v>0</v>
          </cell>
          <cell r="AD288">
            <v>0</v>
          </cell>
        </row>
        <row r="289">
          <cell r="A289">
            <v>282</v>
          </cell>
          <cell r="B289" t="str">
            <v>Thurrock</v>
          </cell>
          <cell r="C289" t="str">
            <v>E1502</v>
          </cell>
          <cell r="D289">
            <v>112215801</v>
          </cell>
          <cell r="E289">
            <v>0</v>
          </cell>
          <cell r="F289">
            <v>0</v>
          </cell>
          <cell r="G289">
            <v>112215801</v>
          </cell>
          <cell r="H289">
            <v>1231478.67</v>
          </cell>
          <cell r="I289">
            <v>0</v>
          </cell>
          <cell r="J289">
            <v>0</v>
          </cell>
          <cell r="K289">
            <v>1231478.67</v>
          </cell>
          <cell r="L289">
            <v>3400000</v>
          </cell>
          <cell r="M289">
            <v>0</v>
          </cell>
          <cell r="N289">
            <v>0</v>
          </cell>
          <cell r="O289">
            <v>3400000</v>
          </cell>
          <cell r="P289">
            <v>107584322</v>
          </cell>
          <cell r="Q289">
            <v>0</v>
          </cell>
          <cell r="R289">
            <v>0</v>
          </cell>
          <cell r="S289">
            <v>107584322</v>
          </cell>
          <cell r="T289">
            <v>0</v>
          </cell>
          <cell r="U289">
            <v>0</v>
          </cell>
          <cell r="V289">
            <v>0</v>
          </cell>
          <cell r="W289">
            <v>0</v>
          </cell>
          <cell r="X289">
            <v>0</v>
          </cell>
          <cell r="Y289">
            <v>0</v>
          </cell>
          <cell r="Z289">
            <v>0</v>
          </cell>
          <cell r="AA289">
            <v>0</v>
          </cell>
          <cell r="AB289">
            <v>0</v>
          </cell>
          <cell r="AC289">
            <v>0</v>
          </cell>
          <cell r="AD289">
            <v>0</v>
          </cell>
        </row>
        <row r="290">
          <cell r="A290">
            <v>283</v>
          </cell>
          <cell r="B290" t="str">
            <v>Tonbridge and Malling</v>
          </cell>
          <cell r="C290" t="str">
            <v>E2243</v>
          </cell>
          <cell r="D290">
            <v>54590322</v>
          </cell>
          <cell r="E290">
            <v>0</v>
          </cell>
          <cell r="F290">
            <v>0</v>
          </cell>
          <cell r="G290">
            <v>54590322</v>
          </cell>
          <cell r="H290">
            <v>350000</v>
          </cell>
          <cell r="I290">
            <v>0</v>
          </cell>
          <cell r="J290">
            <v>0</v>
          </cell>
          <cell r="K290">
            <v>350000</v>
          </cell>
          <cell r="L290">
            <v>1150000</v>
          </cell>
          <cell r="M290">
            <v>0</v>
          </cell>
          <cell r="N290">
            <v>0</v>
          </cell>
          <cell r="O290">
            <v>1150000</v>
          </cell>
          <cell r="P290">
            <v>53090322</v>
          </cell>
          <cell r="Q290">
            <v>0</v>
          </cell>
          <cell r="R290">
            <v>0</v>
          </cell>
          <cell r="S290">
            <v>53090322</v>
          </cell>
          <cell r="T290">
            <v>0</v>
          </cell>
          <cell r="U290">
            <v>0</v>
          </cell>
          <cell r="V290">
            <v>0</v>
          </cell>
          <cell r="W290">
            <v>0</v>
          </cell>
          <cell r="X290">
            <v>0</v>
          </cell>
          <cell r="Y290">
            <v>0</v>
          </cell>
          <cell r="Z290">
            <v>0</v>
          </cell>
          <cell r="AA290">
            <v>0</v>
          </cell>
          <cell r="AB290">
            <v>0</v>
          </cell>
          <cell r="AC290">
            <v>0</v>
          </cell>
          <cell r="AD290">
            <v>0</v>
          </cell>
        </row>
        <row r="291">
          <cell r="A291">
            <v>284</v>
          </cell>
          <cell r="B291" t="str">
            <v>Torbay</v>
          </cell>
          <cell r="C291" t="str">
            <v>E1102</v>
          </cell>
          <cell r="D291">
            <v>36148432.299999997</v>
          </cell>
          <cell r="E291">
            <v>0</v>
          </cell>
          <cell r="F291">
            <v>0</v>
          </cell>
          <cell r="G291">
            <v>36148432.299999997</v>
          </cell>
          <cell r="H291">
            <v>451855</v>
          </cell>
          <cell r="I291">
            <v>0</v>
          </cell>
          <cell r="J291">
            <v>0</v>
          </cell>
          <cell r="K291">
            <v>451855</v>
          </cell>
          <cell r="L291">
            <v>500000</v>
          </cell>
          <cell r="M291">
            <v>0</v>
          </cell>
          <cell r="N291">
            <v>0</v>
          </cell>
          <cell r="O291">
            <v>500000</v>
          </cell>
          <cell r="P291">
            <v>35196577.299999997</v>
          </cell>
          <cell r="Q291">
            <v>0</v>
          </cell>
          <cell r="R291">
            <v>0</v>
          </cell>
          <cell r="S291">
            <v>35196577.299999997</v>
          </cell>
          <cell r="T291">
            <v>0</v>
          </cell>
          <cell r="U291">
            <v>0</v>
          </cell>
          <cell r="V291">
            <v>0</v>
          </cell>
          <cell r="W291">
            <v>0</v>
          </cell>
          <cell r="X291">
            <v>0</v>
          </cell>
          <cell r="Y291">
            <v>0</v>
          </cell>
          <cell r="Z291">
            <v>0</v>
          </cell>
          <cell r="AA291">
            <v>0</v>
          </cell>
          <cell r="AB291">
            <v>0</v>
          </cell>
          <cell r="AC291">
            <v>0</v>
          </cell>
          <cell r="AD291">
            <v>0</v>
          </cell>
        </row>
        <row r="292">
          <cell r="A292">
            <v>285</v>
          </cell>
          <cell r="B292" t="str">
            <v>Torridge</v>
          </cell>
          <cell r="C292" t="str">
            <v>E1139</v>
          </cell>
          <cell r="D292">
            <v>11180771.199999999</v>
          </cell>
          <cell r="E292">
            <v>0</v>
          </cell>
          <cell r="F292">
            <v>0</v>
          </cell>
          <cell r="G292">
            <v>11180771.199999999</v>
          </cell>
          <cell r="H292">
            <v>64678</v>
          </cell>
          <cell r="I292">
            <v>0</v>
          </cell>
          <cell r="J292">
            <v>0</v>
          </cell>
          <cell r="K292">
            <v>64678</v>
          </cell>
          <cell r="L292">
            <v>176303</v>
          </cell>
          <cell r="M292">
            <v>0</v>
          </cell>
          <cell r="N292">
            <v>0</v>
          </cell>
          <cell r="O292">
            <v>176303</v>
          </cell>
          <cell r="P292">
            <v>10939790.199999999</v>
          </cell>
          <cell r="Q292">
            <v>0</v>
          </cell>
          <cell r="R292">
            <v>0</v>
          </cell>
          <cell r="S292">
            <v>10939790.199999999</v>
          </cell>
          <cell r="T292">
            <v>199033</v>
          </cell>
          <cell r="U292">
            <v>0</v>
          </cell>
          <cell r="V292">
            <v>0</v>
          </cell>
          <cell r="W292">
            <v>199033</v>
          </cell>
          <cell r="X292">
            <v>0</v>
          </cell>
          <cell r="Y292">
            <v>0</v>
          </cell>
          <cell r="Z292">
            <v>0</v>
          </cell>
          <cell r="AA292">
            <v>0</v>
          </cell>
          <cell r="AB292">
            <v>0</v>
          </cell>
          <cell r="AC292">
            <v>0</v>
          </cell>
          <cell r="AD292">
            <v>199033</v>
          </cell>
        </row>
        <row r="293">
          <cell r="A293">
            <v>286</v>
          </cell>
          <cell r="B293" t="str">
            <v>Tower Hamlets</v>
          </cell>
          <cell r="C293" t="str">
            <v>E5020</v>
          </cell>
          <cell r="D293">
            <v>347604170</v>
          </cell>
          <cell r="E293">
            <v>0</v>
          </cell>
          <cell r="F293">
            <v>0</v>
          </cell>
          <cell r="G293">
            <v>347604170</v>
          </cell>
          <cell r="H293">
            <v>2780833</v>
          </cell>
          <cell r="I293">
            <v>0</v>
          </cell>
          <cell r="J293">
            <v>0</v>
          </cell>
          <cell r="K293">
            <v>2780833</v>
          </cell>
          <cell r="L293">
            <v>3000000</v>
          </cell>
          <cell r="M293">
            <v>0</v>
          </cell>
          <cell r="N293">
            <v>0</v>
          </cell>
          <cell r="O293">
            <v>3000000</v>
          </cell>
          <cell r="P293">
            <v>341823337</v>
          </cell>
          <cell r="Q293">
            <v>0</v>
          </cell>
          <cell r="R293">
            <v>0</v>
          </cell>
          <cell r="S293">
            <v>341823337</v>
          </cell>
          <cell r="T293">
            <v>0</v>
          </cell>
          <cell r="U293">
            <v>0</v>
          </cell>
          <cell r="V293">
            <v>0</v>
          </cell>
          <cell r="W293">
            <v>0</v>
          </cell>
          <cell r="X293">
            <v>0</v>
          </cell>
          <cell r="Y293">
            <v>0</v>
          </cell>
          <cell r="Z293">
            <v>0</v>
          </cell>
          <cell r="AA293">
            <v>0</v>
          </cell>
          <cell r="AB293">
            <v>0</v>
          </cell>
          <cell r="AC293">
            <v>0</v>
          </cell>
          <cell r="AD293">
            <v>0</v>
          </cell>
        </row>
        <row r="294">
          <cell r="A294">
            <v>287</v>
          </cell>
          <cell r="B294" t="str">
            <v>Trafford</v>
          </cell>
          <cell r="C294" t="str">
            <v>E4209</v>
          </cell>
          <cell r="D294">
            <v>164231118</v>
          </cell>
          <cell r="E294">
            <v>0</v>
          </cell>
          <cell r="F294">
            <v>0</v>
          </cell>
          <cell r="G294">
            <v>164231118</v>
          </cell>
          <cell r="H294">
            <v>2310491.9300000002</v>
          </cell>
          <cell r="I294">
            <v>0</v>
          </cell>
          <cell r="J294">
            <v>0</v>
          </cell>
          <cell r="K294">
            <v>2310491.9300000002</v>
          </cell>
          <cell r="L294">
            <v>6845551</v>
          </cell>
          <cell r="M294">
            <v>0</v>
          </cell>
          <cell r="N294">
            <v>0</v>
          </cell>
          <cell r="O294">
            <v>6845551</v>
          </cell>
          <cell r="P294">
            <v>155075075</v>
          </cell>
          <cell r="Q294">
            <v>0</v>
          </cell>
          <cell r="R294">
            <v>0</v>
          </cell>
          <cell r="S294">
            <v>155075075</v>
          </cell>
          <cell r="T294">
            <v>75192</v>
          </cell>
          <cell r="U294">
            <v>0</v>
          </cell>
          <cell r="V294">
            <v>0</v>
          </cell>
          <cell r="W294">
            <v>75192</v>
          </cell>
          <cell r="X294">
            <v>0</v>
          </cell>
          <cell r="Y294">
            <v>0</v>
          </cell>
          <cell r="Z294">
            <v>0</v>
          </cell>
          <cell r="AA294">
            <v>0</v>
          </cell>
          <cell r="AB294">
            <v>0</v>
          </cell>
          <cell r="AC294">
            <v>0</v>
          </cell>
          <cell r="AD294">
            <v>75192</v>
          </cell>
        </row>
        <row r="295">
          <cell r="A295">
            <v>288</v>
          </cell>
          <cell r="B295" t="str">
            <v>Tunbridge Wells</v>
          </cell>
          <cell r="C295" t="str">
            <v>E2244</v>
          </cell>
          <cell r="D295">
            <v>52536163.5</v>
          </cell>
          <cell r="E295">
            <v>0</v>
          </cell>
          <cell r="F295">
            <v>0</v>
          </cell>
          <cell r="G295">
            <v>52536163.5</v>
          </cell>
          <cell r="H295">
            <v>800253</v>
          </cell>
          <cell r="I295">
            <v>0</v>
          </cell>
          <cell r="J295">
            <v>0</v>
          </cell>
          <cell r="K295">
            <v>800253</v>
          </cell>
          <cell r="L295">
            <v>0</v>
          </cell>
          <cell r="M295">
            <v>0</v>
          </cell>
          <cell r="N295">
            <v>0</v>
          </cell>
          <cell r="O295">
            <v>0</v>
          </cell>
          <cell r="P295">
            <v>51735910.5</v>
          </cell>
          <cell r="Q295">
            <v>0</v>
          </cell>
          <cell r="R295">
            <v>0</v>
          </cell>
          <cell r="S295">
            <v>51735910.5</v>
          </cell>
          <cell r="T295">
            <v>0</v>
          </cell>
          <cell r="U295">
            <v>0</v>
          </cell>
          <cell r="V295">
            <v>0</v>
          </cell>
          <cell r="W295">
            <v>0</v>
          </cell>
          <cell r="X295">
            <v>0</v>
          </cell>
          <cell r="Y295">
            <v>0</v>
          </cell>
          <cell r="Z295">
            <v>0</v>
          </cell>
          <cell r="AA295">
            <v>0</v>
          </cell>
          <cell r="AB295">
            <v>0</v>
          </cell>
          <cell r="AC295">
            <v>0</v>
          </cell>
          <cell r="AD295">
            <v>0</v>
          </cell>
        </row>
        <row r="296">
          <cell r="A296">
            <v>289</v>
          </cell>
          <cell r="B296" t="str">
            <v>Uttlesford</v>
          </cell>
          <cell r="C296" t="str">
            <v>E1544</v>
          </cell>
          <cell r="D296">
            <v>42601328</v>
          </cell>
          <cell r="E296">
            <v>0</v>
          </cell>
          <cell r="F296">
            <v>0</v>
          </cell>
          <cell r="G296">
            <v>42601328</v>
          </cell>
          <cell r="H296">
            <v>426000</v>
          </cell>
          <cell r="I296">
            <v>0</v>
          </cell>
          <cell r="J296">
            <v>0</v>
          </cell>
          <cell r="K296">
            <v>426000</v>
          </cell>
          <cell r="L296">
            <v>1093332</v>
          </cell>
          <cell r="M296">
            <v>0</v>
          </cell>
          <cell r="N296">
            <v>0</v>
          </cell>
          <cell r="O296">
            <v>1093332</v>
          </cell>
          <cell r="P296">
            <v>41081996</v>
          </cell>
          <cell r="Q296">
            <v>0</v>
          </cell>
          <cell r="R296">
            <v>0</v>
          </cell>
          <cell r="S296">
            <v>41081996</v>
          </cell>
          <cell r="T296">
            <v>0</v>
          </cell>
          <cell r="U296">
            <v>0</v>
          </cell>
          <cell r="V296">
            <v>0</v>
          </cell>
          <cell r="W296">
            <v>0</v>
          </cell>
          <cell r="X296">
            <v>0</v>
          </cell>
          <cell r="Y296">
            <v>0</v>
          </cell>
          <cell r="Z296">
            <v>0</v>
          </cell>
          <cell r="AA296">
            <v>0</v>
          </cell>
          <cell r="AB296">
            <v>0</v>
          </cell>
          <cell r="AC296">
            <v>0</v>
          </cell>
          <cell r="AD296">
            <v>0</v>
          </cell>
        </row>
        <row r="297">
          <cell r="A297">
            <v>290</v>
          </cell>
          <cell r="B297" t="str">
            <v>Vale of White Horse</v>
          </cell>
          <cell r="C297" t="str">
            <v>E3134</v>
          </cell>
          <cell r="D297">
            <v>54508590.100000001</v>
          </cell>
          <cell r="E297">
            <v>0</v>
          </cell>
          <cell r="F297">
            <v>1077568.51</v>
          </cell>
          <cell r="G297">
            <v>55586158.600000001</v>
          </cell>
          <cell r="H297">
            <v>545085.9</v>
          </cell>
          <cell r="I297">
            <v>0</v>
          </cell>
          <cell r="J297">
            <v>10775.69</v>
          </cell>
          <cell r="K297">
            <v>555861.59</v>
          </cell>
          <cell r="L297">
            <v>488000</v>
          </cell>
          <cell r="M297">
            <v>0</v>
          </cell>
          <cell r="N297">
            <v>72000</v>
          </cell>
          <cell r="O297">
            <v>560000</v>
          </cell>
          <cell r="P297">
            <v>53475504.200000003</v>
          </cell>
          <cell r="Q297">
            <v>0</v>
          </cell>
          <cell r="R297">
            <v>994792.83</v>
          </cell>
          <cell r="S297">
            <v>54470297</v>
          </cell>
          <cell r="T297">
            <v>324675</v>
          </cell>
          <cell r="U297">
            <v>0</v>
          </cell>
          <cell r="V297">
            <v>0</v>
          </cell>
          <cell r="W297">
            <v>324675</v>
          </cell>
          <cell r="X297">
            <v>0</v>
          </cell>
          <cell r="Y297">
            <v>-453.97</v>
          </cell>
          <cell r="Z297">
            <v>0</v>
          </cell>
          <cell r="AA297">
            <v>1155128</v>
          </cell>
          <cell r="AB297">
            <v>0</v>
          </cell>
          <cell r="AC297">
            <v>0</v>
          </cell>
          <cell r="AD297">
            <v>324675</v>
          </cell>
        </row>
        <row r="298">
          <cell r="A298">
            <v>291</v>
          </cell>
          <cell r="B298" t="str">
            <v>Wakefield</v>
          </cell>
          <cell r="C298" t="str">
            <v>E4705</v>
          </cell>
          <cell r="D298">
            <v>123187654</v>
          </cell>
          <cell r="E298">
            <v>0</v>
          </cell>
          <cell r="F298">
            <v>0</v>
          </cell>
          <cell r="G298">
            <v>123187654</v>
          </cell>
          <cell r="H298">
            <v>1000000</v>
          </cell>
          <cell r="I298">
            <v>0</v>
          </cell>
          <cell r="J298">
            <v>0</v>
          </cell>
          <cell r="K298">
            <v>1000000</v>
          </cell>
          <cell r="L298">
            <v>1731090</v>
          </cell>
          <cell r="M298">
            <v>0</v>
          </cell>
          <cell r="N298">
            <v>0</v>
          </cell>
          <cell r="O298">
            <v>1731090</v>
          </cell>
          <cell r="P298">
            <v>120456564</v>
          </cell>
          <cell r="Q298">
            <v>0</v>
          </cell>
          <cell r="R298">
            <v>0</v>
          </cell>
          <cell r="S298">
            <v>120456564</v>
          </cell>
          <cell r="T298">
            <v>0</v>
          </cell>
          <cell r="U298">
            <v>0</v>
          </cell>
          <cell r="V298">
            <v>0</v>
          </cell>
          <cell r="W298">
            <v>0</v>
          </cell>
          <cell r="X298">
            <v>0</v>
          </cell>
          <cell r="Y298">
            <v>0</v>
          </cell>
          <cell r="Z298">
            <v>0</v>
          </cell>
          <cell r="AA298">
            <v>0</v>
          </cell>
          <cell r="AB298">
            <v>0</v>
          </cell>
          <cell r="AC298">
            <v>0</v>
          </cell>
          <cell r="AD298">
            <v>0</v>
          </cell>
        </row>
        <row r="299">
          <cell r="A299">
            <v>292</v>
          </cell>
          <cell r="B299" t="str">
            <v>Walsall</v>
          </cell>
          <cell r="C299" t="str">
            <v>E4606</v>
          </cell>
          <cell r="D299">
            <v>71405161</v>
          </cell>
          <cell r="E299">
            <v>0</v>
          </cell>
          <cell r="F299">
            <v>121125</v>
          </cell>
          <cell r="G299">
            <v>71526286</v>
          </cell>
          <cell r="H299">
            <v>1200000</v>
          </cell>
          <cell r="I299">
            <v>0</v>
          </cell>
          <cell r="J299">
            <v>0</v>
          </cell>
          <cell r="K299">
            <v>1200000</v>
          </cell>
          <cell r="L299">
            <v>1476422</v>
          </cell>
          <cell r="M299">
            <v>0</v>
          </cell>
          <cell r="N299">
            <v>0</v>
          </cell>
          <cell r="O299">
            <v>1476422</v>
          </cell>
          <cell r="P299">
            <v>68728739</v>
          </cell>
          <cell r="Q299">
            <v>0</v>
          </cell>
          <cell r="R299">
            <v>121125</v>
          </cell>
          <cell r="S299">
            <v>68849864</v>
          </cell>
          <cell r="T299">
            <v>0</v>
          </cell>
          <cell r="U299">
            <v>0</v>
          </cell>
          <cell r="V299">
            <v>0</v>
          </cell>
          <cell r="W299">
            <v>0</v>
          </cell>
          <cell r="X299">
            <v>0</v>
          </cell>
          <cell r="Y299">
            <v>0</v>
          </cell>
          <cell r="Z299">
            <v>0</v>
          </cell>
          <cell r="AA299">
            <v>168060</v>
          </cell>
          <cell r="AB299">
            <v>0</v>
          </cell>
          <cell r="AC299">
            <v>0</v>
          </cell>
          <cell r="AD299">
            <v>0</v>
          </cell>
        </row>
        <row r="300">
          <cell r="A300">
            <v>293</v>
          </cell>
          <cell r="B300" t="str">
            <v>Waltham Forest</v>
          </cell>
          <cell r="C300" t="str">
            <v>E5049</v>
          </cell>
          <cell r="D300">
            <v>57332388</v>
          </cell>
          <cell r="E300">
            <v>0</v>
          </cell>
          <cell r="F300">
            <v>0</v>
          </cell>
          <cell r="G300">
            <v>57332388</v>
          </cell>
          <cell r="H300">
            <v>1653414</v>
          </cell>
          <cell r="I300">
            <v>0</v>
          </cell>
          <cell r="J300">
            <v>0</v>
          </cell>
          <cell r="K300">
            <v>1653414</v>
          </cell>
          <cell r="L300">
            <v>726670</v>
          </cell>
          <cell r="M300">
            <v>0</v>
          </cell>
          <cell r="N300">
            <v>0</v>
          </cell>
          <cell r="O300">
            <v>726670</v>
          </cell>
          <cell r="P300">
            <v>54952304</v>
          </cell>
          <cell r="Q300">
            <v>0</v>
          </cell>
          <cell r="R300">
            <v>0</v>
          </cell>
          <cell r="S300">
            <v>54952304</v>
          </cell>
          <cell r="T300">
            <v>0</v>
          </cell>
          <cell r="U300">
            <v>0</v>
          </cell>
          <cell r="V300">
            <v>0</v>
          </cell>
          <cell r="W300">
            <v>0</v>
          </cell>
          <cell r="X300">
            <v>0</v>
          </cell>
          <cell r="Y300">
            <v>0</v>
          </cell>
          <cell r="Z300">
            <v>0</v>
          </cell>
          <cell r="AA300">
            <v>0</v>
          </cell>
          <cell r="AB300">
            <v>0</v>
          </cell>
          <cell r="AC300">
            <v>0</v>
          </cell>
          <cell r="AD300">
            <v>0</v>
          </cell>
        </row>
        <row r="301">
          <cell r="A301">
            <v>294</v>
          </cell>
          <cell r="B301" t="str">
            <v>Wandsworth</v>
          </cell>
          <cell r="C301" t="str">
            <v>E5021</v>
          </cell>
          <cell r="D301">
            <v>104943173</v>
          </cell>
          <cell r="E301">
            <v>0</v>
          </cell>
          <cell r="F301">
            <v>0</v>
          </cell>
          <cell r="G301">
            <v>104943173</v>
          </cell>
          <cell r="H301">
            <v>1320000</v>
          </cell>
          <cell r="I301">
            <v>0</v>
          </cell>
          <cell r="J301">
            <v>0</v>
          </cell>
          <cell r="K301">
            <v>1320000</v>
          </cell>
          <cell r="L301">
            <v>1460960</v>
          </cell>
          <cell r="M301">
            <v>0</v>
          </cell>
          <cell r="N301">
            <v>0</v>
          </cell>
          <cell r="O301">
            <v>1460960</v>
          </cell>
          <cell r="P301">
            <v>102162213</v>
          </cell>
          <cell r="Q301">
            <v>0</v>
          </cell>
          <cell r="R301">
            <v>0</v>
          </cell>
          <cell r="S301">
            <v>102162213</v>
          </cell>
          <cell r="T301">
            <v>0</v>
          </cell>
          <cell r="U301">
            <v>0</v>
          </cell>
          <cell r="V301">
            <v>0</v>
          </cell>
          <cell r="W301">
            <v>0</v>
          </cell>
          <cell r="X301">
            <v>0</v>
          </cell>
          <cell r="Y301">
            <v>0</v>
          </cell>
          <cell r="Z301">
            <v>0</v>
          </cell>
          <cell r="AA301">
            <v>0</v>
          </cell>
          <cell r="AB301">
            <v>0</v>
          </cell>
          <cell r="AC301">
            <v>0</v>
          </cell>
          <cell r="AD301">
            <v>0</v>
          </cell>
        </row>
        <row r="302">
          <cell r="A302">
            <v>295</v>
          </cell>
          <cell r="B302" t="str">
            <v>Warrington</v>
          </cell>
          <cell r="C302" t="str">
            <v>E0602</v>
          </cell>
          <cell r="D302">
            <v>111096662</v>
          </cell>
          <cell r="E302">
            <v>0</v>
          </cell>
          <cell r="F302">
            <v>0</v>
          </cell>
          <cell r="G302">
            <v>111096662</v>
          </cell>
          <cell r="H302">
            <v>1683868</v>
          </cell>
          <cell r="I302">
            <v>0</v>
          </cell>
          <cell r="J302">
            <v>0</v>
          </cell>
          <cell r="K302">
            <v>1683868</v>
          </cell>
          <cell r="L302">
            <v>5271429</v>
          </cell>
          <cell r="M302">
            <v>0</v>
          </cell>
          <cell r="N302">
            <v>0</v>
          </cell>
          <cell r="O302">
            <v>5271429</v>
          </cell>
          <cell r="P302">
            <v>104141365</v>
          </cell>
          <cell r="Q302">
            <v>0</v>
          </cell>
          <cell r="R302">
            <v>0</v>
          </cell>
          <cell r="S302">
            <v>104141365</v>
          </cell>
          <cell r="T302">
            <v>0</v>
          </cell>
          <cell r="U302">
            <v>0</v>
          </cell>
          <cell r="V302">
            <v>0</v>
          </cell>
          <cell r="W302">
            <v>0</v>
          </cell>
          <cell r="X302">
            <v>0</v>
          </cell>
          <cell r="Y302">
            <v>0</v>
          </cell>
          <cell r="Z302">
            <v>0</v>
          </cell>
          <cell r="AA302">
            <v>0</v>
          </cell>
          <cell r="AB302">
            <v>0</v>
          </cell>
          <cell r="AC302">
            <v>0</v>
          </cell>
          <cell r="AD302">
            <v>0</v>
          </cell>
        </row>
        <row r="303">
          <cell r="A303">
            <v>296</v>
          </cell>
          <cell r="B303" t="str">
            <v>Warwick</v>
          </cell>
          <cell r="C303" t="str">
            <v>E3735</v>
          </cell>
          <cell r="D303">
            <v>69968932.299999997</v>
          </cell>
          <cell r="E303">
            <v>0</v>
          </cell>
          <cell r="F303">
            <v>0</v>
          </cell>
          <cell r="G303">
            <v>69968932.299999997</v>
          </cell>
          <cell r="H303">
            <v>960000</v>
          </cell>
          <cell r="I303">
            <v>0</v>
          </cell>
          <cell r="J303">
            <v>0</v>
          </cell>
          <cell r="K303">
            <v>960000</v>
          </cell>
          <cell r="L303">
            <v>0</v>
          </cell>
          <cell r="M303">
            <v>0</v>
          </cell>
          <cell r="N303">
            <v>0</v>
          </cell>
          <cell r="O303">
            <v>0</v>
          </cell>
          <cell r="P303">
            <v>69008932.299999997</v>
          </cell>
          <cell r="Q303">
            <v>0</v>
          </cell>
          <cell r="R303">
            <v>0</v>
          </cell>
          <cell r="S303">
            <v>69008932.299999997</v>
          </cell>
          <cell r="T303">
            <v>0</v>
          </cell>
          <cell r="U303">
            <v>0</v>
          </cell>
          <cell r="V303">
            <v>0</v>
          </cell>
          <cell r="W303">
            <v>0</v>
          </cell>
          <cell r="X303">
            <v>0</v>
          </cell>
          <cell r="Y303">
            <v>0</v>
          </cell>
          <cell r="Z303">
            <v>0</v>
          </cell>
          <cell r="AA303">
            <v>0</v>
          </cell>
          <cell r="AB303">
            <v>0</v>
          </cell>
          <cell r="AC303">
            <v>0</v>
          </cell>
          <cell r="AD303">
            <v>0</v>
          </cell>
        </row>
        <row r="304">
          <cell r="A304">
            <v>297</v>
          </cell>
          <cell r="B304" t="str">
            <v>Watford</v>
          </cell>
          <cell r="C304" t="str">
            <v>E1939</v>
          </cell>
          <cell r="D304">
            <v>67129219</v>
          </cell>
          <cell r="E304">
            <v>0</v>
          </cell>
          <cell r="F304">
            <v>0</v>
          </cell>
          <cell r="G304">
            <v>67129219</v>
          </cell>
          <cell r="H304">
            <v>965000</v>
          </cell>
          <cell r="I304">
            <v>0</v>
          </cell>
          <cell r="J304">
            <v>0</v>
          </cell>
          <cell r="K304">
            <v>965000</v>
          </cell>
          <cell r="L304">
            <v>1000000</v>
          </cell>
          <cell r="M304">
            <v>0</v>
          </cell>
          <cell r="N304">
            <v>0</v>
          </cell>
          <cell r="O304">
            <v>1000000</v>
          </cell>
          <cell r="P304">
            <v>65164219</v>
          </cell>
          <cell r="Q304">
            <v>0</v>
          </cell>
          <cell r="R304">
            <v>0</v>
          </cell>
          <cell r="S304">
            <v>65164219</v>
          </cell>
          <cell r="T304">
            <v>0</v>
          </cell>
          <cell r="U304">
            <v>0</v>
          </cell>
          <cell r="V304">
            <v>0</v>
          </cell>
          <cell r="W304">
            <v>0</v>
          </cell>
          <cell r="X304">
            <v>0</v>
          </cell>
          <cell r="Y304">
            <v>0</v>
          </cell>
          <cell r="Z304">
            <v>0</v>
          </cell>
          <cell r="AA304">
            <v>0</v>
          </cell>
          <cell r="AB304">
            <v>0</v>
          </cell>
          <cell r="AC304">
            <v>0</v>
          </cell>
          <cell r="AD304">
            <v>0</v>
          </cell>
        </row>
        <row r="305">
          <cell r="A305">
            <v>298</v>
          </cell>
          <cell r="B305" t="str">
            <v>Waveney</v>
          </cell>
          <cell r="C305" t="str">
            <v>E3537</v>
          </cell>
          <cell r="D305">
            <v>27060054.199999999</v>
          </cell>
          <cell r="E305">
            <v>0</v>
          </cell>
          <cell r="F305">
            <v>0</v>
          </cell>
          <cell r="G305">
            <v>27060054.199999999</v>
          </cell>
          <cell r="H305">
            <v>400000</v>
          </cell>
          <cell r="I305">
            <v>0</v>
          </cell>
          <cell r="J305">
            <v>0</v>
          </cell>
          <cell r="K305">
            <v>400000</v>
          </cell>
          <cell r="L305">
            <v>484042</v>
          </cell>
          <cell r="M305">
            <v>0</v>
          </cell>
          <cell r="N305">
            <v>0</v>
          </cell>
          <cell r="O305">
            <v>484042</v>
          </cell>
          <cell r="P305">
            <v>26176012.199999999</v>
          </cell>
          <cell r="Q305">
            <v>0</v>
          </cell>
          <cell r="R305">
            <v>0</v>
          </cell>
          <cell r="S305">
            <v>26176012</v>
          </cell>
          <cell r="T305">
            <v>0</v>
          </cell>
          <cell r="U305">
            <v>0</v>
          </cell>
          <cell r="V305">
            <v>0</v>
          </cell>
          <cell r="W305">
            <v>0</v>
          </cell>
          <cell r="X305">
            <v>0</v>
          </cell>
          <cell r="Y305">
            <v>0</v>
          </cell>
          <cell r="Z305">
            <v>0</v>
          </cell>
          <cell r="AA305">
            <v>0</v>
          </cell>
          <cell r="AB305">
            <v>0</v>
          </cell>
          <cell r="AC305">
            <v>0</v>
          </cell>
          <cell r="AD305">
            <v>0</v>
          </cell>
        </row>
        <row r="306">
          <cell r="A306">
            <v>299</v>
          </cell>
          <cell r="B306" t="str">
            <v>Waverley</v>
          </cell>
          <cell r="C306" t="str">
            <v>E3640</v>
          </cell>
          <cell r="D306">
            <v>34976315.399999999</v>
          </cell>
          <cell r="E306">
            <v>0</v>
          </cell>
          <cell r="F306">
            <v>0</v>
          </cell>
          <cell r="G306">
            <v>34976315.399999999</v>
          </cell>
          <cell r="H306">
            <v>187000</v>
          </cell>
          <cell r="I306">
            <v>0</v>
          </cell>
          <cell r="J306">
            <v>0</v>
          </cell>
          <cell r="K306">
            <v>187000</v>
          </cell>
          <cell r="L306">
            <v>300000</v>
          </cell>
          <cell r="M306">
            <v>0</v>
          </cell>
          <cell r="N306">
            <v>0</v>
          </cell>
          <cell r="O306">
            <v>300000</v>
          </cell>
          <cell r="P306">
            <v>34489315.399999999</v>
          </cell>
          <cell r="Q306">
            <v>0</v>
          </cell>
          <cell r="R306">
            <v>0</v>
          </cell>
          <cell r="S306">
            <v>34489315.399999999</v>
          </cell>
          <cell r="T306">
            <v>0</v>
          </cell>
          <cell r="U306">
            <v>0</v>
          </cell>
          <cell r="V306">
            <v>0</v>
          </cell>
          <cell r="W306">
            <v>0</v>
          </cell>
          <cell r="X306">
            <v>0</v>
          </cell>
          <cell r="Y306">
            <v>0</v>
          </cell>
          <cell r="Z306">
            <v>0</v>
          </cell>
          <cell r="AA306">
            <v>0</v>
          </cell>
          <cell r="AB306">
            <v>0</v>
          </cell>
          <cell r="AC306">
            <v>0</v>
          </cell>
          <cell r="AD306">
            <v>0</v>
          </cell>
        </row>
        <row r="307">
          <cell r="A307">
            <v>300</v>
          </cell>
          <cell r="B307" t="str">
            <v>Wealden</v>
          </cell>
          <cell r="C307" t="str">
            <v>E1437</v>
          </cell>
          <cell r="D307">
            <v>29124596</v>
          </cell>
          <cell r="E307">
            <v>0</v>
          </cell>
          <cell r="F307">
            <v>0</v>
          </cell>
          <cell r="G307">
            <v>29124596</v>
          </cell>
          <cell r="H307">
            <v>262121</v>
          </cell>
          <cell r="I307">
            <v>0</v>
          </cell>
          <cell r="J307">
            <v>0</v>
          </cell>
          <cell r="K307">
            <v>262121</v>
          </cell>
          <cell r="L307">
            <v>116440</v>
          </cell>
          <cell r="M307">
            <v>0</v>
          </cell>
          <cell r="N307">
            <v>0</v>
          </cell>
          <cell r="O307">
            <v>116440</v>
          </cell>
          <cell r="P307">
            <v>28746035</v>
          </cell>
          <cell r="Q307">
            <v>0</v>
          </cell>
          <cell r="R307">
            <v>0</v>
          </cell>
          <cell r="S307">
            <v>28746035</v>
          </cell>
          <cell r="T307">
            <v>0</v>
          </cell>
          <cell r="U307">
            <v>0</v>
          </cell>
          <cell r="V307">
            <v>0</v>
          </cell>
          <cell r="W307">
            <v>0</v>
          </cell>
          <cell r="X307">
            <v>0</v>
          </cell>
          <cell r="Y307">
            <v>0</v>
          </cell>
          <cell r="Z307">
            <v>0</v>
          </cell>
          <cell r="AA307">
            <v>0</v>
          </cell>
          <cell r="AB307">
            <v>0</v>
          </cell>
          <cell r="AC307">
            <v>0</v>
          </cell>
          <cell r="AD307">
            <v>0</v>
          </cell>
        </row>
        <row r="308">
          <cell r="A308">
            <v>301</v>
          </cell>
          <cell r="B308" t="str">
            <v>Wellingborough</v>
          </cell>
          <cell r="C308" t="str">
            <v>E2837</v>
          </cell>
          <cell r="D308">
            <v>30443249.300000001</v>
          </cell>
          <cell r="E308">
            <v>0</v>
          </cell>
          <cell r="F308">
            <v>0</v>
          </cell>
          <cell r="G308">
            <v>30443249.300000001</v>
          </cell>
          <cell r="H308">
            <v>182032.82</v>
          </cell>
          <cell r="I308">
            <v>0</v>
          </cell>
          <cell r="J308">
            <v>0</v>
          </cell>
          <cell r="K308">
            <v>182032.82</v>
          </cell>
          <cell r="L308">
            <v>48271</v>
          </cell>
          <cell r="M308">
            <v>0</v>
          </cell>
          <cell r="N308">
            <v>0</v>
          </cell>
          <cell r="O308">
            <v>48271</v>
          </cell>
          <cell r="P308">
            <v>30212945.5</v>
          </cell>
          <cell r="Q308">
            <v>0</v>
          </cell>
          <cell r="R308">
            <v>0</v>
          </cell>
          <cell r="S308">
            <v>30212945.5</v>
          </cell>
          <cell r="T308">
            <v>0</v>
          </cell>
          <cell r="U308">
            <v>0</v>
          </cell>
          <cell r="V308">
            <v>0</v>
          </cell>
          <cell r="W308">
            <v>0</v>
          </cell>
          <cell r="X308">
            <v>0</v>
          </cell>
          <cell r="Y308">
            <v>0</v>
          </cell>
          <cell r="Z308">
            <v>0</v>
          </cell>
          <cell r="AA308">
            <v>0</v>
          </cell>
          <cell r="AB308">
            <v>0</v>
          </cell>
          <cell r="AC308">
            <v>0</v>
          </cell>
          <cell r="AD308">
            <v>0</v>
          </cell>
        </row>
        <row r="309">
          <cell r="A309">
            <v>302</v>
          </cell>
          <cell r="B309" t="str">
            <v>Welwyn Hatfield</v>
          </cell>
          <cell r="C309" t="str">
            <v>E1940</v>
          </cell>
          <cell r="D309">
            <v>56177845</v>
          </cell>
          <cell r="E309">
            <v>0</v>
          </cell>
          <cell r="F309">
            <v>0</v>
          </cell>
          <cell r="G309">
            <v>56177845</v>
          </cell>
          <cell r="H309">
            <v>505690</v>
          </cell>
          <cell r="I309">
            <v>0</v>
          </cell>
          <cell r="J309">
            <v>0</v>
          </cell>
          <cell r="K309">
            <v>505690</v>
          </cell>
          <cell r="L309">
            <v>749616</v>
          </cell>
          <cell r="M309">
            <v>0</v>
          </cell>
          <cell r="N309">
            <v>0</v>
          </cell>
          <cell r="O309">
            <v>749616</v>
          </cell>
          <cell r="P309">
            <v>54922539</v>
          </cell>
          <cell r="Q309">
            <v>0</v>
          </cell>
          <cell r="R309">
            <v>0</v>
          </cell>
          <cell r="S309">
            <v>54922539</v>
          </cell>
          <cell r="T309">
            <v>0</v>
          </cell>
          <cell r="U309">
            <v>0</v>
          </cell>
          <cell r="V309">
            <v>0</v>
          </cell>
          <cell r="W309">
            <v>0</v>
          </cell>
          <cell r="X309">
            <v>0</v>
          </cell>
          <cell r="Y309">
            <v>0</v>
          </cell>
          <cell r="Z309">
            <v>0</v>
          </cell>
          <cell r="AA309">
            <v>0</v>
          </cell>
          <cell r="AB309">
            <v>0</v>
          </cell>
          <cell r="AC309">
            <v>0</v>
          </cell>
          <cell r="AD309">
            <v>0</v>
          </cell>
        </row>
        <row r="310">
          <cell r="A310">
            <v>303</v>
          </cell>
          <cell r="B310" t="str">
            <v>West Berkshire</v>
          </cell>
          <cell r="C310" t="str">
            <v>E0302</v>
          </cell>
          <cell r="D310">
            <v>84832945</v>
          </cell>
          <cell r="E310">
            <v>0</v>
          </cell>
          <cell r="F310">
            <v>0</v>
          </cell>
          <cell r="G310">
            <v>84832945</v>
          </cell>
          <cell r="H310">
            <v>91414</v>
          </cell>
          <cell r="I310">
            <v>0</v>
          </cell>
          <cell r="J310">
            <v>0</v>
          </cell>
          <cell r="K310">
            <v>91414</v>
          </cell>
          <cell r="L310">
            <v>1285000</v>
          </cell>
          <cell r="M310">
            <v>0</v>
          </cell>
          <cell r="N310">
            <v>0</v>
          </cell>
          <cell r="O310">
            <v>1285000</v>
          </cell>
          <cell r="P310">
            <v>83456531</v>
          </cell>
          <cell r="Q310">
            <v>0</v>
          </cell>
          <cell r="R310">
            <v>0</v>
          </cell>
          <cell r="S310">
            <v>83456531</v>
          </cell>
          <cell r="T310">
            <v>0</v>
          </cell>
          <cell r="U310">
            <v>0</v>
          </cell>
          <cell r="V310">
            <v>0</v>
          </cell>
          <cell r="W310">
            <v>0</v>
          </cell>
          <cell r="X310">
            <v>0</v>
          </cell>
          <cell r="Y310">
            <v>0</v>
          </cell>
          <cell r="Z310">
            <v>0</v>
          </cell>
          <cell r="AA310">
            <v>0</v>
          </cell>
          <cell r="AB310">
            <v>0</v>
          </cell>
          <cell r="AC310">
            <v>0</v>
          </cell>
          <cell r="AD310">
            <v>0</v>
          </cell>
        </row>
        <row r="311">
          <cell r="A311">
            <v>304</v>
          </cell>
          <cell r="B311" t="str">
            <v>West Devon</v>
          </cell>
          <cell r="C311" t="str">
            <v>E1140</v>
          </cell>
          <cell r="D311">
            <v>10412579</v>
          </cell>
          <cell r="E311">
            <v>0</v>
          </cell>
          <cell r="F311">
            <v>0</v>
          </cell>
          <cell r="G311">
            <v>10412579</v>
          </cell>
          <cell r="H311">
            <v>230000</v>
          </cell>
          <cell r="I311">
            <v>0</v>
          </cell>
          <cell r="J311">
            <v>0</v>
          </cell>
          <cell r="K311">
            <v>230000</v>
          </cell>
          <cell r="L311">
            <v>82405</v>
          </cell>
          <cell r="M311">
            <v>0</v>
          </cell>
          <cell r="N311">
            <v>0</v>
          </cell>
          <cell r="O311">
            <v>82405</v>
          </cell>
          <cell r="P311">
            <v>10100174</v>
          </cell>
          <cell r="Q311">
            <v>0</v>
          </cell>
          <cell r="R311">
            <v>0</v>
          </cell>
          <cell r="S311">
            <v>10100174</v>
          </cell>
          <cell r="T311">
            <v>0</v>
          </cell>
          <cell r="U311">
            <v>0</v>
          </cell>
          <cell r="V311">
            <v>0</v>
          </cell>
          <cell r="W311">
            <v>0</v>
          </cell>
          <cell r="X311">
            <v>0</v>
          </cell>
          <cell r="Y311">
            <v>0</v>
          </cell>
          <cell r="Z311">
            <v>0</v>
          </cell>
          <cell r="AA311">
            <v>0</v>
          </cell>
          <cell r="AB311">
            <v>0</v>
          </cell>
          <cell r="AC311">
            <v>0</v>
          </cell>
          <cell r="AD311">
            <v>0</v>
          </cell>
        </row>
        <row r="312">
          <cell r="A312">
            <v>305</v>
          </cell>
          <cell r="B312" t="str">
            <v>West Dorset</v>
          </cell>
          <cell r="C312" t="str">
            <v>E1237</v>
          </cell>
          <cell r="D312">
            <v>29861180.300000001</v>
          </cell>
          <cell r="E312">
            <v>0</v>
          </cell>
          <cell r="F312">
            <v>0</v>
          </cell>
          <cell r="G312">
            <v>29861180.300000001</v>
          </cell>
          <cell r="H312">
            <v>1195900</v>
          </cell>
          <cell r="I312">
            <v>0</v>
          </cell>
          <cell r="J312">
            <v>0</v>
          </cell>
          <cell r="K312">
            <v>1195900</v>
          </cell>
          <cell r="L312">
            <v>1633227</v>
          </cell>
          <cell r="M312">
            <v>0</v>
          </cell>
          <cell r="N312">
            <v>0</v>
          </cell>
          <cell r="O312">
            <v>1633227</v>
          </cell>
          <cell r="P312">
            <v>27032053.300000001</v>
          </cell>
          <cell r="Q312">
            <v>0</v>
          </cell>
          <cell r="R312">
            <v>0</v>
          </cell>
          <cell r="S312">
            <v>27032053.300000001</v>
          </cell>
          <cell r="T312">
            <v>0</v>
          </cell>
          <cell r="U312">
            <v>0</v>
          </cell>
          <cell r="V312">
            <v>0</v>
          </cell>
          <cell r="W312">
            <v>0</v>
          </cell>
          <cell r="X312">
            <v>0</v>
          </cell>
          <cell r="Y312">
            <v>0</v>
          </cell>
          <cell r="Z312">
            <v>0</v>
          </cell>
          <cell r="AA312">
            <v>0</v>
          </cell>
          <cell r="AB312">
            <v>0</v>
          </cell>
          <cell r="AC312">
            <v>0</v>
          </cell>
          <cell r="AD312">
            <v>0</v>
          </cell>
        </row>
        <row r="313">
          <cell r="A313">
            <v>306</v>
          </cell>
          <cell r="B313" t="str">
            <v>West Lancashire</v>
          </cell>
          <cell r="C313" t="str">
            <v>E2343</v>
          </cell>
          <cell r="D313">
            <v>31029663</v>
          </cell>
          <cell r="E313">
            <v>0</v>
          </cell>
          <cell r="F313">
            <v>0</v>
          </cell>
          <cell r="G313">
            <v>31029663</v>
          </cell>
          <cell r="H313">
            <v>620593</v>
          </cell>
          <cell r="I313">
            <v>0</v>
          </cell>
          <cell r="J313">
            <v>0</v>
          </cell>
          <cell r="K313">
            <v>620593</v>
          </cell>
          <cell r="L313">
            <v>420000</v>
          </cell>
          <cell r="M313">
            <v>0</v>
          </cell>
          <cell r="N313">
            <v>0</v>
          </cell>
          <cell r="O313">
            <v>420000</v>
          </cell>
          <cell r="P313">
            <v>29989070</v>
          </cell>
          <cell r="Q313">
            <v>0</v>
          </cell>
          <cell r="R313">
            <v>0</v>
          </cell>
          <cell r="S313">
            <v>29989070</v>
          </cell>
          <cell r="T313">
            <v>0</v>
          </cell>
          <cell r="U313">
            <v>0</v>
          </cell>
          <cell r="V313">
            <v>0</v>
          </cell>
          <cell r="W313">
            <v>0</v>
          </cell>
          <cell r="X313">
            <v>0</v>
          </cell>
          <cell r="Y313">
            <v>0</v>
          </cell>
          <cell r="Z313">
            <v>0</v>
          </cell>
          <cell r="AA313">
            <v>0</v>
          </cell>
          <cell r="AB313">
            <v>0</v>
          </cell>
          <cell r="AC313">
            <v>0</v>
          </cell>
          <cell r="AD313">
            <v>0</v>
          </cell>
        </row>
        <row r="314">
          <cell r="A314">
            <v>307</v>
          </cell>
          <cell r="B314" t="str">
            <v>West Lindsey</v>
          </cell>
          <cell r="C314" t="str">
            <v>E2537</v>
          </cell>
          <cell r="D314">
            <v>16914537</v>
          </cell>
          <cell r="E314">
            <v>0</v>
          </cell>
          <cell r="F314">
            <v>0</v>
          </cell>
          <cell r="G314">
            <v>16914537</v>
          </cell>
          <cell r="H314">
            <v>175000</v>
          </cell>
          <cell r="I314">
            <v>0</v>
          </cell>
          <cell r="J314">
            <v>0</v>
          </cell>
          <cell r="K314">
            <v>175000</v>
          </cell>
          <cell r="L314">
            <v>469272</v>
          </cell>
          <cell r="M314">
            <v>0</v>
          </cell>
          <cell r="N314">
            <v>0</v>
          </cell>
          <cell r="O314">
            <v>469272</v>
          </cell>
          <cell r="P314">
            <v>16270265</v>
          </cell>
          <cell r="Q314">
            <v>0</v>
          </cell>
          <cell r="R314">
            <v>0</v>
          </cell>
          <cell r="S314">
            <v>16270265</v>
          </cell>
          <cell r="T314">
            <v>0</v>
          </cell>
          <cell r="U314">
            <v>0</v>
          </cell>
          <cell r="V314">
            <v>0</v>
          </cell>
          <cell r="W314">
            <v>0</v>
          </cell>
          <cell r="X314">
            <v>0</v>
          </cell>
          <cell r="Y314">
            <v>0</v>
          </cell>
          <cell r="Z314">
            <v>0</v>
          </cell>
          <cell r="AA314">
            <v>0</v>
          </cell>
          <cell r="AB314">
            <v>0</v>
          </cell>
          <cell r="AC314">
            <v>0</v>
          </cell>
          <cell r="AD314">
            <v>0</v>
          </cell>
        </row>
        <row r="315">
          <cell r="A315">
            <v>308</v>
          </cell>
          <cell r="B315" t="str">
            <v>West Oxfordshire</v>
          </cell>
          <cell r="C315" t="str">
            <v>E3135</v>
          </cell>
          <cell r="D315">
            <v>33100932</v>
          </cell>
          <cell r="E315">
            <v>0</v>
          </cell>
          <cell r="F315">
            <v>0</v>
          </cell>
          <cell r="G315">
            <v>33100932</v>
          </cell>
          <cell r="H315">
            <v>200000</v>
          </cell>
          <cell r="I315">
            <v>0</v>
          </cell>
          <cell r="J315">
            <v>0</v>
          </cell>
          <cell r="K315">
            <v>200000</v>
          </cell>
          <cell r="L315">
            <v>357655</v>
          </cell>
          <cell r="M315">
            <v>0</v>
          </cell>
          <cell r="N315">
            <v>0</v>
          </cell>
          <cell r="O315">
            <v>357655</v>
          </cell>
          <cell r="P315">
            <v>32543277</v>
          </cell>
          <cell r="Q315">
            <v>0</v>
          </cell>
          <cell r="R315">
            <v>0</v>
          </cell>
          <cell r="S315">
            <v>32543277</v>
          </cell>
          <cell r="T315">
            <v>0</v>
          </cell>
          <cell r="U315">
            <v>0</v>
          </cell>
          <cell r="V315">
            <v>0</v>
          </cell>
          <cell r="W315">
            <v>0</v>
          </cell>
          <cell r="X315">
            <v>0</v>
          </cell>
          <cell r="Y315">
            <v>0</v>
          </cell>
          <cell r="Z315">
            <v>0</v>
          </cell>
          <cell r="AA315">
            <v>0</v>
          </cell>
          <cell r="AB315">
            <v>0</v>
          </cell>
          <cell r="AC315">
            <v>0</v>
          </cell>
          <cell r="AD315">
            <v>0</v>
          </cell>
        </row>
        <row r="316">
          <cell r="A316">
            <v>309</v>
          </cell>
          <cell r="B316" t="str">
            <v>West Somerset</v>
          </cell>
          <cell r="C316" t="str">
            <v>E3335</v>
          </cell>
          <cell r="D316">
            <v>12549096</v>
          </cell>
          <cell r="E316">
            <v>0</v>
          </cell>
          <cell r="F316">
            <v>0</v>
          </cell>
          <cell r="G316">
            <v>12549096</v>
          </cell>
          <cell r="H316">
            <v>100000</v>
          </cell>
          <cell r="I316">
            <v>0</v>
          </cell>
          <cell r="J316">
            <v>0</v>
          </cell>
          <cell r="K316">
            <v>100000</v>
          </cell>
          <cell r="L316">
            <v>627500</v>
          </cell>
          <cell r="M316">
            <v>0</v>
          </cell>
          <cell r="N316">
            <v>0</v>
          </cell>
          <cell r="O316">
            <v>627500</v>
          </cell>
          <cell r="P316">
            <v>11821596</v>
          </cell>
          <cell r="Q316">
            <v>0</v>
          </cell>
          <cell r="R316">
            <v>0</v>
          </cell>
          <cell r="S316">
            <v>11821596</v>
          </cell>
          <cell r="T316">
            <v>0</v>
          </cell>
          <cell r="U316">
            <v>0</v>
          </cell>
          <cell r="V316">
            <v>0</v>
          </cell>
          <cell r="W316">
            <v>0</v>
          </cell>
          <cell r="X316">
            <v>0</v>
          </cell>
          <cell r="Y316">
            <v>0</v>
          </cell>
          <cell r="Z316">
            <v>0</v>
          </cell>
          <cell r="AA316">
            <v>0</v>
          </cell>
          <cell r="AB316">
            <v>0</v>
          </cell>
          <cell r="AC316">
            <v>0</v>
          </cell>
          <cell r="AD316">
            <v>0</v>
          </cell>
        </row>
        <row r="317">
          <cell r="A317">
            <v>310</v>
          </cell>
          <cell r="B317" t="str">
            <v>Westminster</v>
          </cell>
          <cell r="C317" t="str">
            <v>E5022</v>
          </cell>
          <cell r="D317">
            <v>1818083691</v>
          </cell>
          <cell r="E317">
            <v>0</v>
          </cell>
          <cell r="F317">
            <v>0</v>
          </cell>
          <cell r="G317">
            <v>1818083691</v>
          </cell>
          <cell r="H317">
            <v>23674088</v>
          </cell>
          <cell r="I317">
            <v>0</v>
          </cell>
          <cell r="J317">
            <v>0</v>
          </cell>
          <cell r="K317">
            <v>23674088</v>
          </cell>
          <cell r="L317">
            <v>51172801</v>
          </cell>
          <cell r="M317">
            <v>0</v>
          </cell>
          <cell r="N317">
            <v>0</v>
          </cell>
          <cell r="O317">
            <v>51172801</v>
          </cell>
          <cell r="P317">
            <v>1743236802</v>
          </cell>
          <cell r="Q317">
            <v>0</v>
          </cell>
          <cell r="R317">
            <v>0</v>
          </cell>
          <cell r="S317">
            <v>1743236802</v>
          </cell>
          <cell r="T317">
            <v>0</v>
          </cell>
          <cell r="U317">
            <v>0</v>
          </cell>
          <cell r="V317">
            <v>0</v>
          </cell>
          <cell r="W317">
            <v>0</v>
          </cell>
          <cell r="X317">
            <v>0</v>
          </cell>
          <cell r="Y317">
            <v>0</v>
          </cell>
          <cell r="Z317">
            <v>0</v>
          </cell>
          <cell r="AA317">
            <v>0</v>
          </cell>
          <cell r="AB317">
            <v>0</v>
          </cell>
          <cell r="AC317">
            <v>0</v>
          </cell>
          <cell r="AD317">
            <v>0</v>
          </cell>
        </row>
        <row r="318">
          <cell r="A318">
            <v>311</v>
          </cell>
          <cell r="B318" t="str">
            <v>Weymouth and Portland</v>
          </cell>
          <cell r="C318" t="str">
            <v>E1238</v>
          </cell>
          <cell r="D318">
            <v>16572840.800000001</v>
          </cell>
          <cell r="E318">
            <v>0</v>
          </cell>
          <cell r="F318">
            <v>0</v>
          </cell>
          <cell r="G318">
            <v>16572840.800000001</v>
          </cell>
          <cell r="H318">
            <v>663700</v>
          </cell>
          <cell r="I318">
            <v>0</v>
          </cell>
          <cell r="J318">
            <v>0</v>
          </cell>
          <cell r="K318">
            <v>663700</v>
          </cell>
          <cell r="L318">
            <v>911631</v>
          </cell>
          <cell r="M318">
            <v>0</v>
          </cell>
          <cell r="N318">
            <v>0</v>
          </cell>
          <cell r="O318">
            <v>911631</v>
          </cell>
          <cell r="P318">
            <v>14997509.800000001</v>
          </cell>
          <cell r="Q318">
            <v>0</v>
          </cell>
          <cell r="R318">
            <v>0</v>
          </cell>
          <cell r="S318">
            <v>14997509.800000001</v>
          </cell>
          <cell r="T318">
            <v>0</v>
          </cell>
          <cell r="U318">
            <v>0</v>
          </cell>
          <cell r="V318">
            <v>0</v>
          </cell>
          <cell r="W318">
            <v>0</v>
          </cell>
          <cell r="X318">
            <v>0</v>
          </cell>
          <cell r="Y318">
            <v>0</v>
          </cell>
          <cell r="Z318">
            <v>0</v>
          </cell>
          <cell r="AA318">
            <v>0</v>
          </cell>
          <cell r="AB318">
            <v>0</v>
          </cell>
          <cell r="AC318">
            <v>0</v>
          </cell>
          <cell r="AD318">
            <v>0</v>
          </cell>
        </row>
        <row r="319">
          <cell r="A319">
            <v>312</v>
          </cell>
          <cell r="B319" t="str">
            <v>Wigan</v>
          </cell>
          <cell r="C319" t="str">
            <v>E4210</v>
          </cell>
          <cell r="D319">
            <v>86083305</v>
          </cell>
          <cell r="E319">
            <v>0</v>
          </cell>
          <cell r="F319">
            <v>0</v>
          </cell>
          <cell r="G319">
            <v>86083305</v>
          </cell>
          <cell r="H319">
            <v>860833</v>
          </cell>
          <cell r="I319">
            <v>0</v>
          </cell>
          <cell r="J319">
            <v>0</v>
          </cell>
          <cell r="K319">
            <v>860833</v>
          </cell>
          <cell r="L319">
            <v>1104284</v>
          </cell>
          <cell r="M319">
            <v>0</v>
          </cell>
          <cell r="N319">
            <v>0</v>
          </cell>
          <cell r="O319">
            <v>1104284</v>
          </cell>
          <cell r="P319">
            <v>84118188</v>
          </cell>
          <cell r="Q319">
            <v>0</v>
          </cell>
          <cell r="R319">
            <v>0</v>
          </cell>
          <cell r="S319">
            <v>84118188</v>
          </cell>
          <cell r="T319">
            <v>0</v>
          </cell>
          <cell r="U319">
            <v>0</v>
          </cell>
          <cell r="V319">
            <v>0</v>
          </cell>
          <cell r="W319">
            <v>0</v>
          </cell>
          <cell r="X319">
            <v>0</v>
          </cell>
          <cell r="Y319">
            <v>0</v>
          </cell>
          <cell r="Z319">
            <v>0</v>
          </cell>
          <cell r="AA319">
            <v>0</v>
          </cell>
          <cell r="AB319">
            <v>0</v>
          </cell>
          <cell r="AC319">
            <v>0</v>
          </cell>
          <cell r="AD319">
            <v>0</v>
          </cell>
        </row>
        <row r="320">
          <cell r="A320">
            <v>313</v>
          </cell>
          <cell r="B320" t="str">
            <v>Wiltshire UA</v>
          </cell>
          <cell r="C320" t="str">
            <v>E3902</v>
          </cell>
          <cell r="D320">
            <v>147216898</v>
          </cell>
          <cell r="E320">
            <v>0</v>
          </cell>
          <cell r="F320">
            <v>0</v>
          </cell>
          <cell r="G320">
            <v>147216898</v>
          </cell>
          <cell r="H320">
            <v>1231644</v>
          </cell>
          <cell r="I320">
            <v>0</v>
          </cell>
          <cell r="J320">
            <v>0</v>
          </cell>
          <cell r="K320">
            <v>1231644</v>
          </cell>
          <cell r="L320">
            <v>3312380</v>
          </cell>
          <cell r="M320">
            <v>0</v>
          </cell>
          <cell r="N320">
            <v>0</v>
          </cell>
          <cell r="O320">
            <v>3312380</v>
          </cell>
          <cell r="P320">
            <v>142672874</v>
          </cell>
          <cell r="Q320">
            <v>0</v>
          </cell>
          <cell r="R320">
            <v>0</v>
          </cell>
          <cell r="S320">
            <v>142672874</v>
          </cell>
          <cell r="T320">
            <v>255473</v>
          </cell>
          <cell r="U320">
            <v>0</v>
          </cell>
          <cell r="V320">
            <v>0</v>
          </cell>
          <cell r="W320">
            <v>255473</v>
          </cell>
          <cell r="X320">
            <v>0</v>
          </cell>
          <cell r="Y320">
            <v>0</v>
          </cell>
          <cell r="Z320">
            <v>0</v>
          </cell>
          <cell r="AA320">
            <v>0</v>
          </cell>
          <cell r="AB320">
            <v>0</v>
          </cell>
          <cell r="AC320">
            <v>0</v>
          </cell>
          <cell r="AD320">
            <v>255473</v>
          </cell>
        </row>
        <row r="321">
          <cell r="A321">
            <v>314</v>
          </cell>
          <cell r="B321" t="str">
            <v>Winchester</v>
          </cell>
          <cell r="C321" t="str">
            <v>E1743</v>
          </cell>
          <cell r="D321">
            <v>55750607.700000003</v>
          </cell>
          <cell r="E321">
            <v>0</v>
          </cell>
          <cell r="F321">
            <v>0</v>
          </cell>
          <cell r="G321">
            <v>55750607.700000003</v>
          </cell>
          <cell r="H321">
            <v>557506.07999999996</v>
          </cell>
          <cell r="I321">
            <v>0</v>
          </cell>
          <cell r="J321">
            <v>0</v>
          </cell>
          <cell r="K321">
            <v>557506.07999999996</v>
          </cell>
          <cell r="L321">
            <v>2787530.39</v>
          </cell>
          <cell r="M321">
            <v>0</v>
          </cell>
          <cell r="N321">
            <v>0</v>
          </cell>
          <cell r="O321">
            <v>2787530.39</v>
          </cell>
          <cell r="P321">
            <v>52405571.299999997</v>
          </cell>
          <cell r="Q321">
            <v>0</v>
          </cell>
          <cell r="R321">
            <v>0</v>
          </cell>
          <cell r="S321">
            <v>52405571.299999997</v>
          </cell>
          <cell r="T321">
            <v>0</v>
          </cell>
          <cell r="U321">
            <v>0</v>
          </cell>
          <cell r="V321">
            <v>0</v>
          </cell>
          <cell r="W321">
            <v>0</v>
          </cell>
          <cell r="X321">
            <v>0</v>
          </cell>
          <cell r="Y321">
            <v>0</v>
          </cell>
          <cell r="Z321">
            <v>0</v>
          </cell>
          <cell r="AA321">
            <v>0</v>
          </cell>
          <cell r="AB321">
            <v>0</v>
          </cell>
          <cell r="AC321">
            <v>0</v>
          </cell>
          <cell r="AD321">
            <v>0</v>
          </cell>
        </row>
        <row r="322">
          <cell r="A322">
            <v>315</v>
          </cell>
          <cell r="B322" t="str">
            <v>Windsor and Maidenhead</v>
          </cell>
          <cell r="C322" t="str">
            <v>E0305</v>
          </cell>
          <cell r="D322">
            <v>76279023.400000006</v>
          </cell>
          <cell r="E322">
            <v>0</v>
          </cell>
          <cell r="F322">
            <v>0</v>
          </cell>
          <cell r="G322">
            <v>76279023.400000006</v>
          </cell>
          <cell r="H322">
            <v>1525580</v>
          </cell>
          <cell r="I322">
            <v>0</v>
          </cell>
          <cell r="J322">
            <v>0</v>
          </cell>
          <cell r="K322">
            <v>1525580</v>
          </cell>
          <cell r="L322">
            <v>1700000</v>
          </cell>
          <cell r="M322">
            <v>0</v>
          </cell>
          <cell r="N322">
            <v>0</v>
          </cell>
          <cell r="O322">
            <v>1700000</v>
          </cell>
          <cell r="P322">
            <v>73053443.400000006</v>
          </cell>
          <cell r="Q322">
            <v>0</v>
          </cell>
          <cell r="R322">
            <v>0</v>
          </cell>
          <cell r="S322">
            <v>73053443.400000006</v>
          </cell>
          <cell r="T322">
            <v>0</v>
          </cell>
          <cell r="U322">
            <v>0</v>
          </cell>
          <cell r="V322">
            <v>0</v>
          </cell>
          <cell r="W322">
            <v>0</v>
          </cell>
          <cell r="X322">
            <v>0</v>
          </cell>
          <cell r="Y322">
            <v>0</v>
          </cell>
          <cell r="Z322">
            <v>0</v>
          </cell>
          <cell r="AA322">
            <v>0</v>
          </cell>
          <cell r="AB322">
            <v>0</v>
          </cell>
          <cell r="AC322">
            <v>0</v>
          </cell>
          <cell r="AD322">
            <v>0</v>
          </cell>
        </row>
        <row r="323">
          <cell r="A323">
            <v>316</v>
          </cell>
          <cell r="B323" t="str">
            <v>Wirral</v>
          </cell>
          <cell r="C323" t="str">
            <v>E4305</v>
          </cell>
          <cell r="D323">
            <v>71067296</v>
          </cell>
          <cell r="E323">
            <v>0</v>
          </cell>
          <cell r="F323">
            <v>0</v>
          </cell>
          <cell r="G323">
            <v>71067296</v>
          </cell>
          <cell r="H323">
            <v>2123501</v>
          </cell>
          <cell r="I323">
            <v>0</v>
          </cell>
          <cell r="J323">
            <v>0</v>
          </cell>
          <cell r="K323">
            <v>2123501</v>
          </cell>
          <cell r="L323">
            <v>1583944</v>
          </cell>
          <cell r="M323">
            <v>0</v>
          </cell>
          <cell r="N323">
            <v>0</v>
          </cell>
          <cell r="O323">
            <v>1583944</v>
          </cell>
          <cell r="P323">
            <v>67359851</v>
          </cell>
          <cell r="Q323">
            <v>0</v>
          </cell>
          <cell r="R323">
            <v>0</v>
          </cell>
          <cell r="S323">
            <v>67359851</v>
          </cell>
          <cell r="T323">
            <v>0</v>
          </cell>
          <cell r="U323">
            <v>0</v>
          </cell>
          <cell r="V323">
            <v>0</v>
          </cell>
          <cell r="W323">
            <v>0</v>
          </cell>
          <cell r="X323">
            <v>0</v>
          </cell>
          <cell r="Y323">
            <v>0</v>
          </cell>
          <cell r="Z323">
            <v>0</v>
          </cell>
          <cell r="AA323">
            <v>0</v>
          </cell>
          <cell r="AB323">
            <v>0</v>
          </cell>
          <cell r="AC323">
            <v>0</v>
          </cell>
          <cell r="AD323">
            <v>0</v>
          </cell>
        </row>
        <row r="324">
          <cell r="A324">
            <v>317</v>
          </cell>
          <cell r="B324" t="str">
            <v>Woking</v>
          </cell>
          <cell r="C324" t="str">
            <v>E3641</v>
          </cell>
          <cell r="D324">
            <v>45446042</v>
          </cell>
          <cell r="E324">
            <v>0</v>
          </cell>
          <cell r="F324">
            <v>0</v>
          </cell>
          <cell r="G324">
            <v>45446042</v>
          </cell>
          <cell r="H324">
            <v>500000</v>
          </cell>
          <cell r="I324">
            <v>0</v>
          </cell>
          <cell r="J324">
            <v>0</v>
          </cell>
          <cell r="K324">
            <v>500000</v>
          </cell>
          <cell r="L324">
            <v>1952718</v>
          </cell>
          <cell r="M324">
            <v>0</v>
          </cell>
          <cell r="N324">
            <v>0</v>
          </cell>
          <cell r="O324">
            <v>1952718</v>
          </cell>
          <cell r="P324">
            <v>42993324</v>
          </cell>
          <cell r="Q324">
            <v>0</v>
          </cell>
          <cell r="R324">
            <v>0</v>
          </cell>
          <cell r="S324">
            <v>42993324</v>
          </cell>
          <cell r="T324">
            <v>0</v>
          </cell>
          <cell r="U324">
            <v>0</v>
          </cell>
          <cell r="V324">
            <v>0</v>
          </cell>
          <cell r="W324">
            <v>0</v>
          </cell>
          <cell r="X324">
            <v>0</v>
          </cell>
          <cell r="Y324">
            <v>0</v>
          </cell>
          <cell r="Z324">
            <v>0</v>
          </cell>
          <cell r="AA324">
            <v>0</v>
          </cell>
          <cell r="AB324">
            <v>0</v>
          </cell>
          <cell r="AC324">
            <v>0</v>
          </cell>
          <cell r="AD324">
            <v>0</v>
          </cell>
        </row>
        <row r="325">
          <cell r="A325">
            <v>318</v>
          </cell>
          <cell r="B325" t="str">
            <v>Wokingham</v>
          </cell>
          <cell r="C325" t="str">
            <v>E0306</v>
          </cell>
          <cell r="D325">
            <v>56411130</v>
          </cell>
          <cell r="E325">
            <v>0</v>
          </cell>
          <cell r="F325">
            <v>0</v>
          </cell>
          <cell r="G325">
            <v>56411130</v>
          </cell>
          <cell r="H325">
            <v>2612543</v>
          </cell>
          <cell r="I325">
            <v>0</v>
          </cell>
          <cell r="J325">
            <v>0</v>
          </cell>
          <cell r="K325">
            <v>2612543</v>
          </cell>
          <cell r="L325">
            <v>599016</v>
          </cell>
          <cell r="M325">
            <v>0</v>
          </cell>
          <cell r="N325">
            <v>0</v>
          </cell>
          <cell r="O325">
            <v>599016</v>
          </cell>
          <cell r="P325">
            <v>53199571</v>
          </cell>
          <cell r="Q325">
            <v>0</v>
          </cell>
          <cell r="R325">
            <v>0</v>
          </cell>
          <cell r="S325">
            <v>53199571</v>
          </cell>
          <cell r="T325">
            <v>0</v>
          </cell>
          <cell r="U325">
            <v>0</v>
          </cell>
          <cell r="V325">
            <v>0</v>
          </cell>
          <cell r="W325">
            <v>0</v>
          </cell>
          <cell r="X325">
            <v>0</v>
          </cell>
          <cell r="Y325">
            <v>0</v>
          </cell>
          <cell r="Z325">
            <v>0</v>
          </cell>
          <cell r="AA325">
            <v>0</v>
          </cell>
          <cell r="AB325">
            <v>0</v>
          </cell>
          <cell r="AC325">
            <v>0</v>
          </cell>
          <cell r="AD325">
            <v>0</v>
          </cell>
        </row>
        <row r="326">
          <cell r="A326">
            <v>319</v>
          </cell>
          <cell r="B326" t="str">
            <v>Wolverhampton</v>
          </cell>
          <cell r="C326" t="str">
            <v>E4607</v>
          </cell>
          <cell r="D326">
            <v>77572923.299999997</v>
          </cell>
          <cell r="E326">
            <v>0</v>
          </cell>
          <cell r="F326">
            <v>85369</v>
          </cell>
          <cell r="G326">
            <v>77658292.299999997</v>
          </cell>
          <cell r="H326">
            <v>1600000</v>
          </cell>
          <cell r="I326">
            <v>0</v>
          </cell>
          <cell r="J326">
            <v>0</v>
          </cell>
          <cell r="K326">
            <v>1600000</v>
          </cell>
          <cell r="L326">
            <v>1700000</v>
          </cell>
          <cell r="M326">
            <v>0</v>
          </cell>
          <cell r="N326">
            <v>0</v>
          </cell>
          <cell r="O326">
            <v>1700000</v>
          </cell>
          <cell r="P326">
            <v>74272923.299999997</v>
          </cell>
          <cell r="Q326">
            <v>0</v>
          </cell>
          <cell r="R326">
            <v>85369</v>
          </cell>
          <cell r="S326">
            <v>74358292.299999997</v>
          </cell>
          <cell r="T326">
            <v>0</v>
          </cell>
          <cell r="U326">
            <v>0</v>
          </cell>
          <cell r="V326">
            <v>0</v>
          </cell>
          <cell r="W326">
            <v>0</v>
          </cell>
          <cell r="X326">
            <v>0</v>
          </cell>
          <cell r="Y326">
            <v>0</v>
          </cell>
          <cell r="Z326">
            <v>0</v>
          </cell>
          <cell r="AA326">
            <v>83737</v>
          </cell>
          <cell r="AB326">
            <v>0</v>
          </cell>
          <cell r="AC326">
            <v>1632</v>
          </cell>
          <cell r="AD326">
            <v>0</v>
          </cell>
        </row>
        <row r="327">
          <cell r="A327">
            <v>320</v>
          </cell>
          <cell r="B327" t="str">
            <v>Worcester</v>
          </cell>
          <cell r="C327" t="str">
            <v>E1837</v>
          </cell>
          <cell r="D327">
            <v>41276751</v>
          </cell>
          <cell r="E327">
            <v>0</v>
          </cell>
          <cell r="F327">
            <v>0</v>
          </cell>
          <cell r="G327">
            <v>41276751</v>
          </cell>
          <cell r="H327">
            <v>412767.51</v>
          </cell>
          <cell r="I327">
            <v>0</v>
          </cell>
          <cell r="J327">
            <v>0</v>
          </cell>
          <cell r="K327">
            <v>412767.51</v>
          </cell>
          <cell r="L327">
            <v>561440</v>
          </cell>
          <cell r="M327">
            <v>0</v>
          </cell>
          <cell r="N327">
            <v>0</v>
          </cell>
          <cell r="O327">
            <v>561440</v>
          </cell>
          <cell r="P327">
            <v>40302543.5</v>
          </cell>
          <cell r="Q327">
            <v>0</v>
          </cell>
          <cell r="R327">
            <v>0</v>
          </cell>
          <cell r="S327">
            <v>40302543.5</v>
          </cell>
          <cell r="T327">
            <v>0</v>
          </cell>
          <cell r="U327">
            <v>0</v>
          </cell>
          <cell r="V327">
            <v>0</v>
          </cell>
          <cell r="W327">
            <v>0</v>
          </cell>
          <cell r="X327">
            <v>0</v>
          </cell>
          <cell r="Y327">
            <v>0</v>
          </cell>
          <cell r="Z327">
            <v>0</v>
          </cell>
          <cell r="AA327">
            <v>0</v>
          </cell>
          <cell r="AB327">
            <v>0</v>
          </cell>
          <cell r="AC327">
            <v>0</v>
          </cell>
          <cell r="AD327">
            <v>0</v>
          </cell>
        </row>
        <row r="328">
          <cell r="A328">
            <v>321</v>
          </cell>
          <cell r="B328" t="str">
            <v>Worthing</v>
          </cell>
          <cell r="C328" t="str">
            <v>E3837</v>
          </cell>
          <cell r="D328">
            <v>31148912</v>
          </cell>
          <cell r="E328">
            <v>0</v>
          </cell>
          <cell r="F328">
            <v>0</v>
          </cell>
          <cell r="G328">
            <v>31148912</v>
          </cell>
          <cell r="H328">
            <v>386000</v>
          </cell>
          <cell r="I328">
            <v>0</v>
          </cell>
          <cell r="J328">
            <v>0</v>
          </cell>
          <cell r="K328">
            <v>386000</v>
          </cell>
          <cell r="L328">
            <v>879600</v>
          </cell>
          <cell r="M328">
            <v>0</v>
          </cell>
          <cell r="N328">
            <v>0</v>
          </cell>
          <cell r="O328">
            <v>879600</v>
          </cell>
          <cell r="P328">
            <v>29883312</v>
          </cell>
          <cell r="Q328">
            <v>0</v>
          </cell>
          <cell r="R328">
            <v>0</v>
          </cell>
          <cell r="S328">
            <v>29883312</v>
          </cell>
          <cell r="T328">
            <v>0</v>
          </cell>
          <cell r="U328">
            <v>0</v>
          </cell>
          <cell r="V328">
            <v>0</v>
          </cell>
          <cell r="W328">
            <v>0</v>
          </cell>
          <cell r="X328">
            <v>0</v>
          </cell>
          <cell r="Y328">
            <v>0</v>
          </cell>
          <cell r="Z328">
            <v>0</v>
          </cell>
          <cell r="AA328">
            <v>0</v>
          </cell>
          <cell r="AB328">
            <v>0</v>
          </cell>
          <cell r="AC328">
            <v>0</v>
          </cell>
          <cell r="AD328">
            <v>0</v>
          </cell>
        </row>
        <row r="329">
          <cell r="A329">
            <v>322</v>
          </cell>
          <cell r="B329" t="str">
            <v>Wychavon</v>
          </cell>
          <cell r="C329" t="str">
            <v>E1838</v>
          </cell>
          <cell r="D329">
            <v>39872061</v>
          </cell>
          <cell r="E329">
            <v>0</v>
          </cell>
          <cell r="F329">
            <v>0</v>
          </cell>
          <cell r="G329">
            <v>39872061</v>
          </cell>
          <cell r="H329">
            <v>398720.61</v>
          </cell>
          <cell r="I329">
            <v>0</v>
          </cell>
          <cell r="J329">
            <v>0</v>
          </cell>
          <cell r="K329">
            <v>398720.61</v>
          </cell>
          <cell r="L329">
            <v>481056</v>
          </cell>
          <cell r="M329">
            <v>0</v>
          </cell>
          <cell r="N329">
            <v>0</v>
          </cell>
          <cell r="O329">
            <v>481056</v>
          </cell>
          <cell r="P329">
            <v>38992284.399999999</v>
          </cell>
          <cell r="Q329">
            <v>0</v>
          </cell>
          <cell r="R329">
            <v>0</v>
          </cell>
          <cell r="S329">
            <v>38992284.399999999</v>
          </cell>
          <cell r="T329">
            <v>0</v>
          </cell>
          <cell r="U329">
            <v>0</v>
          </cell>
          <cell r="V329">
            <v>0</v>
          </cell>
          <cell r="W329">
            <v>0</v>
          </cell>
          <cell r="X329">
            <v>0</v>
          </cell>
          <cell r="Y329">
            <v>0</v>
          </cell>
          <cell r="Z329">
            <v>0</v>
          </cell>
          <cell r="AA329">
            <v>0</v>
          </cell>
          <cell r="AB329">
            <v>0</v>
          </cell>
          <cell r="AC329">
            <v>0</v>
          </cell>
          <cell r="AD329">
            <v>0</v>
          </cell>
        </row>
        <row r="330">
          <cell r="A330">
            <v>323</v>
          </cell>
          <cell r="B330" t="str">
            <v>Wycombe</v>
          </cell>
          <cell r="C330" t="str">
            <v>E0435</v>
          </cell>
          <cell r="D330">
            <v>73595254.700000003</v>
          </cell>
          <cell r="E330">
            <v>0</v>
          </cell>
          <cell r="F330">
            <v>0</v>
          </cell>
          <cell r="G330">
            <v>73595254.700000003</v>
          </cell>
          <cell r="H330">
            <v>720000</v>
          </cell>
          <cell r="I330">
            <v>0</v>
          </cell>
          <cell r="J330">
            <v>0</v>
          </cell>
          <cell r="K330">
            <v>720000</v>
          </cell>
          <cell r="L330">
            <v>5899738</v>
          </cell>
          <cell r="M330">
            <v>0</v>
          </cell>
          <cell r="N330">
            <v>0</v>
          </cell>
          <cell r="O330">
            <v>5899738</v>
          </cell>
          <cell r="P330">
            <v>66975516.700000003</v>
          </cell>
          <cell r="Q330">
            <v>0</v>
          </cell>
          <cell r="R330">
            <v>0</v>
          </cell>
          <cell r="S330">
            <v>66975516.700000003</v>
          </cell>
          <cell r="T330">
            <v>0</v>
          </cell>
          <cell r="U330">
            <v>0</v>
          </cell>
          <cell r="V330">
            <v>0</v>
          </cell>
          <cell r="W330">
            <v>0</v>
          </cell>
          <cell r="X330">
            <v>0</v>
          </cell>
          <cell r="Y330">
            <v>0</v>
          </cell>
          <cell r="Z330">
            <v>0</v>
          </cell>
          <cell r="AA330">
            <v>0</v>
          </cell>
          <cell r="AB330">
            <v>0</v>
          </cell>
          <cell r="AC330">
            <v>0</v>
          </cell>
          <cell r="AD330">
            <v>0</v>
          </cell>
        </row>
        <row r="331">
          <cell r="A331">
            <v>324</v>
          </cell>
          <cell r="B331" t="str">
            <v>Wyre</v>
          </cell>
          <cell r="C331" t="str">
            <v>E2344</v>
          </cell>
          <cell r="D331">
            <v>26600651.300000001</v>
          </cell>
          <cell r="E331">
            <v>0</v>
          </cell>
          <cell r="F331">
            <v>0</v>
          </cell>
          <cell r="G331">
            <v>26600651.300000001</v>
          </cell>
          <cell r="H331">
            <v>266006.51</v>
          </cell>
          <cell r="I331">
            <v>0</v>
          </cell>
          <cell r="J331">
            <v>0</v>
          </cell>
          <cell r="K331">
            <v>266006.51</v>
          </cell>
          <cell r="L331">
            <v>798019.54</v>
          </cell>
          <cell r="M331">
            <v>0</v>
          </cell>
          <cell r="N331">
            <v>0</v>
          </cell>
          <cell r="O331">
            <v>798019.54</v>
          </cell>
          <cell r="P331">
            <v>25536625.199999999</v>
          </cell>
          <cell r="Q331">
            <v>0</v>
          </cell>
          <cell r="R331">
            <v>0</v>
          </cell>
          <cell r="S331">
            <v>25536625.199999999</v>
          </cell>
          <cell r="T331">
            <v>0</v>
          </cell>
          <cell r="U331">
            <v>0</v>
          </cell>
          <cell r="V331">
            <v>0</v>
          </cell>
          <cell r="W331">
            <v>0</v>
          </cell>
          <cell r="X331">
            <v>0</v>
          </cell>
          <cell r="Y331">
            <v>0</v>
          </cell>
          <cell r="Z331">
            <v>0</v>
          </cell>
          <cell r="AA331">
            <v>0</v>
          </cell>
          <cell r="AB331">
            <v>0</v>
          </cell>
          <cell r="AC331">
            <v>0</v>
          </cell>
          <cell r="AD331">
            <v>0</v>
          </cell>
        </row>
        <row r="332">
          <cell r="A332">
            <v>325</v>
          </cell>
          <cell r="B332" t="str">
            <v>Wyre Forest</v>
          </cell>
          <cell r="C332" t="str">
            <v>E1839</v>
          </cell>
          <cell r="D332">
            <v>29723605.399999999</v>
          </cell>
          <cell r="E332">
            <v>0</v>
          </cell>
          <cell r="F332">
            <v>0</v>
          </cell>
          <cell r="G332">
            <v>29723605.399999999</v>
          </cell>
          <cell r="H332">
            <v>297236</v>
          </cell>
          <cell r="I332">
            <v>0</v>
          </cell>
          <cell r="J332">
            <v>0</v>
          </cell>
          <cell r="K332">
            <v>297236</v>
          </cell>
          <cell r="L332">
            <v>517000</v>
          </cell>
          <cell r="M332">
            <v>0</v>
          </cell>
          <cell r="N332">
            <v>0</v>
          </cell>
          <cell r="O332">
            <v>517000</v>
          </cell>
          <cell r="P332">
            <v>28909369.399999999</v>
          </cell>
          <cell r="Q332">
            <v>0</v>
          </cell>
          <cell r="R332">
            <v>0</v>
          </cell>
          <cell r="S332">
            <v>28909369.399999999</v>
          </cell>
          <cell r="T332">
            <v>0</v>
          </cell>
          <cell r="U332">
            <v>0</v>
          </cell>
          <cell r="V332">
            <v>0</v>
          </cell>
          <cell r="W332">
            <v>0</v>
          </cell>
          <cell r="X332">
            <v>0</v>
          </cell>
          <cell r="Y332">
            <v>0</v>
          </cell>
          <cell r="Z332">
            <v>0</v>
          </cell>
          <cell r="AA332">
            <v>0</v>
          </cell>
          <cell r="AB332">
            <v>0</v>
          </cell>
          <cell r="AC332">
            <v>0</v>
          </cell>
          <cell r="AD332">
            <v>0</v>
          </cell>
        </row>
        <row r="333">
          <cell r="A333">
            <v>326</v>
          </cell>
          <cell r="B333" t="str">
            <v>York</v>
          </cell>
          <cell r="C333" t="str">
            <v>E2701</v>
          </cell>
          <cell r="D333">
            <v>97887529</v>
          </cell>
          <cell r="E333">
            <v>0</v>
          </cell>
          <cell r="F333">
            <v>0</v>
          </cell>
          <cell r="G333">
            <v>97887529</v>
          </cell>
          <cell r="H333">
            <v>1069361</v>
          </cell>
          <cell r="I333">
            <v>0</v>
          </cell>
          <cell r="J333">
            <v>0</v>
          </cell>
          <cell r="K333">
            <v>1069361</v>
          </cell>
          <cell r="L333">
            <v>2830000</v>
          </cell>
          <cell r="M333">
            <v>0</v>
          </cell>
          <cell r="N333">
            <v>0</v>
          </cell>
          <cell r="O333">
            <v>2830000</v>
          </cell>
          <cell r="P333">
            <v>93988168</v>
          </cell>
          <cell r="Q333">
            <v>0</v>
          </cell>
          <cell r="R333">
            <v>0</v>
          </cell>
          <cell r="S333">
            <v>93988168</v>
          </cell>
          <cell r="T333">
            <v>0</v>
          </cell>
          <cell r="U333">
            <v>0</v>
          </cell>
          <cell r="V333">
            <v>0</v>
          </cell>
          <cell r="W333">
            <v>0</v>
          </cell>
          <cell r="X333">
            <v>0</v>
          </cell>
          <cell r="Y333">
            <v>0</v>
          </cell>
          <cell r="Z333">
            <v>0</v>
          </cell>
          <cell r="AA333">
            <v>0</v>
          </cell>
          <cell r="AB333">
            <v>0</v>
          </cell>
          <cell r="AC333">
            <v>0</v>
          </cell>
          <cell r="AD333">
            <v>0</v>
          </cell>
        </row>
        <row r="334">
          <cell r="A334">
            <v>327</v>
          </cell>
          <cell r="B334" t="str">
            <v>England</v>
          </cell>
          <cell r="C334" t="str">
            <v>EZZZZ</v>
          </cell>
          <cell r="D334">
            <v>23216355920.650002</v>
          </cell>
          <cell r="E334">
            <v>37191502</v>
          </cell>
          <cell r="F334">
            <v>86202317.140000001</v>
          </cell>
          <cell r="G334">
            <v>23339749739.249996</v>
          </cell>
          <cell r="H334">
            <v>324516296.83999991</v>
          </cell>
          <cell r="I334">
            <v>488086.38</v>
          </cell>
          <cell r="J334">
            <v>1222625.5899999999</v>
          </cell>
          <cell r="K334">
            <v>326227008.80999988</v>
          </cell>
          <cell r="L334">
            <v>576189141.36000001</v>
          </cell>
          <cell r="M334">
            <v>758071</v>
          </cell>
          <cell r="N334">
            <v>1430731</v>
          </cell>
          <cell r="O334">
            <v>578377943.36000001</v>
          </cell>
          <cell r="P334">
            <v>22315650480.850002</v>
          </cell>
          <cell r="Q334">
            <v>35945344.189999998</v>
          </cell>
          <cell r="R334">
            <v>83548960.939999998</v>
          </cell>
          <cell r="S334">
            <v>22435144785.450005</v>
          </cell>
          <cell r="T334">
            <v>8680749</v>
          </cell>
          <cell r="U334">
            <v>0</v>
          </cell>
          <cell r="V334">
            <v>0</v>
          </cell>
          <cell r="W334">
            <v>8680749</v>
          </cell>
          <cell r="X334">
            <v>-62335</v>
          </cell>
          <cell r="Y334">
            <v>75118.78</v>
          </cell>
          <cell r="Z334">
            <v>25995748.969999999</v>
          </cell>
          <cell r="AA334">
            <v>78359718.469999999</v>
          </cell>
          <cell r="AB334">
            <v>10261844</v>
          </cell>
          <cell r="AC334">
            <v>8986747.5</v>
          </cell>
          <cell r="AD334">
            <v>8680749</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hyperlink" Target="https://www.ons.gov.uk/economy/inflationandpriceindices"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5:S57"/>
  <sheetViews>
    <sheetView tabSelected="1" topLeftCell="D1" zoomScale="80" zoomScaleNormal="80" workbookViewId="0">
      <selection activeCell="J30" sqref="J30"/>
    </sheetView>
  </sheetViews>
  <sheetFormatPr defaultRowHeight="15.75"/>
  <cols>
    <col min="1" max="3" width="8.88671875" style="131" hidden="1" customWidth="1"/>
    <col min="4" max="4" width="4.109375" style="131" customWidth="1"/>
    <col min="5" max="5" width="17.109375" style="131" customWidth="1"/>
    <col min="6" max="6" width="37.77734375" style="131" bestFit="1" customWidth="1"/>
    <col min="7" max="7" width="9.77734375" style="131" customWidth="1"/>
    <col min="8" max="13" width="12.77734375" style="131" customWidth="1"/>
    <col min="14" max="14" width="12.77734375" style="195" hidden="1" customWidth="1"/>
    <col min="15" max="16" width="12.77734375" style="131" customWidth="1"/>
    <col min="17" max="17" width="12.77734375" style="195" hidden="1" customWidth="1"/>
    <col min="18" max="18" width="12.77734375" style="131" customWidth="1"/>
    <col min="19" max="19" width="12.6640625" style="131" customWidth="1"/>
    <col min="20" max="16384" width="8.88671875" style="131"/>
  </cols>
  <sheetData>
    <row r="15" spans="6:19">
      <c r="F15" s="187" t="s">
        <v>1308</v>
      </c>
      <c r="G15" s="259"/>
      <c r="H15" s="259"/>
      <c r="I15" s="259"/>
      <c r="J15" s="259"/>
      <c r="K15" s="259"/>
      <c r="L15" s="259"/>
      <c r="M15" s="259"/>
      <c r="N15" s="259"/>
      <c r="O15" s="259"/>
      <c r="P15" s="259"/>
      <c r="Q15" s="259"/>
      <c r="R15" s="259"/>
      <c r="S15" s="259"/>
    </row>
    <row r="17" spans="1:19">
      <c r="L17" s="267" t="s">
        <v>1417</v>
      </c>
      <c r="M17" s="268"/>
      <c r="N17" s="268"/>
      <c r="O17" s="269"/>
      <c r="P17" s="264" t="s">
        <v>1416</v>
      </c>
      <c r="Q17" s="265"/>
      <c r="R17" s="265"/>
      <c r="S17" s="266"/>
    </row>
    <row r="18" spans="1:19" ht="111.75" customHeight="1">
      <c r="F18" s="138" t="s">
        <v>1386</v>
      </c>
      <c r="G18" s="182" t="s">
        <v>1403</v>
      </c>
      <c r="H18" s="132" t="s">
        <v>1309</v>
      </c>
      <c r="I18" s="132" t="s">
        <v>1307</v>
      </c>
      <c r="J18" s="132" t="s">
        <v>1387</v>
      </c>
      <c r="K18" s="132" t="s">
        <v>1388</v>
      </c>
      <c r="L18" s="225" t="s">
        <v>1410</v>
      </c>
      <c r="M18" s="132" t="s">
        <v>1411</v>
      </c>
      <c r="N18" s="193" t="s">
        <v>1420</v>
      </c>
      <c r="O18" s="226" t="s">
        <v>1412</v>
      </c>
      <c r="P18" s="225" t="s">
        <v>1413</v>
      </c>
      <c r="Q18" s="193" t="s">
        <v>1409</v>
      </c>
      <c r="R18" s="132" t="s">
        <v>1414</v>
      </c>
      <c r="S18" s="244" t="s">
        <v>1415</v>
      </c>
    </row>
    <row r="19" spans="1:19" ht="16.5" customHeight="1">
      <c r="F19" s="152"/>
      <c r="G19" s="183"/>
      <c r="H19" s="153"/>
      <c r="I19" s="153"/>
      <c r="J19" s="153" t="s">
        <v>1390</v>
      </c>
      <c r="K19" s="153" t="s">
        <v>1390</v>
      </c>
      <c r="L19" s="227" t="s">
        <v>1390</v>
      </c>
      <c r="M19" s="153" t="s">
        <v>1390</v>
      </c>
      <c r="N19" s="194"/>
      <c r="O19" s="228" t="s">
        <v>1390</v>
      </c>
      <c r="P19" s="227" t="s">
        <v>1390</v>
      </c>
      <c r="Q19" s="194"/>
      <c r="R19" s="153" t="s">
        <v>1390</v>
      </c>
      <c r="S19" s="245" t="s">
        <v>1390</v>
      </c>
    </row>
    <row r="20" spans="1:19" ht="31.5" customHeight="1">
      <c r="F20" s="150" t="s">
        <v>1389</v>
      </c>
      <c r="G20" s="184"/>
      <c r="H20" s="151"/>
      <c r="I20" s="151"/>
      <c r="J20" s="210"/>
      <c r="K20" s="210"/>
      <c r="L20" s="229"/>
      <c r="M20" s="210"/>
      <c r="N20" s="224">
        <f>SUMIF(B$22:B$34,"SD",N$22:N$34)</f>
        <v>0</v>
      </c>
      <c r="O20" s="230"/>
      <c r="P20" s="229">
        <f>SUMIF($G21:$G48,"Yes",P21:P48)</f>
        <v>0</v>
      </c>
      <c r="Q20" s="211" t="str">
        <f>IF(F22&lt;&gt;"",SUMIF(B22:B34,"SD",R22:R34),"")</f>
        <v/>
      </c>
      <c r="R20" s="210"/>
      <c r="S20" s="230">
        <f>SUMIF($G21:$G48,"Yes",S21:S48)</f>
        <v>0</v>
      </c>
    </row>
    <row r="21" spans="1:19" ht="16.5" thickBot="1">
      <c r="A21" s="133" t="str">
        <f t="shared" ref="A21:A48" si="0">IF(C21&lt;&gt;"",$G$15,"")</f>
        <v/>
      </c>
      <c r="B21" s="134" t="str">
        <f>IF(F21&lt;&gt;"",(VLOOKUP(F21,'KI 2017-18'!$1:$1048576,4,0)),"")</f>
        <v/>
      </c>
      <c r="C21" s="134" t="str">
        <f>IF(F21&lt;&gt;"",(VLOOKUP(F21,'KI 2017-18'!$1:$1048576,3,0)),"")</f>
        <v/>
      </c>
      <c r="D21" s="134"/>
      <c r="E21" s="189" t="s">
        <v>1426</v>
      </c>
      <c r="F21" s="179"/>
      <c r="G21" s="185"/>
      <c r="H21" s="180" t="str">
        <f>IF(F21&lt;&gt;"",(VLOOKUP(C21,'KI 2013-14'!$AY$6:$AZ$392,2,0)),"")</f>
        <v/>
      </c>
      <c r="I21" s="180" t="str">
        <f>IFERROR(R21/(N$20),"")</f>
        <v/>
      </c>
      <c r="J21" s="212" t="str">
        <f>IF($F21&lt;&gt;"",VLOOKUP($C21,'KI 2018-19'!$B$7:$K$389,5,0),"")</f>
        <v/>
      </c>
      <c r="K21" s="212" t="str">
        <f>IF($F21&lt;&gt;"",VLOOKUP($C21,'RSDG from LA Data'!$B$5:$N$389,12,0),"")</f>
        <v/>
      </c>
      <c r="L21" s="231" t="str">
        <f>IF($F21&lt;&gt;"",VLOOKUP($C21,'KI 2017-18'!$C$6:$K$389,6,0)*RPI!$C$532/RPI!$C$520,"")</f>
        <v/>
      </c>
      <c r="M21" s="212" t="str">
        <f>IF($F21&lt;&gt;"",VLOOKUP($C21,'KI 2017-18'!$C$6:$K$389,7,0)*RPI!$C$532/RPI!$C$520,"")</f>
        <v/>
      </c>
      <c r="N21" s="232"/>
      <c r="O21" s="233" t="str">
        <f>IF($F21&lt;&gt;"",SUM(N22:N34)*H21,"")</f>
        <v/>
      </c>
      <c r="P21" s="242" t="str">
        <f>IF($F21&lt;&gt;"",IF(G21="Yes",J21+K21+L21,J21),"")</f>
        <v/>
      </c>
      <c r="Q21" s="213"/>
      <c r="R21" s="212" t="str">
        <f>IFERROR(IF(COUNTIF(B22:B34,"FIR")=0,N$20-Q$20,N$20-Q$20-(N$20*(INDEX(I21:I34,MATCH("FIR",B21:B34,0))))),"")</f>
        <v/>
      </c>
      <c r="S21" s="233" t="str">
        <f>IFERROR(IF($F21&lt;&gt;"",P21-R21,""),"")</f>
        <v/>
      </c>
    </row>
    <row r="22" spans="1:19">
      <c r="A22" s="133" t="str">
        <f t="shared" si="0"/>
        <v/>
      </c>
      <c r="B22" s="134" t="str">
        <f>IF(F22&lt;&gt;"",(VLOOKUP(F22,'KI 2017-18'!$1:$1048576,4,0)),"")</f>
        <v/>
      </c>
      <c r="C22" s="134" t="str">
        <f>IF(F22&lt;&gt;"",(VLOOKUP(F22,'KI 2017-18'!$1:$1048576,3,0)),"")</f>
        <v/>
      </c>
      <c r="D22" s="134"/>
      <c r="E22" s="260" t="s">
        <v>1406</v>
      </c>
      <c r="F22" s="181" t="str">
        <f t="array" ref="F22">IFERROR(INDEX(Counties!E$3:E$233,SMALL(IF(C$21=Counties!A$3:A$233,ROW(Counties!E$3:E$233)-2,""),ROW()-21)),"")</f>
        <v/>
      </c>
      <c r="G22" s="186"/>
      <c r="H22" s="191" t="str">
        <f>IF(F22&lt;&gt;"",(VLOOKUP(C22,'KI 2013-14'!$AY$6:$AZ$392,2,0)),"")</f>
        <v/>
      </c>
      <c r="I22" s="137"/>
      <c r="J22" s="214" t="str">
        <f>IF($F22&lt;&gt;"",VLOOKUP($C22,'KI 2018-19'!$B$7:$K$389,5,0),"")</f>
        <v/>
      </c>
      <c r="K22" s="241" t="str">
        <f>IF($F22&lt;&gt;"",VLOOKUP($C22,'RSDG from LA Data'!$B$5:$N$389,12,0),"")</f>
        <v/>
      </c>
      <c r="L22" s="240" t="str">
        <f>IF($F22&lt;&gt;"",VLOOKUP($C22,'KI 2017-18'!$C$6:$K$389,6,0)*RPI!$C$532/RPI!$C$520,"")</f>
        <v/>
      </c>
      <c r="M22" s="214" t="str">
        <f>IF($F22&lt;&gt;"",VLOOKUP($C22,'KI 2017-18'!$C$6:$K$389,7,0)*RPI!$C$532/RPI!$C$520,"")</f>
        <v/>
      </c>
      <c r="N22" s="217" t="str">
        <f>IF(F22&lt;&gt;"",O22/H22,"")</f>
        <v/>
      </c>
      <c r="O22" s="235" t="str">
        <f>IF(F22&lt;&gt;"",IF(B22="SD",L22-M22,IF(B22="FIR",(N$20+SUM(N$35:N$38))*H22)),"")</f>
        <v/>
      </c>
      <c r="P22" s="234" t="str">
        <f>IF($F22&lt;&gt;"",IF(G22="Yes",J22+K22+L22,L22),"")</f>
        <v/>
      </c>
      <c r="Q22" s="217"/>
      <c r="R22" s="216" t="str">
        <f t="shared" ref="R22:R48" si="1">IF($F22&lt;&gt;"",O22/$H22*I22,"")</f>
        <v/>
      </c>
      <c r="S22" s="235" t="str">
        <f t="shared" ref="S22:S48" si="2">IF($F22&lt;&gt;"",P22-R22,"")</f>
        <v/>
      </c>
    </row>
    <row r="23" spans="1:19">
      <c r="A23" s="133" t="str">
        <f t="shared" si="0"/>
        <v/>
      </c>
      <c r="B23" s="134" t="str">
        <f>IF(F23&lt;&gt;"",(VLOOKUP(F23,'KI 2017-18'!$1:$1048576,4,0)),"")</f>
        <v/>
      </c>
      <c r="C23" s="134" t="str">
        <f>IF(F23&lt;&gt;"",(VLOOKUP(F23,'KI 2017-18'!$1:$1048576,3,0)),"")</f>
        <v/>
      </c>
      <c r="D23" s="134"/>
      <c r="E23" s="261"/>
      <c r="F23" s="181" t="str">
        <f t="array" ref="F23">IFERROR(INDEX(Counties!E$3:E$233,SMALL(IF(C$21=Counties!A$3:A$233,ROW(Counties!E$3:E$233)-2,""),ROW()-21)),"")</f>
        <v/>
      </c>
      <c r="G23" s="186"/>
      <c r="H23" s="136" t="str">
        <f>IF(F23&lt;&gt;"",(VLOOKUP(C23,'KI 2013-14'!$AY$6:$AZ$392,2,0)),"")</f>
        <v/>
      </c>
      <c r="I23" s="137"/>
      <c r="J23" s="216" t="str">
        <f>IF($F23&lt;&gt;"",VLOOKUP($C23,'KI 2018-19'!$B$7:$K$389,5,0),"")</f>
        <v/>
      </c>
      <c r="K23" s="235" t="str">
        <f>IF($F23&lt;&gt;"",VLOOKUP($C23,'RSDG from LA Data'!$B$5:$N$389,12,0),"")</f>
        <v/>
      </c>
      <c r="L23" s="234" t="str">
        <f>IF($F23&lt;&gt;"",VLOOKUP($C23,'KI 2017-18'!$C$6:$K$389,6,0)*RPI!$C$532/RPI!$C$520,"")</f>
        <v/>
      </c>
      <c r="M23" s="216" t="str">
        <f>IF($F23&lt;&gt;"",VLOOKUP($C23,'KI 2017-18'!$C$6:$K$389,7,0)*RPI!$C$532/RPI!$C$520,"")</f>
        <v/>
      </c>
      <c r="N23" s="217" t="str">
        <f t="shared" ref="N23:N38" si="3">IF(F23&lt;&gt;"",O23/H23,"")</f>
        <v/>
      </c>
      <c r="O23" s="235" t="str">
        <f t="shared" ref="O23:O34" si="4">IF(F23&lt;&gt;"",IF(B23="SD",L23-M23,IF(B23="FIR",(N$20+SUM(N$35:N$38))*H23)),"")</f>
        <v/>
      </c>
      <c r="P23" s="234" t="str">
        <f t="shared" ref="P23:P34" si="5">IF($F23&lt;&gt;"",IF(G23="Yes",J23+K23+L23,L23),"")</f>
        <v/>
      </c>
      <c r="Q23" s="217"/>
      <c r="R23" s="216" t="str">
        <f t="shared" si="1"/>
        <v/>
      </c>
      <c r="S23" s="235" t="str">
        <f t="shared" si="2"/>
        <v/>
      </c>
    </row>
    <row r="24" spans="1:19">
      <c r="A24" s="133" t="str">
        <f t="shared" si="0"/>
        <v/>
      </c>
      <c r="B24" s="134" t="str">
        <f>IF(F24&lt;&gt;"",(VLOOKUP(F24,'KI 2017-18'!$1:$1048576,4,0)),"")</f>
        <v/>
      </c>
      <c r="C24" s="134" t="str">
        <f>IF(F24&lt;&gt;"",(VLOOKUP(F24,'KI 2017-18'!$1:$1048576,3,0)),"")</f>
        <v/>
      </c>
      <c r="D24" s="134"/>
      <c r="E24" s="261"/>
      <c r="F24" s="181" t="str">
        <f t="array" ref="F24">IFERROR(INDEX(Counties!E$3:E$233,SMALL(IF(C$21=Counties!A$3:A$233,ROW(Counties!E$3:E$233)-2,""),ROW()-21)),"")</f>
        <v/>
      </c>
      <c r="G24" s="186"/>
      <c r="H24" s="136" t="str">
        <f>IF(F24&lt;&gt;"",(VLOOKUP(C24,'KI 2013-14'!$AY$6:$AZ$392,2,0)),"")</f>
        <v/>
      </c>
      <c r="I24" s="137"/>
      <c r="J24" s="216" t="str">
        <f>IF($F24&lt;&gt;"",VLOOKUP($C24,'KI 2018-19'!$B$7:$K$389,5,0),"")</f>
        <v/>
      </c>
      <c r="K24" s="235" t="str">
        <f>IF($F24&lt;&gt;"",VLOOKUP($C24,'RSDG from LA Data'!$B$5:$N$389,12,0),"")</f>
        <v/>
      </c>
      <c r="L24" s="234" t="str">
        <f>IF($F24&lt;&gt;"",VLOOKUP($C24,'KI 2017-18'!$C$6:$K$389,6,0)*RPI!$C$532/RPI!$C$520,"")</f>
        <v/>
      </c>
      <c r="M24" s="216" t="str">
        <f>IF($F24&lt;&gt;"",VLOOKUP($C24,'KI 2017-18'!$C$6:$K$389,7,0)*RPI!$C$532/RPI!$C$520,"")</f>
        <v/>
      </c>
      <c r="N24" s="217" t="str">
        <f t="shared" si="3"/>
        <v/>
      </c>
      <c r="O24" s="235" t="str">
        <f t="shared" si="4"/>
        <v/>
      </c>
      <c r="P24" s="234" t="str">
        <f t="shared" si="5"/>
        <v/>
      </c>
      <c r="Q24" s="217"/>
      <c r="R24" s="216" t="str">
        <f t="shared" si="1"/>
        <v/>
      </c>
      <c r="S24" s="235" t="str">
        <f t="shared" si="2"/>
        <v/>
      </c>
    </row>
    <row r="25" spans="1:19">
      <c r="A25" s="133" t="str">
        <f t="shared" si="0"/>
        <v/>
      </c>
      <c r="B25" s="134" t="str">
        <f>IF(F25&lt;&gt;"",(VLOOKUP(F25,'KI 2017-18'!$1:$1048576,4,0)),"")</f>
        <v/>
      </c>
      <c r="C25" s="134" t="str">
        <f>IF(F25&lt;&gt;"",(VLOOKUP(F25,'KI 2017-18'!$1:$1048576,3,0)),"")</f>
        <v/>
      </c>
      <c r="D25" s="134"/>
      <c r="E25" s="261"/>
      <c r="F25" s="181" t="str">
        <f t="array" ref="F25">IFERROR(INDEX(Counties!E$3:E$233,SMALL(IF(C$21=Counties!A$3:A$233,ROW(Counties!E$3:E$233)-2,""),ROW()-21)),"")</f>
        <v/>
      </c>
      <c r="G25" s="186"/>
      <c r="H25" s="136" t="str">
        <f>IF(F25&lt;&gt;"",(VLOOKUP(C25,'KI 2013-14'!$AY$6:$AZ$392,2,0)),"")</f>
        <v/>
      </c>
      <c r="I25" s="137"/>
      <c r="J25" s="216" t="str">
        <f>IF($F25&lt;&gt;"",VLOOKUP($C25,'KI 2018-19'!$B$7:$K$389,5,0),"")</f>
        <v/>
      </c>
      <c r="K25" s="235" t="str">
        <f>IF($F25&lt;&gt;"",VLOOKUP($C25,'RSDG from LA Data'!$B$5:$N$389,12,0),"")</f>
        <v/>
      </c>
      <c r="L25" s="234" t="str">
        <f>IF($F25&lt;&gt;"",VLOOKUP($C25,'KI 2017-18'!$C$6:$K$389,6,0)*RPI!$C$532/RPI!$C$520,"")</f>
        <v/>
      </c>
      <c r="M25" s="216" t="str">
        <f>IF($F25&lt;&gt;"",VLOOKUP($C25,'KI 2017-18'!$C$6:$K$389,7,0)*RPI!$C$532/RPI!$C$520,"")</f>
        <v/>
      </c>
      <c r="N25" s="217" t="str">
        <f t="shared" si="3"/>
        <v/>
      </c>
      <c r="O25" s="235" t="str">
        <f t="shared" si="4"/>
        <v/>
      </c>
      <c r="P25" s="234" t="str">
        <f t="shared" si="5"/>
        <v/>
      </c>
      <c r="Q25" s="217"/>
      <c r="R25" s="216" t="str">
        <f>IF($F25&lt;&gt;"",O25/$H25*I25,"")</f>
        <v/>
      </c>
      <c r="S25" s="235" t="str">
        <f t="shared" si="2"/>
        <v/>
      </c>
    </row>
    <row r="26" spans="1:19">
      <c r="A26" s="133" t="str">
        <f t="shared" si="0"/>
        <v/>
      </c>
      <c r="B26" s="134" t="str">
        <f>IF(F26&lt;&gt;"",(VLOOKUP(F26,'KI 2017-18'!$1:$1048576,4,0)),"")</f>
        <v/>
      </c>
      <c r="C26" s="134" t="str">
        <f>IF(F26&lt;&gt;"",(VLOOKUP(F26,'KI 2017-18'!$1:$1048576,3,0)),"")</f>
        <v/>
      </c>
      <c r="D26" s="134"/>
      <c r="E26" s="261"/>
      <c r="F26" s="181" t="str">
        <f t="array" ref="F26">IFERROR(INDEX(Counties!E$3:E$233,SMALL(IF(C$21=Counties!A$3:A$233,ROW(Counties!E$3:E$233)-2,""),ROW()-21)),"")</f>
        <v/>
      </c>
      <c r="G26" s="186"/>
      <c r="H26" s="136" t="str">
        <f>IF(F26&lt;&gt;"",(VLOOKUP(C26,'KI 2013-14'!$AY$6:$AZ$392,2,0)),"")</f>
        <v/>
      </c>
      <c r="I26" s="137"/>
      <c r="J26" s="216" t="str">
        <f>IF($F26&lt;&gt;"",VLOOKUP($C26,'KI 2018-19'!$B$7:$K$389,5,0),"")</f>
        <v/>
      </c>
      <c r="K26" s="235" t="str">
        <f>IF($F26&lt;&gt;"",VLOOKUP($C26,'RSDG from LA Data'!$B$5:$N$389,12,0),"")</f>
        <v/>
      </c>
      <c r="L26" s="234" t="str">
        <f>IF($F26&lt;&gt;"",VLOOKUP($C26,'KI 2017-18'!$C$6:$K$389,6,0)*RPI!$C$532/RPI!$C$520,"")</f>
        <v/>
      </c>
      <c r="M26" s="216" t="str">
        <f>IF($F26&lt;&gt;"",VLOOKUP($C26,'KI 2017-18'!$C$6:$K$389,7,0)*RPI!$C$532/RPI!$C$520,"")</f>
        <v/>
      </c>
      <c r="N26" s="217" t="str">
        <f t="shared" si="3"/>
        <v/>
      </c>
      <c r="O26" s="235" t="str">
        <f t="shared" si="4"/>
        <v/>
      </c>
      <c r="P26" s="234" t="str">
        <f t="shared" si="5"/>
        <v/>
      </c>
      <c r="Q26" s="217"/>
      <c r="R26" s="216" t="str">
        <f t="shared" si="1"/>
        <v/>
      </c>
      <c r="S26" s="235" t="str">
        <f t="shared" si="2"/>
        <v/>
      </c>
    </row>
    <row r="27" spans="1:19">
      <c r="A27" s="133" t="str">
        <f t="shared" si="0"/>
        <v/>
      </c>
      <c r="B27" s="134" t="str">
        <f>IF(F27&lt;&gt;"",(VLOOKUP(F27,'KI 2017-18'!$1:$1048576,4,0)),"")</f>
        <v/>
      </c>
      <c r="C27" s="134" t="str">
        <f>IF(F27&lt;&gt;"",(VLOOKUP(F27,'KI 2017-18'!$1:$1048576,3,0)),"")</f>
        <v/>
      </c>
      <c r="D27" s="134"/>
      <c r="E27" s="261"/>
      <c r="F27" s="181" t="str">
        <f t="array" ref="F27">IFERROR(INDEX(Counties!E$3:E$233,SMALL(IF(C$21=Counties!A$3:A$233,ROW(Counties!E$3:E$233)-2,""),ROW()-21)),"")</f>
        <v/>
      </c>
      <c r="G27" s="186"/>
      <c r="H27" s="136" t="str">
        <f>IF(F27&lt;&gt;"",(VLOOKUP(C27,'KI 2013-14'!$AY$6:$AZ$392,2,0)),"")</f>
        <v/>
      </c>
      <c r="I27" s="137"/>
      <c r="J27" s="216" t="str">
        <f>IF($F27&lt;&gt;"",VLOOKUP($C27,'KI 2018-19'!$B$7:$K$389,5,0),"")</f>
        <v/>
      </c>
      <c r="K27" s="235" t="str">
        <f>IF($F27&lt;&gt;"",VLOOKUP($C27,'RSDG from LA Data'!$B$5:$N$389,12,0),"")</f>
        <v/>
      </c>
      <c r="L27" s="234" t="str">
        <f>IF($F27&lt;&gt;"",VLOOKUP($C27,'KI 2017-18'!$C$6:$K$389,6,0)*RPI!$C$532/RPI!$C$520,"")</f>
        <v/>
      </c>
      <c r="M27" s="216" t="str">
        <f>IF($F27&lt;&gt;"",VLOOKUP($C27,'KI 2017-18'!$C$6:$K$389,7,0)*RPI!$C$532/RPI!$C$520,"")</f>
        <v/>
      </c>
      <c r="N27" s="217" t="str">
        <f t="shared" si="3"/>
        <v/>
      </c>
      <c r="O27" s="235" t="str">
        <f t="shared" si="4"/>
        <v/>
      </c>
      <c r="P27" s="234" t="str">
        <f t="shared" si="5"/>
        <v/>
      </c>
      <c r="Q27" s="217"/>
      <c r="R27" s="216" t="str">
        <f t="shared" si="1"/>
        <v/>
      </c>
      <c r="S27" s="235" t="str">
        <f t="shared" si="2"/>
        <v/>
      </c>
    </row>
    <row r="28" spans="1:19">
      <c r="A28" s="133" t="str">
        <f t="shared" si="0"/>
        <v/>
      </c>
      <c r="B28" s="134" t="str">
        <f>IF(F28&lt;&gt;"",(VLOOKUP(F28,'KI 2017-18'!$1:$1048576,4,0)),"")</f>
        <v/>
      </c>
      <c r="C28" s="134" t="str">
        <f>IF(F28&lt;&gt;"",(VLOOKUP(F28,'KI 2017-18'!$1:$1048576,3,0)),"")</f>
        <v/>
      </c>
      <c r="D28" s="134"/>
      <c r="E28" s="261"/>
      <c r="F28" s="181" t="str">
        <f t="array" ref="F28">IFERROR(INDEX(Counties!E$3:E$233,SMALL(IF(C$21=Counties!A$3:A$233,ROW(Counties!E$3:E$233)-2,""),ROW()-21)),"")</f>
        <v/>
      </c>
      <c r="G28" s="186"/>
      <c r="H28" s="136" t="str">
        <f>IF(F28&lt;&gt;"",(VLOOKUP(C28,'KI 2013-14'!$AY$6:$AZ$392,2,0)),"")</f>
        <v/>
      </c>
      <c r="I28" s="137"/>
      <c r="J28" s="216" t="str">
        <f>IF($F28&lt;&gt;"",VLOOKUP($C28,'KI 2018-19'!$B$7:$K$389,5,0),"")</f>
        <v/>
      </c>
      <c r="K28" s="235" t="str">
        <f>IF($F28&lt;&gt;"",VLOOKUP($C28,'RSDG from LA Data'!$B$5:$N$389,12,0),"")</f>
        <v/>
      </c>
      <c r="L28" s="234" t="str">
        <f>IF($F28&lt;&gt;"",VLOOKUP($C28,'KI 2017-18'!$C$6:$K$389,6,0)*RPI!$C$532/RPI!$C$520,"")</f>
        <v/>
      </c>
      <c r="M28" s="216" t="str">
        <f>IF($F28&lt;&gt;"",VLOOKUP($C28,'KI 2017-18'!$C$6:$K$389,7,0)*RPI!$C$532/RPI!$C$520,"")</f>
        <v/>
      </c>
      <c r="N28" s="217" t="str">
        <f t="shared" si="3"/>
        <v/>
      </c>
      <c r="O28" s="235" t="str">
        <f t="shared" si="4"/>
        <v/>
      </c>
      <c r="P28" s="234" t="str">
        <f t="shared" si="5"/>
        <v/>
      </c>
      <c r="Q28" s="217"/>
      <c r="R28" s="216" t="str">
        <f t="shared" si="1"/>
        <v/>
      </c>
      <c r="S28" s="235" t="str">
        <f t="shared" si="2"/>
        <v/>
      </c>
    </row>
    <row r="29" spans="1:19">
      <c r="A29" s="133" t="str">
        <f t="shared" si="0"/>
        <v/>
      </c>
      <c r="B29" s="134" t="str">
        <f>IF(F29&lt;&gt;"",(VLOOKUP(F29,'KI 2017-18'!$1:$1048576,4,0)),"")</f>
        <v/>
      </c>
      <c r="C29" s="134" t="str">
        <f>IF(F29&lt;&gt;"",(VLOOKUP(F29,'KI 2017-18'!$1:$1048576,3,0)),"")</f>
        <v/>
      </c>
      <c r="D29" s="134"/>
      <c r="E29" s="261"/>
      <c r="F29" s="181" t="str">
        <f t="array" ref="F29">IFERROR(INDEX(Counties!E$3:E$233,SMALL(IF(C$21=Counties!A$3:A$233,ROW(Counties!E$3:E$233)-2,""),ROW()-21)),"")</f>
        <v/>
      </c>
      <c r="G29" s="186"/>
      <c r="H29" s="136" t="str">
        <f>IF(F29&lt;&gt;"",(VLOOKUP(C29,'KI 2013-14'!$AY$6:$AZ$392,2,0)),"")</f>
        <v/>
      </c>
      <c r="I29" s="137"/>
      <c r="J29" s="216" t="str">
        <f>IF($F29&lt;&gt;"",VLOOKUP($C29,'KI 2018-19'!$B$7:$K$389,5,0),"")</f>
        <v/>
      </c>
      <c r="K29" s="235" t="str">
        <f>IF($F29&lt;&gt;"",VLOOKUP($C29,'RSDG from LA Data'!$B$5:$N$389,12,0),"")</f>
        <v/>
      </c>
      <c r="L29" s="234" t="str">
        <f>IF($F29&lt;&gt;"",VLOOKUP($C29,'KI 2017-18'!$C$6:$K$389,6,0)*RPI!$C$532/RPI!$C$520,"")</f>
        <v/>
      </c>
      <c r="M29" s="216" t="str">
        <f>IF($F29&lt;&gt;"",VLOOKUP($C29,'KI 2017-18'!$C$6:$K$389,7,0)*RPI!$C$532/RPI!$C$520,"")</f>
        <v/>
      </c>
      <c r="N29" s="217" t="str">
        <f t="shared" si="3"/>
        <v/>
      </c>
      <c r="O29" s="235" t="str">
        <f t="shared" si="4"/>
        <v/>
      </c>
      <c r="P29" s="234" t="str">
        <f t="shared" si="5"/>
        <v/>
      </c>
      <c r="Q29" s="217"/>
      <c r="R29" s="216" t="str">
        <f t="shared" si="1"/>
        <v/>
      </c>
      <c r="S29" s="235" t="str">
        <f t="shared" si="2"/>
        <v/>
      </c>
    </row>
    <row r="30" spans="1:19">
      <c r="A30" s="133" t="str">
        <f t="shared" si="0"/>
        <v/>
      </c>
      <c r="B30" s="134" t="str">
        <f>IF(F30&lt;&gt;"",(VLOOKUP(F30,'KI 2017-18'!$1:$1048576,4,0)),"")</f>
        <v/>
      </c>
      <c r="C30" s="134" t="str">
        <f>IF(F30&lt;&gt;"",(VLOOKUP(F30,'KI 2017-18'!$1:$1048576,3,0)),"")</f>
        <v/>
      </c>
      <c r="D30" s="134"/>
      <c r="E30" s="261"/>
      <c r="F30" s="181" t="str">
        <f t="array" ref="F30">IFERROR(INDEX(Counties!E$3:E$233,SMALL(IF(C$21=Counties!A$3:A$233,ROW(Counties!E$3:E$233)-2,""),ROW()-21)),"")</f>
        <v/>
      </c>
      <c r="G30" s="186"/>
      <c r="H30" s="136" t="str">
        <f>IF(F30&lt;&gt;"",(VLOOKUP(C30,'KI 2013-14'!$AY$6:$AZ$392,2,0)),"")</f>
        <v/>
      </c>
      <c r="I30" s="137"/>
      <c r="J30" s="216" t="str">
        <f>IF($F30&lt;&gt;"",VLOOKUP($C30,'KI 2018-19'!$B$7:$K$389,5,0),"")</f>
        <v/>
      </c>
      <c r="K30" s="235" t="str">
        <f>IF($F30&lt;&gt;"",VLOOKUP($C30,'RSDG from LA Data'!$B$5:$N$389,12,0),"")</f>
        <v/>
      </c>
      <c r="L30" s="234" t="str">
        <f>IF($F30&lt;&gt;"",VLOOKUP($C30,'KI 2017-18'!$C$6:$K$389,6,0)*RPI!$C$532/RPI!$C$520,"")</f>
        <v/>
      </c>
      <c r="M30" s="216" t="str">
        <f>IF($F30&lt;&gt;"",VLOOKUP($C30,'KI 2017-18'!$C$6:$K$389,7,0)*RPI!$C$532/RPI!$C$520,"")</f>
        <v/>
      </c>
      <c r="N30" s="217" t="str">
        <f t="shared" si="3"/>
        <v/>
      </c>
      <c r="O30" s="235" t="str">
        <f t="shared" si="4"/>
        <v/>
      </c>
      <c r="P30" s="234" t="str">
        <f t="shared" si="5"/>
        <v/>
      </c>
      <c r="Q30" s="217"/>
      <c r="R30" s="216" t="str">
        <f t="shared" si="1"/>
        <v/>
      </c>
      <c r="S30" s="235" t="str">
        <f t="shared" si="2"/>
        <v/>
      </c>
    </row>
    <row r="31" spans="1:19">
      <c r="A31" s="133" t="str">
        <f t="shared" si="0"/>
        <v/>
      </c>
      <c r="B31" s="134" t="str">
        <f>IF(F31&lt;&gt;"",(VLOOKUP(F31,'KI 2017-18'!$1:$1048576,4,0)),"")</f>
        <v/>
      </c>
      <c r="C31" s="134" t="str">
        <f>IF(F31&lt;&gt;"",(VLOOKUP(F31,'KI 2017-18'!$1:$1048576,3,0)),"")</f>
        <v/>
      </c>
      <c r="D31" s="134"/>
      <c r="E31" s="261"/>
      <c r="F31" s="181" t="str">
        <f t="array" ref="F31">IFERROR(INDEX(Counties!E$3:E$233,SMALL(IF(C$21=Counties!A$3:A$233,ROW(Counties!E$3:E$233)-2,""),ROW()-21)),"")</f>
        <v/>
      </c>
      <c r="G31" s="186"/>
      <c r="H31" s="136" t="str">
        <f>IF(F31&lt;&gt;"",(VLOOKUP(C31,'KI 2013-14'!$AY$6:$AZ$392,2,0)),"")</f>
        <v/>
      </c>
      <c r="I31" s="137"/>
      <c r="J31" s="216" t="str">
        <f>IF($F31&lt;&gt;"",VLOOKUP($C31,'KI 2018-19'!$B$7:$K$389,5,0),"")</f>
        <v/>
      </c>
      <c r="K31" s="235" t="str">
        <f>IF($F31&lt;&gt;"",VLOOKUP($C31,'RSDG from LA Data'!$B$5:$N$389,12,0),"")</f>
        <v/>
      </c>
      <c r="L31" s="234" t="str">
        <f>IF($F31&lt;&gt;"",VLOOKUP($C31,'KI 2017-18'!$C$6:$K$389,6,0)*RPI!$C$532/RPI!$C$520,"")</f>
        <v/>
      </c>
      <c r="M31" s="216" t="str">
        <f>IF($F31&lt;&gt;"",VLOOKUP($C31,'KI 2017-18'!$C$6:$K$389,7,0)*RPI!$C$532/RPI!$C$520,"")</f>
        <v/>
      </c>
      <c r="N31" s="217" t="str">
        <f t="shared" si="3"/>
        <v/>
      </c>
      <c r="O31" s="235" t="str">
        <f t="shared" si="4"/>
        <v/>
      </c>
      <c r="P31" s="234" t="str">
        <f t="shared" si="5"/>
        <v/>
      </c>
      <c r="Q31" s="217"/>
      <c r="R31" s="216" t="str">
        <f t="shared" si="1"/>
        <v/>
      </c>
      <c r="S31" s="235" t="str">
        <f t="shared" si="2"/>
        <v/>
      </c>
    </row>
    <row r="32" spans="1:19">
      <c r="A32" s="133" t="str">
        <f t="shared" si="0"/>
        <v/>
      </c>
      <c r="B32" s="134" t="str">
        <f>IF(F32&lt;&gt;"",(VLOOKUP(F32,'KI 2017-18'!$1:$1048576,4,0)),"")</f>
        <v/>
      </c>
      <c r="C32" s="134" t="str">
        <f>IF(F32&lt;&gt;"",(VLOOKUP(F32,'KI 2017-18'!$1:$1048576,3,0)),"")</f>
        <v/>
      </c>
      <c r="D32" s="134"/>
      <c r="E32" s="261"/>
      <c r="F32" s="181" t="str">
        <f t="array" ref="F32">IFERROR(INDEX(Counties!E$3:E$233,SMALL(IF(C$21=Counties!A$3:A$233,ROW(Counties!E$3:E$233)-2,""),ROW()-21)),"")</f>
        <v/>
      </c>
      <c r="G32" s="186"/>
      <c r="H32" s="136" t="str">
        <f>IF(F32&lt;&gt;"",(VLOOKUP(C32,'KI 2013-14'!$AY$6:$AZ$392,2,0)),"")</f>
        <v/>
      </c>
      <c r="I32" s="137"/>
      <c r="J32" s="216" t="str">
        <f>IF($F32&lt;&gt;"",VLOOKUP($C32,'KI 2018-19'!$B$7:$K$389,5,0),"")</f>
        <v/>
      </c>
      <c r="K32" s="235" t="str">
        <f>IF($F32&lt;&gt;"",VLOOKUP($C32,'RSDG from LA Data'!$B$5:$N$389,12,0),"")</f>
        <v/>
      </c>
      <c r="L32" s="234" t="str">
        <f>IF($F32&lt;&gt;"",VLOOKUP($C32,'KI 2017-18'!$C$6:$K$389,6,0)*RPI!$C$532/RPI!$C$520,"")</f>
        <v/>
      </c>
      <c r="M32" s="216" t="str">
        <f>IF($F32&lt;&gt;"",VLOOKUP($C32,'KI 2017-18'!$C$6:$K$389,7,0)*RPI!$C$532/RPI!$C$520,"")</f>
        <v/>
      </c>
      <c r="N32" s="217" t="str">
        <f t="shared" si="3"/>
        <v/>
      </c>
      <c r="O32" s="235" t="str">
        <f t="shared" si="4"/>
        <v/>
      </c>
      <c r="P32" s="234" t="str">
        <f t="shared" si="5"/>
        <v/>
      </c>
      <c r="Q32" s="217"/>
      <c r="R32" s="216" t="str">
        <f t="shared" si="1"/>
        <v/>
      </c>
      <c r="S32" s="235" t="str">
        <f t="shared" si="2"/>
        <v/>
      </c>
    </row>
    <row r="33" spans="1:19">
      <c r="A33" s="133" t="str">
        <f t="shared" si="0"/>
        <v/>
      </c>
      <c r="B33" s="134" t="str">
        <f>IF(F33&lt;&gt;"",(VLOOKUP(F33,'KI 2017-18'!$1:$1048576,4,0)),"")</f>
        <v/>
      </c>
      <c r="C33" s="134" t="str">
        <f>IF(F33&lt;&gt;"",(VLOOKUP(F33,'KI 2017-18'!$1:$1048576,3,0)),"")</f>
        <v/>
      </c>
      <c r="D33" s="134"/>
      <c r="E33" s="261"/>
      <c r="F33" s="181" t="str">
        <f t="array" ref="F33">IFERROR(INDEX(Counties!E$3:E$233,SMALL(IF(C$21=Counties!A$3:A$233,ROW(Counties!E$3:E$233)-2,""),ROW()-21)),"")</f>
        <v/>
      </c>
      <c r="G33" s="186"/>
      <c r="H33" s="136" t="str">
        <f>IF(F33&lt;&gt;"",(VLOOKUP(C33,'KI 2013-14'!$AY$6:$AZ$392,2,0)),"")</f>
        <v/>
      </c>
      <c r="I33" s="137"/>
      <c r="J33" s="216" t="str">
        <f>IF($F33&lt;&gt;"",VLOOKUP($C33,'KI 2018-19'!$B$7:$K$389,5,0),"")</f>
        <v/>
      </c>
      <c r="K33" s="235" t="str">
        <f>IF($F33&lt;&gt;"",VLOOKUP($C33,'RSDG from LA Data'!$B$5:$N$389,12,0),"")</f>
        <v/>
      </c>
      <c r="L33" s="234" t="str">
        <f>IF($F33&lt;&gt;"",VLOOKUP($C33,'KI 2017-18'!$C$6:$K$389,6,0)*RPI!$C$532/RPI!$C$520,"")</f>
        <v/>
      </c>
      <c r="M33" s="216" t="str">
        <f>IF($F33&lt;&gt;"",VLOOKUP($C33,'KI 2017-18'!$C$6:$K$389,7,0)*RPI!$C$532/RPI!$C$520,"")</f>
        <v/>
      </c>
      <c r="N33" s="217" t="str">
        <f t="shared" si="3"/>
        <v/>
      </c>
      <c r="O33" s="235" t="str">
        <f t="shared" si="4"/>
        <v/>
      </c>
      <c r="P33" s="234" t="str">
        <f t="shared" si="5"/>
        <v/>
      </c>
      <c r="Q33" s="217"/>
      <c r="R33" s="216" t="str">
        <f t="shared" si="1"/>
        <v/>
      </c>
      <c r="S33" s="235" t="str">
        <f t="shared" si="2"/>
        <v/>
      </c>
    </row>
    <row r="34" spans="1:19" ht="16.5" thickBot="1">
      <c r="A34" s="133" t="str">
        <f t="shared" si="0"/>
        <v/>
      </c>
      <c r="B34" s="134" t="str">
        <f>IF(F34&lt;&gt;"",(VLOOKUP(F34,'KI 2017-18'!$1:$1048576,4,0)),"")</f>
        <v/>
      </c>
      <c r="C34" s="134" t="str">
        <f>IF(F34&lt;&gt;"",(VLOOKUP(F34,'KI 2017-18'!$1:$1048576,3,0)),"")</f>
        <v/>
      </c>
      <c r="D34" s="134"/>
      <c r="E34" s="262"/>
      <c r="F34" s="181" t="str">
        <f t="array" ref="F34">IFERROR(INDEX(Counties!E$3:E$233,SMALL(IF(C$21=Counties!A$3:A$233,ROW(Counties!E$3:E$233)-2,""),ROW()-21)),"")</f>
        <v/>
      </c>
      <c r="G34" s="188"/>
      <c r="H34" s="192" t="str">
        <f>IF(F34&lt;&gt;"",(VLOOKUP(C34,'KI 2013-14'!$AY$6:$AZ$392,2,0)),"")</f>
        <v/>
      </c>
      <c r="I34" s="137"/>
      <c r="J34" s="223" t="str">
        <f>IF($F34&lt;&gt;"",VLOOKUP($C34,'KI 2018-19'!$B$7:$K$389,5,0),"")</f>
        <v/>
      </c>
      <c r="K34" s="243" t="str">
        <f>IF($F34&lt;&gt;"",VLOOKUP($C34,'RSDG from LA Data'!$B$5:$N$389,12,0),"")</f>
        <v/>
      </c>
      <c r="L34" s="242" t="str">
        <f>IF($F34&lt;&gt;"",VLOOKUP($C34,'KI 2017-18'!$C$6:$K$389,6,0)*RPI!$C$532/RPI!$C$520,"")</f>
        <v/>
      </c>
      <c r="M34" s="223" t="str">
        <f>IF($F34&lt;&gt;"",VLOOKUP($C34,'KI 2017-18'!$C$6:$K$389,7,0)*RPI!$C$532/RPI!$C$520,"")</f>
        <v/>
      </c>
      <c r="N34" s="232" t="str">
        <f t="shared" si="3"/>
        <v/>
      </c>
      <c r="O34" s="235" t="str">
        <f t="shared" si="4"/>
        <v/>
      </c>
      <c r="P34" s="242" t="str">
        <f t="shared" si="5"/>
        <v/>
      </c>
      <c r="Q34" s="217"/>
      <c r="R34" s="223" t="str">
        <f t="shared" si="1"/>
        <v/>
      </c>
      <c r="S34" s="243" t="str">
        <f t="shared" si="2"/>
        <v/>
      </c>
    </row>
    <row r="35" spans="1:19">
      <c r="A35" s="133" t="str">
        <f t="shared" si="0"/>
        <v/>
      </c>
      <c r="B35" s="133" t="str">
        <f>IFERROR(INDEX(C21:C34,MATCH("FIR",B21:B34,0)),"")</f>
        <v/>
      </c>
      <c r="C35" s="134" t="str">
        <f>IF(F35&lt;&gt;"",(VLOOKUP(F35,'KI 2017-18'!$1:$1048576,3,0)),"")</f>
        <v/>
      </c>
      <c r="D35" s="134"/>
      <c r="E35" s="263" t="s">
        <v>1408</v>
      </c>
      <c r="F35" s="196" t="str">
        <f t="array" ref="F35">IF(B$35="","",IFERROR(INDEX(UnitariesMets!E$3:E$126,SMALL(IF(B$35=UnitariesMets!A$3:A$126,ROW(UnitariesMets!E$3:E$126)-2,""),ROW()-34)),""))</f>
        <v/>
      </c>
      <c r="G35" s="197"/>
      <c r="H35" s="319" t="str">
        <f>IF(F35&lt;&gt;"",(VLOOKUP(C35,'KI 2013-14'!$AY$6:$AZ$392,2,0)),"")</f>
        <v/>
      </c>
      <c r="I35" s="198"/>
      <c r="J35" s="218" t="str">
        <f>IF($F35&lt;&gt;"",VLOOKUP($C35,'KI 2018-19'!$B$7:$K$389,5,0),"")</f>
        <v/>
      </c>
      <c r="K35" s="241" t="str">
        <f>IF($F35&lt;&gt;"",VLOOKUP($C35,'RSDG from LA Data'!$B$5:$N$389,12,0),"")</f>
        <v/>
      </c>
      <c r="L35" s="320" t="str">
        <f>IF($F35&lt;&gt;"",VLOOKUP($C35,'KI 2017-18'!$C$6:$K$389,6,0)*RPI!$C$532/RPI!$C$520,"")</f>
        <v/>
      </c>
      <c r="M35" s="221" t="str">
        <f>IF($F35&lt;&gt;"",VLOOKUP($C35,'KI 2017-18'!$C$6:$K$389,7,0)*RPI!$C$532/RPI!$C$520,"")</f>
        <v/>
      </c>
      <c r="N35" s="219" t="str">
        <f t="shared" si="3"/>
        <v/>
      </c>
      <c r="O35" s="236" t="str">
        <f t="shared" ref="O35:O48" si="6">IF($F35&lt;&gt;"",L35-M35,"")</f>
        <v/>
      </c>
      <c r="P35" s="320" t="str">
        <f>IF($F35&lt;&gt;"",IF(G35="Yes",J35+K35+L35,L35),"")</f>
        <v/>
      </c>
      <c r="Q35" s="220"/>
      <c r="R35" s="218" t="str">
        <f t="shared" si="1"/>
        <v/>
      </c>
      <c r="S35" s="236" t="str">
        <f t="shared" si="2"/>
        <v/>
      </c>
    </row>
    <row r="36" spans="1:19">
      <c r="A36" s="133" t="str">
        <f t="shared" si="0"/>
        <v/>
      </c>
      <c r="B36" s="133"/>
      <c r="C36" s="134" t="str">
        <f>IF(F36&lt;&gt;"",(VLOOKUP(F36,'KI 2017-18'!$1:$1048576,3,0)),"")</f>
        <v/>
      </c>
      <c r="D36" s="134"/>
      <c r="E36" s="257"/>
      <c r="F36" s="199" t="str">
        <f t="array" ref="F36">IF(B$35="","",IFERROR(INDEX(UnitariesMets!E$3:E$126,SMALL(IF(B$35=UnitariesMets!A$3:A$126,ROW(UnitariesMets!E$3:E$126)-2,""),ROW()-34)),""))</f>
        <v/>
      </c>
      <c r="G36" s="200"/>
      <c r="H36" s="321" t="str">
        <f>IF(F36&lt;&gt;"",(VLOOKUP(C36,'KI 2013-14'!$AY$6:$AZ$392,2,0)),"")</f>
        <v/>
      </c>
      <c r="I36" s="201"/>
      <c r="J36" s="221" t="str">
        <f>IF($F36&lt;&gt;"",VLOOKUP($C36,'KI 2018-19'!$B$7:$K$389,5,0),"")</f>
        <v/>
      </c>
      <c r="K36" s="235" t="str">
        <f>IF($F36&lt;&gt;"",VLOOKUP($C36,'RSDG from LA Data'!$B$5:$N$389,12,0),"")</f>
        <v/>
      </c>
      <c r="L36" s="320" t="str">
        <f>IF($F36&lt;&gt;"",VLOOKUP($C36,'KI 2017-18'!$C$6:$K$389,6,0)*RPI!$C$532/RPI!$C$520,"")</f>
        <v/>
      </c>
      <c r="M36" s="221" t="str">
        <f>IF($F36&lt;&gt;"",VLOOKUP($C36,'KI 2017-18'!$C$6:$K$389,7,0)*RPI!$C$532/RPI!$C$520,"")</f>
        <v/>
      </c>
      <c r="N36" s="219" t="str">
        <f t="shared" si="3"/>
        <v/>
      </c>
      <c r="O36" s="237" t="str">
        <f t="shared" si="6"/>
        <v/>
      </c>
      <c r="P36" s="320" t="str">
        <f t="shared" ref="P36:P38" si="7">IF($F36&lt;&gt;"",IF(G36="Yes",J36+K36+L36,L36),"")</f>
        <v/>
      </c>
      <c r="Q36" s="219"/>
      <c r="R36" s="221" t="str">
        <f t="shared" si="1"/>
        <v/>
      </c>
      <c r="S36" s="237" t="str">
        <f t="shared" si="2"/>
        <v/>
      </c>
    </row>
    <row r="37" spans="1:19">
      <c r="A37" s="133" t="str">
        <f t="shared" si="0"/>
        <v/>
      </c>
      <c r="B37" s="133"/>
      <c r="C37" s="134" t="str">
        <f>IF(F37&lt;&gt;"",(VLOOKUP(F37,'KI 2017-18'!$1:$1048576,3,0)),"")</f>
        <v/>
      </c>
      <c r="D37" s="134"/>
      <c r="E37" s="257"/>
      <c r="F37" s="199" t="str">
        <f t="array" ref="F37">IF(B$35="","",IFERROR(INDEX(UnitariesMets!E$3:E$126,SMALL(IF(B$35=UnitariesMets!A$3:A$126,ROW(UnitariesMets!E$3:E$126)-2,""),ROW()-34)),""))</f>
        <v/>
      </c>
      <c r="G37" s="200"/>
      <c r="H37" s="321" t="str">
        <f>IF(F37&lt;&gt;"",(VLOOKUP(C37,'KI 2013-14'!$AY$6:$AZ$392,2,0)),"")</f>
        <v/>
      </c>
      <c r="I37" s="201"/>
      <c r="J37" s="221" t="str">
        <f>IF($F37&lt;&gt;"",VLOOKUP($C37,'KI 2018-19'!$B$7:$K$389,5,0),"")</f>
        <v/>
      </c>
      <c r="K37" s="235" t="str">
        <f>IF($F37&lt;&gt;"",VLOOKUP($C37,'RSDG from LA Data'!$B$5:$N$389,12,0),"")</f>
        <v/>
      </c>
      <c r="L37" s="320" t="str">
        <f>IF($F37&lt;&gt;"",VLOOKUP($C37,'KI 2017-18'!$C$6:$K$389,6,0)*RPI!$C$532/RPI!$C$520,"")</f>
        <v/>
      </c>
      <c r="M37" s="221" t="str">
        <f>IF($F37&lt;&gt;"",VLOOKUP($C37,'KI 2017-18'!$C$6:$K$389,7,0)*RPI!$C$532/RPI!$C$520,"")</f>
        <v/>
      </c>
      <c r="N37" s="219" t="str">
        <f t="shared" si="3"/>
        <v/>
      </c>
      <c r="O37" s="237" t="str">
        <f t="shared" si="6"/>
        <v/>
      </c>
      <c r="P37" s="320" t="str">
        <f t="shared" si="7"/>
        <v/>
      </c>
      <c r="Q37" s="219"/>
      <c r="R37" s="221" t="str">
        <f t="shared" si="1"/>
        <v/>
      </c>
      <c r="S37" s="237" t="str">
        <f t="shared" si="2"/>
        <v/>
      </c>
    </row>
    <row r="38" spans="1:19" ht="16.5" thickBot="1">
      <c r="A38" s="133" t="str">
        <f t="shared" si="0"/>
        <v/>
      </c>
      <c r="B38" s="133"/>
      <c r="C38" s="134" t="str">
        <f>IF(F38&lt;&gt;"",(VLOOKUP(F38,'KI 2017-18'!$1:$1048576,3,0)),"")</f>
        <v/>
      </c>
      <c r="D38" s="134"/>
      <c r="E38" s="258"/>
      <c r="F38" s="202" t="str">
        <f t="array" ref="F38">IF(B$35="","",IFERROR(INDEX(UnitariesMets!E$3:E$126,SMALL(IF(B$35=UnitariesMets!A$3:A$126,ROW(UnitariesMets!E$3:E$126)-2,""),ROW()-34)),""))</f>
        <v/>
      </c>
      <c r="G38" s="203"/>
      <c r="H38" s="322" t="str">
        <f>IF(F38&lt;&gt;"",(VLOOKUP(C38,'KI 2013-14'!$AY$6:$AZ$392,2,0)),"")</f>
        <v/>
      </c>
      <c r="I38" s="204"/>
      <c r="J38" s="238" t="str">
        <f>IF($F38&lt;&gt;"",VLOOKUP($C38,'KI 2018-19'!$B$7:$K$389,5,0),"")</f>
        <v/>
      </c>
      <c r="K38" s="243" t="str">
        <f>IF($F38&lt;&gt;"",VLOOKUP($C38,'RSDG from LA Data'!$B$5:$N$389,12,0),"")</f>
        <v/>
      </c>
      <c r="L38" s="323" t="str">
        <f>IF($F38&lt;&gt;"",VLOOKUP($C38,'KI 2017-18'!$C$6:$K$389,6,0)*RPI!$C$532/RPI!$C$520,"")</f>
        <v/>
      </c>
      <c r="M38" s="238" t="str">
        <f>IF($F38&lt;&gt;"",VLOOKUP($C38,'KI 2017-18'!$C$6:$K$389,7,0)*RPI!$C$532/RPI!$C$520,"")</f>
        <v/>
      </c>
      <c r="N38" s="219" t="str">
        <f t="shared" si="3"/>
        <v/>
      </c>
      <c r="O38" s="239" t="str">
        <f t="shared" si="6"/>
        <v/>
      </c>
      <c r="P38" s="323" t="str">
        <f t="shared" si="7"/>
        <v/>
      </c>
      <c r="Q38" s="246"/>
      <c r="R38" s="238" t="str">
        <f t="shared" si="1"/>
        <v/>
      </c>
      <c r="S38" s="239" t="str">
        <f t="shared" si="2"/>
        <v/>
      </c>
    </row>
    <row r="39" spans="1:19">
      <c r="A39" s="133" t="str">
        <f t="shared" si="0"/>
        <v/>
      </c>
      <c r="B39" s="133"/>
      <c r="C39" s="134" t="str">
        <f>IF(F39&lt;&gt;"",(VLOOKUP(F39,'KI 2017-18'!$1:$1048576,3,0)),"")</f>
        <v/>
      </c>
      <c r="D39" s="134"/>
      <c r="E39" s="256" t="s">
        <v>1419</v>
      </c>
      <c r="F39" s="205"/>
      <c r="G39" s="190"/>
      <c r="H39" s="191" t="str">
        <f>IF(F39&lt;&gt;"",(VLOOKUP(C39,'KI 2013-14'!$AY$6:$AZ$392,2,0)),"")</f>
        <v/>
      </c>
      <c r="I39" s="206"/>
      <c r="J39" s="214" t="str">
        <f>IF($F39&lt;&gt;"",VLOOKUP($C39,'KI 2018-19'!$B$7:$K$389,5,0),"")</f>
        <v/>
      </c>
      <c r="K39" s="241" t="str">
        <f>IF($F39&lt;&gt;"",VLOOKUP($C39,'RSDG from LA Data'!$B$5:$N$389,12,0),"")</f>
        <v/>
      </c>
      <c r="L39" s="234" t="str">
        <f>IF($F39&lt;&gt;"",VLOOKUP($C39,'KI 2017-18'!$C$6:$K$389,6,0)*RPI!$C$532/RPI!$C$520,"")</f>
        <v/>
      </c>
      <c r="M39" s="216" t="str">
        <f>IF($F39&lt;&gt;"",VLOOKUP($C39,'KI 2017-18'!$C$6:$K$389,7,0)*RPI!$C$532/RPI!$C$520,"")</f>
        <v/>
      </c>
      <c r="N39" s="215"/>
      <c r="O39" s="241" t="str">
        <f t="shared" si="6"/>
        <v/>
      </c>
      <c r="P39" s="234" t="str">
        <f>IF($F39&lt;&gt;"",IF(G39="Yes",J39+K39+L39,L39),"")</f>
        <v/>
      </c>
      <c r="Q39" s="215"/>
      <c r="R39" s="214" t="str">
        <f t="shared" si="1"/>
        <v/>
      </c>
      <c r="S39" s="241" t="str">
        <f t="shared" si="2"/>
        <v/>
      </c>
    </row>
    <row r="40" spans="1:19">
      <c r="A40" s="133" t="str">
        <f t="shared" si="0"/>
        <v/>
      </c>
      <c r="B40" s="133"/>
      <c r="C40" s="134" t="str">
        <f>IF(F40&lt;&gt;"",(VLOOKUP(F40,'KI 2017-18'!$1:$1048576,3,0)),"")</f>
        <v/>
      </c>
      <c r="D40" s="134"/>
      <c r="E40" s="257"/>
      <c r="F40" s="135"/>
      <c r="G40" s="186"/>
      <c r="H40" s="136" t="str">
        <f>IF(F40&lt;&gt;"",(VLOOKUP(C40,'KI 2013-14'!$AY$6:$AZ$392,2,0)),"")</f>
        <v/>
      </c>
      <c r="I40" s="137"/>
      <c r="J40" s="216" t="str">
        <f>IF($F40&lt;&gt;"",VLOOKUP($C40,'KI 2018-19'!$B$7:$K$389,5,0),"")</f>
        <v/>
      </c>
      <c r="K40" s="235" t="str">
        <f>IF($F40&lt;&gt;"",VLOOKUP($C40,'RSDG from LA Data'!$B$5:$N$389,12,0),"")</f>
        <v/>
      </c>
      <c r="L40" s="234" t="str">
        <f>IF($F40&lt;&gt;"",VLOOKUP($C40,'KI 2017-18'!$C$6:$K$389,6,0)*RPI!$C$532/RPI!$C$520,"")</f>
        <v/>
      </c>
      <c r="M40" s="216" t="str">
        <f>IF($F40&lt;&gt;"",VLOOKUP($C40,'KI 2017-18'!$C$6:$K$389,7,0)*RPI!$C$532/RPI!$C$520,"")</f>
        <v/>
      </c>
      <c r="N40" s="217"/>
      <c r="O40" s="235" t="str">
        <f t="shared" si="6"/>
        <v/>
      </c>
      <c r="P40" s="234" t="str">
        <f t="shared" ref="P40:P48" si="8">IF($F40&lt;&gt;"",IF(G40="Yes",J40+K40+L40,L40),"")</f>
        <v/>
      </c>
      <c r="Q40" s="217"/>
      <c r="R40" s="216" t="str">
        <f t="shared" si="1"/>
        <v/>
      </c>
      <c r="S40" s="235" t="str">
        <f t="shared" si="2"/>
        <v/>
      </c>
    </row>
    <row r="41" spans="1:19">
      <c r="A41" s="133" t="str">
        <f t="shared" si="0"/>
        <v/>
      </c>
      <c r="B41" s="133"/>
      <c r="C41" s="134" t="str">
        <f>IF(F41&lt;&gt;"",(VLOOKUP(F41,'KI 2017-18'!$1:$1048576,3,0)),"")</f>
        <v/>
      </c>
      <c r="D41" s="134"/>
      <c r="E41" s="257"/>
      <c r="F41" s="135"/>
      <c r="G41" s="186"/>
      <c r="H41" s="136" t="str">
        <f>IF(F41&lt;&gt;"",(VLOOKUP(C41,'KI 2013-14'!$AY$6:$AZ$392,2,0)),"")</f>
        <v/>
      </c>
      <c r="I41" s="137"/>
      <c r="J41" s="216" t="str">
        <f>IF($F41&lt;&gt;"",VLOOKUP($C41,'KI 2018-19'!$B$7:$K$389,5,0),"")</f>
        <v/>
      </c>
      <c r="K41" s="235" t="str">
        <f>IF($F41&lt;&gt;"",VLOOKUP($C41,'RSDG from LA Data'!$B$5:$N$389,12,0),"")</f>
        <v/>
      </c>
      <c r="L41" s="234" t="str">
        <f>IF($F41&lt;&gt;"",VLOOKUP($C41,'KI 2017-18'!$C$6:$K$389,6,0)*RPI!$C$532/RPI!$C$520,"")</f>
        <v/>
      </c>
      <c r="M41" s="216" t="str">
        <f>IF($F41&lt;&gt;"",VLOOKUP($C41,'KI 2017-18'!$C$6:$K$389,7,0)*RPI!$C$532/RPI!$C$520,"")</f>
        <v/>
      </c>
      <c r="N41" s="217"/>
      <c r="O41" s="235" t="str">
        <f t="shared" si="6"/>
        <v/>
      </c>
      <c r="P41" s="234" t="str">
        <f t="shared" si="8"/>
        <v/>
      </c>
      <c r="Q41" s="217"/>
      <c r="R41" s="216" t="str">
        <f t="shared" si="1"/>
        <v/>
      </c>
      <c r="S41" s="235" t="str">
        <f t="shared" si="2"/>
        <v/>
      </c>
    </row>
    <row r="42" spans="1:19">
      <c r="A42" s="133" t="str">
        <f t="shared" si="0"/>
        <v/>
      </c>
      <c r="B42" s="133"/>
      <c r="C42" s="134" t="str">
        <f>IF(F42&lt;&gt;"",(VLOOKUP(F42,'KI 2017-18'!$1:$1048576,3,0)),"")</f>
        <v/>
      </c>
      <c r="D42" s="134"/>
      <c r="E42" s="257"/>
      <c r="F42" s="135"/>
      <c r="G42" s="186"/>
      <c r="H42" s="136" t="str">
        <f>IF(F42&lt;&gt;"",(VLOOKUP(C42,'KI 2013-14'!$AY$6:$AZ$392,2,0)),"")</f>
        <v/>
      </c>
      <c r="I42" s="137"/>
      <c r="J42" s="216" t="str">
        <f>IF($F42&lt;&gt;"",VLOOKUP($C42,'KI 2018-19'!$B$7:$K$389,5,0),"")</f>
        <v/>
      </c>
      <c r="K42" s="235" t="str">
        <f>IF($F42&lt;&gt;"",VLOOKUP($C42,'RSDG from LA Data'!$B$5:$N$389,12,0),"")</f>
        <v/>
      </c>
      <c r="L42" s="234" t="str">
        <f>IF($F42&lt;&gt;"",VLOOKUP($C42,'KI 2017-18'!$C$6:$K$389,6,0)*RPI!$C$532/RPI!$C$520,"")</f>
        <v/>
      </c>
      <c r="M42" s="216" t="str">
        <f>IF($F42&lt;&gt;"",VLOOKUP($C42,'KI 2017-18'!$C$6:$K$389,7,0)*RPI!$C$532/RPI!$C$520,"")</f>
        <v/>
      </c>
      <c r="N42" s="217"/>
      <c r="O42" s="235" t="str">
        <f t="shared" si="6"/>
        <v/>
      </c>
      <c r="P42" s="234" t="str">
        <f t="shared" si="8"/>
        <v/>
      </c>
      <c r="Q42" s="217"/>
      <c r="R42" s="216" t="str">
        <f t="shared" si="1"/>
        <v/>
      </c>
      <c r="S42" s="235" t="str">
        <f t="shared" si="2"/>
        <v/>
      </c>
    </row>
    <row r="43" spans="1:19">
      <c r="A43" s="133" t="str">
        <f t="shared" si="0"/>
        <v/>
      </c>
      <c r="B43" s="133"/>
      <c r="C43" s="134" t="str">
        <f>IF(F43&lt;&gt;"",(VLOOKUP(F43,'KI 2017-18'!$1:$1048576,3,0)),"")</f>
        <v/>
      </c>
      <c r="D43" s="134"/>
      <c r="E43" s="257"/>
      <c r="F43" s="135"/>
      <c r="G43" s="186"/>
      <c r="H43" s="136" t="str">
        <f>IF(F43&lt;&gt;"",(VLOOKUP(C43,'KI 2013-14'!$AY$6:$AZ$392,2,0)),"")</f>
        <v/>
      </c>
      <c r="I43" s="137"/>
      <c r="J43" s="216" t="str">
        <f>IF($F43&lt;&gt;"",VLOOKUP($C43,'KI 2018-19'!$B$7:$K$389,5,0),"")</f>
        <v/>
      </c>
      <c r="K43" s="235" t="str">
        <f>IF($F43&lt;&gt;"",VLOOKUP($C43,'RSDG from LA Data'!$B$5:$N$389,12,0),"")</f>
        <v/>
      </c>
      <c r="L43" s="234" t="str">
        <f>IF($F43&lt;&gt;"",VLOOKUP($C43,'KI 2017-18'!$C$6:$K$389,6,0)*RPI!$C$532/RPI!$C$520,"")</f>
        <v/>
      </c>
      <c r="M43" s="216" t="str">
        <f>IF($F43&lt;&gt;"",VLOOKUP($C43,'KI 2017-18'!$C$6:$K$389,7,0)*RPI!$C$532/RPI!$C$520,"")</f>
        <v/>
      </c>
      <c r="N43" s="217"/>
      <c r="O43" s="235" t="str">
        <f t="shared" si="6"/>
        <v/>
      </c>
      <c r="P43" s="234" t="str">
        <f t="shared" si="8"/>
        <v/>
      </c>
      <c r="Q43" s="217"/>
      <c r="R43" s="216" t="str">
        <f t="shared" si="1"/>
        <v/>
      </c>
      <c r="S43" s="235" t="str">
        <f t="shared" si="2"/>
        <v/>
      </c>
    </row>
    <row r="44" spans="1:19">
      <c r="A44" s="133" t="str">
        <f t="shared" si="0"/>
        <v/>
      </c>
      <c r="B44" s="133"/>
      <c r="C44" s="134" t="str">
        <f>IF(F44&lt;&gt;"",(VLOOKUP(F44,'KI 2017-18'!$1:$1048576,3,0)),"")</f>
        <v/>
      </c>
      <c r="D44" s="134"/>
      <c r="E44" s="257"/>
      <c r="F44" s="135"/>
      <c r="G44" s="186"/>
      <c r="H44" s="136" t="str">
        <f>IF(F44&lt;&gt;"",(VLOOKUP(C44,'KI 2013-14'!$AY$6:$AZ$392,2,0)),"")</f>
        <v/>
      </c>
      <c r="I44" s="137"/>
      <c r="J44" s="216" t="str">
        <f>IF($F44&lt;&gt;"",VLOOKUP($C44,'KI 2018-19'!$B$7:$K$389,5,0),"")</f>
        <v/>
      </c>
      <c r="K44" s="235" t="str">
        <f>IF($F44&lt;&gt;"",VLOOKUP($C44,'RSDG from LA Data'!$B$5:$N$389,12,0),"")</f>
        <v/>
      </c>
      <c r="L44" s="234" t="str">
        <f>IF($F44&lt;&gt;"",VLOOKUP($C44,'KI 2017-18'!$C$6:$K$389,6,0)*RPI!$C$532/RPI!$C$520,"")</f>
        <v/>
      </c>
      <c r="M44" s="216" t="str">
        <f>IF($F44&lt;&gt;"",VLOOKUP($C44,'KI 2017-18'!$C$6:$K$389,7,0)*RPI!$C$532/RPI!$C$520,"")</f>
        <v/>
      </c>
      <c r="N44" s="217"/>
      <c r="O44" s="235" t="str">
        <f t="shared" si="6"/>
        <v/>
      </c>
      <c r="P44" s="234" t="str">
        <f t="shared" si="8"/>
        <v/>
      </c>
      <c r="Q44" s="217"/>
      <c r="R44" s="216" t="str">
        <f t="shared" si="1"/>
        <v/>
      </c>
      <c r="S44" s="235" t="str">
        <f t="shared" si="2"/>
        <v/>
      </c>
    </row>
    <row r="45" spans="1:19">
      <c r="A45" s="133" t="str">
        <f t="shared" si="0"/>
        <v/>
      </c>
      <c r="B45" s="133"/>
      <c r="C45" s="134" t="str">
        <f>IF(F45&lt;&gt;"",(VLOOKUP(F45,'KI 2017-18'!$1:$1048576,3,0)),"")</f>
        <v/>
      </c>
      <c r="D45" s="134"/>
      <c r="E45" s="257"/>
      <c r="F45" s="135"/>
      <c r="G45" s="186"/>
      <c r="H45" s="136" t="str">
        <f>IF(F45&lt;&gt;"",(VLOOKUP(C45,'KI 2013-14'!$AY$6:$AZ$392,2,0)),"")</f>
        <v/>
      </c>
      <c r="I45" s="137"/>
      <c r="J45" s="216" t="str">
        <f>IF($F45&lt;&gt;"",VLOOKUP($C45,'KI 2018-19'!$B$7:$K$389,5,0),"")</f>
        <v/>
      </c>
      <c r="K45" s="235" t="str">
        <f>IF($F45&lt;&gt;"",VLOOKUP($C45,'RSDG from LA Data'!$B$5:$N$389,12,0),"")</f>
        <v/>
      </c>
      <c r="L45" s="234" t="str">
        <f>IF($F45&lt;&gt;"",VLOOKUP($C45,'KI 2017-18'!$C$6:$K$389,6,0)*RPI!$C$532/RPI!$C$520,"")</f>
        <v/>
      </c>
      <c r="M45" s="216" t="str">
        <f>IF($F45&lt;&gt;"",VLOOKUP($C45,'KI 2017-18'!$C$6:$K$389,7,0)*RPI!$C$532/RPI!$C$520,"")</f>
        <v/>
      </c>
      <c r="N45" s="217"/>
      <c r="O45" s="235" t="str">
        <f t="shared" si="6"/>
        <v/>
      </c>
      <c r="P45" s="234" t="str">
        <f t="shared" si="8"/>
        <v/>
      </c>
      <c r="Q45" s="217"/>
      <c r="R45" s="216" t="str">
        <f t="shared" si="1"/>
        <v/>
      </c>
      <c r="S45" s="235" t="str">
        <f t="shared" si="2"/>
        <v/>
      </c>
    </row>
    <row r="46" spans="1:19">
      <c r="A46" s="133" t="str">
        <f t="shared" si="0"/>
        <v/>
      </c>
      <c r="B46" s="133"/>
      <c r="C46" s="134" t="str">
        <f>IF(F46&lt;&gt;"",(VLOOKUP(F46,'KI 2017-18'!$1:$1048576,3,0)),"")</f>
        <v/>
      </c>
      <c r="D46" s="134"/>
      <c r="E46" s="257"/>
      <c r="F46" s="135"/>
      <c r="G46" s="186"/>
      <c r="H46" s="136" t="str">
        <f>IF(F46&lt;&gt;"",(VLOOKUP(C46,'KI 2013-14'!$AY$6:$AZ$392,2,0)),"")</f>
        <v/>
      </c>
      <c r="I46" s="137"/>
      <c r="J46" s="216" t="str">
        <f>IF($F46&lt;&gt;"",VLOOKUP($C46,'KI 2018-19'!$B$7:$K$389,5,0),"")</f>
        <v/>
      </c>
      <c r="K46" s="235" t="str">
        <f>IF($F46&lt;&gt;"",VLOOKUP($C46,'RSDG from LA Data'!$B$5:$N$389,12,0),"")</f>
        <v/>
      </c>
      <c r="L46" s="234" t="str">
        <f>IF($F46&lt;&gt;"",VLOOKUP($C46,'KI 2017-18'!$C$6:$K$389,6,0)*RPI!$C$532/RPI!$C$520,"")</f>
        <v/>
      </c>
      <c r="M46" s="216" t="str">
        <f>IF($F46&lt;&gt;"",VLOOKUP($C46,'KI 2017-18'!$C$6:$K$389,7,0)*RPI!$C$532/RPI!$C$520,"")</f>
        <v/>
      </c>
      <c r="N46" s="217"/>
      <c r="O46" s="235" t="str">
        <f t="shared" si="6"/>
        <v/>
      </c>
      <c r="P46" s="234" t="str">
        <f t="shared" si="8"/>
        <v/>
      </c>
      <c r="Q46" s="217"/>
      <c r="R46" s="216" t="str">
        <f t="shared" si="1"/>
        <v/>
      </c>
      <c r="S46" s="235" t="str">
        <f t="shared" si="2"/>
        <v/>
      </c>
    </row>
    <row r="47" spans="1:19">
      <c r="A47" s="133" t="str">
        <f t="shared" si="0"/>
        <v/>
      </c>
      <c r="B47" s="133"/>
      <c r="C47" s="134" t="str">
        <f>IF(F47&lt;&gt;"",(VLOOKUP(F47,'KI 2017-18'!$1:$1048576,3,0)),"")</f>
        <v/>
      </c>
      <c r="D47" s="134"/>
      <c r="E47" s="257"/>
      <c r="F47" s="135"/>
      <c r="G47" s="186"/>
      <c r="H47" s="136" t="str">
        <f>IF(F47&lt;&gt;"",(VLOOKUP(C47,'KI 2013-14'!$AY$6:$AZ$392,2,0)),"")</f>
        <v/>
      </c>
      <c r="I47" s="137"/>
      <c r="J47" s="216" t="str">
        <f>IF($F47&lt;&gt;"",VLOOKUP($C47,'KI 2018-19'!$B$7:$K$389,5,0),"")</f>
        <v/>
      </c>
      <c r="K47" s="235" t="str">
        <f>IF($F47&lt;&gt;"",VLOOKUP($C47,'RSDG from LA Data'!$B$5:$N$389,12,0),"")</f>
        <v/>
      </c>
      <c r="L47" s="234" t="str">
        <f>IF($F47&lt;&gt;"",VLOOKUP($C47,'KI 2017-18'!$C$6:$K$389,6,0)*RPI!$C$532/RPI!$C$520,"")</f>
        <v/>
      </c>
      <c r="M47" s="216" t="str">
        <f>IF($F47&lt;&gt;"",VLOOKUP($C47,'KI 2017-18'!$C$6:$K$389,7,0)*RPI!$C$532/RPI!$C$520,"")</f>
        <v/>
      </c>
      <c r="N47" s="217"/>
      <c r="O47" s="235" t="str">
        <f t="shared" si="6"/>
        <v/>
      </c>
      <c r="P47" s="234" t="str">
        <f t="shared" si="8"/>
        <v/>
      </c>
      <c r="Q47" s="217"/>
      <c r="R47" s="216" t="str">
        <f t="shared" si="1"/>
        <v/>
      </c>
      <c r="S47" s="235" t="str">
        <f t="shared" si="2"/>
        <v/>
      </c>
    </row>
    <row r="48" spans="1:19" ht="16.5" thickBot="1">
      <c r="A48" s="133" t="str">
        <f t="shared" si="0"/>
        <v/>
      </c>
      <c r="B48" s="133"/>
      <c r="C48" s="134" t="str">
        <f>IF(F48&lt;&gt;"",(VLOOKUP(F48,'KI 2017-18'!$1:$1048576,3,0)),"")</f>
        <v/>
      </c>
      <c r="D48" s="134"/>
      <c r="E48" s="258"/>
      <c r="F48" s="207"/>
      <c r="G48" s="208"/>
      <c r="H48" s="192" t="str">
        <f>IF(F48&lt;&gt;"",(VLOOKUP(C48,'KI 2013-14'!$AY$6:$AZ$392,2,0)),"")</f>
        <v/>
      </c>
      <c r="I48" s="209"/>
      <c r="J48" s="223" t="str">
        <f>IF($F48&lt;&gt;"",VLOOKUP($C48,'KI 2018-19'!$B$7:$K$389,5,0),"")</f>
        <v/>
      </c>
      <c r="K48" s="243" t="str">
        <f>IF($F48&lt;&gt;"",VLOOKUP($C48,'RSDG from LA Data'!$B$5:$N$389,12,0),"")</f>
        <v/>
      </c>
      <c r="L48" s="242" t="str">
        <f>IF($F48&lt;&gt;"",VLOOKUP($C48,'KI 2017-18'!$C$6:$K$389,6,0)*RPI!$C$532/RPI!$C$520,"")</f>
        <v/>
      </c>
      <c r="M48" s="223" t="str">
        <f>IF($F48&lt;&gt;"",VLOOKUP($C48,'KI 2017-18'!$C$6:$K$389,7,0)*RPI!$C$532/RPI!$C$520,"")</f>
        <v/>
      </c>
      <c r="N48" s="222"/>
      <c r="O48" s="243" t="str">
        <f t="shared" si="6"/>
        <v/>
      </c>
      <c r="P48" s="242" t="str">
        <f t="shared" si="8"/>
        <v/>
      </c>
      <c r="Q48" s="222"/>
      <c r="R48" s="223" t="str">
        <f t="shared" si="1"/>
        <v/>
      </c>
      <c r="S48" s="243" t="str">
        <f t="shared" si="2"/>
        <v/>
      </c>
    </row>
    <row r="51" spans="6:6">
      <c r="F51" s="187" t="s">
        <v>1418</v>
      </c>
    </row>
    <row r="52" spans="6:6">
      <c r="F52" s="131" t="s">
        <v>1965</v>
      </c>
    </row>
    <row r="53" spans="6:6">
      <c r="F53" s="131" t="s">
        <v>1966</v>
      </c>
    </row>
    <row r="54" spans="6:6">
      <c r="F54" s="131" t="s">
        <v>1422</v>
      </c>
    </row>
    <row r="55" spans="6:6">
      <c r="F55" s="131" t="s">
        <v>1423</v>
      </c>
    </row>
    <row r="56" spans="6:6">
      <c r="F56" s="131" t="s">
        <v>1424</v>
      </c>
    </row>
    <row r="57" spans="6:6">
      <c r="F57" s="131" t="s">
        <v>1425</v>
      </c>
    </row>
  </sheetData>
  <sheetProtection password="AD9A" sheet="1" objects="1" scenarios="1"/>
  <protectedRanges>
    <protectedRange sqref="F39:F48" name="Range3"/>
    <protectedRange sqref="F21" name="Range2"/>
    <protectedRange sqref="G15" name="Range1" securityDescriptor="O:WDG:WDD:(A;;CC;;;S-1-5-21-3685912761-1648367155-3138286395-4154231)(A;;CC;;;S-1-5-21-3685912761-1648367155-3138286395-21452)(A;;CC;;;S-1-5-21-3685912761-1648367155-3138286395-4275561)"/>
    <protectedRange sqref="G21:G48" name="Range4"/>
    <protectedRange sqref="I22:I48" name="Range5"/>
  </protectedRanges>
  <mergeCells count="6">
    <mergeCell ref="E39:E48"/>
    <mergeCell ref="G15:S15"/>
    <mergeCell ref="E22:E34"/>
    <mergeCell ref="E35:E38"/>
    <mergeCell ref="P17:S17"/>
    <mergeCell ref="L17:O17"/>
  </mergeCells>
  <dataValidations count="3">
    <dataValidation showInputMessage="1" showErrorMessage="1" sqref="F22:F38"/>
    <dataValidation type="custom" allowBlank="1" showInputMessage="1" showErrorMessage="1" error="New tier splits cannot be greater than 50 percentage points higher than existing tier splits.    " promptTitle="Please enter a number." sqref="I22:I34">
      <formula1>I22&lt;=H22+0.5</formula1>
    </dataValidation>
    <dataValidation type="decimal" allowBlank="1" showInputMessage="1" showErrorMessage="1" error="Individual tier splits must be less than 100%.  Tier splits across the pool should sum to 100%.    " promptTitle="Please enter a number." sqref="I35:I48">
      <formula1>0</formula1>
      <formula2>1</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showInputMessage="1" showErrorMessage="1">
          <x14:formula1>
            <xm:f>'Counties list'!$A$2:$A$28</xm:f>
          </x14:formula1>
          <xm:sqref>F21</xm:sqref>
        </x14:dataValidation>
        <x14:dataValidation type="list" allowBlank="1" showInputMessage="1" showErrorMessage="1">
          <x14:formula1>
            <xm:f>'Counties list'!$D$2:$D$3</xm:f>
          </x14:formula1>
          <xm:sqref>G21:G48</xm:sqref>
        </x14:dataValidation>
        <x14:dataValidation type="list" allowBlank="1" showInputMessage="1" showErrorMessage="1">
          <x14:formula1>
            <xm:f>'UnitariesMets list'!$D$3:$D$94</xm:f>
          </x14:formula1>
          <xm:sqref>F39:F48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1"/>
  <sheetViews>
    <sheetView workbookViewId="0">
      <selection activeCell="F358" sqref="F358"/>
    </sheetView>
  </sheetViews>
  <sheetFormatPr defaultRowHeight="15"/>
  <sheetData>
    <row r="1" spans="1:27" ht="15.75">
      <c r="A1" s="288" t="s">
        <v>1967</v>
      </c>
      <c r="B1" s="289"/>
      <c r="C1" s="289"/>
      <c r="D1" s="290" t="s">
        <v>1968</v>
      </c>
      <c r="E1" s="291"/>
      <c r="F1" s="292">
        <f>COLUMN()</f>
        <v>6</v>
      </c>
      <c r="G1" s="292">
        <f>COLUMN()</f>
        <v>7</v>
      </c>
      <c r="H1" s="291"/>
      <c r="I1" s="291"/>
      <c r="J1" s="291"/>
      <c r="K1" s="293">
        <v>1</v>
      </c>
      <c r="L1" s="293">
        <v>2</v>
      </c>
      <c r="M1" s="293">
        <v>3</v>
      </c>
      <c r="N1" s="293">
        <v>4</v>
      </c>
      <c r="O1" s="293">
        <v>5</v>
      </c>
      <c r="P1" s="293">
        <v>1</v>
      </c>
      <c r="Q1" s="293">
        <v>2</v>
      </c>
      <c r="R1" s="293">
        <v>3</v>
      </c>
      <c r="S1" s="293">
        <v>4</v>
      </c>
      <c r="T1" s="293">
        <v>5</v>
      </c>
      <c r="U1" s="293">
        <v>1</v>
      </c>
      <c r="V1" s="293">
        <v>2</v>
      </c>
      <c r="W1" s="293">
        <v>3</v>
      </c>
      <c r="X1" s="293">
        <v>4</v>
      </c>
      <c r="Y1" s="293">
        <v>5</v>
      </c>
      <c r="Z1" s="289"/>
      <c r="AA1" s="289"/>
    </row>
    <row r="2" spans="1:27" ht="16.5" thickBot="1">
      <c r="A2" s="289"/>
      <c r="B2" s="289"/>
      <c r="C2" s="289"/>
      <c r="D2" s="290"/>
      <c r="E2" s="294">
        <f>'[12]KI LA Data'!K3</f>
        <v>11</v>
      </c>
      <c r="F2" s="294">
        <f>'[12]KI LA Data'!O3</f>
        <v>15</v>
      </c>
      <c r="G2" s="294">
        <f>'[12]KI LA Data'!S3</f>
        <v>19</v>
      </c>
      <c r="H2" s="294">
        <f>'[12]KI LA Data'!W3</f>
        <v>23</v>
      </c>
      <c r="I2" s="294">
        <f>'[12]KI LA Data'!AA3</f>
        <v>27</v>
      </c>
      <c r="J2" s="294">
        <f>'[12]KI LA Data'!AE3</f>
        <v>31</v>
      </c>
      <c r="K2" s="294">
        <f>$F$2</f>
        <v>15</v>
      </c>
      <c r="L2" s="294">
        <f t="shared" ref="L2:O2" si="0">$F$2</f>
        <v>15</v>
      </c>
      <c r="M2" s="294">
        <f t="shared" si="0"/>
        <v>15</v>
      </c>
      <c r="N2" s="294">
        <f t="shared" si="0"/>
        <v>15</v>
      </c>
      <c r="O2" s="294">
        <f t="shared" si="0"/>
        <v>15</v>
      </c>
      <c r="P2" s="294">
        <f>G2</f>
        <v>19</v>
      </c>
      <c r="Q2" s="294">
        <f>P2</f>
        <v>19</v>
      </c>
      <c r="R2" s="294">
        <f t="shared" ref="R2:T2" si="1">Q2</f>
        <v>19</v>
      </c>
      <c r="S2" s="294">
        <f t="shared" si="1"/>
        <v>19</v>
      </c>
      <c r="T2" s="294">
        <f t="shared" si="1"/>
        <v>19</v>
      </c>
      <c r="U2" s="294">
        <f>E2</f>
        <v>11</v>
      </c>
      <c r="V2" s="294">
        <f>U2</f>
        <v>11</v>
      </c>
      <c r="W2" s="294">
        <f t="shared" ref="W2:Y2" si="2">V2</f>
        <v>11</v>
      </c>
      <c r="X2" s="294">
        <f t="shared" si="2"/>
        <v>11</v>
      </c>
      <c r="Y2" s="294">
        <f t="shared" si="2"/>
        <v>11</v>
      </c>
      <c r="Z2" s="289"/>
      <c r="AA2" s="289"/>
    </row>
    <row r="3" spans="1:27" ht="15.75">
      <c r="A3" s="295"/>
      <c r="B3" s="295"/>
      <c r="C3" s="295"/>
      <c r="D3" s="296"/>
      <c r="E3" s="297"/>
      <c r="F3" s="297"/>
      <c r="G3" s="297"/>
      <c r="H3" s="297"/>
      <c r="I3" s="297"/>
      <c r="J3" s="297"/>
      <c r="K3" s="298" t="s">
        <v>16</v>
      </c>
      <c r="L3" s="299"/>
      <c r="M3" s="299"/>
      <c r="N3" s="299"/>
      <c r="O3" s="300"/>
      <c r="P3" s="298" t="s">
        <v>17</v>
      </c>
      <c r="Q3" s="299"/>
      <c r="R3" s="299"/>
      <c r="S3" s="299"/>
      <c r="T3" s="300"/>
      <c r="U3" s="298" t="s">
        <v>18</v>
      </c>
      <c r="V3" s="299"/>
      <c r="W3" s="299"/>
      <c r="X3" s="299"/>
      <c r="Y3" s="301"/>
      <c r="Z3" s="289"/>
      <c r="AA3" s="289"/>
    </row>
    <row r="4" spans="1:27" ht="60.75" thickBot="1">
      <c r="A4" s="302" t="s">
        <v>19</v>
      </c>
      <c r="B4" s="302" t="s">
        <v>20</v>
      </c>
      <c r="C4" s="302" t="s">
        <v>21</v>
      </c>
      <c r="D4" s="303" t="s">
        <v>22</v>
      </c>
      <c r="E4" s="304" t="s">
        <v>23</v>
      </c>
      <c r="F4" s="304" t="s">
        <v>24</v>
      </c>
      <c r="G4" s="304" t="s">
        <v>25</v>
      </c>
      <c r="H4" s="304" t="s">
        <v>26</v>
      </c>
      <c r="I4" s="304" t="s">
        <v>27</v>
      </c>
      <c r="J4" s="304" t="s">
        <v>28</v>
      </c>
      <c r="K4" s="305" t="s">
        <v>29</v>
      </c>
      <c r="L4" s="306" t="s">
        <v>30</v>
      </c>
      <c r="M4" s="306" t="s">
        <v>31</v>
      </c>
      <c r="N4" s="306" t="s">
        <v>32</v>
      </c>
      <c r="O4" s="307" t="s">
        <v>33</v>
      </c>
      <c r="P4" s="305" t="s">
        <v>29</v>
      </c>
      <c r="Q4" s="306" t="s">
        <v>30</v>
      </c>
      <c r="R4" s="306" t="s">
        <v>31</v>
      </c>
      <c r="S4" s="306" t="s">
        <v>32</v>
      </c>
      <c r="T4" s="307" t="s">
        <v>33</v>
      </c>
      <c r="U4" s="305" t="s">
        <v>29</v>
      </c>
      <c r="V4" s="306" t="s">
        <v>30</v>
      </c>
      <c r="W4" s="306" t="s">
        <v>31</v>
      </c>
      <c r="X4" s="306" t="s">
        <v>32</v>
      </c>
      <c r="Y4" s="308" t="s">
        <v>33</v>
      </c>
      <c r="Z4" s="289"/>
      <c r="AA4" s="289"/>
    </row>
    <row r="5" spans="1:27" ht="15.75">
      <c r="A5" s="309"/>
      <c r="B5" s="309"/>
      <c r="C5" s="309"/>
      <c r="D5" s="310"/>
      <c r="E5" s="311"/>
      <c r="F5" s="311"/>
      <c r="G5" s="311"/>
      <c r="H5" s="311"/>
      <c r="I5" s="311"/>
      <c r="J5" s="311"/>
      <c r="K5" s="312"/>
      <c r="L5" s="313"/>
      <c r="M5" s="313"/>
      <c r="N5" s="313"/>
      <c r="O5" s="314"/>
      <c r="P5" s="312"/>
      <c r="Q5" s="313"/>
      <c r="R5" s="313"/>
      <c r="S5" s="313"/>
      <c r="T5" s="314"/>
      <c r="U5" s="311"/>
      <c r="V5" s="311"/>
      <c r="W5" s="311"/>
      <c r="X5" s="311"/>
      <c r="Y5" s="315"/>
      <c r="Z5" s="289"/>
      <c r="AA5" s="289"/>
    </row>
    <row r="6" spans="1:27" ht="15.75">
      <c r="A6" s="309" t="s">
        <v>35</v>
      </c>
      <c r="B6" s="309"/>
      <c r="C6" s="309"/>
      <c r="D6" s="316" t="s">
        <v>36</v>
      </c>
      <c r="E6" s="317">
        <f>SUM(E7:E389)</f>
        <v>15598.771031561946</v>
      </c>
      <c r="F6" s="317">
        <f t="shared" ref="F6:G6" si="3">SUM(F7:F389)</f>
        <v>3573.30602220126</v>
      </c>
      <c r="G6" s="317">
        <f t="shared" si="3"/>
        <v>12025.465009360691</v>
      </c>
      <c r="H6" s="291"/>
      <c r="I6" s="291"/>
      <c r="J6" s="291"/>
      <c r="K6" s="318">
        <f>SUM(K7:K389)</f>
        <v>2909.0382928154927</v>
      </c>
      <c r="L6" s="317">
        <f>SUM(L7:L389)</f>
        <v>283.97776225886781</v>
      </c>
      <c r="M6" s="317">
        <f t="shared" ref="M6:T6" si="4">SUM(M7:M389)</f>
        <v>321.70539709438509</v>
      </c>
      <c r="N6" s="317">
        <f t="shared" si="4"/>
        <v>22.277726735488002</v>
      </c>
      <c r="O6" s="315">
        <f t="shared" si="4"/>
        <v>29.373645454240997</v>
      </c>
      <c r="P6" s="318">
        <f>SUM(P7:P389)</f>
        <v>8603.7835587526606</v>
      </c>
      <c r="Q6" s="317">
        <f>SUM(Q7:Q389)</f>
        <v>1945.0146303126714</v>
      </c>
      <c r="R6" s="317">
        <f t="shared" si="4"/>
        <v>560.713490452668</v>
      </c>
      <c r="S6" s="317">
        <f t="shared" si="4"/>
        <v>907.16792501352893</v>
      </c>
      <c r="T6" s="315">
        <f t="shared" si="4"/>
        <v>7.3160080213770007</v>
      </c>
      <c r="U6" s="291">
        <f>IF(IF(K6="",0,K6)+IF(P6="",0,P6)=0,"",IF(K6="",0,K6)+IF(P6="",0,P6))</f>
        <v>11512.821851568153</v>
      </c>
      <c r="V6" s="291">
        <f t="shared" ref="V6:Y69" si="5">IF(IF(L6="",0,L6)+IF(Q6="",0,Q6)=0,"",IF(L6="",0,L6)+IF(Q6="",0,Q6))</f>
        <v>2228.9923925715393</v>
      </c>
      <c r="W6" s="291">
        <f t="shared" si="5"/>
        <v>882.41888754705315</v>
      </c>
      <c r="X6" s="291">
        <f t="shared" si="5"/>
        <v>929.44565174901697</v>
      </c>
      <c r="Y6" s="315">
        <f t="shared" si="5"/>
        <v>36.689653475617995</v>
      </c>
      <c r="Z6" s="289"/>
      <c r="AA6" s="289"/>
    </row>
    <row r="7" spans="1:27" ht="15.75">
      <c r="A7" s="309" t="s">
        <v>489</v>
      </c>
      <c r="B7" s="309" t="s">
        <v>490</v>
      </c>
      <c r="C7" s="309" t="s">
        <v>39</v>
      </c>
      <c r="D7" s="316" t="s">
        <v>491</v>
      </c>
      <c r="E7" s="291">
        <f>IF(F7&lt;&gt;"",F7+G7,G7)</f>
        <v>1.7033815726419999</v>
      </c>
      <c r="F7" s="291">
        <v>0</v>
      </c>
      <c r="G7" s="291">
        <f>VLOOKUP($A7,'[12]KI LA Data'!$A$6:$AF$698,G$2,0)/1000000</f>
        <v>1.7033815726419999</v>
      </c>
      <c r="H7" s="291">
        <f>VLOOKUP($A7,'[12]KI LA Data'!$A$6:$AF$698,H$2,0)/1000000</f>
        <v>-4.7904146465580002</v>
      </c>
      <c r="I7" s="291">
        <f>VLOOKUP($A7,'[12]KI LA Data'!$A$6:$AF$698,I$2,0)/1000000</f>
        <v>1.5756279546938499</v>
      </c>
      <c r="J7" s="315">
        <f>VLOOKUP($A7,'[12]KI LA Data'!$A$6:$AF$702,J$2,0)</f>
        <v>0.5</v>
      </c>
      <c r="K7" s="317" t="str">
        <f>IF(F7="","",IFERROR(VLOOKUP($A7,'[12]KI LA Data'!$B$6:$AF$701,K$2-K$1,0)/1000000,IF($C7="SC",F7,"")))</f>
        <v/>
      </c>
      <c r="L7" s="291">
        <f>IF(F7="","",IFERROR(VLOOKUP($A7,'[12]KI LA Data'!$C$6:$AF$701,L$2-L$1,0)/1000000,IF($C7="SD",F7,"")))</f>
        <v>0</v>
      </c>
      <c r="M7" s="317" t="str">
        <f>IF(F7="","",IFERROR(VLOOKUP($A7,'[12]KI LA Data'!$D$6:$AF$701,M$2-M$1,0)/1000000,""))</f>
        <v/>
      </c>
      <c r="N7" s="317" t="str">
        <f>IF(F7="","",IFERROR(VLOOKUP($A7,'[12]KI LA Data'!$E$6:$AF$701,N$2-N$1,0)/1000000,""))</f>
        <v/>
      </c>
      <c r="O7" s="315" t="str">
        <f>IF(F7="","",IFERROR(VLOOKUP($A7,'[12]KI LA Data'!$F$6:$AF$701,O$2-O$1,0)/1000000,""))</f>
        <v/>
      </c>
      <c r="P7" s="317" t="str">
        <f>IFERROR(VLOOKUP($A7,'[12]KI LA Data'!$B$6:$AF$701,P$2-P$1,0)/1000000,IF($C7="SC",G7,""))</f>
        <v/>
      </c>
      <c r="Q7" s="291">
        <f>IFERROR(VLOOKUP($A7,'[12]KI LA Data'!$C$6:$AF$701,Q$2-Q$1,0)/1000000,IF($C7="SD",G7,""))</f>
        <v>1.7033815726419999</v>
      </c>
      <c r="R7" s="317" t="str">
        <f>IFERROR(VLOOKUP($A7,'[12]KI LA Data'!$D$6:$AF$701,R$2-R$1,0)/1000000,"")</f>
        <v/>
      </c>
      <c r="S7" s="317" t="str">
        <f>IFERROR(VLOOKUP($A7,'[12]KI LA Data'!$E$6:$AF$701,S$2-S$1,0)/1000000,"")</f>
        <v/>
      </c>
      <c r="T7" s="315" t="str">
        <f>IFERROR(VLOOKUP($A7,'[12]KI LA Data'!$F$6:$AF$701,T$2-T$1,0)/1000000,"")</f>
        <v/>
      </c>
      <c r="U7" s="317" t="str">
        <f t="shared" ref="U7:X70" si="6">IF(IF(K7="",0,K7)+IF(P7="",0,P7)=0,"",IF(K7="",0,K7)+IF(P7="",0,P7))</f>
        <v/>
      </c>
      <c r="V7" s="291">
        <f t="shared" si="5"/>
        <v>1.7033815726419999</v>
      </c>
      <c r="W7" s="317" t="str">
        <f t="shared" si="5"/>
        <v/>
      </c>
      <c r="X7" s="317" t="str">
        <f t="shared" si="5"/>
        <v/>
      </c>
      <c r="Y7" s="315" t="str">
        <f t="shared" si="5"/>
        <v/>
      </c>
      <c r="Z7" s="289"/>
      <c r="AA7" s="289" t="str">
        <f>VLOOKUP(A7,'[12]LA Data'!$A$35:$F$417,6,0)</f>
        <v>SE</v>
      </c>
    </row>
    <row r="8" spans="1:27" ht="15.75">
      <c r="A8" s="309" t="s">
        <v>765</v>
      </c>
      <c r="B8" s="309" t="s">
        <v>766</v>
      </c>
      <c r="C8" s="309" t="s">
        <v>39</v>
      </c>
      <c r="D8" s="316" t="s">
        <v>767</v>
      </c>
      <c r="E8" s="291">
        <f t="shared" ref="E8:E71" si="7">IF(F8&lt;&gt;"",F8+G8,G8)</f>
        <v>4.1760451179959999</v>
      </c>
      <c r="F8" s="291">
        <f>IF(VLOOKUP($A8,'[12]KI LA Data'!$A$6:$AF$698,F$2,0)/1000000&lt;0,"",VLOOKUP($A8,'[12]KI LA Data'!$A$6:$AF$698,F$2,0)/1000000)</f>
        <v>0.65236288731300007</v>
      </c>
      <c r="G8" s="291">
        <f>VLOOKUP($A8,'[12]KI LA Data'!$A$6:$AF$698,G$2,0)/1000000</f>
        <v>3.5236822306829998</v>
      </c>
      <c r="H8" s="291">
        <f>VLOOKUP($A8,'[12]KI LA Data'!$A$6:$AF$698,H$2,0)/1000000</f>
        <v>-7.1540243586579999</v>
      </c>
      <c r="I8" s="291">
        <f>VLOOKUP($A8,'[12]KI LA Data'!$A$6:$AF$698,I$2,0)/1000000</f>
        <v>3.2594060633817747</v>
      </c>
      <c r="J8" s="315">
        <f>VLOOKUP($A8,'[12]KI LA Data'!$A$6:$AF$702,J$2,0)</f>
        <v>0.5</v>
      </c>
      <c r="K8" s="317" t="str">
        <f>IF(F8="","",IFERROR(VLOOKUP($A8,'[12]KI LA Data'!$B$6:$AF$701,K$2-K$1,0)/1000000,IF($C8="SC",F8,"")))</f>
        <v/>
      </c>
      <c r="L8" s="291">
        <f>IF(F8="","",IFERROR(VLOOKUP($A8,'[12]KI LA Data'!$C$6:$AF$701,L$2-L$1,0)/1000000,IF($C8="SD",F8,"")))</f>
        <v>0.65236288731300007</v>
      </c>
      <c r="M8" s="317" t="str">
        <f>IF(F8="","",IFERROR(VLOOKUP($A8,'[12]KI LA Data'!$D$6:$AF$701,M$2-M$1,0)/1000000,""))</f>
        <v/>
      </c>
      <c r="N8" s="317" t="str">
        <f>IF(F8="","",IFERROR(VLOOKUP($A8,'[12]KI LA Data'!$E$6:$AF$701,N$2-N$1,0)/1000000,""))</f>
        <v/>
      </c>
      <c r="O8" s="315" t="str">
        <f>IF(F8="","",IFERROR(VLOOKUP($A8,'[12]KI LA Data'!$F$6:$AF$701,O$2-O$1,0)/1000000,""))</f>
        <v/>
      </c>
      <c r="P8" s="317" t="str">
        <f>IFERROR(VLOOKUP($A8,'[12]KI LA Data'!$B$6:$AF$701,P$2-P$1,0)/1000000,IF($C8="SC",G8,""))</f>
        <v/>
      </c>
      <c r="Q8" s="291">
        <f>IFERROR(VLOOKUP($A8,'[12]KI LA Data'!$C$6:$AF$701,Q$2-Q$1,0)/1000000,IF($C8="SD",G8,""))</f>
        <v>3.5236822306829998</v>
      </c>
      <c r="R8" s="317" t="str">
        <f>IFERROR(VLOOKUP($A8,'[12]KI LA Data'!$D$6:$AF$701,R$2-R$1,0)/1000000,"")</f>
        <v/>
      </c>
      <c r="S8" s="317" t="str">
        <f>IFERROR(VLOOKUP($A8,'[12]KI LA Data'!$E$6:$AF$701,S$2-S$1,0)/1000000,"")</f>
        <v/>
      </c>
      <c r="T8" s="315" t="str">
        <f>IFERROR(VLOOKUP($A8,'[12]KI LA Data'!$F$6:$AF$701,T$2-T$1,0)/1000000,"")</f>
        <v/>
      </c>
      <c r="U8" s="317" t="str">
        <f t="shared" si="6"/>
        <v/>
      </c>
      <c r="V8" s="291">
        <f t="shared" si="5"/>
        <v>4.1760451179959999</v>
      </c>
      <c r="W8" s="317" t="str">
        <f t="shared" si="5"/>
        <v/>
      </c>
      <c r="X8" s="317" t="str">
        <f t="shared" si="5"/>
        <v/>
      </c>
      <c r="Y8" s="315" t="str">
        <f t="shared" si="5"/>
        <v/>
      </c>
      <c r="Z8" s="289"/>
      <c r="AA8" s="289" t="str">
        <f>VLOOKUP(A8,'[12]LA Data'!$A$35:$F$417,6,0)</f>
        <v>NW</v>
      </c>
    </row>
    <row r="9" spans="1:27" ht="15.75">
      <c r="A9" s="309" t="s">
        <v>783</v>
      </c>
      <c r="B9" s="309" t="s">
        <v>784</v>
      </c>
      <c r="C9" s="309" t="s">
        <v>39</v>
      </c>
      <c r="D9" s="316" t="s">
        <v>785</v>
      </c>
      <c r="E9" s="291">
        <f t="shared" si="7"/>
        <v>3.5737061905989997</v>
      </c>
      <c r="F9" s="291">
        <f>IF(VLOOKUP($A9,'[12]KI LA Data'!$A$6:$AF$698,F$2,0)/1000000&lt;0,"",VLOOKUP($A9,'[12]KI LA Data'!$A$6:$AF$698,F$2,0)/1000000)</f>
        <v>0.46765328339599999</v>
      </c>
      <c r="G9" s="291">
        <f>VLOOKUP($A9,'[12]KI LA Data'!$A$6:$AF$698,G$2,0)/1000000</f>
        <v>3.1060529072029999</v>
      </c>
      <c r="H9" s="291">
        <f>VLOOKUP($A9,'[12]KI LA Data'!$A$6:$AF$698,H$2,0)/1000000</f>
        <v>-8.8930781746789993</v>
      </c>
      <c r="I9" s="291">
        <f>VLOOKUP($A9,'[12]KI LA Data'!$A$6:$AF$698,I$2,0)/1000000</f>
        <v>2.8730989391627748</v>
      </c>
      <c r="J9" s="315">
        <f>VLOOKUP($A9,'[12]KI LA Data'!$A$6:$AF$702,J$2,0)</f>
        <v>0.5</v>
      </c>
      <c r="K9" s="317" t="str">
        <f>IF(F9="","",IFERROR(VLOOKUP($A9,'[12]KI LA Data'!$B$6:$AF$701,K$2-K$1,0)/1000000,IF($C9="SC",F9,"")))</f>
        <v/>
      </c>
      <c r="L9" s="291">
        <f>IF(F9="","",IFERROR(VLOOKUP($A9,'[12]KI LA Data'!$C$6:$AF$701,L$2-L$1,0)/1000000,IF($C9="SD",F9,"")))</f>
        <v>0.46765328339599999</v>
      </c>
      <c r="M9" s="317" t="str">
        <f>IF(F9="","",IFERROR(VLOOKUP($A9,'[12]KI LA Data'!$D$6:$AF$701,M$2-M$1,0)/1000000,""))</f>
        <v/>
      </c>
      <c r="N9" s="317" t="str">
        <f>IF(F9="","",IFERROR(VLOOKUP($A9,'[12]KI LA Data'!$E$6:$AF$701,N$2-N$1,0)/1000000,""))</f>
        <v/>
      </c>
      <c r="O9" s="315" t="str">
        <f>IF(F9="","",IFERROR(VLOOKUP($A9,'[12]KI LA Data'!$F$6:$AF$701,O$2-O$1,0)/1000000,""))</f>
        <v/>
      </c>
      <c r="P9" s="317" t="str">
        <f>IFERROR(VLOOKUP($A9,'[12]KI LA Data'!$B$6:$AF$701,P$2-P$1,0)/1000000,IF($C9="SC",G9,""))</f>
        <v/>
      </c>
      <c r="Q9" s="291">
        <f>IFERROR(VLOOKUP($A9,'[12]KI LA Data'!$C$6:$AF$701,Q$2-Q$1,0)/1000000,IF($C9="SD",G9,""))</f>
        <v>3.1060529072029999</v>
      </c>
      <c r="R9" s="317" t="str">
        <f>IFERROR(VLOOKUP($A9,'[12]KI LA Data'!$D$6:$AF$701,R$2-R$1,0)/1000000,"")</f>
        <v/>
      </c>
      <c r="S9" s="317" t="str">
        <f>IFERROR(VLOOKUP($A9,'[12]KI LA Data'!$E$6:$AF$701,S$2-S$1,0)/1000000,"")</f>
        <v/>
      </c>
      <c r="T9" s="315" t="str">
        <f>IFERROR(VLOOKUP($A9,'[12]KI LA Data'!$F$6:$AF$701,T$2-T$1,0)/1000000,"")</f>
        <v/>
      </c>
      <c r="U9" s="317" t="str">
        <f t="shared" si="6"/>
        <v/>
      </c>
      <c r="V9" s="291">
        <f t="shared" si="5"/>
        <v>3.5737061905989997</v>
      </c>
      <c r="W9" s="317" t="str">
        <f t="shared" si="5"/>
        <v/>
      </c>
      <c r="X9" s="317" t="str">
        <f t="shared" si="5"/>
        <v/>
      </c>
      <c r="Y9" s="315" t="str">
        <f t="shared" si="5"/>
        <v/>
      </c>
      <c r="Z9" s="289"/>
      <c r="AA9" s="289" t="str">
        <f>VLOOKUP(A9,'[12]LA Data'!$A$35:$F$417,6,0)</f>
        <v>EM</v>
      </c>
    </row>
    <row r="10" spans="1:27" ht="15.75">
      <c r="A10" s="309" t="s">
        <v>492</v>
      </c>
      <c r="B10" s="309" t="s">
        <v>493</v>
      </c>
      <c r="C10" s="309" t="s">
        <v>39</v>
      </c>
      <c r="D10" s="316" t="s">
        <v>494</v>
      </c>
      <c r="E10" s="291">
        <f t="shared" si="7"/>
        <v>3.73005344701</v>
      </c>
      <c r="F10" s="291">
        <f>IF(VLOOKUP($A10,'[12]KI LA Data'!$A$6:$AF$698,F$2,0)/1000000&lt;0,"",VLOOKUP($A10,'[12]KI LA Data'!$A$6:$AF$698,F$2,0)/1000000)</f>
        <v>0.19375508815600001</v>
      </c>
      <c r="G10" s="291">
        <f>VLOOKUP($A10,'[12]KI LA Data'!$A$6:$AF$698,G$2,0)/1000000</f>
        <v>3.5362983588539998</v>
      </c>
      <c r="H10" s="291">
        <f>VLOOKUP($A10,'[12]KI LA Data'!$A$6:$AF$698,H$2,0)/1000000</f>
        <v>-8.9670100538989992</v>
      </c>
      <c r="I10" s="291">
        <f>VLOOKUP($A10,'[12]KI LA Data'!$A$6:$AF$698,I$2,0)/1000000</f>
        <v>3.27107598193995</v>
      </c>
      <c r="J10" s="315">
        <f>VLOOKUP($A10,'[12]KI LA Data'!$A$6:$AF$702,J$2,0)</f>
        <v>0.5</v>
      </c>
      <c r="K10" s="317" t="str">
        <f>IF(F10="","",IFERROR(VLOOKUP($A10,'[12]KI LA Data'!$B$6:$AF$701,K$2-K$1,0)/1000000,IF($C10="SC",F10,"")))</f>
        <v/>
      </c>
      <c r="L10" s="291">
        <f>IF(F10="","",IFERROR(VLOOKUP($A10,'[12]KI LA Data'!$C$6:$AF$701,L$2-L$1,0)/1000000,IF($C10="SD",F10,"")))</f>
        <v>0.19375508815600001</v>
      </c>
      <c r="M10" s="317" t="str">
        <f>IF(F10="","",IFERROR(VLOOKUP($A10,'[12]KI LA Data'!$D$6:$AF$701,M$2-M$1,0)/1000000,""))</f>
        <v/>
      </c>
      <c r="N10" s="317" t="str">
        <f>IF(F10="","",IFERROR(VLOOKUP($A10,'[12]KI LA Data'!$E$6:$AF$701,N$2-N$1,0)/1000000,""))</f>
        <v/>
      </c>
      <c r="O10" s="315" t="str">
        <f>IF(F10="","",IFERROR(VLOOKUP($A10,'[12]KI LA Data'!$F$6:$AF$701,O$2-O$1,0)/1000000,""))</f>
        <v/>
      </c>
      <c r="P10" s="317" t="str">
        <f>IFERROR(VLOOKUP($A10,'[12]KI LA Data'!$B$6:$AF$701,P$2-P$1,0)/1000000,IF($C10="SC",G10,""))</f>
        <v/>
      </c>
      <c r="Q10" s="291">
        <f>IFERROR(VLOOKUP($A10,'[12]KI LA Data'!$C$6:$AF$701,Q$2-Q$1,0)/1000000,IF($C10="SD",G10,""))</f>
        <v>3.5362983588539998</v>
      </c>
      <c r="R10" s="317" t="str">
        <f>IFERROR(VLOOKUP($A10,'[12]KI LA Data'!$D$6:$AF$701,R$2-R$1,0)/1000000,"")</f>
        <v/>
      </c>
      <c r="S10" s="317" t="str">
        <f>IFERROR(VLOOKUP($A10,'[12]KI LA Data'!$E$6:$AF$701,S$2-S$1,0)/1000000,"")</f>
        <v/>
      </c>
      <c r="T10" s="315" t="str">
        <f>IFERROR(VLOOKUP($A10,'[12]KI LA Data'!$F$6:$AF$701,T$2-T$1,0)/1000000,"")</f>
        <v/>
      </c>
      <c r="U10" s="317" t="str">
        <f t="shared" si="6"/>
        <v/>
      </c>
      <c r="V10" s="291">
        <f t="shared" si="5"/>
        <v>3.73005344701</v>
      </c>
      <c r="W10" s="317" t="str">
        <f t="shared" si="5"/>
        <v/>
      </c>
      <c r="X10" s="317" t="str">
        <f t="shared" si="5"/>
        <v/>
      </c>
      <c r="Y10" s="315" t="str">
        <f t="shared" si="5"/>
        <v/>
      </c>
      <c r="Z10" s="289"/>
      <c r="AA10" s="289" t="str">
        <f>VLOOKUP(A10,'[12]LA Data'!$A$35:$F$417,6,0)</f>
        <v>SE</v>
      </c>
    </row>
    <row r="11" spans="1:27" ht="15.75">
      <c r="A11" s="309" t="s">
        <v>336</v>
      </c>
      <c r="B11" s="309" t="s">
        <v>337</v>
      </c>
      <c r="C11" s="309" t="s">
        <v>39</v>
      </c>
      <c r="D11" s="316" t="s">
        <v>338</v>
      </c>
      <c r="E11" s="291">
        <f t="shared" si="7"/>
        <v>4.4423465192710001</v>
      </c>
      <c r="F11" s="291">
        <f>IF(VLOOKUP($A11,'[12]KI LA Data'!$A$6:$AF$698,F$2,0)/1000000&lt;0,"",VLOOKUP($A11,'[12]KI LA Data'!$A$6:$AF$698,F$2,0)/1000000)</f>
        <v>0.697338675839</v>
      </c>
      <c r="G11" s="291">
        <f>VLOOKUP($A11,'[12]KI LA Data'!$A$6:$AF$698,G$2,0)/1000000</f>
        <v>3.745007843432</v>
      </c>
      <c r="H11" s="291">
        <f>VLOOKUP($A11,'[12]KI LA Data'!$A$6:$AF$698,H$2,0)/1000000</f>
        <v>-9.3794045614190011</v>
      </c>
      <c r="I11" s="291">
        <f>VLOOKUP($A11,'[12]KI LA Data'!$A$6:$AF$698,I$2,0)/1000000</f>
        <v>3.4641322551745999</v>
      </c>
      <c r="J11" s="315">
        <f>VLOOKUP($A11,'[12]KI LA Data'!$A$6:$AF$702,J$2,0)</f>
        <v>0.5</v>
      </c>
      <c r="K11" s="317" t="str">
        <f>IF(F11="","",IFERROR(VLOOKUP($A11,'[12]KI LA Data'!$B$6:$AF$701,K$2-K$1,0)/1000000,IF($C11="SC",F11,"")))</f>
        <v/>
      </c>
      <c r="L11" s="291">
        <f>IF(F11="","",IFERROR(VLOOKUP($A11,'[12]KI LA Data'!$C$6:$AF$701,L$2-L$1,0)/1000000,IF($C11="SD",F11,"")))</f>
        <v>0.697338675839</v>
      </c>
      <c r="M11" s="317" t="str">
        <f>IF(F11="","",IFERROR(VLOOKUP($A11,'[12]KI LA Data'!$D$6:$AF$701,M$2-M$1,0)/1000000,""))</f>
        <v/>
      </c>
      <c r="N11" s="317" t="str">
        <f>IF(F11="","",IFERROR(VLOOKUP($A11,'[12]KI LA Data'!$E$6:$AF$701,N$2-N$1,0)/1000000,""))</f>
        <v/>
      </c>
      <c r="O11" s="315" t="str">
        <f>IF(F11="","",IFERROR(VLOOKUP($A11,'[12]KI LA Data'!$F$6:$AF$701,O$2-O$1,0)/1000000,""))</f>
        <v/>
      </c>
      <c r="P11" s="317" t="str">
        <f>IFERROR(VLOOKUP($A11,'[12]KI LA Data'!$B$6:$AF$701,P$2-P$1,0)/1000000,IF($C11="SC",G11,""))</f>
        <v/>
      </c>
      <c r="Q11" s="291">
        <f>IFERROR(VLOOKUP($A11,'[12]KI LA Data'!$C$6:$AF$701,Q$2-Q$1,0)/1000000,IF($C11="SD",G11,""))</f>
        <v>3.745007843432</v>
      </c>
      <c r="R11" s="317" t="str">
        <f>IFERROR(VLOOKUP($A11,'[12]KI LA Data'!$D$6:$AF$701,R$2-R$1,0)/1000000,"")</f>
        <v/>
      </c>
      <c r="S11" s="317" t="str">
        <f>IFERROR(VLOOKUP($A11,'[12]KI LA Data'!$E$6:$AF$701,S$2-S$1,0)/1000000,"")</f>
        <v/>
      </c>
      <c r="T11" s="315" t="str">
        <f>IFERROR(VLOOKUP($A11,'[12]KI LA Data'!$F$6:$AF$701,T$2-T$1,0)/1000000,"")</f>
        <v/>
      </c>
      <c r="U11" s="317" t="str">
        <f t="shared" si="6"/>
        <v/>
      </c>
      <c r="V11" s="291">
        <f t="shared" si="5"/>
        <v>4.4423465192710001</v>
      </c>
      <c r="W11" s="317" t="str">
        <f t="shared" si="5"/>
        <v/>
      </c>
      <c r="X11" s="317" t="str">
        <f t="shared" si="5"/>
        <v/>
      </c>
      <c r="Y11" s="315" t="str">
        <f t="shared" si="5"/>
        <v/>
      </c>
      <c r="Z11" s="289"/>
      <c r="AA11" s="289" t="str">
        <f>VLOOKUP(A11,'[12]LA Data'!$A$35:$F$417,6,0)</f>
        <v>EM</v>
      </c>
    </row>
    <row r="12" spans="1:27" ht="15.75">
      <c r="A12" s="309" t="s">
        <v>153</v>
      </c>
      <c r="B12" s="309" t="s">
        <v>154</v>
      </c>
      <c r="C12" s="309" t="s">
        <v>39</v>
      </c>
      <c r="D12" s="316" t="s">
        <v>155</v>
      </c>
      <c r="E12" s="291">
        <f t="shared" si="7"/>
        <v>2.9866543008109998</v>
      </c>
      <c r="F12" s="291">
        <f>IF(VLOOKUP($A12,'[12]KI LA Data'!$A$6:$AF$698,F$2,0)/1000000&lt;0,"",VLOOKUP($A12,'[12]KI LA Data'!$A$6:$AF$698,F$2,0)/1000000)</f>
        <v>0.212871682911</v>
      </c>
      <c r="G12" s="291">
        <f>VLOOKUP($A12,'[12]KI LA Data'!$A$6:$AF$698,G$2,0)/1000000</f>
        <v>2.7737826178999998</v>
      </c>
      <c r="H12" s="291">
        <f>VLOOKUP($A12,'[12]KI LA Data'!$A$6:$AF$698,H$2,0)/1000000</f>
        <v>-15.753477714461001</v>
      </c>
      <c r="I12" s="291">
        <f>VLOOKUP($A12,'[12]KI LA Data'!$A$6:$AF$698,I$2,0)/1000000</f>
        <v>2.5657489215575002</v>
      </c>
      <c r="J12" s="315">
        <f>VLOOKUP($A12,'[12]KI LA Data'!$A$6:$AF$702,J$2,0)</f>
        <v>0.5</v>
      </c>
      <c r="K12" s="317" t="str">
        <f>IF(F12="","",IFERROR(VLOOKUP($A12,'[12]KI LA Data'!$B$6:$AF$701,K$2-K$1,0)/1000000,IF($C12="SC",F12,"")))</f>
        <v/>
      </c>
      <c r="L12" s="291">
        <f>IF(F12="","",IFERROR(VLOOKUP($A12,'[12]KI LA Data'!$C$6:$AF$701,L$2-L$1,0)/1000000,IF($C12="SD",F12,"")))</f>
        <v>0.212871682911</v>
      </c>
      <c r="M12" s="317" t="str">
        <f>IF(F12="","",IFERROR(VLOOKUP($A12,'[12]KI LA Data'!$D$6:$AF$701,M$2-M$1,0)/1000000,""))</f>
        <v/>
      </c>
      <c r="N12" s="317" t="str">
        <f>IF(F12="","",IFERROR(VLOOKUP($A12,'[12]KI LA Data'!$E$6:$AF$701,N$2-N$1,0)/1000000,""))</f>
        <v/>
      </c>
      <c r="O12" s="315" t="str">
        <f>IF(F12="","",IFERROR(VLOOKUP($A12,'[12]KI LA Data'!$F$6:$AF$701,O$2-O$1,0)/1000000,""))</f>
        <v/>
      </c>
      <c r="P12" s="317" t="str">
        <f>IFERROR(VLOOKUP($A12,'[12]KI LA Data'!$B$6:$AF$701,P$2-P$1,0)/1000000,IF($C12="SC",G12,""))</f>
        <v/>
      </c>
      <c r="Q12" s="291">
        <f>IFERROR(VLOOKUP($A12,'[12]KI LA Data'!$C$6:$AF$701,Q$2-Q$1,0)/1000000,IF($C12="SD",G12,""))</f>
        <v>2.7737826178999998</v>
      </c>
      <c r="R12" s="317" t="str">
        <f>IFERROR(VLOOKUP($A12,'[12]KI LA Data'!$D$6:$AF$701,R$2-R$1,0)/1000000,"")</f>
        <v/>
      </c>
      <c r="S12" s="317" t="str">
        <f>IFERROR(VLOOKUP($A12,'[12]KI LA Data'!$E$6:$AF$701,S$2-S$1,0)/1000000,"")</f>
        <v/>
      </c>
      <c r="T12" s="315" t="str">
        <f>IFERROR(VLOOKUP($A12,'[12]KI LA Data'!$F$6:$AF$701,T$2-T$1,0)/1000000,"")</f>
        <v/>
      </c>
      <c r="U12" s="317" t="str">
        <f t="shared" si="6"/>
        <v/>
      </c>
      <c r="V12" s="291">
        <f t="shared" si="5"/>
        <v>2.9866543008109998</v>
      </c>
      <c r="W12" s="317" t="str">
        <f t="shared" si="5"/>
        <v/>
      </c>
      <c r="X12" s="317" t="str">
        <f t="shared" si="5"/>
        <v/>
      </c>
      <c r="Y12" s="315" t="str">
        <f t="shared" si="5"/>
        <v/>
      </c>
      <c r="Z12" s="289"/>
      <c r="AA12" s="289" t="str">
        <f>VLOOKUP(A12,'[12]LA Data'!$A$35:$F$417,6,0)</f>
        <v>SE</v>
      </c>
    </row>
    <row r="13" spans="1:27" ht="15.75">
      <c r="A13" s="309" t="s">
        <v>1104</v>
      </c>
      <c r="B13" s="309" t="s">
        <v>1105</v>
      </c>
      <c r="C13" s="309" t="s">
        <v>512</v>
      </c>
      <c r="D13" s="316" t="s">
        <v>1106</v>
      </c>
      <c r="E13" s="291">
        <f t="shared" si="7"/>
        <v>16.183992428872003</v>
      </c>
      <c r="F13" s="291">
        <f>IF(VLOOKUP($A13,'[12]KI LA Data'!$A$6:$AF$698,F$2,0)/1000000&lt;0,"",VLOOKUP($A13,'[12]KI LA Data'!$A$6:$AF$698,F$2,0)/1000000)</f>
        <v>5.6702635089399998</v>
      </c>
      <c r="G13" s="291">
        <f>VLOOKUP($A13,'[12]KI LA Data'!$A$6:$AF$698,G$2,0)/1000000</f>
        <v>10.513728919932001</v>
      </c>
      <c r="H13" s="291">
        <f>VLOOKUP($A13,'[12]KI LA Data'!$A$6:$AF$698,H$2,0)/1000000</f>
        <v>5.9329422312939997</v>
      </c>
      <c r="I13" s="291">
        <f>VLOOKUP($A13,'[12]KI LA Data'!$A$6:$AF$698,I$2,0)/1000000</f>
        <v>9.7251992509371004</v>
      </c>
      <c r="J13" s="315">
        <f>VLOOKUP($A13,'[12]KI LA Data'!$A$6:$AF$702,J$2,0)</f>
        <v>0</v>
      </c>
      <c r="K13" s="317" t="str">
        <f>IF(F13="","",IFERROR(VLOOKUP($A13,'[12]KI LA Data'!$B$6:$AF$701,K$2-K$1,0)/1000000,IF($C13="SC",F13,"")))</f>
        <v/>
      </c>
      <c r="L13" s="291" t="str">
        <f>IF(F13="","",IFERROR(VLOOKUP($A13,'[12]KI LA Data'!$C$6:$AF$701,L$2-L$1,0)/1000000,IF($C13="SD",F13,"")))</f>
        <v/>
      </c>
      <c r="M13" s="317">
        <f>IF(F13="","",IFERROR(VLOOKUP($A13,'[12]KI LA Data'!$D$6:$AF$701,M$2-M$1,0)/1000000,""))</f>
        <v>5.6702635089399998</v>
      </c>
      <c r="N13" s="317" t="str">
        <f>IF(F13="","",IFERROR(VLOOKUP($A13,'[12]KI LA Data'!$E$6:$AF$701,N$2-N$1,0)/1000000,""))</f>
        <v/>
      </c>
      <c r="O13" s="315" t="str">
        <f>IF(F13="","",IFERROR(VLOOKUP($A13,'[12]KI LA Data'!$F$6:$AF$701,O$2-O$1,0)/1000000,""))</f>
        <v/>
      </c>
      <c r="P13" s="317" t="str">
        <f>IFERROR(VLOOKUP($A13,'[12]KI LA Data'!$B$6:$AF$701,P$2-P$1,0)/1000000,IF($C13="SC",G13,""))</f>
        <v/>
      </c>
      <c r="Q13" s="291" t="str">
        <f>IFERROR(VLOOKUP($A13,'[12]KI LA Data'!$C$6:$AF$701,Q$2-Q$1,0)/1000000,IF($C13="SD",G13,""))</f>
        <v/>
      </c>
      <c r="R13" s="317">
        <f>IFERROR(VLOOKUP($A13,'[12]KI LA Data'!$D$6:$AF$701,R$2-R$1,0)/1000000,"")</f>
        <v>10.513728919932001</v>
      </c>
      <c r="S13" s="317" t="str">
        <f>IFERROR(VLOOKUP($A13,'[12]KI LA Data'!$E$6:$AF$701,S$2-S$1,0)/1000000,"")</f>
        <v/>
      </c>
      <c r="T13" s="315" t="str">
        <f>IFERROR(VLOOKUP($A13,'[12]KI LA Data'!$F$6:$AF$701,T$2-T$1,0)/1000000,"")</f>
        <v/>
      </c>
      <c r="U13" s="317" t="str">
        <f t="shared" si="6"/>
        <v/>
      </c>
      <c r="V13" s="291" t="str">
        <f t="shared" si="5"/>
        <v/>
      </c>
      <c r="W13" s="317">
        <f t="shared" si="5"/>
        <v>16.183992428872003</v>
      </c>
      <c r="X13" s="317" t="str">
        <f t="shared" si="5"/>
        <v/>
      </c>
      <c r="Y13" s="315" t="str">
        <f t="shared" si="5"/>
        <v/>
      </c>
      <c r="Z13" s="289"/>
      <c r="AA13" s="289" t="str">
        <f>VLOOKUP(A13,'[12]LA Data'!$A$35:$F$417,6,0)</f>
        <v>SW</v>
      </c>
    </row>
    <row r="14" spans="1:27" ht="15.75">
      <c r="A14" s="309" t="s">
        <v>186</v>
      </c>
      <c r="B14" s="309" t="s">
        <v>187</v>
      </c>
      <c r="C14" s="309" t="s">
        <v>39</v>
      </c>
      <c r="D14" s="316" t="s">
        <v>188</v>
      </c>
      <c r="E14" s="291">
        <f t="shared" si="7"/>
        <v>3.8392325528710001</v>
      </c>
      <c r="F14" s="291">
        <v>0</v>
      </c>
      <c r="G14" s="291">
        <f>VLOOKUP($A14,'[12]KI LA Data'!$A$6:$AF$698,G$2,0)/1000000</f>
        <v>3.8392325528710001</v>
      </c>
      <c r="H14" s="291">
        <f>VLOOKUP($A14,'[12]KI LA Data'!$A$6:$AF$698,H$2,0)/1000000</f>
        <v>-15.986623060457001</v>
      </c>
      <c r="I14" s="291">
        <f>VLOOKUP($A14,'[12]KI LA Data'!$A$6:$AF$698,I$2,0)/1000000</f>
        <v>3.5512901114056752</v>
      </c>
      <c r="J14" s="315">
        <f>VLOOKUP($A14,'[12]KI LA Data'!$A$6:$AF$702,J$2,0)</f>
        <v>0.5</v>
      </c>
      <c r="K14" s="317" t="str">
        <f>IF(F14="","",IFERROR(VLOOKUP($A14,'[12]KI LA Data'!$B$6:$AF$701,K$2-K$1,0)/1000000,IF($C14="SC",F14,"")))</f>
        <v/>
      </c>
      <c r="L14" s="291">
        <f>IF(F14="","",IFERROR(VLOOKUP($A14,'[12]KI LA Data'!$C$6:$AF$701,L$2-L$1,0)/1000000,IF($C14="SD",F14,"")))</f>
        <v>0</v>
      </c>
      <c r="M14" s="317" t="str">
        <f>IF(F14="","",IFERROR(VLOOKUP($A14,'[12]KI LA Data'!$D$6:$AF$701,M$2-M$1,0)/1000000,""))</f>
        <v/>
      </c>
      <c r="N14" s="317" t="str">
        <f>IF(F14="","",IFERROR(VLOOKUP($A14,'[12]KI LA Data'!$E$6:$AF$701,N$2-N$1,0)/1000000,""))</f>
        <v/>
      </c>
      <c r="O14" s="315" t="str">
        <f>IF(F14="","",IFERROR(VLOOKUP($A14,'[12]KI LA Data'!$F$6:$AF$701,O$2-O$1,0)/1000000,""))</f>
        <v/>
      </c>
      <c r="P14" s="317" t="str">
        <f>IFERROR(VLOOKUP($A14,'[12]KI LA Data'!$B$6:$AF$701,P$2-P$1,0)/1000000,IF($C14="SC",G14,""))</f>
        <v/>
      </c>
      <c r="Q14" s="291">
        <f>IFERROR(VLOOKUP($A14,'[12]KI LA Data'!$C$6:$AF$701,Q$2-Q$1,0)/1000000,IF($C14="SD",G14,""))</f>
        <v>3.8392325528710001</v>
      </c>
      <c r="R14" s="317" t="str">
        <f>IFERROR(VLOOKUP($A14,'[12]KI LA Data'!$D$6:$AF$701,R$2-R$1,0)/1000000,"")</f>
        <v/>
      </c>
      <c r="S14" s="317" t="str">
        <f>IFERROR(VLOOKUP($A14,'[12]KI LA Data'!$E$6:$AF$701,S$2-S$1,0)/1000000,"")</f>
        <v/>
      </c>
      <c r="T14" s="315" t="str">
        <f>IFERROR(VLOOKUP($A14,'[12]KI LA Data'!$F$6:$AF$701,T$2-T$1,0)/1000000,"")</f>
        <v/>
      </c>
      <c r="U14" s="317" t="str">
        <f t="shared" si="6"/>
        <v/>
      </c>
      <c r="V14" s="291">
        <f t="shared" si="5"/>
        <v>3.8392325528710001</v>
      </c>
      <c r="W14" s="317" t="str">
        <f t="shared" si="5"/>
        <v/>
      </c>
      <c r="X14" s="317" t="str">
        <f t="shared" si="5"/>
        <v/>
      </c>
      <c r="Y14" s="315" t="str">
        <f t="shared" si="5"/>
        <v/>
      </c>
      <c r="Z14" s="289"/>
      <c r="AA14" s="289" t="str">
        <f>VLOOKUP(A14,'[12]LA Data'!$A$35:$F$417,6,0)</f>
        <v>SE</v>
      </c>
    </row>
    <row r="15" spans="1:27" ht="15.75">
      <c r="A15" s="309" t="s">
        <v>417</v>
      </c>
      <c r="B15" s="309" t="s">
        <v>418</v>
      </c>
      <c r="C15" s="309" t="s">
        <v>39</v>
      </c>
      <c r="D15" s="316" t="s">
        <v>419</v>
      </c>
      <c r="E15" s="291">
        <f t="shared" si="7"/>
        <v>2.2656171097689999</v>
      </c>
      <c r="F15" s="291">
        <f>IF(VLOOKUP($A15,'[12]KI LA Data'!$A$6:$AF$698,F$2,0)/1000000&lt;0,"",VLOOKUP($A15,'[12]KI LA Data'!$A$6:$AF$698,F$2,0)/1000000)</f>
        <v>0.20410003140899999</v>
      </c>
      <c r="G15" s="291">
        <f>VLOOKUP($A15,'[12]KI LA Data'!$A$6:$AF$698,G$2,0)/1000000</f>
        <v>2.0615170783600001</v>
      </c>
      <c r="H15" s="291">
        <f>VLOOKUP($A15,'[12]KI LA Data'!$A$6:$AF$698,H$2,0)/1000000</f>
        <v>-6.9317692668999999</v>
      </c>
      <c r="I15" s="291">
        <f>VLOOKUP($A15,'[12]KI LA Data'!$A$6:$AF$698,I$2,0)/1000000</f>
        <v>1.906903297483</v>
      </c>
      <c r="J15" s="315">
        <f>VLOOKUP($A15,'[12]KI LA Data'!$A$6:$AF$702,J$2,0)</f>
        <v>0.5</v>
      </c>
      <c r="K15" s="317" t="str">
        <f>IF(F15="","",IFERROR(VLOOKUP($A15,'[12]KI LA Data'!$B$6:$AF$701,K$2-K$1,0)/1000000,IF($C15="SC",F15,"")))</f>
        <v/>
      </c>
      <c r="L15" s="291">
        <f>IF(F15="","",IFERROR(VLOOKUP($A15,'[12]KI LA Data'!$C$6:$AF$701,L$2-L$1,0)/1000000,IF($C15="SD",F15,"")))</f>
        <v>0.20410003140899999</v>
      </c>
      <c r="M15" s="317" t="str">
        <f>IF(F15="","",IFERROR(VLOOKUP($A15,'[12]KI LA Data'!$D$6:$AF$701,M$2-M$1,0)/1000000,""))</f>
        <v/>
      </c>
      <c r="N15" s="317" t="str">
        <f>IF(F15="","",IFERROR(VLOOKUP($A15,'[12]KI LA Data'!$E$6:$AF$701,N$2-N$1,0)/1000000,""))</f>
        <v/>
      </c>
      <c r="O15" s="315" t="str">
        <f>IF(F15="","",IFERROR(VLOOKUP($A15,'[12]KI LA Data'!$F$6:$AF$701,O$2-O$1,0)/1000000,""))</f>
        <v/>
      </c>
      <c r="P15" s="317" t="str">
        <f>IFERROR(VLOOKUP($A15,'[12]KI LA Data'!$B$6:$AF$701,P$2-P$1,0)/1000000,IF($C15="SC",G15,""))</f>
        <v/>
      </c>
      <c r="Q15" s="291">
        <f>IFERROR(VLOOKUP($A15,'[12]KI LA Data'!$C$6:$AF$701,Q$2-Q$1,0)/1000000,IF($C15="SD",G15,""))</f>
        <v>2.0615170783600001</v>
      </c>
      <c r="R15" s="317" t="str">
        <f>IFERROR(VLOOKUP($A15,'[12]KI LA Data'!$D$6:$AF$701,R$2-R$1,0)/1000000,"")</f>
        <v/>
      </c>
      <c r="S15" s="317" t="str">
        <f>IFERROR(VLOOKUP($A15,'[12]KI LA Data'!$E$6:$AF$701,S$2-S$1,0)/1000000,"")</f>
        <v/>
      </c>
      <c r="T15" s="315" t="str">
        <f>IFERROR(VLOOKUP($A15,'[12]KI LA Data'!$F$6:$AF$701,T$2-T$1,0)/1000000,"")</f>
        <v/>
      </c>
      <c r="U15" s="317" t="str">
        <f t="shared" si="6"/>
        <v/>
      </c>
      <c r="V15" s="291">
        <f t="shared" si="5"/>
        <v>2.2656171097689999</v>
      </c>
      <c r="W15" s="317" t="str">
        <f t="shared" si="5"/>
        <v/>
      </c>
      <c r="X15" s="317" t="str">
        <f t="shared" si="5"/>
        <v/>
      </c>
      <c r="Y15" s="315" t="str">
        <f t="shared" si="5"/>
        <v/>
      </c>
      <c r="Z15" s="289"/>
      <c r="AA15" s="289" t="str">
        <f>VLOOKUP(A15,'[12]LA Data'!$A$35:$F$417,6,0)</f>
        <v>EE</v>
      </c>
    </row>
    <row r="16" spans="1:27" ht="15.75">
      <c r="A16" s="309" t="s">
        <v>664</v>
      </c>
      <c r="B16" s="309" t="s">
        <v>665</v>
      </c>
      <c r="C16" s="309" t="s">
        <v>626</v>
      </c>
      <c r="D16" s="316" t="s">
        <v>666</v>
      </c>
      <c r="E16" s="291">
        <f t="shared" si="7"/>
        <v>78.908249374228006</v>
      </c>
      <c r="F16" s="291">
        <f>IF(VLOOKUP($A16,'[12]KI LA Data'!$A$6:$AF$698,F$2,0)/1000000&lt;0,"",VLOOKUP($A16,'[12]KI LA Data'!$A$6:$AF$698,F$2,0)/1000000)</f>
        <v>23.291607533665001</v>
      </c>
      <c r="G16" s="291">
        <f>VLOOKUP($A16,'[12]KI LA Data'!$A$6:$AF$698,G$2,0)/1000000</f>
        <v>55.616641840562998</v>
      </c>
      <c r="H16" s="291">
        <f>VLOOKUP($A16,'[12]KI LA Data'!$A$6:$AF$698,H$2,0)/1000000</f>
        <v>37.606030543985</v>
      </c>
      <c r="I16" s="291">
        <f>VLOOKUP($A16,'[12]KI LA Data'!$A$6:$AF$698,I$2,0)/1000000</f>
        <v>51.445393702520782</v>
      </c>
      <c r="J16" s="315">
        <f>VLOOKUP($A16,'[12]KI LA Data'!$A$6:$AF$702,J$2,0)</f>
        <v>0</v>
      </c>
      <c r="K16" s="317">
        <f>IF(F16="","",IFERROR(VLOOKUP($A16,'[12]KI LA Data'!$B$6:$AF$701,K$2-K$1,0)/1000000,IF($C16="SC",F16,"")))</f>
        <v>20.770689069408</v>
      </c>
      <c r="L16" s="291">
        <f>IF(F16="","",IFERROR(VLOOKUP($A16,'[12]KI LA Data'!$C$6:$AF$701,L$2-L$1,0)/1000000,IF($C16="SD",F16,"")))</f>
        <v>2.5209184642579996</v>
      </c>
      <c r="M16" s="317" t="str">
        <f>IF(F16="","",IFERROR(VLOOKUP($A16,'[12]KI LA Data'!$D$6:$AF$701,M$2-M$1,0)/1000000,""))</f>
        <v/>
      </c>
      <c r="N16" s="317" t="str">
        <f>IF(F16="","",IFERROR(VLOOKUP($A16,'[12]KI LA Data'!$E$6:$AF$701,N$2-N$1,0)/1000000,""))</f>
        <v/>
      </c>
      <c r="O16" s="315" t="str">
        <f>IF(F16="","",IFERROR(VLOOKUP($A16,'[12]KI LA Data'!$F$6:$AF$701,O$2-O$1,0)/1000000,""))</f>
        <v/>
      </c>
      <c r="P16" s="317">
        <f>IFERROR(VLOOKUP($A16,'[12]KI LA Data'!$B$6:$AF$701,P$2-P$1,0)/1000000,IF($C16="SC",G16,""))</f>
        <v>46.284346010067999</v>
      </c>
      <c r="Q16" s="291">
        <f>IFERROR(VLOOKUP($A16,'[12]KI LA Data'!$C$6:$AF$701,Q$2-Q$1,0)/1000000,IF($C16="SD",G16,""))</f>
        <v>9.3322958304939991</v>
      </c>
      <c r="R16" s="317" t="str">
        <f>IFERROR(VLOOKUP($A16,'[12]KI LA Data'!$D$6:$AF$701,R$2-R$1,0)/1000000,"")</f>
        <v/>
      </c>
      <c r="S16" s="317" t="str">
        <f>IFERROR(VLOOKUP($A16,'[12]KI LA Data'!$E$6:$AF$701,S$2-S$1,0)/1000000,"")</f>
        <v/>
      </c>
      <c r="T16" s="315" t="str">
        <f>IFERROR(VLOOKUP($A16,'[12]KI LA Data'!$F$6:$AF$701,T$2-T$1,0)/1000000,"")</f>
        <v/>
      </c>
      <c r="U16" s="317">
        <f t="shared" si="6"/>
        <v>67.055035079475999</v>
      </c>
      <c r="V16" s="291">
        <f t="shared" si="5"/>
        <v>11.853214294751998</v>
      </c>
      <c r="W16" s="317" t="str">
        <f t="shared" si="5"/>
        <v/>
      </c>
      <c r="X16" s="317" t="str">
        <f t="shared" si="5"/>
        <v/>
      </c>
      <c r="Y16" s="315" t="str">
        <f t="shared" si="5"/>
        <v/>
      </c>
      <c r="Z16" s="289"/>
      <c r="AA16" s="289" t="str">
        <f>VLOOKUP(A16,'[12]LA Data'!$A$35:$F$417,6,0)</f>
        <v>L</v>
      </c>
    </row>
    <row r="17" spans="1:27" ht="15.75">
      <c r="A17" s="309" t="s">
        <v>667</v>
      </c>
      <c r="B17" s="309" t="s">
        <v>668</v>
      </c>
      <c r="C17" s="309" t="s">
        <v>626</v>
      </c>
      <c r="D17" s="316" t="s">
        <v>669</v>
      </c>
      <c r="E17" s="291">
        <f t="shared" si="7"/>
        <v>71.476195580645992</v>
      </c>
      <c r="F17" s="291">
        <f>IF(VLOOKUP($A17,'[12]KI LA Data'!$A$6:$AF$698,F$2,0)/1000000&lt;0,"",VLOOKUP($A17,'[12]KI LA Data'!$A$6:$AF$698,F$2,0)/1000000)</f>
        <v>14.864778750158001</v>
      </c>
      <c r="G17" s="291">
        <f>VLOOKUP($A17,'[12]KI LA Data'!$A$6:$AF$698,G$2,0)/1000000</f>
        <v>56.611416830487997</v>
      </c>
      <c r="H17" s="291">
        <f>VLOOKUP($A17,'[12]KI LA Data'!$A$6:$AF$698,H$2,0)/1000000</f>
        <v>18.953126456603002</v>
      </c>
      <c r="I17" s="291">
        <f>VLOOKUP($A17,'[12]KI LA Data'!$A$6:$AF$698,I$2,0)/1000000</f>
        <v>52.365560568201403</v>
      </c>
      <c r="J17" s="315">
        <f>VLOOKUP($A17,'[12]KI LA Data'!$A$6:$AF$702,J$2,0)</f>
        <v>0</v>
      </c>
      <c r="K17" s="317">
        <f>IF(F17="","",IFERROR(VLOOKUP($A17,'[12]KI LA Data'!$B$6:$AF$701,K$2-K$1,0)/1000000,IF($C17="SC",F17,"")))</f>
        <v>14.743764503129</v>
      </c>
      <c r="L17" s="291">
        <f>IF(F17="","",IFERROR(VLOOKUP($A17,'[12]KI LA Data'!$C$6:$AF$701,L$2-L$1,0)/1000000,IF($C17="SD",F17,"")))</f>
        <v>0.121014247029</v>
      </c>
      <c r="M17" s="317" t="str">
        <f>IF(F17="","",IFERROR(VLOOKUP($A17,'[12]KI LA Data'!$D$6:$AF$701,M$2-M$1,0)/1000000,""))</f>
        <v/>
      </c>
      <c r="N17" s="317" t="str">
        <f>IF(F17="","",IFERROR(VLOOKUP($A17,'[12]KI LA Data'!$E$6:$AF$701,N$2-N$1,0)/1000000,""))</f>
        <v/>
      </c>
      <c r="O17" s="315" t="str">
        <f>IF(F17="","",IFERROR(VLOOKUP($A17,'[12]KI LA Data'!$F$6:$AF$701,O$2-O$1,0)/1000000,""))</f>
        <v/>
      </c>
      <c r="P17" s="317">
        <f>IFERROR(VLOOKUP($A17,'[12]KI LA Data'!$B$6:$AF$701,P$2-P$1,0)/1000000,IF($C17="SC",G17,""))</f>
        <v>43.318704541704996</v>
      </c>
      <c r="Q17" s="291">
        <f>IFERROR(VLOOKUP($A17,'[12]KI LA Data'!$C$6:$AF$701,Q$2-Q$1,0)/1000000,IF($C17="SD",G17,""))</f>
        <v>13.292712288783001</v>
      </c>
      <c r="R17" s="317" t="str">
        <f>IFERROR(VLOOKUP($A17,'[12]KI LA Data'!$D$6:$AF$701,R$2-R$1,0)/1000000,"")</f>
        <v/>
      </c>
      <c r="S17" s="317" t="str">
        <f>IFERROR(VLOOKUP($A17,'[12]KI LA Data'!$E$6:$AF$701,S$2-S$1,0)/1000000,"")</f>
        <v/>
      </c>
      <c r="T17" s="315" t="str">
        <f>IFERROR(VLOOKUP($A17,'[12]KI LA Data'!$F$6:$AF$701,T$2-T$1,0)/1000000,"")</f>
        <v/>
      </c>
      <c r="U17" s="317">
        <f t="shared" si="6"/>
        <v>58.062469044833996</v>
      </c>
      <c r="V17" s="291">
        <f t="shared" si="5"/>
        <v>13.413726535812001</v>
      </c>
      <c r="W17" s="317" t="str">
        <f t="shared" si="5"/>
        <v/>
      </c>
      <c r="X17" s="317" t="str">
        <f t="shared" si="5"/>
        <v/>
      </c>
      <c r="Y17" s="315" t="str">
        <f t="shared" si="5"/>
        <v/>
      </c>
      <c r="Z17" s="289"/>
      <c r="AA17" s="289" t="str">
        <f>VLOOKUP(A17,'[12]LA Data'!$A$35:$F$417,6,0)</f>
        <v>L</v>
      </c>
    </row>
    <row r="18" spans="1:27" ht="15.75">
      <c r="A18" s="309" t="s">
        <v>575</v>
      </c>
      <c r="B18" s="309" t="s">
        <v>576</v>
      </c>
      <c r="C18" s="309" t="s">
        <v>531</v>
      </c>
      <c r="D18" s="316" t="s">
        <v>577</v>
      </c>
      <c r="E18" s="291">
        <f t="shared" si="7"/>
        <v>73.901869422971004</v>
      </c>
      <c r="F18" s="291">
        <f>IF(VLOOKUP($A18,'[12]KI LA Data'!$A$6:$AF$698,F$2,0)/1000000&lt;0,"",VLOOKUP($A18,'[12]KI LA Data'!$A$6:$AF$698,F$2,0)/1000000)</f>
        <v>19.021847369748997</v>
      </c>
      <c r="G18" s="291">
        <f>VLOOKUP($A18,'[12]KI LA Data'!$A$6:$AF$698,G$2,0)/1000000</f>
        <v>54.880022053222</v>
      </c>
      <c r="H18" s="291">
        <f>VLOOKUP($A18,'[12]KI LA Data'!$A$6:$AF$698,H$2,0)/1000000</f>
        <v>31.318018360659</v>
      </c>
      <c r="I18" s="291">
        <f>VLOOKUP($A18,'[12]KI LA Data'!$A$6:$AF$698,I$2,0)/1000000</f>
        <v>50.764020399230354</v>
      </c>
      <c r="J18" s="315">
        <f>VLOOKUP($A18,'[12]KI LA Data'!$A$6:$AF$702,J$2,0)</f>
        <v>0</v>
      </c>
      <c r="K18" s="317">
        <f>IF(F18="","",IFERROR(VLOOKUP($A18,'[12]KI LA Data'!$B$6:$AF$701,K$2-K$1,0)/1000000,IF($C18="SC",F18,"")))</f>
        <v>17.844847479972998</v>
      </c>
      <c r="L18" s="291">
        <f>IF(F18="","",IFERROR(VLOOKUP($A18,'[12]KI LA Data'!$C$6:$AF$701,L$2-L$1,0)/1000000,IF($C18="SD",F18,"")))</f>
        <v>1.176999889775</v>
      </c>
      <c r="M18" s="317" t="str">
        <f>IF(F18="","",IFERROR(VLOOKUP($A18,'[12]KI LA Data'!$D$6:$AF$701,M$2-M$1,0)/1000000,""))</f>
        <v/>
      </c>
      <c r="N18" s="317" t="str">
        <f>IF(F18="","",IFERROR(VLOOKUP($A18,'[12]KI LA Data'!$E$6:$AF$701,N$2-N$1,0)/1000000,""))</f>
        <v/>
      </c>
      <c r="O18" s="315" t="str">
        <f>IF(F18="","",IFERROR(VLOOKUP($A18,'[12]KI LA Data'!$F$6:$AF$701,O$2-O$1,0)/1000000,""))</f>
        <v/>
      </c>
      <c r="P18" s="317">
        <f>IFERROR(VLOOKUP($A18,'[12]KI LA Data'!$B$6:$AF$701,P$2-P$1,0)/1000000,IF($C18="SC",G18,""))</f>
        <v>47.981901601583999</v>
      </c>
      <c r="Q18" s="291">
        <f>IFERROR(VLOOKUP($A18,'[12]KI LA Data'!$C$6:$AF$701,Q$2-Q$1,0)/1000000,IF($C18="SD",G18,""))</f>
        <v>6.8981204516380004</v>
      </c>
      <c r="R18" s="317" t="str">
        <f>IFERROR(VLOOKUP($A18,'[12]KI LA Data'!$D$6:$AF$701,R$2-R$1,0)/1000000,"")</f>
        <v/>
      </c>
      <c r="S18" s="317" t="str">
        <f>IFERROR(VLOOKUP($A18,'[12]KI LA Data'!$E$6:$AF$701,S$2-S$1,0)/1000000,"")</f>
        <v/>
      </c>
      <c r="T18" s="315" t="str">
        <f>IFERROR(VLOOKUP($A18,'[12]KI LA Data'!$F$6:$AF$701,T$2-T$1,0)/1000000,"")</f>
        <v/>
      </c>
      <c r="U18" s="317">
        <f t="shared" si="6"/>
        <v>65.826749081556997</v>
      </c>
      <c r="V18" s="291">
        <f t="shared" si="5"/>
        <v>8.0751203414130011</v>
      </c>
      <c r="W18" s="317" t="str">
        <f t="shared" si="5"/>
        <v/>
      </c>
      <c r="X18" s="317" t="str">
        <f t="shared" si="5"/>
        <v/>
      </c>
      <c r="Y18" s="315" t="str">
        <f t="shared" si="5"/>
        <v/>
      </c>
      <c r="Z18" s="289"/>
      <c r="AA18" s="289" t="str">
        <f>VLOOKUP(A18,'[12]LA Data'!$A$35:$F$417,6,0)</f>
        <v>YH</v>
      </c>
    </row>
    <row r="19" spans="1:27" ht="15.75">
      <c r="A19" s="309" t="s">
        <v>768</v>
      </c>
      <c r="B19" s="309" t="s">
        <v>769</v>
      </c>
      <c r="C19" s="309" t="s">
        <v>39</v>
      </c>
      <c r="D19" s="316" t="s">
        <v>770</v>
      </c>
      <c r="E19" s="291">
        <f t="shared" si="7"/>
        <v>4.7049364989539999</v>
      </c>
      <c r="F19" s="291">
        <f>IF(VLOOKUP($A19,'[12]KI LA Data'!$A$6:$AF$698,F$2,0)/1000000&lt;0,"",VLOOKUP($A19,'[12]KI LA Data'!$A$6:$AF$698,F$2,0)/1000000)</f>
        <v>1.6883961696679999</v>
      </c>
      <c r="G19" s="291">
        <f>VLOOKUP($A19,'[12]KI LA Data'!$A$6:$AF$698,G$2,0)/1000000</f>
        <v>3.0165403292860002</v>
      </c>
      <c r="H19" s="291">
        <f>VLOOKUP($A19,'[12]KI LA Data'!$A$6:$AF$698,H$2,0)/1000000</f>
        <v>-5.0399904144160006</v>
      </c>
      <c r="I19" s="291">
        <f>VLOOKUP($A19,'[12]KI LA Data'!$A$6:$AF$698,I$2,0)/1000000</f>
        <v>2.7902998045895506</v>
      </c>
      <c r="J19" s="315">
        <f>VLOOKUP($A19,'[12]KI LA Data'!$A$6:$AF$702,J$2,0)</f>
        <v>0.5</v>
      </c>
      <c r="K19" s="317" t="str">
        <f>IF(F19="","",IFERROR(VLOOKUP($A19,'[12]KI LA Data'!$B$6:$AF$701,K$2-K$1,0)/1000000,IF($C19="SC",F19,"")))</f>
        <v/>
      </c>
      <c r="L19" s="291">
        <f>IF(F19="","",IFERROR(VLOOKUP($A19,'[12]KI LA Data'!$C$6:$AF$701,L$2-L$1,0)/1000000,IF($C19="SD",F19,"")))</f>
        <v>1.6883961696679999</v>
      </c>
      <c r="M19" s="317" t="str">
        <f>IF(F19="","",IFERROR(VLOOKUP($A19,'[12]KI LA Data'!$D$6:$AF$701,M$2-M$1,0)/1000000,""))</f>
        <v/>
      </c>
      <c r="N19" s="317" t="str">
        <f>IF(F19="","",IFERROR(VLOOKUP($A19,'[12]KI LA Data'!$E$6:$AF$701,N$2-N$1,0)/1000000,""))</f>
        <v/>
      </c>
      <c r="O19" s="315" t="str">
        <f>IF(F19="","",IFERROR(VLOOKUP($A19,'[12]KI LA Data'!$F$6:$AF$701,O$2-O$1,0)/1000000,""))</f>
        <v/>
      </c>
      <c r="P19" s="317" t="str">
        <f>IFERROR(VLOOKUP($A19,'[12]KI LA Data'!$B$6:$AF$701,P$2-P$1,0)/1000000,IF($C19="SC",G19,""))</f>
        <v/>
      </c>
      <c r="Q19" s="291">
        <f>IFERROR(VLOOKUP($A19,'[12]KI LA Data'!$C$6:$AF$701,Q$2-Q$1,0)/1000000,IF($C19="SD",G19,""))</f>
        <v>3.0165403292860002</v>
      </c>
      <c r="R19" s="317" t="str">
        <f>IFERROR(VLOOKUP($A19,'[12]KI LA Data'!$D$6:$AF$701,R$2-R$1,0)/1000000,"")</f>
        <v/>
      </c>
      <c r="S19" s="317" t="str">
        <f>IFERROR(VLOOKUP($A19,'[12]KI LA Data'!$E$6:$AF$701,S$2-S$1,0)/1000000,"")</f>
        <v/>
      </c>
      <c r="T19" s="315" t="str">
        <f>IFERROR(VLOOKUP($A19,'[12]KI LA Data'!$F$6:$AF$701,T$2-T$1,0)/1000000,"")</f>
        <v/>
      </c>
      <c r="U19" s="317" t="str">
        <f t="shared" si="6"/>
        <v/>
      </c>
      <c r="V19" s="291">
        <f t="shared" si="5"/>
        <v>4.7049364989539999</v>
      </c>
      <c r="W19" s="317" t="str">
        <f t="shared" si="5"/>
        <v/>
      </c>
      <c r="X19" s="317" t="str">
        <f t="shared" si="5"/>
        <v/>
      </c>
      <c r="Y19" s="315" t="str">
        <f t="shared" si="5"/>
        <v/>
      </c>
      <c r="Z19" s="289"/>
      <c r="AA19" s="289" t="str">
        <f>VLOOKUP(A19,'[12]LA Data'!$A$35:$F$417,6,0)</f>
        <v>NW</v>
      </c>
    </row>
    <row r="20" spans="1:27" ht="15.75">
      <c r="A20" s="309" t="s">
        <v>1098</v>
      </c>
      <c r="B20" s="309" t="s">
        <v>1099</v>
      </c>
      <c r="C20" s="309" t="s">
        <v>39</v>
      </c>
      <c r="D20" s="316" t="s">
        <v>1100</v>
      </c>
      <c r="E20" s="291">
        <f t="shared" si="7"/>
        <v>5.7777355656189995</v>
      </c>
      <c r="F20" s="291">
        <f>IF(VLOOKUP($A20,'[12]KI LA Data'!$A$6:$AF$698,F$2,0)/1000000&lt;0,"",VLOOKUP($A20,'[12]KI LA Data'!$A$6:$AF$698,F$2,0)/1000000)</f>
        <v>0.28201560761799999</v>
      </c>
      <c r="G20" s="291">
        <f>VLOOKUP($A20,'[12]KI LA Data'!$A$6:$AF$698,G$2,0)/1000000</f>
        <v>5.4957199580009997</v>
      </c>
      <c r="H20" s="291">
        <f>VLOOKUP($A20,'[12]KI LA Data'!$A$6:$AF$698,H$2,0)/1000000</f>
        <v>-25.441974606934998</v>
      </c>
      <c r="I20" s="291">
        <f>VLOOKUP($A20,'[12]KI LA Data'!$A$6:$AF$698,I$2,0)/1000000</f>
        <v>5.0835409611509244</v>
      </c>
      <c r="J20" s="315">
        <f>VLOOKUP($A20,'[12]KI LA Data'!$A$6:$AF$702,J$2,0)</f>
        <v>0.5</v>
      </c>
      <c r="K20" s="317" t="str">
        <f>IF(F20="","",IFERROR(VLOOKUP($A20,'[12]KI LA Data'!$B$6:$AF$701,K$2-K$1,0)/1000000,IF($C20="SC",F20,"")))</f>
        <v/>
      </c>
      <c r="L20" s="291">
        <f>IF(F20="","",IFERROR(VLOOKUP($A20,'[12]KI LA Data'!$C$6:$AF$701,L$2-L$1,0)/1000000,IF($C20="SD",F20,"")))</f>
        <v>0.28201560761799999</v>
      </c>
      <c r="M20" s="317" t="str">
        <f>IF(F20="","",IFERROR(VLOOKUP($A20,'[12]KI LA Data'!$D$6:$AF$701,M$2-M$1,0)/1000000,""))</f>
        <v/>
      </c>
      <c r="N20" s="317" t="str">
        <f>IF(F20="","",IFERROR(VLOOKUP($A20,'[12]KI LA Data'!$E$6:$AF$701,N$2-N$1,0)/1000000,""))</f>
        <v/>
      </c>
      <c r="O20" s="315" t="str">
        <f>IF(F20="","",IFERROR(VLOOKUP($A20,'[12]KI LA Data'!$F$6:$AF$701,O$2-O$1,0)/1000000,""))</f>
        <v/>
      </c>
      <c r="P20" s="317" t="str">
        <f>IFERROR(VLOOKUP($A20,'[12]KI LA Data'!$B$6:$AF$701,P$2-P$1,0)/1000000,IF($C20="SC",G20,""))</f>
        <v/>
      </c>
      <c r="Q20" s="291">
        <f>IFERROR(VLOOKUP($A20,'[12]KI LA Data'!$C$6:$AF$701,Q$2-Q$1,0)/1000000,IF($C20="SD",G20,""))</f>
        <v>5.4957199580009997</v>
      </c>
      <c r="R20" s="317" t="str">
        <f>IFERROR(VLOOKUP($A20,'[12]KI LA Data'!$D$6:$AF$701,R$2-R$1,0)/1000000,"")</f>
        <v/>
      </c>
      <c r="S20" s="317" t="str">
        <f>IFERROR(VLOOKUP($A20,'[12]KI LA Data'!$E$6:$AF$701,S$2-S$1,0)/1000000,"")</f>
        <v/>
      </c>
      <c r="T20" s="315" t="str">
        <f>IFERROR(VLOOKUP($A20,'[12]KI LA Data'!$F$6:$AF$701,T$2-T$1,0)/1000000,"")</f>
        <v/>
      </c>
      <c r="U20" s="317" t="str">
        <f t="shared" si="6"/>
        <v/>
      </c>
      <c r="V20" s="291">
        <f t="shared" si="5"/>
        <v>5.7777355656189995</v>
      </c>
      <c r="W20" s="317" t="str">
        <f t="shared" si="5"/>
        <v/>
      </c>
      <c r="X20" s="317" t="str">
        <f t="shared" si="5"/>
        <v/>
      </c>
      <c r="Y20" s="315" t="str">
        <f t="shared" si="5"/>
        <v/>
      </c>
      <c r="Z20" s="289"/>
      <c r="AA20" s="289" t="str">
        <f>VLOOKUP(A20,'[12]LA Data'!$A$35:$F$417,6,0)</f>
        <v>EE</v>
      </c>
    </row>
    <row r="21" spans="1:27" ht="15.75">
      <c r="A21" s="309" t="s">
        <v>75</v>
      </c>
      <c r="B21" s="309" t="s">
        <v>76</v>
      </c>
      <c r="C21" s="309" t="s">
        <v>39</v>
      </c>
      <c r="D21" s="316" t="s">
        <v>77</v>
      </c>
      <c r="E21" s="291">
        <f t="shared" si="7"/>
        <v>3.2467386157189999</v>
      </c>
      <c r="F21" s="291">
        <f>IF(VLOOKUP($A21,'[12]KI LA Data'!$A$6:$AF$698,F$2,0)/1000000&lt;0,"",VLOOKUP($A21,'[12]KI LA Data'!$A$6:$AF$698,F$2,0)/1000000)</f>
        <v>0.30470580562900001</v>
      </c>
      <c r="G21" s="291">
        <f>VLOOKUP($A21,'[12]KI LA Data'!$A$6:$AF$698,G$2,0)/1000000</f>
        <v>2.9420328100899997</v>
      </c>
      <c r="H21" s="291">
        <f>VLOOKUP($A21,'[12]KI LA Data'!$A$6:$AF$698,H$2,0)/1000000</f>
        <v>-26.284385012540003</v>
      </c>
      <c r="I21" s="291">
        <f>VLOOKUP($A21,'[12]KI LA Data'!$A$6:$AF$698,I$2,0)/1000000</f>
        <v>2.7213803493332498</v>
      </c>
      <c r="J21" s="315">
        <f>VLOOKUP($A21,'[12]KI LA Data'!$A$6:$AF$702,J$2,0)</f>
        <v>0.5</v>
      </c>
      <c r="K21" s="317" t="str">
        <f>IF(F21="","",IFERROR(VLOOKUP($A21,'[12]KI LA Data'!$B$6:$AF$701,K$2-K$1,0)/1000000,IF($C21="SC",F21,"")))</f>
        <v/>
      </c>
      <c r="L21" s="291">
        <f>IF(F21="","",IFERROR(VLOOKUP($A21,'[12]KI LA Data'!$C$6:$AF$701,L$2-L$1,0)/1000000,IF($C21="SD",F21,"")))</f>
        <v>0.30470580562900001</v>
      </c>
      <c r="M21" s="317" t="str">
        <f>IF(F21="","",IFERROR(VLOOKUP($A21,'[12]KI LA Data'!$D$6:$AF$701,M$2-M$1,0)/1000000,""))</f>
        <v/>
      </c>
      <c r="N21" s="317" t="str">
        <f>IF(F21="","",IFERROR(VLOOKUP($A21,'[12]KI LA Data'!$E$6:$AF$701,N$2-N$1,0)/1000000,""))</f>
        <v/>
      </c>
      <c r="O21" s="315" t="str">
        <f>IF(F21="","",IFERROR(VLOOKUP($A21,'[12]KI LA Data'!$F$6:$AF$701,O$2-O$1,0)/1000000,""))</f>
        <v/>
      </c>
      <c r="P21" s="317" t="str">
        <f>IFERROR(VLOOKUP($A21,'[12]KI LA Data'!$B$6:$AF$701,P$2-P$1,0)/1000000,IF($C21="SC",G21,""))</f>
        <v/>
      </c>
      <c r="Q21" s="291">
        <f>IFERROR(VLOOKUP($A21,'[12]KI LA Data'!$C$6:$AF$701,Q$2-Q$1,0)/1000000,IF($C21="SD",G21,""))</f>
        <v>2.9420328100899997</v>
      </c>
      <c r="R21" s="317" t="str">
        <f>IFERROR(VLOOKUP($A21,'[12]KI LA Data'!$D$6:$AF$701,R$2-R$1,0)/1000000,"")</f>
        <v/>
      </c>
      <c r="S21" s="317" t="str">
        <f>IFERROR(VLOOKUP($A21,'[12]KI LA Data'!$E$6:$AF$701,S$2-S$1,0)/1000000,"")</f>
        <v/>
      </c>
      <c r="T21" s="315" t="str">
        <f>IFERROR(VLOOKUP($A21,'[12]KI LA Data'!$F$6:$AF$701,T$2-T$1,0)/1000000,"")</f>
        <v/>
      </c>
      <c r="U21" s="317" t="str">
        <f t="shared" si="6"/>
        <v/>
      </c>
      <c r="V21" s="291">
        <f t="shared" si="5"/>
        <v>3.2467386157189999</v>
      </c>
      <c r="W21" s="317" t="str">
        <f t="shared" si="5"/>
        <v/>
      </c>
      <c r="X21" s="317" t="str">
        <f t="shared" si="5"/>
        <v/>
      </c>
      <c r="Y21" s="315" t="str">
        <f t="shared" si="5"/>
        <v/>
      </c>
      <c r="Z21" s="289"/>
      <c r="AA21" s="289" t="str">
        <f>VLOOKUP(A21,'[12]LA Data'!$A$35:$F$417,6,0)</f>
        <v>SE</v>
      </c>
    </row>
    <row r="22" spans="1:27" ht="15.75">
      <c r="A22" s="309" t="s">
        <v>342</v>
      </c>
      <c r="B22" s="309" t="s">
        <v>343</v>
      </c>
      <c r="C22" s="309" t="s">
        <v>39</v>
      </c>
      <c r="D22" s="316" t="s">
        <v>344</v>
      </c>
      <c r="E22" s="291">
        <f t="shared" si="7"/>
        <v>4.6438565748410001</v>
      </c>
      <c r="F22" s="291">
        <f>IF(VLOOKUP($A22,'[12]KI LA Data'!$A$6:$AF$698,F$2,0)/1000000&lt;0,"",VLOOKUP($A22,'[12]KI LA Data'!$A$6:$AF$698,F$2,0)/1000000)</f>
        <v>0.73400380168300006</v>
      </c>
      <c r="G22" s="291">
        <f>VLOOKUP($A22,'[12]KI LA Data'!$A$6:$AF$698,G$2,0)/1000000</f>
        <v>3.9098527731579997</v>
      </c>
      <c r="H22" s="291">
        <f>VLOOKUP($A22,'[12]KI LA Data'!$A$6:$AF$698,H$2,0)/1000000</f>
        <v>-12.788833101469001</v>
      </c>
      <c r="I22" s="291">
        <f>VLOOKUP($A22,'[12]KI LA Data'!$A$6:$AF$698,I$2,0)/1000000</f>
        <v>3.6166138151711502</v>
      </c>
      <c r="J22" s="315">
        <f>VLOOKUP($A22,'[12]KI LA Data'!$A$6:$AF$702,J$2,0)</f>
        <v>0.5</v>
      </c>
      <c r="K22" s="317" t="str">
        <f>IF(F22="","",IFERROR(VLOOKUP($A22,'[12]KI LA Data'!$B$6:$AF$701,K$2-K$1,0)/1000000,IF($C22="SC",F22,"")))</f>
        <v/>
      </c>
      <c r="L22" s="291">
        <f>IF(F22="","",IFERROR(VLOOKUP($A22,'[12]KI LA Data'!$C$6:$AF$701,L$2-L$1,0)/1000000,IF($C22="SD",F22,"")))</f>
        <v>0.73400380168300006</v>
      </c>
      <c r="M22" s="317" t="str">
        <f>IF(F22="","",IFERROR(VLOOKUP($A22,'[12]KI LA Data'!$D$6:$AF$701,M$2-M$1,0)/1000000,""))</f>
        <v/>
      </c>
      <c r="N22" s="317" t="str">
        <f>IF(F22="","",IFERROR(VLOOKUP($A22,'[12]KI LA Data'!$E$6:$AF$701,N$2-N$1,0)/1000000,""))</f>
        <v/>
      </c>
      <c r="O22" s="315" t="str">
        <f>IF(F22="","",IFERROR(VLOOKUP($A22,'[12]KI LA Data'!$F$6:$AF$701,O$2-O$1,0)/1000000,""))</f>
        <v/>
      </c>
      <c r="P22" s="317" t="str">
        <f>IFERROR(VLOOKUP($A22,'[12]KI LA Data'!$B$6:$AF$701,P$2-P$1,0)/1000000,IF($C22="SC",G22,""))</f>
        <v/>
      </c>
      <c r="Q22" s="291">
        <f>IFERROR(VLOOKUP($A22,'[12]KI LA Data'!$C$6:$AF$701,Q$2-Q$1,0)/1000000,IF($C22="SD",G22,""))</f>
        <v>3.9098527731579997</v>
      </c>
      <c r="R22" s="317" t="str">
        <f>IFERROR(VLOOKUP($A22,'[12]KI LA Data'!$D$6:$AF$701,R$2-R$1,0)/1000000,"")</f>
        <v/>
      </c>
      <c r="S22" s="317" t="str">
        <f>IFERROR(VLOOKUP($A22,'[12]KI LA Data'!$E$6:$AF$701,S$2-S$1,0)/1000000,"")</f>
        <v/>
      </c>
      <c r="T22" s="315" t="str">
        <f>IFERROR(VLOOKUP($A22,'[12]KI LA Data'!$F$6:$AF$701,T$2-T$1,0)/1000000,"")</f>
        <v/>
      </c>
      <c r="U22" s="317" t="str">
        <f t="shared" si="6"/>
        <v/>
      </c>
      <c r="V22" s="291">
        <f t="shared" si="5"/>
        <v>4.6438565748410001</v>
      </c>
      <c r="W22" s="317" t="str">
        <f t="shared" si="5"/>
        <v/>
      </c>
      <c r="X22" s="317" t="str">
        <f t="shared" si="5"/>
        <v/>
      </c>
      <c r="Y22" s="315" t="str">
        <f t="shared" si="5"/>
        <v/>
      </c>
      <c r="Z22" s="289"/>
      <c r="AA22" s="289" t="str">
        <f>VLOOKUP(A22,'[12]LA Data'!$A$35:$F$417,6,0)</f>
        <v>EM</v>
      </c>
    </row>
    <row r="23" spans="1:27" ht="15.75">
      <c r="A23" s="309" t="s">
        <v>813</v>
      </c>
      <c r="B23" s="309" t="s">
        <v>814</v>
      </c>
      <c r="C23" s="309" t="s">
        <v>726</v>
      </c>
      <c r="D23" s="316" t="s">
        <v>815</v>
      </c>
      <c r="E23" s="291">
        <f t="shared" si="7"/>
        <v>27.217615895243995</v>
      </c>
      <c r="F23" s="291">
        <f>IF(VLOOKUP($A23,'[12]KI LA Data'!$A$6:$AF$698,F$2,0)/1000000&lt;0,"",VLOOKUP($A23,'[12]KI LA Data'!$A$6:$AF$698,F$2,0)/1000000)</f>
        <v>4.3837963171159995</v>
      </c>
      <c r="G23" s="291">
        <f>VLOOKUP($A23,'[12]KI LA Data'!$A$6:$AF$698,G$2,0)/1000000</f>
        <v>22.833819578127997</v>
      </c>
      <c r="H23" s="291">
        <f>VLOOKUP($A23,'[12]KI LA Data'!$A$6:$AF$698,H$2,0)/1000000</f>
        <v>-9.1908459667409996</v>
      </c>
      <c r="I23" s="291">
        <f>VLOOKUP($A23,'[12]KI LA Data'!$A$6:$AF$698,I$2,0)/1000000</f>
        <v>21.121283109768399</v>
      </c>
      <c r="J23" s="315">
        <f>VLOOKUP($A23,'[12]KI LA Data'!$A$6:$AF$702,J$2,0)</f>
        <v>0.286993</v>
      </c>
      <c r="K23" s="317">
        <f>IF(F23="","",IFERROR(VLOOKUP($A23,'[12]KI LA Data'!$B$6:$AF$701,K$2-K$1,0)/1000000,IF($C23="SC",F23,"")))</f>
        <v>4.6657295809979997</v>
      </c>
      <c r="L23" s="291">
        <f>IF(F23="","",IFERROR(VLOOKUP($A23,'[12]KI LA Data'!$C$6:$AF$701,L$2-L$1,0)/1000000,IF($C23="SD",F23,"")))</f>
        <v>-0.28193326388099998</v>
      </c>
      <c r="M23" s="317" t="str">
        <f>IF(F23="","",IFERROR(VLOOKUP($A23,'[12]KI LA Data'!$D$6:$AF$701,M$2-M$1,0)/1000000,""))</f>
        <v/>
      </c>
      <c r="N23" s="317" t="str">
        <f>IF(F23="","",IFERROR(VLOOKUP($A23,'[12]KI LA Data'!$E$6:$AF$701,N$2-N$1,0)/1000000,""))</f>
        <v/>
      </c>
      <c r="O23" s="315" t="str">
        <f>IF(F23="","",IFERROR(VLOOKUP($A23,'[12]KI LA Data'!$F$6:$AF$701,O$2-O$1,0)/1000000,""))</f>
        <v/>
      </c>
      <c r="P23" s="317">
        <f>IFERROR(VLOOKUP($A23,'[12]KI LA Data'!$B$6:$AF$701,P$2-P$1,0)/1000000,IF($C23="SC",G23,""))</f>
        <v>18.432702962475002</v>
      </c>
      <c r="Q23" s="291">
        <f>IFERROR(VLOOKUP($A23,'[12]KI LA Data'!$C$6:$AF$701,Q$2-Q$1,0)/1000000,IF($C23="SD",G23,""))</f>
        <v>4.4011166156539998</v>
      </c>
      <c r="R23" s="317" t="str">
        <f>IFERROR(VLOOKUP($A23,'[12]KI LA Data'!$D$6:$AF$701,R$2-R$1,0)/1000000,"")</f>
        <v/>
      </c>
      <c r="S23" s="317" t="str">
        <f>IFERROR(VLOOKUP($A23,'[12]KI LA Data'!$E$6:$AF$701,S$2-S$1,0)/1000000,"")</f>
        <v/>
      </c>
      <c r="T23" s="315" t="str">
        <f>IFERROR(VLOOKUP($A23,'[12]KI LA Data'!$F$6:$AF$701,T$2-T$1,0)/1000000,"")</f>
        <v/>
      </c>
      <c r="U23" s="317">
        <f t="shared" si="6"/>
        <v>23.098432543473002</v>
      </c>
      <c r="V23" s="291">
        <f t="shared" si="5"/>
        <v>4.1191833517729997</v>
      </c>
      <c r="W23" s="317" t="str">
        <f t="shared" si="5"/>
        <v/>
      </c>
      <c r="X23" s="317" t="str">
        <f t="shared" si="5"/>
        <v/>
      </c>
      <c r="Y23" s="315" t="str">
        <f t="shared" si="5"/>
        <v/>
      </c>
      <c r="Z23" s="289"/>
      <c r="AA23" s="289" t="str">
        <f>VLOOKUP(A23,'[12]LA Data'!$A$35:$F$417,6,0)</f>
        <v>SW</v>
      </c>
    </row>
    <row r="24" spans="1:27" ht="15.75">
      <c r="A24" s="309" t="s">
        <v>1047</v>
      </c>
      <c r="B24" s="309" t="s">
        <v>1048</v>
      </c>
      <c r="C24" s="309" t="s">
        <v>726</v>
      </c>
      <c r="D24" s="316" t="s">
        <v>1049</v>
      </c>
      <c r="E24" s="291">
        <f t="shared" si="7"/>
        <v>41.180709818861999</v>
      </c>
      <c r="F24" s="291">
        <f>IF(VLOOKUP($A24,'[12]KI LA Data'!$A$6:$AF$698,F$2,0)/1000000&lt;0,"",VLOOKUP($A24,'[12]KI LA Data'!$A$6:$AF$698,F$2,0)/1000000)</f>
        <v>10.201232754074001</v>
      </c>
      <c r="G24" s="291">
        <f>VLOOKUP($A24,'[12]KI LA Data'!$A$6:$AF$698,G$2,0)/1000000</f>
        <v>30.979477064788</v>
      </c>
      <c r="H24" s="291">
        <f>VLOOKUP($A24,'[12]KI LA Data'!$A$6:$AF$698,H$2,0)/1000000</f>
        <v>2.2342583943059999</v>
      </c>
      <c r="I24" s="291">
        <f>VLOOKUP($A24,'[12]KI LA Data'!$A$6:$AF$698,I$2,0)/1000000</f>
        <v>28.656016284928899</v>
      </c>
      <c r="J24" s="315">
        <f>VLOOKUP($A24,'[12]KI LA Data'!$A$6:$AF$702,J$2,0)</f>
        <v>0</v>
      </c>
      <c r="K24" s="317">
        <f>IF(F24="","",IFERROR(VLOOKUP($A24,'[12]KI LA Data'!$B$6:$AF$701,K$2-K$1,0)/1000000,IF($C24="SC",F24,"")))</f>
        <v>9.9915946884049998</v>
      </c>
      <c r="L24" s="291">
        <f>IF(F24="","",IFERROR(VLOOKUP($A24,'[12]KI LA Data'!$C$6:$AF$701,L$2-L$1,0)/1000000,IF($C24="SD",F24,"")))</f>
        <v>0.20963806566900001</v>
      </c>
      <c r="M24" s="317" t="str">
        <f>IF(F24="","",IFERROR(VLOOKUP($A24,'[12]KI LA Data'!$D$6:$AF$701,M$2-M$1,0)/1000000,""))</f>
        <v/>
      </c>
      <c r="N24" s="317" t="str">
        <f>IF(F24="","",IFERROR(VLOOKUP($A24,'[12]KI LA Data'!$E$6:$AF$701,N$2-N$1,0)/1000000,""))</f>
        <v/>
      </c>
      <c r="O24" s="315" t="str">
        <f>IF(F24="","",IFERROR(VLOOKUP($A24,'[12]KI LA Data'!$F$6:$AF$701,O$2-O$1,0)/1000000,""))</f>
        <v/>
      </c>
      <c r="P24" s="317">
        <f>IFERROR(VLOOKUP($A24,'[12]KI LA Data'!$B$6:$AF$701,P$2-P$1,0)/1000000,IF($C24="SC",G24,""))</f>
        <v>25.372349946970001</v>
      </c>
      <c r="Q24" s="291">
        <f>IFERROR(VLOOKUP($A24,'[12]KI LA Data'!$C$6:$AF$701,Q$2-Q$1,0)/1000000,IF($C24="SD",G24,""))</f>
        <v>5.6071271178169999</v>
      </c>
      <c r="R24" s="317" t="str">
        <f>IFERROR(VLOOKUP($A24,'[12]KI LA Data'!$D$6:$AF$701,R$2-R$1,0)/1000000,"")</f>
        <v/>
      </c>
      <c r="S24" s="317" t="str">
        <f>IFERROR(VLOOKUP($A24,'[12]KI LA Data'!$E$6:$AF$701,S$2-S$1,0)/1000000,"")</f>
        <v/>
      </c>
      <c r="T24" s="315" t="str">
        <f>IFERROR(VLOOKUP($A24,'[12]KI LA Data'!$F$6:$AF$701,T$2-T$1,0)/1000000,"")</f>
        <v/>
      </c>
      <c r="U24" s="317">
        <f t="shared" si="6"/>
        <v>35.363944635374999</v>
      </c>
      <c r="V24" s="291">
        <f t="shared" si="5"/>
        <v>5.8167651834859999</v>
      </c>
      <c r="W24" s="317" t="str">
        <f t="shared" si="5"/>
        <v/>
      </c>
      <c r="X24" s="317" t="str">
        <f t="shared" si="5"/>
        <v/>
      </c>
      <c r="Y24" s="315" t="str">
        <f t="shared" si="5"/>
        <v/>
      </c>
      <c r="Z24" s="289"/>
      <c r="AA24" s="289" t="str">
        <f>VLOOKUP(A24,'[12]LA Data'!$A$35:$F$417,6,0)</f>
        <v>EE</v>
      </c>
    </row>
    <row r="25" spans="1:27" ht="15.75">
      <c r="A25" s="309" t="s">
        <v>1116</v>
      </c>
      <c r="B25" s="309" t="s">
        <v>1117</v>
      </c>
      <c r="C25" s="309" t="s">
        <v>512</v>
      </c>
      <c r="D25" s="316" t="s">
        <v>1118</v>
      </c>
      <c r="E25" s="291">
        <f t="shared" si="7"/>
        <v>8.5832453798419994</v>
      </c>
      <c r="F25" s="291">
        <f>IF(VLOOKUP($A25,'[12]KI LA Data'!$A$6:$AF$698,F$2,0)/1000000&lt;0,"",VLOOKUP($A25,'[12]KI LA Data'!$A$6:$AF$698,F$2,0)/1000000)</f>
        <v>2.8557097063170001</v>
      </c>
      <c r="G25" s="291">
        <f>VLOOKUP($A25,'[12]KI LA Data'!$A$6:$AF$698,G$2,0)/1000000</f>
        <v>5.7275356735249998</v>
      </c>
      <c r="H25" s="291">
        <f>VLOOKUP($A25,'[12]KI LA Data'!$A$6:$AF$698,H$2,0)/1000000</f>
        <v>3.6777087687879999</v>
      </c>
      <c r="I25" s="291">
        <f>VLOOKUP($A25,'[12]KI LA Data'!$A$6:$AF$698,I$2,0)/1000000</f>
        <v>5.297970498010625</v>
      </c>
      <c r="J25" s="315">
        <f>VLOOKUP($A25,'[12]KI LA Data'!$A$6:$AF$702,J$2,0)</f>
        <v>0</v>
      </c>
      <c r="K25" s="317" t="str">
        <f>IF(F25="","",IFERROR(VLOOKUP($A25,'[12]KI LA Data'!$B$6:$AF$701,K$2-K$1,0)/1000000,IF($C25="SC",F25,"")))</f>
        <v/>
      </c>
      <c r="L25" s="291" t="str">
        <f>IF(F25="","",IFERROR(VLOOKUP($A25,'[12]KI LA Data'!$C$6:$AF$701,L$2-L$1,0)/1000000,IF($C25="SD",F25,"")))</f>
        <v/>
      </c>
      <c r="M25" s="317">
        <f>IF(F25="","",IFERROR(VLOOKUP($A25,'[12]KI LA Data'!$D$6:$AF$701,M$2-M$1,0)/1000000,""))</f>
        <v>2.8557097063170001</v>
      </c>
      <c r="N25" s="317" t="str">
        <f>IF(F25="","",IFERROR(VLOOKUP($A25,'[12]KI LA Data'!$E$6:$AF$701,N$2-N$1,0)/1000000,""))</f>
        <v/>
      </c>
      <c r="O25" s="315" t="str">
        <f>IF(F25="","",IFERROR(VLOOKUP($A25,'[12]KI LA Data'!$F$6:$AF$701,O$2-O$1,0)/1000000,""))</f>
        <v/>
      </c>
      <c r="P25" s="317" t="str">
        <f>IFERROR(VLOOKUP($A25,'[12]KI LA Data'!$B$6:$AF$701,P$2-P$1,0)/1000000,IF($C25="SC",G25,""))</f>
        <v/>
      </c>
      <c r="Q25" s="291" t="str">
        <f>IFERROR(VLOOKUP($A25,'[12]KI LA Data'!$C$6:$AF$701,Q$2-Q$1,0)/1000000,IF($C25="SD",G25,""))</f>
        <v/>
      </c>
      <c r="R25" s="317">
        <f>IFERROR(VLOOKUP($A25,'[12]KI LA Data'!$D$6:$AF$701,R$2-R$1,0)/1000000,"")</f>
        <v>5.7275356735249998</v>
      </c>
      <c r="S25" s="317" t="str">
        <f>IFERROR(VLOOKUP($A25,'[12]KI LA Data'!$E$6:$AF$701,S$2-S$1,0)/1000000,"")</f>
        <v/>
      </c>
      <c r="T25" s="315" t="str">
        <f>IFERROR(VLOOKUP($A25,'[12]KI LA Data'!$F$6:$AF$701,T$2-T$1,0)/1000000,"")</f>
        <v/>
      </c>
      <c r="U25" s="317" t="str">
        <f t="shared" si="6"/>
        <v/>
      </c>
      <c r="V25" s="291" t="str">
        <f t="shared" si="5"/>
        <v/>
      </c>
      <c r="W25" s="317">
        <f t="shared" si="5"/>
        <v>8.5832453798419994</v>
      </c>
      <c r="X25" s="317" t="str">
        <f t="shared" si="5"/>
        <v/>
      </c>
      <c r="Y25" s="315" t="str">
        <f t="shared" si="5"/>
        <v/>
      </c>
      <c r="Z25" s="289"/>
      <c r="AA25" s="289" t="str">
        <f>VLOOKUP(A25,'[12]LA Data'!$A$35:$F$417,6,0)</f>
        <v>EE</v>
      </c>
    </row>
    <row r="26" spans="1:27" ht="15.75">
      <c r="A26" s="309" t="s">
        <v>1143</v>
      </c>
      <c r="B26" s="309" t="s">
        <v>1144</v>
      </c>
      <c r="C26" s="309" t="s">
        <v>512</v>
      </c>
      <c r="D26" s="316" t="s">
        <v>1145</v>
      </c>
      <c r="E26" s="291">
        <f t="shared" si="7"/>
        <v>10.349078441375999</v>
      </c>
      <c r="F26" s="291">
        <f>IF(VLOOKUP($A26,'[12]KI LA Data'!$A$6:$AF$698,F$2,0)/1000000&lt;0,"",VLOOKUP($A26,'[12]KI LA Data'!$A$6:$AF$698,F$2,0)/1000000)</f>
        <v>3.4790947547840001</v>
      </c>
      <c r="G26" s="291">
        <f>VLOOKUP($A26,'[12]KI LA Data'!$A$6:$AF$698,G$2,0)/1000000</f>
        <v>6.8699836865919996</v>
      </c>
      <c r="H26" s="291">
        <f>VLOOKUP($A26,'[12]KI LA Data'!$A$6:$AF$698,H$2,0)/1000000</f>
        <v>1.8449000708450001</v>
      </c>
      <c r="I26" s="291">
        <f>VLOOKUP($A26,'[12]KI LA Data'!$A$6:$AF$698,I$2,0)/1000000</f>
        <v>6.3547349100975996</v>
      </c>
      <c r="J26" s="315">
        <f>VLOOKUP($A26,'[12]KI LA Data'!$A$6:$AF$702,J$2,0)</f>
        <v>0</v>
      </c>
      <c r="K26" s="317" t="str">
        <f>IF(F26="","",IFERROR(VLOOKUP($A26,'[12]KI LA Data'!$B$6:$AF$701,K$2-K$1,0)/1000000,IF($C26="SC",F26,"")))</f>
        <v/>
      </c>
      <c r="L26" s="291" t="str">
        <f>IF(F26="","",IFERROR(VLOOKUP($A26,'[12]KI LA Data'!$C$6:$AF$701,L$2-L$1,0)/1000000,IF($C26="SD",F26,"")))</f>
        <v/>
      </c>
      <c r="M26" s="317">
        <f>IF(F26="","",IFERROR(VLOOKUP($A26,'[12]KI LA Data'!$D$6:$AF$701,M$2-M$1,0)/1000000,""))</f>
        <v>3.4790947547840001</v>
      </c>
      <c r="N26" s="317" t="str">
        <f>IF(F26="","",IFERROR(VLOOKUP($A26,'[12]KI LA Data'!$E$6:$AF$701,N$2-N$1,0)/1000000,""))</f>
        <v/>
      </c>
      <c r="O26" s="315" t="str">
        <f>IF(F26="","",IFERROR(VLOOKUP($A26,'[12]KI LA Data'!$F$6:$AF$701,O$2-O$1,0)/1000000,""))</f>
        <v/>
      </c>
      <c r="P26" s="317" t="str">
        <f>IFERROR(VLOOKUP($A26,'[12]KI LA Data'!$B$6:$AF$701,P$2-P$1,0)/1000000,IF($C26="SC",G26,""))</f>
        <v/>
      </c>
      <c r="Q26" s="291" t="str">
        <f>IFERROR(VLOOKUP($A26,'[12]KI LA Data'!$C$6:$AF$701,Q$2-Q$1,0)/1000000,IF($C26="SD",G26,""))</f>
        <v/>
      </c>
      <c r="R26" s="317">
        <f>IFERROR(VLOOKUP($A26,'[12]KI LA Data'!$D$6:$AF$701,R$2-R$1,0)/1000000,"")</f>
        <v>6.8699836865919996</v>
      </c>
      <c r="S26" s="317" t="str">
        <f>IFERROR(VLOOKUP($A26,'[12]KI LA Data'!$E$6:$AF$701,S$2-S$1,0)/1000000,"")</f>
        <v/>
      </c>
      <c r="T26" s="315" t="str">
        <f>IFERROR(VLOOKUP($A26,'[12]KI LA Data'!$F$6:$AF$701,T$2-T$1,0)/1000000,"")</f>
        <v/>
      </c>
      <c r="U26" s="317" t="str">
        <f t="shared" si="6"/>
        <v/>
      </c>
      <c r="V26" s="291" t="str">
        <f t="shared" si="5"/>
        <v/>
      </c>
      <c r="W26" s="317">
        <f t="shared" si="5"/>
        <v>10.349078441375999</v>
      </c>
      <c r="X26" s="317" t="str">
        <f t="shared" si="5"/>
        <v/>
      </c>
      <c r="Y26" s="315" t="str">
        <f t="shared" si="5"/>
        <v/>
      </c>
      <c r="Z26" s="289"/>
      <c r="AA26" s="289" t="str">
        <f>VLOOKUP(A26,'[12]LA Data'!$A$35:$F$417,6,0)</f>
        <v>SE</v>
      </c>
    </row>
    <row r="27" spans="1:27" ht="15.75">
      <c r="A27" s="309" t="s">
        <v>670</v>
      </c>
      <c r="B27" s="309" t="s">
        <v>671</v>
      </c>
      <c r="C27" s="309" t="s">
        <v>626</v>
      </c>
      <c r="D27" s="316" t="s">
        <v>672</v>
      </c>
      <c r="E27" s="291">
        <f t="shared" si="7"/>
        <v>43.855800255039995</v>
      </c>
      <c r="F27" s="291">
        <f>IF(VLOOKUP($A27,'[12]KI LA Data'!$A$6:$AF$698,F$2,0)/1000000&lt;0,"",VLOOKUP($A27,'[12]KI LA Data'!$A$6:$AF$698,F$2,0)/1000000)</f>
        <v>8.5266340780479997</v>
      </c>
      <c r="G27" s="291">
        <f>VLOOKUP($A27,'[12]KI LA Data'!$A$6:$AF$698,G$2,0)/1000000</f>
        <v>35.329166176991997</v>
      </c>
      <c r="H27" s="291">
        <f>VLOOKUP($A27,'[12]KI LA Data'!$A$6:$AF$698,H$2,0)/1000000</f>
        <v>16.233796894691</v>
      </c>
      <c r="I27" s="291">
        <f>VLOOKUP($A27,'[12]KI LA Data'!$A$6:$AF$698,I$2,0)/1000000</f>
        <v>32.6794787137176</v>
      </c>
      <c r="J27" s="315">
        <f>VLOOKUP($A27,'[12]KI LA Data'!$A$6:$AF$702,J$2,0)</f>
        <v>0</v>
      </c>
      <c r="K27" s="317">
        <f>IF(F27="","",IFERROR(VLOOKUP($A27,'[12]KI LA Data'!$B$6:$AF$701,K$2-K$1,0)/1000000,IF($C27="SC",F27,"")))</f>
        <v>8.4051423363059996</v>
      </c>
      <c r="L27" s="291">
        <f>IF(F27="","",IFERROR(VLOOKUP($A27,'[12]KI LA Data'!$C$6:$AF$701,L$2-L$1,0)/1000000,IF($C27="SD",F27,"")))</f>
        <v>0.121491741742</v>
      </c>
      <c r="M27" s="317" t="str">
        <f>IF(F27="","",IFERROR(VLOOKUP($A27,'[12]KI LA Data'!$D$6:$AF$701,M$2-M$1,0)/1000000,""))</f>
        <v/>
      </c>
      <c r="N27" s="317" t="str">
        <f>IF(F27="","",IFERROR(VLOOKUP($A27,'[12]KI LA Data'!$E$6:$AF$701,N$2-N$1,0)/1000000,""))</f>
        <v/>
      </c>
      <c r="O27" s="315" t="str">
        <f>IF(F27="","",IFERROR(VLOOKUP($A27,'[12]KI LA Data'!$F$6:$AF$701,O$2-O$1,0)/1000000,""))</f>
        <v/>
      </c>
      <c r="P27" s="317">
        <f>IFERROR(VLOOKUP($A27,'[12]KI LA Data'!$B$6:$AF$701,P$2-P$1,0)/1000000,IF($C27="SC",G27,""))</f>
        <v>28.092545710804998</v>
      </c>
      <c r="Q27" s="291">
        <f>IFERROR(VLOOKUP($A27,'[12]KI LA Data'!$C$6:$AF$701,Q$2-Q$1,0)/1000000,IF($C27="SD",G27,""))</f>
        <v>7.2366204661870004</v>
      </c>
      <c r="R27" s="317" t="str">
        <f>IFERROR(VLOOKUP($A27,'[12]KI LA Data'!$D$6:$AF$701,R$2-R$1,0)/1000000,"")</f>
        <v/>
      </c>
      <c r="S27" s="317" t="str">
        <f>IFERROR(VLOOKUP($A27,'[12]KI LA Data'!$E$6:$AF$701,S$2-S$1,0)/1000000,"")</f>
        <v/>
      </c>
      <c r="T27" s="315" t="str">
        <f>IFERROR(VLOOKUP($A27,'[12]KI LA Data'!$F$6:$AF$701,T$2-T$1,0)/1000000,"")</f>
        <v/>
      </c>
      <c r="U27" s="317">
        <f t="shared" si="6"/>
        <v>36.497688047110998</v>
      </c>
      <c r="V27" s="291">
        <f t="shared" si="5"/>
        <v>7.3581122079290004</v>
      </c>
      <c r="W27" s="317" t="str">
        <f t="shared" si="5"/>
        <v/>
      </c>
      <c r="X27" s="317" t="str">
        <f t="shared" si="5"/>
        <v/>
      </c>
      <c r="Y27" s="315" t="str">
        <f t="shared" si="5"/>
        <v/>
      </c>
      <c r="Z27" s="289"/>
      <c r="AA27" s="289" t="str">
        <f>VLOOKUP(A27,'[12]LA Data'!$A$35:$F$417,6,0)</f>
        <v>L</v>
      </c>
    </row>
    <row r="28" spans="1:27" ht="15.75">
      <c r="A28" s="309" t="s">
        <v>602</v>
      </c>
      <c r="B28" s="309" t="s">
        <v>1</v>
      </c>
      <c r="C28" s="309" t="s">
        <v>531</v>
      </c>
      <c r="D28" s="316" t="s">
        <v>2</v>
      </c>
      <c r="E28" s="291">
        <f t="shared" si="7"/>
        <v>489.27721926602692</v>
      </c>
      <c r="F28" s="291">
        <f>IF(VLOOKUP($A28,'[12]KI LA Data'!$A$6:$AF$698,F$2,0)/1000000&lt;0,"",VLOOKUP($A28,'[12]KI LA Data'!$A$6:$AF$698,F$2,0)/1000000)</f>
        <v>143.99173002746099</v>
      </c>
      <c r="G28" s="291">
        <f>VLOOKUP($A28,'[12]KI LA Data'!$A$6:$AF$698,G$2,0)/1000000</f>
        <v>345.28548923856596</v>
      </c>
      <c r="H28" s="291">
        <f>VLOOKUP($A28,'[12]KI LA Data'!$A$6:$AF$698,H$2,0)/1000000</f>
        <v>146.65164687518001</v>
      </c>
      <c r="I28" s="291">
        <f>VLOOKUP($A28,'[12]KI LA Data'!$A$6:$AF$698,I$2,0)/1000000</f>
        <v>319.38907754567356</v>
      </c>
      <c r="J28" s="315">
        <f>VLOOKUP($A28,'[12]KI LA Data'!$A$6:$AF$702,J$2,0)</f>
        <v>0</v>
      </c>
      <c r="K28" s="317">
        <f>IF(F28="","",IFERROR(VLOOKUP($A28,'[12]KI LA Data'!$B$6:$AF$701,K$2-K$1,0)/1000000,IF($C28="SC",F28,"")))</f>
        <v>130.89624275582099</v>
      </c>
      <c r="L28" s="291">
        <f>IF(F28="","",IFERROR(VLOOKUP($A28,'[12]KI LA Data'!$C$6:$AF$701,L$2-L$1,0)/1000000,IF($C28="SD",F28,"")))</f>
        <v>13.095487271640001</v>
      </c>
      <c r="M28" s="317" t="str">
        <f>IF(F28="","",IFERROR(VLOOKUP($A28,'[12]KI LA Data'!$D$6:$AF$701,M$2-M$1,0)/1000000,""))</f>
        <v/>
      </c>
      <c r="N28" s="317" t="str">
        <f>IF(F28="","",IFERROR(VLOOKUP($A28,'[12]KI LA Data'!$E$6:$AF$701,N$2-N$1,0)/1000000,""))</f>
        <v/>
      </c>
      <c r="O28" s="315" t="str">
        <f>IF(F28="","",IFERROR(VLOOKUP($A28,'[12]KI LA Data'!$F$6:$AF$701,O$2-O$1,0)/1000000,""))</f>
        <v/>
      </c>
      <c r="P28" s="317">
        <f>IFERROR(VLOOKUP($A28,'[12]KI LA Data'!$B$6:$AF$701,P$2-P$1,0)/1000000,IF($C28="SC",G28,""))</f>
        <v>294.4729777156</v>
      </c>
      <c r="Q28" s="291">
        <f>IFERROR(VLOOKUP($A28,'[12]KI LA Data'!$C$6:$AF$701,Q$2-Q$1,0)/1000000,IF($C28="SD",G28,""))</f>
        <v>50.812511522965998</v>
      </c>
      <c r="R28" s="317" t="str">
        <f>IFERROR(VLOOKUP($A28,'[12]KI LA Data'!$D$6:$AF$701,R$2-R$1,0)/1000000,"")</f>
        <v/>
      </c>
      <c r="S28" s="317" t="str">
        <f>IFERROR(VLOOKUP($A28,'[12]KI LA Data'!$E$6:$AF$701,S$2-S$1,0)/1000000,"")</f>
        <v/>
      </c>
      <c r="T28" s="315" t="str">
        <f>IFERROR(VLOOKUP($A28,'[12]KI LA Data'!$F$6:$AF$701,T$2-T$1,0)/1000000,"")</f>
        <v/>
      </c>
      <c r="U28" s="317">
        <f t="shared" si="6"/>
        <v>425.36922047142099</v>
      </c>
      <c r="V28" s="291">
        <f t="shared" si="5"/>
        <v>63.907998794606002</v>
      </c>
      <c r="W28" s="317" t="str">
        <f t="shared" si="5"/>
        <v/>
      </c>
      <c r="X28" s="317" t="str">
        <f t="shared" si="5"/>
        <v/>
      </c>
      <c r="Y28" s="315" t="str">
        <f t="shared" si="5"/>
        <v/>
      </c>
      <c r="Z28" s="289"/>
      <c r="AA28" s="289" t="str">
        <f>VLOOKUP(A28,'[12]LA Data'!$A$35:$F$417,6,0)</f>
        <v>WM</v>
      </c>
    </row>
    <row r="29" spans="1:27" ht="15.75">
      <c r="A29" s="309" t="s">
        <v>231</v>
      </c>
      <c r="B29" s="309" t="s">
        <v>232</v>
      </c>
      <c r="C29" s="309" t="s">
        <v>39</v>
      </c>
      <c r="D29" s="316" t="s">
        <v>233</v>
      </c>
      <c r="E29" s="291">
        <f t="shared" si="7"/>
        <v>2.3168696230370003</v>
      </c>
      <c r="F29" s="291">
        <f>IF(VLOOKUP($A29,'[12]KI LA Data'!$A$6:$AF$698,F$2,0)/1000000&lt;0,"",VLOOKUP($A29,'[12]KI LA Data'!$A$6:$AF$698,F$2,0)/1000000)</f>
        <v>0.16711419934900001</v>
      </c>
      <c r="G29" s="291">
        <f>VLOOKUP($A29,'[12]KI LA Data'!$A$6:$AF$698,G$2,0)/1000000</f>
        <v>2.1497554236880001</v>
      </c>
      <c r="H29" s="291">
        <f>VLOOKUP($A29,'[12]KI LA Data'!$A$6:$AF$698,H$2,0)/1000000</f>
        <v>-14.121503447353</v>
      </c>
      <c r="I29" s="291">
        <f>VLOOKUP($A29,'[12]KI LA Data'!$A$6:$AF$698,I$2,0)/1000000</f>
        <v>1.9885237669114002</v>
      </c>
      <c r="J29" s="315">
        <f>VLOOKUP($A29,'[12]KI LA Data'!$A$6:$AF$702,J$2,0)</f>
        <v>0.5</v>
      </c>
      <c r="K29" s="317" t="str">
        <f>IF(F29="","",IFERROR(VLOOKUP($A29,'[12]KI LA Data'!$B$6:$AF$701,K$2-K$1,0)/1000000,IF($C29="SC",F29,"")))</f>
        <v/>
      </c>
      <c r="L29" s="291">
        <f>IF(F29="","",IFERROR(VLOOKUP($A29,'[12]KI LA Data'!$C$6:$AF$701,L$2-L$1,0)/1000000,IF($C29="SD",F29,"")))</f>
        <v>0.16711419934900001</v>
      </c>
      <c r="M29" s="317" t="str">
        <f>IF(F29="","",IFERROR(VLOOKUP($A29,'[12]KI LA Data'!$D$6:$AF$701,M$2-M$1,0)/1000000,""))</f>
        <v/>
      </c>
      <c r="N29" s="317" t="str">
        <f>IF(F29="","",IFERROR(VLOOKUP($A29,'[12]KI LA Data'!$E$6:$AF$701,N$2-N$1,0)/1000000,""))</f>
        <v/>
      </c>
      <c r="O29" s="315" t="str">
        <f>IF(F29="","",IFERROR(VLOOKUP($A29,'[12]KI LA Data'!$F$6:$AF$701,O$2-O$1,0)/1000000,""))</f>
        <v/>
      </c>
      <c r="P29" s="317" t="str">
        <f>IFERROR(VLOOKUP($A29,'[12]KI LA Data'!$B$6:$AF$701,P$2-P$1,0)/1000000,IF($C29="SC",G29,""))</f>
        <v/>
      </c>
      <c r="Q29" s="291">
        <f>IFERROR(VLOOKUP($A29,'[12]KI LA Data'!$C$6:$AF$701,Q$2-Q$1,0)/1000000,IF($C29="SD",G29,""))</f>
        <v>2.1497554236880001</v>
      </c>
      <c r="R29" s="317" t="str">
        <f>IFERROR(VLOOKUP($A29,'[12]KI LA Data'!$D$6:$AF$701,R$2-R$1,0)/1000000,"")</f>
        <v/>
      </c>
      <c r="S29" s="317" t="str">
        <f>IFERROR(VLOOKUP($A29,'[12]KI LA Data'!$E$6:$AF$701,S$2-S$1,0)/1000000,"")</f>
        <v/>
      </c>
      <c r="T29" s="315" t="str">
        <f>IFERROR(VLOOKUP($A29,'[12]KI LA Data'!$F$6:$AF$701,T$2-T$1,0)/1000000,"")</f>
        <v/>
      </c>
      <c r="U29" s="317" t="str">
        <f t="shared" si="6"/>
        <v/>
      </c>
      <c r="V29" s="291">
        <f t="shared" si="5"/>
        <v>2.3168696230370003</v>
      </c>
      <c r="W29" s="317" t="str">
        <f t="shared" si="5"/>
        <v/>
      </c>
      <c r="X29" s="317" t="str">
        <f t="shared" si="5"/>
        <v/>
      </c>
      <c r="Y29" s="315" t="str">
        <f t="shared" si="5"/>
        <v/>
      </c>
      <c r="Z29" s="289"/>
      <c r="AA29" s="289" t="str">
        <f>VLOOKUP(A29,'[12]LA Data'!$A$35:$F$417,6,0)</f>
        <v>EM</v>
      </c>
    </row>
    <row r="30" spans="1:27" ht="15.75">
      <c r="A30" s="309" t="s">
        <v>987</v>
      </c>
      <c r="B30" s="309" t="s">
        <v>988</v>
      </c>
      <c r="C30" s="309" t="s">
        <v>726</v>
      </c>
      <c r="D30" s="316" t="s">
        <v>989</v>
      </c>
      <c r="E30" s="291">
        <f t="shared" si="7"/>
        <v>60.794929028311998</v>
      </c>
      <c r="F30" s="291">
        <f>IF(VLOOKUP($A30,'[12]KI LA Data'!$A$6:$AF$698,F$2,0)/1000000&lt;0,"",VLOOKUP($A30,'[12]KI LA Data'!$A$6:$AF$698,F$2,0)/1000000)</f>
        <v>17.837022792140001</v>
      </c>
      <c r="G30" s="291">
        <f>VLOOKUP($A30,'[12]KI LA Data'!$A$6:$AF$698,G$2,0)/1000000</f>
        <v>42.957906236172001</v>
      </c>
      <c r="H30" s="291">
        <f>VLOOKUP($A30,'[12]KI LA Data'!$A$6:$AF$698,H$2,0)/1000000</f>
        <v>23.246374724403001</v>
      </c>
      <c r="I30" s="291">
        <f>VLOOKUP($A30,'[12]KI LA Data'!$A$6:$AF$698,I$2,0)/1000000</f>
        <v>39.736063268459098</v>
      </c>
      <c r="J30" s="315">
        <f>VLOOKUP($A30,'[12]KI LA Data'!$A$6:$AF$702,J$2,0)</f>
        <v>0</v>
      </c>
      <c r="K30" s="317">
        <f>IF(F30="","",IFERROR(VLOOKUP($A30,'[12]KI LA Data'!$B$6:$AF$701,K$2-K$1,0)/1000000,IF($C30="SC",F30,"")))</f>
        <v>16.091246273648999</v>
      </c>
      <c r="L30" s="291">
        <f>IF(F30="","",IFERROR(VLOOKUP($A30,'[12]KI LA Data'!$C$6:$AF$701,L$2-L$1,0)/1000000,IF($C30="SD",F30,"")))</f>
        <v>1.7457765184909999</v>
      </c>
      <c r="M30" s="317" t="str">
        <f>IF(F30="","",IFERROR(VLOOKUP($A30,'[12]KI LA Data'!$D$6:$AF$701,M$2-M$1,0)/1000000,""))</f>
        <v/>
      </c>
      <c r="N30" s="317" t="str">
        <f>IF(F30="","",IFERROR(VLOOKUP($A30,'[12]KI LA Data'!$E$6:$AF$701,N$2-N$1,0)/1000000,""))</f>
        <v/>
      </c>
      <c r="O30" s="315" t="str">
        <f>IF(F30="","",IFERROR(VLOOKUP($A30,'[12]KI LA Data'!$F$6:$AF$701,O$2-O$1,0)/1000000,""))</f>
        <v/>
      </c>
      <c r="P30" s="317">
        <f>IFERROR(VLOOKUP($A30,'[12]KI LA Data'!$B$6:$AF$701,P$2-P$1,0)/1000000,IF($C30="SC",G30,""))</f>
        <v>35.782021734063996</v>
      </c>
      <c r="Q30" s="291">
        <f>IFERROR(VLOOKUP($A30,'[12]KI LA Data'!$C$6:$AF$701,Q$2-Q$1,0)/1000000,IF($C30="SD",G30,""))</f>
        <v>7.1758845021080004</v>
      </c>
      <c r="R30" s="317" t="str">
        <f>IFERROR(VLOOKUP($A30,'[12]KI LA Data'!$D$6:$AF$701,R$2-R$1,0)/1000000,"")</f>
        <v/>
      </c>
      <c r="S30" s="317" t="str">
        <f>IFERROR(VLOOKUP($A30,'[12]KI LA Data'!$E$6:$AF$701,S$2-S$1,0)/1000000,"")</f>
        <v/>
      </c>
      <c r="T30" s="315" t="str">
        <f>IFERROR(VLOOKUP($A30,'[12]KI LA Data'!$F$6:$AF$701,T$2-T$1,0)/1000000,"")</f>
        <v/>
      </c>
      <c r="U30" s="317">
        <f t="shared" si="6"/>
        <v>51.873268007712994</v>
      </c>
      <c r="V30" s="291">
        <f t="shared" si="5"/>
        <v>8.9216610205990001</v>
      </c>
      <c r="W30" s="317" t="str">
        <f t="shared" si="5"/>
        <v/>
      </c>
      <c r="X30" s="317" t="str">
        <f t="shared" si="5"/>
        <v/>
      </c>
      <c r="Y30" s="315" t="str">
        <f t="shared" si="5"/>
        <v/>
      </c>
      <c r="Z30" s="289"/>
      <c r="AA30" s="289" t="str">
        <f>VLOOKUP(A30,'[12]LA Data'!$A$35:$F$417,6,0)</f>
        <v>NW</v>
      </c>
    </row>
    <row r="31" spans="1:27" ht="15.75">
      <c r="A31" s="309" t="s">
        <v>993</v>
      </c>
      <c r="B31" s="309" t="s">
        <v>994</v>
      </c>
      <c r="C31" s="309" t="s">
        <v>726</v>
      </c>
      <c r="D31" s="316" t="s">
        <v>995</v>
      </c>
      <c r="E31" s="291">
        <f t="shared" si="7"/>
        <v>66.254156475015009</v>
      </c>
      <c r="F31" s="291">
        <f>IF(VLOOKUP($A31,'[12]KI LA Data'!$A$6:$AF$698,F$2,0)/1000000&lt;0,"",VLOOKUP($A31,'[12]KI LA Data'!$A$6:$AF$698,F$2,0)/1000000)</f>
        <v>19.690740784286</v>
      </c>
      <c r="G31" s="291">
        <f>VLOOKUP($A31,'[12]KI LA Data'!$A$6:$AF$698,G$2,0)/1000000</f>
        <v>46.563415690729002</v>
      </c>
      <c r="H31" s="291">
        <f>VLOOKUP($A31,'[12]KI LA Data'!$A$6:$AF$698,H$2,0)/1000000</f>
        <v>23.593508580090003</v>
      </c>
      <c r="I31" s="291">
        <f>VLOOKUP($A31,'[12]KI LA Data'!$A$6:$AF$698,I$2,0)/1000000</f>
        <v>43.071159513924329</v>
      </c>
      <c r="J31" s="315">
        <f>VLOOKUP($A31,'[12]KI LA Data'!$A$6:$AF$702,J$2,0)</f>
        <v>0</v>
      </c>
      <c r="K31" s="317">
        <f>IF(F31="","",IFERROR(VLOOKUP($A31,'[12]KI LA Data'!$B$6:$AF$701,K$2-K$1,0)/1000000,IF($C31="SC",F31,"")))</f>
        <v>17.843451231114997</v>
      </c>
      <c r="L31" s="291">
        <f>IF(F31="","",IFERROR(VLOOKUP($A31,'[12]KI LA Data'!$C$6:$AF$701,L$2-L$1,0)/1000000,IF($C31="SD",F31,"")))</f>
        <v>1.8472895531719999</v>
      </c>
      <c r="M31" s="317" t="str">
        <f>IF(F31="","",IFERROR(VLOOKUP($A31,'[12]KI LA Data'!$D$6:$AF$701,M$2-M$1,0)/1000000,""))</f>
        <v/>
      </c>
      <c r="N31" s="317" t="str">
        <f>IF(F31="","",IFERROR(VLOOKUP($A31,'[12]KI LA Data'!$E$6:$AF$701,N$2-N$1,0)/1000000,""))</f>
        <v/>
      </c>
      <c r="O31" s="315" t="str">
        <f>IF(F31="","",IFERROR(VLOOKUP($A31,'[12]KI LA Data'!$F$6:$AF$701,O$2-O$1,0)/1000000,""))</f>
        <v/>
      </c>
      <c r="P31" s="317">
        <f>IFERROR(VLOOKUP($A31,'[12]KI LA Data'!$B$6:$AF$701,P$2-P$1,0)/1000000,IF($C31="SC",G31,""))</f>
        <v>39.706867172108005</v>
      </c>
      <c r="Q31" s="291">
        <f>IFERROR(VLOOKUP($A31,'[12]KI LA Data'!$C$6:$AF$701,Q$2-Q$1,0)/1000000,IF($C31="SD",G31,""))</f>
        <v>6.8565485186210005</v>
      </c>
      <c r="R31" s="317" t="str">
        <f>IFERROR(VLOOKUP($A31,'[12]KI LA Data'!$D$6:$AF$701,R$2-R$1,0)/1000000,"")</f>
        <v/>
      </c>
      <c r="S31" s="317" t="str">
        <f>IFERROR(VLOOKUP($A31,'[12]KI LA Data'!$E$6:$AF$701,S$2-S$1,0)/1000000,"")</f>
        <v/>
      </c>
      <c r="T31" s="315" t="str">
        <f>IFERROR(VLOOKUP($A31,'[12]KI LA Data'!$F$6:$AF$701,T$2-T$1,0)/1000000,"")</f>
        <v/>
      </c>
      <c r="U31" s="317">
        <f t="shared" si="6"/>
        <v>57.550318403223002</v>
      </c>
      <c r="V31" s="291">
        <f t="shared" si="5"/>
        <v>8.7038380717930011</v>
      </c>
      <c r="W31" s="317" t="str">
        <f t="shared" si="5"/>
        <v/>
      </c>
      <c r="X31" s="317" t="str">
        <f t="shared" si="5"/>
        <v/>
      </c>
      <c r="Y31" s="315" t="str">
        <f t="shared" si="5"/>
        <v/>
      </c>
      <c r="Z31" s="289"/>
      <c r="AA31" s="289" t="str">
        <f>VLOOKUP(A31,'[12]LA Data'!$A$35:$F$417,6,0)</f>
        <v>NW</v>
      </c>
    </row>
    <row r="32" spans="1:27" ht="15.75">
      <c r="A32" s="309" t="s">
        <v>786</v>
      </c>
      <c r="B32" s="309" t="s">
        <v>787</v>
      </c>
      <c r="C32" s="309" t="s">
        <v>39</v>
      </c>
      <c r="D32" s="316" t="s">
        <v>788</v>
      </c>
      <c r="E32" s="291">
        <f t="shared" si="7"/>
        <v>4.378701865679</v>
      </c>
      <c r="F32" s="291">
        <f>IF(VLOOKUP($A32,'[12]KI LA Data'!$A$6:$AF$698,F$2,0)/1000000&lt;0,"",VLOOKUP($A32,'[12]KI LA Data'!$A$6:$AF$698,F$2,0)/1000000)</f>
        <v>1.5578987828090001</v>
      </c>
      <c r="G32" s="291">
        <f>VLOOKUP($A32,'[12]KI LA Data'!$A$6:$AF$698,G$2,0)/1000000</f>
        <v>2.8208030828699999</v>
      </c>
      <c r="H32" s="291">
        <f>VLOOKUP($A32,'[12]KI LA Data'!$A$6:$AF$698,H$2,0)/1000000</f>
        <v>-5.526619430917</v>
      </c>
      <c r="I32" s="291">
        <f>VLOOKUP($A32,'[12]KI LA Data'!$A$6:$AF$698,I$2,0)/1000000</f>
        <v>2.6092428516547503</v>
      </c>
      <c r="J32" s="315">
        <f>VLOOKUP($A32,'[12]KI LA Data'!$A$6:$AF$702,J$2,0)</f>
        <v>0.5</v>
      </c>
      <c r="K32" s="317" t="str">
        <f>IF(F32="","",IFERROR(VLOOKUP($A32,'[12]KI LA Data'!$B$6:$AF$701,K$2-K$1,0)/1000000,IF($C32="SC",F32,"")))</f>
        <v/>
      </c>
      <c r="L32" s="291">
        <f>IF(F32="","",IFERROR(VLOOKUP($A32,'[12]KI LA Data'!$C$6:$AF$701,L$2-L$1,0)/1000000,IF($C32="SD",F32,"")))</f>
        <v>1.5578987828090001</v>
      </c>
      <c r="M32" s="317" t="str">
        <f>IF(F32="","",IFERROR(VLOOKUP($A32,'[12]KI LA Data'!$D$6:$AF$701,M$2-M$1,0)/1000000,""))</f>
        <v/>
      </c>
      <c r="N32" s="317" t="str">
        <f>IF(F32="","",IFERROR(VLOOKUP($A32,'[12]KI LA Data'!$E$6:$AF$701,N$2-N$1,0)/1000000,""))</f>
        <v/>
      </c>
      <c r="O32" s="315" t="str">
        <f>IF(F32="","",IFERROR(VLOOKUP($A32,'[12]KI LA Data'!$F$6:$AF$701,O$2-O$1,0)/1000000,""))</f>
        <v/>
      </c>
      <c r="P32" s="317" t="str">
        <f>IFERROR(VLOOKUP($A32,'[12]KI LA Data'!$B$6:$AF$701,P$2-P$1,0)/1000000,IF($C32="SC",G32,""))</f>
        <v/>
      </c>
      <c r="Q32" s="291">
        <f>IFERROR(VLOOKUP($A32,'[12]KI LA Data'!$C$6:$AF$701,Q$2-Q$1,0)/1000000,IF($C32="SD",G32,""))</f>
        <v>2.8208030828699999</v>
      </c>
      <c r="R32" s="317" t="str">
        <f>IFERROR(VLOOKUP($A32,'[12]KI LA Data'!$D$6:$AF$701,R$2-R$1,0)/1000000,"")</f>
        <v/>
      </c>
      <c r="S32" s="317" t="str">
        <f>IFERROR(VLOOKUP($A32,'[12]KI LA Data'!$E$6:$AF$701,S$2-S$1,0)/1000000,"")</f>
        <v/>
      </c>
      <c r="T32" s="315" t="str">
        <f>IFERROR(VLOOKUP($A32,'[12]KI LA Data'!$F$6:$AF$701,T$2-T$1,0)/1000000,"")</f>
        <v/>
      </c>
      <c r="U32" s="317" t="str">
        <f t="shared" si="6"/>
        <v/>
      </c>
      <c r="V32" s="291">
        <f t="shared" si="5"/>
        <v>4.378701865679</v>
      </c>
      <c r="W32" s="317" t="str">
        <f t="shared" si="5"/>
        <v/>
      </c>
      <c r="X32" s="317" t="str">
        <f t="shared" si="5"/>
        <v/>
      </c>
      <c r="Y32" s="315" t="str">
        <f t="shared" si="5"/>
        <v/>
      </c>
      <c r="Z32" s="289"/>
      <c r="AA32" s="289" t="str">
        <f>VLOOKUP(A32,'[12]LA Data'!$A$35:$F$417,6,0)</f>
        <v>EM</v>
      </c>
    </row>
    <row r="33" spans="1:27" ht="15.75">
      <c r="A33" s="309" t="s">
        <v>529</v>
      </c>
      <c r="B33" s="309" t="s">
        <v>530</v>
      </c>
      <c r="C33" s="309" t="s">
        <v>531</v>
      </c>
      <c r="D33" s="316" t="s">
        <v>532</v>
      </c>
      <c r="E33" s="291">
        <f t="shared" si="7"/>
        <v>89.016003501941</v>
      </c>
      <c r="F33" s="291">
        <f>IF(VLOOKUP($A33,'[12]KI LA Data'!$A$6:$AF$698,F$2,0)/1000000&lt;0,"",VLOOKUP($A33,'[12]KI LA Data'!$A$6:$AF$698,F$2,0)/1000000)</f>
        <v>23.317323784113999</v>
      </c>
      <c r="G33" s="291">
        <f>VLOOKUP($A33,'[12]KI LA Data'!$A$6:$AF$698,G$2,0)/1000000</f>
        <v>65.698679717827005</v>
      </c>
      <c r="H33" s="291">
        <f>VLOOKUP($A33,'[12]KI LA Data'!$A$6:$AF$698,H$2,0)/1000000</f>
        <v>25.493459163457</v>
      </c>
      <c r="I33" s="291">
        <f>VLOOKUP($A33,'[12]KI LA Data'!$A$6:$AF$698,I$2,0)/1000000</f>
        <v>60.771278738989977</v>
      </c>
      <c r="J33" s="315">
        <f>VLOOKUP($A33,'[12]KI LA Data'!$A$6:$AF$702,J$2,0)</f>
        <v>0</v>
      </c>
      <c r="K33" s="317">
        <f>IF(F33="","",IFERROR(VLOOKUP($A33,'[12]KI LA Data'!$B$6:$AF$701,K$2-K$1,0)/1000000,IF($C33="SC",F33,"")))</f>
        <v>21.682842753743</v>
      </c>
      <c r="L33" s="291">
        <f>IF(F33="","",IFERROR(VLOOKUP($A33,'[12]KI LA Data'!$C$6:$AF$701,L$2-L$1,0)/1000000,IF($C33="SD",F33,"")))</f>
        <v>1.634481030371</v>
      </c>
      <c r="M33" s="317" t="str">
        <f>IF(F33="","",IFERROR(VLOOKUP($A33,'[12]KI LA Data'!$D$6:$AF$701,M$2-M$1,0)/1000000,""))</f>
        <v/>
      </c>
      <c r="N33" s="317" t="str">
        <f>IF(F33="","",IFERROR(VLOOKUP($A33,'[12]KI LA Data'!$E$6:$AF$701,N$2-N$1,0)/1000000,""))</f>
        <v/>
      </c>
      <c r="O33" s="315" t="str">
        <f>IF(F33="","",IFERROR(VLOOKUP($A33,'[12]KI LA Data'!$F$6:$AF$701,O$2-O$1,0)/1000000,""))</f>
        <v/>
      </c>
      <c r="P33" s="317">
        <f>IFERROR(VLOOKUP($A33,'[12]KI LA Data'!$B$6:$AF$701,P$2-P$1,0)/1000000,IF($C33="SC",G33,""))</f>
        <v>55.875268694182999</v>
      </c>
      <c r="Q33" s="291">
        <f>IFERROR(VLOOKUP($A33,'[12]KI LA Data'!$C$6:$AF$701,Q$2-Q$1,0)/1000000,IF($C33="SD",G33,""))</f>
        <v>9.8234110236440007</v>
      </c>
      <c r="R33" s="317" t="str">
        <f>IFERROR(VLOOKUP($A33,'[12]KI LA Data'!$D$6:$AF$701,R$2-R$1,0)/1000000,"")</f>
        <v/>
      </c>
      <c r="S33" s="317" t="str">
        <f>IFERROR(VLOOKUP($A33,'[12]KI LA Data'!$E$6:$AF$701,S$2-S$1,0)/1000000,"")</f>
        <v/>
      </c>
      <c r="T33" s="315" t="str">
        <f>IFERROR(VLOOKUP($A33,'[12]KI LA Data'!$F$6:$AF$701,T$2-T$1,0)/1000000,"")</f>
        <v/>
      </c>
      <c r="U33" s="317">
        <f t="shared" si="6"/>
        <v>77.558111447925995</v>
      </c>
      <c r="V33" s="291">
        <f t="shared" si="5"/>
        <v>11.457892054015002</v>
      </c>
      <c r="W33" s="317" t="str">
        <f t="shared" si="5"/>
        <v/>
      </c>
      <c r="X33" s="317" t="str">
        <f t="shared" si="5"/>
        <v/>
      </c>
      <c r="Y33" s="315" t="str">
        <f t="shared" si="5"/>
        <v/>
      </c>
      <c r="Z33" s="289"/>
      <c r="AA33" s="289" t="str">
        <f>VLOOKUP(A33,'[12]LA Data'!$A$35:$F$417,6,0)</f>
        <v>NW</v>
      </c>
    </row>
    <row r="34" spans="1:27" ht="15.75">
      <c r="A34" s="309" t="s">
        <v>255</v>
      </c>
      <c r="B34" s="309" t="s">
        <v>256</v>
      </c>
      <c r="C34" s="309" t="s">
        <v>39</v>
      </c>
      <c r="D34" s="316" t="s">
        <v>257</v>
      </c>
      <c r="E34" s="291">
        <f t="shared" si="7"/>
        <v>3.2784250458399997</v>
      </c>
      <c r="F34" s="291">
        <f>IF(VLOOKUP($A34,'[12]KI LA Data'!$A$6:$AF$698,F$2,0)/1000000&lt;0,"",VLOOKUP($A34,'[12]KI LA Data'!$A$6:$AF$698,F$2,0)/1000000)</f>
        <v>0.67299033620599991</v>
      </c>
      <c r="G34" s="291">
        <f>VLOOKUP($A34,'[12]KI LA Data'!$A$6:$AF$698,G$2,0)/1000000</f>
        <v>2.6054347096339998</v>
      </c>
      <c r="H34" s="291">
        <f>VLOOKUP($A34,'[12]KI LA Data'!$A$6:$AF$698,H$2,0)/1000000</f>
        <v>-4.9854685783930002</v>
      </c>
      <c r="I34" s="291">
        <f>VLOOKUP($A34,'[12]KI LA Data'!$A$6:$AF$698,I$2,0)/1000000</f>
        <v>2.4100271064114502</v>
      </c>
      <c r="J34" s="315">
        <f>VLOOKUP($A34,'[12]KI LA Data'!$A$6:$AF$702,J$2,0)</f>
        <v>0.5</v>
      </c>
      <c r="K34" s="317" t="str">
        <f>IF(F34="","",IFERROR(VLOOKUP($A34,'[12]KI LA Data'!$B$6:$AF$701,K$2-K$1,0)/1000000,IF($C34="SC",F34,"")))</f>
        <v/>
      </c>
      <c r="L34" s="291">
        <f>IF(F34="","",IFERROR(VLOOKUP($A34,'[12]KI LA Data'!$C$6:$AF$701,L$2-L$1,0)/1000000,IF($C34="SD",F34,"")))</f>
        <v>0.67299033620599991</v>
      </c>
      <c r="M34" s="317" t="str">
        <f>IF(F34="","",IFERROR(VLOOKUP($A34,'[12]KI LA Data'!$D$6:$AF$701,M$2-M$1,0)/1000000,""))</f>
        <v/>
      </c>
      <c r="N34" s="317" t="str">
        <f>IF(F34="","",IFERROR(VLOOKUP($A34,'[12]KI LA Data'!$E$6:$AF$701,N$2-N$1,0)/1000000,""))</f>
        <v/>
      </c>
      <c r="O34" s="315" t="str">
        <f>IF(F34="","",IFERROR(VLOOKUP($A34,'[12]KI LA Data'!$F$6:$AF$701,O$2-O$1,0)/1000000,""))</f>
        <v/>
      </c>
      <c r="P34" s="317" t="str">
        <f>IFERROR(VLOOKUP($A34,'[12]KI LA Data'!$B$6:$AF$701,P$2-P$1,0)/1000000,IF($C34="SC",G34,""))</f>
        <v/>
      </c>
      <c r="Q34" s="291">
        <f>IFERROR(VLOOKUP($A34,'[12]KI LA Data'!$C$6:$AF$701,Q$2-Q$1,0)/1000000,IF($C34="SD",G34,""))</f>
        <v>2.6054347096339998</v>
      </c>
      <c r="R34" s="317" t="str">
        <f>IFERROR(VLOOKUP($A34,'[12]KI LA Data'!$D$6:$AF$701,R$2-R$1,0)/1000000,"")</f>
        <v/>
      </c>
      <c r="S34" s="317" t="str">
        <f>IFERROR(VLOOKUP($A34,'[12]KI LA Data'!$E$6:$AF$701,S$2-S$1,0)/1000000,"")</f>
        <v/>
      </c>
      <c r="T34" s="315" t="str">
        <f>IFERROR(VLOOKUP($A34,'[12]KI LA Data'!$F$6:$AF$701,T$2-T$1,0)/1000000,"")</f>
        <v/>
      </c>
      <c r="U34" s="317" t="str">
        <f t="shared" si="6"/>
        <v/>
      </c>
      <c r="V34" s="291">
        <f t="shared" si="5"/>
        <v>3.2784250458399997</v>
      </c>
      <c r="W34" s="317" t="str">
        <f t="shared" si="5"/>
        <v/>
      </c>
      <c r="X34" s="317" t="str">
        <f t="shared" si="5"/>
        <v/>
      </c>
      <c r="Y34" s="315" t="str">
        <f t="shared" si="5"/>
        <v/>
      </c>
      <c r="Z34" s="289"/>
      <c r="AA34" s="289" t="str">
        <f>VLOOKUP(A34,'[12]LA Data'!$A$35:$F$417,6,0)</f>
        <v>EM</v>
      </c>
    </row>
    <row r="35" spans="1:27" ht="15.75">
      <c r="A35" s="309" t="s">
        <v>879</v>
      </c>
      <c r="B35" s="309" t="s">
        <v>880</v>
      </c>
      <c r="C35" s="309" t="s">
        <v>726</v>
      </c>
      <c r="D35" s="316" t="s">
        <v>881</v>
      </c>
      <c r="E35" s="291">
        <f t="shared" si="7"/>
        <v>37.888387012509</v>
      </c>
      <c r="F35" s="291">
        <f>IF(VLOOKUP($A35,'[12]KI LA Data'!$A$6:$AF$698,F$2,0)/1000000&lt;0,"",VLOOKUP($A35,'[12]KI LA Data'!$A$6:$AF$698,F$2,0)/1000000)</f>
        <v>7.4219927161200001</v>
      </c>
      <c r="G35" s="291">
        <f>VLOOKUP($A35,'[12]KI LA Data'!$A$6:$AF$698,G$2,0)/1000000</f>
        <v>30.466394296388998</v>
      </c>
      <c r="H35" s="291">
        <f>VLOOKUP($A35,'[12]KI LA Data'!$A$6:$AF$698,H$2,0)/1000000</f>
        <v>-0.95931528532699994</v>
      </c>
      <c r="I35" s="291">
        <f>VLOOKUP($A35,'[12]KI LA Data'!$A$6:$AF$698,I$2,0)/1000000</f>
        <v>28.181414724159826</v>
      </c>
      <c r="J35" s="315">
        <f>VLOOKUP($A35,'[12]KI LA Data'!$A$6:$AF$702,J$2,0)</f>
        <v>3.0526000000000001E-2</v>
      </c>
      <c r="K35" s="317">
        <f>IF(F35="","",IFERROR(VLOOKUP($A35,'[12]KI LA Data'!$B$6:$AF$701,K$2-K$1,0)/1000000,IF($C35="SC",F35,"")))</f>
        <v>6.8953123156049996</v>
      </c>
      <c r="L35" s="291">
        <f>IF(F35="","",IFERROR(VLOOKUP($A35,'[12]KI LA Data'!$C$6:$AF$701,L$2-L$1,0)/1000000,IF($C35="SD",F35,"")))</f>
        <v>0.526680400514</v>
      </c>
      <c r="M35" s="317" t="str">
        <f>IF(F35="","",IFERROR(VLOOKUP($A35,'[12]KI LA Data'!$D$6:$AF$701,M$2-M$1,0)/1000000,""))</f>
        <v/>
      </c>
      <c r="N35" s="317" t="str">
        <f>IF(F35="","",IFERROR(VLOOKUP($A35,'[12]KI LA Data'!$E$6:$AF$701,N$2-N$1,0)/1000000,""))</f>
        <v/>
      </c>
      <c r="O35" s="315" t="str">
        <f>IF(F35="","",IFERROR(VLOOKUP($A35,'[12]KI LA Data'!$F$6:$AF$701,O$2-O$1,0)/1000000,""))</f>
        <v/>
      </c>
      <c r="P35" s="317">
        <f>IFERROR(VLOOKUP($A35,'[12]KI LA Data'!$B$6:$AF$701,P$2-P$1,0)/1000000,IF($C35="SC",G35,""))</f>
        <v>24.207126312323002</v>
      </c>
      <c r="Q35" s="291">
        <f>IFERROR(VLOOKUP($A35,'[12]KI LA Data'!$C$6:$AF$701,Q$2-Q$1,0)/1000000,IF($C35="SD",G35,""))</f>
        <v>6.2592679840660006</v>
      </c>
      <c r="R35" s="317" t="str">
        <f>IFERROR(VLOOKUP($A35,'[12]KI LA Data'!$D$6:$AF$701,R$2-R$1,0)/1000000,"")</f>
        <v/>
      </c>
      <c r="S35" s="317" t="str">
        <f>IFERROR(VLOOKUP($A35,'[12]KI LA Data'!$E$6:$AF$701,S$2-S$1,0)/1000000,"")</f>
        <v/>
      </c>
      <c r="T35" s="315" t="str">
        <f>IFERROR(VLOOKUP($A35,'[12]KI LA Data'!$F$6:$AF$701,T$2-T$1,0)/1000000,"")</f>
        <v/>
      </c>
      <c r="U35" s="317">
        <f t="shared" si="6"/>
        <v>31.102438627928002</v>
      </c>
      <c r="V35" s="291">
        <f t="shared" si="5"/>
        <v>6.785948384580001</v>
      </c>
      <c r="W35" s="317" t="str">
        <f t="shared" si="5"/>
        <v/>
      </c>
      <c r="X35" s="317" t="str">
        <f t="shared" si="5"/>
        <v/>
      </c>
      <c r="Y35" s="315" t="str">
        <f t="shared" si="5"/>
        <v/>
      </c>
      <c r="Z35" s="289"/>
      <c r="AA35" s="289" t="str">
        <f>VLOOKUP(A35,'[12]LA Data'!$A$35:$F$417,6,0)</f>
        <v>SW</v>
      </c>
    </row>
    <row r="36" spans="1:27" ht="15.75">
      <c r="A36" s="309" t="s">
        <v>933</v>
      </c>
      <c r="B36" s="309" t="s">
        <v>934</v>
      </c>
      <c r="C36" s="309" t="s">
        <v>726</v>
      </c>
      <c r="D36" s="316" t="s">
        <v>935</v>
      </c>
      <c r="E36" s="291">
        <f t="shared" si="7"/>
        <v>20.668991469238001</v>
      </c>
      <c r="F36" s="291">
        <f>IF(VLOOKUP($A36,'[12]KI LA Data'!$A$6:$AF$698,F$2,0)/1000000&lt;0,"",VLOOKUP($A36,'[12]KI LA Data'!$A$6:$AF$698,F$2,0)/1000000)</f>
        <v>4.4445101304890002</v>
      </c>
      <c r="G36" s="291">
        <f>VLOOKUP($A36,'[12]KI LA Data'!$A$6:$AF$698,G$2,0)/1000000</f>
        <v>16.224481338749001</v>
      </c>
      <c r="H36" s="291">
        <f>VLOOKUP($A36,'[12]KI LA Data'!$A$6:$AF$698,H$2,0)/1000000</f>
        <v>-9.1857125520760015</v>
      </c>
      <c r="I36" s="291">
        <f>VLOOKUP($A36,'[12]KI LA Data'!$A$6:$AF$698,I$2,0)/1000000</f>
        <v>15.007645238342826</v>
      </c>
      <c r="J36" s="315">
        <f>VLOOKUP($A36,'[12]KI LA Data'!$A$6:$AF$702,J$2,0)</f>
        <v>0.36149700000000001</v>
      </c>
      <c r="K36" s="317">
        <f>IF(F36="","",IFERROR(VLOOKUP($A36,'[12]KI LA Data'!$B$6:$AF$701,K$2-K$1,0)/1000000,IF($C36="SC",F36,"")))</f>
        <v>5.0758893621039993</v>
      </c>
      <c r="L36" s="291">
        <f>IF(F36="","",IFERROR(VLOOKUP($A36,'[12]KI LA Data'!$C$6:$AF$701,L$2-L$1,0)/1000000,IF($C36="SD",F36,"")))</f>
        <v>-0.63137923161500009</v>
      </c>
      <c r="M36" s="317" t="str">
        <f>IF(F36="","",IFERROR(VLOOKUP($A36,'[12]KI LA Data'!$D$6:$AF$701,M$2-M$1,0)/1000000,""))</f>
        <v/>
      </c>
      <c r="N36" s="317" t="str">
        <f>IF(F36="","",IFERROR(VLOOKUP($A36,'[12]KI LA Data'!$E$6:$AF$701,N$2-N$1,0)/1000000,""))</f>
        <v/>
      </c>
      <c r="O36" s="315" t="str">
        <f>IF(F36="","",IFERROR(VLOOKUP($A36,'[12]KI LA Data'!$F$6:$AF$701,O$2-O$1,0)/1000000,""))</f>
        <v/>
      </c>
      <c r="P36" s="317">
        <f>IFERROR(VLOOKUP($A36,'[12]KI LA Data'!$B$6:$AF$701,P$2-P$1,0)/1000000,IF($C36="SC",G36,""))</f>
        <v>11.945382234649001</v>
      </c>
      <c r="Q36" s="291">
        <f>IFERROR(VLOOKUP($A36,'[12]KI LA Data'!$C$6:$AF$701,Q$2-Q$1,0)/1000000,IF($C36="SD",G36,""))</f>
        <v>4.2790991041000002</v>
      </c>
      <c r="R36" s="317" t="str">
        <f>IFERROR(VLOOKUP($A36,'[12]KI LA Data'!$D$6:$AF$701,R$2-R$1,0)/1000000,"")</f>
        <v/>
      </c>
      <c r="S36" s="317" t="str">
        <f>IFERROR(VLOOKUP($A36,'[12]KI LA Data'!$E$6:$AF$701,S$2-S$1,0)/1000000,"")</f>
        <v/>
      </c>
      <c r="T36" s="315" t="str">
        <f>IFERROR(VLOOKUP($A36,'[12]KI LA Data'!$F$6:$AF$701,T$2-T$1,0)/1000000,"")</f>
        <v/>
      </c>
      <c r="U36" s="317">
        <f t="shared" si="6"/>
        <v>17.021271596752999</v>
      </c>
      <c r="V36" s="291">
        <f t="shared" si="5"/>
        <v>3.6477198724850002</v>
      </c>
      <c r="W36" s="317" t="str">
        <f t="shared" si="5"/>
        <v/>
      </c>
      <c r="X36" s="317" t="str">
        <f t="shared" si="5"/>
        <v/>
      </c>
      <c r="Y36" s="315" t="str">
        <f t="shared" si="5"/>
        <v/>
      </c>
      <c r="Z36" s="289"/>
      <c r="AA36" s="289" t="str">
        <f>VLOOKUP(A36,'[12]LA Data'!$A$35:$F$417,6,0)</f>
        <v>SE</v>
      </c>
    </row>
    <row r="37" spans="1:27" ht="15.75">
      <c r="A37" s="309" t="s">
        <v>609</v>
      </c>
      <c r="B37" s="309" t="s">
        <v>610</v>
      </c>
      <c r="C37" s="309" t="s">
        <v>531</v>
      </c>
      <c r="D37" s="316" t="s">
        <v>611</v>
      </c>
      <c r="E37" s="291">
        <f t="shared" si="7"/>
        <v>182.77109051289401</v>
      </c>
      <c r="F37" s="291">
        <f>IF(VLOOKUP($A37,'[12]KI LA Data'!$A$6:$AF$698,F$2,0)/1000000&lt;0,"",VLOOKUP($A37,'[12]KI LA Data'!$A$6:$AF$698,F$2,0)/1000000)</f>
        <v>48.538923695710004</v>
      </c>
      <c r="G37" s="291">
        <f>VLOOKUP($A37,'[12]KI LA Data'!$A$6:$AF$698,G$2,0)/1000000</f>
        <v>134.23216681718401</v>
      </c>
      <c r="H37" s="291">
        <f>VLOOKUP($A37,'[12]KI LA Data'!$A$6:$AF$698,H$2,0)/1000000</f>
        <v>66.587484935972</v>
      </c>
      <c r="I37" s="291">
        <f>VLOOKUP($A37,'[12]KI LA Data'!$A$6:$AF$698,I$2,0)/1000000</f>
        <v>124.16475430589522</v>
      </c>
      <c r="J37" s="315">
        <f>VLOOKUP($A37,'[12]KI LA Data'!$A$6:$AF$702,J$2,0)</f>
        <v>0</v>
      </c>
      <c r="K37" s="317">
        <f>IF(F37="","",IFERROR(VLOOKUP($A37,'[12]KI LA Data'!$B$6:$AF$701,K$2-K$1,0)/1000000,IF($C37="SC",F37,"")))</f>
        <v>44.605432463850001</v>
      </c>
      <c r="L37" s="291">
        <f>IF(F37="","",IFERROR(VLOOKUP($A37,'[12]KI LA Data'!$C$6:$AF$701,L$2-L$1,0)/1000000,IF($C37="SD",F37,"")))</f>
        <v>3.9334912318600002</v>
      </c>
      <c r="M37" s="317" t="str">
        <f>IF(F37="","",IFERROR(VLOOKUP($A37,'[12]KI LA Data'!$D$6:$AF$701,M$2-M$1,0)/1000000,""))</f>
        <v/>
      </c>
      <c r="N37" s="317" t="str">
        <f>IF(F37="","",IFERROR(VLOOKUP($A37,'[12]KI LA Data'!$E$6:$AF$701,N$2-N$1,0)/1000000,""))</f>
        <v/>
      </c>
      <c r="O37" s="315" t="str">
        <f>IF(F37="","",IFERROR(VLOOKUP($A37,'[12]KI LA Data'!$F$6:$AF$701,O$2-O$1,0)/1000000,""))</f>
        <v/>
      </c>
      <c r="P37" s="317">
        <f>IFERROR(VLOOKUP($A37,'[12]KI LA Data'!$B$6:$AF$701,P$2-P$1,0)/1000000,IF($C37="SC",G37,""))</f>
        <v>113.50111968087199</v>
      </c>
      <c r="Q37" s="291">
        <f>IFERROR(VLOOKUP($A37,'[12]KI LA Data'!$C$6:$AF$701,Q$2-Q$1,0)/1000000,IF($C37="SD",G37,""))</f>
        <v>20.731047136312</v>
      </c>
      <c r="R37" s="317" t="str">
        <f>IFERROR(VLOOKUP($A37,'[12]KI LA Data'!$D$6:$AF$701,R$2-R$1,0)/1000000,"")</f>
        <v/>
      </c>
      <c r="S37" s="317" t="str">
        <f>IFERROR(VLOOKUP($A37,'[12]KI LA Data'!$E$6:$AF$701,S$2-S$1,0)/1000000,"")</f>
        <v/>
      </c>
      <c r="T37" s="315" t="str">
        <f>IFERROR(VLOOKUP($A37,'[12]KI LA Data'!$F$6:$AF$701,T$2-T$1,0)/1000000,"")</f>
        <v/>
      </c>
      <c r="U37" s="317">
        <f t="shared" si="6"/>
        <v>158.106552144722</v>
      </c>
      <c r="V37" s="291">
        <f t="shared" si="5"/>
        <v>24.664538368172</v>
      </c>
      <c r="W37" s="317" t="str">
        <f t="shared" si="5"/>
        <v/>
      </c>
      <c r="X37" s="317" t="str">
        <f t="shared" si="5"/>
        <v/>
      </c>
      <c r="Y37" s="315" t="str">
        <f t="shared" si="5"/>
        <v/>
      </c>
      <c r="Z37" s="289"/>
      <c r="AA37" s="289" t="str">
        <f>VLOOKUP(A37,'[12]LA Data'!$A$35:$F$417,6,0)</f>
        <v>YH</v>
      </c>
    </row>
    <row r="38" spans="1:27" ht="15.75">
      <c r="A38" s="309" t="s">
        <v>1101</v>
      </c>
      <c r="B38" s="309" t="s">
        <v>1102</v>
      </c>
      <c r="C38" s="309" t="s">
        <v>39</v>
      </c>
      <c r="D38" s="316" t="s">
        <v>1103</v>
      </c>
      <c r="E38" s="291">
        <f t="shared" si="7"/>
        <v>3.6335755468369997</v>
      </c>
      <c r="F38" s="291">
        <f>IF(VLOOKUP($A38,'[12]KI LA Data'!$A$6:$AF$698,F$2,0)/1000000&lt;0,"",VLOOKUP($A38,'[12]KI LA Data'!$A$6:$AF$698,F$2,0)/1000000)</f>
        <v>0.27248038009300002</v>
      </c>
      <c r="G38" s="291">
        <f>VLOOKUP($A38,'[12]KI LA Data'!$A$6:$AF$698,G$2,0)/1000000</f>
        <v>3.3610951667439997</v>
      </c>
      <c r="H38" s="291">
        <f>VLOOKUP($A38,'[12]KI LA Data'!$A$6:$AF$698,H$2,0)/1000000</f>
        <v>-12.662288213362</v>
      </c>
      <c r="I38" s="291">
        <f>VLOOKUP($A38,'[12]KI LA Data'!$A$6:$AF$698,I$2,0)/1000000</f>
        <v>3.1090130292381999</v>
      </c>
      <c r="J38" s="315">
        <f>VLOOKUP($A38,'[12]KI LA Data'!$A$6:$AF$702,J$2,0)</f>
        <v>0.5</v>
      </c>
      <c r="K38" s="317" t="str">
        <f>IF(F38="","",IFERROR(VLOOKUP($A38,'[12]KI LA Data'!$B$6:$AF$701,K$2-K$1,0)/1000000,IF($C38="SC",F38,"")))</f>
        <v/>
      </c>
      <c r="L38" s="291">
        <f>IF(F38="","",IFERROR(VLOOKUP($A38,'[12]KI LA Data'!$C$6:$AF$701,L$2-L$1,0)/1000000,IF($C38="SD",F38,"")))</f>
        <v>0.27248038009300002</v>
      </c>
      <c r="M38" s="317" t="str">
        <f>IF(F38="","",IFERROR(VLOOKUP($A38,'[12]KI LA Data'!$D$6:$AF$701,M$2-M$1,0)/1000000,""))</f>
        <v/>
      </c>
      <c r="N38" s="317" t="str">
        <f>IF(F38="","",IFERROR(VLOOKUP($A38,'[12]KI LA Data'!$E$6:$AF$701,N$2-N$1,0)/1000000,""))</f>
        <v/>
      </c>
      <c r="O38" s="315" t="str">
        <f>IF(F38="","",IFERROR(VLOOKUP($A38,'[12]KI LA Data'!$F$6:$AF$701,O$2-O$1,0)/1000000,""))</f>
        <v/>
      </c>
      <c r="P38" s="317" t="str">
        <f>IFERROR(VLOOKUP($A38,'[12]KI LA Data'!$B$6:$AF$701,P$2-P$1,0)/1000000,IF($C38="SC",G38,""))</f>
        <v/>
      </c>
      <c r="Q38" s="291">
        <f>IFERROR(VLOOKUP($A38,'[12]KI LA Data'!$C$6:$AF$701,Q$2-Q$1,0)/1000000,IF($C38="SD",G38,""))</f>
        <v>3.3610951667439997</v>
      </c>
      <c r="R38" s="317" t="str">
        <f>IFERROR(VLOOKUP($A38,'[12]KI LA Data'!$D$6:$AF$701,R$2-R$1,0)/1000000,"")</f>
        <v/>
      </c>
      <c r="S38" s="317" t="str">
        <f>IFERROR(VLOOKUP($A38,'[12]KI LA Data'!$E$6:$AF$701,S$2-S$1,0)/1000000,"")</f>
        <v/>
      </c>
      <c r="T38" s="315" t="str">
        <f>IFERROR(VLOOKUP($A38,'[12]KI LA Data'!$F$6:$AF$701,T$2-T$1,0)/1000000,"")</f>
        <v/>
      </c>
      <c r="U38" s="317" t="str">
        <f t="shared" si="6"/>
        <v/>
      </c>
      <c r="V38" s="291">
        <f t="shared" si="5"/>
        <v>3.6335755468369997</v>
      </c>
      <c r="W38" s="317" t="str">
        <f t="shared" si="5"/>
        <v/>
      </c>
      <c r="X38" s="317" t="str">
        <f t="shared" si="5"/>
        <v/>
      </c>
      <c r="Y38" s="315" t="str">
        <f t="shared" si="5"/>
        <v/>
      </c>
      <c r="Z38" s="289"/>
      <c r="AA38" s="289" t="str">
        <f>VLOOKUP(A38,'[12]LA Data'!$A$35:$F$417,6,0)</f>
        <v>EE</v>
      </c>
    </row>
    <row r="39" spans="1:27" ht="15.75">
      <c r="A39" s="309" t="s">
        <v>276</v>
      </c>
      <c r="B39" s="309" t="s">
        <v>277</v>
      </c>
      <c r="C39" s="309" t="s">
        <v>39</v>
      </c>
      <c r="D39" s="316" t="s">
        <v>278</v>
      </c>
      <c r="E39" s="291">
        <f t="shared" si="7"/>
        <v>4.8874791845620003</v>
      </c>
      <c r="F39" s="291">
        <f>IF(VLOOKUP($A39,'[12]KI LA Data'!$A$6:$AF$698,F$2,0)/1000000&lt;0,"",VLOOKUP($A39,'[12]KI LA Data'!$A$6:$AF$698,F$2,0)/1000000)</f>
        <v>1.070950400211</v>
      </c>
      <c r="G39" s="291">
        <f>VLOOKUP($A39,'[12]KI LA Data'!$A$6:$AF$698,G$2,0)/1000000</f>
        <v>3.8165287843510001</v>
      </c>
      <c r="H39" s="291">
        <f>VLOOKUP($A39,'[12]KI LA Data'!$A$6:$AF$698,H$2,0)/1000000</f>
        <v>-8.2314127472719996</v>
      </c>
      <c r="I39" s="291">
        <f>VLOOKUP($A39,'[12]KI LA Data'!$A$6:$AF$698,I$2,0)/1000000</f>
        <v>3.5302891255246753</v>
      </c>
      <c r="J39" s="315">
        <f>VLOOKUP($A39,'[12]KI LA Data'!$A$6:$AF$702,J$2,0)</f>
        <v>0.5</v>
      </c>
      <c r="K39" s="317" t="str">
        <f>IF(F39="","",IFERROR(VLOOKUP($A39,'[12]KI LA Data'!$B$6:$AF$701,K$2-K$1,0)/1000000,IF($C39="SC",F39,"")))</f>
        <v/>
      </c>
      <c r="L39" s="291">
        <f>IF(F39="","",IFERROR(VLOOKUP($A39,'[12]KI LA Data'!$C$6:$AF$701,L$2-L$1,0)/1000000,IF($C39="SD",F39,"")))</f>
        <v>1.070950400211</v>
      </c>
      <c r="M39" s="317" t="str">
        <f>IF(F39="","",IFERROR(VLOOKUP($A39,'[12]KI LA Data'!$D$6:$AF$701,M$2-M$1,0)/1000000,""))</f>
        <v/>
      </c>
      <c r="N39" s="317" t="str">
        <f>IF(F39="","",IFERROR(VLOOKUP($A39,'[12]KI LA Data'!$E$6:$AF$701,N$2-N$1,0)/1000000,""))</f>
        <v/>
      </c>
      <c r="O39" s="315" t="str">
        <f>IF(F39="","",IFERROR(VLOOKUP($A39,'[12]KI LA Data'!$F$6:$AF$701,O$2-O$1,0)/1000000,""))</f>
        <v/>
      </c>
      <c r="P39" s="317" t="str">
        <f>IFERROR(VLOOKUP($A39,'[12]KI LA Data'!$B$6:$AF$701,P$2-P$1,0)/1000000,IF($C39="SC",G39,""))</f>
        <v/>
      </c>
      <c r="Q39" s="291">
        <f>IFERROR(VLOOKUP($A39,'[12]KI LA Data'!$C$6:$AF$701,Q$2-Q$1,0)/1000000,IF($C39="SD",G39,""))</f>
        <v>3.8165287843510001</v>
      </c>
      <c r="R39" s="317" t="str">
        <f>IFERROR(VLOOKUP($A39,'[12]KI LA Data'!$D$6:$AF$701,R$2-R$1,0)/1000000,"")</f>
        <v/>
      </c>
      <c r="S39" s="317" t="str">
        <f>IFERROR(VLOOKUP($A39,'[12]KI LA Data'!$E$6:$AF$701,S$2-S$1,0)/1000000,"")</f>
        <v/>
      </c>
      <c r="T39" s="315" t="str">
        <f>IFERROR(VLOOKUP($A39,'[12]KI LA Data'!$F$6:$AF$701,T$2-T$1,0)/1000000,"")</f>
        <v/>
      </c>
      <c r="U39" s="317" t="str">
        <f t="shared" si="6"/>
        <v/>
      </c>
      <c r="V39" s="291">
        <f t="shared" si="5"/>
        <v>4.8874791845620003</v>
      </c>
      <c r="W39" s="317" t="str">
        <f t="shared" si="5"/>
        <v/>
      </c>
      <c r="X39" s="317" t="str">
        <f t="shared" si="5"/>
        <v/>
      </c>
      <c r="Y39" s="315" t="str">
        <f t="shared" si="5"/>
        <v/>
      </c>
      <c r="Z39" s="289"/>
      <c r="AA39" s="289" t="str">
        <f>VLOOKUP(A39,'[12]LA Data'!$A$35:$F$417,6,0)</f>
        <v>EE</v>
      </c>
    </row>
    <row r="40" spans="1:27" ht="15.75">
      <c r="A40" s="309" t="s">
        <v>673</v>
      </c>
      <c r="B40" s="309" t="s">
        <v>674</v>
      </c>
      <c r="C40" s="309" t="s">
        <v>626</v>
      </c>
      <c r="D40" s="316" t="s">
        <v>675</v>
      </c>
      <c r="E40" s="291">
        <f t="shared" si="7"/>
        <v>118.836897126748</v>
      </c>
      <c r="F40" s="291">
        <f>IF(VLOOKUP($A40,'[12]KI LA Data'!$A$6:$AF$698,F$2,0)/1000000&lt;0,"",VLOOKUP($A40,'[12]KI LA Data'!$A$6:$AF$698,F$2,0)/1000000)</f>
        <v>33.703197432727997</v>
      </c>
      <c r="G40" s="291">
        <f>VLOOKUP($A40,'[12]KI LA Data'!$A$6:$AF$698,G$2,0)/1000000</f>
        <v>85.133699694020009</v>
      </c>
      <c r="H40" s="291">
        <f>VLOOKUP($A40,'[12]KI LA Data'!$A$6:$AF$698,H$2,0)/1000000</f>
        <v>51.042002714523001</v>
      </c>
      <c r="I40" s="291">
        <f>VLOOKUP($A40,'[12]KI LA Data'!$A$6:$AF$698,I$2,0)/1000000</f>
        <v>78.748672216968501</v>
      </c>
      <c r="J40" s="315">
        <f>VLOOKUP($A40,'[12]KI LA Data'!$A$6:$AF$702,J$2,0)</f>
        <v>0</v>
      </c>
      <c r="K40" s="317">
        <f>IF(F40="","",IFERROR(VLOOKUP($A40,'[12]KI LA Data'!$B$6:$AF$701,K$2-K$1,0)/1000000,IF($C40="SC",F40,"")))</f>
        <v>28.752975896715</v>
      </c>
      <c r="L40" s="291">
        <f>IF(F40="","",IFERROR(VLOOKUP($A40,'[12]KI LA Data'!$C$6:$AF$701,L$2-L$1,0)/1000000,IF($C40="SD",F40,"")))</f>
        <v>4.9502215360129993</v>
      </c>
      <c r="M40" s="317" t="str">
        <f>IF(F40="","",IFERROR(VLOOKUP($A40,'[12]KI LA Data'!$D$6:$AF$701,M$2-M$1,0)/1000000,""))</f>
        <v/>
      </c>
      <c r="N40" s="317" t="str">
        <f>IF(F40="","",IFERROR(VLOOKUP($A40,'[12]KI LA Data'!$E$6:$AF$701,N$2-N$1,0)/1000000,""))</f>
        <v/>
      </c>
      <c r="O40" s="315" t="str">
        <f>IF(F40="","",IFERROR(VLOOKUP($A40,'[12]KI LA Data'!$F$6:$AF$701,O$2-O$1,0)/1000000,""))</f>
        <v/>
      </c>
      <c r="P40" s="317">
        <f>IFERROR(VLOOKUP($A40,'[12]KI LA Data'!$B$6:$AF$701,P$2-P$1,0)/1000000,IF($C40="SC",G40,""))</f>
        <v>65.719724842721007</v>
      </c>
      <c r="Q40" s="291">
        <f>IFERROR(VLOOKUP($A40,'[12]KI LA Data'!$C$6:$AF$701,Q$2-Q$1,0)/1000000,IF($C40="SD",G40,""))</f>
        <v>19.413974851298999</v>
      </c>
      <c r="R40" s="317" t="str">
        <f>IFERROR(VLOOKUP($A40,'[12]KI LA Data'!$D$6:$AF$701,R$2-R$1,0)/1000000,"")</f>
        <v/>
      </c>
      <c r="S40" s="317" t="str">
        <f>IFERROR(VLOOKUP($A40,'[12]KI LA Data'!$E$6:$AF$701,S$2-S$1,0)/1000000,"")</f>
        <v/>
      </c>
      <c r="T40" s="315" t="str">
        <f>IFERROR(VLOOKUP($A40,'[12]KI LA Data'!$F$6:$AF$701,T$2-T$1,0)/1000000,"")</f>
        <v/>
      </c>
      <c r="U40" s="317">
        <f t="shared" si="6"/>
        <v>94.472700739436007</v>
      </c>
      <c r="V40" s="291">
        <f t="shared" si="5"/>
        <v>24.364196387311999</v>
      </c>
      <c r="W40" s="317" t="str">
        <f t="shared" si="5"/>
        <v/>
      </c>
      <c r="X40" s="317" t="str">
        <f t="shared" si="5"/>
        <v/>
      </c>
      <c r="Y40" s="315" t="str">
        <f t="shared" si="5"/>
        <v/>
      </c>
      <c r="Z40" s="289"/>
      <c r="AA40" s="289" t="str">
        <f>VLOOKUP(A40,'[12]LA Data'!$A$35:$F$417,6,0)</f>
        <v>L</v>
      </c>
    </row>
    <row r="41" spans="1:27" ht="15.75">
      <c r="A41" s="309" t="s">
        <v>1131</v>
      </c>
      <c r="B41" s="309" t="s">
        <v>1132</v>
      </c>
      <c r="C41" s="309" t="s">
        <v>39</v>
      </c>
      <c r="D41" s="316" t="s">
        <v>1133</v>
      </c>
      <c r="E41" s="291">
        <f t="shared" si="7"/>
        <v>1.5993627114389999</v>
      </c>
      <c r="F41" s="291">
        <v>0</v>
      </c>
      <c r="G41" s="291">
        <f>VLOOKUP($A41,'[12]KI LA Data'!$A$6:$AF$698,G$2,0)/1000000</f>
        <v>1.5993627114389999</v>
      </c>
      <c r="H41" s="291">
        <f>VLOOKUP($A41,'[12]KI LA Data'!$A$6:$AF$698,H$2,0)/1000000</f>
        <v>-9.8134541643369992</v>
      </c>
      <c r="I41" s="291">
        <f>VLOOKUP($A41,'[12]KI LA Data'!$A$6:$AF$698,I$2,0)/1000000</f>
        <v>1.4794105080810751</v>
      </c>
      <c r="J41" s="315">
        <f>VLOOKUP($A41,'[12]KI LA Data'!$A$6:$AF$702,J$2,0)</f>
        <v>0.5</v>
      </c>
      <c r="K41" s="317" t="str">
        <f>IF(F41="","",IFERROR(VLOOKUP($A41,'[12]KI LA Data'!$B$6:$AF$701,K$2-K$1,0)/1000000,IF($C41="SC",F41,"")))</f>
        <v/>
      </c>
      <c r="L41" s="291">
        <f>IF(F41="","",IFERROR(VLOOKUP($A41,'[12]KI LA Data'!$C$6:$AF$701,L$2-L$1,0)/1000000,IF($C41="SD",F41,"")))</f>
        <v>0</v>
      </c>
      <c r="M41" s="317" t="str">
        <f>IF(F41="","",IFERROR(VLOOKUP($A41,'[12]KI LA Data'!$D$6:$AF$701,M$2-M$1,0)/1000000,""))</f>
        <v/>
      </c>
      <c r="N41" s="317" t="str">
        <f>IF(F41="","",IFERROR(VLOOKUP($A41,'[12]KI LA Data'!$E$6:$AF$701,N$2-N$1,0)/1000000,""))</f>
        <v/>
      </c>
      <c r="O41" s="315" t="str">
        <f>IF(F41="","",IFERROR(VLOOKUP($A41,'[12]KI LA Data'!$F$6:$AF$701,O$2-O$1,0)/1000000,""))</f>
        <v/>
      </c>
      <c r="P41" s="317" t="str">
        <f>IFERROR(VLOOKUP($A41,'[12]KI LA Data'!$B$6:$AF$701,P$2-P$1,0)/1000000,IF($C41="SC",G41,""))</f>
        <v/>
      </c>
      <c r="Q41" s="291">
        <f>IFERROR(VLOOKUP($A41,'[12]KI LA Data'!$C$6:$AF$701,Q$2-Q$1,0)/1000000,IF($C41="SD",G41,""))</f>
        <v>1.5993627114389999</v>
      </c>
      <c r="R41" s="317" t="str">
        <f>IFERROR(VLOOKUP($A41,'[12]KI LA Data'!$D$6:$AF$701,R$2-R$1,0)/1000000,"")</f>
        <v/>
      </c>
      <c r="S41" s="317" t="str">
        <f>IFERROR(VLOOKUP($A41,'[12]KI LA Data'!$E$6:$AF$701,S$2-S$1,0)/1000000,"")</f>
        <v/>
      </c>
      <c r="T41" s="315" t="str">
        <f>IFERROR(VLOOKUP($A41,'[12]KI LA Data'!$F$6:$AF$701,T$2-T$1,0)/1000000,"")</f>
        <v/>
      </c>
      <c r="U41" s="317" t="str">
        <f t="shared" si="6"/>
        <v/>
      </c>
      <c r="V41" s="291">
        <f t="shared" si="5"/>
        <v>1.5993627114389999</v>
      </c>
      <c r="W41" s="317" t="str">
        <f t="shared" si="5"/>
        <v/>
      </c>
      <c r="X41" s="317" t="str">
        <f t="shared" si="5"/>
        <v/>
      </c>
      <c r="Y41" s="315" t="str">
        <f t="shared" si="5"/>
        <v/>
      </c>
      <c r="Z41" s="289"/>
      <c r="AA41" s="289" t="str">
        <f>VLOOKUP(A41,'[12]LA Data'!$A$35:$F$417,6,0)</f>
        <v>EE</v>
      </c>
    </row>
    <row r="42" spans="1:27" ht="15.75">
      <c r="A42" s="309" t="s">
        <v>888</v>
      </c>
      <c r="B42" s="309" t="s">
        <v>889</v>
      </c>
      <c r="C42" s="309" t="s">
        <v>726</v>
      </c>
      <c r="D42" s="316" t="s">
        <v>890</v>
      </c>
      <c r="E42" s="291">
        <f t="shared" si="7"/>
        <v>71.144740265990009</v>
      </c>
      <c r="F42" s="291">
        <f>IF(VLOOKUP($A42,'[12]KI LA Data'!$A$6:$AF$698,F$2,0)/1000000&lt;0,"",VLOOKUP($A42,'[12]KI LA Data'!$A$6:$AF$698,F$2,0)/1000000)</f>
        <v>14.143561259849001</v>
      </c>
      <c r="G42" s="291">
        <f>VLOOKUP($A42,'[12]KI LA Data'!$A$6:$AF$698,G$2,0)/1000000</f>
        <v>57.001179006141001</v>
      </c>
      <c r="H42" s="291">
        <f>VLOOKUP($A42,'[12]KI LA Data'!$A$6:$AF$698,H$2,0)/1000000</f>
        <v>-1.5480078863919999</v>
      </c>
      <c r="I42" s="291">
        <f>VLOOKUP($A42,'[12]KI LA Data'!$A$6:$AF$698,I$2,0)/1000000</f>
        <v>52.726090580680427</v>
      </c>
      <c r="J42" s="315">
        <f>VLOOKUP($A42,'[12]KI LA Data'!$A$6:$AF$702,J$2,0)</f>
        <v>2.6439000000000001E-2</v>
      </c>
      <c r="K42" s="317">
        <f>IF(F42="","",IFERROR(VLOOKUP($A42,'[12]KI LA Data'!$B$6:$AF$701,K$2-K$1,0)/1000000,IF($C42="SC",F42,"")))</f>
        <v>13.232428188433001</v>
      </c>
      <c r="L42" s="291">
        <f>IF(F42="","",IFERROR(VLOOKUP($A42,'[12]KI LA Data'!$C$6:$AF$701,L$2-L$1,0)/1000000,IF($C42="SD",F42,"")))</f>
        <v>0.91113307141599997</v>
      </c>
      <c r="M42" s="317" t="str">
        <f>IF(F42="","",IFERROR(VLOOKUP($A42,'[12]KI LA Data'!$D$6:$AF$701,M$2-M$1,0)/1000000,""))</f>
        <v/>
      </c>
      <c r="N42" s="317" t="str">
        <f>IF(F42="","",IFERROR(VLOOKUP($A42,'[12]KI LA Data'!$E$6:$AF$701,N$2-N$1,0)/1000000,""))</f>
        <v/>
      </c>
      <c r="O42" s="315" t="str">
        <f>IF(F42="","",IFERROR(VLOOKUP($A42,'[12]KI LA Data'!$F$6:$AF$701,O$2-O$1,0)/1000000,""))</f>
        <v/>
      </c>
      <c r="P42" s="317">
        <f>IFERROR(VLOOKUP($A42,'[12]KI LA Data'!$B$6:$AF$701,P$2-P$1,0)/1000000,IF($C42="SC",G42,""))</f>
        <v>42.885328116028006</v>
      </c>
      <c r="Q42" s="291">
        <f>IFERROR(VLOOKUP($A42,'[12]KI LA Data'!$C$6:$AF$701,Q$2-Q$1,0)/1000000,IF($C42="SD",G42,""))</f>
        <v>14.115850890113</v>
      </c>
      <c r="R42" s="317" t="str">
        <f>IFERROR(VLOOKUP($A42,'[12]KI LA Data'!$D$6:$AF$701,R$2-R$1,0)/1000000,"")</f>
        <v/>
      </c>
      <c r="S42" s="317" t="str">
        <f>IFERROR(VLOOKUP($A42,'[12]KI LA Data'!$E$6:$AF$701,S$2-S$1,0)/1000000,"")</f>
        <v/>
      </c>
      <c r="T42" s="315" t="str">
        <f>IFERROR(VLOOKUP($A42,'[12]KI LA Data'!$F$6:$AF$701,T$2-T$1,0)/1000000,"")</f>
        <v/>
      </c>
      <c r="U42" s="317">
        <f t="shared" si="6"/>
        <v>56.117756304461011</v>
      </c>
      <c r="V42" s="291">
        <f t="shared" si="5"/>
        <v>15.026983961529</v>
      </c>
      <c r="W42" s="317" t="str">
        <f t="shared" si="5"/>
        <v/>
      </c>
      <c r="X42" s="317" t="str">
        <f t="shared" si="5"/>
        <v/>
      </c>
      <c r="Y42" s="315" t="str">
        <f t="shared" si="5"/>
        <v/>
      </c>
      <c r="Z42" s="289"/>
      <c r="AA42" s="289" t="str">
        <f>VLOOKUP(A42,'[12]LA Data'!$A$35:$F$417,6,0)</f>
        <v>SE</v>
      </c>
    </row>
    <row r="43" spans="1:27" ht="15.75">
      <c r="A43" s="309" t="s">
        <v>816</v>
      </c>
      <c r="B43" s="309" t="s">
        <v>817</v>
      </c>
      <c r="C43" s="309" t="s">
        <v>726</v>
      </c>
      <c r="D43" s="316" t="s">
        <v>818</v>
      </c>
      <c r="E43" s="291">
        <f t="shared" si="7"/>
        <v>127.96681794281201</v>
      </c>
      <c r="F43" s="291">
        <f>IF(VLOOKUP($A43,'[12]KI LA Data'!$A$6:$AF$698,F$2,0)/1000000&lt;0,"",VLOOKUP($A43,'[12]KI LA Data'!$A$6:$AF$698,F$2,0)/1000000)</f>
        <v>29.649039844967</v>
      </c>
      <c r="G43" s="291">
        <f>VLOOKUP($A43,'[12]KI LA Data'!$A$6:$AF$698,G$2,0)/1000000</f>
        <v>98.317778097845007</v>
      </c>
      <c r="H43" s="291">
        <f>VLOOKUP($A43,'[12]KI LA Data'!$A$6:$AF$698,H$2,0)/1000000</f>
        <v>-4.2085479642959998</v>
      </c>
      <c r="I43" s="291">
        <f>VLOOKUP($A43,'[12]KI LA Data'!$A$6:$AF$698,I$2,0)/1000000</f>
        <v>90.943944740506637</v>
      </c>
      <c r="J43" s="315">
        <f>VLOOKUP($A43,'[12]KI LA Data'!$A$6:$AF$702,J$2,0)</f>
        <v>4.1048000000000001E-2</v>
      </c>
      <c r="K43" s="317">
        <f>IF(F43="","",IFERROR(VLOOKUP($A43,'[12]KI LA Data'!$B$6:$AF$701,K$2-K$1,0)/1000000,IF($C43="SC",F43,"")))</f>
        <v>27.976658990198001</v>
      </c>
      <c r="L43" s="291">
        <f>IF(F43="","",IFERROR(VLOOKUP($A43,'[12]KI LA Data'!$C$6:$AF$701,L$2-L$1,0)/1000000,IF($C43="SD",F43,"")))</f>
        <v>1.672380854769</v>
      </c>
      <c r="M43" s="317" t="str">
        <f>IF(F43="","",IFERROR(VLOOKUP($A43,'[12]KI LA Data'!$D$6:$AF$701,M$2-M$1,0)/1000000,""))</f>
        <v/>
      </c>
      <c r="N43" s="317" t="str">
        <f>IF(F43="","",IFERROR(VLOOKUP($A43,'[12]KI LA Data'!$E$6:$AF$701,N$2-N$1,0)/1000000,""))</f>
        <v/>
      </c>
      <c r="O43" s="315" t="str">
        <f>IF(F43="","",IFERROR(VLOOKUP($A43,'[12]KI LA Data'!$F$6:$AF$701,O$2-O$1,0)/1000000,""))</f>
        <v/>
      </c>
      <c r="P43" s="317">
        <f>IFERROR(VLOOKUP($A43,'[12]KI LA Data'!$B$6:$AF$701,P$2-P$1,0)/1000000,IF($C43="SC",G43,""))</f>
        <v>80.828094862586013</v>
      </c>
      <c r="Q43" s="291">
        <f>IFERROR(VLOOKUP($A43,'[12]KI LA Data'!$C$6:$AF$701,Q$2-Q$1,0)/1000000,IF($C43="SD",G43,""))</f>
        <v>17.489683235259001</v>
      </c>
      <c r="R43" s="317" t="str">
        <f>IFERROR(VLOOKUP($A43,'[12]KI LA Data'!$D$6:$AF$701,R$2-R$1,0)/1000000,"")</f>
        <v/>
      </c>
      <c r="S43" s="317" t="str">
        <f>IFERROR(VLOOKUP($A43,'[12]KI LA Data'!$E$6:$AF$701,S$2-S$1,0)/1000000,"")</f>
        <v/>
      </c>
      <c r="T43" s="315" t="str">
        <f>IFERROR(VLOOKUP($A43,'[12]KI LA Data'!$F$6:$AF$701,T$2-T$1,0)/1000000,"")</f>
        <v/>
      </c>
      <c r="U43" s="317">
        <f t="shared" si="6"/>
        <v>108.80475385278402</v>
      </c>
      <c r="V43" s="291">
        <f t="shared" si="5"/>
        <v>19.162064090028</v>
      </c>
      <c r="W43" s="317" t="str">
        <f t="shared" si="5"/>
        <v/>
      </c>
      <c r="X43" s="317" t="str">
        <f t="shared" si="5"/>
        <v/>
      </c>
      <c r="Y43" s="315" t="str">
        <f t="shared" si="5"/>
        <v/>
      </c>
      <c r="Z43" s="289"/>
      <c r="AA43" s="289" t="str">
        <f>VLOOKUP(A43,'[12]LA Data'!$A$35:$F$417,6,0)</f>
        <v>SW</v>
      </c>
    </row>
    <row r="44" spans="1:27" ht="15.75">
      <c r="A44" s="309" t="s">
        <v>279</v>
      </c>
      <c r="B44" s="309" t="s">
        <v>280</v>
      </c>
      <c r="C44" s="309" t="s">
        <v>39</v>
      </c>
      <c r="D44" s="316" t="s">
        <v>281</v>
      </c>
      <c r="E44" s="291">
        <f t="shared" si="7"/>
        <v>3.2100165438800001</v>
      </c>
      <c r="F44" s="291">
        <f>IF(VLOOKUP($A44,'[12]KI LA Data'!$A$6:$AF$698,F$2,0)/1000000&lt;0,"",VLOOKUP($A44,'[12]KI LA Data'!$A$6:$AF$698,F$2,0)/1000000)</f>
        <v>0.43823844043499999</v>
      </c>
      <c r="G44" s="291">
        <f>VLOOKUP($A44,'[12]KI LA Data'!$A$6:$AF$698,G$2,0)/1000000</f>
        <v>2.771778103445</v>
      </c>
      <c r="H44" s="291">
        <f>VLOOKUP($A44,'[12]KI LA Data'!$A$6:$AF$698,H$2,0)/1000000</f>
        <v>-8.7439074135459993</v>
      </c>
      <c r="I44" s="291">
        <f>VLOOKUP($A44,'[12]KI LA Data'!$A$6:$AF$698,I$2,0)/1000000</f>
        <v>2.5638947456866252</v>
      </c>
      <c r="J44" s="315">
        <f>VLOOKUP($A44,'[12]KI LA Data'!$A$6:$AF$702,J$2,0)</f>
        <v>0.5</v>
      </c>
      <c r="K44" s="317" t="str">
        <f>IF(F44="","",IFERROR(VLOOKUP($A44,'[12]KI LA Data'!$B$6:$AF$701,K$2-K$1,0)/1000000,IF($C44="SC",F44,"")))</f>
        <v/>
      </c>
      <c r="L44" s="291">
        <f>IF(F44="","",IFERROR(VLOOKUP($A44,'[12]KI LA Data'!$C$6:$AF$701,L$2-L$1,0)/1000000,IF($C44="SD",F44,"")))</f>
        <v>0.43823844043499999</v>
      </c>
      <c r="M44" s="317" t="str">
        <f>IF(F44="","",IFERROR(VLOOKUP($A44,'[12]KI LA Data'!$D$6:$AF$701,M$2-M$1,0)/1000000,""))</f>
        <v/>
      </c>
      <c r="N44" s="317" t="str">
        <f>IF(F44="","",IFERROR(VLOOKUP($A44,'[12]KI LA Data'!$E$6:$AF$701,N$2-N$1,0)/1000000,""))</f>
        <v/>
      </c>
      <c r="O44" s="315" t="str">
        <f>IF(F44="","",IFERROR(VLOOKUP($A44,'[12]KI LA Data'!$F$6:$AF$701,O$2-O$1,0)/1000000,""))</f>
        <v/>
      </c>
      <c r="P44" s="317" t="str">
        <f>IFERROR(VLOOKUP($A44,'[12]KI LA Data'!$B$6:$AF$701,P$2-P$1,0)/1000000,IF($C44="SC",G44,""))</f>
        <v/>
      </c>
      <c r="Q44" s="291">
        <f>IFERROR(VLOOKUP($A44,'[12]KI LA Data'!$C$6:$AF$701,Q$2-Q$1,0)/1000000,IF($C44="SD",G44,""))</f>
        <v>2.771778103445</v>
      </c>
      <c r="R44" s="317" t="str">
        <f>IFERROR(VLOOKUP($A44,'[12]KI LA Data'!$D$6:$AF$701,R$2-R$1,0)/1000000,"")</f>
        <v/>
      </c>
      <c r="S44" s="317" t="str">
        <f>IFERROR(VLOOKUP($A44,'[12]KI LA Data'!$E$6:$AF$701,S$2-S$1,0)/1000000,"")</f>
        <v/>
      </c>
      <c r="T44" s="315" t="str">
        <f>IFERROR(VLOOKUP($A44,'[12]KI LA Data'!$F$6:$AF$701,T$2-T$1,0)/1000000,"")</f>
        <v/>
      </c>
      <c r="U44" s="317" t="str">
        <f t="shared" si="6"/>
        <v/>
      </c>
      <c r="V44" s="291">
        <f t="shared" si="5"/>
        <v>3.2100165438800001</v>
      </c>
      <c r="W44" s="317" t="str">
        <f t="shared" si="5"/>
        <v/>
      </c>
      <c r="X44" s="317" t="str">
        <f t="shared" si="5"/>
        <v/>
      </c>
      <c r="Y44" s="315" t="str">
        <f t="shared" si="5"/>
        <v/>
      </c>
      <c r="Z44" s="289"/>
      <c r="AA44" s="289" t="str">
        <f>VLOOKUP(A44,'[12]LA Data'!$A$35:$F$417,6,0)</f>
        <v>EE</v>
      </c>
    </row>
    <row r="45" spans="1:27" ht="15.75">
      <c r="A45" s="309" t="s">
        <v>676</v>
      </c>
      <c r="B45" s="309" t="s">
        <v>677</v>
      </c>
      <c r="C45" s="309" t="s">
        <v>626</v>
      </c>
      <c r="D45" s="316" t="s">
        <v>678</v>
      </c>
      <c r="E45" s="291">
        <f t="shared" si="7"/>
        <v>41.429982998249997</v>
      </c>
      <c r="F45" s="291">
        <f>IF(VLOOKUP($A45,'[12]KI LA Data'!$A$6:$AF$698,F$2,0)/1000000&lt;0,"",VLOOKUP($A45,'[12]KI LA Data'!$A$6:$AF$698,F$2,0)/1000000)</f>
        <v>4.3449950821750001</v>
      </c>
      <c r="G45" s="291">
        <f>VLOOKUP($A45,'[12]KI LA Data'!$A$6:$AF$698,G$2,0)/1000000</f>
        <v>37.084987916075001</v>
      </c>
      <c r="H45" s="291">
        <f>VLOOKUP($A45,'[12]KI LA Data'!$A$6:$AF$698,H$2,0)/1000000</f>
        <v>9.1140829874599998</v>
      </c>
      <c r="I45" s="291">
        <f>VLOOKUP($A45,'[12]KI LA Data'!$A$6:$AF$698,I$2,0)/1000000</f>
        <v>34.303613822369371</v>
      </c>
      <c r="J45" s="315">
        <f>VLOOKUP($A45,'[12]KI LA Data'!$A$6:$AF$702,J$2,0)</f>
        <v>0</v>
      </c>
      <c r="K45" s="317">
        <f>IF(F45="","",IFERROR(VLOOKUP($A45,'[12]KI LA Data'!$B$6:$AF$701,K$2-K$1,0)/1000000,IF($C45="SC",F45,"")))</f>
        <v>6.3189927729700006</v>
      </c>
      <c r="L45" s="291">
        <f>IF(F45="","",IFERROR(VLOOKUP($A45,'[12]KI LA Data'!$C$6:$AF$701,L$2-L$1,0)/1000000,IF($C45="SD",F45,"")))</f>
        <v>-1.9739976907949999</v>
      </c>
      <c r="M45" s="317" t="str">
        <f>IF(F45="","",IFERROR(VLOOKUP($A45,'[12]KI LA Data'!$D$6:$AF$701,M$2-M$1,0)/1000000,""))</f>
        <v/>
      </c>
      <c r="N45" s="317" t="str">
        <f>IF(F45="","",IFERROR(VLOOKUP($A45,'[12]KI LA Data'!$E$6:$AF$701,N$2-N$1,0)/1000000,""))</f>
        <v/>
      </c>
      <c r="O45" s="315" t="str">
        <f>IF(F45="","",IFERROR(VLOOKUP($A45,'[12]KI LA Data'!$F$6:$AF$701,O$2-O$1,0)/1000000,""))</f>
        <v/>
      </c>
      <c r="P45" s="317">
        <f>IFERROR(VLOOKUP($A45,'[12]KI LA Data'!$B$6:$AF$701,P$2-P$1,0)/1000000,IF($C45="SC",G45,""))</f>
        <v>28.133205101270001</v>
      </c>
      <c r="Q45" s="291">
        <f>IFERROR(VLOOKUP($A45,'[12]KI LA Data'!$C$6:$AF$701,Q$2-Q$1,0)/1000000,IF($C45="SD",G45,""))</f>
        <v>8.9517828148060001</v>
      </c>
      <c r="R45" s="317" t="str">
        <f>IFERROR(VLOOKUP($A45,'[12]KI LA Data'!$D$6:$AF$701,R$2-R$1,0)/1000000,"")</f>
        <v/>
      </c>
      <c r="S45" s="317" t="str">
        <f>IFERROR(VLOOKUP($A45,'[12]KI LA Data'!$E$6:$AF$701,S$2-S$1,0)/1000000,"")</f>
        <v/>
      </c>
      <c r="T45" s="315" t="str">
        <f>IFERROR(VLOOKUP($A45,'[12]KI LA Data'!$F$6:$AF$701,T$2-T$1,0)/1000000,"")</f>
        <v/>
      </c>
      <c r="U45" s="317">
        <f t="shared" si="6"/>
        <v>34.452197874239999</v>
      </c>
      <c r="V45" s="291">
        <f t="shared" si="5"/>
        <v>6.9777851240110005</v>
      </c>
      <c r="W45" s="317" t="str">
        <f t="shared" si="5"/>
        <v/>
      </c>
      <c r="X45" s="317" t="str">
        <f t="shared" si="5"/>
        <v/>
      </c>
      <c r="Y45" s="315" t="str">
        <f t="shared" si="5"/>
        <v/>
      </c>
      <c r="Z45" s="289"/>
      <c r="AA45" s="289" t="str">
        <f>VLOOKUP(A45,'[12]LA Data'!$A$35:$F$417,6,0)</f>
        <v>L</v>
      </c>
    </row>
    <row r="46" spans="1:27" ht="15.75">
      <c r="A46" s="309" t="s">
        <v>108</v>
      </c>
      <c r="B46" s="309" t="s">
        <v>109</v>
      </c>
      <c r="C46" s="309" t="s">
        <v>39</v>
      </c>
      <c r="D46" s="316" t="s">
        <v>110</v>
      </c>
      <c r="E46" s="291">
        <f t="shared" si="7"/>
        <v>1.683159300724</v>
      </c>
      <c r="F46" s="291">
        <v>0</v>
      </c>
      <c r="G46" s="291">
        <f>VLOOKUP($A46,'[12]KI LA Data'!$A$6:$AF$698,G$2,0)/1000000</f>
        <v>1.683159300724</v>
      </c>
      <c r="H46" s="291">
        <f>VLOOKUP($A46,'[12]KI LA Data'!$A$6:$AF$698,H$2,0)/1000000</f>
        <v>-7.8854267217910001</v>
      </c>
      <c r="I46" s="291">
        <f>VLOOKUP($A46,'[12]KI LA Data'!$A$6:$AF$698,I$2,0)/1000000</f>
        <v>1.5569223531697001</v>
      </c>
      <c r="J46" s="315">
        <f>VLOOKUP($A46,'[12]KI LA Data'!$A$6:$AF$702,J$2,0)</f>
        <v>0.5</v>
      </c>
      <c r="K46" s="317" t="str">
        <f>IF(F46="","",IFERROR(VLOOKUP($A46,'[12]KI LA Data'!$B$6:$AF$701,K$2-K$1,0)/1000000,IF($C46="SC",F46,"")))</f>
        <v/>
      </c>
      <c r="L46" s="291">
        <f>IF(F46="","",IFERROR(VLOOKUP($A46,'[12]KI LA Data'!$C$6:$AF$701,L$2-L$1,0)/1000000,IF($C46="SD",F46,"")))</f>
        <v>0</v>
      </c>
      <c r="M46" s="317" t="str">
        <f>IF(F46="","",IFERROR(VLOOKUP($A46,'[12]KI LA Data'!$D$6:$AF$701,M$2-M$1,0)/1000000,""))</f>
        <v/>
      </c>
      <c r="N46" s="317" t="str">
        <f>IF(F46="","",IFERROR(VLOOKUP($A46,'[12]KI LA Data'!$E$6:$AF$701,N$2-N$1,0)/1000000,""))</f>
        <v/>
      </c>
      <c r="O46" s="315" t="str">
        <f>IF(F46="","",IFERROR(VLOOKUP($A46,'[12]KI LA Data'!$F$6:$AF$701,O$2-O$1,0)/1000000,""))</f>
        <v/>
      </c>
      <c r="P46" s="317" t="str">
        <f>IFERROR(VLOOKUP($A46,'[12]KI LA Data'!$B$6:$AF$701,P$2-P$1,0)/1000000,IF($C46="SC",G46,""))</f>
        <v/>
      </c>
      <c r="Q46" s="291">
        <f>IFERROR(VLOOKUP($A46,'[12]KI LA Data'!$C$6:$AF$701,Q$2-Q$1,0)/1000000,IF($C46="SD",G46,""))</f>
        <v>1.683159300724</v>
      </c>
      <c r="R46" s="317" t="str">
        <f>IFERROR(VLOOKUP($A46,'[12]KI LA Data'!$D$6:$AF$701,R$2-R$1,0)/1000000,"")</f>
        <v/>
      </c>
      <c r="S46" s="317" t="str">
        <f>IFERROR(VLOOKUP($A46,'[12]KI LA Data'!$E$6:$AF$701,S$2-S$1,0)/1000000,"")</f>
        <v/>
      </c>
      <c r="T46" s="315" t="str">
        <f>IFERROR(VLOOKUP($A46,'[12]KI LA Data'!$F$6:$AF$701,T$2-T$1,0)/1000000,"")</f>
        <v/>
      </c>
      <c r="U46" s="317" t="str">
        <f t="shared" si="6"/>
        <v/>
      </c>
      <c r="V46" s="291">
        <f t="shared" si="5"/>
        <v>1.683159300724</v>
      </c>
      <c r="W46" s="317" t="str">
        <f t="shared" si="5"/>
        <v/>
      </c>
      <c r="X46" s="317" t="str">
        <f t="shared" si="5"/>
        <v/>
      </c>
      <c r="Y46" s="315" t="str">
        <f t="shared" si="5"/>
        <v/>
      </c>
      <c r="Z46" s="289"/>
      <c r="AA46" s="289" t="str">
        <f>VLOOKUP(A46,'[12]LA Data'!$A$35:$F$417,6,0)</f>
        <v>WM</v>
      </c>
    </row>
    <row r="47" spans="1:27" ht="15.75">
      <c r="A47" s="309" t="s">
        <v>123</v>
      </c>
      <c r="B47" s="309" t="s">
        <v>124</v>
      </c>
      <c r="C47" s="309" t="s">
        <v>39</v>
      </c>
      <c r="D47" s="316" t="s">
        <v>125</v>
      </c>
      <c r="E47" s="291">
        <f t="shared" si="7"/>
        <v>2.6507343065869997</v>
      </c>
      <c r="F47" s="291">
        <f>IF(VLOOKUP($A47,'[12]KI LA Data'!$A$6:$AF$698,F$2,0)/1000000&lt;0,"",VLOOKUP($A47,'[12]KI LA Data'!$A$6:$AF$698,F$2,0)/1000000)</f>
        <v>0.38156625129799998</v>
      </c>
      <c r="G47" s="291">
        <f>VLOOKUP($A47,'[12]KI LA Data'!$A$6:$AF$698,G$2,0)/1000000</f>
        <v>2.2691680552889997</v>
      </c>
      <c r="H47" s="291">
        <f>VLOOKUP($A47,'[12]KI LA Data'!$A$6:$AF$698,H$2,0)/1000000</f>
        <v>-12.802085520191001</v>
      </c>
      <c r="I47" s="291">
        <f>VLOOKUP($A47,'[12]KI LA Data'!$A$6:$AF$698,I$2,0)/1000000</f>
        <v>2.0989804511423249</v>
      </c>
      <c r="J47" s="315">
        <f>VLOOKUP($A47,'[12]KI LA Data'!$A$6:$AF$702,J$2,0)</f>
        <v>0.5</v>
      </c>
      <c r="K47" s="317" t="str">
        <f>IF(F47="","",IFERROR(VLOOKUP($A47,'[12]KI LA Data'!$B$6:$AF$701,K$2-K$1,0)/1000000,IF($C47="SC",F47,"")))</f>
        <v/>
      </c>
      <c r="L47" s="291">
        <f>IF(F47="","",IFERROR(VLOOKUP($A47,'[12]KI LA Data'!$C$6:$AF$701,L$2-L$1,0)/1000000,IF($C47="SD",F47,"")))</f>
        <v>0.38156625129799998</v>
      </c>
      <c r="M47" s="317" t="str">
        <f>IF(F47="","",IFERROR(VLOOKUP($A47,'[12]KI LA Data'!$D$6:$AF$701,M$2-M$1,0)/1000000,""))</f>
        <v/>
      </c>
      <c r="N47" s="317" t="str">
        <f>IF(F47="","",IFERROR(VLOOKUP($A47,'[12]KI LA Data'!$E$6:$AF$701,N$2-N$1,0)/1000000,""))</f>
        <v/>
      </c>
      <c r="O47" s="315" t="str">
        <f>IF(F47="","",IFERROR(VLOOKUP($A47,'[12]KI LA Data'!$F$6:$AF$701,O$2-O$1,0)/1000000,""))</f>
        <v/>
      </c>
      <c r="P47" s="317" t="str">
        <f>IFERROR(VLOOKUP($A47,'[12]KI LA Data'!$B$6:$AF$701,P$2-P$1,0)/1000000,IF($C47="SC",G47,""))</f>
        <v/>
      </c>
      <c r="Q47" s="291">
        <f>IFERROR(VLOOKUP($A47,'[12]KI LA Data'!$C$6:$AF$701,Q$2-Q$1,0)/1000000,IF($C47="SD",G47,""))</f>
        <v>2.2691680552889997</v>
      </c>
      <c r="R47" s="317" t="str">
        <f>IFERROR(VLOOKUP($A47,'[12]KI LA Data'!$D$6:$AF$701,R$2-R$1,0)/1000000,"")</f>
        <v/>
      </c>
      <c r="S47" s="317" t="str">
        <f>IFERROR(VLOOKUP($A47,'[12]KI LA Data'!$E$6:$AF$701,S$2-S$1,0)/1000000,"")</f>
        <v/>
      </c>
      <c r="T47" s="315" t="str">
        <f>IFERROR(VLOOKUP($A47,'[12]KI LA Data'!$F$6:$AF$701,T$2-T$1,0)/1000000,"")</f>
        <v/>
      </c>
      <c r="U47" s="317" t="str">
        <f t="shared" si="6"/>
        <v/>
      </c>
      <c r="V47" s="291">
        <f t="shared" si="5"/>
        <v>2.6507343065869997</v>
      </c>
      <c r="W47" s="317" t="str">
        <f t="shared" si="5"/>
        <v/>
      </c>
      <c r="X47" s="317" t="str">
        <f t="shared" si="5"/>
        <v/>
      </c>
      <c r="Y47" s="315" t="str">
        <f t="shared" si="5"/>
        <v/>
      </c>
      <c r="Z47" s="289"/>
      <c r="AA47" s="289" t="str">
        <f>VLOOKUP(A47,'[12]LA Data'!$A$35:$F$417,6,0)</f>
        <v>EE</v>
      </c>
    </row>
    <row r="48" spans="1:27" ht="15.75">
      <c r="A48" s="309" t="s">
        <v>345</v>
      </c>
      <c r="B48" s="309" t="s">
        <v>346</v>
      </c>
      <c r="C48" s="309" t="s">
        <v>39</v>
      </c>
      <c r="D48" s="316" t="s">
        <v>347</v>
      </c>
      <c r="E48" s="291">
        <f t="shared" si="7"/>
        <v>3.2157030924969998</v>
      </c>
      <c r="F48" s="291">
        <f>IF(VLOOKUP($A48,'[12]KI LA Data'!$A$6:$AF$698,F$2,0)/1000000&lt;0,"",VLOOKUP($A48,'[12]KI LA Data'!$A$6:$AF$698,F$2,0)/1000000)</f>
        <v>0.42278887476099997</v>
      </c>
      <c r="G48" s="291">
        <f>VLOOKUP($A48,'[12]KI LA Data'!$A$6:$AF$698,G$2,0)/1000000</f>
        <v>2.792914217736</v>
      </c>
      <c r="H48" s="291">
        <f>VLOOKUP($A48,'[12]KI LA Data'!$A$6:$AF$698,H$2,0)/1000000</f>
        <v>-7.524502561387</v>
      </c>
      <c r="I48" s="291">
        <f>VLOOKUP($A48,'[12]KI LA Data'!$A$6:$AF$698,I$2,0)/1000000</f>
        <v>2.5834456514058002</v>
      </c>
      <c r="J48" s="315">
        <f>VLOOKUP($A48,'[12]KI LA Data'!$A$6:$AF$702,J$2,0)</f>
        <v>0.5</v>
      </c>
      <c r="K48" s="317" t="str">
        <f>IF(F48="","",IFERROR(VLOOKUP($A48,'[12]KI LA Data'!$B$6:$AF$701,K$2-K$1,0)/1000000,IF($C48="SC",F48,"")))</f>
        <v/>
      </c>
      <c r="L48" s="291">
        <f>IF(F48="","",IFERROR(VLOOKUP($A48,'[12]KI LA Data'!$C$6:$AF$701,L$2-L$1,0)/1000000,IF($C48="SD",F48,"")))</f>
        <v>0.42278887476099997</v>
      </c>
      <c r="M48" s="317" t="str">
        <f>IF(F48="","",IFERROR(VLOOKUP($A48,'[12]KI LA Data'!$D$6:$AF$701,M$2-M$1,0)/1000000,""))</f>
        <v/>
      </c>
      <c r="N48" s="317" t="str">
        <f>IF(F48="","",IFERROR(VLOOKUP($A48,'[12]KI LA Data'!$E$6:$AF$701,N$2-N$1,0)/1000000,""))</f>
        <v/>
      </c>
      <c r="O48" s="315" t="str">
        <f>IF(F48="","",IFERROR(VLOOKUP($A48,'[12]KI LA Data'!$F$6:$AF$701,O$2-O$1,0)/1000000,""))</f>
        <v/>
      </c>
      <c r="P48" s="317" t="str">
        <f>IFERROR(VLOOKUP($A48,'[12]KI LA Data'!$B$6:$AF$701,P$2-P$1,0)/1000000,IF($C48="SC",G48,""))</f>
        <v/>
      </c>
      <c r="Q48" s="291">
        <f>IFERROR(VLOOKUP($A48,'[12]KI LA Data'!$C$6:$AF$701,Q$2-Q$1,0)/1000000,IF($C48="SD",G48,""))</f>
        <v>2.792914217736</v>
      </c>
      <c r="R48" s="317" t="str">
        <f>IFERROR(VLOOKUP($A48,'[12]KI LA Data'!$D$6:$AF$701,R$2-R$1,0)/1000000,"")</f>
        <v/>
      </c>
      <c r="S48" s="317" t="str">
        <f>IFERROR(VLOOKUP($A48,'[12]KI LA Data'!$E$6:$AF$701,S$2-S$1,0)/1000000,"")</f>
        <v/>
      </c>
      <c r="T48" s="315" t="str">
        <f>IFERROR(VLOOKUP($A48,'[12]KI LA Data'!$F$6:$AF$701,T$2-T$1,0)/1000000,"")</f>
        <v/>
      </c>
      <c r="U48" s="317" t="str">
        <f t="shared" si="6"/>
        <v/>
      </c>
      <c r="V48" s="291">
        <f t="shared" si="5"/>
        <v>3.2157030924969998</v>
      </c>
      <c r="W48" s="317" t="str">
        <f t="shared" si="5"/>
        <v/>
      </c>
      <c r="X48" s="317" t="str">
        <f t="shared" si="5"/>
        <v/>
      </c>
      <c r="Y48" s="315" t="str">
        <f t="shared" si="5"/>
        <v/>
      </c>
      <c r="Z48" s="289"/>
      <c r="AA48" s="289" t="str">
        <f>VLOOKUP(A48,'[12]LA Data'!$A$35:$F$417,6,0)</f>
        <v>EM</v>
      </c>
    </row>
    <row r="49" spans="1:27" ht="15.75">
      <c r="A49" s="309" t="s">
        <v>912</v>
      </c>
      <c r="B49" s="309" t="s">
        <v>913</v>
      </c>
      <c r="C49" s="309" t="s">
        <v>730</v>
      </c>
      <c r="D49" s="316" t="s">
        <v>914</v>
      </c>
      <c r="E49" s="291">
        <f t="shared" si="7"/>
        <v>42.901072274593005</v>
      </c>
      <c r="F49" s="291">
        <v>0</v>
      </c>
      <c r="G49" s="291">
        <f>VLOOKUP($A49,'[12]KI LA Data'!$A$6:$AF$698,G$2,0)/1000000</f>
        <v>42.901072274593005</v>
      </c>
      <c r="H49" s="291">
        <f>VLOOKUP($A49,'[12]KI LA Data'!$A$6:$AF$698,H$2,0)/1000000</f>
        <v>27.561008439089999</v>
      </c>
      <c r="I49" s="291">
        <f>VLOOKUP($A49,'[12]KI LA Data'!$A$6:$AF$698,I$2,0)/1000000</f>
        <v>39.683491853998525</v>
      </c>
      <c r="J49" s="315">
        <f>VLOOKUP($A49,'[12]KI LA Data'!$A$6:$AF$702,J$2,0)</f>
        <v>0</v>
      </c>
      <c r="K49" s="317">
        <f>IF(F49="","",IFERROR(VLOOKUP($A49,'[12]KI LA Data'!$B$6:$AF$701,K$2-K$1,0)/1000000,IF($C49="SC",F49,"")))</f>
        <v>0</v>
      </c>
      <c r="L49" s="291" t="str">
        <f>IF(F49="","",IFERROR(VLOOKUP($A49,'[12]KI LA Data'!$C$6:$AF$701,L$2-L$1,0)/1000000,IF($C49="SD",F49,"")))</f>
        <v/>
      </c>
      <c r="M49" s="317" t="str">
        <f>IF(F49="","",IFERROR(VLOOKUP($A49,'[12]KI LA Data'!$D$6:$AF$701,M$2-M$1,0)/1000000,""))</f>
        <v/>
      </c>
      <c r="N49" s="317" t="str">
        <f>IF(F49="","",IFERROR(VLOOKUP($A49,'[12]KI LA Data'!$E$6:$AF$701,N$2-N$1,0)/1000000,""))</f>
        <v/>
      </c>
      <c r="O49" s="315" t="str">
        <f>IF(F49="","",IFERROR(VLOOKUP($A49,'[12]KI LA Data'!$F$6:$AF$701,O$2-O$1,0)/1000000,""))</f>
        <v/>
      </c>
      <c r="P49" s="317">
        <f>IFERROR(VLOOKUP($A49,'[12]KI LA Data'!$B$6:$AF$701,P$2-P$1,0)/1000000,IF($C49="SC",G49,""))</f>
        <v>42.901072274593005</v>
      </c>
      <c r="Q49" s="291" t="str">
        <f>IFERROR(VLOOKUP($A49,'[12]KI LA Data'!$C$6:$AF$701,Q$2-Q$1,0)/1000000,IF($C49="SD",G49,""))</f>
        <v/>
      </c>
      <c r="R49" s="317" t="str">
        <f>IFERROR(VLOOKUP($A49,'[12]KI LA Data'!$D$6:$AF$701,R$2-R$1,0)/1000000,"")</f>
        <v/>
      </c>
      <c r="S49" s="317" t="str">
        <f>IFERROR(VLOOKUP($A49,'[12]KI LA Data'!$E$6:$AF$701,S$2-S$1,0)/1000000,"")</f>
        <v/>
      </c>
      <c r="T49" s="315" t="str">
        <f>IFERROR(VLOOKUP($A49,'[12]KI LA Data'!$F$6:$AF$701,T$2-T$1,0)/1000000,"")</f>
        <v/>
      </c>
      <c r="U49" s="317">
        <f t="shared" si="6"/>
        <v>42.901072274593005</v>
      </c>
      <c r="V49" s="291" t="str">
        <f t="shared" si="5"/>
        <v/>
      </c>
      <c r="W49" s="317" t="str">
        <f t="shared" si="5"/>
        <v/>
      </c>
      <c r="X49" s="317" t="str">
        <f t="shared" si="5"/>
        <v/>
      </c>
      <c r="Y49" s="315" t="str">
        <f t="shared" si="5"/>
        <v/>
      </c>
      <c r="Z49" s="289"/>
      <c r="AA49" s="289" t="str">
        <f>VLOOKUP(A49,'[12]LA Data'!$A$35:$F$417,6,0)</f>
        <v>SE</v>
      </c>
    </row>
    <row r="50" spans="1:27" ht="15.75">
      <c r="A50" s="309" t="s">
        <v>1119</v>
      </c>
      <c r="B50" s="309" t="s">
        <v>1120</v>
      </c>
      <c r="C50" s="309" t="s">
        <v>512</v>
      </c>
      <c r="D50" s="316" t="s">
        <v>1121</v>
      </c>
      <c r="E50" s="291">
        <f t="shared" si="7"/>
        <v>7.5925394231660004</v>
      </c>
      <c r="F50" s="291">
        <f>IF(VLOOKUP($A50,'[12]KI LA Data'!$A$6:$AF$698,F$2,0)/1000000&lt;0,"",VLOOKUP($A50,'[12]KI LA Data'!$A$6:$AF$698,F$2,0)/1000000)</f>
        <v>2.6326317119999998</v>
      </c>
      <c r="G50" s="291">
        <f>VLOOKUP($A50,'[12]KI LA Data'!$A$6:$AF$698,G$2,0)/1000000</f>
        <v>4.9599077111660002</v>
      </c>
      <c r="H50" s="291">
        <f>VLOOKUP($A50,'[12]KI LA Data'!$A$6:$AF$698,H$2,0)/1000000</f>
        <v>1.7816728278280001</v>
      </c>
      <c r="I50" s="291">
        <f>VLOOKUP($A50,'[12]KI LA Data'!$A$6:$AF$698,I$2,0)/1000000</f>
        <v>4.5879146328285501</v>
      </c>
      <c r="J50" s="315">
        <f>VLOOKUP($A50,'[12]KI LA Data'!$A$6:$AF$702,J$2,0)</f>
        <v>0</v>
      </c>
      <c r="K50" s="317" t="str">
        <f>IF(F50="","",IFERROR(VLOOKUP($A50,'[12]KI LA Data'!$B$6:$AF$701,K$2-K$1,0)/1000000,IF($C50="SC",F50,"")))</f>
        <v/>
      </c>
      <c r="L50" s="291" t="str">
        <f>IF(F50="","",IFERROR(VLOOKUP($A50,'[12]KI LA Data'!$C$6:$AF$701,L$2-L$1,0)/1000000,IF($C50="SD",F50,"")))</f>
        <v/>
      </c>
      <c r="M50" s="317">
        <f>IF(F50="","",IFERROR(VLOOKUP($A50,'[12]KI LA Data'!$D$6:$AF$701,M$2-M$1,0)/1000000,""))</f>
        <v>2.6326317119999998</v>
      </c>
      <c r="N50" s="317" t="str">
        <f>IF(F50="","",IFERROR(VLOOKUP($A50,'[12]KI LA Data'!$E$6:$AF$701,N$2-N$1,0)/1000000,""))</f>
        <v/>
      </c>
      <c r="O50" s="315" t="str">
        <f>IF(F50="","",IFERROR(VLOOKUP($A50,'[12]KI LA Data'!$F$6:$AF$701,O$2-O$1,0)/1000000,""))</f>
        <v/>
      </c>
      <c r="P50" s="317" t="str">
        <f>IFERROR(VLOOKUP($A50,'[12]KI LA Data'!$B$6:$AF$701,P$2-P$1,0)/1000000,IF($C50="SC",G50,""))</f>
        <v/>
      </c>
      <c r="Q50" s="291" t="str">
        <f>IFERROR(VLOOKUP($A50,'[12]KI LA Data'!$C$6:$AF$701,Q$2-Q$1,0)/1000000,IF($C50="SD",G50,""))</f>
        <v/>
      </c>
      <c r="R50" s="317">
        <f>IFERROR(VLOOKUP($A50,'[12]KI LA Data'!$D$6:$AF$701,R$2-R$1,0)/1000000,"")</f>
        <v>4.9599077111660002</v>
      </c>
      <c r="S50" s="317" t="str">
        <f>IFERROR(VLOOKUP($A50,'[12]KI LA Data'!$E$6:$AF$701,S$2-S$1,0)/1000000,"")</f>
        <v/>
      </c>
      <c r="T50" s="315" t="str">
        <f>IFERROR(VLOOKUP($A50,'[12]KI LA Data'!$F$6:$AF$701,T$2-T$1,0)/1000000,"")</f>
        <v/>
      </c>
      <c r="U50" s="317" t="str">
        <f t="shared" si="6"/>
        <v/>
      </c>
      <c r="V50" s="291" t="str">
        <f t="shared" si="5"/>
        <v/>
      </c>
      <c r="W50" s="317">
        <f t="shared" si="5"/>
        <v>7.5925394231660004</v>
      </c>
      <c r="X50" s="317" t="str">
        <f t="shared" si="5"/>
        <v/>
      </c>
      <c r="Y50" s="315" t="str">
        <f t="shared" si="5"/>
        <v/>
      </c>
      <c r="Z50" s="289"/>
      <c r="AA50" s="289" t="str">
        <f>VLOOKUP(A50,'[12]LA Data'!$A$35:$F$417,6,0)</f>
        <v>SE</v>
      </c>
    </row>
    <row r="51" spans="1:27" ht="15.75">
      <c r="A51" s="309" t="s">
        <v>192</v>
      </c>
      <c r="B51" s="309" t="s">
        <v>193</v>
      </c>
      <c r="C51" s="309" t="s">
        <v>39</v>
      </c>
      <c r="D51" s="316" t="s">
        <v>194</v>
      </c>
      <c r="E51" s="291">
        <f t="shared" si="7"/>
        <v>6.3384261618940005</v>
      </c>
      <c r="F51" s="291">
        <f>IF(VLOOKUP($A51,'[12]KI LA Data'!$A$6:$AF$698,F$2,0)/1000000&lt;0,"",VLOOKUP($A51,'[12]KI LA Data'!$A$6:$AF$698,F$2,0)/1000000)</f>
        <v>2.2278250583110002</v>
      </c>
      <c r="G51" s="291">
        <f>VLOOKUP($A51,'[12]KI LA Data'!$A$6:$AF$698,G$2,0)/1000000</f>
        <v>4.1106011035829999</v>
      </c>
      <c r="H51" s="291">
        <f>VLOOKUP($A51,'[12]KI LA Data'!$A$6:$AF$698,H$2,0)/1000000</f>
        <v>-5.9062234009370007</v>
      </c>
      <c r="I51" s="291">
        <f>VLOOKUP($A51,'[12]KI LA Data'!$A$6:$AF$698,I$2,0)/1000000</f>
        <v>3.8023060208142754</v>
      </c>
      <c r="J51" s="315">
        <f>VLOOKUP($A51,'[12]KI LA Data'!$A$6:$AF$702,J$2,0)</f>
        <v>0.5</v>
      </c>
      <c r="K51" s="317" t="str">
        <f>IF(F51="","",IFERROR(VLOOKUP($A51,'[12]KI LA Data'!$B$6:$AF$701,K$2-K$1,0)/1000000,IF($C51="SC",F51,"")))</f>
        <v/>
      </c>
      <c r="L51" s="291">
        <f>IF(F51="","",IFERROR(VLOOKUP($A51,'[12]KI LA Data'!$C$6:$AF$701,L$2-L$1,0)/1000000,IF($C51="SD",F51,"")))</f>
        <v>2.2278250583110002</v>
      </c>
      <c r="M51" s="317" t="str">
        <f>IF(F51="","",IFERROR(VLOOKUP($A51,'[12]KI LA Data'!$D$6:$AF$701,M$2-M$1,0)/1000000,""))</f>
        <v/>
      </c>
      <c r="N51" s="317" t="str">
        <f>IF(F51="","",IFERROR(VLOOKUP($A51,'[12]KI LA Data'!$E$6:$AF$701,N$2-N$1,0)/1000000,""))</f>
        <v/>
      </c>
      <c r="O51" s="315" t="str">
        <f>IF(F51="","",IFERROR(VLOOKUP($A51,'[12]KI LA Data'!$F$6:$AF$701,O$2-O$1,0)/1000000,""))</f>
        <v/>
      </c>
      <c r="P51" s="317" t="str">
        <f>IFERROR(VLOOKUP($A51,'[12]KI LA Data'!$B$6:$AF$701,P$2-P$1,0)/1000000,IF($C51="SC",G51,""))</f>
        <v/>
      </c>
      <c r="Q51" s="291">
        <f>IFERROR(VLOOKUP($A51,'[12]KI LA Data'!$C$6:$AF$701,Q$2-Q$1,0)/1000000,IF($C51="SD",G51,""))</f>
        <v>4.1106011035829999</v>
      </c>
      <c r="R51" s="317" t="str">
        <f>IFERROR(VLOOKUP($A51,'[12]KI LA Data'!$D$6:$AF$701,R$2-R$1,0)/1000000,"")</f>
        <v/>
      </c>
      <c r="S51" s="317" t="str">
        <f>IFERROR(VLOOKUP($A51,'[12]KI LA Data'!$E$6:$AF$701,S$2-S$1,0)/1000000,"")</f>
        <v/>
      </c>
      <c r="T51" s="315" t="str">
        <f>IFERROR(VLOOKUP($A51,'[12]KI LA Data'!$F$6:$AF$701,T$2-T$1,0)/1000000,"")</f>
        <v/>
      </c>
      <c r="U51" s="317" t="str">
        <f t="shared" si="6"/>
        <v/>
      </c>
      <c r="V51" s="291">
        <f t="shared" si="5"/>
        <v>6.3384261618940005</v>
      </c>
      <c r="W51" s="317" t="str">
        <f t="shared" si="5"/>
        <v/>
      </c>
      <c r="X51" s="317" t="str">
        <f t="shared" si="5"/>
        <v/>
      </c>
      <c r="Y51" s="315" t="str">
        <f t="shared" si="5"/>
        <v/>
      </c>
      <c r="Z51" s="289"/>
      <c r="AA51" s="289" t="str">
        <f>VLOOKUP(A51,'[12]LA Data'!$A$35:$F$417,6,0)</f>
        <v>NW</v>
      </c>
    </row>
    <row r="52" spans="1:27" ht="15.75">
      <c r="A52" s="309" t="s">
        <v>533</v>
      </c>
      <c r="B52" s="309" t="s">
        <v>534</v>
      </c>
      <c r="C52" s="309" t="s">
        <v>531</v>
      </c>
      <c r="D52" s="316" t="s">
        <v>535</v>
      </c>
      <c r="E52" s="291">
        <f t="shared" si="7"/>
        <v>45.488852338492002</v>
      </c>
      <c r="F52" s="291">
        <f>IF(VLOOKUP($A52,'[12]KI LA Data'!$A$6:$AF$698,F$2,0)/1000000&lt;0,"",VLOOKUP($A52,'[12]KI LA Data'!$A$6:$AF$698,F$2,0)/1000000)</f>
        <v>10.779376017174</v>
      </c>
      <c r="G52" s="291">
        <f>VLOOKUP($A52,'[12]KI LA Data'!$A$6:$AF$698,G$2,0)/1000000</f>
        <v>34.709476321318</v>
      </c>
      <c r="H52" s="291">
        <f>VLOOKUP($A52,'[12]KI LA Data'!$A$6:$AF$698,H$2,0)/1000000</f>
        <v>10.477086605416</v>
      </c>
      <c r="I52" s="291">
        <f>VLOOKUP($A52,'[12]KI LA Data'!$A$6:$AF$698,I$2,0)/1000000</f>
        <v>32.106265597219149</v>
      </c>
      <c r="J52" s="315">
        <f>VLOOKUP($A52,'[12]KI LA Data'!$A$6:$AF$702,J$2,0)</f>
        <v>0</v>
      </c>
      <c r="K52" s="317">
        <f>IF(F52="","",IFERROR(VLOOKUP($A52,'[12]KI LA Data'!$B$6:$AF$701,K$2-K$1,0)/1000000,IF($C52="SC",F52,"")))</f>
        <v>10.085600441059999</v>
      </c>
      <c r="L52" s="291">
        <f>IF(F52="","",IFERROR(VLOOKUP($A52,'[12]KI LA Data'!$C$6:$AF$701,L$2-L$1,0)/1000000,IF($C52="SD",F52,"")))</f>
        <v>0.69377557611499996</v>
      </c>
      <c r="M52" s="317" t="str">
        <f>IF(F52="","",IFERROR(VLOOKUP($A52,'[12]KI LA Data'!$D$6:$AF$701,M$2-M$1,0)/1000000,""))</f>
        <v/>
      </c>
      <c r="N52" s="317" t="str">
        <f>IF(F52="","",IFERROR(VLOOKUP($A52,'[12]KI LA Data'!$E$6:$AF$701,N$2-N$1,0)/1000000,""))</f>
        <v/>
      </c>
      <c r="O52" s="315" t="str">
        <f>IF(F52="","",IFERROR(VLOOKUP($A52,'[12]KI LA Data'!$F$6:$AF$701,O$2-O$1,0)/1000000,""))</f>
        <v/>
      </c>
      <c r="P52" s="317">
        <f>IFERROR(VLOOKUP($A52,'[12]KI LA Data'!$B$6:$AF$701,P$2-P$1,0)/1000000,IF($C52="SC",G52,""))</f>
        <v>28.998940390264</v>
      </c>
      <c r="Q52" s="291">
        <f>IFERROR(VLOOKUP($A52,'[12]KI LA Data'!$C$6:$AF$701,Q$2-Q$1,0)/1000000,IF($C52="SD",G52,""))</f>
        <v>5.7105359310539994</v>
      </c>
      <c r="R52" s="317" t="str">
        <f>IFERROR(VLOOKUP($A52,'[12]KI LA Data'!$D$6:$AF$701,R$2-R$1,0)/1000000,"")</f>
        <v/>
      </c>
      <c r="S52" s="317" t="str">
        <f>IFERROR(VLOOKUP($A52,'[12]KI LA Data'!$E$6:$AF$701,S$2-S$1,0)/1000000,"")</f>
        <v/>
      </c>
      <c r="T52" s="315" t="str">
        <f>IFERROR(VLOOKUP($A52,'[12]KI LA Data'!$F$6:$AF$701,T$2-T$1,0)/1000000,"")</f>
        <v/>
      </c>
      <c r="U52" s="317">
        <f t="shared" si="6"/>
        <v>39.084540831323999</v>
      </c>
      <c r="V52" s="291">
        <f t="shared" si="5"/>
        <v>6.4043115071689991</v>
      </c>
      <c r="W52" s="317" t="str">
        <f t="shared" si="5"/>
        <v/>
      </c>
      <c r="X52" s="317" t="str">
        <f t="shared" si="5"/>
        <v/>
      </c>
      <c r="Y52" s="315" t="str">
        <f t="shared" si="5"/>
        <v/>
      </c>
      <c r="Z52" s="289"/>
      <c r="AA52" s="289" t="str">
        <f>VLOOKUP(A52,'[12]LA Data'!$A$35:$F$417,6,0)</f>
        <v>NW</v>
      </c>
    </row>
    <row r="53" spans="1:27" ht="15.75">
      <c r="A53" s="309" t="s">
        <v>612</v>
      </c>
      <c r="B53" s="309" t="s">
        <v>613</v>
      </c>
      <c r="C53" s="309" t="s">
        <v>531</v>
      </c>
      <c r="D53" s="316" t="s">
        <v>614</v>
      </c>
      <c r="E53" s="291">
        <f t="shared" si="7"/>
        <v>53.061697622379</v>
      </c>
      <c r="F53" s="291">
        <f>IF(VLOOKUP($A53,'[12]KI LA Data'!$A$6:$AF$698,F$2,0)/1000000&lt;0,"",VLOOKUP($A53,'[12]KI LA Data'!$A$6:$AF$698,F$2,0)/1000000)</f>
        <v>12.357085895792</v>
      </c>
      <c r="G53" s="291">
        <f>VLOOKUP($A53,'[12]KI LA Data'!$A$6:$AF$698,G$2,0)/1000000</f>
        <v>40.704611726586997</v>
      </c>
      <c r="H53" s="291">
        <f>VLOOKUP($A53,'[12]KI LA Data'!$A$6:$AF$698,H$2,0)/1000000</f>
        <v>13.272951618717</v>
      </c>
      <c r="I53" s="291">
        <f>VLOOKUP($A53,'[12]KI LA Data'!$A$6:$AF$698,I$2,0)/1000000</f>
        <v>37.651765847092975</v>
      </c>
      <c r="J53" s="315">
        <f>VLOOKUP($A53,'[12]KI LA Data'!$A$6:$AF$702,J$2,0)</f>
        <v>0</v>
      </c>
      <c r="K53" s="317">
        <f>IF(F53="","",IFERROR(VLOOKUP($A53,'[12]KI LA Data'!$B$6:$AF$701,K$2-K$1,0)/1000000,IF($C53="SC",F53,"")))</f>
        <v>11.520612536778</v>
      </c>
      <c r="L53" s="291">
        <f>IF(F53="","",IFERROR(VLOOKUP($A53,'[12]KI LA Data'!$C$6:$AF$701,L$2-L$1,0)/1000000,IF($C53="SD",F53,"")))</f>
        <v>0.83647335901500008</v>
      </c>
      <c r="M53" s="317" t="str">
        <f>IF(F53="","",IFERROR(VLOOKUP($A53,'[12]KI LA Data'!$D$6:$AF$701,M$2-M$1,0)/1000000,""))</f>
        <v/>
      </c>
      <c r="N53" s="317" t="str">
        <f>IF(F53="","",IFERROR(VLOOKUP($A53,'[12]KI LA Data'!$E$6:$AF$701,N$2-N$1,0)/1000000,""))</f>
        <v/>
      </c>
      <c r="O53" s="315" t="str">
        <f>IF(F53="","",IFERROR(VLOOKUP($A53,'[12]KI LA Data'!$F$6:$AF$701,O$2-O$1,0)/1000000,""))</f>
        <v/>
      </c>
      <c r="P53" s="317">
        <f>IFERROR(VLOOKUP($A53,'[12]KI LA Data'!$B$6:$AF$701,P$2-P$1,0)/1000000,IF($C53="SC",G53,""))</f>
        <v>34.158918807709</v>
      </c>
      <c r="Q53" s="291">
        <f>IFERROR(VLOOKUP($A53,'[12]KI LA Data'!$C$6:$AF$701,Q$2-Q$1,0)/1000000,IF($C53="SD",G53,""))</f>
        <v>6.5456929188780002</v>
      </c>
      <c r="R53" s="317" t="str">
        <f>IFERROR(VLOOKUP($A53,'[12]KI LA Data'!$D$6:$AF$701,R$2-R$1,0)/1000000,"")</f>
        <v/>
      </c>
      <c r="S53" s="317" t="str">
        <f>IFERROR(VLOOKUP($A53,'[12]KI LA Data'!$E$6:$AF$701,S$2-S$1,0)/1000000,"")</f>
        <v/>
      </c>
      <c r="T53" s="315" t="str">
        <f>IFERROR(VLOOKUP($A53,'[12]KI LA Data'!$F$6:$AF$701,T$2-T$1,0)/1000000,"")</f>
        <v/>
      </c>
      <c r="U53" s="317">
        <f t="shared" si="6"/>
        <v>45.679531344487003</v>
      </c>
      <c r="V53" s="291">
        <f t="shared" si="5"/>
        <v>7.382166277893</v>
      </c>
      <c r="W53" s="317" t="str">
        <f t="shared" si="5"/>
        <v/>
      </c>
      <c r="X53" s="317" t="str">
        <f t="shared" si="5"/>
        <v/>
      </c>
      <c r="Y53" s="315" t="str">
        <f t="shared" si="5"/>
        <v/>
      </c>
      <c r="Z53" s="289"/>
      <c r="AA53" s="289" t="str">
        <f>VLOOKUP(A53,'[12]LA Data'!$A$35:$F$417,6,0)</f>
        <v>YH</v>
      </c>
    </row>
    <row r="54" spans="1:27" ht="15.75">
      <c r="A54" s="309" t="s">
        <v>321</v>
      </c>
      <c r="B54" s="309" t="s">
        <v>322</v>
      </c>
      <c r="C54" s="309" t="s">
        <v>39</v>
      </c>
      <c r="D54" s="316" t="s">
        <v>323</v>
      </c>
      <c r="E54" s="291">
        <f t="shared" si="7"/>
        <v>4.6885146655110006</v>
      </c>
      <c r="F54" s="291">
        <f>IF(VLOOKUP($A54,'[12]KI LA Data'!$A$6:$AF$698,F$2,0)/1000000&lt;0,"",VLOOKUP($A54,'[12]KI LA Data'!$A$6:$AF$698,F$2,0)/1000000)</f>
        <v>0.57089132627600003</v>
      </c>
      <c r="G54" s="291">
        <f>VLOOKUP($A54,'[12]KI LA Data'!$A$6:$AF$698,G$2,0)/1000000</f>
        <v>4.1176233392350001</v>
      </c>
      <c r="H54" s="291">
        <f>VLOOKUP($A54,'[12]KI LA Data'!$A$6:$AF$698,H$2,0)/1000000</f>
        <v>-36.345815082332997</v>
      </c>
      <c r="I54" s="291">
        <f>VLOOKUP($A54,'[12]KI LA Data'!$A$6:$AF$698,I$2,0)/1000000</f>
        <v>3.8088015887923747</v>
      </c>
      <c r="J54" s="315">
        <f>VLOOKUP($A54,'[12]KI LA Data'!$A$6:$AF$702,J$2,0)</f>
        <v>0.5</v>
      </c>
      <c r="K54" s="317" t="str">
        <f>IF(F54="","",IFERROR(VLOOKUP($A54,'[12]KI LA Data'!$B$6:$AF$701,K$2-K$1,0)/1000000,IF($C54="SC",F54,"")))</f>
        <v/>
      </c>
      <c r="L54" s="291">
        <f>IF(F54="","",IFERROR(VLOOKUP($A54,'[12]KI LA Data'!$C$6:$AF$701,L$2-L$1,0)/1000000,IF($C54="SD",F54,"")))</f>
        <v>0.57089132627600003</v>
      </c>
      <c r="M54" s="317" t="str">
        <f>IF(F54="","",IFERROR(VLOOKUP($A54,'[12]KI LA Data'!$D$6:$AF$701,M$2-M$1,0)/1000000,""))</f>
        <v/>
      </c>
      <c r="N54" s="317" t="str">
        <f>IF(F54="","",IFERROR(VLOOKUP($A54,'[12]KI LA Data'!$E$6:$AF$701,N$2-N$1,0)/1000000,""))</f>
        <v/>
      </c>
      <c r="O54" s="315" t="str">
        <f>IF(F54="","",IFERROR(VLOOKUP($A54,'[12]KI LA Data'!$F$6:$AF$701,O$2-O$1,0)/1000000,""))</f>
        <v/>
      </c>
      <c r="P54" s="317" t="str">
        <f>IFERROR(VLOOKUP($A54,'[12]KI LA Data'!$B$6:$AF$701,P$2-P$1,0)/1000000,IF($C54="SC",G54,""))</f>
        <v/>
      </c>
      <c r="Q54" s="291">
        <f>IFERROR(VLOOKUP($A54,'[12]KI LA Data'!$C$6:$AF$701,Q$2-Q$1,0)/1000000,IF($C54="SD",G54,""))</f>
        <v>4.1176233392350001</v>
      </c>
      <c r="R54" s="317" t="str">
        <f>IFERROR(VLOOKUP($A54,'[12]KI LA Data'!$D$6:$AF$701,R$2-R$1,0)/1000000,"")</f>
        <v/>
      </c>
      <c r="S54" s="317" t="str">
        <f>IFERROR(VLOOKUP($A54,'[12]KI LA Data'!$E$6:$AF$701,S$2-S$1,0)/1000000,"")</f>
        <v/>
      </c>
      <c r="T54" s="315" t="str">
        <f>IFERROR(VLOOKUP($A54,'[12]KI LA Data'!$F$6:$AF$701,T$2-T$1,0)/1000000,"")</f>
        <v/>
      </c>
      <c r="U54" s="317" t="str">
        <f t="shared" si="6"/>
        <v/>
      </c>
      <c r="V54" s="291">
        <f t="shared" si="5"/>
        <v>4.6885146655110006</v>
      </c>
      <c r="W54" s="317" t="str">
        <f t="shared" si="5"/>
        <v/>
      </c>
      <c r="X54" s="317" t="str">
        <f t="shared" si="5"/>
        <v/>
      </c>
      <c r="Y54" s="315" t="str">
        <f t="shared" si="5"/>
        <v/>
      </c>
      <c r="Z54" s="289"/>
      <c r="AA54" s="289" t="str">
        <f>VLOOKUP(A54,'[12]LA Data'!$A$35:$F$417,6,0)</f>
        <v>EE</v>
      </c>
    </row>
    <row r="55" spans="1:27" ht="15.75">
      <c r="A55" s="309" t="s">
        <v>1002</v>
      </c>
      <c r="B55" s="309" t="s">
        <v>1003</v>
      </c>
      <c r="C55" s="309" t="s">
        <v>730</v>
      </c>
      <c r="D55" s="316" t="s">
        <v>1004</v>
      </c>
      <c r="E55" s="291">
        <f t="shared" si="7"/>
        <v>66.948049870791991</v>
      </c>
      <c r="F55" s="291">
        <f>IF(VLOOKUP($A55,'[12]KI LA Data'!$A$6:$AF$698,F$2,0)/1000000&lt;0,"",VLOOKUP($A55,'[12]KI LA Data'!$A$6:$AF$698,F$2,0)/1000000)</f>
        <v>3.9152408012319997</v>
      </c>
      <c r="G55" s="291">
        <f>VLOOKUP($A55,'[12]KI LA Data'!$A$6:$AF$698,G$2,0)/1000000</f>
        <v>63.032809069559995</v>
      </c>
      <c r="H55" s="291">
        <f>VLOOKUP($A55,'[12]KI LA Data'!$A$6:$AF$698,H$2,0)/1000000</f>
        <v>38.749297955292</v>
      </c>
      <c r="I55" s="291">
        <f>VLOOKUP($A55,'[12]KI LA Data'!$A$6:$AF$698,I$2,0)/1000000</f>
        <v>58.305348389343003</v>
      </c>
      <c r="J55" s="315">
        <f>VLOOKUP($A55,'[12]KI LA Data'!$A$6:$AF$702,J$2,0)</f>
        <v>0</v>
      </c>
      <c r="K55" s="317">
        <f>IF(F55="","",IFERROR(VLOOKUP($A55,'[12]KI LA Data'!$B$6:$AF$701,K$2-K$1,0)/1000000,IF($C55="SC",F55,"")))</f>
        <v>3.9152408012319997</v>
      </c>
      <c r="L55" s="291" t="str">
        <f>IF(F55="","",IFERROR(VLOOKUP($A55,'[12]KI LA Data'!$C$6:$AF$701,L$2-L$1,0)/1000000,IF($C55="SD",F55,"")))</f>
        <v/>
      </c>
      <c r="M55" s="317" t="str">
        <f>IF(F55="","",IFERROR(VLOOKUP($A55,'[12]KI LA Data'!$D$6:$AF$701,M$2-M$1,0)/1000000,""))</f>
        <v/>
      </c>
      <c r="N55" s="317" t="str">
        <f>IF(F55="","",IFERROR(VLOOKUP($A55,'[12]KI LA Data'!$E$6:$AF$701,N$2-N$1,0)/1000000,""))</f>
        <v/>
      </c>
      <c r="O55" s="315" t="str">
        <f>IF(F55="","",IFERROR(VLOOKUP($A55,'[12]KI LA Data'!$F$6:$AF$701,O$2-O$1,0)/1000000,""))</f>
        <v/>
      </c>
      <c r="P55" s="317">
        <f>IFERROR(VLOOKUP($A55,'[12]KI LA Data'!$B$6:$AF$701,P$2-P$1,0)/1000000,IF($C55="SC",G55,""))</f>
        <v>63.032809069559995</v>
      </c>
      <c r="Q55" s="291" t="str">
        <f>IFERROR(VLOOKUP($A55,'[12]KI LA Data'!$C$6:$AF$701,Q$2-Q$1,0)/1000000,IF($C55="SD",G55,""))</f>
        <v/>
      </c>
      <c r="R55" s="317" t="str">
        <f>IFERROR(VLOOKUP($A55,'[12]KI LA Data'!$D$6:$AF$701,R$2-R$1,0)/1000000,"")</f>
        <v/>
      </c>
      <c r="S55" s="317" t="str">
        <f>IFERROR(VLOOKUP($A55,'[12]KI LA Data'!$E$6:$AF$701,S$2-S$1,0)/1000000,"")</f>
        <v/>
      </c>
      <c r="T55" s="315" t="str">
        <f>IFERROR(VLOOKUP($A55,'[12]KI LA Data'!$F$6:$AF$701,T$2-T$1,0)/1000000,"")</f>
        <v/>
      </c>
      <c r="U55" s="317">
        <f t="shared" si="6"/>
        <v>66.948049870791991</v>
      </c>
      <c r="V55" s="291" t="str">
        <f t="shared" si="5"/>
        <v/>
      </c>
      <c r="W55" s="317" t="str">
        <f t="shared" si="5"/>
        <v/>
      </c>
      <c r="X55" s="317" t="str">
        <f t="shared" si="5"/>
        <v/>
      </c>
      <c r="Y55" s="315" t="str">
        <f t="shared" si="5"/>
        <v/>
      </c>
      <c r="Z55" s="289"/>
      <c r="AA55" s="289" t="str">
        <f>VLOOKUP(A55,'[12]LA Data'!$A$35:$F$417,6,0)</f>
        <v>EE</v>
      </c>
    </row>
    <row r="56" spans="1:27" ht="15.75">
      <c r="A56" s="309" t="s">
        <v>1146</v>
      </c>
      <c r="B56" s="309" t="s">
        <v>1147</v>
      </c>
      <c r="C56" s="309" t="s">
        <v>512</v>
      </c>
      <c r="D56" s="316" t="s">
        <v>1148</v>
      </c>
      <c r="E56" s="291">
        <f t="shared" si="7"/>
        <v>9.0348628421730002</v>
      </c>
      <c r="F56" s="291">
        <f>IF(VLOOKUP($A56,'[12]KI LA Data'!$A$6:$AF$698,F$2,0)/1000000&lt;0,"",VLOOKUP($A56,'[12]KI LA Data'!$A$6:$AF$698,F$2,0)/1000000)</f>
        <v>3.1400282658500003</v>
      </c>
      <c r="G56" s="291">
        <f>VLOOKUP($A56,'[12]KI LA Data'!$A$6:$AF$698,G$2,0)/1000000</f>
        <v>5.8948345763229995</v>
      </c>
      <c r="H56" s="291">
        <f>VLOOKUP($A56,'[12]KI LA Data'!$A$6:$AF$698,H$2,0)/1000000</f>
        <v>2.3197634906799998</v>
      </c>
      <c r="I56" s="291">
        <f>VLOOKUP($A56,'[12]KI LA Data'!$A$6:$AF$698,I$2,0)/1000000</f>
        <v>5.4527219830987752</v>
      </c>
      <c r="J56" s="315">
        <f>VLOOKUP($A56,'[12]KI LA Data'!$A$6:$AF$702,J$2,0)</f>
        <v>0</v>
      </c>
      <c r="K56" s="317" t="str">
        <f>IF(F56="","",IFERROR(VLOOKUP($A56,'[12]KI LA Data'!$B$6:$AF$701,K$2-K$1,0)/1000000,IF($C56="SC",F56,"")))</f>
        <v/>
      </c>
      <c r="L56" s="291" t="str">
        <f>IF(F56="","",IFERROR(VLOOKUP($A56,'[12]KI LA Data'!$C$6:$AF$701,L$2-L$1,0)/1000000,IF($C56="SD",F56,"")))</f>
        <v/>
      </c>
      <c r="M56" s="317">
        <f>IF(F56="","",IFERROR(VLOOKUP($A56,'[12]KI LA Data'!$D$6:$AF$701,M$2-M$1,0)/1000000,""))</f>
        <v>3.1400282658500003</v>
      </c>
      <c r="N56" s="317" t="str">
        <f>IF(F56="","",IFERROR(VLOOKUP($A56,'[12]KI LA Data'!$E$6:$AF$701,N$2-N$1,0)/1000000,""))</f>
        <v/>
      </c>
      <c r="O56" s="315" t="str">
        <f>IF(F56="","",IFERROR(VLOOKUP($A56,'[12]KI LA Data'!$F$6:$AF$701,O$2-O$1,0)/1000000,""))</f>
        <v/>
      </c>
      <c r="P56" s="317" t="str">
        <f>IFERROR(VLOOKUP($A56,'[12]KI LA Data'!$B$6:$AF$701,P$2-P$1,0)/1000000,IF($C56="SC",G56,""))</f>
        <v/>
      </c>
      <c r="Q56" s="291" t="str">
        <f>IFERROR(VLOOKUP($A56,'[12]KI LA Data'!$C$6:$AF$701,Q$2-Q$1,0)/1000000,IF($C56="SD",G56,""))</f>
        <v/>
      </c>
      <c r="R56" s="317">
        <f>IFERROR(VLOOKUP($A56,'[12]KI LA Data'!$D$6:$AF$701,R$2-R$1,0)/1000000,"")</f>
        <v>5.8948345763229995</v>
      </c>
      <c r="S56" s="317" t="str">
        <f>IFERROR(VLOOKUP($A56,'[12]KI LA Data'!$E$6:$AF$701,S$2-S$1,0)/1000000,"")</f>
        <v/>
      </c>
      <c r="T56" s="315" t="str">
        <f>IFERROR(VLOOKUP($A56,'[12]KI LA Data'!$F$6:$AF$701,T$2-T$1,0)/1000000,"")</f>
        <v/>
      </c>
      <c r="U56" s="317" t="str">
        <f t="shared" si="6"/>
        <v/>
      </c>
      <c r="V56" s="291" t="str">
        <f t="shared" si="5"/>
        <v/>
      </c>
      <c r="W56" s="317">
        <f t="shared" si="5"/>
        <v>9.0348628421730002</v>
      </c>
      <c r="X56" s="317" t="str">
        <f t="shared" si="5"/>
        <v/>
      </c>
      <c r="Y56" s="315" t="str">
        <f t="shared" si="5"/>
        <v/>
      </c>
      <c r="Z56" s="289"/>
      <c r="AA56" s="289" t="str">
        <f>VLOOKUP(A56,'[12]LA Data'!$A$35:$F$417,6,0)</f>
        <v>EE</v>
      </c>
    </row>
    <row r="57" spans="1:27" ht="15.75">
      <c r="A57" s="309" t="s">
        <v>628</v>
      </c>
      <c r="B57" s="309" t="s">
        <v>629</v>
      </c>
      <c r="C57" s="309" t="s">
        <v>626</v>
      </c>
      <c r="D57" s="316" t="s">
        <v>630</v>
      </c>
      <c r="E57" s="291">
        <f t="shared" si="7"/>
        <v>120.05923294288098</v>
      </c>
      <c r="F57" s="291">
        <f>IF(VLOOKUP($A57,'[12]KI LA Data'!$A$6:$AF$698,F$2,0)/1000000&lt;0,"",VLOOKUP($A57,'[12]KI LA Data'!$A$6:$AF$698,F$2,0)/1000000)</f>
        <v>31.874147661564997</v>
      </c>
      <c r="G57" s="291">
        <f>VLOOKUP($A57,'[12]KI LA Data'!$A$6:$AF$698,G$2,0)/1000000</f>
        <v>88.185085281315992</v>
      </c>
      <c r="H57" s="291">
        <f>VLOOKUP($A57,'[12]KI LA Data'!$A$6:$AF$698,H$2,0)/1000000</f>
        <v>-96.824156290142</v>
      </c>
      <c r="I57" s="291">
        <f>VLOOKUP($A57,'[12]KI LA Data'!$A$6:$AF$698,I$2,0)/1000000</f>
        <v>81.571203885217301</v>
      </c>
      <c r="J57" s="315">
        <f>VLOOKUP($A57,'[12]KI LA Data'!$A$6:$AF$702,J$2,0)</f>
        <v>0.5</v>
      </c>
      <c r="K57" s="317">
        <f>IF(F57="","",IFERROR(VLOOKUP($A57,'[12]KI LA Data'!$B$6:$AF$701,K$2-K$1,0)/1000000,IF($C57="SC",F57,"")))</f>
        <v>25.002952631545</v>
      </c>
      <c r="L57" s="291">
        <f>IF(F57="","",IFERROR(VLOOKUP($A57,'[12]KI LA Data'!$C$6:$AF$701,L$2-L$1,0)/1000000,IF($C57="SD",F57,"")))</f>
        <v>6.87119503002</v>
      </c>
      <c r="M57" s="317" t="str">
        <f>IF(F57="","",IFERROR(VLOOKUP($A57,'[12]KI LA Data'!$D$6:$AF$701,M$2-M$1,0)/1000000,""))</f>
        <v/>
      </c>
      <c r="N57" s="317" t="str">
        <f>IF(F57="","",IFERROR(VLOOKUP($A57,'[12]KI LA Data'!$E$6:$AF$701,N$2-N$1,0)/1000000,""))</f>
        <v/>
      </c>
      <c r="O57" s="315" t="str">
        <f>IF(F57="","",IFERROR(VLOOKUP($A57,'[12]KI LA Data'!$F$6:$AF$701,O$2-O$1,0)/1000000,""))</f>
        <v/>
      </c>
      <c r="P57" s="317">
        <f>IFERROR(VLOOKUP($A57,'[12]KI LA Data'!$B$6:$AF$701,P$2-P$1,0)/1000000,IF($C57="SC",G57,""))</f>
        <v>60.311279994346997</v>
      </c>
      <c r="Q57" s="291">
        <f>IFERROR(VLOOKUP($A57,'[12]KI LA Data'!$C$6:$AF$701,Q$2-Q$1,0)/1000000,IF($C57="SD",G57,""))</f>
        <v>27.873805286968999</v>
      </c>
      <c r="R57" s="317" t="str">
        <f>IFERROR(VLOOKUP($A57,'[12]KI LA Data'!$D$6:$AF$701,R$2-R$1,0)/1000000,"")</f>
        <v/>
      </c>
      <c r="S57" s="317" t="str">
        <f>IFERROR(VLOOKUP($A57,'[12]KI LA Data'!$E$6:$AF$701,S$2-S$1,0)/1000000,"")</f>
        <v/>
      </c>
      <c r="T57" s="315" t="str">
        <f>IFERROR(VLOOKUP($A57,'[12]KI LA Data'!$F$6:$AF$701,T$2-T$1,0)/1000000,"")</f>
        <v/>
      </c>
      <c r="U57" s="317">
        <f t="shared" si="6"/>
        <v>85.314232625892004</v>
      </c>
      <c r="V57" s="291">
        <f t="shared" si="5"/>
        <v>34.745000316989</v>
      </c>
      <c r="W57" s="317" t="str">
        <f t="shared" si="5"/>
        <v/>
      </c>
      <c r="X57" s="317" t="str">
        <f t="shared" si="5"/>
        <v/>
      </c>
      <c r="Y57" s="315" t="str">
        <f t="shared" si="5"/>
        <v/>
      </c>
      <c r="Z57" s="289"/>
      <c r="AA57" s="289" t="str">
        <f>VLOOKUP(A57,'[12]LA Data'!$A$35:$F$417,6,0)</f>
        <v>L</v>
      </c>
    </row>
    <row r="58" spans="1:27" ht="15.75">
      <c r="A58" s="309" t="s">
        <v>393</v>
      </c>
      <c r="B58" s="309" t="s">
        <v>394</v>
      </c>
      <c r="C58" s="309" t="s">
        <v>39</v>
      </c>
      <c r="D58" s="316" t="s">
        <v>395</v>
      </c>
      <c r="E58" s="291">
        <f t="shared" si="7"/>
        <v>3.319639980866</v>
      </c>
      <c r="F58" s="291">
        <f>IF(VLOOKUP($A58,'[12]KI LA Data'!$A$6:$AF$698,F$2,0)/1000000&lt;0,"",VLOOKUP($A58,'[12]KI LA Data'!$A$6:$AF$698,F$2,0)/1000000)</f>
        <v>0.38397869743499996</v>
      </c>
      <c r="G58" s="291">
        <f>VLOOKUP($A58,'[12]KI LA Data'!$A$6:$AF$698,G$2,0)/1000000</f>
        <v>2.9356612834310001</v>
      </c>
      <c r="H58" s="291">
        <f>VLOOKUP($A58,'[12]KI LA Data'!$A$6:$AF$698,H$2,0)/1000000</f>
        <v>-9.0870726736980014</v>
      </c>
      <c r="I58" s="291">
        <f>VLOOKUP($A58,'[12]KI LA Data'!$A$6:$AF$698,I$2,0)/1000000</f>
        <v>2.7154866871736751</v>
      </c>
      <c r="J58" s="315">
        <f>VLOOKUP($A58,'[12]KI LA Data'!$A$6:$AF$702,J$2,0)</f>
        <v>0.5</v>
      </c>
      <c r="K58" s="317" t="str">
        <f>IF(F58="","",IFERROR(VLOOKUP($A58,'[12]KI LA Data'!$B$6:$AF$701,K$2-K$1,0)/1000000,IF($C58="SC",F58,"")))</f>
        <v/>
      </c>
      <c r="L58" s="291">
        <f>IF(F58="","",IFERROR(VLOOKUP($A58,'[12]KI LA Data'!$C$6:$AF$701,L$2-L$1,0)/1000000,IF($C58="SD",F58,"")))</f>
        <v>0.38397869743499996</v>
      </c>
      <c r="M58" s="317" t="str">
        <f>IF(F58="","",IFERROR(VLOOKUP($A58,'[12]KI LA Data'!$D$6:$AF$701,M$2-M$1,0)/1000000,""))</f>
        <v/>
      </c>
      <c r="N58" s="317" t="str">
        <f>IF(F58="","",IFERROR(VLOOKUP($A58,'[12]KI LA Data'!$E$6:$AF$701,N$2-N$1,0)/1000000,""))</f>
        <v/>
      </c>
      <c r="O58" s="315" t="str">
        <f>IF(F58="","",IFERROR(VLOOKUP($A58,'[12]KI LA Data'!$F$6:$AF$701,O$2-O$1,0)/1000000,""))</f>
        <v/>
      </c>
      <c r="P58" s="317" t="str">
        <f>IFERROR(VLOOKUP($A58,'[12]KI LA Data'!$B$6:$AF$701,P$2-P$1,0)/1000000,IF($C58="SC",G58,""))</f>
        <v/>
      </c>
      <c r="Q58" s="291">
        <f>IFERROR(VLOOKUP($A58,'[12]KI LA Data'!$C$6:$AF$701,Q$2-Q$1,0)/1000000,IF($C58="SD",G58,""))</f>
        <v>2.9356612834310001</v>
      </c>
      <c r="R58" s="317" t="str">
        <f>IFERROR(VLOOKUP($A58,'[12]KI LA Data'!$D$6:$AF$701,R$2-R$1,0)/1000000,"")</f>
        <v/>
      </c>
      <c r="S58" s="317" t="str">
        <f>IFERROR(VLOOKUP($A58,'[12]KI LA Data'!$E$6:$AF$701,S$2-S$1,0)/1000000,"")</f>
        <v/>
      </c>
      <c r="T58" s="315" t="str">
        <f>IFERROR(VLOOKUP($A58,'[12]KI LA Data'!$F$6:$AF$701,T$2-T$1,0)/1000000,"")</f>
        <v/>
      </c>
      <c r="U58" s="317" t="str">
        <f t="shared" si="6"/>
        <v/>
      </c>
      <c r="V58" s="291">
        <f t="shared" si="5"/>
        <v>3.319639980866</v>
      </c>
      <c r="W58" s="317" t="str">
        <f t="shared" si="5"/>
        <v/>
      </c>
      <c r="X58" s="317" t="str">
        <f t="shared" si="5"/>
        <v/>
      </c>
      <c r="Y58" s="315" t="str">
        <f t="shared" si="5"/>
        <v/>
      </c>
      <c r="Z58" s="289"/>
      <c r="AA58" s="289" t="str">
        <f>VLOOKUP(A58,'[12]LA Data'!$A$35:$F$417,6,0)</f>
        <v>WM</v>
      </c>
    </row>
    <row r="59" spans="1:27" ht="15.75">
      <c r="A59" s="309" t="s">
        <v>156</v>
      </c>
      <c r="B59" s="309" t="s">
        <v>157</v>
      </c>
      <c r="C59" s="309" t="s">
        <v>39</v>
      </c>
      <c r="D59" s="316" t="s">
        <v>158</v>
      </c>
      <c r="E59" s="291">
        <f t="shared" si="7"/>
        <v>4.8983765589570005</v>
      </c>
      <c r="F59" s="291">
        <f>IF(VLOOKUP($A59,'[12]KI LA Data'!$A$6:$AF$698,F$2,0)/1000000&lt;0,"",VLOOKUP($A59,'[12]KI LA Data'!$A$6:$AF$698,F$2,0)/1000000)</f>
        <v>0.380181473587</v>
      </c>
      <c r="G59" s="291">
        <f>VLOOKUP($A59,'[12]KI LA Data'!$A$6:$AF$698,G$2,0)/1000000</f>
        <v>4.5181950853700004</v>
      </c>
      <c r="H59" s="291">
        <f>VLOOKUP($A59,'[12]KI LA Data'!$A$6:$AF$698,H$2,0)/1000000</f>
        <v>-16.193013011684002</v>
      </c>
      <c r="I59" s="291">
        <f>VLOOKUP($A59,'[12]KI LA Data'!$A$6:$AF$698,I$2,0)/1000000</f>
        <v>4.1793304539672507</v>
      </c>
      <c r="J59" s="315">
        <f>VLOOKUP($A59,'[12]KI LA Data'!$A$6:$AF$702,J$2,0)</f>
        <v>0.5</v>
      </c>
      <c r="K59" s="317" t="str">
        <f>IF(F59="","",IFERROR(VLOOKUP($A59,'[12]KI LA Data'!$B$6:$AF$701,K$2-K$1,0)/1000000,IF($C59="SC",F59,"")))</f>
        <v/>
      </c>
      <c r="L59" s="291">
        <f>IF(F59="","",IFERROR(VLOOKUP($A59,'[12]KI LA Data'!$C$6:$AF$701,L$2-L$1,0)/1000000,IF($C59="SD",F59,"")))</f>
        <v>0.380181473587</v>
      </c>
      <c r="M59" s="317" t="str">
        <f>IF(F59="","",IFERROR(VLOOKUP($A59,'[12]KI LA Data'!$D$6:$AF$701,M$2-M$1,0)/1000000,""))</f>
        <v/>
      </c>
      <c r="N59" s="317" t="str">
        <f>IF(F59="","",IFERROR(VLOOKUP($A59,'[12]KI LA Data'!$E$6:$AF$701,N$2-N$1,0)/1000000,""))</f>
        <v/>
      </c>
      <c r="O59" s="315" t="str">
        <f>IF(F59="","",IFERROR(VLOOKUP($A59,'[12]KI LA Data'!$F$6:$AF$701,O$2-O$1,0)/1000000,""))</f>
        <v/>
      </c>
      <c r="P59" s="317" t="str">
        <f>IFERROR(VLOOKUP($A59,'[12]KI LA Data'!$B$6:$AF$701,P$2-P$1,0)/1000000,IF($C59="SC",G59,""))</f>
        <v/>
      </c>
      <c r="Q59" s="291">
        <f>IFERROR(VLOOKUP($A59,'[12]KI LA Data'!$C$6:$AF$701,Q$2-Q$1,0)/1000000,IF($C59="SD",G59,""))</f>
        <v>4.5181950853700004</v>
      </c>
      <c r="R59" s="317" t="str">
        <f>IFERROR(VLOOKUP($A59,'[12]KI LA Data'!$D$6:$AF$701,R$2-R$1,0)/1000000,"")</f>
        <v/>
      </c>
      <c r="S59" s="317" t="str">
        <f>IFERROR(VLOOKUP($A59,'[12]KI LA Data'!$E$6:$AF$701,S$2-S$1,0)/1000000,"")</f>
        <v/>
      </c>
      <c r="T59" s="315" t="str">
        <f>IFERROR(VLOOKUP($A59,'[12]KI LA Data'!$F$6:$AF$701,T$2-T$1,0)/1000000,"")</f>
        <v/>
      </c>
      <c r="U59" s="317" t="str">
        <f t="shared" si="6"/>
        <v/>
      </c>
      <c r="V59" s="291">
        <f t="shared" si="5"/>
        <v>4.8983765589570005</v>
      </c>
      <c r="W59" s="317" t="str">
        <f t="shared" si="5"/>
        <v/>
      </c>
      <c r="X59" s="317" t="str">
        <f t="shared" si="5"/>
        <v/>
      </c>
      <c r="Y59" s="315" t="str">
        <f t="shared" si="5"/>
        <v/>
      </c>
      <c r="Z59" s="289"/>
      <c r="AA59" s="289" t="str">
        <f>VLOOKUP(A59,'[12]LA Data'!$A$35:$F$417,6,0)</f>
        <v>SE</v>
      </c>
    </row>
    <row r="60" spans="1:27" ht="15.75">
      <c r="A60" s="309" t="s">
        <v>771</v>
      </c>
      <c r="B60" s="309" t="s">
        <v>772</v>
      </c>
      <c r="C60" s="309" t="s">
        <v>39</v>
      </c>
      <c r="D60" s="316" t="s">
        <v>773</v>
      </c>
      <c r="E60" s="291">
        <f t="shared" si="7"/>
        <v>3.6633616082869995</v>
      </c>
      <c r="F60" s="291">
        <f>IF(VLOOKUP($A60,'[12]KI LA Data'!$A$6:$AF$698,F$2,0)/1000000&lt;0,"",VLOOKUP($A60,'[12]KI LA Data'!$A$6:$AF$698,F$2,0)/1000000)</f>
        <v>0.44854107170599999</v>
      </c>
      <c r="G60" s="291">
        <f>VLOOKUP($A60,'[12]KI LA Data'!$A$6:$AF$698,G$2,0)/1000000</f>
        <v>3.2148205365809996</v>
      </c>
      <c r="H60" s="291">
        <f>VLOOKUP($A60,'[12]KI LA Data'!$A$6:$AF$698,H$2,0)/1000000</f>
        <v>-12.097724984488</v>
      </c>
      <c r="I60" s="291">
        <f>VLOOKUP($A60,'[12]KI LA Data'!$A$6:$AF$698,I$2,0)/1000000</f>
        <v>2.9737089963374248</v>
      </c>
      <c r="J60" s="315">
        <f>VLOOKUP($A60,'[12]KI LA Data'!$A$6:$AF$702,J$2,0)</f>
        <v>0.5</v>
      </c>
      <c r="K60" s="317" t="str">
        <f>IF(F60="","",IFERROR(VLOOKUP($A60,'[12]KI LA Data'!$B$6:$AF$701,K$2-K$1,0)/1000000,IF($C60="SC",F60,"")))</f>
        <v/>
      </c>
      <c r="L60" s="291">
        <f>IF(F60="","",IFERROR(VLOOKUP($A60,'[12]KI LA Data'!$C$6:$AF$701,L$2-L$1,0)/1000000,IF($C60="SD",F60,"")))</f>
        <v>0.44854107170599999</v>
      </c>
      <c r="M60" s="317" t="str">
        <f>IF(F60="","",IFERROR(VLOOKUP($A60,'[12]KI LA Data'!$D$6:$AF$701,M$2-M$1,0)/1000000,""))</f>
        <v/>
      </c>
      <c r="N60" s="317" t="str">
        <f>IF(F60="","",IFERROR(VLOOKUP($A60,'[12]KI LA Data'!$E$6:$AF$701,N$2-N$1,0)/1000000,""))</f>
        <v/>
      </c>
      <c r="O60" s="315" t="str">
        <f>IF(F60="","",IFERROR(VLOOKUP($A60,'[12]KI LA Data'!$F$6:$AF$701,O$2-O$1,0)/1000000,""))</f>
        <v/>
      </c>
      <c r="P60" s="317" t="str">
        <f>IFERROR(VLOOKUP($A60,'[12]KI LA Data'!$B$6:$AF$701,P$2-P$1,0)/1000000,IF($C60="SC",G60,""))</f>
        <v/>
      </c>
      <c r="Q60" s="291">
        <f>IFERROR(VLOOKUP($A60,'[12]KI LA Data'!$C$6:$AF$701,Q$2-Q$1,0)/1000000,IF($C60="SD",G60,""))</f>
        <v>3.2148205365809996</v>
      </c>
      <c r="R60" s="317" t="str">
        <f>IFERROR(VLOOKUP($A60,'[12]KI LA Data'!$D$6:$AF$701,R$2-R$1,0)/1000000,"")</f>
        <v/>
      </c>
      <c r="S60" s="317" t="str">
        <f>IFERROR(VLOOKUP($A60,'[12]KI LA Data'!$E$6:$AF$701,S$2-S$1,0)/1000000,"")</f>
        <v/>
      </c>
      <c r="T60" s="315" t="str">
        <f>IFERROR(VLOOKUP($A60,'[12]KI LA Data'!$F$6:$AF$701,T$2-T$1,0)/1000000,"")</f>
        <v/>
      </c>
      <c r="U60" s="317" t="str">
        <f t="shared" si="6"/>
        <v/>
      </c>
      <c r="V60" s="291">
        <f t="shared" si="5"/>
        <v>3.6633616082869995</v>
      </c>
      <c r="W60" s="317" t="str">
        <f t="shared" si="5"/>
        <v/>
      </c>
      <c r="X60" s="317" t="str">
        <f t="shared" si="5"/>
        <v/>
      </c>
      <c r="Y60" s="315" t="str">
        <f t="shared" si="5"/>
        <v/>
      </c>
      <c r="Z60" s="289"/>
      <c r="AA60" s="289" t="str">
        <f>VLOOKUP(A60,'[12]LA Data'!$A$35:$F$417,6,0)</f>
        <v>NW</v>
      </c>
    </row>
    <row r="61" spans="1:27" ht="15.75">
      <c r="A61" s="309" t="s">
        <v>1158</v>
      </c>
      <c r="B61" s="309" t="s">
        <v>1159</v>
      </c>
      <c r="C61" s="309" t="s">
        <v>39</v>
      </c>
      <c r="D61" s="316" t="s">
        <v>1160</v>
      </c>
      <c r="E61" s="291">
        <f t="shared" si="7"/>
        <v>2.1815615937859998</v>
      </c>
      <c r="F61" s="291">
        <v>0</v>
      </c>
      <c r="G61" s="291">
        <f>VLOOKUP($A61,'[12]KI LA Data'!$A$6:$AF$698,G$2,0)/1000000</f>
        <v>2.1815615937859998</v>
      </c>
      <c r="H61" s="291">
        <f>VLOOKUP($A61,'[12]KI LA Data'!$A$6:$AF$698,H$2,0)/1000000</f>
        <v>-3.672001488697</v>
      </c>
      <c r="I61" s="291">
        <f>VLOOKUP($A61,'[12]KI LA Data'!$A$6:$AF$698,I$2,0)/1000000</f>
        <v>2.0179444742520496</v>
      </c>
      <c r="J61" s="315">
        <f>VLOOKUP($A61,'[12]KI LA Data'!$A$6:$AF$702,J$2,0)</f>
        <v>0.5</v>
      </c>
      <c r="K61" s="317" t="str">
        <f>IF(F61="","",IFERROR(VLOOKUP($A61,'[12]KI LA Data'!$B$6:$AF$701,K$2-K$1,0)/1000000,IF($C61="SC",F61,"")))</f>
        <v/>
      </c>
      <c r="L61" s="291">
        <f>IF(F61="","",IFERROR(VLOOKUP($A61,'[12]KI LA Data'!$C$6:$AF$701,L$2-L$1,0)/1000000,IF($C61="SD",F61,"")))</f>
        <v>0</v>
      </c>
      <c r="M61" s="317" t="str">
        <f>IF(F61="","",IFERROR(VLOOKUP($A61,'[12]KI LA Data'!$D$6:$AF$701,M$2-M$1,0)/1000000,""))</f>
        <v/>
      </c>
      <c r="N61" s="317" t="str">
        <f>IF(F61="","",IFERROR(VLOOKUP($A61,'[12]KI LA Data'!$E$6:$AF$701,N$2-N$1,0)/1000000,""))</f>
        <v/>
      </c>
      <c r="O61" s="315" t="str">
        <f>IF(F61="","",IFERROR(VLOOKUP($A61,'[12]KI LA Data'!$F$6:$AF$701,O$2-O$1,0)/1000000,""))</f>
        <v/>
      </c>
      <c r="P61" s="317" t="str">
        <f>IFERROR(VLOOKUP($A61,'[12]KI LA Data'!$B$6:$AF$701,P$2-P$1,0)/1000000,IF($C61="SC",G61,""))</f>
        <v/>
      </c>
      <c r="Q61" s="291">
        <f>IFERROR(VLOOKUP($A61,'[12]KI LA Data'!$C$6:$AF$701,Q$2-Q$1,0)/1000000,IF($C61="SD",G61,""))</f>
        <v>2.1815615937859998</v>
      </c>
      <c r="R61" s="317" t="str">
        <f>IFERROR(VLOOKUP($A61,'[12]KI LA Data'!$D$6:$AF$701,R$2-R$1,0)/1000000,"")</f>
        <v/>
      </c>
      <c r="S61" s="317" t="str">
        <f>IFERROR(VLOOKUP($A61,'[12]KI LA Data'!$E$6:$AF$701,S$2-S$1,0)/1000000,"")</f>
        <v/>
      </c>
      <c r="T61" s="315" t="str">
        <f>IFERROR(VLOOKUP($A61,'[12]KI LA Data'!$F$6:$AF$701,T$2-T$1,0)/1000000,"")</f>
        <v/>
      </c>
      <c r="U61" s="317" t="str">
        <f t="shared" si="6"/>
        <v/>
      </c>
      <c r="V61" s="291">
        <f t="shared" si="5"/>
        <v>2.1815615937859998</v>
      </c>
      <c r="W61" s="317" t="str">
        <f t="shared" si="5"/>
        <v/>
      </c>
      <c r="X61" s="317" t="str">
        <f t="shared" si="5"/>
        <v/>
      </c>
      <c r="Y61" s="315" t="str">
        <f t="shared" si="5"/>
        <v/>
      </c>
      <c r="Z61" s="289"/>
      <c r="AA61" s="289" t="str">
        <f>VLOOKUP(A61,'[12]LA Data'!$A$35:$F$417,6,0)</f>
        <v>EE</v>
      </c>
    </row>
    <row r="62" spans="1:27" ht="15.75">
      <c r="A62" s="309" t="s">
        <v>1050</v>
      </c>
      <c r="B62" s="309" t="s">
        <v>1051</v>
      </c>
      <c r="C62" s="309" t="s">
        <v>726</v>
      </c>
      <c r="D62" s="316" t="s">
        <v>1052</v>
      </c>
      <c r="E62" s="291">
        <f t="shared" si="7"/>
        <v>35.695465329903001</v>
      </c>
      <c r="F62" s="291">
        <f>IF(VLOOKUP($A62,'[12]KI LA Data'!$A$6:$AF$698,F$2,0)/1000000&lt;0,"",VLOOKUP($A62,'[12]KI LA Data'!$A$6:$AF$698,F$2,0)/1000000)</f>
        <v>4.683423332916</v>
      </c>
      <c r="G62" s="291">
        <f>VLOOKUP($A62,'[12]KI LA Data'!$A$6:$AF$698,G$2,0)/1000000</f>
        <v>31.012041996987001</v>
      </c>
      <c r="H62" s="291">
        <f>VLOOKUP($A62,'[12]KI LA Data'!$A$6:$AF$698,H$2,0)/1000000</f>
        <v>-6.8695540194610007</v>
      </c>
      <c r="I62" s="291">
        <f>VLOOKUP($A62,'[12]KI LA Data'!$A$6:$AF$698,I$2,0)/1000000</f>
        <v>28.686138847212977</v>
      </c>
      <c r="J62" s="315">
        <f>VLOOKUP($A62,'[12]KI LA Data'!$A$6:$AF$702,J$2,0)</f>
        <v>0.181343</v>
      </c>
      <c r="K62" s="317">
        <f>IF(F62="","",IFERROR(VLOOKUP($A62,'[12]KI LA Data'!$B$6:$AF$701,K$2-K$1,0)/1000000,IF($C62="SC",F62,"")))</f>
        <v>6.2538872007210005</v>
      </c>
      <c r="L62" s="291">
        <f>IF(F62="","",IFERROR(VLOOKUP($A62,'[12]KI LA Data'!$C$6:$AF$701,L$2-L$1,0)/1000000,IF($C62="SD",F62,"")))</f>
        <v>-1.570463867805</v>
      </c>
      <c r="M62" s="317" t="str">
        <f>IF(F62="","",IFERROR(VLOOKUP($A62,'[12]KI LA Data'!$D$6:$AF$701,M$2-M$1,0)/1000000,""))</f>
        <v/>
      </c>
      <c r="N62" s="317" t="str">
        <f>IF(F62="","",IFERROR(VLOOKUP($A62,'[12]KI LA Data'!$E$6:$AF$701,N$2-N$1,0)/1000000,""))</f>
        <v/>
      </c>
      <c r="O62" s="315" t="str">
        <f>IF(F62="","",IFERROR(VLOOKUP($A62,'[12]KI LA Data'!$F$6:$AF$701,O$2-O$1,0)/1000000,""))</f>
        <v/>
      </c>
      <c r="P62" s="317">
        <f>IFERROR(VLOOKUP($A62,'[12]KI LA Data'!$B$6:$AF$701,P$2-P$1,0)/1000000,IF($C62="SC",G62,""))</f>
        <v>24.708647226349999</v>
      </c>
      <c r="Q62" s="291">
        <f>IFERROR(VLOOKUP($A62,'[12]KI LA Data'!$C$6:$AF$701,Q$2-Q$1,0)/1000000,IF($C62="SD",G62,""))</f>
        <v>6.3033947706370004</v>
      </c>
      <c r="R62" s="317" t="str">
        <f>IFERROR(VLOOKUP($A62,'[12]KI LA Data'!$D$6:$AF$701,R$2-R$1,0)/1000000,"")</f>
        <v/>
      </c>
      <c r="S62" s="317" t="str">
        <f>IFERROR(VLOOKUP($A62,'[12]KI LA Data'!$E$6:$AF$701,S$2-S$1,0)/1000000,"")</f>
        <v/>
      </c>
      <c r="T62" s="315" t="str">
        <f>IFERROR(VLOOKUP($A62,'[12]KI LA Data'!$F$6:$AF$701,T$2-T$1,0)/1000000,"")</f>
        <v/>
      </c>
      <c r="U62" s="317">
        <f t="shared" si="6"/>
        <v>30.962534427070999</v>
      </c>
      <c r="V62" s="291">
        <f t="shared" si="5"/>
        <v>4.7329309028320008</v>
      </c>
      <c r="W62" s="317" t="str">
        <f t="shared" si="5"/>
        <v/>
      </c>
      <c r="X62" s="317" t="str">
        <f t="shared" si="5"/>
        <v/>
      </c>
      <c r="Y62" s="315" t="str">
        <f t="shared" si="5"/>
        <v/>
      </c>
      <c r="Z62" s="289"/>
      <c r="AA62" s="289" t="str">
        <f>VLOOKUP(A62,'[12]LA Data'!$A$35:$F$417,6,0)</f>
        <v>EE</v>
      </c>
    </row>
    <row r="63" spans="1:27" ht="15.75">
      <c r="A63" s="309" t="s">
        <v>234</v>
      </c>
      <c r="B63" s="309" t="s">
        <v>235</v>
      </c>
      <c r="C63" s="309" t="s">
        <v>39</v>
      </c>
      <c r="D63" s="316" t="s">
        <v>236</v>
      </c>
      <c r="E63" s="291">
        <f t="shared" si="7"/>
        <v>4.8830031449310001</v>
      </c>
      <c r="F63" s="291">
        <f>IF(VLOOKUP($A63,'[12]KI LA Data'!$A$6:$AF$698,F$2,0)/1000000&lt;0,"",VLOOKUP($A63,'[12]KI LA Data'!$A$6:$AF$698,F$2,0)/1000000)</f>
        <v>0.74515597495800001</v>
      </c>
      <c r="G63" s="291">
        <f>VLOOKUP($A63,'[12]KI LA Data'!$A$6:$AF$698,G$2,0)/1000000</f>
        <v>4.137847169973</v>
      </c>
      <c r="H63" s="291">
        <f>VLOOKUP($A63,'[12]KI LA Data'!$A$6:$AF$698,H$2,0)/1000000</f>
        <v>-15.085150400562</v>
      </c>
      <c r="I63" s="291">
        <f>VLOOKUP($A63,'[12]KI LA Data'!$A$6:$AF$698,I$2,0)/1000000</f>
        <v>3.8275086322250251</v>
      </c>
      <c r="J63" s="315">
        <f>VLOOKUP($A63,'[12]KI LA Data'!$A$6:$AF$702,J$2,0)</f>
        <v>0.5</v>
      </c>
      <c r="K63" s="317" t="str">
        <f>IF(F63="","",IFERROR(VLOOKUP($A63,'[12]KI LA Data'!$B$6:$AF$701,K$2-K$1,0)/1000000,IF($C63="SC",F63,"")))</f>
        <v/>
      </c>
      <c r="L63" s="291">
        <f>IF(F63="","",IFERROR(VLOOKUP($A63,'[12]KI LA Data'!$C$6:$AF$701,L$2-L$1,0)/1000000,IF($C63="SD",F63,"")))</f>
        <v>0.74515597495800001</v>
      </c>
      <c r="M63" s="317" t="str">
        <f>IF(F63="","",IFERROR(VLOOKUP($A63,'[12]KI LA Data'!$D$6:$AF$701,M$2-M$1,0)/1000000,""))</f>
        <v/>
      </c>
      <c r="N63" s="317" t="str">
        <f>IF(F63="","",IFERROR(VLOOKUP($A63,'[12]KI LA Data'!$E$6:$AF$701,N$2-N$1,0)/1000000,""))</f>
        <v/>
      </c>
      <c r="O63" s="315" t="str">
        <f>IF(F63="","",IFERROR(VLOOKUP($A63,'[12]KI LA Data'!$F$6:$AF$701,O$2-O$1,0)/1000000,""))</f>
        <v/>
      </c>
      <c r="P63" s="317" t="str">
        <f>IFERROR(VLOOKUP($A63,'[12]KI LA Data'!$B$6:$AF$701,P$2-P$1,0)/1000000,IF($C63="SC",G63,""))</f>
        <v/>
      </c>
      <c r="Q63" s="291">
        <f>IFERROR(VLOOKUP($A63,'[12]KI LA Data'!$C$6:$AF$701,Q$2-Q$1,0)/1000000,IF($C63="SD",G63,""))</f>
        <v>4.137847169973</v>
      </c>
      <c r="R63" s="317" t="str">
        <f>IFERROR(VLOOKUP($A63,'[12]KI LA Data'!$D$6:$AF$701,R$2-R$1,0)/1000000,"")</f>
        <v/>
      </c>
      <c r="S63" s="317" t="str">
        <f>IFERROR(VLOOKUP($A63,'[12]KI LA Data'!$E$6:$AF$701,S$2-S$1,0)/1000000,"")</f>
        <v/>
      </c>
      <c r="T63" s="315" t="str">
        <f>IFERROR(VLOOKUP($A63,'[12]KI LA Data'!$F$6:$AF$701,T$2-T$1,0)/1000000,"")</f>
        <v/>
      </c>
      <c r="U63" s="317" t="str">
        <f t="shared" si="6"/>
        <v/>
      </c>
      <c r="V63" s="291">
        <f t="shared" si="5"/>
        <v>4.8830031449310001</v>
      </c>
      <c r="W63" s="317" t="str">
        <f t="shared" si="5"/>
        <v/>
      </c>
      <c r="X63" s="317" t="str">
        <f t="shared" si="5"/>
        <v/>
      </c>
      <c r="Y63" s="315" t="str">
        <f t="shared" si="5"/>
        <v/>
      </c>
      <c r="Z63" s="289"/>
      <c r="AA63" s="289" t="str">
        <f>VLOOKUP(A63,'[12]LA Data'!$A$35:$F$417,6,0)</f>
        <v>EM</v>
      </c>
    </row>
    <row r="64" spans="1:27" ht="15.75">
      <c r="A64" s="309" t="s">
        <v>1173</v>
      </c>
      <c r="B64" s="309" t="s">
        <v>1174</v>
      </c>
      <c r="C64" s="309" t="s">
        <v>39</v>
      </c>
      <c r="D64" s="316" t="s">
        <v>1175</v>
      </c>
      <c r="E64" s="291">
        <f t="shared" si="7"/>
        <v>3.2851447920279999</v>
      </c>
      <c r="F64" s="291">
        <v>0</v>
      </c>
      <c r="G64" s="291">
        <f>VLOOKUP($A64,'[12]KI LA Data'!$A$6:$AF$698,G$2,0)/1000000</f>
        <v>3.2851447920279999</v>
      </c>
      <c r="H64" s="291">
        <f>VLOOKUP($A64,'[12]KI LA Data'!$A$6:$AF$698,H$2,0)/1000000</f>
        <v>-26.496280867883002</v>
      </c>
      <c r="I64" s="291">
        <f>VLOOKUP($A64,'[12]KI LA Data'!$A$6:$AF$698,I$2,0)/1000000</f>
        <v>3.0387589326259001</v>
      </c>
      <c r="J64" s="315">
        <f>VLOOKUP($A64,'[12]KI LA Data'!$A$6:$AF$702,J$2,0)</f>
        <v>0.5</v>
      </c>
      <c r="K64" s="317" t="str">
        <f>IF(F64="","",IFERROR(VLOOKUP($A64,'[12]KI LA Data'!$B$6:$AF$701,K$2-K$1,0)/1000000,IF($C64="SC",F64,"")))</f>
        <v/>
      </c>
      <c r="L64" s="291">
        <f>IF(F64="","",IFERROR(VLOOKUP($A64,'[12]KI LA Data'!$C$6:$AF$701,L$2-L$1,0)/1000000,IF($C64="SD",F64,"")))</f>
        <v>0</v>
      </c>
      <c r="M64" s="317" t="str">
        <f>IF(F64="","",IFERROR(VLOOKUP($A64,'[12]KI LA Data'!$D$6:$AF$701,M$2-M$1,0)/1000000,""))</f>
        <v/>
      </c>
      <c r="N64" s="317" t="str">
        <f>IF(F64="","",IFERROR(VLOOKUP($A64,'[12]KI LA Data'!$E$6:$AF$701,N$2-N$1,0)/1000000,""))</f>
        <v/>
      </c>
      <c r="O64" s="315" t="str">
        <f>IF(F64="","",IFERROR(VLOOKUP($A64,'[12]KI LA Data'!$F$6:$AF$701,O$2-O$1,0)/1000000,""))</f>
        <v/>
      </c>
      <c r="P64" s="317" t="str">
        <f>IFERROR(VLOOKUP($A64,'[12]KI LA Data'!$B$6:$AF$701,P$2-P$1,0)/1000000,IF($C64="SC",G64,""))</f>
        <v/>
      </c>
      <c r="Q64" s="291">
        <f>IFERROR(VLOOKUP($A64,'[12]KI LA Data'!$C$6:$AF$701,Q$2-Q$1,0)/1000000,IF($C64="SD",G64,""))</f>
        <v>3.2851447920279999</v>
      </c>
      <c r="R64" s="317" t="str">
        <f>IFERROR(VLOOKUP($A64,'[12]KI LA Data'!$D$6:$AF$701,R$2-R$1,0)/1000000,"")</f>
        <v/>
      </c>
      <c r="S64" s="317" t="str">
        <f>IFERROR(VLOOKUP($A64,'[12]KI LA Data'!$E$6:$AF$701,S$2-S$1,0)/1000000,"")</f>
        <v/>
      </c>
      <c r="T64" s="315" t="str">
        <f>IFERROR(VLOOKUP($A64,'[12]KI LA Data'!$F$6:$AF$701,T$2-T$1,0)/1000000,"")</f>
        <v/>
      </c>
      <c r="U64" s="317" t="str">
        <f t="shared" si="6"/>
        <v/>
      </c>
      <c r="V64" s="291">
        <f t="shared" si="5"/>
        <v>3.2851447920279999</v>
      </c>
      <c r="W64" s="317" t="str">
        <f t="shared" si="5"/>
        <v/>
      </c>
      <c r="X64" s="317" t="str">
        <f t="shared" si="5"/>
        <v/>
      </c>
      <c r="Y64" s="315" t="str">
        <f t="shared" si="5"/>
        <v/>
      </c>
      <c r="Z64" s="289"/>
      <c r="AA64" s="289" t="str">
        <f>VLOOKUP(A64,'[12]LA Data'!$A$35:$F$417,6,0)</f>
        <v>EE</v>
      </c>
    </row>
    <row r="65" spans="1:27" ht="15.75">
      <c r="A65" s="309" t="s">
        <v>57</v>
      </c>
      <c r="B65" s="309" t="s">
        <v>58</v>
      </c>
      <c r="C65" s="309" t="s">
        <v>39</v>
      </c>
      <c r="D65" s="316" t="s">
        <v>59</v>
      </c>
      <c r="E65" s="291">
        <f t="shared" si="7"/>
        <v>2.84120209657</v>
      </c>
      <c r="F65" s="291">
        <f>IF(VLOOKUP($A65,'[12]KI LA Data'!$A$6:$AF$698,F$2,0)/1000000&lt;0,"",VLOOKUP($A65,'[12]KI LA Data'!$A$6:$AF$698,F$2,0)/1000000)</f>
        <v>0.10229877554899999</v>
      </c>
      <c r="G65" s="291">
        <f>VLOOKUP($A65,'[12]KI LA Data'!$A$6:$AF$698,G$2,0)/1000000</f>
        <v>2.7389033210210001</v>
      </c>
      <c r="H65" s="291">
        <f>VLOOKUP($A65,'[12]KI LA Data'!$A$6:$AF$698,H$2,0)/1000000</f>
        <v>-18.391617698927998</v>
      </c>
      <c r="I65" s="291">
        <f>VLOOKUP($A65,'[12]KI LA Data'!$A$6:$AF$698,I$2,0)/1000000</f>
        <v>2.5334855719444249</v>
      </c>
      <c r="J65" s="315">
        <f>VLOOKUP($A65,'[12]KI LA Data'!$A$6:$AF$702,J$2,0)</f>
        <v>0.5</v>
      </c>
      <c r="K65" s="317" t="str">
        <f>IF(F65="","",IFERROR(VLOOKUP($A65,'[12]KI LA Data'!$B$6:$AF$701,K$2-K$1,0)/1000000,IF($C65="SC",F65,"")))</f>
        <v/>
      </c>
      <c r="L65" s="291">
        <f>IF(F65="","",IFERROR(VLOOKUP($A65,'[12]KI LA Data'!$C$6:$AF$701,L$2-L$1,0)/1000000,IF($C65="SD",F65,"")))</f>
        <v>0.10229877554899999</v>
      </c>
      <c r="M65" s="317" t="str">
        <f>IF(F65="","",IFERROR(VLOOKUP($A65,'[12]KI LA Data'!$D$6:$AF$701,M$2-M$1,0)/1000000,""))</f>
        <v/>
      </c>
      <c r="N65" s="317" t="str">
        <f>IF(F65="","",IFERROR(VLOOKUP($A65,'[12]KI LA Data'!$E$6:$AF$701,N$2-N$1,0)/1000000,""))</f>
        <v/>
      </c>
      <c r="O65" s="315" t="str">
        <f>IF(F65="","",IFERROR(VLOOKUP($A65,'[12]KI LA Data'!$F$6:$AF$701,O$2-O$1,0)/1000000,""))</f>
        <v/>
      </c>
      <c r="P65" s="317" t="str">
        <f>IFERROR(VLOOKUP($A65,'[12]KI LA Data'!$B$6:$AF$701,P$2-P$1,0)/1000000,IF($C65="SC",G65,""))</f>
        <v/>
      </c>
      <c r="Q65" s="291">
        <f>IFERROR(VLOOKUP($A65,'[12]KI LA Data'!$C$6:$AF$701,Q$2-Q$1,0)/1000000,IF($C65="SD",G65,""))</f>
        <v>2.7389033210210001</v>
      </c>
      <c r="R65" s="317" t="str">
        <f>IFERROR(VLOOKUP($A65,'[12]KI LA Data'!$D$6:$AF$701,R$2-R$1,0)/1000000,"")</f>
        <v/>
      </c>
      <c r="S65" s="317" t="str">
        <f>IFERROR(VLOOKUP($A65,'[12]KI LA Data'!$E$6:$AF$701,S$2-S$1,0)/1000000,"")</f>
        <v/>
      </c>
      <c r="T65" s="315" t="str">
        <f>IFERROR(VLOOKUP($A65,'[12]KI LA Data'!$F$6:$AF$701,T$2-T$1,0)/1000000,"")</f>
        <v/>
      </c>
      <c r="U65" s="317" t="str">
        <f t="shared" si="6"/>
        <v/>
      </c>
      <c r="V65" s="291">
        <f t="shared" si="5"/>
        <v>2.84120209657</v>
      </c>
      <c r="W65" s="317" t="str">
        <f t="shared" si="5"/>
        <v/>
      </c>
      <c r="X65" s="317" t="str">
        <f t="shared" si="5"/>
        <v/>
      </c>
      <c r="Y65" s="315" t="str">
        <f t="shared" si="5"/>
        <v/>
      </c>
      <c r="Z65" s="289"/>
      <c r="AA65" s="289" t="str">
        <f>VLOOKUP(A65,'[12]LA Data'!$A$35:$F$417,6,0)</f>
        <v>SW</v>
      </c>
    </row>
    <row r="66" spans="1:27" ht="15.75">
      <c r="A66" s="309" t="s">
        <v>360</v>
      </c>
      <c r="B66" s="309" t="s">
        <v>361</v>
      </c>
      <c r="C66" s="309" t="s">
        <v>39</v>
      </c>
      <c r="D66" s="316" t="s">
        <v>362</v>
      </c>
      <c r="E66" s="291">
        <f t="shared" si="7"/>
        <v>4.3182439210460002</v>
      </c>
      <c r="F66" s="291">
        <f>IF(VLOOKUP($A66,'[12]KI LA Data'!$A$6:$AF$698,F$2,0)/1000000&lt;0,"",VLOOKUP($A66,'[12]KI LA Data'!$A$6:$AF$698,F$2,0)/1000000)</f>
        <v>0.63721537222699998</v>
      </c>
      <c r="G66" s="291">
        <f>VLOOKUP($A66,'[12]KI LA Data'!$A$6:$AF$698,G$2,0)/1000000</f>
        <v>3.681028548819</v>
      </c>
      <c r="H66" s="291">
        <f>VLOOKUP($A66,'[12]KI LA Data'!$A$6:$AF$698,H$2,0)/1000000</f>
        <v>-27.964753436485001</v>
      </c>
      <c r="I66" s="291">
        <f>VLOOKUP($A66,'[12]KI LA Data'!$A$6:$AF$698,I$2,0)/1000000</f>
        <v>3.4049514076575749</v>
      </c>
      <c r="J66" s="315">
        <f>VLOOKUP($A66,'[12]KI LA Data'!$A$6:$AF$702,J$2,0)</f>
        <v>0.5</v>
      </c>
      <c r="K66" s="317" t="str">
        <f>IF(F66="","",IFERROR(VLOOKUP($A66,'[12]KI LA Data'!$B$6:$AF$701,K$2-K$1,0)/1000000,IF($C66="SC",F66,"")))</f>
        <v/>
      </c>
      <c r="L66" s="291">
        <f>IF(F66="","",IFERROR(VLOOKUP($A66,'[12]KI LA Data'!$C$6:$AF$701,L$2-L$1,0)/1000000,IF($C66="SD",F66,"")))</f>
        <v>0.63721537222699998</v>
      </c>
      <c r="M66" s="317" t="str">
        <f>IF(F66="","",IFERROR(VLOOKUP($A66,'[12]KI LA Data'!$D$6:$AF$701,M$2-M$1,0)/1000000,""))</f>
        <v/>
      </c>
      <c r="N66" s="317" t="str">
        <f>IF(F66="","",IFERROR(VLOOKUP($A66,'[12]KI LA Data'!$E$6:$AF$701,N$2-N$1,0)/1000000,""))</f>
        <v/>
      </c>
      <c r="O66" s="315" t="str">
        <f>IF(F66="","",IFERROR(VLOOKUP($A66,'[12]KI LA Data'!$F$6:$AF$701,O$2-O$1,0)/1000000,""))</f>
        <v/>
      </c>
      <c r="P66" s="317" t="str">
        <f>IFERROR(VLOOKUP($A66,'[12]KI LA Data'!$B$6:$AF$701,P$2-P$1,0)/1000000,IF($C66="SC",G66,""))</f>
        <v/>
      </c>
      <c r="Q66" s="291">
        <f>IFERROR(VLOOKUP($A66,'[12]KI LA Data'!$C$6:$AF$701,Q$2-Q$1,0)/1000000,IF($C66="SD",G66,""))</f>
        <v>3.681028548819</v>
      </c>
      <c r="R66" s="317" t="str">
        <f>IFERROR(VLOOKUP($A66,'[12]KI LA Data'!$D$6:$AF$701,R$2-R$1,0)/1000000,"")</f>
        <v/>
      </c>
      <c r="S66" s="317" t="str">
        <f>IFERROR(VLOOKUP($A66,'[12]KI LA Data'!$E$6:$AF$701,S$2-S$1,0)/1000000,"")</f>
        <v/>
      </c>
      <c r="T66" s="315" t="str">
        <f>IFERROR(VLOOKUP($A66,'[12]KI LA Data'!$F$6:$AF$701,T$2-T$1,0)/1000000,"")</f>
        <v/>
      </c>
      <c r="U66" s="317" t="str">
        <f t="shared" si="6"/>
        <v/>
      </c>
      <c r="V66" s="291">
        <f t="shared" si="5"/>
        <v>4.3182439210460002</v>
      </c>
      <c r="W66" s="317" t="str">
        <f t="shared" si="5"/>
        <v/>
      </c>
      <c r="X66" s="317" t="str">
        <f t="shared" si="5"/>
        <v/>
      </c>
      <c r="Y66" s="315" t="str">
        <f t="shared" si="5"/>
        <v/>
      </c>
      <c r="Z66" s="289"/>
      <c r="AA66" s="289" t="str">
        <f>VLOOKUP(A66,'[12]LA Data'!$A$35:$F$417,6,0)</f>
        <v>SE</v>
      </c>
    </row>
    <row r="67" spans="1:27" ht="15.75">
      <c r="A67" s="309" t="s">
        <v>1041</v>
      </c>
      <c r="B67" s="309" t="s">
        <v>1042</v>
      </c>
      <c r="C67" s="309" t="s">
        <v>726</v>
      </c>
      <c r="D67" s="316" t="s">
        <v>1043</v>
      </c>
      <c r="E67" s="291">
        <f t="shared" si="7"/>
        <v>46.417539403836003</v>
      </c>
      <c r="F67" s="291">
        <f>IF(VLOOKUP($A67,'[12]KI LA Data'!$A$6:$AF$698,F$2,0)/1000000&lt;0,"",VLOOKUP($A67,'[12]KI LA Data'!$A$6:$AF$698,F$2,0)/1000000)</f>
        <v>5.4161659725970006</v>
      </c>
      <c r="G67" s="291">
        <f>VLOOKUP($A67,'[12]KI LA Data'!$A$6:$AF$698,G$2,0)/1000000</f>
        <v>41.001373431239003</v>
      </c>
      <c r="H67" s="291">
        <f>VLOOKUP($A67,'[12]KI LA Data'!$A$6:$AF$698,H$2,0)/1000000</f>
        <v>-24.167772792238999</v>
      </c>
      <c r="I67" s="291">
        <f>VLOOKUP($A67,'[12]KI LA Data'!$A$6:$AF$698,I$2,0)/1000000</f>
        <v>37.926270423896085</v>
      </c>
      <c r="J67" s="315">
        <f>VLOOKUP($A67,'[12]KI LA Data'!$A$6:$AF$702,J$2,0)</f>
        <v>0.37084699999999998</v>
      </c>
      <c r="K67" s="317">
        <f>IF(F67="","",IFERROR(VLOOKUP($A67,'[12]KI LA Data'!$B$6:$AF$701,K$2-K$1,0)/1000000,IF($C67="SC",F67,"")))</f>
        <v>7.2311279891539995</v>
      </c>
      <c r="L67" s="291">
        <f>IF(F67="","",IFERROR(VLOOKUP($A67,'[12]KI LA Data'!$C$6:$AF$701,L$2-L$1,0)/1000000,IF($C67="SD",F67,"")))</f>
        <v>-1.8149620165570002</v>
      </c>
      <c r="M67" s="317" t="str">
        <f>IF(F67="","",IFERROR(VLOOKUP($A67,'[12]KI LA Data'!$D$6:$AF$701,M$2-M$1,0)/1000000,""))</f>
        <v/>
      </c>
      <c r="N67" s="317" t="str">
        <f>IF(F67="","",IFERROR(VLOOKUP($A67,'[12]KI LA Data'!$E$6:$AF$701,N$2-N$1,0)/1000000,""))</f>
        <v/>
      </c>
      <c r="O67" s="315" t="str">
        <f>IF(F67="","",IFERROR(VLOOKUP($A67,'[12]KI LA Data'!$F$6:$AF$701,O$2-O$1,0)/1000000,""))</f>
        <v/>
      </c>
      <c r="P67" s="317">
        <f>IFERROR(VLOOKUP($A67,'[12]KI LA Data'!$B$6:$AF$701,P$2-P$1,0)/1000000,IF($C67="SC",G67,""))</f>
        <v>33.413124886639999</v>
      </c>
      <c r="Q67" s="291">
        <f>IFERROR(VLOOKUP($A67,'[12]KI LA Data'!$C$6:$AF$701,Q$2-Q$1,0)/1000000,IF($C67="SD",G67,""))</f>
        <v>7.5882485445990007</v>
      </c>
      <c r="R67" s="317" t="str">
        <f>IFERROR(VLOOKUP($A67,'[12]KI LA Data'!$D$6:$AF$701,R$2-R$1,0)/1000000,"")</f>
        <v/>
      </c>
      <c r="S67" s="317" t="str">
        <f>IFERROR(VLOOKUP($A67,'[12]KI LA Data'!$E$6:$AF$701,S$2-S$1,0)/1000000,"")</f>
        <v/>
      </c>
      <c r="T67" s="315" t="str">
        <f>IFERROR(VLOOKUP($A67,'[12]KI LA Data'!$F$6:$AF$701,T$2-T$1,0)/1000000,"")</f>
        <v/>
      </c>
      <c r="U67" s="317">
        <f t="shared" si="6"/>
        <v>40.644252875793995</v>
      </c>
      <c r="V67" s="291">
        <f t="shared" si="5"/>
        <v>5.773286528042</v>
      </c>
      <c r="W67" s="317" t="str">
        <f t="shared" si="5"/>
        <v/>
      </c>
      <c r="X67" s="317" t="str">
        <f t="shared" si="5"/>
        <v/>
      </c>
      <c r="Y67" s="315" t="str">
        <f t="shared" si="5"/>
        <v/>
      </c>
      <c r="Z67" s="289"/>
      <c r="AA67" s="289" t="str">
        <f>VLOOKUP(A67,'[12]LA Data'!$A$35:$F$417,6,0)</f>
        <v>NW</v>
      </c>
    </row>
    <row r="68" spans="1:27" ht="15.75">
      <c r="A68" s="309" t="s">
        <v>1149</v>
      </c>
      <c r="B68" s="309" t="s">
        <v>1150</v>
      </c>
      <c r="C68" s="309" t="s">
        <v>512</v>
      </c>
      <c r="D68" s="316" t="s">
        <v>1151</v>
      </c>
      <c r="E68" s="291">
        <f t="shared" si="7"/>
        <v>13.640287915209999</v>
      </c>
      <c r="F68" s="291">
        <f>IF(VLOOKUP($A68,'[12]KI LA Data'!$A$6:$AF$698,F$2,0)/1000000&lt;0,"",VLOOKUP($A68,'[12]KI LA Data'!$A$6:$AF$698,F$2,0)/1000000)</f>
        <v>4.512884872921</v>
      </c>
      <c r="G68" s="291">
        <f>VLOOKUP($A68,'[12]KI LA Data'!$A$6:$AF$698,G$2,0)/1000000</f>
        <v>9.127403042289</v>
      </c>
      <c r="H68" s="291">
        <f>VLOOKUP($A68,'[12]KI LA Data'!$A$6:$AF$698,H$2,0)/1000000</f>
        <v>4.9736959979290001</v>
      </c>
      <c r="I68" s="291">
        <f>VLOOKUP($A68,'[12]KI LA Data'!$A$6:$AF$698,I$2,0)/1000000</f>
        <v>8.4428478141173251</v>
      </c>
      <c r="J68" s="315">
        <f>VLOOKUP($A68,'[12]KI LA Data'!$A$6:$AF$702,J$2,0)</f>
        <v>0</v>
      </c>
      <c r="K68" s="317" t="str">
        <f>IF(F68="","",IFERROR(VLOOKUP($A68,'[12]KI LA Data'!$B$6:$AF$701,K$2-K$1,0)/1000000,IF($C68="SC",F68,"")))</f>
        <v/>
      </c>
      <c r="L68" s="291" t="str">
        <f>IF(F68="","",IFERROR(VLOOKUP($A68,'[12]KI LA Data'!$C$6:$AF$701,L$2-L$1,0)/1000000,IF($C68="SD",F68,"")))</f>
        <v/>
      </c>
      <c r="M68" s="317">
        <f>IF(F68="","",IFERROR(VLOOKUP($A68,'[12]KI LA Data'!$D$6:$AF$701,M$2-M$1,0)/1000000,""))</f>
        <v>4.512884872921</v>
      </c>
      <c r="N68" s="317" t="str">
        <f>IF(F68="","",IFERROR(VLOOKUP($A68,'[12]KI LA Data'!$E$6:$AF$701,N$2-N$1,0)/1000000,""))</f>
        <v/>
      </c>
      <c r="O68" s="315" t="str">
        <f>IF(F68="","",IFERROR(VLOOKUP($A68,'[12]KI LA Data'!$F$6:$AF$701,O$2-O$1,0)/1000000,""))</f>
        <v/>
      </c>
      <c r="P68" s="317" t="str">
        <f>IFERROR(VLOOKUP($A68,'[12]KI LA Data'!$B$6:$AF$701,P$2-P$1,0)/1000000,IF($C68="SC",G68,""))</f>
        <v/>
      </c>
      <c r="Q68" s="291" t="str">
        <f>IFERROR(VLOOKUP($A68,'[12]KI LA Data'!$C$6:$AF$701,Q$2-Q$1,0)/1000000,IF($C68="SD",G68,""))</f>
        <v/>
      </c>
      <c r="R68" s="317">
        <f>IFERROR(VLOOKUP($A68,'[12]KI LA Data'!$D$6:$AF$701,R$2-R$1,0)/1000000,"")</f>
        <v>9.127403042289</v>
      </c>
      <c r="S68" s="317" t="str">
        <f>IFERROR(VLOOKUP($A68,'[12]KI LA Data'!$E$6:$AF$701,S$2-S$1,0)/1000000,"")</f>
        <v/>
      </c>
      <c r="T68" s="315" t="str">
        <f>IFERROR(VLOOKUP($A68,'[12]KI LA Data'!$F$6:$AF$701,T$2-T$1,0)/1000000,"")</f>
        <v/>
      </c>
      <c r="U68" s="317" t="str">
        <f t="shared" si="6"/>
        <v/>
      </c>
      <c r="V68" s="291" t="str">
        <f t="shared" si="5"/>
        <v/>
      </c>
      <c r="W68" s="317">
        <f t="shared" si="5"/>
        <v>13.640287915209999</v>
      </c>
      <c r="X68" s="317" t="str">
        <f t="shared" si="5"/>
        <v/>
      </c>
      <c r="Y68" s="315" t="str">
        <f t="shared" si="5"/>
        <v/>
      </c>
      <c r="Z68" s="289"/>
      <c r="AA68" s="289" t="str">
        <f>VLOOKUP(A68,'[12]LA Data'!$A$35:$F$417,6,0)</f>
        <v>NW</v>
      </c>
    </row>
    <row r="69" spans="1:27" ht="15.75">
      <c r="A69" s="309" t="s">
        <v>1044</v>
      </c>
      <c r="B69" s="309" t="s">
        <v>1045</v>
      </c>
      <c r="C69" s="309" t="s">
        <v>726</v>
      </c>
      <c r="D69" s="316" t="s">
        <v>1046</v>
      </c>
      <c r="E69" s="291">
        <f t="shared" si="7"/>
        <v>62.312339186384001</v>
      </c>
      <c r="F69" s="291">
        <f>IF(VLOOKUP($A69,'[12]KI LA Data'!$A$6:$AF$698,F$2,0)/1000000&lt;0,"",VLOOKUP($A69,'[12]KI LA Data'!$A$6:$AF$698,F$2,0)/1000000)</f>
        <v>11.270515541762</v>
      </c>
      <c r="G69" s="291">
        <f>VLOOKUP($A69,'[12]KI LA Data'!$A$6:$AF$698,G$2,0)/1000000</f>
        <v>51.041823644621999</v>
      </c>
      <c r="H69" s="291">
        <f>VLOOKUP($A69,'[12]KI LA Data'!$A$6:$AF$698,H$2,0)/1000000</f>
        <v>-17.917555692362001</v>
      </c>
      <c r="I69" s="291">
        <f>VLOOKUP($A69,'[12]KI LA Data'!$A$6:$AF$698,I$2,0)/1000000</f>
        <v>47.21368687127535</v>
      </c>
      <c r="J69" s="315">
        <f>VLOOKUP($A69,'[12]KI LA Data'!$A$6:$AF$702,J$2,0)</f>
        <v>0.259828</v>
      </c>
      <c r="K69" s="317">
        <f>IF(F69="","",IFERROR(VLOOKUP($A69,'[12]KI LA Data'!$B$6:$AF$701,K$2-K$1,0)/1000000,IF($C69="SC",F69,"")))</f>
        <v>11.465376236366</v>
      </c>
      <c r="L69" s="291">
        <f>IF(F69="","",IFERROR(VLOOKUP($A69,'[12]KI LA Data'!$C$6:$AF$701,L$2-L$1,0)/1000000,IF($C69="SD",F69,"")))</f>
        <v>-0.19486069460399999</v>
      </c>
      <c r="M69" s="317" t="str">
        <f>IF(F69="","",IFERROR(VLOOKUP($A69,'[12]KI LA Data'!$D$6:$AF$701,M$2-M$1,0)/1000000,""))</f>
        <v/>
      </c>
      <c r="N69" s="317" t="str">
        <f>IF(F69="","",IFERROR(VLOOKUP($A69,'[12]KI LA Data'!$E$6:$AF$701,N$2-N$1,0)/1000000,""))</f>
        <v/>
      </c>
      <c r="O69" s="315" t="str">
        <f>IF(F69="","",IFERROR(VLOOKUP($A69,'[12]KI LA Data'!$F$6:$AF$701,O$2-O$1,0)/1000000,""))</f>
        <v/>
      </c>
      <c r="P69" s="317">
        <f>IFERROR(VLOOKUP($A69,'[12]KI LA Data'!$B$6:$AF$701,P$2-P$1,0)/1000000,IF($C69="SC",G69,""))</f>
        <v>42.729412940353001</v>
      </c>
      <c r="Q69" s="291">
        <f>IFERROR(VLOOKUP($A69,'[12]KI LA Data'!$C$6:$AF$701,Q$2-Q$1,0)/1000000,IF($C69="SD",G69,""))</f>
        <v>8.3124107042690003</v>
      </c>
      <c r="R69" s="317" t="str">
        <f>IFERROR(VLOOKUP($A69,'[12]KI LA Data'!$D$6:$AF$701,R$2-R$1,0)/1000000,"")</f>
        <v/>
      </c>
      <c r="S69" s="317" t="str">
        <f>IFERROR(VLOOKUP($A69,'[12]KI LA Data'!$E$6:$AF$701,S$2-S$1,0)/1000000,"")</f>
        <v/>
      </c>
      <c r="T69" s="315" t="str">
        <f>IFERROR(VLOOKUP($A69,'[12]KI LA Data'!$F$6:$AF$701,T$2-T$1,0)/1000000,"")</f>
        <v/>
      </c>
      <c r="U69" s="317">
        <f t="shared" si="6"/>
        <v>54.194789176718999</v>
      </c>
      <c r="V69" s="291">
        <f t="shared" si="5"/>
        <v>8.1175500096650008</v>
      </c>
      <c r="W69" s="317" t="str">
        <f t="shared" si="5"/>
        <v/>
      </c>
      <c r="X69" s="317" t="str">
        <f t="shared" si="5"/>
        <v/>
      </c>
      <c r="Y69" s="315" t="str">
        <f t="shared" ref="Y69:Y132" si="8">IF(IF(O69="",0,O69)+IF(T69="",0,T69)=0,"",IF(O69="",0,O69)+IF(T69="",0,T69))</f>
        <v/>
      </c>
      <c r="Z69" s="289"/>
      <c r="AA69" s="289" t="str">
        <f>VLOOKUP(A69,'[12]LA Data'!$A$35:$F$417,6,0)</f>
        <v>NW</v>
      </c>
    </row>
    <row r="70" spans="1:27" ht="15.75">
      <c r="A70" s="309" t="s">
        <v>789</v>
      </c>
      <c r="B70" s="309" t="s">
        <v>790</v>
      </c>
      <c r="C70" s="309" t="s">
        <v>39</v>
      </c>
      <c r="D70" s="316" t="s">
        <v>791</v>
      </c>
      <c r="E70" s="291">
        <f t="shared" si="7"/>
        <v>4.1109721295429997</v>
      </c>
      <c r="F70" s="291">
        <f>IF(VLOOKUP($A70,'[12]KI LA Data'!$A$6:$AF$698,F$2,0)/1000000&lt;0,"",VLOOKUP($A70,'[12]KI LA Data'!$A$6:$AF$698,F$2,0)/1000000)</f>
        <v>0.85919291072000004</v>
      </c>
      <c r="G70" s="291">
        <f>VLOOKUP($A70,'[12]KI LA Data'!$A$6:$AF$698,G$2,0)/1000000</f>
        <v>3.2517792188229997</v>
      </c>
      <c r="H70" s="291">
        <f>VLOOKUP($A70,'[12]KI LA Data'!$A$6:$AF$698,H$2,0)/1000000</f>
        <v>-11.237823579025001</v>
      </c>
      <c r="I70" s="291">
        <f>VLOOKUP($A70,'[12]KI LA Data'!$A$6:$AF$698,I$2,0)/1000000</f>
        <v>3.0078957774112749</v>
      </c>
      <c r="J70" s="315">
        <f>VLOOKUP($A70,'[12]KI LA Data'!$A$6:$AF$702,J$2,0)</f>
        <v>0.5</v>
      </c>
      <c r="K70" s="317" t="str">
        <f>IF(F70="","",IFERROR(VLOOKUP($A70,'[12]KI LA Data'!$B$6:$AF$701,K$2-K$1,0)/1000000,IF($C70="SC",F70,"")))</f>
        <v/>
      </c>
      <c r="L70" s="291">
        <f>IF(F70="","",IFERROR(VLOOKUP($A70,'[12]KI LA Data'!$C$6:$AF$701,L$2-L$1,0)/1000000,IF($C70="SD",F70,"")))</f>
        <v>0.85919291072000004</v>
      </c>
      <c r="M70" s="317" t="str">
        <f>IF(F70="","",IFERROR(VLOOKUP($A70,'[12]KI LA Data'!$D$6:$AF$701,M$2-M$1,0)/1000000,""))</f>
        <v/>
      </c>
      <c r="N70" s="317" t="str">
        <f>IF(F70="","",IFERROR(VLOOKUP($A70,'[12]KI LA Data'!$E$6:$AF$701,N$2-N$1,0)/1000000,""))</f>
        <v/>
      </c>
      <c r="O70" s="315" t="str">
        <f>IF(F70="","",IFERROR(VLOOKUP($A70,'[12]KI LA Data'!$F$6:$AF$701,O$2-O$1,0)/1000000,""))</f>
        <v/>
      </c>
      <c r="P70" s="317" t="str">
        <f>IFERROR(VLOOKUP($A70,'[12]KI LA Data'!$B$6:$AF$701,P$2-P$1,0)/1000000,IF($C70="SC",G70,""))</f>
        <v/>
      </c>
      <c r="Q70" s="291">
        <f>IFERROR(VLOOKUP($A70,'[12]KI LA Data'!$C$6:$AF$701,Q$2-Q$1,0)/1000000,IF($C70="SD",G70,""))</f>
        <v>3.2517792188229997</v>
      </c>
      <c r="R70" s="317" t="str">
        <f>IFERROR(VLOOKUP($A70,'[12]KI LA Data'!$D$6:$AF$701,R$2-R$1,0)/1000000,"")</f>
        <v/>
      </c>
      <c r="S70" s="317" t="str">
        <f>IFERROR(VLOOKUP($A70,'[12]KI LA Data'!$E$6:$AF$701,S$2-S$1,0)/1000000,"")</f>
        <v/>
      </c>
      <c r="T70" s="315" t="str">
        <f>IFERROR(VLOOKUP($A70,'[12]KI LA Data'!$F$6:$AF$701,T$2-T$1,0)/1000000,"")</f>
        <v/>
      </c>
      <c r="U70" s="317" t="str">
        <f t="shared" si="6"/>
        <v/>
      </c>
      <c r="V70" s="291">
        <f t="shared" si="6"/>
        <v>4.1109721295429997</v>
      </c>
      <c r="W70" s="317" t="str">
        <f t="shared" si="6"/>
        <v/>
      </c>
      <c r="X70" s="317" t="str">
        <f t="shared" si="6"/>
        <v/>
      </c>
      <c r="Y70" s="315" t="str">
        <f t="shared" si="8"/>
        <v/>
      </c>
      <c r="Z70" s="289"/>
      <c r="AA70" s="289" t="str">
        <f>VLOOKUP(A70,'[12]LA Data'!$A$35:$F$417,6,0)</f>
        <v>EM</v>
      </c>
    </row>
    <row r="71" spans="1:27" ht="15.75">
      <c r="A71" s="309" t="s">
        <v>495</v>
      </c>
      <c r="B71" s="309" t="s">
        <v>496</v>
      </c>
      <c r="C71" s="309" t="s">
        <v>39</v>
      </c>
      <c r="D71" s="316" t="s">
        <v>497</v>
      </c>
      <c r="E71" s="291">
        <f t="shared" si="7"/>
        <v>2.1706387047410001</v>
      </c>
      <c r="F71" s="291">
        <v>0</v>
      </c>
      <c r="G71" s="291">
        <f>VLOOKUP($A71,'[12]KI LA Data'!$A$6:$AF$698,G$2,0)/1000000</f>
        <v>2.1706387047410001</v>
      </c>
      <c r="H71" s="291">
        <f>VLOOKUP($A71,'[12]KI LA Data'!$A$6:$AF$698,H$2,0)/1000000</f>
        <v>-16.766430935054</v>
      </c>
      <c r="I71" s="291">
        <f>VLOOKUP($A71,'[12]KI LA Data'!$A$6:$AF$698,I$2,0)/1000000</f>
        <v>2.0078408018854255</v>
      </c>
      <c r="J71" s="315">
        <f>VLOOKUP($A71,'[12]KI LA Data'!$A$6:$AF$702,J$2,0)</f>
        <v>0.5</v>
      </c>
      <c r="K71" s="317" t="str">
        <f>IF(F71="","",IFERROR(VLOOKUP($A71,'[12]KI LA Data'!$B$6:$AF$701,K$2-K$1,0)/1000000,IF($C71="SC",F71,"")))</f>
        <v/>
      </c>
      <c r="L71" s="291">
        <f>IF(F71="","",IFERROR(VLOOKUP($A71,'[12]KI LA Data'!$C$6:$AF$701,L$2-L$1,0)/1000000,IF($C71="SD",F71,"")))</f>
        <v>0</v>
      </c>
      <c r="M71" s="317" t="str">
        <f>IF(F71="","",IFERROR(VLOOKUP($A71,'[12]KI LA Data'!$D$6:$AF$701,M$2-M$1,0)/1000000,""))</f>
        <v/>
      </c>
      <c r="N71" s="317" t="str">
        <f>IF(F71="","",IFERROR(VLOOKUP($A71,'[12]KI LA Data'!$E$6:$AF$701,N$2-N$1,0)/1000000,""))</f>
        <v/>
      </c>
      <c r="O71" s="315" t="str">
        <f>IF(F71="","",IFERROR(VLOOKUP($A71,'[12]KI LA Data'!$F$6:$AF$701,O$2-O$1,0)/1000000,""))</f>
        <v/>
      </c>
      <c r="P71" s="317" t="str">
        <f>IFERROR(VLOOKUP($A71,'[12]KI LA Data'!$B$6:$AF$701,P$2-P$1,0)/1000000,IF($C71="SC",G71,""))</f>
        <v/>
      </c>
      <c r="Q71" s="291">
        <f>IFERROR(VLOOKUP($A71,'[12]KI LA Data'!$C$6:$AF$701,Q$2-Q$1,0)/1000000,IF($C71="SD",G71,""))</f>
        <v>2.1706387047410001</v>
      </c>
      <c r="R71" s="317" t="str">
        <f>IFERROR(VLOOKUP($A71,'[12]KI LA Data'!$D$6:$AF$701,R$2-R$1,0)/1000000,"")</f>
        <v/>
      </c>
      <c r="S71" s="317" t="str">
        <f>IFERROR(VLOOKUP($A71,'[12]KI LA Data'!$E$6:$AF$701,S$2-S$1,0)/1000000,"")</f>
        <v/>
      </c>
      <c r="T71" s="315" t="str">
        <f>IFERROR(VLOOKUP($A71,'[12]KI LA Data'!$F$6:$AF$701,T$2-T$1,0)/1000000,"")</f>
        <v/>
      </c>
      <c r="U71" s="317" t="str">
        <f t="shared" ref="U71:Y134" si="9">IF(IF(K71="",0,K71)+IF(P71="",0,P71)=0,"",IF(K71="",0,K71)+IF(P71="",0,P71))</f>
        <v/>
      </c>
      <c r="V71" s="291">
        <f t="shared" si="9"/>
        <v>2.1706387047410001</v>
      </c>
      <c r="W71" s="317" t="str">
        <f t="shared" si="9"/>
        <v/>
      </c>
      <c r="X71" s="317" t="str">
        <f t="shared" si="9"/>
        <v/>
      </c>
      <c r="Y71" s="315" t="str">
        <f t="shared" si="8"/>
        <v/>
      </c>
      <c r="Z71" s="289"/>
      <c r="AA71" s="289" t="str">
        <f>VLOOKUP(A71,'[12]LA Data'!$A$35:$F$417,6,0)</f>
        <v>SE</v>
      </c>
    </row>
    <row r="72" spans="1:27" ht="15.75">
      <c r="A72" s="309" t="s">
        <v>243</v>
      </c>
      <c r="B72" s="309" t="s">
        <v>244</v>
      </c>
      <c r="C72" s="309" t="s">
        <v>39</v>
      </c>
      <c r="D72" s="316" t="s">
        <v>245</v>
      </c>
      <c r="E72" s="291">
        <f t="shared" ref="E72:E135" si="10">IF(F72&lt;&gt;"",F72+G72,G72)</f>
        <v>1.439318109712</v>
      </c>
      <c r="F72" s="291">
        <v>0</v>
      </c>
      <c r="G72" s="291">
        <f>VLOOKUP($A72,'[12]KI LA Data'!$A$6:$AF$698,G$2,0)/1000000</f>
        <v>1.439318109712</v>
      </c>
      <c r="H72" s="291">
        <f>VLOOKUP($A72,'[12]KI LA Data'!$A$6:$AF$698,H$2,0)/1000000</f>
        <v>-7.1820921657649999</v>
      </c>
      <c r="I72" s="291">
        <f>VLOOKUP($A72,'[12]KI LA Data'!$A$6:$AF$698,I$2,0)/1000000</f>
        <v>1.3313692514836002</v>
      </c>
      <c r="J72" s="315">
        <f>VLOOKUP($A72,'[12]KI LA Data'!$A$6:$AF$702,J$2,0)</f>
        <v>0.5</v>
      </c>
      <c r="K72" s="317" t="str">
        <f>IF(F72="","",IFERROR(VLOOKUP($A72,'[12]KI LA Data'!$B$6:$AF$701,K$2-K$1,0)/1000000,IF($C72="SC",F72,"")))</f>
        <v/>
      </c>
      <c r="L72" s="291">
        <f>IF(F72="","",IFERROR(VLOOKUP($A72,'[12]KI LA Data'!$C$6:$AF$701,L$2-L$1,0)/1000000,IF($C72="SD",F72,"")))</f>
        <v>0</v>
      </c>
      <c r="M72" s="317" t="str">
        <f>IF(F72="","",IFERROR(VLOOKUP($A72,'[12]KI LA Data'!$D$6:$AF$701,M$2-M$1,0)/1000000,""))</f>
        <v/>
      </c>
      <c r="N72" s="317" t="str">
        <f>IF(F72="","",IFERROR(VLOOKUP($A72,'[12]KI LA Data'!$E$6:$AF$701,N$2-N$1,0)/1000000,""))</f>
        <v/>
      </c>
      <c r="O72" s="315" t="str">
        <f>IF(F72="","",IFERROR(VLOOKUP($A72,'[12]KI LA Data'!$F$6:$AF$701,O$2-O$1,0)/1000000,""))</f>
        <v/>
      </c>
      <c r="P72" s="317" t="str">
        <f>IFERROR(VLOOKUP($A72,'[12]KI LA Data'!$B$6:$AF$701,P$2-P$1,0)/1000000,IF($C72="SC",G72,""))</f>
        <v/>
      </c>
      <c r="Q72" s="291">
        <f>IFERROR(VLOOKUP($A72,'[12]KI LA Data'!$C$6:$AF$701,Q$2-Q$1,0)/1000000,IF($C72="SD",G72,""))</f>
        <v>1.439318109712</v>
      </c>
      <c r="R72" s="317" t="str">
        <f>IFERROR(VLOOKUP($A72,'[12]KI LA Data'!$D$6:$AF$701,R$2-R$1,0)/1000000,"")</f>
        <v/>
      </c>
      <c r="S72" s="317" t="str">
        <f>IFERROR(VLOOKUP($A72,'[12]KI LA Data'!$E$6:$AF$701,S$2-S$1,0)/1000000,"")</f>
        <v/>
      </c>
      <c r="T72" s="315" t="str">
        <f>IFERROR(VLOOKUP($A72,'[12]KI LA Data'!$F$6:$AF$701,T$2-T$1,0)/1000000,"")</f>
        <v/>
      </c>
      <c r="U72" s="317" t="str">
        <f t="shared" si="9"/>
        <v/>
      </c>
      <c r="V72" s="291">
        <f t="shared" si="9"/>
        <v>1.439318109712</v>
      </c>
      <c r="W72" s="317" t="str">
        <f t="shared" si="9"/>
        <v/>
      </c>
      <c r="X72" s="317" t="str">
        <f t="shared" si="9"/>
        <v/>
      </c>
      <c r="Y72" s="315" t="str">
        <f t="shared" si="8"/>
        <v/>
      </c>
      <c r="Z72" s="289"/>
      <c r="AA72" s="289" t="str">
        <f>VLOOKUP(A72,'[12]LA Data'!$A$35:$F$417,6,0)</f>
        <v>SE</v>
      </c>
    </row>
    <row r="73" spans="1:27" ht="15.75">
      <c r="A73" s="309" t="s">
        <v>195</v>
      </c>
      <c r="B73" s="309" t="s">
        <v>196</v>
      </c>
      <c r="C73" s="309" t="s">
        <v>39</v>
      </c>
      <c r="D73" s="316" t="s">
        <v>197</v>
      </c>
      <c r="E73" s="291">
        <f t="shared" si="10"/>
        <v>3.1343448913360001</v>
      </c>
      <c r="F73" s="291">
        <f>IF(VLOOKUP($A73,'[12]KI LA Data'!$A$6:$AF$698,F$2,0)/1000000&lt;0,"",VLOOKUP($A73,'[12]KI LA Data'!$A$6:$AF$698,F$2,0)/1000000)</f>
        <v>0.29942968987499996</v>
      </c>
      <c r="G73" s="291">
        <f>VLOOKUP($A73,'[12]KI LA Data'!$A$6:$AF$698,G$2,0)/1000000</f>
        <v>2.834915201461</v>
      </c>
      <c r="H73" s="291">
        <f>VLOOKUP($A73,'[12]KI LA Data'!$A$6:$AF$698,H$2,0)/1000000</f>
        <v>-6.4027113628540002</v>
      </c>
      <c r="I73" s="291">
        <f>VLOOKUP($A73,'[12]KI LA Data'!$A$6:$AF$698,I$2,0)/1000000</f>
        <v>2.6222965613514249</v>
      </c>
      <c r="J73" s="315">
        <f>VLOOKUP($A73,'[12]KI LA Data'!$A$6:$AF$702,J$2,0)</f>
        <v>0.5</v>
      </c>
      <c r="K73" s="317" t="str">
        <f>IF(F73="","",IFERROR(VLOOKUP($A73,'[12]KI LA Data'!$B$6:$AF$701,K$2-K$1,0)/1000000,IF($C73="SC",F73,"")))</f>
        <v/>
      </c>
      <c r="L73" s="291">
        <f>IF(F73="","",IFERROR(VLOOKUP($A73,'[12]KI LA Data'!$C$6:$AF$701,L$2-L$1,0)/1000000,IF($C73="SD",F73,"")))</f>
        <v>0.29942968987499996</v>
      </c>
      <c r="M73" s="317" t="str">
        <f>IF(F73="","",IFERROR(VLOOKUP($A73,'[12]KI LA Data'!$D$6:$AF$701,M$2-M$1,0)/1000000,""))</f>
        <v/>
      </c>
      <c r="N73" s="317" t="str">
        <f>IF(F73="","",IFERROR(VLOOKUP($A73,'[12]KI LA Data'!$E$6:$AF$701,N$2-N$1,0)/1000000,""))</f>
        <v/>
      </c>
      <c r="O73" s="315" t="str">
        <f>IF(F73="","",IFERROR(VLOOKUP($A73,'[12]KI LA Data'!$F$6:$AF$701,O$2-O$1,0)/1000000,""))</f>
        <v/>
      </c>
      <c r="P73" s="317" t="str">
        <f>IFERROR(VLOOKUP($A73,'[12]KI LA Data'!$B$6:$AF$701,P$2-P$1,0)/1000000,IF($C73="SC",G73,""))</f>
        <v/>
      </c>
      <c r="Q73" s="291">
        <f>IFERROR(VLOOKUP($A73,'[12]KI LA Data'!$C$6:$AF$701,Q$2-Q$1,0)/1000000,IF($C73="SD",G73,""))</f>
        <v>2.834915201461</v>
      </c>
      <c r="R73" s="317" t="str">
        <f>IFERROR(VLOOKUP($A73,'[12]KI LA Data'!$D$6:$AF$701,R$2-R$1,0)/1000000,"")</f>
        <v/>
      </c>
      <c r="S73" s="317" t="str">
        <f>IFERROR(VLOOKUP($A73,'[12]KI LA Data'!$E$6:$AF$701,S$2-S$1,0)/1000000,"")</f>
        <v/>
      </c>
      <c r="T73" s="315" t="str">
        <f>IFERROR(VLOOKUP($A73,'[12]KI LA Data'!$F$6:$AF$701,T$2-T$1,0)/1000000,"")</f>
        <v/>
      </c>
      <c r="U73" s="317" t="str">
        <f t="shared" si="9"/>
        <v/>
      </c>
      <c r="V73" s="291">
        <f t="shared" si="9"/>
        <v>3.1343448913360001</v>
      </c>
      <c r="W73" s="317" t="str">
        <f t="shared" si="9"/>
        <v/>
      </c>
      <c r="X73" s="317" t="str">
        <f t="shared" si="9"/>
        <v/>
      </c>
      <c r="Y73" s="315" t="str">
        <f t="shared" si="8"/>
        <v/>
      </c>
      <c r="Z73" s="289"/>
      <c r="AA73" s="289" t="str">
        <f>VLOOKUP(A73,'[12]LA Data'!$A$35:$F$417,6,0)</f>
        <v>NW</v>
      </c>
    </row>
    <row r="74" spans="1:27" ht="15.75">
      <c r="A74" s="309" t="s">
        <v>1059</v>
      </c>
      <c r="B74" s="309" t="s">
        <v>1060</v>
      </c>
      <c r="C74" s="309" t="s">
        <v>39</v>
      </c>
      <c r="D74" s="316" t="s">
        <v>1061</v>
      </c>
      <c r="E74" s="291">
        <f t="shared" si="10"/>
        <v>0.95954800199599999</v>
      </c>
      <c r="F74" s="291">
        <v>0</v>
      </c>
      <c r="G74" s="291">
        <f>VLOOKUP($A74,'[12]KI LA Data'!$A$6:$AF$698,G$2,0)/1000000</f>
        <v>0.95954800199599999</v>
      </c>
      <c r="H74" s="291">
        <f>VLOOKUP($A74,'[12]KI LA Data'!$A$6:$AF$698,H$2,0)/1000000</f>
        <v>-6.5604569995280002</v>
      </c>
      <c r="I74" s="291">
        <f>VLOOKUP($A74,'[12]KI LA Data'!$A$6:$AF$698,I$2,0)/1000000</f>
        <v>0.88758190184630004</v>
      </c>
      <c r="J74" s="315">
        <f>VLOOKUP($A74,'[12]KI LA Data'!$A$6:$AF$702,J$2,0)</f>
        <v>0.5</v>
      </c>
      <c r="K74" s="317" t="str">
        <f>IF(F74="","",IFERROR(VLOOKUP($A74,'[12]KI LA Data'!$B$6:$AF$701,K$2-K$1,0)/1000000,IF($C74="SC",F74,"")))</f>
        <v/>
      </c>
      <c r="L74" s="291">
        <f>IF(F74="","",IFERROR(VLOOKUP($A74,'[12]KI LA Data'!$C$6:$AF$701,L$2-L$1,0)/1000000,IF($C74="SD",F74,"")))</f>
        <v>0</v>
      </c>
      <c r="M74" s="317" t="str">
        <f>IF(F74="","",IFERROR(VLOOKUP($A74,'[12]KI LA Data'!$D$6:$AF$701,M$2-M$1,0)/1000000,""))</f>
        <v/>
      </c>
      <c r="N74" s="317" t="str">
        <f>IF(F74="","",IFERROR(VLOOKUP($A74,'[12]KI LA Data'!$E$6:$AF$701,N$2-N$1,0)/1000000,""))</f>
        <v/>
      </c>
      <c r="O74" s="315" t="str">
        <f>IF(F74="","",IFERROR(VLOOKUP($A74,'[12]KI LA Data'!$F$6:$AF$701,O$2-O$1,0)/1000000,""))</f>
        <v/>
      </c>
      <c r="P74" s="317" t="str">
        <f>IFERROR(VLOOKUP($A74,'[12]KI LA Data'!$B$6:$AF$701,P$2-P$1,0)/1000000,IF($C74="SC",G74,""))</f>
        <v/>
      </c>
      <c r="Q74" s="291">
        <f>IFERROR(VLOOKUP($A74,'[12]KI LA Data'!$C$6:$AF$701,Q$2-Q$1,0)/1000000,IF($C74="SD",G74,""))</f>
        <v>0.95954800199599999</v>
      </c>
      <c r="R74" s="317" t="str">
        <f>IFERROR(VLOOKUP($A74,'[12]KI LA Data'!$D$6:$AF$701,R$2-R$1,0)/1000000,"")</f>
        <v/>
      </c>
      <c r="S74" s="317" t="str">
        <f>IFERROR(VLOOKUP($A74,'[12]KI LA Data'!$E$6:$AF$701,S$2-S$1,0)/1000000,"")</f>
        <v/>
      </c>
      <c r="T74" s="315" t="str">
        <f>IFERROR(VLOOKUP($A74,'[12]KI LA Data'!$F$6:$AF$701,T$2-T$1,0)/1000000,"")</f>
        <v/>
      </c>
      <c r="U74" s="317" t="str">
        <f t="shared" si="9"/>
        <v/>
      </c>
      <c r="V74" s="291">
        <f t="shared" si="9"/>
        <v>0.95954800199599999</v>
      </c>
      <c r="W74" s="317" t="str">
        <f t="shared" si="9"/>
        <v/>
      </c>
      <c r="X74" s="317" t="str">
        <f t="shared" si="9"/>
        <v/>
      </c>
      <c r="Y74" s="315" t="str">
        <f t="shared" si="8"/>
        <v/>
      </c>
      <c r="Z74" s="289"/>
      <c r="AA74" s="289" t="str">
        <f>VLOOKUP(A74,'[12]LA Data'!$A$35:$F$417,6,0)</f>
        <v>SW</v>
      </c>
    </row>
    <row r="75" spans="1:27" ht="15.75">
      <c r="A75" s="309" t="s">
        <v>624</v>
      </c>
      <c r="B75" s="309" t="s">
        <v>625</v>
      </c>
      <c r="C75" s="309" t="s">
        <v>626</v>
      </c>
      <c r="D75" s="316" t="s">
        <v>627</v>
      </c>
      <c r="E75" s="291">
        <f t="shared" si="10"/>
        <v>23.613626179161997</v>
      </c>
      <c r="F75" s="291">
        <f>IF(VLOOKUP($A75,'[12]KI LA Data'!$A$6:$AF$702,F$2,0)/1000000&lt;0,"",VLOOKUP($A75,'[12]KI LA Data'!$A$6:$AF$702,F$2,0)/1000000)</f>
        <v>7.5415139082509999</v>
      </c>
      <c r="G75" s="291">
        <f>VLOOKUP($A75,'[12]KI LA Data'!$A$6:$AF$702,G$2,0)/1000000</f>
        <v>16.072112270910999</v>
      </c>
      <c r="H75" s="291">
        <f>VLOOKUP($A75,'[12]KI LA Data'!$A$6:$AF$702,H$2,0)/1000000</f>
        <v>-267.83193580973301</v>
      </c>
      <c r="I75" s="291">
        <f>VLOOKUP($A75,'[12]KI LA Data'!$A$6:$AF$702,I$2,0)/1000000</f>
        <v>14.866703850592677</v>
      </c>
      <c r="J75" s="315">
        <f>VLOOKUP($A75,'[12]KI LA Data'!$A$6:$AF$702,J$2,0)</f>
        <v>0.5</v>
      </c>
      <c r="K75" s="317">
        <f>IF(F75="","",IFERROR(VLOOKUP("R555U",'[12]KI LA Data'!$A$6:$AF$701,F2,0)/1000000,IF($C75="SC",F75,"")))</f>
        <v>4.5894381453149995</v>
      </c>
      <c r="L75" s="291">
        <f>IF(F75="","",IFERROR(VLOOKUP("R555L",'[12]KI LA Data'!$A$6:$AF$701,F2,0)/1000000,IF($C75="SD",F75,"")))</f>
        <v>2.8203285643079998</v>
      </c>
      <c r="M75" s="317"/>
      <c r="N75" s="317"/>
      <c r="O75" s="315">
        <f>IF(F75="","",IFERROR(VLOOKUP("R554",'[12]KI LA Data'!$A$6:$AF$701,F2,0)/1000000,""))</f>
        <v>0.131747198628</v>
      </c>
      <c r="P75" s="317">
        <f>IFERROR(VLOOKUP("R555U",'[12]KI LA Data'!$A$6:$AF$701,G2,0)/1000000,IF($C75="SC",G75,""))</f>
        <v>8.949310027156999</v>
      </c>
      <c r="Q75" s="291">
        <f>IFERROR(VLOOKUP("R555L",'[12]KI LA Data'!$A$6:$AF$701,G2,0)/1000000,IF($C75="SD",G75,""))</f>
        <v>7.0907417197890004</v>
      </c>
      <c r="R75" s="317"/>
      <c r="S75" s="317"/>
      <c r="T75" s="315">
        <f>IFERROR(VLOOKUP("R554",'[12]KI LA Data'!$A$6:$AF$701,G2,0)/1000000,"")</f>
        <v>3.2060523965001107E-2</v>
      </c>
      <c r="U75" s="317">
        <f t="shared" si="9"/>
        <v>13.538748172471998</v>
      </c>
      <c r="V75" s="291">
        <f t="shared" si="9"/>
        <v>9.9110702840970006</v>
      </c>
      <c r="W75" s="317" t="str">
        <f t="shared" si="9"/>
        <v/>
      </c>
      <c r="X75" s="317" t="str">
        <f t="shared" si="9"/>
        <v/>
      </c>
      <c r="Y75" s="315">
        <f t="shared" si="8"/>
        <v>0.16380772259300111</v>
      </c>
      <c r="Z75" s="289"/>
      <c r="AA75" s="289" t="str">
        <f>VLOOKUP(A75,'[12]LA Data'!$A$35:$F$417,6,0)</f>
        <v>L</v>
      </c>
    </row>
    <row r="76" spans="1:27" ht="15.75">
      <c r="A76" s="309" t="s">
        <v>1107</v>
      </c>
      <c r="B76" s="309" t="s">
        <v>1108</v>
      </c>
      <c r="C76" s="309" t="s">
        <v>512</v>
      </c>
      <c r="D76" s="316" t="s">
        <v>1109</v>
      </c>
      <c r="E76" s="291">
        <f t="shared" si="10"/>
        <v>14.744925537552998</v>
      </c>
      <c r="F76" s="291">
        <f>IF(VLOOKUP($A76,'[12]KI LA Data'!$A$6:$AF$698,F$2,0)/1000000&lt;0,"",VLOOKUP($A76,'[12]KI LA Data'!$A$6:$AF$698,F$2,0)/1000000)</f>
        <v>5.7178004681069998</v>
      </c>
      <c r="G76" s="291">
        <f>VLOOKUP($A76,'[12]KI LA Data'!$A$6:$AF$698,G$2,0)/1000000</f>
        <v>9.027125069445999</v>
      </c>
      <c r="H76" s="291">
        <f>VLOOKUP($A76,'[12]KI LA Data'!$A$6:$AF$698,H$2,0)/1000000</f>
        <v>7.1083377088419999</v>
      </c>
      <c r="I76" s="291">
        <f>VLOOKUP($A76,'[12]KI LA Data'!$A$6:$AF$698,I$2,0)/1000000</f>
        <v>8.3500906892375504</v>
      </c>
      <c r="J76" s="315">
        <f>VLOOKUP($A76,'[12]KI LA Data'!$A$6:$AF$702,J$2,0)</f>
        <v>0</v>
      </c>
      <c r="K76" s="317" t="str">
        <f>IF(F76="","",IFERROR(VLOOKUP($A76,'[12]KI LA Data'!$B$6:$AF$701,K$2-K$1,0)/1000000,IF($C76="SC",F76,"")))</f>
        <v/>
      </c>
      <c r="L76" s="291" t="str">
        <f>IF(F76="","",IFERROR(VLOOKUP($A76,'[12]KI LA Data'!$C$6:$AF$701,L$2-L$1,0)/1000000,IF($C76="SD",F76,"")))</f>
        <v/>
      </c>
      <c r="M76" s="317">
        <f>IF(F76="","",IFERROR(VLOOKUP($A76,'[12]KI LA Data'!$D$6:$AF$701,M$2-M$1,0)/1000000,""))</f>
        <v>5.7178004681069998</v>
      </c>
      <c r="N76" s="317" t="str">
        <f>IF(F76="","",IFERROR(VLOOKUP($A76,'[12]KI LA Data'!$E$6:$AF$701,N$2-N$1,0)/1000000,""))</f>
        <v/>
      </c>
      <c r="O76" s="315" t="str">
        <f>IF(F76="","",IFERROR(VLOOKUP($A76,'[12]KI LA Data'!$F$6:$AF$701,O$2-O$1,0)/1000000,""))</f>
        <v/>
      </c>
      <c r="P76" s="317" t="str">
        <f>IFERROR(VLOOKUP($A76,'[12]KI LA Data'!$B$6:$AF$701,P$2-P$1,0)/1000000,IF($C76="SC",G76,""))</f>
        <v/>
      </c>
      <c r="Q76" s="291" t="str">
        <f>IFERROR(VLOOKUP($A76,'[12]KI LA Data'!$C$6:$AF$701,Q$2-Q$1,0)/1000000,IF($C76="SD",G76,""))</f>
        <v/>
      </c>
      <c r="R76" s="317">
        <f>IFERROR(VLOOKUP($A76,'[12]KI LA Data'!$D$6:$AF$701,R$2-R$1,0)/1000000,"")</f>
        <v>9.027125069445999</v>
      </c>
      <c r="S76" s="317" t="str">
        <f>IFERROR(VLOOKUP($A76,'[12]KI LA Data'!$E$6:$AF$701,S$2-S$1,0)/1000000,"")</f>
        <v/>
      </c>
      <c r="T76" s="315" t="str">
        <f>IFERROR(VLOOKUP($A76,'[12]KI LA Data'!$F$6:$AF$701,T$2-T$1,0)/1000000,"")</f>
        <v/>
      </c>
      <c r="U76" s="317" t="str">
        <f t="shared" si="9"/>
        <v/>
      </c>
      <c r="V76" s="291" t="str">
        <f t="shared" si="9"/>
        <v/>
      </c>
      <c r="W76" s="317">
        <f t="shared" si="9"/>
        <v>14.744925537552998</v>
      </c>
      <c r="X76" s="317" t="str">
        <f t="shared" si="9"/>
        <v/>
      </c>
      <c r="Y76" s="315" t="str">
        <f t="shared" si="8"/>
        <v/>
      </c>
      <c r="Z76" s="289"/>
      <c r="AA76" s="289" t="str">
        <f>VLOOKUP(A76,'[12]LA Data'!$A$35:$F$417,6,0)</f>
        <v>NE</v>
      </c>
    </row>
    <row r="77" spans="1:27" ht="15.75">
      <c r="A77" s="309" t="s">
        <v>1176</v>
      </c>
      <c r="B77" s="309" t="s">
        <v>1177</v>
      </c>
      <c r="C77" s="309" t="s">
        <v>39</v>
      </c>
      <c r="D77" s="316" t="s">
        <v>1178</v>
      </c>
      <c r="E77" s="291">
        <f t="shared" si="10"/>
        <v>4.4459219673370001</v>
      </c>
      <c r="F77" s="291">
        <f>IF(VLOOKUP($A77,'[12]KI LA Data'!$A$6:$AF$698,F$2,0)/1000000&lt;0,"",VLOOKUP($A77,'[12]KI LA Data'!$A$6:$AF$698,F$2,0)/1000000)</f>
        <v>0.27515893777199996</v>
      </c>
      <c r="G77" s="291">
        <f>VLOOKUP($A77,'[12]KI LA Data'!$A$6:$AF$698,G$2,0)/1000000</f>
        <v>4.1707630295650002</v>
      </c>
      <c r="H77" s="291">
        <f>VLOOKUP($A77,'[12]KI LA Data'!$A$6:$AF$698,H$2,0)/1000000</f>
        <v>-19.668143355018998</v>
      </c>
      <c r="I77" s="291">
        <f>VLOOKUP($A77,'[12]KI LA Data'!$A$6:$AF$698,I$2,0)/1000000</f>
        <v>3.8579558023476253</v>
      </c>
      <c r="J77" s="315">
        <f>VLOOKUP($A77,'[12]KI LA Data'!$A$6:$AF$702,J$2,0)</f>
        <v>0.5</v>
      </c>
      <c r="K77" s="317" t="str">
        <f>IF(F77="","",IFERROR(VLOOKUP($A77,'[12]KI LA Data'!$B$6:$AF$701,K$2-K$1,0)/1000000,IF($C77="SC",F77,"")))</f>
        <v/>
      </c>
      <c r="L77" s="291">
        <f>IF(F77="","",IFERROR(VLOOKUP($A77,'[12]KI LA Data'!$C$6:$AF$701,L$2-L$1,0)/1000000,IF($C77="SD",F77,"")))</f>
        <v>0.27515893777199996</v>
      </c>
      <c r="M77" s="317" t="str">
        <f>IF(F77="","",IFERROR(VLOOKUP($A77,'[12]KI LA Data'!$D$6:$AF$701,M$2-M$1,0)/1000000,""))</f>
        <v/>
      </c>
      <c r="N77" s="317" t="str">
        <f>IF(F77="","",IFERROR(VLOOKUP($A77,'[12]KI LA Data'!$E$6:$AF$701,N$2-N$1,0)/1000000,""))</f>
        <v/>
      </c>
      <c r="O77" s="315" t="str">
        <f>IF(F77="","",IFERROR(VLOOKUP($A77,'[12]KI LA Data'!$F$6:$AF$701,O$2-O$1,0)/1000000,""))</f>
        <v/>
      </c>
      <c r="P77" s="317" t="str">
        <f>IFERROR(VLOOKUP($A77,'[12]KI LA Data'!$B$6:$AF$701,P$2-P$1,0)/1000000,IF($C77="SC",G77,""))</f>
        <v/>
      </c>
      <c r="Q77" s="291">
        <f>IFERROR(VLOOKUP($A77,'[12]KI LA Data'!$C$6:$AF$701,Q$2-Q$1,0)/1000000,IF($C77="SD",G77,""))</f>
        <v>4.1707630295650002</v>
      </c>
      <c r="R77" s="317" t="str">
        <f>IFERROR(VLOOKUP($A77,'[12]KI LA Data'!$D$6:$AF$701,R$2-R$1,0)/1000000,"")</f>
        <v/>
      </c>
      <c r="S77" s="317" t="str">
        <f>IFERROR(VLOOKUP($A77,'[12]KI LA Data'!$E$6:$AF$701,S$2-S$1,0)/1000000,"")</f>
        <v/>
      </c>
      <c r="T77" s="315" t="str">
        <f>IFERROR(VLOOKUP($A77,'[12]KI LA Data'!$F$6:$AF$701,T$2-T$1,0)/1000000,"")</f>
        <v/>
      </c>
      <c r="U77" s="317" t="str">
        <f t="shared" si="9"/>
        <v/>
      </c>
      <c r="V77" s="291">
        <f t="shared" si="9"/>
        <v>4.4459219673370001</v>
      </c>
      <c r="W77" s="317" t="str">
        <f t="shared" si="9"/>
        <v/>
      </c>
      <c r="X77" s="317" t="str">
        <f t="shared" si="9"/>
        <v/>
      </c>
      <c r="Y77" s="315" t="str">
        <f t="shared" si="8"/>
        <v/>
      </c>
      <c r="Z77" s="289"/>
      <c r="AA77" s="289" t="str">
        <f>VLOOKUP(A77,'[12]LA Data'!$A$35:$F$417,6,0)</f>
        <v>EE</v>
      </c>
    </row>
    <row r="78" spans="1:27" ht="15.75">
      <c r="A78" s="309" t="s">
        <v>774</v>
      </c>
      <c r="B78" s="309" t="s">
        <v>775</v>
      </c>
      <c r="C78" s="309" t="s">
        <v>39</v>
      </c>
      <c r="D78" s="316" t="s">
        <v>776</v>
      </c>
      <c r="E78" s="291">
        <f t="shared" si="10"/>
        <v>2.8076464208869996</v>
      </c>
      <c r="F78" s="291">
        <f>IF(VLOOKUP($A78,'[12]KI LA Data'!$A$6:$AF$698,F$2,0)/1000000&lt;0,"",VLOOKUP($A78,'[12]KI LA Data'!$A$6:$AF$698,F$2,0)/1000000)</f>
        <v>0.37681199011200001</v>
      </c>
      <c r="G78" s="291">
        <f>VLOOKUP($A78,'[12]KI LA Data'!$A$6:$AF$698,G$2,0)/1000000</f>
        <v>2.4308344307749996</v>
      </c>
      <c r="H78" s="291">
        <f>VLOOKUP($A78,'[12]KI LA Data'!$A$6:$AF$698,H$2,0)/1000000</f>
        <v>-11.051744384900999</v>
      </c>
      <c r="I78" s="291">
        <f>VLOOKUP($A78,'[12]KI LA Data'!$A$6:$AF$698,I$2,0)/1000000</f>
        <v>2.2485218484668752</v>
      </c>
      <c r="J78" s="315">
        <f>VLOOKUP($A78,'[12]KI LA Data'!$A$6:$AF$702,J$2,0)</f>
        <v>0.5</v>
      </c>
      <c r="K78" s="317" t="str">
        <f>IF(F78="","",IFERROR(VLOOKUP($A78,'[12]KI LA Data'!$B$6:$AF$701,K$2-K$1,0)/1000000,IF($C78="SC",F78,"")))</f>
        <v/>
      </c>
      <c r="L78" s="291">
        <f>IF(F78="","",IFERROR(VLOOKUP($A78,'[12]KI LA Data'!$C$6:$AF$701,L$2-L$1,0)/1000000,IF($C78="SD",F78,"")))</f>
        <v>0.37681199011200001</v>
      </c>
      <c r="M78" s="317" t="str">
        <f>IF(F78="","",IFERROR(VLOOKUP($A78,'[12]KI LA Data'!$D$6:$AF$701,M$2-M$1,0)/1000000,""))</f>
        <v/>
      </c>
      <c r="N78" s="317" t="str">
        <f>IF(F78="","",IFERROR(VLOOKUP($A78,'[12]KI LA Data'!$E$6:$AF$701,N$2-N$1,0)/1000000,""))</f>
        <v/>
      </c>
      <c r="O78" s="315" t="str">
        <f>IF(F78="","",IFERROR(VLOOKUP($A78,'[12]KI LA Data'!$F$6:$AF$701,O$2-O$1,0)/1000000,""))</f>
        <v/>
      </c>
      <c r="P78" s="317" t="str">
        <f>IFERROR(VLOOKUP($A78,'[12]KI LA Data'!$B$6:$AF$701,P$2-P$1,0)/1000000,IF($C78="SC",G78,""))</f>
        <v/>
      </c>
      <c r="Q78" s="291">
        <f>IFERROR(VLOOKUP($A78,'[12]KI LA Data'!$C$6:$AF$701,Q$2-Q$1,0)/1000000,IF($C78="SD",G78,""))</f>
        <v>2.4308344307749996</v>
      </c>
      <c r="R78" s="317" t="str">
        <f>IFERROR(VLOOKUP($A78,'[12]KI LA Data'!$D$6:$AF$701,R$2-R$1,0)/1000000,"")</f>
        <v/>
      </c>
      <c r="S78" s="317" t="str">
        <f>IFERROR(VLOOKUP($A78,'[12]KI LA Data'!$E$6:$AF$701,S$2-S$1,0)/1000000,"")</f>
        <v/>
      </c>
      <c r="T78" s="315" t="str">
        <f>IFERROR(VLOOKUP($A78,'[12]KI LA Data'!$F$6:$AF$701,T$2-T$1,0)/1000000,"")</f>
        <v/>
      </c>
      <c r="U78" s="317" t="str">
        <f t="shared" si="9"/>
        <v/>
      </c>
      <c r="V78" s="291">
        <f t="shared" si="9"/>
        <v>2.8076464208869996</v>
      </c>
      <c r="W78" s="317" t="str">
        <f t="shared" si="9"/>
        <v/>
      </c>
      <c r="X78" s="317" t="str">
        <f t="shared" si="9"/>
        <v/>
      </c>
      <c r="Y78" s="315" t="str">
        <f t="shared" si="8"/>
        <v/>
      </c>
      <c r="Z78" s="289"/>
      <c r="AA78" s="289" t="str">
        <f>VLOOKUP(A78,'[12]LA Data'!$A$35:$F$417,6,0)</f>
        <v>NW</v>
      </c>
    </row>
    <row r="79" spans="1:27" ht="15.75">
      <c r="A79" s="309" t="s">
        <v>297</v>
      </c>
      <c r="B79" s="309" t="s">
        <v>298</v>
      </c>
      <c r="C79" s="309" t="s">
        <v>39</v>
      </c>
      <c r="D79" s="316" t="s">
        <v>299</v>
      </c>
      <c r="E79" s="291">
        <f t="shared" si="10"/>
        <v>2.4278613445819999</v>
      </c>
      <c r="F79" s="291">
        <f>IF(VLOOKUP($A79,'[12]KI LA Data'!$A$6:$AF$698,F$2,0)/1000000&lt;0,"",VLOOKUP($A79,'[12]KI LA Data'!$A$6:$AF$698,F$2,0)/1000000)</f>
        <v>0.38963989357399997</v>
      </c>
      <c r="G79" s="291">
        <f>VLOOKUP($A79,'[12]KI LA Data'!$A$6:$AF$698,G$2,0)/1000000</f>
        <v>2.0382214510079999</v>
      </c>
      <c r="H79" s="291">
        <f>VLOOKUP($A79,'[12]KI LA Data'!$A$6:$AF$698,H$2,0)/1000000</f>
        <v>-9.8002528878869999</v>
      </c>
      <c r="I79" s="291">
        <f>VLOOKUP($A79,'[12]KI LA Data'!$A$6:$AF$698,I$2,0)/1000000</f>
        <v>1.8853548421824</v>
      </c>
      <c r="J79" s="315">
        <f>VLOOKUP($A79,'[12]KI LA Data'!$A$6:$AF$702,J$2,0)</f>
        <v>0.5</v>
      </c>
      <c r="K79" s="317" t="str">
        <f>IF(F79="","",IFERROR(VLOOKUP($A79,'[12]KI LA Data'!$B$6:$AF$701,K$2-K$1,0)/1000000,IF($C79="SC",F79,"")))</f>
        <v/>
      </c>
      <c r="L79" s="291">
        <f>IF(F79="","",IFERROR(VLOOKUP($A79,'[12]KI LA Data'!$C$6:$AF$701,L$2-L$1,0)/1000000,IF($C79="SD",F79,"")))</f>
        <v>0.38963989357399997</v>
      </c>
      <c r="M79" s="317" t="str">
        <f>IF(F79="","",IFERROR(VLOOKUP($A79,'[12]KI LA Data'!$D$6:$AF$701,M$2-M$1,0)/1000000,""))</f>
        <v/>
      </c>
      <c r="N79" s="317" t="str">
        <f>IF(F79="","",IFERROR(VLOOKUP($A79,'[12]KI LA Data'!$E$6:$AF$701,N$2-N$1,0)/1000000,""))</f>
        <v/>
      </c>
      <c r="O79" s="315" t="str">
        <f>IF(F79="","",IFERROR(VLOOKUP($A79,'[12]KI LA Data'!$F$6:$AF$701,O$2-O$1,0)/1000000,""))</f>
        <v/>
      </c>
      <c r="P79" s="317" t="str">
        <f>IFERROR(VLOOKUP($A79,'[12]KI LA Data'!$B$6:$AF$701,P$2-P$1,0)/1000000,IF($C79="SC",G79,""))</f>
        <v/>
      </c>
      <c r="Q79" s="291">
        <f>IFERROR(VLOOKUP($A79,'[12]KI LA Data'!$C$6:$AF$701,Q$2-Q$1,0)/1000000,IF($C79="SD",G79,""))</f>
        <v>2.0382214510079999</v>
      </c>
      <c r="R79" s="317" t="str">
        <f>IFERROR(VLOOKUP($A79,'[12]KI LA Data'!$D$6:$AF$701,R$2-R$1,0)/1000000,"")</f>
        <v/>
      </c>
      <c r="S79" s="317" t="str">
        <f>IFERROR(VLOOKUP($A79,'[12]KI LA Data'!$E$6:$AF$701,S$2-S$1,0)/1000000,"")</f>
        <v/>
      </c>
      <c r="T79" s="315" t="str">
        <f>IFERROR(VLOOKUP($A79,'[12]KI LA Data'!$F$6:$AF$701,T$2-T$1,0)/1000000,"")</f>
        <v/>
      </c>
      <c r="U79" s="317" t="str">
        <f t="shared" si="9"/>
        <v/>
      </c>
      <c r="V79" s="291">
        <f t="shared" si="9"/>
        <v>2.4278613445819999</v>
      </c>
      <c r="W79" s="317" t="str">
        <f t="shared" si="9"/>
        <v/>
      </c>
      <c r="X79" s="317" t="str">
        <f t="shared" si="9"/>
        <v/>
      </c>
      <c r="Y79" s="315" t="str">
        <f t="shared" si="8"/>
        <v/>
      </c>
      <c r="Z79" s="289"/>
      <c r="AA79" s="289" t="str">
        <f>VLOOKUP(A79,'[12]LA Data'!$A$35:$F$417,6,0)</f>
        <v>EM</v>
      </c>
    </row>
    <row r="80" spans="1:27" ht="15.75">
      <c r="A80" s="309" t="s">
        <v>1026</v>
      </c>
      <c r="B80" s="309" t="s">
        <v>1027</v>
      </c>
      <c r="C80" s="309" t="s">
        <v>726</v>
      </c>
      <c r="D80" s="316" t="s">
        <v>1028</v>
      </c>
      <c r="E80" s="291">
        <f t="shared" si="10"/>
        <v>136.715516527478</v>
      </c>
      <c r="F80" s="291">
        <f>IF(VLOOKUP($A80,'[12]KI LA Data'!$A$6:$AF$698,F$2,0)/1000000&lt;0,"",VLOOKUP($A80,'[12]KI LA Data'!$A$6:$AF$698,F$2,0)/1000000)</f>
        <v>28.626405972447998</v>
      </c>
      <c r="G80" s="291">
        <f>VLOOKUP($A80,'[12]KI LA Data'!$A$6:$AF$698,G$2,0)/1000000</f>
        <v>108.08911055503</v>
      </c>
      <c r="H80" s="291">
        <f>VLOOKUP($A80,'[12]KI LA Data'!$A$6:$AF$698,H$2,0)/1000000</f>
        <v>26.392886103962997</v>
      </c>
      <c r="I80" s="291">
        <f>VLOOKUP($A80,'[12]KI LA Data'!$A$6:$AF$698,I$2,0)/1000000</f>
        <v>99.982427263402755</v>
      </c>
      <c r="J80" s="315">
        <f>VLOOKUP($A80,'[12]KI LA Data'!$A$6:$AF$702,J$2,0)</f>
        <v>0</v>
      </c>
      <c r="K80" s="317">
        <f>IF(F80="","",IFERROR(VLOOKUP($A80,'[12]KI LA Data'!$B$6:$AF$701,K$2-K$1,0)/1000000,IF($C80="SC",F80,"")))</f>
        <v>23.392570139446001</v>
      </c>
      <c r="L80" s="291">
        <f>IF(F80="","",IFERROR(VLOOKUP($A80,'[12]KI LA Data'!$C$6:$AF$701,L$2-L$1,0)/1000000,IF($C80="SD",F80,"")))</f>
        <v>1.108904586869</v>
      </c>
      <c r="M80" s="317">
        <f>IF(F80="","",IFERROR(VLOOKUP($A80,'[12]KI LA Data'!$D$6:$AF$701,M$2-M$1,0)/1000000,""))</f>
        <v>4.1249312461339995</v>
      </c>
      <c r="N80" s="317" t="str">
        <f>IF(F80="","",IFERROR(VLOOKUP($A80,'[12]KI LA Data'!$E$6:$AF$701,N$2-N$1,0)/1000000,""))</f>
        <v/>
      </c>
      <c r="O80" s="315" t="str">
        <f>IF(F80="","",IFERROR(VLOOKUP($A80,'[12]KI LA Data'!$F$6:$AF$701,O$2-O$1,0)/1000000,""))</f>
        <v/>
      </c>
      <c r="P80" s="317">
        <f>IFERROR(VLOOKUP($A80,'[12]KI LA Data'!$B$6:$AF$701,P$2-P$1,0)/1000000,IF($C80="SC",G80,""))</f>
        <v>85.276319989963</v>
      </c>
      <c r="Q80" s="291">
        <f>IFERROR(VLOOKUP($A80,'[12]KI LA Data'!$C$6:$AF$701,Q$2-Q$1,0)/1000000,IF($C80="SD",G80,""))</f>
        <v>15.331700439268001</v>
      </c>
      <c r="R80" s="317">
        <f>IFERROR(VLOOKUP($A80,'[12]KI LA Data'!$D$6:$AF$701,R$2-R$1,0)/1000000,"")</f>
        <v>7.4810901257990006</v>
      </c>
      <c r="S80" s="317" t="str">
        <f>IFERROR(VLOOKUP($A80,'[12]KI LA Data'!$E$6:$AF$701,S$2-S$1,0)/1000000,"")</f>
        <v/>
      </c>
      <c r="T80" s="315" t="str">
        <f>IFERROR(VLOOKUP($A80,'[12]KI LA Data'!$F$6:$AF$701,T$2-T$1,0)/1000000,"")</f>
        <v/>
      </c>
      <c r="U80" s="317">
        <f t="shared" si="9"/>
        <v>108.66889012940899</v>
      </c>
      <c r="V80" s="291">
        <f t="shared" si="9"/>
        <v>16.440605026137</v>
      </c>
      <c r="W80" s="317">
        <f t="shared" si="9"/>
        <v>11.606021371933</v>
      </c>
      <c r="X80" s="317" t="str">
        <f t="shared" si="9"/>
        <v/>
      </c>
      <c r="Y80" s="315" t="str">
        <f t="shared" si="8"/>
        <v/>
      </c>
      <c r="Z80" s="289"/>
      <c r="AA80" s="289" t="str">
        <f>VLOOKUP(A80,'[12]LA Data'!$A$35:$F$417,6,0)</f>
        <v>SW</v>
      </c>
    </row>
    <row r="81" spans="1:27" ht="15.75">
      <c r="A81" s="309" t="s">
        <v>60</v>
      </c>
      <c r="B81" s="309" t="s">
        <v>61</v>
      </c>
      <c r="C81" s="309" t="s">
        <v>39</v>
      </c>
      <c r="D81" s="316" t="s">
        <v>62</v>
      </c>
      <c r="E81" s="291">
        <f t="shared" si="10"/>
        <v>1.911256746834</v>
      </c>
      <c r="F81" s="291">
        <f>IF(VLOOKUP($A81,'[12]KI LA Data'!$A$6:$AF$698,F$2,0)/1000000&lt;0,"",VLOOKUP($A81,'[12]KI LA Data'!$A$6:$AF$698,F$2,0)/1000000)</f>
        <v>0.100724268632</v>
      </c>
      <c r="G81" s="291">
        <f>VLOOKUP($A81,'[12]KI LA Data'!$A$6:$AF$698,G$2,0)/1000000</f>
        <v>1.810532478202</v>
      </c>
      <c r="H81" s="291">
        <f>VLOOKUP($A81,'[12]KI LA Data'!$A$6:$AF$698,H$2,0)/1000000</f>
        <v>-11.066432431651</v>
      </c>
      <c r="I81" s="291">
        <f>VLOOKUP($A81,'[12]KI LA Data'!$A$6:$AF$698,I$2,0)/1000000</f>
        <v>1.6747425423368503</v>
      </c>
      <c r="J81" s="315">
        <f>VLOOKUP($A81,'[12]KI LA Data'!$A$6:$AF$702,J$2,0)</f>
        <v>0.5</v>
      </c>
      <c r="K81" s="317" t="str">
        <f>IF(F81="","",IFERROR(VLOOKUP($A81,'[12]KI LA Data'!$B$6:$AF$701,K$2-K$1,0)/1000000,IF($C81="SC",F81,"")))</f>
        <v/>
      </c>
      <c r="L81" s="291">
        <f>IF(F81="","",IFERROR(VLOOKUP($A81,'[12]KI LA Data'!$C$6:$AF$701,L$2-L$1,0)/1000000,IF($C81="SD",F81,"")))</f>
        <v>0.100724268632</v>
      </c>
      <c r="M81" s="317" t="str">
        <f>IF(F81="","",IFERROR(VLOOKUP($A81,'[12]KI LA Data'!$D$6:$AF$701,M$2-M$1,0)/1000000,""))</f>
        <v/>
      </c>
      <c r="N81" s="317" t="str">
        <f>IF(F81="","",IFERROR(VLOOKUP($A81,'[12]KI LA Data'!$E$6:$AF$701,N$2-N$1,0)/1000000,""))</f>
        <v/>
      </c>
      <c r="O81" s="315" t="str">
        <f>IF(F81="","",IFERROR(VLOOKUP($A81,'[12]KI LA Data'!$F$6:$AF$701,O$2-O$1,0)/1000000,""))</f>
        <v/>
      </c>
      <c r="P81" s="317" t="str">
        <f>IFERROR(VLOOKUP($A81,'[12]KI LA Data'!$B$6:$AF$701,P$2-P$1,0)/1000000,IF($C81="SC",G81,""))</f>
        <v/>
      </c>
      <c r="Q81" s="291">
        <f>IFERROR(VLOOKUP($A81,'[12]KI LA Data'!$C$6:$AF$701,Q$2-Q$1,0)/1000000,IF($C81="SD",G81,""))</f>
        <v>1.810532478202</v>
      </c>
      <c r="R81" s="317" t="str">
        <f>IFERROR(VLOOKUP($A81,'[12]KI LA Data'!$D$6:$AF$701,R$2-R$1,0)/1000000,"")</f>
        <v/>
      </c>
      <c r="S81" s="317" t="str">
        <f>IFERROR(VLOOKUP($A81,'[12]KI LA Data'!$E$6:$AF$701,S$2-S$1,0)/1000000,"")</f>
        <v/>
      </c>
      <c r="T81" s="315" t="str">
        <f>IFERROR(VLOOKUP($A81,'[12]KI LA Data'!$F$6:$AF$701,T$2-T$1,0)/1000000,"")</f>
        <v/>
      </c>
      <c r="U81" s="317" t="str">
        <f t="shared" si="9"/>
        <v/>
      </c>
      <c r="V81" s="291">
        <f t="shared" si="9"/>
        <v>1.911256746834</v>
      </c>
      <c r="W81" s="317" t="str">
        <f t="shared" si="9"/>
        <v/>
      </c>
      <c r="X81" s="317" t="str">
        <f t="shared" si="9"/>
        <v/>
      </c>
      <c r="Y81" s="315" t="str">
        <f t="shared" si="8"/>
        <v/>
      </c>
      <c r="Z81" s="289"/>
      <c r="AA81" s="289" t="str">
        <f>VLOOKUP(A81,'[12]LA Data'!$A$35:$F$417,6,0)</f>
        <v>SW</v>
      </c>
    </row>
    <row r="82" spans="1:27" ht="15.75">
      <c r="A82" s="309" t="s">
        <v>603</v>
      </c>
      <c r="B82" s="309" t="s">
        <v>5</v>
      </c>
      <c r="C82" s="309" t="s">
        <v>531</v>
      </c>
      <c r="D82" s="316" t="s">
        <v>6</v>
      </c>
      <c r="E82" s="291">
        <f t="shared" si="10"/>
        <v>103.873177511438</v>
      </c>
      <c r="F82" s="291">
        <f>IF(VLOOKUP($A82,'[12]KI LA Data'!$A$6:$AF$698,F$2,0)/1000000&lt;0,"",VLOOKUP($A82,'[12]KI LA Data'!$A$6:$AF$698,F$2,0)/1000000)</f>
        <v>25.928240566625</v>
      </c>
      <c r="G82" s="291">
        <f>VLOOKUP($A82,'[12]KI LA Data'!$A$6:$AF$698,G$2,0)/1000000</f>
        <v>77.944936944812994</v>
      </c>
      <c r="H82" s="291">
        <f>VLOOKUP($A82,'[12]KI LA Data'!$A$6:$AF$698,H$2,0)/1000000</f>
        <v>21.290092483412</v>
      </c>
      <c r="I82" s="291">
        <f>VLOOKUP($A82,'[12]KI LA Data'!$A$6:$AF$698,I$2,0)/1000000</f>
        <v>72.099066673952024</v>
      </c>
      <c r="J82" s="315">
        <f>VLOOKUP($A82,'[12]KI LA Data'!$A$6:$AF$702,J$2,0)</f>
        <v>0</v>
      </c>
      <c r="K82" s="317">
        <f>IF(F82="","",IFERROR(VLOOKUP($A82,'[12]KI LA Data'!$B$6:$AF$701,K$2-K$1,0)/1000000,IF($C82="SC",F82,"")))</f>
        <v>23.598214096871999</v>
      </c>
      <c r="L82" s="291">
        <f>IF(F82="","",IFERROR(VLOOKUP($A82,'[12]KI LA Data'!$C$6:$AF$701,L$2-L$1,0)/1000000,IF($C82="SD",F82,"")))</f>
        <v>2.3300264697540003</v>
      </c>
      <c r="M82" s="317" t="str">
        <f>IF(F82="","",IFERROR(VLOOKUP($A82,'[12]KI LA Data'!$D$6:$AF$701,M$2-M$1,0)/1000000,""))</f>
        <v/>
      </c>
      <c r="N82" s="317" t="str">
        <f>IF(F82="","",IFERROR(VLOOKUP($A82,'[12]KI LA Data'!$E$6:$AF$701,N$2-N$1,0)/1000000,""))</f>
        <v/>
      </c>
      <c r="O82" s="315" t="str">
        <f>IF(F82="","",IFERROR(VLOOKUP($A82,'[12]KI LA Data'!$F$6:$AF$701,O$2-O$1,0)/1000000,""))</f>
        <v/>
      </c>
      <c r="P82" s="317">
        <f>IFERROR(VLOOKUP($A82,'[12]KI LA Data'!$B$6:$AF$701,P$2-P$1,0)/1000000,IF($C82="SC",G82,""))</f>
        <v>65.245514905687997</v>
      </c>
      <c r="Q82" s="291">
        <f>IFERROR(VLOOKUP($A82,'[12]KI LA Data'!$C$6:$AF$701,Q$2-Q$1,0)/1000000,IF($C82="SD",G82,""))</f>
        <v>12.699422039124</v>
      </c>
      <c r="R82" s="317" t="str">
        <f>IFERROR(VLOOKUP($A82,'[12]KI LA Data'!$D$6:$AF$701,R$2-R$1,0)/1000000,"")</f>
        <v/>
      </c>
      <c r="S82" s="317" t="str">
        <f>IFERROR(VLOOKUP($A82,'[12]KI LA Data'!$E$6:$AF$701,S$2-S$1,0)/1000000,"")</f>
        <v/>
      </c>
      <c r="T82" s="315" t="str">
        <f>IFERROR(VLOOKUP($A82,'[12]KI LA Data'!$F$6:$AF$701,T$2-T$1,0)/1000000,"")</f>
        <v/>
      </c>
      <c r="U82" s="317">
        <f t="shared" si="9"/>
        <v>88.843729002559996</v>
      </c>
      <c r="V82" s="291">
        <f t="shared" si="9"/>
        <v>15.029448508878001</v>
      </c>
      <c r="W82" s="317" t="str">
        <f t="shared" si="9"/>
        <v/>
      </c>
      <c r="X82" s="317" t="str">
        <f t="shared" si="9"/>
        <v/>
      </c>
      <c r="Y82" s="315" t="str">
        <f t="shared" si="8"/>
        <v/>
      </c>
      <c r="Z82" s="289"/>
      <c r="AA82" s="289" t="str">
        <f>VLOOKUP(A82,'[12]LA Data'!$A$35:$F$417,6,0)</f>
        <v>WM</v>
      </c>
    </row>
    <row r="83" spans="1:27" ht="15.75">
      <c r="A83" s="309" t="s">
        <v>324</v>
      </c>
      <c r="B83" s="309" t="s">
        <v>325</v>
      </c>
      <c r="C83" s="309" t="s">
        <v>39</v>
      </c>
      <c r="D83" s="316" t="s">
        <v>326</v>
      </c>
      <c r="E83" s="291">
        <f t="shared" si="10"/>
        <v>1.5731939701870001</v>
      </c>
      <c r="F83" s="291">
        <f>IF(VLOOKUP($A83,'[12]KI LA Data'!$A$6:$AF$698,F$2,0)/1000000&lt;0,"",VLOOKUP($A83,'[12]KI LA Data'!$A$6:$AF$698,F$2,0)/1000000)</f>
        <v>0.141269203022</v>
      </c>
      <c r="G83" s="291">
        <f>VLOOKUP($A83,'[12]KI LA Data'!$A$6:$AF$698,G$2,0)/1000000</f>
        <v>1.4319247671650002</v>
      </c>
      <c r="H83" s="291">
        <f>VLOOKUP($A83,'[12]KI LA Data'!$A$6:$AF$698,H$2,0)/1000000</f>
        <v>-5.8189236221709999</v>
      </c>
      <c r="I83" s="291">
        <f>VLOOKUP($A83,'[12]KI LA Data'!$A$6:$AF$698,I$2,0)/1000000</f>
        <v>1.3245304096276254</v>
      </c>
      <c r="J83" s="315">
        <f>VLOOKUP($A83,'[12]KI LA Data'!$A$6:$AF$702,J$2,0)</f>
        <v>0.5</v>
      </c>
      <c r="K83" s="317" t="str">
        <f>IF(F83="","",IFERROR(VLOOKUP($A83,'[12]KI LA Data'!$B$6:$AF$701,K$2-K$1,0)/1000000,IF($C83="SC",F83,"")))</f>
        <v/>
      </c>
      <c r="L83" s="291">
        <f>IF(F83="","",IFERROR(VLOOKUP($A83,'[12]KI LA Data'!$C$6:$AF$701,L$2-L$1,0)/1000000,IF($C83="SD",F83,"")))</f>
        <v>0.141269203022</v>
      </c>
      <c r="M83" s="317" t="str">
        <f>IF(F83="","",IFERROR(VLOOKUP($A83,'[12]KI LA Data'!$D$6:$AF$701,M$2-M$1,0)/1000000,""))</f>
        <v/>
      </c>
      <c r="N83" s="317" t="str">
        <f>IF(F83="","",IFERROR(VLOOKUP($A83,'[12]KI LA Data'!$E$6:$AF$701,N$2-N$1,0)/1000000,""))</f>
        <v/>
      </c>
      <c r="O83" s="315" t="str">
        <f>IF(F83="","",IFERROR(VLOOKUP($A83,'[12]KI LA Data'!$F$6:$AF$701,O$2-O$1,0)/1000000,""))</f>
        <v/>
      </c>
      <c r="P83" s="317" t="str">
        <f>IFERROR(VLOOKUP($A83,'[12]KI LA Data'!$B$6:$AF$701,P$2-P$1,0)/1000000,IF($C83="SC",G83,""))</f>
        <v/>
      </c>
      <c r="Q83" s="291">
        <f>IFERROR(VLOOKUP($A83,'[12]KI LA Data'!$C$6:$AF$701,Q$2-Q$1,0)/1000000,IF($C83="SD",G83,""))</f>
        <v>1.4319247671650002</v>
      </c>
      <c r="R83" s="317" t="str">
        <f>IFERROR(VLOOKUP($A83,'[12]KI LA Data'!$D$6:$AF$701,R$2-R$1,0)/1000000,"")</f>
        <v/>
      </c>
      <c r="S83" s="317" t="str">
        <f>IFERROR(VLOOKUP($A83,'[12]KI LA Data'!$E$6:$AF$701,S$2-S$1,0)/1000000,"")</f>
        <v/>
      </c>
      <c r="T83" s="315" t="str">
        <f>IFERROR(VLOOKUP($A83,'[12]KI LA Data'!$F$6:$AF$701,T$2-T$1,0)/1000000,"")</f>
        <v/>
      </c>
      <c r="U83" s="317" t="str">
        <f t="shared" si="9"/>
        <v/>
      </c>
      <c r="V83" s="291">
        <f t="shared" si="9"/>
        <v>1.5731939701870001</v>
      </c>
      <c r="W83" s="317" t="str">
        <f t="shared" si="9"/>
        <v/>
      </c>
      <c r="X83" s="317" t="str">
        <f t="shared" si="9"/>
        <v/>
      </c>
      <c r="Y83" s="315" t="str">
        <f t="shared" si="8"/>
        <v/>
      </c>
      <c r="Z83" s="289"/>
      <c r="AA83" s="289" t="str">
        <f>VLOOKUP(A83,'[12]LA Data'!$A$35:$F$417,6,0)</f>
        <v>YH</v>
      </c>
    </row>
    <row r="84" spans="1:27" ht="15.75">
      <c r="A84" s="309" t="s">
        <v>498</v>
      </c>
      <c r="B84" s="309" t="s">
        <v>499</v>
      </c>
      <c r="C84" s="309" t="s">
        <v>39</v>
      </c>
      <c r="D84" s="316" t="s">
        <v>500</v>
      </c>
      <c r="E84" s="291">
        <f t="shared" si="10"/>
        <v>4.086217076924</v>
      </c>
      <c r="F84" s="291">
        <f>IF(VLOOKUP($A84,'[12]KI LA Data'!$A$6:$AF$698,F$2,0)/1000000&lt;0,"",VLOOKUP($A84,'[12]KI LA Data'!$A$6:$AF$698,F$2,0)/1000000)</f>
        <v>0.57475406664399997</v>
      </c>
      <c r="G84" s="291">
        <f>VLOOKUP($A84,'[12]KI LA Data'!$A$6:$AF$698,G$2,0)/1000000</f>
        <v>3.51146301028</v>
      </c>
      <c r="H84" s="291">
        <f>VLOOKUP($A84,'[12]KI LA Data'!$A$6:$AF$698,H$2,0)/1000000</f>
        <v>-41.398848105814999</v>
      </c>
      <c r="I84" s="291">
        <f>VLOOKUP($A84,'[12]KI LA Data'!$A$6:$AF$698,I$2,0)/1000000</f>
        <v>3.2481032845090003</v>
      </c>
      <c r="J84" s="315">
        <f>VLOOKUP($A84,'[12]KI LA Data'!$A$6:$AF$702,J$2,0)</f>
        <v>0.5</v>
      </c>
      <c r="K84" s="317" t="str">
        <f>IF(F84="","",IFERROR(VLOOKUP($A84,'[12]KI LA Data'!$B$6:$AF$701,K$2-K$1,0)/1000000,IF($C84="SC",F84,"")))</f>
        <v/>
      </c>
      <c r="L84" s="291">
        <f>IF(F84="","",IFERROR(VLOOKUP($A84,'[12]KI LA Data'!$C$6:$AF$701,L$2-L$1,0)/1000000,IF($C84="SD",F84,"")))</f>
        <v>0.57475406664399997</v>
      </c>
      <c r="M84" s="317" t="str">
        <f>IF(F84="","",IFERROR(VLOOKUP($A84,'[12]KI LA Data'!$D$6:$AF$701,M$2-M$1,0)/1000000,""))</f>
        <v/>
      </c>
      <c r="N84" s="317" t="str">
        <f>IF(F84="","",IFERROR(VLOOKUP($A84,'[12]KI LA Data'!$E$6:$AF$701,N$2-N$1,0)/1000000,""))</f>
        <v/>
      </c>
      <c r="O84" s="315" t="str">
        <f>IF(F84="","",IFERROR(VLOOKUP($A84,'[12]KI LA Data'!$F$6:$AF$701,O$2-O$1,0)/1000000,""))</f>
        <v/>
      </c>
      <c r="P84" s="317" t="str">
        <f>IFERROR(VLOOKUP($A84,'[12]KI LA Data'!$B$6:$AF$701,P$2-P$1,0)/1000000,IF($C84="SC",G84,""))</f>
        <v/>
      </c>
      <c r="Q84" s="291">
        <f>IFERROR(VLOOKUP($A84,'[12]KI LA Data'!$C$6:$AF$701,Q$2-Q$1,0)/1000000,IF($C84="SD",G84,""))</f>
        <v>3.51146301028</v>
      </c>
      <c r="R84" s="317" t="str">
        <f>IFERROR(VLOOKUP($A84,'[12]KI LA Data'!$D$6:$AF$701,R$2-R$1,0)/1000000,"")</f>
        <v/>
      </c>
      <c r="S84" s="317" t="str">
        <f>IFERROR(VLOOKUP($A84,'[12]KI LA Data'!$E$6:$AF$701,S$2-S$1,0)/1000000,"")</f>
        <v/>
      </c>
      <c r="T84" s="315" t="str">
        <f>IFERROR(VLOOKUP($A84,'[12]KI LA Data'!$F$6:$AF$701,T$2-T$1,0)/1000000,"")</f>
        <v/>
      </c>
      <c r="U84" s="317" t="str">
        <f t="shared" si="9"/>
        <v/>
      </c>
      <c r="V84" s="291">
        <f t="shared" si="9"/>
        <v>4.086217076924</v>
      </c>
      <c r="W84" s="317" t="str">
        <f t="shared" si="9"/>
        <v/>
      </c>
      <c r="X84" s="317" t="str">
        <f t="shared" si="9"/>
        <v/>
      </c>
      <c r="Y84" s="315" t="str">
        <f t="shared" si="8"/>
        <v/>
      </c>
      <c r="Z84" s="289"/>
      <c r="AA84" s="289" t="str">
        <f>VLOOKUP(A84,'[12]LA Data'!$A$35:$F$417,6,0)</f>
        <v>SE</v>
      </c>
    </row>
    <row r="85" spans="1:27" ht="15.75">
      <c r="A85" s="309" t="s">
        <v>679</v>
      </c>
      <c r="B85" s="309" t="s">
        <v>680</v>
      </c>
      <c r="C85" s="309" t="s">
        <v>626</v>
      </c>
      <c r="D85" s="316" t="s">
        <v>681</v>
      </c>
      <c r="E85" s="291">
        <f t="shared" si="10"/>
        <v>94.673318369379004</v>
      </c>
      <c r="F85" s="291">
        <f>IF(VLOOKUP($A85,'[12]KI LA Data'!$A$6:$AF$698,F$2,0)/1000000&lt;0,"",VLOOKUP($A85,'[12]KI LA Data'!$A$6:$AF$698,F$2,0)/1000000)</f>
        <v>23.301142224741998</v>
      </c>
      <c r="G85" s="291">
        <f>VLOOKUP($A85,'[12]KI LA Data'!$A$6:$AF$698,G$2,0)/1000000</f>
        <v>71.37217614463701</v>
      </c>
      <c r="H85" s="291">
        <f>VLOOKUP($A85,'[12]KI LA Data'!$A$6:$AF$698,H$2,0)/1000000</f>
        <v>32.984561236443</v>
      </c>
      <c r="I85" s="291">
        <f>VLOOKUP($A85,'[12]KI LA Data'!$A$6:$AF$698,I$2,0)/1000000</f>
        <v>66.019262933789236</v>
      </c>
      <c r="J85" s="315">
        <f>VLOOKUP($A85,'[12]KI LA Data'!$A$6:$AF$702,J$2,0)</f>
        <v>0</v>
      </c>
      <c r="K85" s="317">
        <f>IF(F85="","",IFERROR(VLOOKUP($A85,'[12]KI LA Data'!$B$6:$AF$701,K$2-K$1,0)/1000000,IF($C85="SC",F85,"")))</f>
        <v>21.816548919155</v>
      </c>
      <c r="L85" s="291">
        <f>IF(F85="","",IFERROR(VLOOKUP($A85,'[12]KI LA Data'!$C$6:$AF$701,L$2-L$1,0)/1000000,IF($C85="SD",F85,"")))</f>
        <v>1.484593305587</v>
      </c>
      <c r="M85" s="317" t="str">
        <f>IF(F85="","",IFERROR(VLOOKUP($A85,'[12]KI LA Data'!$D$6:$AF$701,M$2-M$1,0)/1000000,""))</f>
        <v/>
      </c>
      <c r="N85" s="317" t="str">
        <f>IF(F85="","",IFERROR(VLOOKUP($A85,'[12]KI LA Data'!$E$6:$AF$701,N$2-N$1,0)/1000000,""))</f>
        <v/>
      </c>
      <c r="O85" s="315" t="str">
        <f>IF(F85="","",IFERROR(VLOOKUP($A85,'[12]KI LA Data'!$F$6:$AF$701,O$2-O$1,0)/1000000,""))</f>
        <v/>
      </c>
      <c r="P85" s="317">
        <f>IFERROR(VLOOKUP($A85,'[12]KI LA Data'!$B$6:$AF$701,P$2-P$1,0)/1000000,IF($C85="SC",G85,""))</f>
        <v>57.016731896358998</v>
      </c>
      <c r="Q85" s="291">
        <f>IFERROR(VLOOKUP($A85,'[12]KI LA Data'!$C$6:$AF$701,Q$2-Q$1,0)/1000000,IF($C85="SD",G85,""))</f>
        <v>14.355444248276999</v>
      </c>
      <c r="R85" s="317" t="str">
        <f>IFERROR(VLOOKUP($A85,'[12]KI LA Data'!$D$6:$AF$701,R$2-R$1,0)/1000000,"")</f>
        <v/>
      </c>
      <c r="S85" s="317" t="str">
        <f>IFERROR(VLOOKUP($A85,'[12]KI LA Data'!$E$6:$AF$701,S$2-S$1,0)/1000000,"")</f>
        <v/>
      </c>
      <c r="T85" s="315" t="str">
        <f>IFERROR(VLOOKUP($A85,'[12]KI LA Data'!$F$6:$AF$701,T$2-T$1,0)/1000000,"")</f>
        <v/>
      </c>
      <c r="U85" s="317">
        <f t="shared" si="9"/>
        <v>78.833280815514001</v>
      </c>
      <c r="V85" s="291">
        <f t="shared" si="9"/>
        <v>15.840037553863999</v>
      </c>
      <c r="W85" s="317" t="str">
        <f t="shared" si="9"/>
        <v/>
      </c>
      <c r="X85" s="317" t="str">
        <f t="shared" si="9"/>
        <v/>
      </c>
      <c r="Y85" s="315" t="str">
        <f t="shared" si="8"/>
        <v/>
      </c>
      <c r="Z85" s="289"/>
      <c r="AA85" s="289" t="str">
        <f>VLOOKUP(A85,'[12]LA Data'!$A$35:$F$417,6,0)</f>
        <v>L</v>
      </c>
    </row>
    <row r="86" spans="1:27" ht="15.75">
      <c r="A86" s="309" t="s">
        <v>728</v>
      </c>
      <c r="B86" s="309" t="s">
        <v>729</v>
      </c>
      <c r="C86" s="309" t="s">
        <v>730</v>
      </c>
      <c r="D86" s="316" t="s">
        <v>731</v>
      </c>
      <c r="E86" s="291">
        <f t="shared" si="10"/>
        <v>114.58582754490399</v>
      </c>
      <c r="F86" s="291">
        <f>IF(VLOOKUP($A86,'[12]KI LA Data'!$A$6:$AF$698,F$2,0)/1000000&lt;0,"",VLOOKUP($A86,'[12]KI LA Data'!$A$6:$AF$698,F$2,0)/1000000)</f>
        <v>28.942991402713002</v>
      </c>
      <c r="G86" s="291">
        <f>VLOOKUP($A86,'[12]KI LA Data'!$A$6:$AF$698,G$2,0)/1000000</f>
        <v>85.642836142190987</v>
      </c>
      <c r="H86" s="291">
        <f>VLOOKUP($A86,'[12]KI LA Data'!$A$6:$AF$698,H$2,0)/1000000</f>
        <v>67.372742126798997</v>
      </c>
      <c r="I86" s="291">
        <f>VLOOKUP($A86,'[12]KI LA Data'!$A$6:$AF$698,I$2,0)/1000000</f>
        <v>79.219623431526671</v>
      </c>
      <c r="J86" s="315">
        <f>VLOOKUP($A86,'[12]KI LA Data'!$A$6:$AF$702,J$2,0)</f>
        <v>0</v>
      </c>
      <c r="K86" s="317">
        <f>IF(F86="","",IFERROR(VLOOKUP($A86,'[12]KI LA Data'!$B$6:$AF$701,K$2-K$1,0)/1000000,IF($C86="SC",F86,"")))</f>
        <v>25.911698801366001</v>
      </c>
      <c r="L86" s="291" t="str">
        <f>IF(F86="","",IFERROR(VLOOKUP($A86,'[12]KI LA Data'!$C$6:$AF$701,L$2-L$1,0)/1000000,IF($C86="SD",F86,"")))</f>
        <v/>
      </c>
      <c r="M86" s="317">
        <f>IF(F86="","",IFERROR(VLOOKUP($A86,'[12]KI LA Data'!$D$6:$AF$701,M$2-M$1,0)/1000000,""))</f>
        <v>3.0312926013469998</v>
      </c>
      <c r="N86" s="317" t="str">
        <f>IF(F86="","",IFERROR(VLOOKUP($A86,'[12]KI LA Data'!$E$6:$AF$701,N$2-N$1,0)/1000000,""))</f>
        <v/>
      </c>
      <c r="O86" s="315" t="str">
        <f>IF(F86="","",IFERROR(VLOOKUP($A86,'[12]KI LA Data'!$F$6:$AF$701,O$2-O$1,0)/1000000,""))</f>
        <v/>
      </c>
      <c r="P86" s="317">
        <f>IFERROR(VLOOKUP($A86,'[12]KI LA Data'!$B$6:$AF$701,P$2-P$1,0)/1000000,IF($C86="SC",G86,""))</f>
        <v>80.197920794563998</v>
      </c>
      <c r="Q86" s="291" t="str">
        <f>IFERROR(VLOOKUP($A86,'[12]KI LA Data'!$C$6:$AF$701,Q$2-Q$1,0)/1000000,IF($C86="SD",G86,""))</f>
        <v/>
      </c>
      <c r="R86" s="317">
        <f>IFERROR(VLOOKUP($A86,'[12]KI LA Data'!$D$6:$AF$701,R$2-R$1,0)/1000000,"")</f>
        <v>5.444915347627</v>
      </c>
      <c r="S86" s="317" t="str">
        <f>IFERROR(VLOOKUP($A86,'[12]KI LA Data'!$E$6:$AF$701,S$2-S$1,0)/1000000,"")</f>
        <v/>
      </c>
      <c r="T86" s="315" t="str">
        <f>IFERROR(VLOOKUP($A86,'[12]KI LA Data'!$F$6:$AF$701,T$2-T$1,0)/1000000,"")</f>
        <v/>
      </c>
      <c r="U86" s="317">
        <f t="shared" si="9"/>
        <v>106.10961959593</v>
      </c>
      <c r="V86" s="291" t="str">
        <f t="shared" si="9"/>
        <v/>
      </c>
      <c r="W86" s="317">
        <f t="shared" si="9"/>
        <v>8.4762079489740003</v>
      </c>
      <c r="X86" s="317" t="str">
        <f t="shared" si="9"/>
        <v/>
      </c>
      <c r="Y86" s="315" t="str">
        <f t="shared" si="8"/>
        <v/>
      </c>
      <c r="Z86" s="289"/>
      <c r="AA86" s="289" t="str">
        <f>VLOOKUP(A86,'[12]LA Data'!$A$35:$F$417,6,0)</f>
        <v>NW</v>
      </c>
    </row>
    <row r="87" spans="1:27" ht="15.75">
      <c r="A87" s="309" t="s">
        <v>126</v>
      </c>
      <c r="B87" s="309" t="s">
        <v>127</v>
      </c>
      <c r="C87" s="309" t="s">
        <v>39</v>
      </c>
      <c r="D87" s="316" t="s">
        <v>128</v>
      </c>
      <c r="E87" s="291">
        <f t="shared" si="10"/>
        <v>2.9082550479810001</v>
      </c>
      <c r="F87" s="291">
        <v>0</v>
      </c>
      <c r="G87" s="291">
        <f>VLOOKUP($A87,'[12]KI LA Data'!$A$6:$AF$698,G$2,0)/1000000</f>
        <v>2.9082550479810001</v>
      </c>
      <c r="H87" s="291">
        <f>VLOOKUP($A87,'[12]KI LA Data'!$A$6:$AF$698,H$2,0)/1000000</f>
        <v>-22.186171784442998</v>
      </c>
      <c r="I87" s="291">
        <f>VLOOKUP($A87,'[12]KI LA Data'!$A$6:$AF$698,I$2,0)/1000000</f>
        <v>2.690135919382425</v>
      </c>
      <c r="J87" s="315">
        <f>VLOOKUP($A87,'[12]KI LA Data'!$A$6:$AF$702,J$2,0)</f>
        <v>0.5</v>
      </c>
      <c r="K87" s="317" t="str">
        <f>IF(F87="","",IFERROR(VLOOKUP($A87,'[12]KI LA Data'!$B$6:$AF$701,K$2-K$1,0)/1000000,IF($C87="SC",F87,"")))</f>
        <v/>
      </c>
      <c r="L87" s="291">
        <f>IF(F87="","",IFERROR(VLOOKUP($A87,'[12]KI LA Data'!$C$6:$AF$701,L$2-L$1,0)/1000000,IF($C87="SD",F87,"")))</f>
        <v>0</v>
      </c>
      <c r="M87" s="317" t="str">
        <f>IF(F87="","",IFERROR(VLOOKUP($A87,'[12]KI LA Data'!$D$6:$AF$701,M$2-M$1,0)/1000000,""))</f>
        <v/>
      </c>
      <c r="N87" s="317" t="str">
        <f>IF(F87="","",IFERROR(VLOOKUP($A87,'[12]KI LA Data'!$E$6:$AF$701,N$2-N$1,0)/1000000,""))</f>
        <v/>
      </c>
      <c r="O87" s="315" t="str">
        <f>IF(F87="","",IFERROR(VLOOKUP($A87,'[12]KI LA Data'!$F$6:$AF$701,O$2-O$1,0)/1000000,""))</f>
        <v/>
      </c>
      <c r="P87" s="317" t="str">
        <f>IFERROR(VLOOKUP($A87,'[12]KI LA Data'!$B$6:$AF$701,P$2-P$1,0)/1000000,IF($C87="SC",G87,""))</f>
        <v/>
      </c>
      <c r="Q87" s="291">
        <f>IFERROR(VLOOKUP($A87,'[12]KI LA Data'!$C$6:$AF$701,Q$2-Q$1,0)/1000000,IF($C87="SD",G87,""))</f>
        <v>2.9082550479810001</v>
      </c>
      <c r="R87" s="317" t="str">
        <f>IFERROR(VLOOKUP($A87,'[12]KI LA Data'!$D$6:$AF$701,R$2-R$1,0)/1000000,"")</f>
        <v/>
      </c>
      <c r="S87" s="317" t="str">
        <f>IFERROR(VLOOKUP($A87,'[12]KI LA Data'!$E$6:$AF$701,S$2-S$1,0)/1000000,"")</f>
        <v/>
      </c>
      <c r="T87" s="315" t="str">
        <f>IFERROR(VLOOKUP($A87,'[12]KI LA Data'!$F$6:$AF$701,T$2-T$1,0)/1000000,"")</f>
        <v/>
      </c>
      <c r="U87" s="317" t="str">
        <f t="shared" si="9"/>
        <v/>
      </c>
      <c r="V87" s="291">
        <f t="shared" si="9"/>
        <v>2.9082550479810001</v>
      </c>
      <c r="W87" s="317" t="str">
        <f t="shared" si="9"/>
        <v/>
      </c>
      <c r="X87" s="317" t="str">
        <f t="shared" si="9"/>
        <v/>
      </c>
      <c r="Y87" s="315" t="str">
        <f t="shared" si="8"/>
        <v/>
      </c>
      <c r="Z87" s="289"/>
      <c r="AA87" s="289" t="str">
        <f>VLOOKUP(A87,'[12]LA Data'!$A$35:$F$417,6,0)</f>
        <v>EE</v>
      </c>
    </row>
    <row r="88" spans="1:27" ht="15.75">
      <c r="A88" s="309" t="s">
        <v>885</v>
      </c>
      <c r="B88" s="309" t="s">
        <v>886</v>
      </c>
      <c r="C88" s="309" t="s">
        <v>726</v>
      </c>
      <c r="D88" s="316" t="s">
        <v>887</v>
      </c>
      <c r="E88" s="291">
        <f t="shared" si="10"/>
        <v>28.413835066255999</v>
      </c>
      <c r="F88" s="291">
        <f>IF(VLOOKUP($A88,'[12]KI LA Data'!$A$6:$AF$698,F$2,0)/1000000&lt;0,"",VLOOKUP($A88,'[12]KI LA Data'!$A$6:$AF$698,F$2,0)/1000000)</f>
        <v>6.3336408976509997</v>
      </c>
      <c r="G88" s="291">
        <f>VLOOKUP($A88,'[12]KI LA Data'!$A$6:$AF$698,G$2,0)/1000000</f>
        <v>22.080194168605001</v>
      </c>
      <c r="H88" s="291">
        <f>VLOOKUP($A88,'[12]KI LA Data'!$A$6:$AF$698,H$2,0)/1000000</f>
        <v>7.0483409239619998</v>
      </c>
      <c r="I88" s="291">
        <f>VLOOKUP($A88,'[12]KI LA Data'!$A$6:$AF$698,I$2,0)/1000000</f>
        <v>20.424179605959623</v>
      </c>
      <c r="J88" s="315">
        <f>VLOOKUP($A88,'[12]KI LA Data'!$A$6:$AF$702,J$2,0)</f>
        <v>0</v>
      </c>
      <c r="K88" s="317">
        <f>IF(F88="","",IFERROR(VLOOKUP($A88,'[12]KI LA Data'!$B$6:$AF$701,K$2-K$1,0)/1000000,IF($C88="SC",F88,"")))</f>
        <v>6.0653873640799993</v>
      </c>
      <c r="L88" s="291">
        <f>IF(F88="","",IFERROR(VLOOKUP($A88,'[12]KI LA Data'!$C$6:$AF$701,L$2-L$1,0)/1000000,IF($C88="SD",F88,"")))</f>
        <v>0.26825353357099996</v>
      </c>
      <c r="M88" s="317" t="str">
        <f>IF(F88="","",IFERROR(VLOOKUP($A88,'[12]KI LA Data'!$D$6:$AF$701,M$2-M$1,0)/1000000,""))</f>
        <v/>
      </c>
      <c r="N88" s="317" t="str">
        <f>IF(F88="","",IFERROR(VLOOKUP($A88,'[12]KI LA Data'!$E$6:$AF$701,N$2-N$1,0)/1000000,""))</f>
        <v/>
      </c>
      <c r="O88" s="315" t="str">
        <f>IF(F88="","",IFERROR(VLOOKUP($A88,'[12]KI LA Data'!$F$6:$AF$701,O$2-O$1,0)/1000000,""))</f>
        <v/>
      </c>
      <c r="P88" s="317">
        <f>IFERROR(VLOOKUP($A88,'[12]KI LA Data'!$B$6:$AF$701,P$2-P$1,0)/1000000,IF($C88="SC",G88,""))</f>
        <v>18.835223896460001</v>
      </c>
      <c r="Q88" s="291">
        <f>IFERROR(VLOOKUP($A88,'[12]KI LA Data'!$C$6:$AF$701,Q$2-Q$1,0)/1000000,IF($C88="SD",G88,""))</f>
        <v>3.2449702721449998</v>
      </c>
      <c r="R88" s="317" t="str">
        <f>IFERROR(VLOOKUP($A88,'[12]KI LA Data'!$D$6:$AF$701,R$2-R$1,0)/1000000,"")</f>
        <v/>
      </c>
      <c r="S88" s="317" t="str">
        <f>IFERROR(VLOOKUP($A88,'[12]KI LA Data'!$E$6:$AF$701,S$2-S$1,0)/1000000,"")</f>
        <v/>
      </c>
      <c r="T88" s="315" t="str">
        <f>IFERROR(VLOOKUP($A88,'[12]KI LA Data'!$F$6:$AF$701,T$2-T$1,0)/1000000,"")</f>
        <v/>
      </c>
      <c r="U88" s="317">
        <f t="shared" si="9"/>
        <v>24.90061126054</v>
      </c>
      <c r="V88" s="291">
        <f t="shared" si="9"/>
        <v>3.5132238057159997</v>
      </c>
      <c r="W88" s="317" t="str">
        <f t="shared" si="9"/>
        <v/>
      </c>
      <c r="X88" s="317" t="str">
        <f t="shared" si="9"/>
        <v/>
      </c>
      <c r="Y88" s="315" t="str">
        <f t="shared" si="8"/>
        <v/>
      </c>
      <c r="Z88" s="289"/>
      <c r="AA88" s="289" t="str">
        <f>VLOOKUP(A88,'[12]LA Data'!$A$35:$F$417,6,0)</f>
        <v>NE</v>
      </c>
    </row>
    <row r="89" spans="1:27" ht="15.75">
      <c r="A89" s="309" t="s">
        <v>159</v>
      </c>
      <c r="B89" s="309" t="s">
        <v>160</v>
      </c>
      <c r="C89" s="309" t="s">
        <v>39</v>
      </c>
      <c r="D89" s="316" t="s">
        <v>161</v>
      </c>
      <c r="E89" s="291">
        <f t="shared" si="10"/>
        <v>2.9327269414470001</v>
      </c>
      <c r="F89" s="291">
        <f>IF(VLOOKUP($A89,'[12]KI LA Data'!$A$6:$AF$698,F$2,0)/1000000&lt;0,"",VLOOKUP($A89,'[12]KI LA Data'!$A$6:$AF$698,F$2,0)/1000000)</f>
        <v>0.31482931101599998</v>
      </c>
      <c r="G89" s="291">
        <f>VLOOKUP($A89,'[12]KI LA Data'!$A$6:$AF$698,G$2,0)/1000000</f>
        <v>2.617897630431</v>
      </c>
      <c r="H89" s="291">
        <f>VLOOKUP($A89,'[12]KI LA Data'!$A$6:$AF$698,H$2,0)/1000000</f>
        <v>-28.850710980383003</v>
      </c>
      <c r="I89" s="291">
        <f>VLOOKUP($A89,'[12]KI LA Data'!$A$6:$AF$698,I$2,0)/1000000</f>
        <v>2.4215553081486751</v>
      </c>
      <c r="J89" s="315">
        <f>VLOOKUP($A89,'[12]KI LA Data'!$A$6:$AF$702,J$2,0)</f>
        <v>0.5</v>
      </c>
      <c r="K89" s="317" t="str">
        <f>IF(F89="","",IFERROR(VLOOKUP($A89,'[12]KI LA Data'!$B$6:$AF$701,K$2-K$1,0)/1000000,IF($C89="SC",F89,"")))</f>
        <v/>
      </c>
      <c r="L89" s="291">
        <f>IF(F89="","",IFERROR(VLOOKUP($A89,'[12]KI LA Data'!$C$6:$AF$701,L$2-L$1,0)/1000000,IF($C89="SD",F89,"")))</f>
        <v>0.31482931101599998</v>
      </c>
      <c r="M89" s="317" t="str">
        <f>IF(F89="","",IFERROR(VLOOKUP($A89,'[12]KI LA Data'!$D$6:$AF$701,M$2-M$1,0)/1000000,""))</f>
        <v/>
      </c>
      <c r="N89" s="317" t="str">
        <f>IF(F89="","",IFERROR(VLOOKUP($A89,'[12]KI LA Data'!$E$6:$AF$701,N$2-N$1,0)/1000000,""))</f>
        <v/>
      </c>
      <c r="O89" s="315" t="str">
        <f>IF(F89="","",IFERROR(VLOOKUP($A89,'[12]KI LA Data'!$F$6:$AF$701,O$2-O$1,0)/1000000,""))</f>
        <v/>
      </c>
      <c r="P89" s="317" t="str">
        <f>IFERROR(VLOOKUP($A89,'[12]KI LA Data'!$B$6:$AF$701,P$2-P$1,0)/1000000,IF($C89="SC",G89,""))</f>
        <v/>
      </c>
      <c r="Q89" s="291">
        <f>IFERROR(VLOOKUP($A89,'[12]KI LA Data'!$C$6:$AF$701,Q$2-Q$1,0)/1000000,IF($C89="SD",G89,""))</f>
        <v>2.617897630431</v>
      </c>
      <c r="R89" s="317" t="str">
        <f>IFERROR(VLOOKUP($A89,'[12]KI LA Data'!$D$6:$AF$701,R$2-R$1,0)/1000000,"")</f>
        <v/>
      </c>
      <c r="S89" s="317" t="str">
        <f>IFERROR(VLOOKUP($A89,'[12]KI LA Data'!$E$6:$AF$701,S$2-S$1,0)/1000000,"")</f>
        <v/>
      </c>
      <c r="T89" s="315" t="str">
        <f>IFERROR(VLOOKUP($A89,'[12]KI LA Data'!$F$6:$AF$701,T$2-T$1,0)/1000000,"")</f>
        <v/>
      </c>
      <c r="U89" s="317" t="str">
        <f t="shared" si="9"/>
        <v/>
      </c>
      <c r="V89" s="291">
        <f t="shared" si="9"/>
        <v>2.9327269414470001</v>
      </c>
      <c r="W89" s="317" t="str">
        <f t="shared" si="9"/>
        <v/>
      </c>
      <c r="X89" s="317" t="str">
        <f t="shared" si="9"/>
        <v/>
      </c>
      <c r="Y89" s="315" t="str">
        <f t="shared" si="8"/>
        <v/>
      </c>
      <c r="Z89" s="289"/>
      <c r="AA89" s="289" t="str">
        <f>VLOOKUP(A89,'[12]LA Data'!$A$35:$F$417,6,0)</f>
        <v>SE</v>
      </c>
    </row>
    <row r="90" spans="1:27" ht="15.75">
      <c r="A90" s="309" t="s">
        <v>300</v>
      </c>
      <c r="B90" s="309" t="s">
        <v>301</v>
      </c>
      <c r="C90" s="309" t="s">
        <v>39</v>
      </c>
      <c r="D90" s="316" t="s">
        <v>302</v>
      </c>
      <c r="E90" s="291">
        <f t="shared" si="10"/>
        <v>2.198535553942</v>
      </c>
      <c r="F90" s="291">
        <f>IF(VLOOKUP($A90,'[12]KI LA Data'!$A$6:$AF$698,F$2,0)/1000000&lt;0,"",VLOOKUP($A90,'[12]KI LA Data'!$A$6:$AF$698,F$2,0)/1000000)</f>
        <v>0.15710254648399999</v>
      </c>
      <c r="G90" s="291">
        <f>VLOOKUP($A90,'[12]KI LA Data'!$A$6:$AF$698,G$2,0)/1000000</f>
        <v>2.041433007458</v>
      </c>
      <c r="H90" s="291">
        <f>VLOOKUP($A90,'[12]KI LA Data'!$A$6:$AF$698,H$2,0)/1000000</f>
        <v>-12.151084813782001</v>
      </c>
      <c r="I90" s="291">
        <f>VLOOKUP($A90,'[12]KI LA Data'!$A$6:$AF$698,I$2,0)/1000000</f>
        <v>1.88832553189865</v>
      </c>
      <c r="J90" s="315">
        <f>VLOOKUP($A90,'[12]KI LA Data'!$A$6:$AF$702,J$2,0)</f>
        <v>0.5</v>
      </c>
      <c r="K90" s="317" t="str">
        <f>IF(F90="","",IFERROR(VLOOKUP($A90,'[12]KI LA Data'!$B$6:$AF$701,K$2-K$1,0)/1000000,IF($C90="SC",F90,"")))</f>
        <v/>
      </c>
      <c r="L90" s="291">
        <f>IF(F90="","",IFERROR(VLOOKUP($A90,'[12]KI LA Data'!$C$6:$AF$701,L$2-L$1,0)/1000000,IF($C90="SD",F90,"")))</f>
        <v>0.15710254648399999</v>
      </c>
      <c r="M90" s="317" t="str">
        <f>IF(F90="","",IFERROR(VLOOKUP($A90,'[12]KI LA Data'!$D$6:$AF$701,M$2-M$1,0)/1000000,""))</f>
        <v/>
      </c>
      <c r="N90" s="317" t="str">
        <f>IF(F90="","",IFERROR(VLOOKUP($A90,'[12]KI LA Data'!$E$6:$AF$701,N$2-N$1,0)/1000000,""))</f>
        <v/>
      </c>
      <c r="O90" s="315" t="str">
        <f>IF(F90="","",IFERROR(VLOOKUP($A90,'[12]KI LA Data'!$F$6:$AF$701,O$2-O$1,0)/1000000,""))</f>
        <v/>
      </c>
      <c r="P90" s="317" t="str">
        <f>IFERROR(VLOOKUP($A90,'[12]KI LA Data'!$B$6:$AF$701,P$2-P$1,0)/1000000,IF($C90="SC",G90,""))</f>
        <v/>
      </c>
      <c r="Q90" s="291">
        <f>IFERROR(VLOOKUP($A90,'[12]KI LA Data'!$C$6:$AF$701,Q$2-Q$1,0)/1000000,IF($C90="SD",G90,""))</f>
        <v>2.041433007458</v>
      </c>
      <c r="R90" s="317" t="str">
        <f>IFERROR(VLOOKUP($A90,'[12]KI LA Data'!$D$6:$AF$701,R$2-R$1,0)/1000000,"")</f>
        <v/>
      </c>
      <c r="S90" s="317" t="str">
        <f>IFERROR(VLOOKUP($A90,'[12]KI LA Data'!$E$6:$AF$701,S$2-S$1,0)/1000000,"")</f>
        <v/>
      </c>
      <c r="T90" s="315" t="str">
        <f>IFERROR(VLOOKUP($A90,'[12]KI LA Data'!$F$6:$AF$701,T$2-T$1,0)/1000000,"")</f>
        <v/>
      </c>
      <c r="U90" s="317" t="str">
        <f t="shared" si="9"/>
        <v/>
      </c>
      <c r="V90" s="291">
        <f t="shared" si="9"/>
        <v>2.198535553942</v>
      </c>
      <c r="W90" s="317" t="str">
        <f t="shared" si="9"/>
        <v/>
      </c>
      <c r="X90" s="317" t="str">
        <f t="shared" si="9"/>
        <v/>
      </c>
      <c r="Y90" s="315" t="str">
        <f t="shared" si="8"/>
        <v/>
      </c>
      <c r="Z90" s="289"/>
      <c r="AA90" s="289" t="str">
        <f>VLOOKUP(A90,'[12]LA Data'!$A$35:$F$417,6,0)</f>
        <v>EM</v>
      </c>
    </row>
    <row r="91" spans="1:27" ht="15.75">
      <c r="A91" s="309" t="s">
        <v>876</v>
      </c>
      <c r="B91" s="309" t="s">
        <v>877</v>
      </c>
      <c r="C91" s="309" t="s">
        <v>726</v>
      </c>
      <c r="D91" s="316" t="s">
        <v>878</v>
      </c>
      <c r="E91" s="291">
        <f t="shared" si="10"/>
        <v>74.535119612555008</v>
      </c>
      <c r="F91" s="291">
        <f>IF(VLOOKUP($A91,'[12]KI LA Data'!$A$6:$AF$698,F$2,0)/1000000&lt;0,"",VLOOKUP($A91,'[12]KI LA Data'!$A$6:$AF$698,F$2,0)/1000000)</f>
        <v>18.897620844384001</v>
      </c>
      <c r="G91" s="291">
        <f>VLOOKUP($A91,'[12]KI LA Data'!$A$6:$AF$698,G$2,0)/1000000</f>
        <v>55.637498768171</v>
      </c>
      <c r="H91" s="291">
        <f>VLOOKUP($A91,'[12]KI LA Data'!$A$6:$AF$698,H$2,0)/1000000</f>
        <v>15.782967896461001</v>
      </c>
      <c r="I91" s="291">
        <f>VLOOKUP($A91,'[12]KI LA Data'!$A$6:$AF$698,I$2,0)/1000000</f>
        <v>51.464686360558176</v>
      </c>
      <c r="J91" s="315">
        <f>VLOOKUP($A91,'[12]KI LA Data'!$A$6:$AF$702,J$2,0)</f>
        <v>0</v>
      </c>
      <c r="K91" s="317">
        <f>IF(F91="","",IFERROR(VLOOKUP($A91,'[12]KI LA Data'!$B$6:$AF$701,K$2-K$1,0)/1000000,IF($C91="SC",F91,"")))</f>
        <v>17.505160287018999</v>
      </c>
      <c r="L91" s="291">
        <f>IF(F91="","",IFERROR(VLOOKUP($A91,'[12]KI LA Data'!$C$6:$AF$701,L$2-L$1,0)/1000000,IF($C91="SD",F91,"")))</f>
        <v>1.392460557365</v>
      </c>
      <c r="M91" s="317" t="str">
        <f>IF(F91="","",IFERROR(VLOOKUP($A91,'[12]KI LA Data'!$D$6:$AF$701,M$2-M$1,0)/1000000,""))</f>
        <v/>
      </c>
      <c r="N91" s="317" t="str">
        <f>IF(F91="","",IFERROR(VLOOKUP($A91,'[12]KI LA Data'!$E$6:$AF$701,N$2-N$1,0)/1000000,""))</f>
        <v/>
      </c>
      <c r="O91" s="315" t="str">
        <f>IF(F91="","",IFERROR(VLOOKUP($A91,'[12]KI LA Data'!$F$6:$AF$701,O$2-O$1,0)/1000000,""))</f>
        <v/>
      </c>
      <c r="P91" s="317">
        <f>IFERROR(VLOOKUP($A91,'[12]KI LA Data'!$B$6:$AF$701,P$2-P$1,0)/1000000,IF($C91="SC",G91,""))</f>
        <v>46.755935771223001</v>
      </c>
      <c r="Q91" s="291">
        <f>IFERROR(VLOOKUP($A91,'[12]KI LA Data'!$C$6:$AF$701,Q$2-Q$1,0)/1000000,IF($C91="SD",G91,""))</f>
        <v>8.8815629969480003</v>
      </c>
      <c r="R91" s="317" t="str">
        <f>IFERROR(VLOOKUP($A91,'[12]KI LA Data'!$D$6:$AF$701,R$2-R$1,0)/1000000,"")</f>
        <v/>
      </c>
      <c r="S91" s="317" t="str">
        <f>IFERROR(VLOOKUP($A91,'[12]KI LA Data'!$E$6:$AF$701,S$2-S$1,0)/1000000,"")</f>
        <v/>
      </c>
      <c r="T91" s="315" t="str">
        <f>IFERROR(VLOOKUP($A91,'[12]KI LA Data'!$F$6:$AF$701,T$2-T$1,0)/1000000,"")</f>
        <v/>
      </c>
      <c r="U91" s="317">
        <f t="shared" si="9"/>
        <v>64.261096058242003</v>
      </c>
      <c r="V91" s="291">
        <f t="shared" si="9"/>
        <v>10.274023554313001</v>
      </c>
      <c r="W91" s="317" t="str">
        <f t="shared" si="9"/>
        <v/>
      </c>
      <c r="X91" s="317" t="str">
        <f t="shared" si="9"/>
        <v/>
      </c>
      <c r="Y91" s="315" t="str">
        <f t="shared" si="8"/>
        <v/>
      </c>
      <c r="Z91" s="289"/>
      <c r="AA91" s="289" t="str">
        <f>VLOOKUP(A91,'[12]LA Data'!$A$35:$F$417,6,0)</f>
        <v>EM</v>
      </c>
    </row>
    <row r="92" spans="1:27" ht="15.75">
      <c r="A92" s="309" t="s">
        <v>915</v>
      </c>
      <c r="B92" s="309" t="s">
        <v>916</v>
      </c>
      <c r="C92" s="309" t="s">
        <v>730</v>
      </c>
      <c r="D92" s="316" t="s">
        <v>917</v>
      </c>
      <c r="E92" s="291">
        <f t="shared" si="10"/>
        <v>137.434279788395</v>
      </c>
      <c r="F92" s="291">
        <f>IF(VLOOKUP($A92,'[12]KI LA Data'!$A$6:$AF$698,F$2,0)/1000000&lt;0,"",VLOOKUP($A92,'[12]KI LA Data'!$A$6:$AF$698,F$2,0)/1000000)</f>
        <v>28.633051091933002</v>
      </c>
      <c r="G92" s="291">
        <f>VLOOKUP($A92,'[12]KI LA Data'!$A$6:$AF$698,G$2,0)/1000000</f>
        <v>108.801228696462</v>
      </c>
      <c r="H92" s="291">
        <f>VLOOKUP($A92,'[12]KI LA Data'!$A$6:$AF$698,H$2,0)/1000000</f>
        <v>91.454469188925998</v>
      </c>
      <c r="I92" s="291">
        <f>VLOOKUP($A92,'[12]KI LA Data'!$A$6:$AF$698,I$2,0)/1000000</f>
        <v>100.64113654422736</v>
      </c>
      <c r="J92" s="315">
        <f>VLOOKUP($A92,'[12]KI LA Data'!$A$6:$AF$702,J$2,0)</f>
        <v>0</v>
      </c>
      <c r="K92" s="317">
        <f>IF(F92="","",IFERROR(VLOOKUP($A92,'[12]KI LA Data'!$B$6:$AF$701,K$2-K$1,0)/1000000,IF($C92="SC",F92,"")))</f>
        <v>28.633051091933002</v>
      </c>
      <c r="L92" s="291" t="str">
        <f>IF(F92="","",IFERROR(VLOOKUP($A92,'[12]KI LA Data'!$C$6:$AF$701,L$2-L$1,0)/1000000,IF($C92="SD",F92,"")))</f>
        <v/>
      </c>
      <c r="M92" s="317" t="str">
        <f>IF(F92="","",IFERROR(VLOOKUP($A92,'[12]KI LA Data'!$D$6:$AF$701,M$2-M$1,0)/1000000,""))</f>
        <v/>
      </c>
      <c r="N92" s="317" t="str">
        <f>IF(F92="","",IFERROR(VLOOKUP($A92,'[12]KI LA Data'!$E$6:$AF$701,N$2-N$1,0)/1000000,""))</f>
        <v/>
      </c>
      <c r="O92" s="315" t="str">
        <f>IF(F92="","",IFERROR(VLOOKUP($A92,'[12]KI LA Data'!$F$6:$AF$701,O$2-O$1,0)/1000000,""))</f>
        <v/>
      </c>
      <c r="P92" s="317">
        <f>IFERROR(VLOOKUP($A92,'[12]KI LA Data'!$B$6:$AF$701,P$2-P$1,0)/1000000,IF($C92="SC",G92,""))</f>
        <v>108.801228696462</v>
      </c>
      <c r="Q92" s="291" t="str">
        <f>IFERROR(VLOOKUP($A92,'[12]KI LA Data'!$C$6:$AF$701,Q$2-Q$1,0)/1000000,IF($C92="SD",G92,""))</f>
        <v/>
      </c>
      <c r="R92" s="317" t="str">
        <f>IFERROR(VLOOKUP($A92,'[12]KI LA Data'!$D$6:$AF$701,R$2-R$1,0)/1000000,"")</f>
        <v/>
      </c>
      <c r="S92" s="317" t="str">
        <f>IFERROR(VLOOKUP($A92,'[12]KI LA Data'!$E$6:$AF$701,S$2-S$1,0)/1000000,"")</f>
        <v/>
      </c>
      <c r="T92" s="315" t="str">
        <f>IFERROR(VLOOKUP($A92,'[12]KI LA Data'!$F$6:$AF$701,T$2-T$1,0)/1000000,"")</f>
        <v/>
      </c>
      <c r="U92" s="317">
        <f t="shared" si="9"/>
        <v>137.434279788395</v>
      </c>
      <c r="V92" s="291" t="str">
        <f t="shared" si="9"/>
        <v/>
      </c>
      <c r="W92" s="317" t="str">
        <f t="shared" si="9"/>
        <v/>
      </c>
      <c r="X92" s="317" t="str">
        <f t="shared" si="9"/>
        <v/>
      </c>
      <c r="Y92" s="315" t="str">
        <f t="shared" si="8"/>
        <v/>
      </c>
      <c r="Z92" s="289"/>
      <c r="AA92" s="289" t="str">
        <f>VLOOKUP(A92,'[12]LA Data'!$A$35:$F$417,6,0)</f>
        <v>EM</v>
      </c>
    </row>
    <row r="93" spans="1:27" ht="15.75">
      <c r="A93" s="309" t="s">
        <v>807</v>
      </c>
      <c r="B93" s="309" t="s">
        <v>808</v>
      </c>
      <c r="C93" s="309" t="s">
        <v>39</v>
      </c>
      <c r="D93" s="316" t="s">
        <v>809</v>
      </c>
      <c r="E93" s="291">
        <f t="shared" si="10"/>
        <v>1.614654425965</v>
      </c>
      <c r="F93" s="291">
        <v>0</v>
      </c>
      <c r="G93" s="291">
        <f>VLOOKUP($A93,'[12]KI LA Data'!$A$6:$AF$698,G$2,0)/1000000</f>
        <v>1.614654425965</v>
      </c>
      <c r="H93" s="291">
        <f>VLOOKUP($A93,'[12]KI LA Data'!$A$6:$AF$698,H$2,0)/1000000</f>
        <v>-6.3768940301689998</v>
      </c>
      <c r="I93" s="291">
        <f>VLOOKUP($A93,'[12]KI LA Data'!$A$6:$AF$698,I$2,0)/1000000</f>
        <v>1.493555344017625</v>
      </c>
      <c r="J93" s="315">
        <f>VLOOKUP($A93,'[12]KI LA Data'!$A$6:$AF$702,J$2,0)</f>
        <v>0.5</v>
      </c>
      <c r="K93" s="317" t="str">
        <f>IF(F93="","",IFERROR(VLOOKUP($A93,'[12]KI LA Data'!$B$6:$AF$701,K$2-K$1,0)/1000000,IF($C93="SC",F93,"")))</f>
        <v/>
      </c>
      <c r="L93" s="291">
        <f>IF(F93="","",IFERROR(VLOOKUP($A93,'[12]KI LA Data'!$C$6:$AF$701,L$2-L$1,0)/1000000,IF($C93="SD",F93,"")))</f>
        <v>0</v>
      </c>
      <c r="M93" s="317" t="str">
        <f>IF(F93="","",IFERROR(VLOOKUP($A93,'[12]KI LA Data'!$D$6:$AF$701,M$2-M$1,0)/1000000,""))</f>
        <v/>
      </c>
      <c r="N93" s="317" t="str">
        <f>IF(F93="","",IFERROR(VLOOKUP($A93,'[12]KI LA Data'!$E$6:$AF$701,N$2-N$1,0)/1000000,""))</f>
        <v/>
      </c>
      <c r="O93" s="315" t="str">
        <f>IF(F93="","",IFERROR(VLOOKUP($A93,'[12]KI LA Data'!$F$6:$AF$701,O$2-O$1,0)/1000000,""))</f>
        <v/>
      </c>
      <c r="P93" s="317" t="str">
        <f>IFERROR(VLOOKUP($A93,'[12]KI LA Data'!$B$6:$AF$701,P$2-P$1,0)/1000000,IF($C93="SC",G93,""))</f>
        <v/>
      </c>
      <c r="Q93" s="291">
        <f>IFERROR(VLOOKUP($A93,'[12]KI LA Data'!$C$6:$AF$701,Q$2-Q$1,0)/1000000,IF($C93="SD",G93,""))</f>
        <v>1.614654425965</v>
      </c>
      <c r="R93" s="317" t="str">
        <f>IFERROR(VLOOKUP($A93,'[12]KI LA Data'!$D$6:$AF$701,R$2-R$1,0)/1000000,"")</f>
        <v/>
      </c>
      <c r="S93" s="317" t="str">
        <f>IFERROR(VLOOKUP($A93,'[12]KI LA Data'!$E$6:$AF$701,S$2-S$1,0)/1000000,"")</f>
        <v/>
      </c>
      <c r="T93" s="315" t="str">
        <f>IFERROR(VLOOKUP($A93,'[12]KI LA Data'!$F$6:$AF$701,T$2-T$1,0)/1000000,"")</f>
        <v/>
      </c>
      <c r="U93" s="317" t="str">
        <f t="shared" si="9"/>
        <v/>
      </c>
      <c r="V93" s="291">
        <f t="shared" si="9"/>
        <v>1.614654425965</v>
      </c>
      <c r="W93" s="317" t="str">
        <f t="shared" si="9"/>
        <v/>
      </c>
      <c r="X93" s="317" t="str">
        <f t="shared" si="9"/>
        <v/>
      </c>
      <c r="Y93" s="315" t="str">
        <f t="shared" si="8"/>
        <v/>
      </c>
      <c r="Z93" s="289"/>
      <c r="AA93" s="289" t="str">
        <f>VLOOKUP(A93,'[12]LA Data'!$A$35:$F$417,6,0)</f>
        <v>EM</v>
      </c>
    </row>
    <row r="94" spans="1:27" ht="15.75">
      <c r="A94" s="309" t="s">
        <v>1122</v>
      </c>
      <c r="B94" s="309" t="s">
        <v>1123</v>
      </c>
      <c r="C94" s="309" t="s">
        <v>512</v>
      </c>
      <c r="D94" s="316" t="s">
        <v>1124</v>
      </c>
      <c r="E94" s="291">
        <f t="shared" si="10"/>
        <v>13.369949342165</v>
      </c>
      <c r="F94" s="291">
        <f>IF(VLOOKUP($A94,'[12]KI LA Data'!$A$6:$AF$698,F$2,0)/1000000&lt;0,"",VLOOKUP($A94,'[12]KI LA Data'!$A$6:$AF$698,F$2,0)/1000000)</f>
        <v>4.7109615654889998</v>
      </c>
      <c r="G94" s="291">
        <f>VLOOKUP($A94,'[12]KI LA Data'!$A$6:$AF$698,G$2,0)/1000000</f>
        <v>8.6589877766759997</v>
      </c>
      <c r="H94" s="291">
        <f>VLOOKUP($A94,'[12]KI LA Data'!$A$6:$AF$698,H$2,0)/1000000</f>
        <v>5.9179603619720007</v>
      </c>
      <c r="I94" s="291">
        <f>VLOOKUP($A94,'[12]KI LA Data'!$A$6:$AF$698,I$2,0)/1000000</f>
        <v>8.0095636934252994</v>
      </c>
      <c r="J94" s="315">
        <f>VLOOKUP($A94,'[12]KI LA Data'!$A$6:$AF$702,J$2,0)</f>
        <v>0</v>
      </c>
      <c r="K94" s="317" t="str">
        <f>IF(F94="","",IFERROR(VLOOKUP($A94,'[12]KI LA Data'!$B$6:$AF$701,K$2-K$1,0)/1000000,IF($C94="SC",F94,"")))</f>
        <v/>
      </c>
      <c r="L94" s="291" t="str">
        <f>IF(F94="","",IFERROR(VLOOKUP($A94,'[12]KI LA Data'!$C$6:$AF$701,L$2-L$1,0)/1000000,IF($C94="SD",F94,"")))</f>
        <v/>
      </c>
      <c r="M94" s="317">
        <f>IF(F94="","",IFERROR(VLOOKUP($A94,'[12]KI LA Data'!$D$6:$AF$701,M$2-M$1,0)/1000000,""))</f>
        <v>4.7109615654889998</v>
      </c>
      <c r="N94" s="317" t="str">
        <f>IF(F94="","",IFERROR(VLOOKUP($A94,'[12]KI LA Data'!$E$6:$AF$701,N$2-N$1,0)/1000000,""))</f>
        <v/>
      </c>
      <c r="O94" s="315" t="str">
        <f>IF(F94="","",IFERROR(VLOOKUP($A94,'[12]KI LA Data'!$F$6:$AF$701,O$2-O$1,0)/1000000,""))</f>
        <v/>
      </c>
      <c r="P94" s="317" t="str">
        <f>IFERROR(VLOOKUP($A94,'[12]KI LA Data'!$B$6:$AF$701,P$2-P$1,0)/1000000,IF($C94="SC",G94,""))</f>
        <v/>
      </c>
      <c r="Q94" s="291" t="str">
        <f>IFERROR(VLOOKUP($A94,'[12]KI LA Data'!$C$6:$AF$701,Q$2-Q$1,0)/1000000,IF($C94="SD",G94,""))</f>
        <v/>
      </c>
      <c r="R94" s="317">
        <f>IFERROR(VLOOKUP($A94,'[12]KI LA Data'!$D$6:$AF$701,R$2-R$1,0)/1000000,"")</f>
        <v>8.6589877766759997</v>
      </c>
      <c r="S94" s="317" t="str">
        <f>IFERROR(VLOOKUP($A94,'[12]KI LA Data'!$E$6:$AF$701,S$2-S$1,0)/1000000,"")</f>
        <v/>
      </c>
      <c r="T94" s="315" t="str">
        <f>IFERROR(VLOOKUP($A94,'[12]KI LA Data'!$F$6:$AF$701,T$2-T$1,0)/1000000,"")</f>
        <v/>
      </c>
      <c r="U94" s="317" t="str">
        <f t="shared" si="9"/>
        <v/>
      </c>
      <c r="V94" s="291" t="str">
        <f t="shared" si="9"/>
        <v/>
      </c>
      <c r="W94" s="317">
        <f t="shared" si="9"/>
        <v>13.369949342165</v>
      </c>
      <c r="X94" s="317" t="str">
        <f t="shared" si="9"/>
        <v/>
      </c>
      <c r="Y94" s="315" t="str">
        <f t="shared" si="8"/>
        <v/>
      </c>
      <c r="Z94" s="289"/>
      <c r="AA94" s="289" t="str">
        <f>VLOOKUP(A94,'[12]LA Data'!$A$35:$F$417,6,0)</f>
        <v>EM</v>
      </c>
    </row>
    <row r="95" spans="1:27" ht="15.75">
      <c r="A95" s="309" t="s">
        <v>1005</v>
      </c>
      <c r="B95" s="309" t="s">
        <v>1006</v>
      </c>
      <c r="C95" s="309" t="s">
        <v>730</v>
      </c>
      <c r="D95" s="316" t="s">
        <v>1007</v>
      </c>
      <c r="E95" s="291">
        <f t="shared" si="10"/>
        <v>115.24034397610401</v>
      </c>
      <c r="F95" s="291">
        <f>IF(VLOOKUP($A95,'[12]KI LA Data'!$A$6:$AF$698,F$2,0)/1000000&lt;0,"",VLOOKUP($A95,'[12]KI LA Data'!$A$6:$AF$698,F$2,0)/1000000)</f>
        <v>16.293955160972001</v>
      </c>
      <c r="G95" s="291">
        <f>VLOOKUP($A95,'[12]KI LA Data'!$A$6:$AF$698,G$2,0)/1000000</f>
        <v>98.946388815132011</v>
      </c>
      <c r="H95" s="291">
        <f>VLOOKUP($A95,'[12]KI LA Data'!$A$6:$AF$698,H$2,0)/1000000</f>
        <v>77.536155331871996</v>
      </c>
      <c r="I95" s="291">
        <f>VLOOKUP($A95,'[12]KI LA Data'!$A$6:$AF$698,I$2,0)/1000000</f>
        <v>91.525409653997102</v>
      </c>
      <c r="J95" s="315">
        <f>VLOOKUP($A95,'[12]KI LA Data'!$A$6:$AF$702,J$2,0)</f>
        <v>0</v>
      </c>
      <c r="K95" s="317">
        <f>IF(F95="","",IFERROR(VLOOKUP($A95,'[12]KI LA Data'!$B$6:$AF$701,K$2-K$1,0)/1000000,IF($C95="SC",F95,"")))</f>
        <v>16.293955160972001</v>
      </c>
      <c r="L95" s="291" t="str">
        <f>IF(F95="","",IFERROR(VLOOKUP($A95,'[12]KI LA Data'!$C$6:$AF$701,L$2-L$1,0)/1000000,IF($C95="SD",F95,"")))</f>
        <v/>
      </c>
      <c r="M95" s="317" t="str">
        <f>IF(F95="","",IFERROR(VLOOKUP($A95,'[12]KI LA Data'!$D$6:$AF$701,M$2-M$1,0)/1000000,""))</f>
        <v/>
      </c>
      <c r="N95" s="317" t="str">
        <f>IF(F95="","",IFERROR(VLOOKUP($A95,'[12]KI LA Data'!$E$6:$AF$701,N$2-N$1,0)/1000000,""))</f>
        <v/>
      </c>
      <c r="O95" s="315" t="str">
        <f>IF(F95="","",IFERROR(VLOOKUP($A95,'[12]KI LA Data'!$F$6:$AF$701,O$2-O$1,0)/1000000,""))</f>
        <v/>
      </c>
      <c r="P95" s="317">
        <f>IFERROR(VLOOKUP($A95,'[12]KI LA Data'!$B$6:$AF$701,P$2-P$1,0)/1000000,IF($C95="SC",G95,""))</f>
        <v>98.946388815132011</v>
      </c>
      <c r="Q95" s="291" t="str">
        <f>IFERROR(VLOOKUP($A95,'[12]KI LA Data'!$C$6:$AF$701,Q$2-Q$1,0)/1000000,IF($C95="SD",G95,""))</f>
        <v/>
      </c>
      <c r="R95" s="317" t="str">
        <f>IFERROR(VLOOKUP($A95,'[12]KI LA Data'!$D$6:$AF$701,R$2-R$1,0)/1000000,"")</f>
        <v/>
      </c>
      <c r="S95" s="317" t="str">
        <f>IFERROR(VLOOKUP($A95,'[12]KI LA Data'!$E$6:$AF$701,S$2-S$1,0)/1000000,"")</f>
        <v/>
      </c>
      <c r="T95" s="315" t="str">
        <f>IFERROR(VLOOKUP($A95,'[12]KI LA Data'!$F$6:$AF$701,T$2-T$1,0)/1000000,"")</f>
        <v/>
      </c>
      <c r="U95" s="317">
        <f t="shared" si="9"/>
        <v>115.24034397610401</v>
      </c>
      <c r="V95" s="291" t="str">
        <f t="shared" si="9"/>
        <v/>
      </c>
      <c r="W95" s="317" t="str">
        <f t="shared" si="9"/>
        <v/>
      </c>
      <c r="X95" s="317" t="str">
        <f t="shared" si="9"/>
        <v/>
      </c>
      <c r="Y95" s="315" t="str">
        <f t="shared" si="8"/>
        <v/>
      </c>
      <c r="Z95" s="289"/>
      <c r="AA95" s="289" t="str">
        <f>VLOOKUP(A95,'[12]LA Data'!$A$35:$F$417,6,0)</f>
        <v>SW</v>
      </c>
    </row>
    <row r="96" spans="1:27" ht="15.75">
      <c r="A96" s="309" t="s">
        <v>578</v>
      </c>
      <c r="B96" s="309" t="s">
        <v>579</v>
      </c>
      <c r="C96" s="309" t="s">
        <v>531</v>
      </c>
      <c r="D96" s="316" t="s">
        <v>580</v>
      </c>
      <c r="E96" s="291">
        <f t="shared" si="10"/>
        <v>101.742126348</v>
      </c>
      <c r="F96" s="291">
        <f>IF(VLOOKUP($A96,'[12]KI LA Data'!$A$6:$AF$698,F$2,0)/1000000&lt;0,"",VLOOKUP($A96,'[12]KI LA Data'!$A$6:$AF$698,F$2,0)/1000000)</f>
        <v>28.131378645032001</v>
      </c>
      <c r="G96" s="291">
        <f>VLOOKUP($A96,'[12]KI LA Data'!$A$6:$AF$698,G$2,0)/1000000</f>
        <v>73.610747702967998</v>
      </c>
      <c r="H96" s="291">
        <f>VLOOKUP($A96,'[12]KI LA Data'!$A$6:$AF$698,H$2,0)/1000000</f>
        <v>33.859908242879001</v>
      </c>
      <c r="I96" s="291">
        <f>VLOOKUP($A96,'[12]KI LA Data'!$A$6:$AF$698,I$2,0)/1000000</f>
        <v>68.089941625245402</v>
      </c>
      <c r="J96" s="315">
        <f>VLOOKUP($A96,'[12]KI LA Data'!$A$6:$AF$702,J$2,0)</f>
        <v>0</v>
      </c>
      <c r="K96" s="317">
        <f>IF(F96="","",IFERROR(VLOOKUP($A96,'[12]KI LA Data'!$B$6:$AF$701,K$2-K$1,0)/1000000,IF($C96="SC",F96,"")))</f>
        <v>26.224751809048001</v>
      </c>
      <c r="L96" s="291">
        <f>IF(F96="","",IFERROR(VLOOKUP($A96,'[12]KI LA Data'!$C$6:$AF$701,L$2-L$1,0)/1000000,IF($C96="SD",F96,"")))</f>
        <v>1.9066268359830001</v>
      </c>
      <c r="M96" s="317" t="str">
        <f>IF(F96="","",IFERROR(VLOOKUP($A96,'[12]KI LA Data'!$D$6:$AF$701,M$2-M$1,0)/1000000,""))</f>
        <v/>
      </c>
      <c r="N96" s="317" t="str">
        <f>IF(F96="","",IFERROR(VLOOKUP($A96,'[12]KI LA Data'!$E$6:$AF$701,N$2-N$1,0)/1000000,""))</f>
        <v/>
      </c>
      <c r="O96" s="315" t="str">
        <f>IF(F96="","",IFERROR(VLOOKUP($A96,'[12]KI LA Data'!$F$6:$AF$701,O$2-O$1,0)/1000000,""))</f>
        <v/>
      </c>
      <c r="P96" s="317">
        <f>IFERROR(VLOOKUP($A96,'[12]KI LA Data'!$B$6:$AF$701,P$2-P$1,0)/1000000,IF($C96="SC",G96,""))</f>
        <v>63.631443479658003</v>
      </c>
      <c r="Q96" s="291">
        <f>IFERROR(VLOOKUP($A96,'[12]KI LA Data'!$C$6:$AF$701,Q$2-Q$1,0)/1000000,IF($C96="SD",G96,""))</f>
        <v>9.9793042233099989</v>
      </c>
      <c r="R96" s="317" t="str">
        <f>IFERROR(VLOOKUP($A96,'[12]KI LA Data'!$D$6:$AF$701,R$2-R$1,0)/1000000,"")</f>
        <v/>
      </c>
      <c r="S96" s="317" t="str">
        <f>IFERROR(VLOOKUP($A96,'[12]KI LA Data'!$E$6:$AF$701,S$2-S$1,0)/1000000,"")</f>
        <v/>
      </c>
      <c r="T96" s="315" t="str">
        <f>IFERROR(VLOOKUP($A96,'[12]KI LA Data'!$F$6:$AF$701,T$2-T$1,0)/1000000,"")</f>
        <v/>
      </c>
      <c r="U96" s="317">
        <f t="shared" si="9"/>
        <v>89.856195288706004</v>
      </c>
      <c r="V96" s="291">
        <f t="shared" si="9"/>
        <v>11.885931059292998</v>
      </c>
      <c r="W96" s="317" t="str">
        <f t="shared" si="9"/>
        <v/>
      </c>
      <c r="X96" s="317" t="str">
        <f t="shared" si="9"/>
        <v/>
      </c>
      <c r="Y96" s="315" t="str">
        <f t="shared" si="8"/>
        <v/>
      </c>
      <c r="Z96" s="289"/>
      <c r="AA96" s="289" t="str">
        <f>VLOOKUP(A96,'[12]LA Data'!$A$35:$F$417,6,0)</f>
        <v>YH</v>
      </c>
    </row>
    <row r="97" spans="1:27" ht="15.75">
      <c r="A97" s="309" t="s">
        <v>918</v>
      </c>
      <c r="B97" s="309" t="s">
        <v>919</v>
      </c>
      <c r="C97" s="309" t="s">
        <v>730</v>
      </c>
      <c r="D97" s="316" t="s">
        <v>920</v>
      </c>
      <c r="E97" s="291">
        <f t="shared" si="10"/>
        <v>38.650887610551003</v>
      </c>
      <c r="F97" s="291">
        <v>0</v>
      </c>
      <c r="G97" s="291">
        <f>VLOOKUP($A97,'[12]KI LA Data'!$A$6:$AF$698,G$2,0)/1000000</f>
        <v>38.650887610551003</v>
      </c>
      <c r="H97" s="291">
        <f>VLOOKUP($A97,'[12]KI LA Data'!$A$6:$AF$698,H$2,0)/1000000</f>
        <v>27.526340970708002</v>
      </c>
      <c r="I97" s="291">
        <f>VLOOKUP($A97,'[12]KI LA Data'!$A$6:$AF$698,I$2,0)/1000000</f>
        <v>35.75207103975967</v>
      </c>
      <c r="J97" s="315">
        <f>VLOOKUP($A97,'[12]KI LA Data'!$A$6:$AF$702,J$2,0)</f>
        <v>0</v>
      </c>
      <c r="K97" s="317">
        <f>IF(F97="","",IFERROR(VLOOKUP($A97,'[12]KI LA Data'!$B$6:$AF$701,K$2-K$1,0)/1000000,IF($C97="SC",F97,"")))</f>
        <v>0</v>
      </c>
      <c r="L97" s="291" t="str">
        <f>IF(F97="","",IFERROR(VLOOKUP($A97,'[12]KI LA Data'!$C$6:$AF$701,L$2-L$1,0)/1000000,IF($C97="SD",F97,"")))</f>
        <v/>
      </c>
      <c r="M97" s="317" t="str">
        <f>IF(F97="","",IFERROR(VLOOKUP($A97,'[12]KI LA Data'!$D$6:$AF$701,M$2-M$1,0)/1000000,""))</f>
        <v/>
      </c>
      <c r="N97" s="317" t="str">
        <f>IF(F97="","",IFERROR(VLOOKUP($A97,'[12]KI LA Data'!$E$6:$AF$701,N$2-N$1,0)/1000000,""))</f>
        <v/>
      </c>
      <c r="O97" s="315" t="str">
        <f>IF(F97="","",IFERROR(VLOOKUP($A97,'[12]KI LA Data'!$F$6:$AF$701,O$2-O$1,0)/1000000,""))</f>
        <v/>
      </c>
      <c r="P97" s="317">
        <f>IFERROR(VLOOKUP($A97,'[12]KI LA Data'!$B$6:$AF$701,P$2-P$1,0)/1000000,IF($C97="SC",G97,""))</f>
        <v>38.650887610551003</v>
      </c>
      <c r="Q97" s="291" t="str">
        <f>IFERROR(VLOOKUP($A97,'[12]KI LA Data'!$C$6:$AF$701,Q$2-Q$1,0)/1000000,IF($C97="SD",G97,""))</f>
        <v/>
      </c>
      <c r="R97" s="317" t="str">
        <f>IFERROR(VLOOKUP($A97,'[12]KI LA Data'!$D$6:$AF$701,R$2-R$1,0)/1000000,"")</f>
        <v/>
      </c>
      <c r="S97" s="317" t="str">
        <f>IFERROR(VLOOKUP($A97,'[12]KI LA Data'!$E$6:$AF$701,S$2-S$1,0)/1000000,"")</f>
        <v/>
      </c>
      <c r="T97" s="315" t="str">
        <f>IFERROR(VLOOKUP($A97,'[12]KI LA Data'!$F$6:$AF$701,T$2-T$1,0)/1000000,"")</f>
        <v/>
      </c>
      <c r="U97" s="317">
        <f t="shared" si="9"/>
        <v>38.650887610551003</v>
      </c>
      <c r="V97" s="291" t="str">
        <f t="shared" si="9"/>
        <v/>
      </c>
      <c r="W97" s="317" t="str">
        <f t="shared" si="9"/>
        <v/>
      </c>
      <c r="X97" s="317" t="str">
        <f t="shared" si="9"/>
        <v/>
      </c>
      <c r="Y97" s="315" t="str">
        <f t="shared" si="8"/>
        <v/>
      </c>
      <c r="Z97" s="289"/>
      <c r="AA97" s="289" t="str">
        <f>VLOOKUP(A97,'[12]LA Data'!$A$35:$F$417,6,0)</f>
        <v>SW</v>
      </c>
    </row>
    <row r="98" spans="1:27" ht="15.75">
      <c r="A98" s="309" t="s">
        <v>162</v>
      </c>
      <c r="B98" s="309" t="s">
        <v>163</v>
      </c>
      <c r="C98" s="309" t="s">
        <v>39</v>
      </c>
      <c r="D98" s="316" t="s">
        <v>164</v>
      </c>
      <c r="E98" s="291">
        <f t="shared" si="10"/>
        <v>4.1398045858339998</v>
      </c>
      <c r="F98" s="291">
        <f>IF(VLOOKUP($A98,'[12]KI LA Data'!$A$6:$AF$698,F$2,0)/1000000&lt;0,"",VLOOKUP($A98,'[12]KI LA Data'!$A$6:$AF$698,F$2,0)/1000000)</f>
        <v>0.56849283248400007</v>
      </c>
      <c r="G98" s="291">
        <f>VLOOKUP($A98,'[12]KI LA Data'!$A$6:$AF$698,G$2,0)/1000000</f>
        <v>3.5713117533499998</v>
      </c>
      <c r="H98" s="291">
        <f>VLOOKUP($A98,'[12]KI LA Data'!$A$6:$AF$698,H$2,0)/1000000</f>
        <v>-13.000590866836001</v>
      </c>
      <c r="I98" s="291">
        <f>VLOOKUP($A98,'[12]KI LA Data'!$A$6:$AF$698,I$2,0)/1000000</f>
        <v>3.3034633718487498</v>
      </c>
      <c r="J98" s="315">
        <f>VLOOKUP($A98,'[12]KI LA Data'!$A$6:$AF$702,J$2,0)</f>
        <v>0.5</v>
      </c>
      <c r="K98" s="317" t="str">
        <f>IF(F98="","",IFERROR(VLOOKUP($A98,'[12]KI LA Data'!$B$6:$AF$701,K$2-K$1,0)/1000000,IF($C98="SC",F98,"")))</f>
        <v/>
      </c>
      <c r="L98" s="291">
        <f>IF(F98="","",IFERROR(VLOOKUP($A98,'[12]KI LA Data'!$C$6:$AF$701,L$2-L$1,0)/1000000,IF($C98="SD",F98,"")))</f>
        <v>0.56849283248400007</v>
      </c>
      <c r="M98" s="317" t="str">
        <f>IF(F98="","",IFERROR(VLOOKUP($A98,'[12]KI LA Data'!$D$6:$AF$701,M$2-M$1,0)/1000000,""))</f>
        <v/>
      </c>
      <c r="N98" s="317" t="str">
        <f>IF(F98="","",IFERROR(VLOOKUP($A98,'[12]KI LA Data'!$E$6:$AF$701,N$2-N$1,0)/1000000,""))</f>
        <v/>
      </c>
      <c r="O98" s="315" t="str">
        <f>IF(F98="","",IFERROR(VLOOKUP($A98,'[12]KI LA Data'!$F$6:$AF$701,O$2-O$1,0)/1000000,""))</f>
        <v/>
      </c>
      <c r="P98" s="317" t="str">
        <f>IFERROR(VLOOKUP($A98,'[12]KI LA Data'!$B$6:$AF$701,P$2-P$1,0)/1000000,IF($C98="SC",G98,""))</f>
        <v/>
      </c>
      <c r="Q98" s="291">
        <f>IFERROR(VLOOKUP($A98,'[12]KI LA Data'!$C$6:$AF$701,Q$2-Q$1,0)/1000000,IF($C98="SD",G98,""))</f>
        <v>3.5713117533499998</v>
      </c>
      <c r="R98" s="317" t="str">
        <f>IFERROR(VLOOKUP($A98,'[12]KI LA Data'!$D$6:$AF$701,R$2-R$1,0)/1000000,"")</f>
        <v/>
      </c>
      <c r="S98" s="317" t="str">
        <f>IFERROR(VLOOKUP($A98,'[12]KI LA Data'!$E$6:$AF$701,S$2-S$1,0)/1000000,"")</f>
        <v/>
      </c>
      <c r="T98" s="315" t="str">
        <f>IFERROR(VLOOKUP($A98,'[12]KI LA Data'!$F$6:$AF$701,T$2-T$1,0)/1000000,"")</f>
        <v/>
      </c>
      <c r="U98" s="317" t="str">
        <f t="shared" si="9"/>
        <v/>
      </c>
      <c r="V98" s="291">
        <f t="shared" si="9"/>
        <v>4.1398045858339998</v>
      </c>
      <c r="W98" s="317" t="str">
        <f t="shared" si="9"/>
        <v/>
      </c>
      <c r="X98" s="317" t="str">
        <f t="shared" si="9"/>
        <v/>
      </c>
      <c r="Y98" s="315" t="str">
        <f t="shared" si="8"/>
        <v/>
      </c>
      <c r="Z98" s="289"/>
      <c r="AA98" s="289" t="str">
        <f>VLOOKUP(A98,'[12]LA Data'!$A$35:$F$417,6,0)</f>
        <v>SE</v>
      </c>
    </row>
    <row r="99" spans="1:27" ht="15.75">
      <c r="A99" s="309" t="s">
        <v>604</v>
      </c>
      <c r="B99" s="309" t="s">
        <v>7</v>
      </c>
      <c r="C99" s="309" t="s">
        <v>531</v>
      </c>
      <c r="D99" s="316" t="s">
        <v>8</v>
      </c>
      <c r="E99" s="291">
        <f t="shared" si="10"/>
        <v>91.773146201312002</v>
      </c>
      <c r="F99" s="291">
        <f>IF(VLOOKUP($A99,'[12]KI LA Data'!$A$6:$AF$698,F$2,0)/1000000&lt;0,"",VLOOKUP($A99,'[12]KI LA Data'!$A$6:$AF$698,F$2,0)/1000000)</f>
        <v>25.382107081282001</v>
      </c>
      <c r="G99" s="291">
        <f>VLOOKUP($A99,'[12]KI LA Data'!$A$6:$AF$698,G$2,0)/1000000</f>
        <v>66.391039120030001</v>
      </c>
      <c r="H99" s="291">
        <f>VLOOKUP($A99,'[12]KI LA Data'!$A$6:$AF$698,H$2,0)/1000000</f>
        <v>22.475742468564</v>
      </c>
      <c r="I99" s="291">
        <f>VLOOKUP($A99,'[12]KI LA Data'!$A$6:$AF$698,I$2,0)/1000000</f>
        <v>61.411711186027752</v>
      </c>
      <c r="J99" s="315">
        <f>VLOOKUP($A99,'[12]KI LA Data'!$A$6:$AF$702,J$2,0)</f>
        <v>0</v>
      </c>
      <c r="K99" s="317">
        <f>IF(F99="","",IFERROR(VLOOKUP($A99,'[12]KI LA Data'!$B$6:$AF$701,K$2-K$1,0)/1000000,IF($C99="SC",F99,"")))</f>
        <v>23.731703187004999</v>
      </c>
      <c r="L99" s="291">
        <f>IF(F99="","",IFERROR(VLOOKUP($A99,'[12]KI LA Data'!$C$6:$AF$701,L$2-L$1,0)/1000000,IF($C99="SD",F99,"")))</f>
        <v>1.6504038942770001</v>
      </c>
      <c r="M99" s="317" t="str">
        <f>IF(F99="","",IFERROR(VLOOKUP($A99,'[12]KI LA Data'!$D$6:$AF$701,M$2-M$1,0)/1000000,""))</f>
        <v/>
      </c>
      <c r="N99" s="317" t="str">
        <f>IF(F99="","",IFERROR(VLOOKUP($A99,'[12]KI LA Data'!$E$6:$AF$701,N$2-N$1,0)/1000000,""))</f>
        <v/>
      </c>
      <c r="O99" s="315" t="str">
        <f>IF(F99="","",IFERROR(VLOOKUP($A99,'[12]KI LA Data'!$F$6:$AF$701,O$2-O$1,0)/1000000,""))</f>
        <v/>
      </c>
      <c r="P99" s="317">
        <f>IFERROR(VLOOKUP($A99,'[12]KI LA Data'!$B$6:$AF$701,P$2-P$1,0)/1000000,IF($C99="SC",G99,""))</f>
        <v>57.520175796388997</v>
      </c>
      <c r="Q99" s="291">
        <f>IFERROR(VLOOKUP($A99,'[12]KI LA Data'!$C$6:$AF$701,Q$2-Q$1,0)/1000000,IF($C99="SD",G99,""))</f>
        <v>8.8708633236420003</v>
      </c>
      <c r="R99" s="317" t="str">
        <f>IFERROR(VLOOKUP($A99,'[12]KI LA Data'!$D$6:$AF$701,R$2-R$1,0)/1000000,"")</f>
        <v/>
      </c>
      <c r="S99" s="317" t="str">
        <f>IFERROR(VLOOKUP($A99,'[12]KI LA Data'!$E$6:$AF$701,S$2-S$1,0)/1000000,"")</f>
        <v/>
      </c>
      <c r="T99" s="315" t="str">
        <f>IFERROR(VLOOKUP($A99,'[12]KI LA Data'!$F$6:$AF$701,T$2-T$1,0)/1000000,"")</f>
        <v/>
      </c>
      <c r="U99" s="317">
        <f t="shared" si="9"/>
        <v>81.251878983393993</v>
      </c>
      <c r="V99" s="291">
        <f t="shared" si="9"/>
        <v>10.521267217919</v>
      </c>
      <c r="W99" s="317" t="str">
        <f t="shared" si="9"/>
        <v/>
      </c>
      <c r="X99" s="317" t="str">
        <f t="shared" si="9"/>
        <v/>
      </c>
      <c r="Y99" s="315" t="str">
        <f t="shared" si="8"/>
        <v/>
      </c>
      <c r="Z99" s="289"/>
      <c r="AA99" s="289" t="str">
        <f>VLOOKUP(A99,'[12]LA Data'!$A$35:$F$417,6,0)</f>
        <v>WM</v>
      </c>
    </row>
    <row r="100" spans="1:27" ht="15.75">
      <c r="A100" s="309" t="s">
        <v>1029</v>
      </c>
      <c r="B100" s="309" t="s">
        <v>1030</v>
      </c>
      <c r="C100" s="309" t="s">
        <v>726</v>
      </c>
      <c r="D100" s="316" t="s">
        <v>1031</v>
      </c>
      <c r="E100" s="291">
        <f t="shared" si="10"/>
        <v>164.56727758610401</v>
      </c>
      <c r="F100" s="291">
        <f>IF(VLOOKUP($A100,'[12]KI LA Data'!$A$6:$AF$698,F$2,0)/1000000&lt;0,"",VLOOKUP($A100,'[12]KI LA Data'!$A$6:$AF$698,F$2,0)/1000000)</f>
        <v>41.860120410933</v>
      </c>
      <c r="G100" s="291">
        <f>VLOOKUP($A100,'[12]KI LA Data'!$A$6:$AF$698,G$2,0)/1000000</f>
        <v>122.70715717517101</v>
      </c>
      <c r="H100" s="291">
        <f>VLOOKUP($A100,'[12]KI LA Data'!$A$6:$AF$698,H$2,0)/1000000</f>
        <v>69.801579281335989</v>
      </c>
      <c r="I100" s="291">
        <f>VLOOKUP($A100,'[12]KI LA Data'!$A$6:$AF$698,I$2,0)/1000000</f>
        <v>113.50412038703318</v>
      </c>
      <c r="J100" s="315">
        <f>VLOOKUP($A100,'[12]KI LA Data'!$A$6:$AF$702,J$2,0)</f>
        <v>0</v>
      </c>
      <c r="K100" s="317">
        <f>IF(F100="","",IFERROR(VLOOKUP($A100,'[12]KI LA Data'!$B$6:$AF$701,K$2-K$1,0)/1000000,IF($C100="SC",F100,"")))</f>
        <v>39.023956287009</v>
      </c>
      <c r="L100" s="291">
        <f>IF(F100="","",IFERROR(VLOOKUP($A100,'[12]KI LA Data'!$C$6:$AF$701,L$2-L$1,0)/1000000,IF($C100="SD",F100,"")))</f>
        <v>2.8361641239240001</v>
      </c>
      <c r="M100" s="317" t="str">
        <f>IF(F100="","",IFERROR(VLOOKUP($A100,'[12]KI LA Data'!$D$6:$AF$701,M$2-M$1,0)/1000000,""))</f>
        <v/>
      </c>
      <c r="N100" s="317" t="str">
        <f>IF(F100="","",IFERROR(VLOOKUP($A100,'[12]KI LA Data'!$E$6:$AF$701,N$2-N$1,0)/1000000,""))</f>
        <v/>
      </c>
      <c r="O100" s="315" t="str">
        <f>IF(F100="","",IFERROR(VLOOKUP($A100,'[12]KI LA Data'!$F$6:$AF$701,O$2-O$1,0)/1000000,""))</f>
        <v/>
      </c>
      <c r="P100" s="317">
        <f>IFERROR(VLOOKUP($A100,'[12]KI LA Data'!$B$6:$AF$701,P$2-P$1,0)/1000000,IF($C100="SC",G100,""))</f>
        <v>105.801928220845</v>
      </c>
      <c r="Q100" s="291">
        <f>IFERROR(VLOOKUP($A100,'[12]KI LA Data'!$C$6:$AF$701,Q$2-Q$1,0)/1000000,IF($C100="SD",G100,""))</f>
        <v>16.905228954325999</v>
      </c>
      <c r="R100" s="317" t="str">
        <f>IFERROR(VLOOKUP($A100,'[12]KI LA Data'!$D$6:$AF$701,R$2-R$1,0)/1000000,"")</f>
        <v/>
      </c>
      <c r="S100" s="317" t="str">
        <f>IFERROR(VLOOKUP($A100,'[12]KI LA Data'!$E$6:$AF$701,S$2-S$1,0)/1000000,"")</f>
        <v/>
      </c>
      <c r="T100" s="315" t="str">
        <f>IFERROR(VLOOKUP($A100,'[12]KI LA Data'!$F$6:$AF$701,T$2-T$1,0)/1000000,"")</f>
        <v/>
      </c>
      <c r="U100" s="317">
        <f t="shared" si="9"/>
        <v>144.825884507854</v>
      </c>
      <c r="V100" s="291">
        <f t="shared" si="9"/>
        <v>19.741393078249999</v>
      </c>
      <c r="W100" s="317" t="str">
        <f t="shared" si="9"/>
        <v/>
      </c>
      <c r="X100" s="317" t="str">
        <f t="shared" si="9"/>
        <v/>
      </c>
      <c r="Y100" s="315" t="str">
        <f t="shared" si="8"/>
        <v/>
      </c>
      <c r="Z100" s="289"/>
      <c r="AA100" s="289" t="str">
        <f>VLOOKUP(A100,'[12]LA Data'!$A$35:$F$417,6,0)</f>
        <v>NE</v>
      </c>
    </row>
    <row r="101" spans="1:27" ht="15.75">
      <c r="A101" s="309" t="s">
        <v>1125</v>
      </c>
      <c r="B101" s="309" t="s">
        <v>1126</v>
      </c>
      <c r="C101" s="309" t="s">
        <v>512</v>
      </c>
      <c r="D101" s="316" t="s">
        <v>1127</v>
      </c>
      <c r="E101" s="291">
        <f t="shared" si="10"/>
        <v>10.708720681440999</v>
      </c>
      <c r="F101" s="291">
        <f>IF(VLOOKUP($A101,'[12]KI LA Data'!$A$6:$AF$698,F$2,0)/1000000&lt;0,"",VLOOKUP($A101,'[12]KI LA Data'!$A$6:$AF$698,F$2,0)/1000000)</f>
        <v>3.8428025295460002</v>
      </c>
      <c r="G101" s="291">
        <f>VLOOKUP($A101,'[12]KI LA Data'!$A$6:$AF$698,G$2,0)/1000000</f>
        <v>6.8659181518949994</v>
      </c>
      <c r="H101" s="291">
        <f>VLOOKUP($A101,'[12]KI LA Data'!$A$6:$AF$698,H$2,0)/1000000</f>
        <v>5.4777510000580003</v>
      </c>
      <c r="I101" s="291">
        <f>VLOOKUP($A101,'[12]KI LA Data'!$A$6:$AF$698,I$2,0)/1000000</f>
        <v>6.350974290502875</v>
      </c>
      <c r="J101" s="315">
        <f>VLOOKUP($A101,'[12]KI LA Data'!$A$6:$AF$702,J$2,0)</f>
        <v>0</v>
      </c>
      <c r="K101" s="317" t="str">
        <f>IF(F101="","",IFERROR(VLOOKUP($A101,'[12]KI LA Data'!$B$6:$AF$701,K$2-K$1,0)/1000000,IF($C101="SC",F101,"")))</f>
        <v/>
      </c>
      <c r="L101" s="291" t="str">
        <f>IF(F101="","",IFERROR(VLOOKUP($A101,'[12]KI LA Data'!$C$6:$AF$701,L$2-L$1,0)/1000000,IF($C101="SD",F101,"")))</f>
        <v/>
      </c>
      <c r="M101" s="317">
        <f>IF(F101="","",IFERROR(VLOOKUP($A101,'[12]KI LA Data'!$D$6:$AF$701,M$2-M$1,0)/1000000,""))</f>
        <v>3.8428025295460002</v>
      </c>
      <c r="N101" s="317" t="str">
        <f>IF(F101="","",IFERROR(VLOOKUP($A101,'[12]KI LA Data'!$E$6:$AF$701,N$2-N$1,0)/1000000,""))</f>
        <v/>
      </c>
      <c r="O101" s="315" t="str">
        <f>IF(F101="","",IFERROR(VLOOKUP($A101,'[12]KI LA Data'!$F$6:$AF$701,O$2-O$1,0)/1000000,""))</f>
        <v/>
      </c>
      <c r="P101" s="317" t="str">
        <f>IFERROR(VLOOKUP($A101,'[12]KI LA Data'!$B$6:$AF$701,P$2-P$1,0)/1000000,IF($C101="SC",G101,""))</f>
        <v/>
      </c>
      <c r="Q101" s="291" t="str">
        <f>IFERROR(VLOOKUP($A101,'[12]KI LA Data'!$C$6:$AF$701,Q$2-Q$1,0)/1000000,IF($C101="SD",G101,""))</f>
        <v/>
      </c>
      <c r="R101" s="317">
        <f>IFERROR(VLOOKUP($A101,'[12]KI LA Data'!$D$6:$AF$701,R$2-R$1,0)/1000000,"")</f>
        <v>6.8659181518949994</v>
      </c>
      <c r="S101" s="317" t="str">
        <f>IFERROR(VLOOKUP($A101,'[12]KI LA Data'!$E$6:$AF$701,S$2-S$1,0)/1000000,"")</f>
        <v/>
      </c>
      <c r="T101" s="315" t="str">
        <f>IFERROR(VLOOKUP($A101,'[12]KI LA Data'!$F$6:$AF$701,T$2-T$1,0)/1000000,"")</f>
        <v/>
      </c>
      <c r="U101" s="317" t="str">
        <f t="shared" si="9"/>
        <v/>
      </c>
      <c r="V101" s="291" t="str">
        <f t="shared" si="9"/>
        <v/>
      </c>
      <c r="W101" s="317">
        <f t="shared" si="9"/>
        <v>10.708720681440999</v>
      </c>
      <c r="X101" s="317" t="str">
        <f t="shared" si="9"/>
        <v/>
      </c>
      <c r="Y101" s="315" t="str">
        <f t="shared" si="8"/>
        <v/>
      </c>
      <c r="Z101" s="289"/>
      <c r="AA101" s="289" t="str">
        <f>VLOOKUP(A101,'[12]LA Data'!$A$35:$F$417,6,0)</f>
        <v>NE</v>
      </c>
    </row>
    <row r="102" spans="1:27" ht="15.75">
      <c r="A102" s="309" t="s">
        <v>682</v>
      </c>
      <c r="B102" s="309" t="s">
        <v>683</v>
      </c>
      <c r="C102" s="309" t="s">
        <v>626</v>
      </c>
      <c r="D102" s="316" t="s">
        <v>684</v>
      </c>
      <c r="E102" s="291">
        <f t="shared" si="10"/>
        <v>100.488971999607</v>
      </c>
      <c r="F102" s="291">
        <f>IF(VLOOKUP($A102,'[12]KI LA Data'!$A$6:$AF$698,F$2,0)/1000000&lt;0,"",VLOOKUP($A102,'[12]KI LA Data'!$A$6:$AF$698,F$2,0)/1000000)</f>
        <v>26.166502078145001</v>
      </c>
      <c r="G102" s="291">
        <f>VLOOKUP($A102,'[12]KI LA Data'!$A$6:$AF$698,G$2,0)/1000000</f>
        <v>74.322469921462002</v>
      </c>
      <c r="H102" s="291">
        <f>VLOOKUP($A102,'[12]KI LA Data'!$A$6:$AF$698,H$2,0)/1000000</f>
        <v>30.444278670077001</v>
      </c>
      <c r="I102" s="291">
        <f>VLOOKUP($A102,'[12]KI LA Data'!$A$6:$AF$698,I$2,0)/1000000</f>
        <v>68.748284677352359</v>
      </c>
      <c r="J102" s="315">
        <f>VLOOKUP($A102,'[12]KI LA Data'!$A$6:$AF$702,J$2,0)</f>
        <v>0</v>
      </c>
      <c r="K102" s="317">
        <f>IF(F102="","",IFERROR(VLOOKUP($A102,'[12]KI LA Data'!$B$6:$AF$701,K$2-K$1,0)/1000000,IF($C102="SC",F102,"")))</f>
        <v>23.100033844200997</v>
      </c>
      <c r="L102" s="291">
        <f>IF(F102="","",IFERROR(VLOOKUP($A102,'[12]KI LA Data'!$C$6:$AF$701,L$2-L$1,0)/1000000,IF($C102="SD",F102,"")))</f>
        <v>3.0664682339430001</v>
      </c>
      <c r="M102" s="317" t="str">
        <f>IF(F102="","",IFERROR(VLOOKUP($A102,'[12]KI LA Data'!$D$6:$AF$701,M$2-M$1,0)/1000000,""))</f>
        <v/>
      </c>
      <c r="N102" s="317" t="str">
        <f>IF(F102="","",IFERROR(VLOOKUP($A102,'[12]KI LA Data'!$E$6:$AF$701,N$2-N$1,0)/1000000,""))</f>
        <v/>
      </c>
      <c r="O102" s="315" t="str">
        <f>IF(F102="","",IFERROR(VLOOKUP($A102,'[12]KI LA Data'!$F$6:$AF$701,O$2-O$1,0)/1000000,""))</f>
        <v/>
      </c>
      <c r="P102" s="317">
        <f>IFERROR(VLOOKUP($A102,'[12]KI LA Data'!$B$6:$AF$701,P$2-P$1,0)/1000000,IF($C102="SC",G102,""))</f>
        <v>57.921400339487001</v>
      </c>
      <c r="Q102" s="291">
        <f>IFERROR(VLOOKUP($A102,'[12]KI LA Data'!$C$6:$AF$701,Q$2-Q$1,0)/1000000,IF($C102="SD",G102,""))</f>
        <v>16.401069581975001</v>
      </c>
      <c r="R102" s="317" t="str">
        <f>IFERROR(VLOOKUP($A102,'[12]KI LA Data'!$D$6:$AF$701,R$2-R$1,0)/1000000,"")</f>
        <v/>
      </c>
      <c r="S102" s="317" t="str">
        <f>IFERROR(VLOOKUP($A102,'[12]KI LA Data'!$E$6:$AF$701,S$2-S$1,0)/1000000,"")</f>
        <v/>
      </c>
      <c r="T102" s="315" t="str">
        <f>IFERROR(VLOOKUP($A102,'[12]KI LA Data'!$F$6:$AF$701,T$2-T$1,0)/1000000,"")</f>
        <v/>
      </c>
      <c r="U102" s="317">
        <f t="shared" si="9"/>
        <v>81.021434183688001</v>
      </c>
      <c r="V102" s="291">
        <f t="shared" si="9"/>
        <v>19.467537815918</v>
      </c>
      <c r="W102" s="317" t="str">
        <f t="shared" si="9"/>
        <v/>
      </c>
      <c r="X102" s="317" t="str">
        <f t="shared" si="9"/>
        <v/>
      </c>
      <c r="Y102" s="315" t="str">
        <f t="shared" si="8"/>
        <v/>
      </c>
      <c r="Z102" s="289"/>
      <c r="AA102" s="289" t="str">
        <f>VLOOKUP(A102,'[12]LA Data'!$A$35:$F$417,6,0)</f>
        <v>L</v>
      </c>
    </row>
    <row r="103" spans="1:27" ht="15.75">
      <c r="A103" s="309" t="s">
        <v>339</v>
      </c>
      <c r="B103" s="309" t="s">
        <v>340</v>
      </c>
      <c r="C103" s="309" t="s">
        <v>39</v>
      </c>
      <c r="D103" s="316" t="s">
        <v>341</v>
      </c>
      <c r="E103" s="291">
        <f t="shared" si="10"/>
        <v>2.7308096787059997</v>
      </c>
      <c r="F103" s="291">
        <f>IF(VLOOKUP($A103,'[12]KI LA Data'!$A$6:$AF$698,F$2,0)/1000000&lt;0,"",VLOOKUP($A103,'[12]KI LA Data'!$A$6:$AF$698,F$2,0)/1000000)</f>
        <v>0.353703451424</v>
      </c>
      <c r="G103" s="291">
        <f>VLOOKUP($A103,'[12]KI LA Data'!$A$6:$AF$698,G$2,0)/1000000</f>
        <v>2.3771062272819998</v>
      </c>
      <c r="H103" s="291">
        <f>VLOOKUP($A103,'[12]KI LA Data'!$A$6:$AF$698,H$2,0)/1000000</f>
        <v>-5.1213708813389998</v>
      </c>
      <c r="I103" s="291">
        <f>VLOOKUP($A103,'[12]KI LA Data'!$A$6:$AF$698,I$2,0)/1000000</f>
        <v>2.1988232602358497</v>
      </c>
      <c r="J103" s="315">
        <f>VLOOKUP($A103,'[12]KI LA Data'!$A$6:$AF$702,J$2,0)</f>
        <v>0.5</v>
      </c>
      <c r="K103" s="317" t="str">
        <f>IF(F103="","",IFERROR(VLOOKUP($A103,'[12]KI LA Data'!$B$6:$AF$701,K$2-K$1,0)/1000000,IF($C103="SC",F103,"")))</f>
        <v/>
      </c>
      <c r="L103" s="291">
        <f>IF(F103="","",IFERROR(VLOOKUP($A103,'[12]KI LA Data'!$C$6:$AF$701,L$2-L$1,0)/1000000,IF($C103="SD",F103,"")))</f>
        <v>0.353703451424</v>
      </c>
      <c r="M103" s="317" t="str">
        <f>IF(F103="","",IFERROR(VLOOKUP($A103,'[12]KI LA Data'!$D$6:$AF$701,M$2-M$1,0)/1000000,""))</f>
        <v/>
      </c>
      <c r="N103" s="317" t="str">
        <f>IF(F103="","",IFERROR(VLOOKUP($A103,'[12]KI LA Data'!$E$6:$AF$701,N$2-N$1,0)/1000000,""))</f>
        <v/>
      </c>
      <c r="O103" s="315" t="str">
        <f>IF(F103="","",IFERROR(VLOOKUP($A103,'[12]KI LA Data'!$F$6:$AF$701,O$2-O$1,0)/1000000,""))</f>
        <v/>
      </c>
      <c r="P103" s="317" t="str">
        <f>IFERROR(VLOOKUP($A103,'[12]KI LA Data'!$B$6:$AF$701,P$2-P$1,0)/1000000,IF($C103="SC",G103,""))</f>
        <v/>
      </c>
      <c r="Q103" s="291">
        <f>IFERROR(VLOOKUP($A103,'[12]KI LA Data'!$C$6:$AF$701,Q$2-Q$1,0)/1000000,IF($C103="SD",G103,""))</f>
        <v>2.3771062272819998</v>
      </c>
      <c r="R103" s="317" t="str">
        <f>IFERROR(VLOOKUP($A103,'[12]KI LA Data'!$D$6:$AF$701,R$2-R$1,0)/1000000,"")</f>
        <v/>
      </c>
      <c r="S103" s="317" t="str">
        <f>IFERROR(VLOOKUP($A103,'[12]KI LA Data'!$E$6:$AF$701,S$2-S$1,0)/1000000,"")</f>
        <v/>
      </c>
      <c r="T103" s="315" t="str">
        <f>IFERROR(VLOOKUP($A103,'[12]KI LA Data'!$F$6:$AF$701,T$2-T$1,0)/1000000,"")</f>
        <v/>
      </c>
      <c r="U103" s="317" t="str">
        <f t="shared" si="9"/>
        <v/>
      </c>
      <c r="V103" s="291">
        <f t="shared" si="9"/>
        <v>2.7308096787059997</v>
      </c>
      <c r="W103" s="317" t="str">
        <f t="shared" si="9"/>
        <v/>
      </c>
      <c r="X103" s="317" t="str">
        <f t="shared" si="9"/>
        <v/>
      </c>
      <c r="Y103" s="315" t="str">
        <f t="shared" si="8"/>
        <v/>
      </c>
      <c r="Z103" s="289"/>
      <c r="AA103" s="289" t="str">
        <f>VLOOKUP(A103,'[12]LA Data'!$A$35:$F$417,6,0)</f>
        <v>EE</v>
      </c>
    </row>
    <row r="104" spans="1:27" ht="15.75">
      <c r="A104" s="309" t="s">
        <v>837</v>
      </c>
      <c r="B104" s="309" t="s">
        <v>838</v>
      </c>
      <c r="C104" s="309" t="s">
        <v>39</v>
      </c>
      <c r="D104" s="316" t="s">
        <v>839</v>
      </c>
      <c r="E104" s="291">
        <f t="shared" si="10"/>
        <v>2.6977248633980002</v>
      </c>
      <c r="F104" s="291">
        <f>IF(VLOOKUP($A104,'[12]KI LA Data'!$A$6:$AF$698,F$2,0)/1000000&lt;0,"",VLOOKUP($A104,'[12]KI LA Data'!$A$6:$AF$698,F$2,0)/1000000)</f>
        <v>0.12666501646</v>
      </c>
      <c r="G104" s="291">
        <f>VLOOKUP($A104,'[12]KI LA Data'!$A$6:$AF$698,G$2,0)/1000000</f>
        <v>2.5710598469380002</v>
      </c>
      <c r="H104" s="291">
        <f>VLOOKUP($A104,'[12]KI LA Data'!$A$6:$AF$698,H$2,0)/1000000</f>
        <v>-10.049987281062</v>
      </c>
      <c r="I104" s="291">
        <f>VLOOKUP($A104,'[12]KI LA Data'!$A$6:$AF$698,I$2,0)/1000000</f>
        <v>2.3782303584176501</v>
      </c>
      <c r="J104" s="315">
        <f>VLOOKUP($A104,'[12]KI LA Data'!$A$6:$AF$702,J$2,0)</f>
        <v>0.5</v>
      </c>
      <c r="K104" s="317" t="str">
        <f>IF(F104="","",IFERROR(VLOOKUP($A104,'[12]KI LA Data'!$B$6:$AF$701,K$2-K$1,0)/1000000,IF($C104="SC",F104,"")))</f>
        <v/>
      </c>
      <c r="L104" s="291">
        <f>IF(F104="","",IFERROR(VLOOKUP($A104,'[12]KI LA Data'!$C$6:$AF$701,L$2-L$1,0)/1000000,IF($C104="SD",F104,"")))</f>
        <v>0.12666501646</v>
      </c>
      <c r="M104" s="317" t="str">
        <f>IF(F104="","",IFERROR(VLOOKUP($A104,'[12]KI LA Data'!$D$6:$AF$701,M$2-M$1,0)/1000000,""))</f>
        <v/>
      </c>
      <c r="N104" s="317" t="str">
        <f>IF(F104="","",IFERROR(VLOOKUP($A104,'[12]KI LA Data'!$E$6:$AF$701,N$2-N$1,0)/1000000,""))</f>
        <v/>
      </c>
      <c r="O104" s="315" t="str">
        <f>IF(F104="","",IFERROR(VLOOKUP($A104,'[12]KI LA Data'!$F$6:$AF$701,O$2-O$1,0)/1000000,""))</f>
        <v/>
      </c>
      <c r="P104" s="317" t="str">
        <f>IFERROR(VLOOKUP($A104,'[12]KI LA Data'!$B$6:$AF$701,P$2-P$1,0)/1000000,IF($C104="SC",G104,""))</f>
        <v/>
      </c>
      <c r="Q104" s="291">
        <f>IFERROR(VLOOKUP($A104,'[12]KI LA Data'!$C$6:$AF$701,Q$2-Q$1,0)/1000000,IF($C104="SD",G104,""))</f>
        <v>2.5710598469380002</v>
      </c>
      <c r="R104" s="317" t="str">
        <f>IFERROR(VLOOKUP($A104,'[12]KI LA Data'!$D$6:$AF$701,R$2-R$1,0)/1000000,"")</f>
        <v/>
      </c>
      <c r="S104" s="317" t="str">
        <f>IFERROR(VLOOKUP($A104,'[12]KI LA Data'!$E$6:$AF$701,S$2-S$1,0)/1000000,"")</f>
        <v/>
      </c>
      <c r="T104" s="315" t="str">
        <f>IFERROR(VLOOKUP($A104,'[12]KI LA Data'!$F$6:$AF$701,T$2-T$1,0)/1000000,"")</f>
        <v/>
      </c>
      <c r="U104" s="317" t="str">
        <f t="shared" si="9"/>
        <v/>
      </c>
      <c r="V104" s="291">
        <f t="shared" si="9"/>
        <v>2.6977248633980002</v>
      </c>
      <c r="W104" s="317" t="str">
        <f t="shared" si="9"/>
        <v/>
      </c>
      <c r="X104" s="317" t="str">
        <f t="shared" si="9"/>
        <v/>
      </c>
      <c r="Y104" s="315" t="str">
        <f t="shared" si="8"/>
        <v/>
      </c>
      <c r="Z104" s="289"/>
      <c r="AA104" s="289" t="str">
        <f>VLOOKUP(A104,'[12]LA Data'!$A$35:$F$417,6,0)</f>
        <v>SW</v>
      </c>
    </row>
    <row r="105" spans="1:27" ht="15.75">
      <c r="A105" s="309" t="s">
        <v>1080</v>
      </c>
      <c r="B105" s="309" t="s">
        <v>1081</v>
      </c>
      <c r="C105" s="309" t="s">
        <v>39</v>
      </c>
      <c r="D105" s="316" t="s">
        <v>1082</v>
      </c>
      <c r="E105" s="291">
        <f t="shared" si="10"/>
        <v>1.3313905139550002</v>
      </c>
      <c r="F105" s="291">
        <v>0</v>
      </c>
      <c r="G105" s="291">
        <f>VLOOKUP($A105,'[12]KI LA Data'!$A$6:$AF$698,G$2,0)/1000000</f>
        <v>1.3313905139550002</v>
      </c>
      <c r="H105" s="291">
        <f>VLOOKUP($A105,'[12]KI LA Data'!$A$6:$AF$698,H$2,0)/1000000</f>
        <v>-7.7317097819649998</v>
      </c>
      <c r="I105" s="291">
        <f>VLOOKUP($A105,'[12]KI LA Data'!$A$6:$AF$698,I$2,0)/1000000</f>
        <v>1.231536225408375</v>
      </c>
      <c r="J105" s="315">
        <f>VLOOKUP($A105,'[12]KI LA Data'!$A$6:$AF$702,J$2,0)</f>
        <v>0.5</v>
      </c>
      <c r="K105" s="317" t="str">
        <f>IF(F105="","",IFERROR(VLOOKUP($A105,'[12]KI LA Data'!$B$6:$AF$701,K$2-K$1,0)/1000000,IF($C105="SC",F105,"")))</f>
        <v/>
      </c>
      <c r="L105" s="291">
        <f>IF(F105="","",IFERROR(VLOOKUP($A105,'[12]KI LA Data'!$C$6:$AF$701,L$2-L$1,0)/1000000,IF($C105="SD",F105,"")))</f>
        <v>0</v>
      </c>
      <c r="M105" s="317" t="str">
        <f>IF(F105="","",IFERROR(VLOOKUP($A105,'[12]KI LA Data'!$D$6:$AF$701,M$2-M$1,0)/1000000,""))</f>
        <v/>
      </c>
      <c r="N105" s="317" t="str">
        <f>IF(F105="","",IFERROR(VLOOKUP($A105,'[12]KI LA Data'!$E$6:$AF$701,N$2-N$1,0)/1000000,""))</f>
        <v/>
      </c>
      <c r="O105" s="315" t="str">
        <f>IF(F105="","",IFERROR(VLOOKUP($A105,'[12]KI LA Data'!$F$6:$AF$701,O$2-O$1,0)/1000000,""))</f>
        <v/>
      </c>
      <c r="P105" s="317" t="str">
        <f>IFERROR(VLOOKUP($A105,'[12]KI LA Data'!$B$6:$AF$701,P$2-P$1,0)/1000000,IF($C105="SC",G105,""))</f>
        <v/>
      </c>
      <c r="Q105" s="291">
        <f>IFERROR(VLOOKUP($A105,'[12]KI LA Data'!$C$6:$AF$701,Q$2-Q$1,0)/1000000,IF($C105="SD",G105,""))</f>
        <v>1.3313905139550002</v>
      </c>
      <c r="R105" s="317" t="str">
        <f>IFERROR(VLOOKUP($A105,'[12]KI LA Data'!$D$6:$AF$701,R$2-R$1,0)/1000000,"")</f>
        <v/>
      </c>
      <c r="S105" s="317" t="str">
        <f>IFERROR(VLOOKUP($A105,'[12]KI LA Data'!$E$6:$AF$701,S$2-S$1,0)/1000000,"")</f>
        <v/>
      </c>
      <c r="T105" s="315" t="str">
        <f>IFERROR(VLOOKUP($A105,'[12]KI LA Data'!$F$6:$AF$701,T$2-T$1,0)/1000000,"")</f>
        <v/>
      </c>
      <c r="U105" s="317" t="str">
        <f t="shared" si="9"/>
        <v/>
      </c>
      <c r="V105" s="291">
        <f t="shared" si="9"/>
        <v>1.3313905139550002</v>
      </c>
      <c r="W105" s="317" t="str">
        <f t="shared" si="9"/>
        <v/>
      </c>
      <c r="X105" s="317" t="str">
        <f t="shared" si="9"/>
        <v/>
      </c>
      <c r="Y105" s="315" t="str">
        <f t="shared" si="8"/>
        <v/>
      </c>
      <c r="Z105" s="289"/>
      <c r="AA105" s="289" t="str">
        <f>VLOOKUP(A105,'[12]LA Data'!$A$35:$F$417,6,0)</f>
        <v>SW</v>
      </c>
    </row>
    <row r="106" spans="1:27" ht="15.75">
      <c r="A106" s="309" t="s">
        <v>78</v>
      </c>
      <c r="B106" s="309" t="s">
        <v>79</v>
      </c>
      <c r="C106" s="309" t="s">
        <v>39</v>
      </c>
      <c r="D106" s="316" t="s">
        <v>80</v>
      </c>
      <c r="E106" s="291">
        <f t="shared" si="10"/>
        <v>1.8273090899590001</v>
      </c>
      <c r="F106" s="291">
        <v>0</v>
      </c>
      <c r="G106" s="291">
        <f>VLOOKUP($A106,'[12]KI LA Data'!$A$6:$AF$698,G$2,0)/1000000</f>
        <v>1.8273090899590001</v>
      </c>
      <c r="H106" s="291">
        <f>VLOOKUP($A106,'[12]KI LA Data'!$A$6:$AF$698,H$2,0)/1000000</f>
        <v>-10.605699596571</v>
      </c>
      <c r="I106" s="291">
        <f>VLOOKUP($A106,'[12]KI LA Data'!$A$6:$AF$698,I$2,0)/1000000</f>
        <v>1.690260908212075</v>
      </c>
      <c r="J106" s="315">
        <f>VLOOKUP($A106,'[12]KI LA Data'!$A$6:$AF$702,J$2,0)</f>
        <v>0.5</v>
      </c>
      <c r="K106" s="317" t="str">
        <f>IF(F106="","",IFERROR(VLOOKUP($A106,'[12]KI LA Data'!$B$6:$AF$701,K$2-K$1,0)/1000000,IF($C106="SC",F106,"")))</f>
        <v/>
      </c>
      <c r="L106" s="291">
        <f>IF(F106="","",IFERROR(VLOOKUP($A106,'[12]KI LA Data'!$C$6:$AF$701,L$2-L$1,0)/1000000,IF($C106="SD",F106,"")))</f>
        <v>0</v>
      </c>
      <c r="M106" s="317" t="str">
        <f>IF(F106="","",IFERROR(VLOOKUP($A106,'[12]KI LA Data'!$D$6:$AF$701,M$2-M$1,0)/1000000,""))</f>
        <v/>
      </c>
      <c r="N106" s="317" t="str">
        <f>IF(F106="","",IFERROR(VLOOKUP($A106,'[12]KI LA Data'!$E$6:$AF$701,N$2-N$1,0)/1000000,""))</f>
        <v/>
      </c>
      <c r="O106" s="315" t="str">
        <f>IF(F106="","",IFERROR(VLOOKUP($A106,'[12]KI LA Data'!$F$6:$AF$701,O$2-O$1,0)/1000000,""))</f>
        <v/>
      </c>
      <c r="P106" s="317" t="str">
        <f>IFERROR(VLOOKUP($A106,'[12]KI LA Data'!$B$6:$AF$701,P$2-P$1,0)/1000000,IF($C106="SC",G106,""))</f>
        <v/>
      </c>
      <c r="Q106" s="291">
        <f>IFERROR(VLOOKUP($A106,'[12]KI LA Data'!$C$6:$AF$701,Q$2-Q$1,0)/1000000,IF($C106="SD",G106,""))</f>
        <v>1.8273090899590001</v>
      </c>
      <c r="R106" s="317" t="str">
        <f>IFERROR(VLOOKUP($A106,'[12]KI LA Data'!$D$6:$AF$701,R$2-R$1,0)/1000000,"")</f>
        <v/>
      </c>
      <c r="S106" s="317" t="str">
        <f>IFERROR(VLOOKUP($A106,'[12]KI LA Data'!$E$6:$AF$701,S$2-S$1,0)/1000000,"")</f>
        <v/>
      </c>
      <c r="T106" s="315" t="str">
        <f>IFERROR(VLOOKUP($A106,'[12]KI LA Data'!$F$6:$AF$701,T$2-T$1,0)/1000000,"")</f>
        <v/>
      </c>
      <c r="U106" s="317" t="str">
        <f t="shared" si="9"/>
        <v/>
      </c>
      <c r="V106" s="291">
        <f t="shared" si="9"/>
        <v>1.8273090899590001</v>
      </c>
      <c r="W106" s="317" t="str">
        <f t="shared" si="9"/>
        <v/>
      </c>
      <c r="X106" s="317" t="str">
        <f t="shared" si="9"/>
        <v/>
      </c>
      <c r="Y106" s="315" t="str">
        <f t="shared" si="8"/>
        <v/>
      </c>
      <c r="Z106" s="289"/>
      <c r="AA106" s="289" t="str">
        <f>VLOOKUP(A106,'[12]LA Data'!$A$35:$F$417,6,0)</f>
        <v>SE</v>
      </c>
    </row>
    <row r="107" spans="1:27" ht="15.75">
      <c r="A107" s="309" t="s">
        <v>129</v>
      </c>
      <c r="B107" s="309" t="s">
        <v>130</v>
      </c>
      <c r="C107" s="309" t="s">
        <v>39</v>
      </c>
      <c r="D107" s="316" t="s">
        <v>131</v>
      </c>
      <c r="E107" s="291">
        <f t="shared" si="10"/>
        <v>2.6223414961799998</v>
      </c>
      <c r="F107" s="291">
        <v>0</v>
      </c>
      <c r="G107" s="291">
        <f>VLOOKUP($A107,'[12]KI LA Data'!$A$6:$AF$698,G$2,0)/1000000</f>
        <v>2.6223414961799998</v>
      </c>
      <c r="H107" s="291">
        <f>VLOOKUP($A107,'[12]KI LA Data'!$A$6:$AF$698,H$2,0)/1000000</f>
        <v>-15.339241402198001</v>
      </c>
      <c r="I107" s="291">
        <f>VLOOKUP($A107,'[12]KI LA Data'!$A$6:$AF$698,I$2,0)/1000000</f>
        <v>2.4256658839665</v>
      </c>
      <c r="J107" s="315">
        <f>VLOOKUP($A107,'[12]KI LA Data'!$A$6:$AF$702,J$2,0)</f>
        <v>0.5</v>
      </c>
      <c r="K107" s="317" t="str">
        <f>IF(F107="","",IFERROR(VLOOKUP($A107,'[12]KI LA Data'!$B$6:$AF$701,K$2-K$1,0)/1000000,IF($C107="SC",F107,"")))</f>
        <v/>
      </c>
      <c r="L107" s="291">
        <f>IF(F107="","",IFERROR(VLOOKUP($A107,'[12]KI LA Data'!$C$6:$AF$701,L$2-L$1,0)/1000000,IF($C107="SD",F107,"")))</f>
        <v>0</v>
      </c>
      <c r="M107" s="317" t="str">
        <f>IF(F107="","",IFERROR(VLOOKUP($A107,'[12]KI LA Data'!$D$6:$AF$701,M$2-M$1,0)/1000000,""))</f>
        <v/>
      </c>
      <c r="N107" s="317" t="str">
        <f>IF(F107="","",IFERROR(VLOOKUP($A107,'[12]KI LA Data'!$E$6:$AF$701,N$2-N$1,0)/1000000,""))</f>
        <v/>
      </c>
      <c r="O107" s="315" t="str">
        <f>IF(F107="","",IFERROR(VLOOKUP($A107,'[12]KI LA Data'!$F$6:$AF$701,O$2-O$1,0)/1000000,""))</f>
        <v/>
      </c>
      <c r="P107" s="317" t="str">
        <f>IFERROR(VLOOKUP($A107,'[12]KI LA Data'!$B$6:$AF$701,P$2-P$1,0)/1000000,IF($C107="SC",G107,""))</f>
        <v/>
      </c>
      <c r="Q107" s="291">
        <f>IFERROR(VLOOKUP($A107,'[12]KI LA Data'!$C$6:$AF$701,Q$2-Q$1,0)/1000000,IF($C107="SD",G107,""))</f>
        <v>2.6223414961799998</v>
      </c>
      <c r="R107" s="317" t="str">
        <f>IFERROR(VLOOKUP($A107,'[12]KI LA Data'!$D$6:$AF$701,R$2-R$1,0)/1000000,"")</f>
        <v/>
      </c>
      <c r="S107" s="317" t="str">
        <f>IFERROR(VLOOKUP($A107,'[12]KI LA Data'!$E$6:$AF$701,S$2-S$1,0)/1000000,"")</f>
        <v/>
      </c>
      <c r="T107" s="315" t="str">
        <f>IFERROR(VLOOKUP($A107,'[12]KI LA Data'!$F$6:$AF$701,T$2-T$1,0)/1000000,"")</f>
        <v/>
      </c>
      <c r="U107" s="317" t="str">
        <f t="shared" si="9"/>
        <v/>
      </c>
      <c r="V107" s="291">
        <f t="shared" si="9"/>
        <v>2.6223414961799998</v>
      </c>
      <c r="W107" s="317" t="str">
        <f t="shared" si="9"/>
        <v/>
      </c>
      <c r="X107" s="317" t="str">
        <f t="shared" si="9"/>
        <v/>
      </c>
      <c r="Y107" s="315" t="str">
        <f t="shared" si="8"/>
        <v/>
      </c>
      <c r="Z107" s="289"/>
      <c r="AA107" s="289" t="str">
        <f>VLOOKUP(A107,'[12]LA Data'!$A$35:$F$417,6,0)</f>
        <v>EE</v>
      </c>
    </row>
    <row r="108" spans="1:27" ht="15.75">
      <c r="A108" s="309" t="s">
        <v>258</v>
      </c>
      <c r="B108" s="309" t="s">
        <v>259</v>
      </c>
      <c r="C108" s="309" t="s">
        <v>39</v>
      </c>
      <c r="D108" s="316" t="s">
        <v>260</v>
      </c>
      <c r="E108" s="291">
        <f t="shared" si="10"/>
        <v>7.5286629821350006</v>
      </c>
      <c r="F108" s="291">
        <f>IF(VLOOKUP($A108,'[12]KI LA Data'!$A$6:$AF$698,F$2,0)/1000000&lt;0,"",VLOOKUP($A108,'[12]KI LA Data'!$A$6:$AF$698,F$2,0)/1000000)</f>
        <v>1.599609529629</v>
      </c>
      <c r="G108" s="291">
        <f>VLOOKUP($A108,'[12]KI LA Data'!$A$6:$AF$698,G$2,0)/1000000</f>
        <v>5.9290534525060004</v>
      </c>
      <c r="H108" s="291">
        <f>VLOOKUP($A108,'[12]KI LA Data'!$A$6:$AF$698,H$2,0)/1000000</f>
        <v>-7.3596837342820001</v>
      </c>
      <c r="I108" s="291">
        <f>VLOOKUP($A108,'[12]KI LA Data'!$A$6:$AF$698,I$2,0)/1000000</f>
        <v>5.4843744435680506</v>
      </c>
      <c r="J108" s="315">
        <f>VLOOKUP($A108,'[12]KI LA Data'!$A$6:$AF$702,J$2,0)</f>
        <v>0.5</v>
      </c>
      <c r="K108" s="317" t="str">
        <f>IF(F108="","",IFERROR(VLOOKUP($A108,'[12]KI LA Data'!$B$6:$AF$701,K$2-K$1,0)/1000000,IF($C108="SC",F108,"")))</f>
        <v/>
      </c>
      <c r="L108" s="291">
        <f>IF(F108="","",IFERROR(VLOOKUP($A108,'[12]KI LA Data'!$C$6:$AF$701,L$2-L$1,0)/1000000,IF($C108="SD",F108,"")))</f>
        <v>1.599609529629</v>
      </c>
      <c r="M108" s="317" t="str">
        <f>IF(F108="","",IFERROR(VLOOKUP($A108,'[12]KI LA Data'!$D$6:$AF$701,M$2-M$1,0)/1000000,""))</f>
        <v/>
      </c>
      <c r="N108" s="317" t="str">
        <f>IF(F108="","",IFERROR(VLOOKUP($A108,'[12]KI LA Data'!$E$6:$AF$701,N$2-N$1,0)/1000000,""))</f>
        <v/>
      </c>
      <c r="O108" s="315" t="str">
        <f>IF(F108="","",IFERROR(VLOOKUP($A108,'[12]KI LA Data'!$F$6:$AF$701,O$2-O$1,0)/1000000,""))</f>
        <v/>
      </c>
      <c r="P108" s="317" t="str">
        <f>IFERROR(VLOOKUP($A108,'[12]KI LA Data'!$B$6:$AF$701,P$2-P$1,0)/1000000,IF($C108="SC",G108,""))</f>
        <v/>
      </c>
      <c r="Q108" s="291">
        <f>IFERROR(VLOOKUP($A108,'[12]KI LA Data'!$C$6:$AF$701,Q$2-Q$1,0)/1000000,IF($C108="SD",G108,""))</f>
        <v>5.9290534525060004</v>
      </c>
      <c r="R108" s="317" t="str">
        <f>IFERROR(VLOOKUP($A108,'[12]KI LA Data'!$D$6:$AF$701,R$2-R$1,0)/1000000,"")</f>
        <v/>
      </c>
      <c r="S108" s="317" t="str">
        <f>IFERROR(VLOOKUP($A108,'[12]KI LA Data'!$E$6:$AF$701,S$2-S$1,0)/1000000,"")</f>
        <v/>
      </c>
      <c r="T108" s="315" t="str">
        <f>IFERROR(VLOOKUP($A108,'[12]KI LA Data'!$F$6:$AF$701,T$2-T$1,0)/1000000,"")</f>
        <v/>
      </c>
      <c r="U108" s="317" t="str">
        <f t="shared" si="9"/>
        <v/>
      </c>
      <c r="V108" s="291">
        <f t="shared" si="9"/>
        <v>7.5286629821350006</v>
      </c>
      <c r="W108" s="317" t="str">
        <f t="shared" si="9"/>
        <v/>
      </c>
      <c r="X108" s="317" t="str">
        <f t="shared" si="9"/>
        <v/>
      </c>
      <c r="Y108" s="315" t="str">
        <f t="shared" si="8"/>
        <v/>
      </c>
      <c r="Z108" s="289"/>
      <c r="AA108" s="289" t="str">
        <f>VLOOKUP(A108,'[12]LA Data'!$A$35:$F$417,6,0)</f>
        <v>EM</v>
      </c>
    </row>
    <row r="109" spans="1:27" ht="15.75">
      <c r="A109" s="309" t="s">
        <v>306</v>
      </c>
      <c r="B109" s="309" t="s">
        <v>307</v>
      </c>
      <c r="C109" s="309" t="s">
        <v>39</v>
      </c>
      <c r="D109" s="316" t="s">
        <v>308</v>
      </c>
      <c r="E109" s="291">
        <f t="shared" si="10"/>
        <v>2.7368833046399996</v>
      </c>
      <c r="F109" s="291">
        <f>IF(VLOOKUP($A109,'[12]KI LA Data'!$A$6:$AF$698,F$2,0)/1000000&lt;0,"",VLOOKUP($A109,'[12]KI LA Data'!$A$6:$AF$698,F$2,0)/1000000)</f>
        <v>0.41393126046299999</v>
      </c>
      <c r="G109" s="291">
        <f>VLOOKUP($A109,'[12]KI LA Data'!$A$6:$AF$698,G$2,0)/1000000</f>
        <v>2.3229520441769997</v>
      </c>
      <c r="H109" s="291">
        <f>VLOOKUP($A109,'[12]KI LA Data'!$A$6:$AF$698,H$2,0)/1000000</f>
        <v>-5.2339253307130003</v>
      </c>
      <c r="I109" s="291">
        <f>VLOOKUP($A109,'[12]KI LA Data'!$A$6:$AF$698,I$2,0)/1000000</f>
        <v>2.1487306408637248</v>
      </c>
      <c r="J109" s="315">
        <f>VLOOKUP($A109,'[12]KI LA Data'!$A$6:$AF$702,J$2,0)</f>
        <v>0.5</v>
      </c>
      <c r="K109" s="317" t="str">
        <f>IF(F109="","",IFERROR(VLOOKUP($A109,'[12]KI LA Data'!$B$6:$AF$701,K$2-K$1,0)/1000000,IF($C109="SC",F109,"")))</f>
        <v/>
      </c>
      <c r="L109" s="291">
        <f>IF(F109="","",IFERROR(VLOOKUP($A109,'[12]KI LA Data'!$C$6:$AF$701,L$2-L$1,0)/1000000,IF($C109="SD",F109,"")))</f>
        <v>0.41393126046299999</v>
      </c>
      <c r="M109" s="317" t="str">
        <f>IF(F109="","",IFERROR(VLOOKUP($A109,'[12]KI LA Data'!$D$6:$AF$701,M$2-M$1,0)/1000000,""))</f>
        <v/>
      </c>
      <c r="N109" s="317" t="str">
        <f>IF(F109="","",IFERROR(VLOOKUP($A109,'[12]KI LA Data'!$E$6:$AF$701,N$2-N$1,0)/1000000,""))</f>
        <v/>
      </c>
      <c r="O109" s="315" t="str">
        <f>IF(F109="","",IFERROR(VLOOKUP($A109,'[12]KI LA Data'!$F$6:$AF$701,O$2-O$1,0)/1000000,""))</f>
        <v/>
      </c>
      <c r="P109" s="317" t="str">
        <f>IFERROR(VLOOKUP($A109,'[12]KI LA Data'!$B$6:$AF$701,P$2-P$1,0)/1000000,IF($C109="SC",G109,""))</f>
        <v/>
      </c>
      <c r="Q109" s="291">
        <f>IFERROR(VLOOKUP($A109,'[12]KI LA Data'!$C$6:$AF$701,Q$2-Q$1,0)/1000000,IF($C109="SD",G109,""))</f>
        <v>2.3229520441769997</v>
      </c>
      <c r="R109" s="317" t="str">
        <f>IFERROR(VLOOKUP($A109,'[12]KI LA Data'!$D$6:$AF$701,R$2-R$1,0)/1000000,"")</f>
        <v/>
      </c>
      <c r="S109" s="317" t="str">
        <f>IFERROR(VLOOKUP($A109,'[12]KI LA Data'!$E$6:$AF$701,S$2-S$1,0)/1000000,"")</f>
        <v/>
      </c>
      <c r="T109" s="315" t="str">
        <f>IFERROR(VLOOKUP($A109,'[12]KI LA Data'!$F$6:$AF$701,T$2-T$1,0)/1000000,"")</f>
        <v/>
      </c>
      <c r="U109" s="317" t="str">
        <f t="shared" si="9"/>
        <v/>
      </c>
      <c r="V109" s="291">
        <f t="shared" si="9"/>
        <v>2.7368833046399996</v>
      </c>
      <c r="W109" s="317" t="str">
        <f t="shared" si="9"/>
        <v/>
      </c>
      <c r="X109" s="317" t="str">
        <f t="shared" si="9"/>
        <v/>
      </c>
      <c r="Y109" s="315" t="str">
        <f t="shared" si="8"/>
        <v/>
      </c>
      <c r="Z109" s="289"/>
      <c r="AA109" s="289" t="str">
        <f>VLOOKUP(A109,'[12]LA Data'!$A$35:$F$417,6,0)</f>
        <v>EM</v>
      </c>
    </row>
    <row r="110" spans="1:27" ht="15.75">
      <c r="A110" s="309" t="s">
        <v>840</v>
      </c>
      <c r="B110" s="309" t="s">
        <v>841</v>
      </c>
      <c r="C110" s="309" t="s">
        <v>726</v>
      </c>
      <c r="D110" s="316" t="s">
        <v>842</v>
      </c>
      <c r="E110" s="291">
        <f t="shared" si="10"/>
        <v>63.802682545287006</v>
      </c>
      <c r="F110" s="291">
        <f>IF(VLOOKUP($A110,'[12]KI LA Data'!$A$6:$AF$698,F$2,0)/1000000&lt;0,"",VLOOKUP($A110,'[12]KI LA Data'!$A$6:$AF$698,F$2,0)/1000000)</f>
        <v>12.494428671437001</v>
      </c>
      <c r="G110" s="291">
        <f>VLOOKUP($A110,'[12]KI LA Data'!$A$6:$AF$698,G$2,0)/1000000</f>
        <v>51.308253873850006</v>
      </c>
      <c r="H110" s="291">
        <f>VLOOKUP($A110,'[12]KI LA Data'!$A$6:$AF$698,H$2,0)/1000000</f>
        <v>13.882964650497001</v>
      </c>
      <c r="I110" s="291">
        <f>VLOOKUP($A110,'[12]KI LA Data'!$A$6:$AF$698,I$2,0)/1000000</f>
        <v>47.460134833311251</v>
      </c>
      <c r="J110" s="315">
        <f>VLOOKUP($A110,'[12]KI LA Data'!$A$6:$AF$702,J$2,0)</f>
        <v>0</v>
      </c>
      <c r="K110" s="317">
        <f>IF(F110="","",IFERROR(VLOOKUP($A110,'[12]KI LA Data'!$B$6:$AF$701,K$2-K$1,0)/1000000,IF($C110="SC",F110,"")))</f>
        <v>12.180919672147001</v>
      </c>
      <c r="L110" s="291">
        <f>IF(F110="","",IFERROR(VLOOKUP($A110,'[12]KI LA Data'!$C$6:$AF$701,L$2-L$1,0)/1000000,IF($C110="SD",F110,"")))</f>
        <v>0.31350899929000003</v>
      </c>
      <c r="M110" s="317" t="str">
        <f>IF(F110="","",IFERROR(VLOOKUP($A110,'[12]KI LA Data'!$D$6:$AF$701,M$2-M$1,0)/1000000,""))</f>
        <v/>
      </c>
      <c r="N110" s="317" t="str">
        <f>IF(F110="","",IFERROR(VLOOKUP($A110,'[12]KI LA Data'!$E$6:$AF$701,N$2-N$1,0)/1000000,""))</f>
        <v/>
      </c>
      <c r="O110" s="315" t="str">
        <f>IF(F110="","",IFERROR(VLOOKUP($A110,'[12]KI LA Data'!$F$6:$AF$701,O$2-O$1,0)/1000000,""))</f>
        <v/>
      </c>
      <c r="P110" s="317">
        <f>IFERROR(VLOOKUP($A110,'[12]KI LA Data'!$B$6:$AF$701,P$2-P$1,0)/1000000,IF($C110="SC",G110,""))</f>
        <v>41.910780394557001</v>
      </c>
      <c r="Q110" s="291">
        <f>IFERROR(VLOOKUP($A110,'[12]KI LA Data'!$C$6:$AF$701,Q$2-Q$1,0)/1000000,IF($C110="SD",G110,""))</f>
        <v>9.3974734792929997</v>
      </c>
      <c r="R110" s="317" t="str">
        <f>IFERROR(VLOOKUP($A110,'[12]KI LA Data'!$D$6:$AF$701,R$2-R$1,0)/1000000,"")</f>
        <v/>
      </c>
      <c r="S110" s="317" t="str">
        <f>IFERROR(VLOOKUP($A110,'[12]KI LA Data'!$E$6:$AF$701,S$2-S$1,0)/1000000,"")</f>
        <v/>
      </c>
      <c r="T110" s="315" t="str">
        <f>IFERROR(VLOOKUP($A110,'[12]KI LA Data'!$F$6:$AF$701,T$2-T$1,0)/1000000,"")</f>
        <v/>
      </c>
      <c r="U110" s="317">
        <f t="shared" si="9"/>
        <v>54.091700066704</v>
      </c>
      <c r="V110" s="291">
        <f t="shared" si="9"/>
        <v>9.7109824785830003</v>
      </c>
      <c r="W110" s="317" t="str">
        <f t="shared" si="9"/>
        <v/>
      </c>
      <c r="X110" s="317" t="str">
        <f t="shared" si="9"/>
        <v/>
      </c>
      <c r="Y110" s="315" t="str">
        <f t="shared" si="8"/>
        <v/>
      </c>
      <c r="Z110" s="289"/>
      <c r="AA110" s="289" t="str">
        <f>VLOOKUP(A110,'[12]LA Data'!$A$35:$F$417,6,0)</f>
        <v>YH</v>
      </c>
    </row>
    <row r="111" spans="1:27" ht="15.75">
      <c r="A111" s="309" t="s">
        <v>396</v>
      </c>
      <c r="B111" s="309" t="s">
        <v>397</v>
      </c>
      <c r="C111" s="309" t="s">
        <v>39</v>
      </c>
      <c r="D111" s="316" t="s">
        <v>398</v>
      </c>
      <c r="E111" s="291">
        <f t="shared" si="10"/>
        <v>3.4667360814190005</v>
      </c>
      <c r="F111" s="291">
        <f>IF(VLOOKUP($A111,'[12]KI LA Data'!$A$6:$AF$698,F$2,0)/1000000&lt;0,"",VLOOKUP($A111,'[12]KI LA Data'!$A$6:$AF$698,F$2,0)/1000000)</f>
        <v>0.38288657652800001</v>
      </c>
      <c r="G111" s="291">
        <f>VLOOKUP($A111,'[12]KI LA Data'!$A$6:$AF$698,G$2,0)/1000000</f>
        <v>3.0838495048910004</v>
      </c>
      <c r="H111" s="291">
        <f>VLOOKUP($A111,'[12]KI LA Data'!$A$6:$AF$698,H$2,0)/1000000</f>
        <v>-18.446315842272</v>
      </c>
      <c r="I111" s="291">
        <f>VLOOKUP($A111,'[12]KI LA Data'!$A$6:$AF$698,I$2,0)/1000000</f>
        <v>2.8525607920241751</v>
      </c>
      <c r="J111" s="315">
        <f>VLOOKUP($A111,'[12]KI LA Data'!$A$6:$AF$702,J$2,0)</f>
        <v>0.5</v>
      </c>
      <c r="K111" s="317" t="str">
        <f>IF(F111="","",IFERROR(VLOOKUP($A111,'[12]KI LA Data'!$B$6:$AF$701,K$2-K$1,0)/1000000,IF($C111="SC",F111,"")))</f>
        <v/>
      </c>
      <c r="L111" s="291">
        <f>IF(F111="","",IFERROR(VLOOKUP($A111,'[12]KI LA Data'!$C$6:$AF$701,L$2-L$1,0)/1000000,IF($C111="SD",F111,"")))</f>
        <v>0.38288657652800001</v>
      </c>
      <c r="M111" s="317" t="str">
        <f>IF(F111="","",IFERROR(VLOOKUP($A111,'[12]KI LA Data'!$D$6:$AF$701,M$2-M$1,0)/1000000,""))</f>
        <v/>
      </c>
      <c r="N111" s="317" t="str">
        <f>IF(F111="","",IFERROR(VLOOKUP($A111,'[12]KI LA Data'!$E$6:$AF$701,N$2-N$1,0)/1000000,""))</f>
        <v/>
      </c>
      <c r="O111" s="315" t="str">
        <f>IF(F111="","",IFERROR(VLOOKUP($A111,'[12]KI LA Data'!$F$6:$AF$701,O$2-O$1,0)/1000000,""))</f>
        <v/>
      </c>
      <c r="P111" s="317" t="str">
        <f>IFERROR(VLOOKUP($A111,'[12]KI LA Data'!$B$6:$AF$701,P$2-P$1,0)/1000000,IF($C111="SC",G111,""))</f>
        <v/>
      </c>
      <c r="Q111" s="291">
        <f>IFERROR(VLOOKUP($A111,'[12]KI LA Data'!$C$6:$AF$701,Q$2-Q$1,0)/1000000,IF($C111="SD",G111,""))</f>
        <v>3.0838495048910004</v>
      </c>
      <c r="R111" s="317" t="str">
        <f>IFERROR(VLOOKUP($A111,'[12]KI LA Data'!$D$6:$AF$701,R$2-R$1,0)/1000000,"")</f>
        <v/>
      </c>
      <c r="S111" s="317" t="str">
        <f>IFERROR(VLOOKUP($A111,'[12]KI LA Data'!$E$6:$AF$701,S$2-S$1,0)/1000000,"")</f>
        <v/>
      </c>
      <c r="T111" s="315" t="str">
        <f>IFERROR(VLOOKUP($A111,'[12]KI LA Data'!$F$6:$AF$701,T$2-T$1,0)/1000000,"")</f>
        <v/>
      </c>
      <c r="U111" s="317" t="str">
        <f t="shared" si="9"/>
        <v/>
      </c>
      <c r="V111" s="291">
        <f t="shared" si="9"/>
        <v>3.4667360814190005</v>
      </c>
      <c r="W111" s="317" t="str">
        <f t="shared" si="9"/>
        <v/>
      </c>
      <c r="X111" s="317" t="str">
        <f t="shared" si="9"/>
        <v/>
      </c>
      <c r="Y111" s="315" t="str">
        <f t="shared" si="8"/>
        <v/>
      </c>
      <c r="Z111" s="289"/>
      <c r="AA111" s="289" t="str">
        <f>VLOOKUP(A111,'[12]LA Data'!$A$35:$F$417,6,0)</f>
        <v>WM</v>
      </c>
    </row>
    <row r="112" spans="1:27" ht="15.75">
      <c r="A112" s="309" t="s">
        <v>921</v>
      </c>
      <c r="B112" s="309" t="s">
        <v>922</v>
      </c>
      <c r="C112" s="309" t="s">
        <v>730</v>
      </c>
      <c r="D112" s="316" t="s">
        <v>923</v>
      </c>
      <c r="E112" s="291">
        <f t="shared" si="10"/>
        <v>87.321548437082996</v>
      </c>
      <c r="F112" s="291">
        <f>IF(VLOOKUP($A112,'[12]KI LA Data'!$A$6:$AF$698,F$2,0)/1000000&lt;0,"",VLOOKUP($A112,'[12]KI LA Data'!$A$6:$AF$698,F$2,0)/1000000)</f>
        <v>14.966014988815001</v>
      </c>
      <c r="G112" s="291">
        <f>VLOOKUP($A112,'[12]KI LA Data'!$A$6:$AF$698,G$2,0)/1000000</f>
        <v>72.355533448267991</v>
      </c>
      <c r="H112" s="291">
        <f>VLOOKUP($A112,'[12]KI LA Data'!$A$6:$AF$698,H$2,0)/1000000</f>
        <v>60.524945328096997</v>
      </c>
      <c r="I112" s="291">
        <f>VLOOKUP($A112,'[12]KI LA Data'!$A$6:$AF$698,I$2,0)/1000000</f>
        <v>66.9288684396479</v>
      </c>
      <c r="J112" s="315">
        <f>VLOOKUP($A112,'[12]KI LA Data'!$A$6:$AF$702,J$2,0)</f>
        <v>0</v>
      </c>
      <c r="K112" s="317">
        <f>IF(F112="","",IFERROR(VLOOKUP($A112,'[12]KI LA Data'!$B$6:$AF$701,K$2-K$1,0)/1000000,IF($C112="SC",F112,"")))</f>
        <v>14.966014988815001</v>
      </c>
      <c r="L112" s="291" t="str">
        <f>IF(F112="","",IFERROR(VLOOKUP($A112,'[12]KI LA Data'!$C$6:$AF$701,L$2-L$1,0)/1000000,IF($C112="SD",F112,"")))</f>
        <v/>
      </c>
      <c r="M112" s="317" t="str">
        <f>IF(F112="","",IFERROR(VLOOKUP($A112,'[12]KI LA Data'!$D$6:$AF$701,M$2-M$1,0)/1000000,""))</f>
        <v/>
      </c>
      <c r="N112" s="317" t="str">
        <f>IF(F112="","",IFERROR(VLOOKUP($A112,'[12]KI LA Data'!$E$6:$AF$701,N$2-N$1,0)/1000000,""))</f>
        <v/>
      </c>
      <c r="O112" s="315" t="str">
        <f>IF(F112="","",IFERROR(VLOOKUP($A112,'[12]KI LA Data'!$F$6:$AF$701,O$2-O$1,0)/1000000,""))</f>
        <v/>
      </c>
      <c r="P112" s="317">
        <f>IFERROR(VLOOKUP($A112,'[12]KI LA Data'!$B$6:$AF$701,P$2-P$1,0)/1000000,IF($C112="SC",G112,""))</f>
        <v>72.355533448267991</v>
      </c>
      <c r="Q112" s="291" t="str">
        <f>IFERROR(VLOOKUP($A112,'[12]KI LA Data'!$C$6:$AF$701,Q$2-Q$1,0)/1000000,IF($C112="SD",G112,""))</f>
        <v/>
      </c>
      <c r="R112" s="317" t="str">
        <f>IFERROR(VLOOKUP($A112,'[12]KI LA Data'!$D$6:$AF$701,R$2-R$1,0)/1000000,"")</f>
        <v/>
      </c>
      <c r="S112" s="317" t="str">
        <f>IFERROR(VLOOKUP($A112,'[12]KI LA Data'!$E$6:$AF$701,S$2-S$1,0)/1000000,"")</f>
        <v/>
      </c>
      <c r="T112" s="315" t="str">
        <f>IFERROR(VLOOKUP($A112,'[12]KI LA Data'!$F$6:$AF$701,T$2-T$1,0)/1000000,"")</f>
        <v/>
      </c>
      <c r="U112" s="317">
        <f t="shared" si="9"/>
        <v>87.321548437082996</v>
      </c>
      <c r="V112" s="291" t="str">
        <f t="shared" si="9"/>
        <v/>
      </c>
      <c r="W112" s="317" t="str">
        <f t="shared" si="9"/>
        <v/>
      </c>
      <c r="X112" s="317" t="str">
        <f t="shared" si="9"/>
        <v/>
      </c>
      <c r="Y112" s="315" t="str">
        <f t="shared" si="8"/>
        <v/>
      </c>
      <c r="Z112" s="289"/>
      <c r="AA112" s="289" t="str">
        <f>VLOOKUP(A112,'[12]LA Data'!$A$35:$F$417,6,0)</f>
        <v>SE</v>
      </c>
    </row>
    <row r="113" spans="1:27" ht="15.75">
      <c r="A113" s="309" t="s">
        <v>1128</v>
      </c>
      <c r="B113" s="309" t="s">
        <v>1129</v>
      </c>
      <c r="C113" s="309" t="s">
        <v>512</v>
      </c>
      <c r="D113" s="316" t="s">
        <v>1130</v>
      </c>
      <c r="E113" s="291">
        <f t="shared" si="10"/>
        <v>11.143528052628</v>
      </c>
      <c r="F113" s="291">
        <f>IF(VLOOKUP($A113,'[12]KI LA Data'!$A$6:$AF$698,F$2,0)/1000000&lt;0,"",VLOOKUP($A113,'[12]KI LA Data'!$A$6:$AF$698,F$2,0)/1000000)</f>
        <v>3.6601054847889998</v>
      </c>
      <c r="G113" s="291">
        <f>VLOOKUP($A113,'[12]KI LA Data'!$A$6:$AF$698,G$2,0)/1000000</f>
        <v>7.4834225678390007</v>
      </c>
      <c r="H113" s="291">
        <f>VLOOKUP($A113,'[12]KI LA Data'!$A$6:$AF$698,H$2,0)/1000000</f>
        <v>4.9759729536680002</v>
      </c>
      <c r="I113" s="291">
        <f>VLOOKUP($A113,'[12]KI LA Data'!$A$6:$AF$698,I$2,0)/1000000</f>
        <v>6.9221658752510749</v>
      </c>
      <c r="J113" s="315">
        <f>VLOOKUP($A113,'[12]KI LA Data'!$A$6:$AF$702,J$2,0)</f>
        <v>0</v>
      </c>
      <c r="K113" s="317" t="str">
        <f>IF(F113="","",IFERROR(VLOOKUP($A113,'[12]KI LA Data'!$B$6:$AF$701,K$2-K$1,0)/1000000,IF($C113="SC",F113,"")))</f>
        <v/>
      </c>
      <c r="L113" s="291" t="str">
        <f>IF(F113="","",IFERROR(VLOOKUP($A113,'[12]KI LA Data'!$C$6:$AF$701,L$2-L$1,0)/1000000,IF($C113="SD",F113,"")))</f>
        <v/>
      </c>
      <c r="M113" s="317">
        <f>IF(F113="","",IFERROR(VLOOKUP($A113,'[12]KI LA Data'!$D$6:$AF$701,M$2-M$1,0)/1000000,""))</f>
        <v>3.6601054847889998</v>
      </c>
      <c r="N113" s="317" t="str">
        <f>IF(F113="","",IFERROR(VLOOKUP($A113,'[12]KI LA Data'!$E$6:$AF$701,N$2-N$1,0)/1000000,""))</f>
        <v/>
      </c>
      <c r="O113" s="315" t="str">
        <f>IF(F113="","",IFERROR(VLOOKUP($A113,'[12]KI LA Data'!$F$6:$AF$701,O$2-O$1,0)/1000000,""))</f>
        <v/>
      </c>
      <c r="P113" s="317" t="str">
        <f>IFERROR(VLOOKUP($A113,'[12]KI LA Data'!$B$6:$AF$701,P$2-P$1,0)/1000000,IF($C113="SC",G113,""))</f>
        <v/>
      </c>
      <c r="Q113" s="291" t="str">
        <f>IFERROR(VLOOKUP($A113,'[12]KI LA Data'!$C$6:$AF$701,Q$2-Q$1,0)/1000000,IF($C113="SD",G113,""))</f>
        <v/>
      </c>
      <c r="R113" s="317">
        <f>IFERROR(VLOOKUP($A113,'[12]KI LA Data'!$D$6:$AF$701,R$2-R$1,0)/1000000,"")</f>
        <v>7.4834225678390007</v>
      </c>
      <c r="S113" s="317" t="str">
        <f>IFERROR(VLOOKUP($A113,'[12]KI LA Data'!$E$6:$AF$701,S$2-S$1,0)/1000000,"")</f>
        <v/>
      </c>
      <c r="T113" s="315" t="str">
        <f>IFERROR(VLOOKUP($A113,'[12]KI LA Data'!$F$6:$AF$701,T$2-T$1,0)/1000000,"")</f>
        <v/>
      </c>
      <c r="U113" s="317" t="str">
        <f t="shared" si="9"/>
        <v/>
      </c>
      <c r="V113" s="291" t="str">
        <f t="shared" si="9"/>
        <v/>
      </c>
      <c r="W113" s="317">
        <f t="shared" si="9"/>
        <v>11.143528052628</v>
      </c>
      <c r="X113" s="317" t="str">
        <f t="shared" si="9"/>
        <v/>
      </c>
      <c r="Y113" s="315" t="str">
        <f t="shared" si="8"/>
        <v/>
      </c>
      <c r="Z113" s="289"/>
      <c r="AA113" s="289" t="str">
        <f>VLOOKUP(A113,'[12]LA Data'!$A$35:$F$417,6,0)</f>
        <v>SE</v>
      </c>
    </row>
    <row r="114" spans="1:27" ht="15.75">
      <c r="A114" s="309" t="s">
        <v>1083</v>
      </c>
      <c r="B114" s="309" t="s">
        <v>1084</v>
      </c>
      <c r="C114" s="309" t="s">
        <v>39</v>
      </c>
      <c r="D114" s="316" t="s">
        <v>1085</v>
      </c>
      <c r="E114" s="291">
        <f t="shared" si="10"/>
        <v>3.9658485395180003</v>
      </c>
      <c r="F114" s="291">
        <f>IF(VLOOKUP($A114,'[12]KI LA Data'!$A$6:$AF$698,F$2,0)/1000000&lt;0,"",VLOOKUP($A114,'[12]KI LA Data'!$A$6:$AF$698,F$2,0)/1000000)</f>
        <v>0.445460232357</v>
      </c>
      <c r="G114" s="291">
        <f>VLOOKUP($A114,'[12]KI LA Data'!$A$6:$AF$698,G$2,0)/1000000</f>
        <v>3.5203883071610003</v>
      </c>
      <c r="H114" s="291">
        <f>VLOOKUP($A114,'[12]KI LA Data'!$A$6:$AF$698,H$2,0)/1000000</f>
        <v>-10.662405198737</v>
      </c>
      <c r="I114" s="291">
        <f>VLOOKUP($A114,'[12]KI LA Data'!$A$6:$AF$698,I$2,0)/1000000</f>
        <v>3.2563591841239252</v>
      </c>
      <c r="J114" s="315">
        <f>VLOOKUP($A114,'[12]KI LA Data'!$A$6:$AF$702,J$2,0)</f>
        <v>0.5</v>
      </c>
      <c r="K114" s="317" t="str">
        <f>IF(F114="","",IFERROR(VLOOKUP($A114,'[12]KI LA Data'!$B$6:$AF$701,K$2-K$1,0)/1000000,IF($C114="SC",F114,"")))</f>
        <v/>
      </c>
      <c r="L114" s="291">
        <f>IF(F114="","",IFERROR(VLOOKUP($A114,'[12]KI LA Data'!$C$6:$AF$701,L$2-L$1,0)/1000000,IF($C114="SD",F114,"")))</f>
        <v>0.445460232357</v>
      </c>
      <c r="M114" s="317" t="str">
        <f>IF(F114="","",IFERROR(VLOOKUP($A114,'[12]KI LA Data'!$D$6:$AF$701,M$2-M$1,0)/1000000,""))</f>
        <v/>
      </c>
      <c r="N114" s="317" t="str">
        <f>IF(F114="","",IFERROR(VLOOKUP($A114,'[12]KI LA Data'!$E$6:$AF$701,N$2-N$1,0)/1000000,""))</f>
        <v/>
      </c>
      <c r="O114" s="315" t="str">
        <f>IF(F114="","",IFERROR(VLOOKUP($A114,'[12]KI LA Data'!$F$6:$AF$701,O$2-O$1,0)/1000000,""))</f>
        <v/>
      </c>
      <c r="P114" s="317" t="str">
        <f>IFERROR(VLOOKUP($A114,'[12]KI LA Data'!$B$6:$AF$701,P$2-P$1,0)/1000000,IF($C114="SC",G114,""))</f>
        <v/>
      </c>
      <c r="Q114" s="291">
        <f>IFERROR(VLOOKUP($A114,'[12]KI LA Data'!$C$6:$AF$701,Q$2-Q$1,0)/1000000,IF($C114="SD",G114,""))</f>
        <v>3.5203883071610003</v>
      </c>
      <c r="R114" s="317" t="str">
        <f>IFERROR(VLOOKUP($A114,'[12]KI LA Data'!$D$6:$AF$701,R$2-R$1,0)/1000000,"")</f>
        <v/>
      </c>
      <c r="S114" s="317" t="str">
        <f>IFERROR(VLOOKUP($A114,'[12]KI LA Data'!$E$6:$AF$701,S$2-S$1,0)/1000000,"")</f>
        <v/>
      </c>
      <c r="T114" s="315" t="str">
        <f>IFERROR(VLOOKUP($A114,'[12]KI LA Data'!$F$6:$AF$701,T$2-T$1,0)/1000000,"")</f>
        <v/>
      </c>
      <c r="U114" s="317" t="str">
        <f t="shared" si="9"/>
        <v/>
      </c>
      <c r="V114" s="291">
        <f t="shared" si="9"/>
        <v>3.9658485395180003</v>
      </c>
      <c r="W114" s="317" t="str">
        <f t="shared" si="9"/>
        <v/>
      </c>
      <c r="X114" s="317" t="str">
        <f t="shared" si="9"/>
        <v/>
      </c>
      <c r="Y114" s="315" t="str">
        <f t="shared" si="8"/>
        <v/>
      </c>
      <c r="Z114" s="289"/>
      <c r="AA114" s="289" t="str">
        <f>VLOOKUP(A114,'[12]LA Data'!$A$35:$F$417,6,0)</f>
        <v>SE</v>
      </c>
    </row>
    <row r="115" spans="1:27" ht="15.75">
      <c r="A115" s="309" t="s">
        <v>81</v>
      </c>
      <c r="B115" s="309" t="s">
        <v>82</v>
      </c>
      <c r="C115" s="309" t="s">
        <v>39</v>
      </c>
      <c r="D115" s="316" t="s">
        <v>83</v>
      </c>
      <c r="E115" s="291">
        <f t="shared" si="10"/>
        <v>2.730314806679</v>
      </c>
      <c r="F115" s="291">
        <f>IF(VLOOKUP($A115,'[12]KI LA Data'!$A$6:$AF$698,F$2,0)/1000000&lt;0,"",VLOOKUP($A115,'[12]KI LA Data'!$A$6:$AF$698,F$2,0)/1000000)</f>
        <v>0.239938535516</v>
      </c>
      <c r="G115" s="291">
        <f>VLOOKUP($A115,'[12]KI LA Data'!$A$6:$AF$698,G$2,0)/1000000</f>
        <v>2.490376271163</v>
      </c>
      <c r="H115" s="291">
        <f>VLOOKUP($A115,'[12]KI LA Data'!$A$6:$AF$698,H$2,0)/1000000</f>
        <v>-19.363889339768001</v>
      </c>
      <c r="I115" s="291">
        <f>VLOOKUP($A115,'[12]KI LA Data'!$A$6:$AF$698,I$2,0)/1000000</f>
        <v>2.3035980508257752</v>
      </c>
      <c r="J115" s="315">
        <f>VLOOKUP($A115,'[12]KI LA Data'!$A$6:$AF$702,J$2,0)</f>
        <v>0.5</v>
      </c>
      <c r="K115" s="317" t="str">
        <f>IF(F115="","",IFERROR(VLOOKUP($A115,'[12]KI LA Data'!$B$6:$AF$701,K$2-K$1,0)/1000000,IF($C115="SC",F115,"")))</f>
        <v/>
      </c>
      <c r="L115" s="291">
        <f>IF(F115="","",IFERROR(VLOOKUP($A115,'[12]KI LA Data'!$C$6:$AF$701,L$2-L$1,0)/1000000,IF($C115="SD",F115,"")))</f>
        <v>0.239938535516</v>
      </c>
      <c r="M115" s="317" t="str">
        <f>IF(F115="","",IFERROR(VLOOKUP($A115,'[12]KI LA Data'!$D$6:$AF$701,M$2-M$1,0)/1000000,""))</f>
        <v/>
      </c>
      <c r="N115" s="317" t="str">
        <f>IF(F115="","",IFERROR(VLOOKUP($A115,'[12]KI LA Data'!$E$6:$AF$701,N$2-N$1,0)/1000000,""))</f>
        <v/>
      </c>
      <c r="O115" s="315" t="str">
        <f>IF(F115="","",IFERROR(VLOOKUP($A115,'[12]KI LA Data'!$F$6:$AF$701,O$2-O$1,0)/1000000,""))</f>
        <v/>
      </c>
      <c r="P115" s="317" t="str">
        <f>IFERROR(VLOOKUP($A115,'[12]KI LA Data'!$B$6:$AF$701,P$2-P$1,0)/1000000,IF($C115="SC",G115,""))</f>
        <v/>
      </c>
      <c r="Q115" s="291">
        <f>IFERROR(VLOOKUP($A115,'[12]KI LA Data'!$C$6:$AF$701,Q$2-Q$1,0)/1000000,IF($C115="SD",G115,""))</f>
        <v>2.490376271163</v>
      </c>
      <c r="R115" s="317" t="str">
        <f>IFERROR(VLOOKUP($A115,'[12]KI LA Data'!$D$6:$AF$701,R$2-R$1,0)/1000000,"")</f>
        <v/>
      </c>
      <c r="S115" s="317" t="str">
        <f>IFERROR(VLOOKUP($A115,'[12]KI LA Data'!$E$6:$AF$701,S$2-S$1,0)/1000000,"")</f>
        <v/>
      </c>
      <c r="T115" s="315" t="str">
        <f>IFERROR(VLOOKUP($A115,'[12]KI LA Data'!$F$6:$AF$701,T$2-T$1,0)/1000000,"")</f>
        <v/>
      </c>
      <c r="U115" s="317" t="str">
        <f t="shared" si="9"/>
        <v/>
      </c>
      <c r="V115" s="291">
        <f t="shared" si="9"/>
        <v>2.730314806679</v>
      </c>
      <c r="W115" s="317" t="str">
        <f t="shared" si="9"/>
        <v/>
      </c>
      <c r="X115" s="317" t="str">
        <f t="shared" si="9"/>
        <v/>
      </c>
      <c r="Y115" s="315" t="str">
        <f t="shared" si="8"/>
        <v/>
      </c>
      <c r="Z115" s="289"/>
      <c r="AA115" s="289" t="str">
        <f>VLOOKUP(A115,'[12]LA Data'!$A$35:$F$417,6,0)</f>
        <v>SE</v>
      </c>
    </row>
    <row r="116" spans="1:27" ht="15.75">
      <c r="A116" s="309" t="s">
        <v>777</v>
      </c>
      <c r="B116" s="309" t="s">
        <v>778</v>
      </c>
      <c r="C116" s="309" t="s">
        <v>39</v>
      </c>
      <c r="D116" s="316" t="s">
        <v>779</v>
      </c>
      <c r="E116" s="291">
        <f t="shared" si="10"/>
        <v>1.7410228524269999</v>
      </c>
      <c r="F116" s="291">
        <f>IF(VLOOKUP($A116,'[12]KI LA Data'!$A$6:$AF$698,F$2,0)/1000000&lt;0,"",VLOOKUP($A116,'[12]KI LA Data'!$A$6:$AF$698,F$2,0)/1000000)</f>
        <v>8.7295973175E-2</v>
      </c>
      <c r="G116" s="291">
        <f>VLOOKUP($A116,'[12]KI LA Data'!$A$6:$AF$698,G$2,0)/1000000</f>
        <v>1.6537268792519999</v>
      </c>
      <c r="H116" s="291">
        <f>VLOOKUP($A116,'[12]KI LA Data'!$A$6:$AF$698,H$2,0)/1000000</f>
        <v>-6.5828054002550003</v>
      </c>
      <c r="I116" s="291">
        <f>VLOOKUP($A116,'[12]KI LA Data'!$A$6:$AF$698,I$2,0)/1000000</f>
        <v>1.5296973633081001</v>
      </c>
      <c r="J116" s="315">
        <f>VLOOKUP($A116,'[12]KI LA Data'!$A$6:$AF$702,J$2,0)</f>
        <v>0.5</v>
      </c>
      <c r="K116" s="317" t="str">
        <f>IF(F116="","",IFERROR(VLOOKUP($A116,'[12]KI LA Data'!$B$6:$AF$701,K$2-K$1,0)/1000000,IF($C116="SC",F116,"")))</f>
        <v/>
      </c>
      <c r="L116" s="291">
        <f>IF(F116="","",IFERROR(VLOOKUP($A116,'[12]KI LA Data'!$C$6:$AF$701,L$2-L$1,0)/1000000,IF($C116="SD",F116,"")))</f>
        <v>8.7295973175E-2</v>
      </c>
      <c r="M116" s="317" t="str">
        <f>IF(F116="","",IFERROR(VLOOKUP($A116,'[12]KI LA Data'!$D$6:$AF$701,M$2-M$1,0)/1000000,""))</f>
        <v/>
      </c>
      <c r="N116" s="317" t="str">
        <f>IF(F116="","",IFERROR(VLOOKUP($A116,'[12]KI LA Data'!$E$6:$AF$701,N$2-N$1,0)/1000000,""))</f>
        <v/>
      </c>
      <c r="O116" s="315" t="str">
        <f>IF(F116="","",IFERROR(VLOOKUP($A116,'[12]KI LA Data'!$F$6:$AF$701,O$2-O$1,0)/1000000,""))</f>
        <v/>
      </c>
      <c r="P116" s="317" t="str">
        <f>IFERROR(VLOOKUP($A116,'[12]KI LA Data'!$B$6:$AF$701,P$2-P$1,0)/1000000,IF($C116="SC",G116,""))</f>
        <v/>
      </c>
      <c r="Q116" s="291">
        <f>IFERROR(VLOOKUP($A116,'[12]KI LA Data'!$C$6:$AF$701,Q$2-Q$1,0)/1000000,IF($C116="SD",G116,""))</f>
        <v>1.6537268792519999</v>
      </c>
      <c r="R116" s="317" t="str">
        <f>IFERROR(VLOOKUP($A116,'[12]KI LA Data'!$D$6:$AF$701,R$2-R$1,0)/1000000,"")</f>
        <v/>
      </c>
      <c r="S116" s="317" t="str">
        <f>IFERROR(VLOOKUP($A116,'[12]KI LA Data'!$E$6:$AF$701,S$2-S$1,0)/1000000,"")</f>
        <v/>
      </c>
      <c r="T116" s="315" t="str">
        <f>IFERROR(VLOOKUP($A116,'[12]KI LA Data'!$F$6:$AF$701,T$2-T$1,0)/1000000,"")</f>
        <v/>
      </c>
      <c r="U116" s="317" t="str">
        <f t="shared" si="9"/>
        <v/>
      </c>
      <c r="V116" s="291">
        <f t="shared" si="9"/>
        <v>1.7410228524269999</v>
      </c>
      <c r="W116" s="317" t="str">
        <f t="shared" si="9"/>
        <v/>
      </c>
      <c r="X116" s="317" t="str">
        <f t="shared" si="9"/>
        <v/>
      </c>
      <c r="Y116" s="315" t="str">
        <f t="shared" si="8"/>
        <v/>
      </c>
      <c r="Z116" s="289"/>
      <c r="AA116" s="289" t="str">
        <f>VLOOKUP(A116,'[12]LA Data'!$A$35:$F$417,6,0)</f>
        <v>NW</v>
      </c>
    </row>
    <row r="117" spans="1:27" ht="15.75">
      <c r="A117" s="309" t="s">
        <v>438</v>
      </c>
      <c r="B117" s="309" t="s">
        <v>439</v>
      </c>
      <c r="C117" s="309" t="s">
        <v>39</v>
      </c>
      <c r="D117" s="316" t="s">
        <v>440</v>
      </c>
      <c r="E117" s="291">
        <f t="shared" si="10"/>
        <v>2.2443124399089998</v>
      </c>
      <c r="F117" s="291">
        <v>0</v>
      </c>
      <c r="G117" s="291">
        <f>VLOOKUP($A117,'[12]KI LA Data'!$A$6:$AF$698,G$2,0)/1000000</f>
        <v>2.2443124399089998</v>
      </c>
      <c r="H117" s="291">
        <f>VLOOKUP($A117,'[12]KI LA Data'!$A$6:$AF$698,H$2,0)/1000000</f>
        <v>-22.650153413066</v>
      </c>
      <c r="I117" s="291">
        <f>VLOOKUP($A117,'[12]KI LA Data'!$A$6:$AF$698,I$2,0)/1000000</f>
        <v>2.0759890069158251</v>
      </c>
      <c r="J117" s="315">
        <f>VLOOKUP($A117,'[12]KI LA Data'!$A$6:$AF$702,J$2,0)</f>
        <v>0.5</v>
      </c>
      <c r="K117" s="317" t="str">
        <f>IF(F117="","",IFERROR(VLOOKUP($A117,'[12]KI LA Data'!$B$6:$AF$701,K$2-K$1,0)/1000000,IF($C117="SC",F117,"")))</f>
        <v/>
      </c>
      <c r="L117" s="291">
        <f>IF(F117="","",IFERROR(VLOOKUP($A117,'[12]KI LA Data'!$C$6:$AF$701,L$2-L$1,0)/1000000,IF($C117="SD",F117,"")))</f>
        <v>0</v>
      </c>
      <c r="M117" s="317" t="str">
        <f>IF(F117="","",IFERROR(VLOOKUP($A117,'[12]KI LA Data'!$D$6:$AF$701,M$2-M$1,0)/1000000,""))</f>
        <v/>
      </c>
      <c r="N117" s="317" t="str">
        <f>IF(F117="","",IFERROR(VLOOKUP($A117,'[12]KI LA Data'!$E$6:$AF$701,N$2-N$1,0)/1000000,""))</f>
        <v/>
      </c>
      <c r="O117" s="315" t="str">
        <f>IF(F117="","",IFERROR(VLOOKUP($A117,'[12]KI LA Data'!$F$6:$AF$701,O$2-O$1,0)/1000000,""))</f>
        <v/>
      </c>
      <c r="P117" s="317" t="str">
        <f>IFERROR(VLOOKUP($A117,'[12]KI LA Data'!$B$6:$AF$701,P$2-P$1,0)/1000000,IF($C117="SC",G117,""))</f>
        <v/>
      </c>
      <c r="Q117" s="291">
        <f>IFERROR(VLOOKUP($A117,'[12]KI LA Data'!$C$6:$AF$701,Q$2-Q$1,0)/1000000,IF($C117="SD",G117,""))</f>
        <v>2.2443124399089998</v>
      </c>
      <c r="R117" s="317" t="str">
        <f>IFERROR(VLOOKUP($A117,'[12]KI LA Data'!$D$6:$AF$701,R$2-R$1,0)/1000000,"")</f>
        <v/>
      </c>
      <c r="S117" s="317" t="str">
        <f>IFERROR(VLOOKUP($A117,'[12]KI LA Data'!$E$6:$AF$701,S$2-S$1,0)/1000000,"")</f>
        <v/>
      </c>
      <c r="T117" s="315" t="str">
        <f>IFERROR(VLOOKUP($A117,'[12]KI LA Data'!$F$6:$AF$701,T$2-T$1,0)/1000000,"")</f>
        <v/>
      </c>
      <c r="U117" s="317" t="str">
        <f t="shared" si="9"/>
        <v/>
      </c>
      <c r="V117" s="291">
        <f t="shared" si="9"/>
        <v>2.2443124399089998</v>
      </c>
      <c r="W117" s="317" t="str">
        <f t="shared" si="9"/>
        <v/>
      </c>
      <c r="X117" s="317" t="str">
        <f t="shared" si="9"/>
        <v/>
      </c>
      <c r="Y117" s="315" t="str">
        <f t="shared" si="8"/>
        <v/>
      </c>
      <c r="Z117" s="289"/>
      <c r="AA117" s="289" t="str">
        <f>VLOOKUP(A117,'[12]LA Data'!$A$35:$F$417,6,0)</f>
        <v>SE</v>
      </c>
    </row>
    <row r="118" spans="1:27" ht="15.75">
      <c r="A118" s="309" t="s">
        <v>685</v>
      </c>
      <c r="B118" s="309" t="s">
        <v>686</v>
      </c>
      <c r="C118" s="309" t="s">
        <v>626</v>
      </c>
      <c r="D118" s="316" t="s">
        <v>687</v>
      </c>
      <c r="E118" s="291">
        <f t="shared" si="10"/>
        <v>97.220185650220003</v>
      </c>
      <c r="F118" s="291">
        <f>IF(VLOOKUP($A118,'[12]KI LA Data'!$A$6:$AF$698,F$2,0)/1000000&lt;0,"",VLOOKUP($A118,'[12]KI LA Data'!$A$6:$AF$698,F$2,0)/1000000)</f>
        <v>25.732453034603001</v>
      </c>
      <c r="G118" s="291">
        <f>VLOOKUP($A118,'[12]KI LA Data'!$A$6:$AF$698,G$2,0)/1000000</f>
        <v>71.487732615617006</v>
      </c>
      <c r="H118" s="291">
        <f>VLOOKUP($A118,'[12]KI LA Data'!$A$6:$AF$698,H$2,0)/1000000</f>
        <v>38.065098120922002</v>
      </c>
      <c r="I118" s="291">
        <f>VLOOKUP($A118,'[12]KI LA Data'!$A$6:$AF$698,I$2,0)/1000000</f>
        <v>66.126152669445744</v>
      </c>
      <c r="J118" s="315">
        <f>VLOOKUP($A118,'[12]KI LA Data'!$A$6:$AF$702,J$2,0)</f>
        <v>0</v>
      </c>
      <c r="K118" s="317">
        <f>IF(F118="","",IFERROR(VLOOKUP($A118,'[12]KI LA Data'!$B$6:$AF$701,K$2-K$1,0)/1000000,IF($C118="SC",F118,"")))</f>
        <v>22.937168962698003</v>
      </c>
      <c r="L118" s="291">
        <f>IF(F118="","",IFERROR(VLOOKUP($A118,'[12]KI LA Data'!$C$6:$AF$701,L$2-L$1,0)/1000000,IF($C118="SD",F118,"")))</f>
        <v>2.7952840719050003</v>
      </c>
      <c r="M118" s="317" t="str">
        <f>IF(F118="","",IFERROR(VLOOKUP($A118,'[12]KI LA Data'!$D$6:$AF$701,M$2-M$1,0)/1000000,""))</f>
        <v/>
      </c>
      <c r="N118" s="317" t="str">
        <f>IF(F118="","",IFERROR(VLOOKUP($A118,'[12]KI LA Data'!$E$6:$AF$701,N$2-N$1,0)/1000000,""))</f>
        <v/>
      </c>
      <c r="O118" s="315" t="str">
        <f>IF(F118="","",IFERROR(VLOOKUP($A118,'[12]KI LA Data'!$F$6:$AF$701,O$2-O$1,0)/1000000,""))</f>
        <v/>
      </c>
      <c r="P118" s="317">
        <f>IFERROR(VLOOKUP($A118,'[12]KI LA Data'!$B$6:$AF$701,P$2-P$1,0)/1000000,IF($C118="SC",G118,""))</f>
        <v>57.356877487572994</v>
      </c>
      <c r="Q118" s="291">
        <f>IFERROR(VLOOKUP($A118,'[12]KI LA Data'!$C$6:$AF$701,Q$2-Q$1,0)/1000000,IF($C118="SD",G118,""))</f>
        <v>14.130855128042999</v>
      </c>
      <c r="R118" s="317" t="str">
        <f>IFERROR(VLOOKUP($A118,'[12]KI LA Data'!$D$6:$AF$701,R$2-R$1,0)/1000000,"")</f>
        <v/>
      </c>
      <c r="S118" s="317" t="str">
        <f>IFERROR(VLOOKUP($A118,'[12]KI LA Data'!$E$6:$AF$701,S$2-S$1,0)/1000000,"")</f>
        <v/>
      </c>
      <c r="T118" s="315" t="str">
        <f>IFERROR(VLOOKUP($A118,'[12]KI LA Data'!$F$6:$AF$701,T$2-T$1,0)/1000000,"")</f>
        <v/>
      </c>
      <c r="U118" s="317">
        <f t="shared" si="9"/>
        <v>80.294046450270997</v>
      </c>
      <c r="V118" s="291">
        <f t="shared" si="9"/>
        <v>16.926139199948</v>
      </c>
      <c r="W118" s="317" t="str">
        <f t="shared" si="9"/>
        <v/>
      </c>
      <c r="X118" s="317" t="str">
        <f t="shared" si="9"/>
        <v/>
      </c>
      <c r="Y118" s="315" t="str">
        <f t="shared" si="8"/>
        <v/>
      </c>
      <c r="Z118" s="289"/>
      <c r="AA118" s="289" t="str">
        <f>VLOOKUP(A118,'[12]LA Data'!$A$35:$F$417,6,0)</f>
        <v>L</v>
      </c>
    </row>
    <row r="119" spans="1:27" ht="15.75">
      <c r="A119" s="309" t="s">
        <v>37</v>
      </c>
      <c r="B119" s="309" t="s">
        <v>38</v>
      </c>
      <c r="C119" s="309" t="s">
        <v>39</v>
      </c>
      <c r="D119" s="316" t="s">
        <v>40</v>
      </c>
      <c r="E119" s="291">
        <f t="shared" si="10"/>
        <v>3.470502038097</v>
      </c>
      <c r="F119" s="291">
        <f>IF(VLOOKUP($A119,'[12]KI LA Data'!$A$6:$AF$698,F$2,0)/1000000&lt;0,"",VLOOKUP($A119,'[12]KI LA Data'!$A$6:$AF$698,F$2,0)/1000000)</f>
        <v>0.26041126361299999</v>
      </c>
      <c r="G119" s="291">
        <f>VLOOKUP($A119,'[12]KI LA Data'!$A$6:$AF$698,G$2,0)/1000000</f>
        <v>3.2100907744840002</v>
      </c>
      <c r="H119" s="291">
        <f>VLOOKUP($A119,'[12]KI LA Data'!$A$6:$AF$698,H$2,0)/1000000</f>
        <v>-10.513338095947999</v>
      </c>
      <c r="I119" s="291">
        <f>VLOOKUP($A119,'[12]KI LA Data'!$A$6:$AF$698,I$2,0)/1000000</f>
        <v>2.9693339663977003</v>
      </c>
      <c r="J119" s="315">
        <f>VLOOKUP($A119,'[12]KI LA Data'!$A$6:$AF$702,J$2,0)</f>
        <v>0.5</v>
      </c>
      <c r="K119" s="317" t="str">
        <f>IF(F119="","",IFERROR(VLOOKUP($A119,'[12]KI LA Data'!$B$6:$AF$701,K$2-K$1,0)/1000000,IF($C119="SC",F119,"")))</f>
        <v/>
      </c>
      <c r="L119" s="291">
        <f>IF(F119="","",IFERROR(VLOOKUP($A119,'[12]KI LA Data'!$C$6:$AF$701,L$2-L$1,0)/1000000,IF($C119="SD",F119,"")))</f>
        <v>0.26041126361299999</v>
      </c>
      <c r="M119" s="317" t="str">
        <f>IF(F119="","",IFERROR(VLOOKUP($A119,'[12]KI LA Data'!$D$6:$AF$701,M$2-M$1,0)/1000000,""))</f>
        <v/>
      </c>
      <c r="N119" s="317" t="str">
        <f>IF(F119="","",IFERROR(VLOOKUP($A119,'[12]KI LA Data'!$E$6:$AF$701,N$2-N$1,0)/1000000,""))</f>
        <v/>
      </c>
      <c r="O119" s="315" t="str">
        <f>IF(F119="","",IFERROR(VLOOKUP($A119,'[12]KI LA Data'!$F$6:$AF$701,O$2-O$1,0)/1000000,""))</f>
        <v/>
      </c>
      <c r="P119" s="317" t="str">
        <f>IFERROR(VLOOKUP($A119,'[12]KI LA Data'!$B$6:$AF$701,P$2-P$1,0)/1000000,IF($C119="SC",G119,""))</f>
        <v/>
      </c>
      <c r="Q119" s="291">
        <f>IFERROR(VLOOKUP($A119,'[12]KI LA Data'!$C$6:$AF$701,Q$2-Q$1,0)/1000000,IF($C119="SD",G119,""))</f>
        <v>3.2100907744840002</v>
      </c>
      <c r="R119" s="317" t="str">
        <f>IFERROR(VLOOKUP($A119,'[12]KI LA Data'!$D$6:$AF$701,R$2-R$1,0)/1000000,"")</f>
        <v/>
      </c>
      <c r="S119" s="317" t="str">
        <f>IFERROR(VLOOKUP($A119,'[12]KI LA Data'!$E$6:$AF$701,S$2-S$1,0)/1000000,"")</f>
        <v/>
      </c>
      <c r="T119" s="315" t="str">
        <f>IFERROR(VLOOKUP($A119,'[12]KI LA Data'!$F$6:$AF$701,T$2-T$1,0)/1000000,"")</f>
        <v/>
      </c>
      <c r="U119" s="317" t="str">
        <f t="shared" si="9"/>
        <v/>
      </c>
      <c r="V119" s="291">
        <f t="shared" si="9"/>
        <v>3.470502038097</v>
      </c>
      <c r="W119" s="317" t="str">
        <f t="shared" si="9"/>
        <v/>
      </c>
      <c r="X119" s="317" t="str">
        <f t="shared" si="9"/>
        <v/>
      </c>
      <c r="Y119" s="315" t="str">
        <f t="shared" si="8"/>
        <v/>
      </c>
      <c r="Z119" s="289"/>
      <c r="AA119" s="289" t="str">
        <f>VLOOKUP(A119,'[12]LA Data'!$A$35:$F$417,6,0)</f>
        <v>EE</v>
      </c>
    </row>
    <row r="120" spans="1:27" ht="15.75">
      <c r="A120" s="309" t="s">
        <v>444</v>
      </c>
      <c r="B120" s="309" t="s">
        <v>445</v>
      </c>
      <c r="C120" s="309" t="s">
        <v>39</v>
      </c>
      <c r="D120" s="316" t="s">
        <v>446</v>
      </c>
      <c r="E120" s="291">
        <f t="shared" si="10"/>
        <v>1.368486342463</v>
      </c>
      <c r="F120" s="291">
        <v>0</v>
      </c>
      <c r="G120" s="291">
        <f>VLOOKUP($A120,'[12]KI LA Data'!$A$6:$AF$698,G$2,0)/1000000</f>
        <v>1.368486342463</v>
      </c>
      <c r="H120" s="291">
        <f>VLOOKUP($A120,'[12]KI LA Data'!$A$6:$AF$698,H$2,0)/1000000</f>
        <v>-8.7022270368060006</v>
      </c>
      <c r="I120" s="291">
        <f>VLOOKUP($A120,'[12]KI LA Data'!$A$6:$AF$698,I$2,0)/1000000</f>
        <v>1.2658498667782749</v>
      </c>
      <c r="J120" s="315">
        <f>VLOOKUP($A120,'[12]KI LA Data'!$A$6:$AF$702,J$2,0)</f>
        <v>0.5</v>
      </c>
      <c r="K120" s="317" t="str">
        <f>IF(F120="","",IFERROR(VLOOKUP($A120,'[12]KI LA Data'!$B$6:$AF$701,K$2-K$1,0)/1000000,IF($C120="SC",F120,"")))</f>
        <v/>
      </c>
      <c r="L120" s="291">
        <f>IF(F120="","",IFERROR(VLOOKUP($A120,'[12]KI LA Data'!$C$6:$AF$701,L$2-L$1,0)/1000000,IF($C120="SD",F120,"")))</f>
        <v>0</v>
      </c>
      <c r="M120" s="317" t="str">
        <f>IF(F120="","",IFERROR(VLOOKUP($A120,'[12]KI LA Data'!$D$6:$AF$701,M$2-M$1,0)/1000000,""))</f>
        <v/>
      </c>
      <c r="N120" s="317" t="str">
        <f>IF(F120="","",IFERROR(VLOOKUP($A120,'[12]KI LA Data'!$E$6:$AF$701,N$2-N$1,0)/1000000,""))</f>
        <v/>
      </c>
      <c r="O120" s="315" t="str">
        <f>IF(F120="","",IFERROR(VLOOKUP($A120,'[12]KI LA Data'!$F$6:$AF$701,O$2-O$1,0)/1000000,""))</f>
        <v/>
      </c>
      <c r="P120" s="317" t="str">
        <f>IFERROR(VLOOKUP($A120,'[12]KI LA Data'!$B$6:$AF$701,P$2-P$1,0)/1000000,IF($C120="SC",G120,""))</f>
        <v/>
      </c>
      <c r="Q120" s="291">
        <f>IFERROR(VLOOKUP($A120,'[12]KI LA Data'!$C$6:$AF$701,Q$2-Q$1,0)/1000000,IF($C120="SD",G120,""))</f>
        <v>1.368486342463</v>
      </c>
      <c r="R120" s="317" t="str">
        <f>IFERROR(VLOOKUP($A120,'[12]KI LA Data'!$D$6:$AF$701,R$2-R$1,0)/1000000,"")</f>
        <v/>
      </c>
      <c r="S120" s="317" t="str">
        <f>IFERROR(VLOOKUP($A120,'[12]KI LA Data'!$E$6:$AF$701,S$2-S$1,0)/1000000,"")</f>
        <v/>
      </c>
      <c r="T120" s="315" t="str">
        <f>IFERROR(VLOOKUP($A120,'[12]KI LA Data'!$F$6:$AF$701,T$2-T$1,0)/1000000,"")</f>
        <v/>
      </c>
      <c r="U120" s="317" t="str">
        <f t="shared" si="9"/>
        <v/>
      </c>
      <c r="V120" s="291">
        <f t="shared" si="9"/>
        <v>1.368486342463</v>
      </c>
      <c r="W120" s="317" t="str">
        <f t="shared" si="9"/>
        <v/>
      </c>
      <c r="X120" s="317" t="str">
        <f t="shared" si="9"/>
        <v/>
      </c>
      <c r="Y120" s="315" t="str">
        <f t="shared" si="8"/>
        <v/>
      </c>
      <c r="Z120" s="289"/>
      <c r="AA120" s="289" t="str">
        <f>VLOOKUP(A120,'[12]LA Data'!$A$35:$F$417,6,0)</f>
        <v>SE</v>
      </c>
    </row>
    <row r="121" spans="1:27" ht="15.75">
      <c r="A121" s="309" t="s">
        <v>792</v>
      </c>
      <c r="B121" s="309" t="s">
        <v>793</v>
      </c>
      <c r="C121" s="309" t="s">
        <v>39</v>
      </c>
      <c r="D121" s="316" t="s">
        <v>794</v>
      </c>
      <c r="E121" s="291">
        <f t="shared" si="10"/>
        <v>3.7660561106110002</v>
      </c>
      <c r="F121" s="291">
        <f>IF(VLOOKUP($A121,'[12]KI LA Data'!$A$6:$AF$698,F$2,0)/1000000&lt;0,"",VLOOKUP($A121,'[12]KI LA Data'!$A$6:$AF$698,F$2,0)/1000000)</f>
        <v>0.56189486238999997</v>
      </c>
      <c r="G121" s="291">
        <f>VLOOKUP($A121,'[12]KI LA Data'!$A$6:$AF$698,G$2,0)/1000000</f>
        <v>3.2041612482210002</v>
      </c>
      <c r="H121" s="291">
        <f>VLOOKUP($A121,'[12]KI LA Data'!$A$6:$AF$698,H$2,0)/1000000</f>
        <v>-6.1392177851550001</v>
      </c>
      <c r="I121" s="291">
        <f>VLOOKUP($A121,'[12]KI LA Data'!$A$6:$AF$698,I$2,0)/1000000</f>
        <v>2.963849154604425</v>
      </c>
      <c r="J121" s="315">
        <f>VLOOKUP($A121,'[12]KI LA Data'!$A$6:$AF$702,J$2,0)</f>
        <v>0.5</v>
      </c>
      <c r="K121" s="317" t="str">
        <f>IF(F121="","",IFERROR(VLOOKUP($A121,'[12]KI LA Data'!$B$6:$AF$701,K$2-K$1,0)/1000000,IF($C121="SC",F121,"")))</f>
        <v/>
      </c>
      <c r="L121" s="291">
        <f>IF(F121="","",IFERROR(VLOOKUP($A121,'[12]KI LA Data'!$C$6:$AF$701,L$2-L$1,0)/1000000,IF($C121="SD",F121,"")))</f>
        <v>0.56189486238999997</v>
      </c>
      <c r="M121" s="317" t="str">
        <f>IF(F121="","",IFERROR(VLOOKUP($A121,'[12]KI LA Data'!$D$6:$AF$701,M$2-M$1,0)/1000000,""))</f>
        <v/>
      </c>
      <c r="N121" s="317" t="str">
        <f>IF(F121="","",IFERROR(VLOOKUP($A121,'[12]KI LA Data'!$E$6:$AF$701,N$2-N$1,0)/1000000,""))</f>
        <v/>
      </c>
      <c r="O121" s="315" t="str">
        <f>IF(F121="","",IFERROR(VLOOKUP($A121,'[12]KI LA Data'!$F$6:$AF$701,O$2-O$1,0)/1000000,""))</f>
        <v/>
      </c>
      <c r="P121" s="317" t="str">
        <f>IFERROR(VLOOKUP($A121,'[12]KI LA Data'!$B$6:$AF$701,P$2-P$1,0)/1000000,IF($C121="SC",G121,""))</f>
        <v/>
      </c>
      <c r="Q121" s="291">
        <f>IFERROR(VLOOKUP($A121,'[12]KI LA Data'!$C$6:$AF$701,Q$2-Q$1,0)/1000000,IF($C121="SD",G121,""))</f>
        <v>3.2041612482210002</v>
      </c>
      <c r="R121" s="317" t="str">
        <f>IFERROR(VLOOKUP($A121,'[12]KI LA Data'!$D$6:$AF$701,R$2-R$1,0)/1000000,"")</f>
        <v/>
      </c>
      <c r="S121" s="317" t="str">
        <f>IFERROR(VLOOKUP($A121,'[12]KI LA Data'!$E$6:$AF$701,S$2-S$1,0)/1000000,"")</f>
        <v/>
      </c>
      <c r="T121" s="315" t="str">
        <f>IFERROR(VLOOKUP($A121,'[12]KI LA Data'!$F$6:$AF$701,T$2-T$1,0)/1000000,"")</f>
        <v/>
      </c>
      <c r="U121" s="317" t="str">
        <f t="shared" si="9"/>
        <v/>
      </c>
      <c r="V121" s="291">
        <f t="shared" si="9"/>
        <v>3.7660561106110002</v>
      </c>
      <c r="W121" s="317" t="str">
        <f t="shared" si="9"/>
        <v/>
      </c>
      <c r="X121" s="317" t="str">
        <f t="shared" si="9"/>
        <v/>
      </c>
      <c r="Y121" s="315" t="str">
        <f t="shared" si="8"/>
        <v/>
      </c>
      <c r="Z121" s="289"/>
      <c r="AA121" s="289" t="str">
        <f>VLOOKUP(A121,'[12]LA Data'!$A$35:$F$417,6,0)</f>
        <v>EM</v>
      </c>
    </row>
    <row r="122" spans="1:27" ht="15.75">
      <c r="A122" s="309" t="s">
        <v>1008</v>
      </c>
      <c r="B122" s="309" t="s">
        <v>1009</v>
      </c>
      <c r="C122" s="309" t="s">
        <v>730</v>
      </c>
      <c r="D122" s="316" t="s">
        <v>1010</v>
      </c>
      <c r="E122" s="291">
        <f t="shared" si="10"/>
        <v>216.00102328309003</v>
      </c>
      <c r="F122" s="291">
        <f>IF(VLOOKUP($A122,'[12]KI LA Data'!$A$6:$AF$698,F$2,0)/1000000&lt;0,"",VLOOKUP($A122,'[12]KI LA Data'!$A$6:$AF$698,F$2,0)/1000000)</f>
        <v>45.739098664004999</v>
      </c>
      <c r="G122" s="291">
        <f>VLOOKUP($A122,'[12]KI LA Data'!$A$6:$AF$698,G$2,0)/1000000</f>
        <v>170.26192461908502</v>
      </c>
      <c r="H122" s="291">
        <f>VLOOKUP($A122,'[12]KI LA Data'!$A$6:$AF$698,H$2,0)/1000000</f>
        <v>127.99544660905001</v>
      </c>
      <c r="I122" s="291">
        <f>VLOOKUP($A122,'[12]KI LA Data'!$A$6:$AF$698,I$2,0)/1000000</f>
        <v>157.49228027265363</v>
      </c>
      <c r="J122" s="315">
        <f>VLOOKUP($A122,'[12]KI LA Data'!$A$6:$AF$702,J$2,0)</f>
        <v>0</v>
      </c>
      <c r="K122" s="317">
        <f>IF(F122="","",IFERROR(VLOOKUP($A122,'[12]KI LA Data'!$B$6:$AF$701,K$2-K$1,0)/1000000,IF($C122="SC",F122,"")))</f>
        <v>45.739098664004999</v>
      </c>
      <c r="L122" s="291" t="str">
        <f>IF(F122="","",IFERROR(VLOOKUP($A122,'[12]KI LA Data'!$C$6:$AF$701,L$2-L$1,0)/1000000,IF($C122="SD",F122,"")))</f>
        <v/>
      </c>
      <c r="M122" s="317" t="str">
        <f>IF(F122="","",IFERROR(VLOOKUP($A122,'[12]KI LA Data'!$D$6:$AF$701,M$2-M$1,0)/1000000,""))</f>
        <v/>
      </c>
      <c r="N122" s="317" t="str">
        <f>IF(F122="","",IFERROR(VLOOKUP($A122,'[12]KI LA Data'!$E$6:$AF$701,N$2-N$1,0)/1000000,""))</f>
        <v/>
      </c>
      <c r="O122" s="315" t="str">
        <f>IF(F122="","",IFERROR(VLOOKUP($A122,'[12]KI LA Data'!$F$6:$AF$701,O$2-O$1,0)/1000000,""))</f>
        <v/>
      </c>
      <c r="P122" s="317">
        <f>IFERROR(VLOOKUP($A122,'[12]KI LA Data'!$B$6:$AF$701,P$2-P$1,0)/1000000,IF($C122="SC",G122,""))</f>
        <v>170.26192461908502</v>
      </c>
      <c r="Q122" s="291" t="str">
        <f>IFERROR(VLOOKUP($A122,'[12]KI LA Data'!$C$6:$AF$701,Q$2-Q$1,0)/1000000,IF($C122="SD",G122,""))</f>
        <v/>
      </c>
      <c r="R122" s="317" t="str">
        <f>IFERROR(VLOOKUP($A122,'[12]KI LA Data'!$D$6:$AF$701,R$2-R$1,0)/1000000,"")</f>
        <v/>
      </c>
      <c r="S122" s="317" t="str">
        <f>IFERROR(VLOOKUP($A122,'[12]KI LA Data'!$E$6:$AF$701,S$2-S$1,0)/1000000,"")</f>
        <v/>
      </c>
      <c r="T122" s="315" t="str">
        <f>IFERROR(VLOOKUP($A122,'[12]KI LA Data'!$F$6:$AF$701,T$2-T$1,0)/1000000,"")</f>
        <v/>
      </c>
      <c r="U122" s="317">
        <f t="shared" si="9"/>
        <v>216.00102328309003</v>
      </c>
      <c r="V122" s="291" t="str">
        <f t="shared" si="9"/>
        <v/>
      </c>
      <c r="W122" s="317" t="str">
        <f t="shared" si="9"/>
        <v/>
      </c>
      <c r="X122" s="317" t="str">
        <f t="shared" si="9"/>
        <v/>
      </c>
      <c r="Y122" s="315" t="str">
        <f t="shared" si="8"/>
        <v/>
      </c>
      <c r="Z122" s="289"/>
      <c r="AA122" s="289" t="str">
        <f>VLOOKUP(A122,'[12]LA Data'!$A$35:$F$417,6,0)</f>
        <v>EE</v>
      </c>
    </row>
    <row r="123" spans="1:27" ht="15.75">
      <c r="A123" s="309" t="s">
        <v>1152</v>
      </c>
      <c r="B123" s="309" t="s">
        <v>1153</v>
      </c>
      <c r="C123" s="309" t="s">
        <v>512</v>
      </c>
      <c r="D123" s="316" t="s">
        <v>1154</v>
      </c>
      <c r="E123" s="291">
        <f t="shared" si="10"/>
        <v>25.269865170334</v>
      </c>
      <c r="F123" s="291">
        <f>IF(VLOOKUP($A123,'[12]KI LA Data'!$A$6:$AF$698,F$2,0)/1000000&lt;0,"",VLOOKUP($A123,'[12]KI LA Data'!$A$6:$AF$698,F$2,0)/1000000)</f>
        <v>9.3467954592079998</v>
      </c>
      <c r="G123" s="291">
        <f>VLOOKUP($A123,'[12]KI LA Data'!$A$6:$AF$698,G$2,0)/1000000</f>
        <v>15.923069711125999</v>
      </c>
      <c r="H123" s="291">
        <f>VLOOKUP($A123,'[12]KI LA Data'!$A$6:$AF$698,H$2,0)/1000000</f>
        <v>9.7262162920190001</v>
      </c>
      <c r="I123" s="291">
        <f>VLOOKUP($A123,'[12]KI LA Data'!$A$6:$AF$698,I$2,0)/1000000</f>
        <v>14.72883948279155</v>
      </c>
      <c r="J123" s="315">
        <f>VLOOKUP($A123,'[12]KI LA Data'!$A$6:$AF$702,J$2,0)</f>
        <v>0</v>
      </c>
      <c r="K123" s="317" t="str">
        <f>IF(F123="","",IFERROR(VLOOKUP($A123,'[12]KI LA Data'!$B$6:$AF$701,K$2-K$1,0)/1000000,IF($C123="SC",F123,"")))</f>
        <v/>
      </c>
      <c r="L123" s="291" t="str">
        <f>IF(F123="","",IFERROR(VLOOKUP($A123,'[12]KI LA Data'!$C$6:$AF$701,L$2-L$1,0)/1000000,IF($C123="SD",F123,"")))</f>
        <v/>
      </c>
      <c r="M123" s="317">
        <f>IF(F123="","",IFERROR(VLOOKUP($A123,'[12]KI LA Data'!$D$6:$AF$701,M$2-M$1,0)/1000000,""))</f>
        <v>9.3467954592079998</v>
      </c>
      <c r="N123" s="317" t="str">
        <f>IF(F123="","",IFERROR(VLOOKUP($A123,'[12]KI LA Data'!$E$6:$AF$701,N$2-N$1,0)/1000000,""))</f>
        <v/>
      </c>
      <c r="O123" s="315" t="str">
        <f>IF(F123="","",IFERROR(VLOOKUP($A123,'[12]KI LA Data'!$F$6:$AF$701,O$2-O$1,0)/1000000,""))</f>
        <v/>
      </c>
      <c r="P123" s="317" t="str">
        <f>IFERROR(VLOOKUP($A123,'[12]KI LA Data'!$B$6:$AF$701,P$2-P$1,0)/1000000,IF($C123="SC",G123,""))</f>
        <v/>
      </c>
      <c r="Q123" s="291" t="str">
        <f>IFERROR(VLOOKUP($A123,'[12]KI LA Data'!$C$6:$AF$701,Q$2-Q$1,0)/1000000,IF($C123="SD",G123,""))</f>
        <v/>
      </c>
      <c r="R123" s="317">
        <f>IFERROR(VLOOKUP($A123,'[12]KI LA Data'!$D$6:$AF$701,R$2-R$1,0)/1000000,"")</f>
        <v>15.923069711125999</v>
      </c>
      <c r="S123" s="317" t="str">
        <f>IFERROR(VLOOKUP($A123,'[12]KI LA Data'!$E$6:$AF$701,S$2-S$1,0)/1000000,"")</f>
        <v/>
      </c>
      <c r="T123" s="315" t="str">
        <f>IFERROR(VLOOKUP($A123,'[12]KI LA Data'!$F$6:$AF$701,T$2-T$1,0)/1000000,"")</f>
        <v/>
      </c>
      <c r="U123" s="317" t="str">
        <f t="shared" si="9"/>
        <v/>
      </c>
      <c r="V123" s="291" t="str">
        <f t="shared" si="9"/>
        <v/>
      </c>
      <c r="W123" s="317">
        <f t="shared" si="9"/>
        <v>25.269865170334</v>
      </c>
      <c r="X123" s="317" t="str">
        <f t="shared" si="9"/>
        <v/>
      </c>
      <c r="Y123" s="315" t="str">
        <f t="shared" si="8"/>
        <v/>
      </c>
      <c r="Z123" s="289"/>
      <c r="AA123" s="289" t="str">
        <f>VLOOKUP(A123,'[12]LA Data'!$A$35:$F$417,6,0)</f>
        <v>EE</v>
      </c>
    </row>
    <row r="124" spans="1:27" ht="15.75">
      <c r="A124" s="309" t="s">
        <v>870</v>
      </c>
      <c r="B124" s="309" t="s">
        <v>871</v>
      </c>
      <c r="C124" s="309" t="s">
        <v>39</v>
      </c>
      <c r="D124" s="316" t="s">
        <v>872</v>
      </c>
      <c r="E124" s="291">
        <f t="shared" si="10"/>
        <v>4.8498762776939994</v>
      </c>
      <c r="F124" s="291">
        <f>IF(VLOOKUP($A124,'[12]KI LA Data'!$A$6:$AF$698,F$2,0)/1000000&lt;0,"",VLOOKUP($A124,'[12]KI LA Data'!$A$6:$AF$698,F$2,0)/1000000)</f>
        <v>0.86888574095400006</v>
      </c>
      <c r="G124" s="291">
        <f>VLOOKUP($A124,'[12]KI LA Data'!$A$6:$AF$698,G$2,0)/1000000</f>
        <v>3.9809905367399998</v>
      </c>
      <c r="H124" s="291">
        <f>VLOOKUP($A124,'[12]KI LA Data'!$A$6:$AF$698,H$2,0)/1000000</f>
        <v>-24.936338852678002</v>
      </c>
      <c r="I124" s="291">
        <f>VLOOKUP($A124,'[12]KI LA Data'!$A$6:$AF$698,I$2,0)/1000000</f>
        <v>3.6824162464844998</v>
      </c>
      <c r="J124" s="315">
        <f>VLOOKUP($A124,'[12]KI LA Data'!$A$6:$AF$702,J$2,0)</f>
        <v>0.5</v>
      </c>
      <c r="K124" s="317" t="str">
        <f>IF(F124="","",IFERROR(VLOOKUP($A124,'[12]KI LA Data'!$B$6:$AF$701,K$2-K$1,0)/1000000,IF($C124="SC",F124,"")))</f>
        <v/>
      </c>
      <c r="L124" s="291">
        <f>IF(F124="","",IFERROR(VLOOKUP($A124,'[12]KI LA Data'!$C$6:$AF$701,L$2-L$1,0)/1000000,IF($C124="SD",F124,"")))</f>
        <v>0.86888574095400006</v>
      </c>
      <c r="M124" s="317" t="str">
        <f>IF(F124="","",IFERROR(VLOOKUP($A124,'[12]KI LA Data'!$D$6:$AF$701,M$2-M$1,0)/1000000,""))</f>
        <v/>
      </c>
      <c r="N124" s="317" t="str">
        <f>IF(F124="","",IFERROR(VLOOKUP($A124,'[12]KI LA Data'!$E$6:$AF$701,N$2-N$1,0)/1000000,""))</f>
        <v/>
      </c>
      <c r="O124" s="315" t="str">
        <f>IF(F124="","",IFERROR(VLOOKUP($A124,'[12]KI LA Data'!$F$6:$AF$701,O$2-O$1,0)/1000000,""))</f>
        <v/>
      </c>
      <c r="P124" s="317" t="str">
        <f>IFERROR(VLOOKUP($A124,'[12]KI LA Data'!$B$6:$AF$701,P$2-P$1,0)/1000000,IF($C124="SC",G124,""))</f>
        <v/>
      </c>
      <c r="Q124" s="291">
        <f>IFERROR(VLOOKUP($A124,'[12]KI LA Data'!$C$6:$AF$701,Q$2-Q$1,0)/1000000,IF($C124="SD",G124,""))</f>
        <v>3.9809905367399998</v>
      </c>
      <c r="R124" s="317" t="str">
        <f>IFERROR(VLOOKUP($A124,'[12]KI LA Data'!$D$6:$AF$701,R$2-R$1,0)/1000000,"")</f>
        <v/>
      </c>
      <c r="S124" s="317" t="str">
        <f>IFERROR(VLOOKUP($A124,'[12]KI LA Data'!$E$6:$AF$701,S$2-S$1,0)/1000000,"")</f>
        <v/>
      </c>
      <c r="T124" s="315" t="str">
        <f>IFERROR(VLOOKUP($A124,'[12]KI LA Data'!$F$6:$AF$701,T$2-T$1,0)/1000000,"")</f>
        <v/>
      </c>
      <c r="U124" s="317" t="str">
        <f t="shared" si="9"/>
        <v/>
      </c>
      <c r="V124" s="291">
        <f t="shared" si="9"/>
        <v>4.8498762776939994</v>
      </c>
      <c r="W124" s="317" t="str">
        <f t="shared" si="9"/>
        <v/>
      </c>
      <c r="X124" s="317" t="str">
        <f t="shared" si="9"/>
        <v/>
      </c>
      <c r="Y124" s="315" t="str">
        <f t="shared" si="8"/>
        <v/>
      </c>
      <c r="Z124" s="289"/>
      <c r="AA124" s="289" t="str">
        <f>VLOOKUP(A124,'[12]LA Data'!$A$35:$F$417,6,0)</f>
        <v>SW</v>
      </c>
    </row>
    <row r="125" spans="1:27" ht="15.75">
      <c r="A125" s="309" t="s">
        <v>84</v>
      </c>
      <c r="B125" s="309" t="s">
        <v>85</v>
      </c>
      <c r="C125" s="309" t="s">
        <v>39</v>
      </c>
      <c r="D125" s="316" t="s">
        <v>86</v>
      </c>
      <c r="E125" s="291">
        <f t="shared" si="10"/>
        <v>1.859013366983</v>
      </c>
      <c r="F125" s="291">
        <v>0</v>
      </c>
      <c r="G125" s="291">
        <f>VLOOKUP($A125,'[12]KI LA Data'!$A$6:$AF$698,G$2,0)/1000000</f>
        <v>1.859013366983</v>
      </c>
      <c r="H125" s="291">
        <f>VLOOKUP($A125,'[12]KI LA Data'!$A$6:$AF$698,H$2,0)/1000000</f>
        <v>-14.481871303351999</v>
      </c>
      <c r="I125" s="291">
        <f>VLOOKUP($A125,'[12]KI LA Data'!$A$6:$AF$698,I$2,0)/1000000</f>
        <v>1.719587364459275</v>
      </c>
      <c r="J125" s="315">
        <f>VLOOKUP($A125,'[12]KI LA Data'!$A$6:$AF$702,J$2,0)</f>
        <v>0.5</v>
      </c>
      <c r="K125" s="317" t="str">
        <f>IF(F125="","",IFERROR(VLOOKUP($A125,'[12]KI LA Data'!$B$6:$AF$701,K$2-K$1,0)/1000000,IF($C125="SC",F125,"")))</f>
        <v/>
      </c>
      <c r="L125" s="291">
        <f>IF(F125="","",IFERROR(VLOOKUP($A125,'[12]KI LA Data'!$C$6:$AF$701,L$2-L$1,0)/1000000,IF($C125="SD",F125,"")))</f>
        <v>0</v>
      </c>
      <c r="M125" s="317" t="str">
        <f>IF(F125="","",IFERROR(VLOOKUP($A125,'[12]KI LA Data'!$D$6:$AF$701,M$2-M$1,0)/1000000,""))</f>
        <v/>
      </c>
      <c r="N125" s="317" t="str">
        <f>IF(F125="","",IFERROR(VLOOKUP($A125,'[12]KI LA Data'!$E$6:$AF$701,N$2-N$1,0)/1000000,""))</f>
        <v/>
      </c>
      <c r="O125" s="315" t="str">
        <f>IF(F125="","",IFERROR(VLOOKUP($A125,'[12]KI LA Data'!$F$6:$AF$701,O$2-O$1,0)/1000000,""))</f>
        <v/>
      </c>
      <c r="P125" s="317" t="str">
        <f>IFERROR(VLOOKUP($A125,'[12]KI LA Data'!$B$6:$AF$701,P$2-P$1,0)/1000000,IF($C125="SC",G125,""))</f>
        <v/>
      </c>
      <c r="Q125" s="291">
        <f>IFERROR(VLOOKUP($A125,'[12]KI LA Data'!$C$6:$AF$701,Q$2-Q$1,0)/1000000,IF($C125="SD",G125,""))</f>
        <v>1.859013366983</v>
      </c>
      <c r="R125" s="317" t="str">
        <f>IFERROR(VLOOKUP($A125,'[12]KI LA Data'!$D$6:$AF$701,R$2-R$1,0)/1000000,"")</f>
        <v/>
      </c>
      <c r="S125" s="317" t="str">
        <f>IFERROR(VLOOKUP($A125,'[12]KI LA Data'!$E$6:$AF$701,S$2-S$1,0)/1000000,"")</f>
        <v/>
      </c>
      <c r="T125" s="315" t="str">
        <f>IFERROR(VLOOKUP($A125,'[12]KI LA Data'!$F$6:$AF$701,T$2-T$1,0)/1000000,"")</f>
        <v/>
      </c>
      <c r="U125" s="317" t="str">
        <f t="shared" si="9"/>
        <v/>
      </c>
      <c r="V125" s="291">
        <f t="shared" si="9"/>
        <v>1.859013366983</v>
      </c>
      <c r="W125" s="317" t="str">
        <f t="shared" si="9"/>
        <v/>
      </c>
      <c r="X125" s="317" t="str">
        <f t="shared" si="9"/>
        <v/>
      </c>
      <c r="Y125" s="315" t="str">
        <f t="shared" si="8"/>
        <v/>
      </c>
      <c r="Z125" s="289"/>
      <c r="AA125" s="289" t="str">
        <f>VLOOKUP(A125,'[12]LA Data'!$A$35:$F$417,6,0)</f>
        <v>SE</v>
      </c>
    </row>
    <row r="126" spans="1:27" ht="15.75">
      <c r="A126" s="309" t="s">
        <v>369</v>
      </c>
      <c r="B126" s="309" t="s">
        <v>370</v>
      </c>
      <c r="C126" s="309" t="s">
        <v>39</v>
      </c>
      <c r="D126" s="316" t="s">
        <v>371</v>
      </c>
      <c r="E126" s="291">
        <f t="shared" si="10"/>
        <v>4.0120891339129994</v>
      </c>
      <c r="F126" s="291">
        <f>IF(VLOOKUP($A126,'[12]KI LA Data'!$A$6:$AF$698,F$2,0)/1000000&lt;0,"",VLOOKUP($A126,'[12]KI LA Data'!$A$6:$AF$698,F$2,0)/1000000)</f>
        <v>0.44380202372100003</v>
      </c>
      <c r="G126" s="291">
        <f>VLOOKUP($A126,'[12]KI LA Data'!$A$6:$AF$698,G$2,0)/1000000</f>
        <v>3.5682871101919997</v>
      </c>
      <c r="H126" s="291">
        <f>VLOOKUP($A126,'[12]KI LA Data'!$A$6:$AF$698,H$2,0)/1000000</f>
        <v>-5.8306396212870002</v>
      </c>
      <c r="I126" s="291">
        <f>VLOOKUP($A126,'[12]KI LA Data'!$A$6:$AF$698,I$2,0)/1000000</f>
        <v>3.3006655769275999</v>
      </c>
      <c r="J126" s="315">
        <f>VLOOKUP($A126,'[12]KI LA Data'!$A$6:$AF$702,J$2,0)</f>
        <v>0.5</v>
      </c>
      <c r="K126" s="317" t="str">
        <f>IF(F126="","",IFERROR(VLOOKUP($A126,'[12]KI LA Data'!$B$6:$AF$701,K$2-K$1,0)/1000000,IF($C126="SC",F126,"")))</f>
        <v/>
      </c>
      <c r="L126" s="291">
        <f>IF(F126="","",IFERROR(VLOOKUP($A126,'[12]KI LA Data'!$C$6:$AF$701,L$2-L$1,0)/1000000,IF($C126="SD",F126,"")))</f>
        <v>0.44380202372100003</v>
      </c>
      <c r="M126" s="317" t="str">
        <f>IF(F126="","",IFERROR(VLOOKUP($A126,'[12]KI LA Data'!$D$6:$AF$701,M$2-M$1,0)/1000000,""))</f>
        <v/>
      </c>
      <c r="N126" s="317" t="str">
        <f>IF(F126="","",IFERROR(VLOOKUP($A126,'[12]KI LA Data'!$E$6:$AF$701,N$2-N$1,0)/1000000,""))</f>
        <v/>
      </c>
      <c r="O126" s="315" t="str">
        <f>IF(F126="","",IFERROR(VLOOKUP($A126,'[12]KI LA Data'!$F$6:$AF$701,O$2-O$1,0)/1000000,""))</f>
        <v/>
      </c>
      <c r="P126" s="317" t="str">
        <f>IFERROR(VLOOKUP($A126,'[12]KI LA Data'!$B$6:$AF$701,P$2-P$1,0)/1000000,IF($C126="SC",G126,""))</f>
        <v/>
      </c>
      <c r="Q126" s="291">
        <f>IFERROR(VLOOKUP($A126,'[12]KI LA Data'!$C$6:$AF$701,Q$2-Q$1,0)/1000000,IF($C126="SD",G126,""))</f>
        <v>3.5682871101919997</v>
      </c>
      <c r="R126" s="317" t="str">
        <f>IFERROR(VLOOKUP($A126,'[12]KI LA Data'!$D$6:$AF$701,R$2-R$1,0)/1000000,"")</f>
        <v/>
      </c>
      <c r="S126" s="317" t="str">
        <f>IFERROR(VLOOKUP($A126,'[12]KI LA Data'!$E$6:$AF$701,S$2-S$1,0)/1000000,"")</f>
        <v/>
      </c>
      <c r="T126" s="315" t="str">
        <f>IFERROR(VLOOKUP($A126,'[12]KI LA Data'!$F$6:$AF$701,T$2-T$1,0)/1000000,"")</f>
        <v/>
      </c>
      <c r="U126" s="317" t="str">
        <f t="shared" si="9"/>
        <v/>
      </c>
      <c r="V126" s="291">
        <f t="shared" si="9"/>
        <v>4.0120891339129994</v>
      </c>
      <c r="W126" s="317" t="str">
        <f t="shared" si="9"/>
        <v/>
      </c>
      <c r="X126" s="317" t="str">
        <f t="shared" si="9"/>
        <v/>
      </c>
      <c r="Y126" s="315" t="str">
        <f t="shared" si="8"/>
        <v/>
      </c>
      <c r="Z126" s="289"/>
      <c r="AA126" s="289" t="str">
        <f>VLOOKUP(A126,'[12]LA Data'!$A$35:$F$417,6,0)</f>
        <v>EE</v>
      </c>
    </row>
    <row r="127" spans="1:27" ht="15.75">
      <c r="A127" s="309" t="s">
        <v>420</v>
      </c>
      <c r="B127" s="309" t="s">
        <v>421</v>
      </c>
      <c r="C127" s="309" t="s">
        <v>39</v>
      </c>
      <c r="D127" s="316" t="s">
        <v>422</v>
      </c>
      <c r="E127" s="291">
        <f t="shared" si="10"/>
        <v>2.3730870333</v>
      </c>
      <c r="F127" s="291">
        <f>IF(VLOOKUP($A127,'[12]KI LA Data'!$A$6:$AF$698,F$2,0)/1000000&lt;0,"",VLOOKUP($A127,'[12]KI LA Data'!$A$6:$AF$698,F$2,0)/1000000)</f>
        <v>0.44130878992399997</v>
      </c>
      <c r="G127" s="291">
        <f>VLOOKUP($A127,'[12]KI LA Data'!$A$6:$AF$698,G$2,0)/1000000</f>
        <v>1.931778243376</v>
      </c>
      <c r="H127" s="291">
        <f>VLOOKUP($A127,'[12]KI LA Data'!$A$6:$AF$698,H$2,0)/1000000</f>
        <v>-7.57717036754</v>
      </c>
      <c r="I127" s="291">
        <f>VLOOKUP($A127,'[12]KI LA Data'!$A$6:$AF$698,I$2,0)/1000000</f>
        <v>1.7868948751228002</v>
      </c>
      <c r="J127" s="315">
        <f>VLOOKUP($A127,'[12]KI LA Data'!$A$6:$AF$702,J$2,0)</f>
        <v>0.5</v>
      </c>
      <c r="K127" s="317" t="str">
        <f>IF(F127="","",IFERROR(VLOOKUP($A127,'[12]KI LA Data'!$B$6:$AF$701,K$2-K$1,0)/1000000,IF($C127="SC",F127,"")))</f>
        <v/>
      </c>
      <c r="L127" s="291">
        <f>IF(F127="","",IFERROR(VLOOKUP($A127,'[12]KI LA Data'!$C$6:$AF$701,L$2-L$1,0)/1000000,IF($C127="SD",F127,"")))</f>
        <v>0.44130878992399997</v>
      </c>
      <c r="M127" s="317" t="str">
        <f>IF(F127="","",IFERROR(VLOOKUP($A127,'[12]KI LA Data'!$D$6:$AF$701,M$2-M$1,0)/1000000,""))</f>
        <v/>
      </c>
      <c r="N127" s="317" t="str">
        <f>IF(F127="","",IFERROR(VLOOKUP($A127,'[12]KI LA Data'!$E$6:$AF$701,N$2-N$1,0)/1000000,""))</f>
        <v/>
      </c>
      <c r="O127" s="315" t="str">
        <f>IF(F127="","",IFERROR(VLOOKUP($A127,'[12]KI LA Data'!$F$6:$AF$701,O$2-O$1,0)/1000000,""))</f>
        <v/>
      </c>
      <c r="P127" s="317" t="str">
        <f>IFERROR(VLOOKUP($A127,'[12]KI LA Data'!$B$6:$AF$701,P$2-P$1,0)/1000000,IF($C127="SC",G127,""))</f>
        <v/>
      </c>
      <c r="Q127" s="291">
        <f>IFERROR(VLOOKUP($A127,'[12]KI LA Data'!$C$6:$AF$701,Q$2-Q$1,0)/1000000,IF($C127="SD",G127,""))</f>
        <v>1.931778243376</v>
      </c>
      <c r="R127" s="317" t="str">
        <f>IFERROR(VLOOKUP($A127,'[12]KI LA Data'!$D$6:$AF$701,R$2-R$1,0)/1000000,"")</f>
        <v/>
      </c>
      <c r="S127" s="317" t="str">
        <f>IFERROR(VLOOKUP($A127,'[12]KI LA Data'!$E$6:$AF$701,S$2-S$1,0)/1000000,"")</f>
        <v/>
      </c>
      <c r="T127" s="315" t="str">
        <f>IFERROR(VLOOKUP($A127,'[12]KI LA Data'!$F$6:$AF$701,T$2-T$1,0)/1000000,"")</f>
        <v/>
      </c>
      <c r="U127" s="317" t="str">
        <f t="shared" si="9"/>
        <v/>
      </c>
      <c r="V127" s="291">
        <f t="shared" si="9"/>
        <v>2.3730870333</v>
      </c>
      <c r="W127" s="317" t="str">
        <f t="shared" si="9"/>
        <v/>
      </c>
      <c r="X127" s="317" t="str">
        <f t="shared" si="9"/>
        <v/>
      </c>
      <c r="Y127" s="315" t="str">
        <f t="shared" si="8"/>
        <v/>
      </c>
      <c r="Z127" s="289"/>
      <c r="AA127" s="289" t="str">
        <f>VLOOKUP(A127,'[12]LA Data'!$A$35:$F$417,6,0)</f>
        <v>EE</v>
      </c>
    </row>
    <row r="128" spans="1:27" ht="15.75">
      <c r="A128" s="309" t="s">
        <v>63</v>
      </c>
      <c r="B128" s="309" t="s">
        <v>64</v>
      </c>
      <c r="C128" s="309" t="s">
        <v>39</v>
      </c>
      <c r="D128" s="316" t="s">
        <v>65</v>
      </c>
      <c r="E128" s="291">
        <f t="shared" si="10"/>
        <v>2.8917366701790002</v>
      </c>
      <c r="F128" s="291">
        <f>IF(VLOOKUP($A128,'[12]KI LA Data'!$A$6:$AF$698,F$2,0)/1000000&lt;0,"",VLOOKUP($A128,'[12]KI LA Data'!$A$6:$AF$698,F$2,0)/1000000)</f>
        <v>0.39310840587700002</v>
      </c>
      <c r="G128" s="291">
        <f>VLOOKUP($A128,'[12]KI LA Data'!$A$6:$AF$698,G$2,0)/1000000</f>
        <v>2.4986282643019999</v>
      </c>
      <c r="H128" s="291">
        <f>VLOOKUP($A128,'[12]KI LA Data'!$A$6:$AF$698,H$2,0)/1000000</f>
        <v>-2.5230205824129999</v>
      </c>
      <c r="I128" s="291">
        <f>VLOOKUP($A128,'[12]KI LA Data'!$A$6:$AF$698,I$2,0)/1000000</f>
        <v>2.3112311444793501</v>
      </c>
      <c r="J128" s="315">
        <f>VLOOKUP($A128,'[12]KI LA Data'!$A$6:$AF$702,J$2,0)</f>
        <v>0.5</v>
      </c>
      <c r="K128" s="317" t="str">
        <f>IF(F128="","",IFERROR(VLOOKUP($A128,'[12]KI LA Data'!$B$6:$AF$701,K$2-K$1,0)/1000000,IF($C128="SC",F128,"")))</f>
        <v/>
      </c>
      <c r="L128" s="291">
        <f>IF(F128="","",IFERROR(VLOOKUP($A128,'[12]KI LA Data'!$C$6:$AF$701,L$2-L$1,0)/1000000,IF($C128="SD",F128,"")))</f>
        <v>0.39310840587700002</v>
      </c>
      <c r="M128" s="317" t="str">
        <f>IF(F128="","",IFERROR(VLOOKUP($A128,'[12]KI LA Data'!$D$6:$AF$701,M$2-M$1,0)/1000000,""))</f>
        <v/>
      </c>
      <c r="N128" s="317" t="str">
        <f>IF(F128="","",IFERROR(VLOOKUP($A128,'[12]KI LA Data'!$E$6:$AF$701,N$2-N$1,0)/1000000,""))</f>
        <v/>
      </c>
      <c r="O128" s="315" t="str">
        <f>IF(F128="","",IFERROR(VLOOKUP($A128,'[12]KI LA Data'!$F$6:$AF$701,O$2-O$1,0)/1000000,""))</f>
        <v/>
      </c>
      <c r="P128" s="317" t="str">
        <f>IFERROR(VLOOKUP($A128,'[12]KI LA Data'!$B$6:$AF$701,P$2-P$1,0)/1000000,IF($C128="SC",G128,""))</f>
        <v/>
      </c>
      <c r="Q128" s="291">
        <f>IFERROR(VLOOKUP($A128,'[12]KI LA Data'!$C$6:$AF$701,Q$2-Q$1,0)/1000000,IF($C128="SD",G128,""))</f>
        <v>2.4986282643019999</v>
      </c>
      <c r="R128" s="317" t="str">
        <f>IFERROR(VLOOKUP($A128,'[12]KI LA Data'!$D$6:$AF$701,R$2-R$1,0)/1000000,"")</f>
        <v/>
      </c>
      <c r="S128" s="317" t="str">
        <f>IFERROR(VLOOKUP($A128,'[12]KI LA Data'!$E$6:$AF$701,S$2-S$1,0)/1000000,"")</f>
        <v/>
      </c>
      <c r="T128" s="315" t="str">
        <f>IFERROR(VLOOKUP($A128,'[12]KI LA Data'!$F$6:$AF$701,T$2-T$1,0)/1000000,"")</f>
        <v/>
      </c>
      <c r="U128" s="317" t="str">
        <f t="shared" si="9"/>
        <v/>
      </c>
      <c r="V128" s="291">
        <f t="shared" si="9"/>
        <v>2.8917366701790002</v>
      </c>
      <c r="W128" s="317" t="str">
        <f t="shared" si="9"/>
        <v/>
      </c>
      <c r="X128" s="317" t="str">
        <f t="shared" si="9"/>
        <v/>
      </c>
      <c r="Y128" s="315" t="str">
        <f t="shared" si="8"/>
        <v/>
      </c>
      <c r="Z128" s="289"/>
      <c r="AA128" s="289" t="str">
        <f>VLOOKUP(A128,'[12]LA Data'!$A$35:$F$417,6,0)</f>
        <v>SW</v>
      </c>
    </row>
    <row r="129" spans="1:27" ht="15.75">
      <c r="A129" s="309" t="s">
        <v>198</v>
      </c>
      <c r="B129" s="309" t="s">
        <v>199</v>
      </c>
      <c r="C129" s="309" t="s">
        <v>39</v>
      </c>
      <c r="D129" s="316" t="s">
        <v>200</v>
      </c>
      <c r="E129" s="291">
        <f t="shared" si="10"/>
        <v>1.9125930383450001</v>
      </c>
      <c r="F129" s="291">
        <f>IF(VLOOKUP($A129,'[12]KI LA Data'!$A$6:$AF$698,F$2,0)/1000000&lt;0,"",VLOOKUP($A129,'[12]KI LA Data'!$A$6:$AF$698,F$2,0)/1000000)</f>
        <v>4.7107565606999996E-2</v>
      </c>
      <c r="G129" s="291">
        <f>VLOOKUP($A129,'[12]KI LA Data'!$A$6:$AF$698,G$2,0)/1000000</f>
        <v>1.8654854727380001</v>
      </c>
      <c r="H129" s="291">
        <f>VLOOKUP($A129,'[12]KI LA Data'!$A$6:$AF$698,H$2,0)/1000000</f>
        <v>-7.9308558624170002</v>
      </c>
      <c r="I129" s="291">
        <f>VLOOKUP($A129,'[12]KI LA Data'!$A$6:$AF$698,I$2,0)/1000000</f>
        <v>1.7255740622826503</v>
      </c>
      <c r="J129" s="315">
        <f>VLOOKUP($A129,'[12]KI LA Data'!$A$6:$AF$702,J$2,0)</f>
        <v>0.5</v>
      </c>
      <c r="K129" s="317" t="str">
        <f>IF(F129="","",IFERROR(VLOOKUP($A129,'[12]KI LA Data'!$B$6:$AF$701,K$2-K$1,0)/1000000,IF($C129="SC",F129,"")))</f>
        <v/>
      </c>
      <c r="L129" s="291">
        <f>IF(F129="","",IFERROR(VLOOKUP($A129,'[12]KI LA Data'!$C$6:$AF$701,L$2-L$1,0)/1000000,IF($C129="SD",F129,"")))</f>
        <v>4.7107565606999996E-2</v>
      </c>
      <c r="M129" s="317" t="str">
        <f>IF(F129="","",IFERROR(VLOOKUP($A129,'[12]KI LA Data'!$D$6:$AF$701,M$2-M$1,0)/1000000,""))</f>
        <v/>
      </c>
      <c r="N129" s="317" t="str">
        <f>IF(F129="","",IFERROR(VLOOKUP($A129,'[12]KI LA Data'!$E$6:$AF$701,N$2-N$1,0)/1000000,""))</f>
        <v/>
      </c>
      <c r="O129" s="315" t="str">
        <f>IF(F129="","",IFERROR(VLOOKUP($A129,'[12]KI LA Data'!$F$6:$AF$701,O$2-O$1,0)/1000000,""))</f>
        <v/>
      </c>
      <c r="P129" s="317" t="str">
        <f>IFERROR(VLOOKUP($A129,'[12]KI LA Data'!$B$6:$AF$701,P$2-P$1,0)/1000000,IF($C129="SC",G129,""))</f>
        <v/>
      </c>
      <c r="Q129" s="291">
        <f>IFERROR(VLOOKUP($A129,'[12]KI LA Data'!$C$6:$AF$701,Q$2-Q$1,0)/1000000,IF($C129="SD",G129,""))</f>
        <v>1.8654854727380001</v>
      </c>
      <c r="R129" s="317" t="str">
        <f>IFERROR(VLOOKUP($A129,'[12]KI LA Data'!$D$6:$AF$701,R$2-R$1,0)/1000000,"")</f>
        <v/>
      </c>
      <c r="S129" s="317" t="str">
        <f>IFERROR(VLOOKUP($A129,'[12]KI LA Data'!$E$6:$AF$701,S$2-S$1,0)/1000000,"")</f>
        <v/>
      </c>
      <c r="T129" s="315" t="str">
        <f>IFERROR(VLOOKUP($A129,'[12]KI LA Data'!$F$6:$AF$701,T$2-T$1,0)/1000000,"")</f>
        <v/>
      </c>
      <c r="U129" s="317" t="str">
        <f t="shared" si="9"/>
        <v/>
      </c>
      <c r="V129" s="291">
        <f t="shared" si="9"/>
        <v>1.9125930383450001</v>
      </c>
      <c r="W129" s="317" t="str">
        <f t="shared" si="9"/>
        <v/>
      </c>
      <c r="X129" s="317" t="str">
        <f t="shared" si="9"/>
        <v/>
      </c>
      <c r="Y129" s="315" t="str">
        <f t="shared" si="8"/>
        <v/>
      </c>
      <c r="Z129" s="289"/>
      <c r="AA129" s="289" t="str">
        <f>VLOOKUP(A129,'[12]LA Data'!$A$35:$F$417,6,0)</f>
        <v>NW</v>
      </c>
    </row>
    <row r="130" spans="1:27" ht="15.75">
      <c r="A130" s="309" t="s">
        <v>587</v>
      </c>
      <c r="B130" s="309" t="s">
        <v>588</v>
      </c>
      <c r="C130" s="309" t="s">
        <v>531</v>
      </c>
      <c r="D130" s="316" t="s">
        <v>589</v>
      </c>
      <c r="E130" s="291">
        <f t="shared" si="10"/>
        <v>77.782514227021991</v>
      </c>
      <c r="F130" s="291">
        <f>IF(VLOOKUP($A130,'[12]KI LA Data'!$A$6:$AF$698,F$2,0)/1000000&lt;0,"",VLOOKUP($A130,'[12]KI LA Data'!$A$6:$AF$698,F$2,0)/1000000)</f>
        <v>21.423194244661001</v>
      </c>
      <c r="G130" s="291">
        <f>VLOOKUP($A130,'[12]KI LA Data'!$A$6:$AF$698,G$2,0)/1000000</f>
        <v>56.359319982360994</v>
      </c>
      <c r="H130" s="291">
        <f>VLOOKUP($A130,'[12]KI LA Data'!$A$6:$AF$698,H$2,0)/1000000</f>
        <v>14.384595624608</v>
      </c>
      <c r="I130" s="291">
        <f>VLOOKUP($A130,'[12]KI LA Data'!$A$6:$AF$698,I$2,0)/1000000</f>
        <v>52.13237098368392</v>
      </c>
      <c r="J130" s="315">
        <f>VLOOKUP($A130,'[12]KI LA Data'!$A$6:$AF$702,J$2,0)</f>
        <v>0</v>
      </c>
      <c r="K130" s="317">
        <f>IF(F130="","",IFERROR(VLOOKUP($A130,'[12]KI LA Data'!$B$6:$AF$701,K$2-K$1,0)/1000000,IF($C130="SC",F130,"")))</f>
        <v>19.968274208554</v>
      </c>
      <c r="L130" s="291">
        <f>IF(F130="","",IFERROR(VLOOKUP($A130,'[12]KI LA Data'!$C$6:$AF$701,L$2-L$1,0)/1000000,IF($C130="SD",F130,"")))</f>
        <v>1.454920036107</v>
      </c>
      <c r="M130" s="317" t="str">
        <f>IF(F130="","",IFERROR(VLOOKUP($A130,'[12]KI LA Data'!$D$6:$AF$701,M$2-M$1,0)/1000000,""))</f>
        <v/>
      </c>
      <c r="N130" s="317" t="str">
        <f>IF(F130="","",IFERROR(VLOOKUP($A130,'[12]KI LA Data'!$E$6:$AF$701,N$2-N$1,0)/1000000,""))</f>
        <v/>
      </c>
      <c r="O130" s="315" t="str">
        <f>IF(F130="","",IFERROR(VLOOKUP($A130,'[12]KI LA Data'!$F$6:$AF$701,O$2-O$1,0)/1000000,""))</f>
        <v/>
      </c>
      <c r="P130" s="317">
        <f>IFERROR(VLOOKUP($A130,'[12]KI LA Data'!$B$6:$AF$701,P$2-P$1,0)/1000000,IF($C130="SC",G130,""))</f>
        <v>48.563372743827003</v>
      </c>
      <c r="Q130" s="291">
        <f>IFERROR(VLOOKUP($A130,'[12]KI LA Data'!$C$6:$AF$701,Q$2-Q$1,0)/1000000,IF($C130="SD",G130,""))</f>
        <v>7.7959472385339996</v>
      </c>
      <c r="R130" s="317" t="str">
        <f>IFERROR(VLOOKUP($A130,'[12]KI LA Data'!$D$6:$AF$701,R$2-R$1,0)/1000000,"")</f>
        <v/>
      </c>
      <c r="S130" s="317" t="str">
        <f>IFERROR(VLOOKUP($A130,'[12]KI LA Data'!$E$6:$AF$701,S$2-S$1,0)/1000000,"")</f>
        <v/>
      </c>
      <c r="T130" s="315" t="str">
        <f>IFERROR(VLOOKUP($A130,'[12]KI LA Data'!$F$6:$AF$701,T$2-T$1,0)/1000000,"")</f>
        <v/>
      </c>
      <c r="U130" s="317">
        <f t="shared" si="9"/>
        <v>68.53164695238101</v>
      </c>
      <c r="V130" s="291">
        <f t="shared" si="9"/>
        <v>9.2508672746409992</v>
      </c>
      <c r="W130" s="317" t="str">
        <f t="shared" si="9"/>
        <v/>
      </c>
      <c r="X130" s="317" t="str">
        <f t="shared" si="9"/>
        <v/>
      </c>
      <c r="Y130" s="315" t="str">
        <f t="shared" si="8"/>
        <v/>
      </c>
      <c r="Z130" s="289"/>
      <c r="AA130" s="289" t="str">
        <f>VLOOKUP(A130,'[12]LA Data'!$A$35:$F$417,6,0)</f>
        <v>NE</v>
      </c>
    </row>
    <row r="131" spans="1:27" ht="15.75">
      <c r="A131" s="309" t="s">
        <v>348</v>
      </c>
      <c r="B131" s="309" t="s">
        <v>349</v>
      </c>
      <c r="C131" s="309" t="s">
        <v>39</v>
      </c>
      <c r="D131" s="316" t="s">
        <v>350</v>
      </c>
      <c r="E131" s="291">
        <f t="shared" si="10"/>
        <v>3.3503171063380002</v>
      </c>
      <c r="F131" s="291">
        <f>IF(VLOOKUP($A131,'[12]KI LA Data'!$A$6:$AF$698,F$2,0)/1000000&lt;0,"",VLOOKUP($A131,'[12]KI LA Data'!$A$6:$AF$698,F$2,0)/1000000)</f>
        <v>0.38489352808900001</v>
      </c>
      <c r="G131" s="291">
        <f>VLOOKUP($A131,'[12]KI LA Data'!$A$6:$AF$698,G$2,0)/1000000</f>
        <v>2.9654235782490002</v>
      </c>
      <c r="H131" s="291">
        <f>VLOOKUP($A131,'[12]KI LA Data'!$A$6:$AF$698,H$2,0)/1000000</f>
        <v>-5.6921792083270004</v>
      </c>
      <c r="I131" s="291">
        <f>VLOOKUP($A131,'[12]KI LA Data'!$A$6:$AF$698,I$2,0)/1000000</f>
        <v>2.7430168098803249</v>
      </c>
      <c r="J131" s="315">
        <f>VLOOKUP($A131,'[12]KI LA Data'!$A$6:$AF$702,J$2,0)</f>
        <v>0.5</v>
      </c>
      <c r="K131" s="317" t="str">
        <f>IF(F131="","",IFERROR(VLOOKUP($A131,'[12]KI LA Data'!$B$6:$AF$701,K$2-K$1,0)/1000000,IF($C131="SC",F131,"")))</f>
        <v/>
      </c>
      <c r="L131" s="291">
        <f>IF(F131="","",IFERROR(VLOOKUP($A131,'[12]KI LA Data'!$C$6:$AF$701,L$2-L$1,0)/1000000,IF($C131="SD",F131,"")))</f>
        <v>0.38489352808900001</v>
      </c>
      <c r="M131" s="317" t="str">
        <f>IF(F131="","",IFERROR(VLOOKUP($A131,'[12]KI LA Data'!$D$6:$AF$701,M$2-M$1,0)/1000000,""))</f>
        <v/>
      </c>
      <c r="N131" s="317" t="str">
        <f>IF(F131="","",IFERROR(VLOOKUP($A131,'[12]KI LA Data'!$E$6:$AF$701,N$2-N$1,0)/1000000,""))</f>
        <v/>
      </c>
      <c r="O131" s="315" t="str">
        <f>IF(F131="","",IFERROR(VLOOKUP($A131,'[12]KI LA Data'!$F$6:$AF$701,O$2-O$1,0)/1000000,""))</f>
        <v/>
      </c>
      <c r="P131" s="317" t="str">
        <f>IFERROR(VLOOKUP($A131,'[12]KI LA Data'!$B$6:$AF$701,P$2-P$1,0)/1000000,IF($C131="SC",G131,""))</f>
        <v/>
      </c>
      <c r="Q131" s="291">
        <f>IFERROR(VLOOKUP($A131,'[12]KI LA Data'!$C$6:$AF$701,Q$2-Q$1,0)/1000000,IF($C131="SD",G131,""))</f>
        <v>2.9654235782490002</v>
      </c>
      <c r="R131" s="317" t="str">
        <f>IFERROR(VLOOKUP($A131,'[12]KI LA Data'!$D$6:$AF$701,R$2-R$1,0)/1000000,"")</f>
        <v/>
      </c>
      <c r="S131" s="317" t="str">
        <f>IFERROR(VLOOKUP($A131,'[12]KI LA Data'!$E$6:$AF$701,S$2-S$1,0)/1000000,"")</f>
        <v/>
      </c>
      <c r="T131" s="315" t="str">
        <f>IFERROR(VLOOKUP($A131,'[12]KI LA Data'!$F$6:$AF$701,T$2-T$1,0)/1000000,"")</f>
        <v/>
      </c>
      <c r="U131" s="317" t="str">
        <f t="shared" si="9"/>
        <v/>
      </c>
      <c r="V131" s="291">
        <f t="shared" si="9"/>
        <v>3.3503171063380002</v>
      </c>
      <c r="W131" s="317" t="str">
        <f t="shared" si="9"/>
        <v/>
      </c>
      <c r="X131" s="317" t="str">
        <f t="shared" si="9"/>
        <v/>
      </c>
      <c r="Y131" s="315" t="str">
        <f t="shared" si="8"/>
        <v/>
      </c>
      <c r="Z131" s="289"/>
      <c r="AA131" s="289" t="str">
        <f>VLOOKUP(A131,'[12]LA Data'!$A$35:$F$417,6,0)</f>
        <v>EM</v>
      </c>
    </row>
    <row r="132" spans="1:27" ht="15.75">
      <c r="A132" s="309" t="s">
        <v>798</v>
      </c>
      <c r="B132" s="309" t="s">
        <v>799</v>
      </c>
      <c r="C132" s="309" t="s">
        <v>32</v>
      </c>
      <c r="D132" s="316" t="s">
        <v>800</v>
      </c>
      <c r="E132" s="291">
        <f t="shared" si="10"/>
        <v>1177.519533442141</v>
      </c>
      <c r="F132" s="291">
        <f>IF(VLOOKUP($A132,'[12]KI LA Data'!$A$6:$AF$702,F$2,0)/1000000&lt;0,"",VLOOKUP($A132,'[12]KI LA Data'!$A$6:$AF$702,F$2,0)/1000000)</f>
        <v>136.453945225681</v>
      </c>
      <c r="G132" s="291">
        <f>VLOOKUP($A132,'[12]KI LA Data'!$A$6:$AF$702,G$2,0)/1000000</f>
        <v>1041.0655882164599</v>
      </c>
      <c r="H132" s="291">
        <f>VLOOKUP($A132,'[12]KI LA Data'!$A$6:$AF$702,H$2,0)/1000000</f>
        <v>-541.99452697357594</v>
      </c>
      <c r="I132" s="291">
        <f>VLOOKUP($A132,'[12]KI LA Data'!$A$6:$AF$702,I$2,0)/1000000</f>
        <v>962.98566910022555</v>
      </c>
      <c r="J132" s="315">
        <f>VLOOKUP($A132,'[12]KI LA Data'!$A$6:$AF$702,J$2,0)</f>
        <v>0.34237099999999998</v>
      </c>
      <c r="K132" s="317" t="str">
        <f>""</f>
        <v/>
      </c>
      <c r="L132" s="291" t="str">
        <f>""</f>
        <v/>
      </c>
      <c r="M132" s="317">
        <f>IF(F132="","",IFERROR(VLOOKUP("R572",'[12]KI LA Data'!$A$6:$AF$701,F2,0)/1000000,""))</f>
        <v>84.934320234579999</v>
      </c>
      <c r="N132" s="317">
        <f>IF(F132="","",IFERROR(VLOOKUP("R579",'[12]KI LA Data'!$A$6:$AF$701,F2,0)/1000000,""))</f>
        <v>22.277726735488002</v>
      </c>
      <c r="O132" s="315">
        <f>IF(F132="","",IFERROR(VLOOKUP("R571",'[12]KI LA Data'!$A$6:$AF$701,F2,0)/1000000,""))</f>
        <v>29.241898255612998</v>
      </c>
      <c r="P132" s="317" t="str">
        <f>""</f>
        <v/>
      </c>
      <c r="Q132" s="291" t="str">
        <f>""</f>
        <v/>
      </c>
      <c r="R132" s="317">
        <f>IFERROR(VLOOKUP("R572",'[12]KI LA Data'!$A$6:$AF$701,G2,0)/1000000,"")</f>
        <v>126.61371570552801</v>
      </c>
      <c r="S132" s="317">
        <f>IFERROR(VLOOKUP("R579",'[12]KI LA Data'!$A$6:$AF$701,G2,0)/1000000,"")</f>
        <v>907.16792501352893</v>
      </c>
      <c r="T132" s="315">
        <f>IFERROR(VLOOKUP("R571",'[12]KI LA Data'!$A$6:$AF$701,G2,0)/1000000,"")</f>
        <v>7.283947497412</v>
      </c>
      <c r="U132" s="317" t="str">
        <f>""</f>
        <v/>
      </c>
      <c r="V132" s="291" t="str">
        <f>""</f>
        <v/>
      </c>
      <c r="W132" s="317">
        <f t="shared" si="9"/>
        <v>211.54803594010801</v>
      </c>
      <c r="X132" s="317">
        <f t="shared" si="9"/>
        <v>929.44565174901697</v>
      </c>
      <c r="Y132" s="315">
        <f t="shared" si="8"/>
        <v>36.525845753024996</v>
      </c>
      <c r="Z132" s="289"/>
      <c r="AA132" s="289" t="str">
        <f>VLOOKUP(A132,'[12]LA Data'!$A$35:$F$417,6,0)</f>
        <v>-</v>
      </c>
    </row>
    <row r="133" spans="1:27" ht="15.75">
      <c r="A133" s="309" t="s">
        <v>66</v>
      </c>
      <c r="B133" s="309" t="s">
        <v>67</v>
      </c>
      <c r="C133" s="309" t="s">
        <v>39</v>
      </c>
      <c r="D133" s="316" t="s">
        <v>68</v>
      </c>
      <c r="E133" s="291">
        <f t="shared" si="10"/>
        <v>4.1876756297300002</v>
      </c>
      <c r="F133" s="291">
        <f>IF(VLOOKUP($A133,'[12]KI LA Data'!$A$6:$AF$698,F$2,0)/1000000&lt;0,"",VLOOKUP($A133,'[12]KI LA Data'!$A$6:$AF$698,F$2,0)/1000000)</f>
        <v>0.61683903757399994</v>
      </c>
      <c r="G133" s="291">
        <f>VLOOKUP($A133,'[12]KI LA Data'!$A$6:$AF$698,G$2,0)/1000000</f>
        <v>3.5708365921560001</v>
      </c>
      <c r="H133" s="291">
        <f>VLOOKUP($A133,'[12]KI LA Data'!$A$6:$AF$698,H$2,0)/1000000</f>
        <v>-15.743554359469</v>
      </c>
      <c r="I133" s="291">
        <f>VLOOKUP($A133,'[12]KI LA Data'!$A$6:$AF$698,I$2,0)/1000000</f>
        <v>3.3030238477443001</v>
      </c>
      <c r="J133" s="315">
        <f>VLOOKUP($A133,'[12]KI LA Data'!$A$6:$AF$702,J$2,0)</f>
        <v>0.5</v>
      </c>
      <c r="K133" s="317" t="str">
        <f>IF(F133="","",IFERROR(VLOOKUP($A133,'[12]KI LA Data'!$B$6:$AF$701,K$2-K$1,0)/1000000,IF($C133="SC",F133,"")))</f>
        <v/>
      </c>
      <c r="L133" s="291">
        <f>IF(F133="","",IFERROR(VLOOKUP($A133,'[12]KI LA Data'!$C$6:$AF$701,L$2-L$1,0)/1000000,IF($C133="SD",F133,"")))</f>
        <v>0.61683903757399994</v>
      </c>
      <c r="M133" s="317" t="str">
        <f>IF(F133="","",IFERROR(VLOOKUP($A133,'[12]KI LA Data'!$D$6:$AF$701,M$2-M$1,0)/1000000,""))</f>
        <v/>
      </c>
      <c r="N133" s="317" t="str">
        <f>IF(F133="","",IFERROR(VLOOKUP($A133,'[12]KI LA Data'!$E$6:$AF$701,N$2-N$1,0)/1000000,""))</f>
        <v/>
      </c>
      <c r="O133" s="315" t="str">
        <f>IF(F133="","",IFERROR(VLOOKUP($A133,'[12]KI LA Data'!$F$6:$AF$701,O$2-O$1,0)/1000000,""))</f>
        <v/>
      </c>
      <c r="P133" s="317" t="str">
        <f>IFERROR(VLOOKUP($A133,'[12]KI LA Data'!$B$6:$AF$701,P$2-P$1,0)/1000000,IF($C133="SC",G133,""))</f>
        <v/>
      </c>
      <c r="Q133" s="291">
        <f>IFERROR(VLOOKUP($A133,'[12]KI LA Data'!$C$6:$AF$701,Q$2-Q$1,0)/1000000,IF($C133="SD",G133,""))</f>
        <v>3.5708365921560001</v>
      </c>
      <c r="R133" s="317" t="str">
        <f>IFERROR(VLOOKUP($A133,'[12]KI LA Data'!$D$6:$AF$701,R$2-R$1,0)/1000000,"")</f>
        <v/>
      </c>
      <c r="S133" s="317" t="str">
        <f>IFERROR(VLOOKUP($A133,'[12]KI LA Data'!$E$6:$AF$701,S$2-S$1,0)/1000000,"")</f>
        <v/>
      </c>
      <c r="T133" s="315" t="str">
        <f>IFERROR(VLOOKUP($A133,'[12]KI LA Data'!$F$6:$AF$701,T$2-T$1,0)/1000000,"")</f>
        <v/>
      </c>
      <c r="U133" s="317" t="str">
        <f t="shared" si="9"/>
        <v/>
      </c>
      <c r="V133" s="291">
        <f t="shared" si="9"/>
        <v>4.1876756297300002</v>
      </c>
      <c r="W133" s="317" t="str">
        <f t="shared" si="9"/>
        <v/>
      </c>
      <c r="X133" s="317" t="str">
        <f t="shared" si="9"/>
        <v/>
      </c>
      <c r="Y133" s="315" t="str">
        <f t="shared" si="9"/>
        <v/>
      </c>
      <c r="Z133" s="289"/>
      <c r="AA133" s="289" t="str">
        <f>VLOOKUP(A133,'[12]LA Data'!$A$35:$F$417,6,0)</f>
        <v>SW</v>
      </c>
    </row>
    <row r="134" spans="1:27" ht="15.75">
      <c r="A134" s="309" t="s">
        <v>732</v>
      </c>
      <c r="B134" s="309" t="s">
        <v>733</v>
      </c>
      <c r="C134" s="309" t="s">
        <v>730</v>
      </c>
      <c r="D134" s="316" t="s">
        <v>734</v>
      </c>
      <c r="E134" s="291">
        <f t="shared" si="10"/>
        <v>92.420044356750992</v>
      </c>
      <c r="F134" s="291">
        <f>IF(VLOOKUP($A134,'[12]KI LA Data'!$A$6:$AF$698,F$2,0)/1000000&lt;0,"",VLOOKUP($A134,'[12]KI LA Data'!$A$6:$AF$698,F$2,0)/1000000)</f>
        <v>19.385186737822</v>
      </c>
      <c r="G134" s="291">
        <f>VLOOKUP($A134,'[12]KI LA Data'!$A$6:$AF$698,G$2,0)/1000000</f>
        <v>73.034857618928996</v>
      </c>
      <c r="H134" s="291">
        <f>VLOOKUP($A134,'[12]KI LA Data'!$A$6:$AF$698,H$2,0)/1000000</f>
        <v>52.304289088485</v>
      </c>
      <c r="I134" s="291">
        <f>VLOOKUP($A134,'[12]KI LA Data'!$A$6:$AF$698,I$2,0)/1000000</f>
        <v>67.557243297509331</v>
      </c>
      <c r="J134" s="315">
        <f>VLOOKUP($A134,'[12]KI LA Data'!$A$6:$AF$702,J$2,0)</f>
        <v>0</v>
      </c>
      <c r="K134" s="317">
        <f>IF(F134="","",IFERROR(VLOOKUP($A134,'[12]KI LA Data'!$B$6:$AF$701,K$2-K$1,0)/1000000,IF($C134="SC",F134,"")))</f>
        <v>17.357895142406001</v>
      </c>
      <c r="L134" s="291" t="str">
        <f>IF(F134="","",IFERROR(VLOOKUP($A134,'[12]KI LA Data'!$C$6:$AF$701,L$2-L$1,0)/1000000,IF($C134="SD",F134,"")))</f>
        <v/>
      </c>
      <c r="M134" s="317">
        <f>IF(F134="","",IFERROR(VLOOKUP($A134,'[12]KI LA Data'!$D$6:$AF$701,M$2-M$1,0)/1000000,""))</f>
        <v>2.027291595416</v>
      </c>
      <c r="N134" s="317" t="str">
        <f>IF(F134="","",IFERROR(VLOOKUP($A134,'[12]KI LA Data'!$E$6:$AF$701,N$2-N$1,0)/1000000,""))</f>
        <v/>
      </c>
      <c r="O134" s="315" t="str">
        <f>IF(F134="","",IFERROR(VLOOKUP($A134,'[12]KI LA Data'!$F$6:$AF$701,O$2-O$1,0)/1000000,""))</f>
        <v/>
      </c>
      <c r="P134" s="317">
        <f>IFERROR(VLOOKUP($A134,'[12]KI LA Data'!$B$6:$AF$701,P$2-P$1,0)/1000000,IF($C134="SC",G134,""))</f>
        <v>69.173427857204999</v>
      </c>
      <c r="Q134" s="291" t="str">
        <f>IFERROR(VLOOKUP($A134,'[12]KI LA Data'!$C$6:$AF$701,Q$2-Q$1,0)/1000000,IF($C134="SD",G134,""))</f>
        <v/>
      </c>
      <c r="R134" s="317">
        <f>IFERROR(VLOOKUP($A134,'[12]KI LA Data'!$D$6:$AF$701,R$2-R$1,0)/1000000,"")</f>
        <v>3.8614297617239997</v>
      </c>
      <c r="S134" s="317" t="str">
        <f>IFERROR(VLOOKUP($A134,'[12]KI LA Data'!$E$6:$AF$701,S$2-S$1,0)/1000000,"")</f>
        <v/>
      </c>
      <c r="T134" s="315" t="str">
        <f>IFERROR(VLOOKUP($A134,'[12]KI LA Data'!$F$6:$AF$701,T$2-T$1,0)/1000000,"")</f>
        <v/>
      </c>
      <c r="U134" s="317">
        <f t="shared" si="9"/>
        <v>86.531322999611007</v>
      </c>
      <c r="V134" s="291" t="str">
        <f t="shared" si="9"/>
        <v/>
      </c>
      <c r="W134" s="317">
        <f t="shared" si="9"/>
        <v>5.8887213571399997</v>
      </c>
      <c r="X134" s="317" t="str">
        <f t="shared" si="9"/>
        <v/>
      </c>
      <c r="Y134" s="315" t="str">
        <f t="shared" ref="Y134:Y197" si="11">IF(IF(O134="",0,O134)+IF(T134="",0,T134)=0,"",IF(O134="",0,O134)+IF(T134="",0,T134))</f>
        <v/>
      </c>
      <c r="Z134" s="289"/>
      <c r="AA134" s="289" t="str">
        <f>VLOOKUP(A134,'[12]LA Data'!$A$35:$F$417,6,0)</f>
        <v>SW</v>
      </c>
    </row>
    <row r="135" spans="1:27" ht="15.75">
      <c r="A135" s="309" t="s">
        <v>87</v>
      </c>
      <c r="B135" s="309" t="s">
        <v>88</v>
      </c>
      <c r="C135" s="309" t="s">
        <v>39</v>
      </c>
      <c r="D135" s="316" t="s">
        <v>89</v>
      </c>
      <c r="E135" s="291">
        <f t="shared" si="10"/>
        <v>2.6788707888660004</v>
      </c>
      <c r="F135" s="291">
        <f>IF(VLOOKUP($A135,'[12]KI LA Data'!$A$6:$AF$698,F$2,0)/1000000&lt;0,"",VLOOKUP($A135,'[12]KI LA Data'!$A$6:$AF$698,F$2,0)/1000000)</f>
        <v>0.26433632711999999</v>
      </c>
      <c r="G135" s="291">
        <f>VLOOKUP($A135,'[12]KI LA Data'!$A$6:$AF$698,G$2,0)/1000000</f>
        <v>2.4145344617460003</v>
      </c>
      <c r="H135" s="291">
        <f>VLOOKUP($A135,'[12]KI LA Data'!$A$6:$AF$698,H$2,0)/1000000</f>
        <v>-3.2759532152729998</v>
      </c>
      <c r="I135" s="291">
        <f>VLOOKUP($A135,'[12]KI LA Data'!$A$6:$AF$698,I$2,0)/1000000</f>
        <v>2.2334443771150503</v>
      </c>
      <c r="J135" s="315">
        <f>VLOOKUP($A135,'[12]KI LA Data'!$A$6:$AF$702,J$2,0)</f>
        <v>0.5</v>
      </c>
      <c r="K135" s="317" t="str">
        <f>IF(F135="","",IFERROR(VLOOKUP($A135,'[12]KI LA Data'!$B$6:$AF$701,K$2-K$1,0)/1000000,IF($C135="SC",F135,"")))</f>
        <v/>
      </c>
      <c r="L135" s="291">
        <f>IF(F135="","",IFERROR(VLOOKUP($A135,'[12]KI LA Data'!$C$6:$AF$701,L$2-L$1,0)/1000000,IF($C135="SD",F135,"")))</f>
        <v>0.26433632711999999</v>
      </c>
      <c r="M135" s="317" t="str">
        <f>IF(F135="","",IFERROR(VLOOKUP($A135,'[12]KI LA Data'!$D$6:$AF$701,M$2-M$1,0)/1000000,""))</f>
        <v/>
      </c>
      <c r="N135" s="317" t="str">
        <f>IF(F135="","",IFERROR(VLOOKUP($A135,'[12]KI LA Data'!$E$6:$AF$701,N$2-N$1,0)/1000000,""))</f>
        <v/>
      </c>
      <c r="O135" s="315" t="str">
        <f>IF(F135="","",IFERROR(VLOOKUP($A135,'[12]KI LA Data'!$F$6:$AF$701,O$2-O$1,0)/1000000,""))</f>
        <v/>
      </c>
      <c r="P135" s="317" t="str">
        <f>IFERROR(VLOOKUP($A135,'[12]KI LA Data'!$B$6:$AF$701,P$2-P$1,0)/1000000,IF($C135="SC",G135,""))</f>
        <v/>
      </c>
      <c r="Q135" s="291">
        <f>IFERROR(VLOOKUP($A135,'[12]KI LA Data'!$C$6:$AF$701,Q$2-Q$1,0)/1000000,IF($C135="SD",G135,""))</f>
        <v>2.4145344617460003</v>
      </c>
      <c r="R135" s="317" t="str">
        <f>IFERROR(VLOOKUP($A135,'[12]KI LA Data'!$D$6:$AF$701,R$2-R$1,0)/1000000,"")</f>
        <v/>
      </c>
      <c r="S135" s="317" t="str">
        <f>IFERROR(VLOOKUP($A135,'[12]KI LA Data'!$E$6:$AF$701,S$2-S$1,0)/1000000,"")</f>
        <v/>
      </c>
      <c r="T135" s="315" t="str">
        <f>IFERROR(VLOOKUP($A135,'[12]KI LA Data'!$F$6:$AF$701,T$2-T$1,0)/1000000,"")</f>
        <v/>
      </c>
      <c r="U135" s="317" t="str">
        <f t="shared" ref="U135:X198" si="12">IF(IF(K135="",0,K135)+IF(P135="",0,P135)=0,"",IF(K135="",0,K135)+IF(P135="",0,P135))</f>
        <v/>
      </c>
      <c r="V135" s="291">
        <f t="shared" si="12"/>
        <v>2.6788707888660004</v>
      </c>
      <c r="W135" s="317" t="str">
        <f t="shared" si="12"/>
        <v/>
      </c>
      <c r="X135" s="317" t="str">
        <f t="shared" si="12"/>
        <v/>
      </c>
      <c r="Y135" s="315" t="str">
        <f t="shared" si="11"/>
        <v/>
      </c>
      <c r="Z135" s="289"/>
      <c r="AA135" s="289" t="str">
        <f>VLOOKUP(A135,'[12]LA Data'!$A$35:$F$417,6,0)</f>
        <v>SE</v>
      </c>
    </row>
    <row r="136" spans="1:27" ht="15.75">
      <c r="A136" s="309" t="s">
        <v>165</v>
      </c>
      <c r="B136" s="309" t="s">
        <v>166</v>
      </c>
      <c r="C136" s="309" t="s">
        <v>39</v>
      </c>
      <c r="D136" s="316" t="s">
        <v>167</v>
      </c>
      <c r="E136" s="291">
        <f t="shared" ref="E136:E199" si="13">IF(F136&lt;&gt;"",F136+G136,G136)</f>
        <v>3.0540848862350001</v>
      </c>
      <c r="F136" s="291">
        <f>IF(VLOOKUP($A136,'[12]KI LA Data'!$A$6:$AF$698,F$2,0)/1000000&lt;0,"",VLOOKUP($A136,'[12]KI LA Data'!$A$6:$AF$698,F$2,0)/1000000)</f>
        <v>0.19626465845799998</v>
      </c>
      <c r="G136" s="291">
        <f>VLOOKUP($A136,'[12]KI LA Data'!$A$6:$AF$698,G$2,0)/1000000</f>
        <v>2.8578202277770002</v>
      </c>
      <c r="H136" s="291">
        <f>VLOOKUP($A136,'[12]KI LA Data'!$A$6:$AF$698,H$2,0)/1000000</f>
        <v>-6.0264955909940001</v>
      </c>
      <c r="I136" s="291">
        <f>VLOOKUP($A136,'[12]KI LA Data'!$A$6:$AF$698,I$2,0)/1000000</f>
        <v>2.6434837106937255</v>
      </c>
      <c r="J136" s="315">
        <f>VLOOKUP($A136,'[12]KI LA Data'!$A$6:$AF$702,J$2,0)</f>
        <v>0.5</v>
      </c>
      <c r="K136" s="317" t="str">
        <f>IF(F136="","",IFERROR(VLOOKUP($A136,'[12]KI LA Data'!$B$6:$AF$701,K$2-K$1,0)/1000000,IF($C136="SC",F136,"")))</f>
        <v/>
      </c>
      <c r="L136" s="291">
        <f>IF(F136="","",IFERROR(VLOOKUP($A136,'[12]KI LA Data'!$C$6:$AF$701,L$2-L$1,0)/1000000,IF($C136="SD",F136,"")))</f>
        <v>0.19626465845799998</v>
      </c>
      <c r="M136" s="317" t="str">
        <f>IF(F136="","",IFERROR(VLOOKUP($A136,'[12]KI LA Data'!$D$6:$AF$701,M$2-M$1,0)/1000000,""))</f>
        <v/>
      </c>
      <c r="N136" s="317" t="str">
        <f>IF(F136="","",IFERROR(VLOOKUP($A136,'[12]KI LA Data'!$E$6:$AF$701,N$2-N$1,0)/1000000,""))</f>
        <v/>
      </c>
      <c r="O136" s="315" t="str">
        <f>IF(F136="","",IFERROR(VLOOKUP($A136,'[12]KI LA Data'!$F$6:$AF$701,O$2-O$1,0)/1000000,""))</f>
        <v/>
      </c>
      <c r="P136" s="317" t="str">
        <f>IFERROR(VLOOKUP($A136,'[12]KI LA Data'!$B$6:$AF$701,P$2-P$1,0)/1000000,IF($C136="SC",G136,""))</f>
        <v/>
      </c>
      <c r="Q136" s="291">
        <f>IFERROR(VLOOKUP($A136,'[12]KI LA Data'!$C$6:$AF$701,Q$2-Q$1,0)/1000000,IF($C136="SD",G136,""))</f>
        <v>2.8578202277770002</v>
      </c>
      <c r="R136" s="317" t="str">
        <f>IFERROR(VLOOKUP($A136,'[12]KI LA Data'!$D$6:$AF$701,R$2-R$1,0)/1000000,"")</f>
        <v/>
      </c>
      <c r="S136" s="317" t="str">
        <f>IFERROR(VLOOKUP($A136,'[12]KI LA Data'!$E$6:$AF$701,S$2-S$1,0)/1000000,"")</f>
        <v/>
      </c>
      <c r="T136" s="315" t="str">
        <f>IFERROR(VLOOKUP($A136,'[12]KI LA Data'!$F$6:$AF$701,T$2-T$1,0)/1000000,"")</f>
        <v/>
      </c>
      <c r="U136" s="317" t="str">
        <f t="shared" si="12"/>
        <v/>
      </c>
      <c r="V136" s="291">
        <f t="shared" si="12"/>
        <v>3.0540848862350001</v>
      </c>
      <c r="W136" s="317" t="str">
        <f t="shared" si="12"/>
        <v/>
      </c>
      <c r="X136" s="317" t="str">
        <f t="shared" si="12"/>
        <v/>
      </c>
      <c r="Y136" s="315" t="str">
        <f t="shared" si="11"/>
        <v/>
      </c>
      <c r="Z136" s="289"/>
      <c r="AA136" s="289" t="str">
        <f>VLOOKUP(A136,'[12]LA Data'!$A$35:$F$417,6,0)</f>
        <v>SE</v>
      </c>
    </row>
    <row r="137" spans="1:27" ht="15.75">
      <c r="A137" s="309" t="s">
        <v>282</v>
      </c>
      <c r="B137" s="309" t="s">
        <v>283</v>
      </c>
      <c r="C137" s="309" t="s">
        <v>39</v>
      </c>
      <c r="D137" s="316" t="s">
        <v>284</v>
      </c>
      <c r="E137" s="291">
        <f t="shared" si="13"/>
        <v>6.2469859723659997</v>
      </c>
      <c r="F137" s="291">
        <f>IF(VLOOKUP($A137,'[12]KI LA Data'!$A$6:$AF$698,F$2,0)/1000000&lt;0,"",VLOOKUP($A137,'[12]KI LA Data'!$A$6:$AF$698,F$2,0)/1000000)</f>
        <v>2.5449048130859997</v>
      </c>
      <c r="G137" s="291">
        <f>VLOOKUP($A137,'[12]KI LA Data'!$A$6:$AF$698,G$2,0)/1000000</f>
        <v>3.7020811592799996</v>
      </c>
      <c r="H137" s="291">
        <f>VLOOKUP($A137,'[12]KI LA Data'!$A$6:$AF$698,H$2,0)/1000000</f>
        <v>-8.1986988230069997</v>
      </c>
      <c r="I137" s="291">
        <f>VLOOKUP($A137,'[12]KI LA Data'!$A$6:$AF$698,I$2,0)/1000000</f>
        <v>3.424425072334</v>
      </c>
      <c r="J137" s="315">
        <f>VLOOKUP($A137,'[12]KI LA Data'!$A$6:$AF$702,J$2,0)</f>
        <v>0.5</v>
      </c>
      <c r="K137" s="317" t="str">
        <f>IF(F137="","",IFERROR(VLOOKUP($A137,'[12]KI LA Data'!$B$6:$AF$701,K$2-K$1,0)/1000000,IF($C137="SC",F137,"")))</f>
        <v/>
      </c>
      <c r="L137" s="291">
        <f>IF(F137="","",IFERROR(VLOOKUP($A137,'[12]KI LA Data'!$C$6:$AF$701,L$2-L$1,0)/1000000,IF($C137="SD",F137,"")))</f>
        <v>2.5449048130859997</v>
      </c>
      <c r="M137" s="317" t="str">
        <f>IF(F137="","",IFERROR(VLOOKUP($A137,'[12]KI LA Data'!$D$6:$AF$701,M$2-M$1,0)/1000000,""))</f>
        <v/>
      </c>
      <c r="N137" s="317" t="str">
        <f>IF(F137="","",IFERROR(VLOOKUP($A137,'[12]KI LA Data'!$E$6:$AF$701,N$2-N$1,0)/1000000,""))</f>
        <v/>
      </c>
      <c r="O137" s="315" t="str">
        <f>IF(F137="","",IFERROR(VLOOKUP($A137,'[12]KI LA Data'!$F$6:$AF$701,O$2-O$1,0)/1000000,""))</f>
        <v/>
      </c>
      <c r="P137" s="317" t="str">
        <f>IFERROR(VLOOKUP($A137,'[12]KI LA Data'!$B$6:$AF$701,P$2-P$1,0)/1000000,IF($C137="SC",G137,""))</f>
        <v/>
      </c>
      <c r="Q137" s="291">
        <f>IFERROR(VLOOKUP($A137,'[12]KI LA Data'!$C$6:$AF$701,Q$2-Q$1,0)/1000000,IF($C137="SD",G137,""))</f>
        <v>3.7020811592799996</v>
      </c>
      <c r="R137" s="317" t="str">
        <f>IFERROR(VLOOKUP($A137,'[12]KI LA Data'!$D$6:$AF$701,R$2-R$1,0)/1000000,"")</f>
        <v/>
      </c>
      <c r="S137" s="317" t="str">
        <f>IFERROR(VLOOKUP($A137,'[12]KI LA Data'!$E$6:$AF$701,S$2-S$1,0)/1000000,"")</f>
        <v/>
      </c>
      <c r="T137" s="315" t="str">
        <f>IFERROR(VLOOKUP($A137,'[12]KI LA Data'!$F$6:$AF$701,T$2-T$1,0)/1000000,"")</f>
        <v/>
      </c>
      <c r="U137" s="317" t="str">
        <f t="shared" si="12"/>
        <v/>
      </c>
      <c r="V137" s="291">
        <f t="shared" si="12"/>
        <v>6.2469859723659997</v>
      </c>
      <c r="W137" s="317" t="str">
        <f t="shared" si="12"/>
        <v/>
      </c>
      <c r="X137" s="317" t="str">
        <f t="shared" si="12"/>
        <v/>
      </c>
      <c r="Y137" s="315" t="str">
        <f t="shared" si="11"/>
        <v/>
      </c>
      <c r="Z137" s="289"/>
      <c r="AA137" s="289" t="str">
        <f>VLOOKUP(A137,'[12]LA Data'!$A$35:$F$417,6,0)</f>
        <v>EE</v>
      </c>
    </row>
    <row r="138" spans="1:27" ht="15.75">
      <c r="A138" s="309" t="s">
        <v>510</v>
      </c>
      <c r="B138" s="309" t="s">
        <v>511</v>
      </c>
      <c r="C138" s="309" t="s">
        <v>512</v>
      </c>
      <c r="D138" s="316" t="s">
        <v>513</v>
      </c>
      <c r="E138" s="291">
        <f t="shared" si="13"/>
        <v>50.818655506230996</v>
      </c>
      <c r="F138" s="291">
        <f>IF(VLOOKUP($A138,'[12]KI LA Data'!$A$6:$AF$698,F$2,0)/1000000&lt;0,"",VLOOKUP($A138,'[12]KI LA Data'!$A$6:$AF$698,F$2,0)/1000000)</f>
        <v>19.938198582576</v>
      </c>
      <c r="G138" s="291">
        <f>VLOOKUP($A138,'[12]KI LA Data'!$A$6:$AF$698,G$2,0)/1000000</f>
        <v>30.880456923655</v>
      </c>
      <c r="H138" s="291">
        <f>VLOOKUP($A138,'[12]KI LA Data'!$A$6:$AF$698,H$2,0)/1000000</f>
        <v>20.906588942584001</v>
      </c>
      <c r="I138" s="291">
        <f>VLOOKUP($A138,'[12]KI LA Data'!$A$6:$AF$698,I$2,0)/1000000</f>
        <v>28.564422654380877</v>
      </c>
      <c r="J138" s="315">
        <f>VLOOKUP($A138,'[12]KI LA Data'!$A$6:$AF$702,J$2,0)</f>
        <v>0</v>
      </c>
      <c r="K138" s="317" t="str">
        <f>IF(F138="","",IFERROR(VLOOKUP($A138,'[12]KI LA Data'!$B$6:$AF$701,K$2-K$1,0)/1000000,IF($C138="SC",F138,"")))</f>
        <v/>
      </c>
      <c r="L138" s="291" t="str">
        <f>IF(F138="","",IFERROR(VLOOKUP($A138,'[12]KI LA Data'!$C$6:$AF$701,L$2-L$1,0)/1000000,IF($C138="SD",F138,"")))</f>
        <v/>
      </c>
      <c r="M138" s="317">
        <f>IF(F138="","",IFERROR(VLOOKUP($A138,'[12]KI LA Data'!$D$6:$AF$701,M$2-M$1,0)/1000000,""))</f>
        <v>19.938198582576</v>
      </c>
      <c r="N138" s="317" t="str">
        <f>IF(F138="","",IFERROR(VLOOKUP($A138,'[12]KI LA Data'!$E$6:$AF$701,N$2-N$1,0)/1000000,""))</f>
        <v/>
      </c>
      <c r="O138" s="315" t="str">
        <f>IF(F138="","",IFERROR(VLOOKUP($A138,'[12]KI LA Data'!$F$6:$AF$701,O$2-O$1,0)/1000000,""))</f>
        <v/>
      </c>
      <c r="P138" s="317" t="str">
        <f>IFERROR(VLOOKUP($A138,'[12]KI LA Data'!$B$6:$AF$701,P$2-P$1,0)/1000000,IF($C138="SC",G138,""))</f>
        <v/>
      </c>
      <c r="Q138" s="291" t="str">
        <f>IFERROR(VLOOKUP($A138,'[12]KI LA Data'!$C$6:$AF$701,Q$2-Q$1,0)/1000000,IF($C138="SD",G138,""))</f>
        <v/>
      </c>
      <c r="R138" s="317">
        <f>IFERROR(VLOOKUP($A138,'[12]KI LA Data'!$D$6:$AF$701,R$2-R$1,0)/1000000,"")</f>
        <v>30.880456923655</v>
      </c>
      <c r="S138" s="317" t="str">
        <f>IFERROR(VLOOKUP($A138,'[12]KI LA Data'!$E$6:$AF$701,S$2-S$1,0)/1000000,"")</f>
        <v/>
      </c>
      <c r="T138" s="315" t="str">
        <f>IFERROR(VLOOKUP($A138,'[12]KI LA Data'!$F$6:$AF$701,T$2-T$1,0)/1000000,"")</f>
        <v/>
      </c>
      <c r="U138" s="317" t="str">
        <f t="shared" si="12"/>
        <v/>
      </c>
      <c r="V138" s="291" t="str">
        <f t="shared" si="12"/>
        <v/>
      </c>
      <c r="W138" s="317">
        <f t="shared" si="12"/>
        <v>50.818655506230996</v>
      </c>
      <c r="X138" s="317" t="str">
        <f t="shared" si="12"/>
        <v/>
      </c>
      <c r="Y138" s="315" t="str">
        <f t="shared" si="11"/>
        <v/>
      </c>
      <c r="Z138" s="289"/>
      <c r="AA138" s="289" t="str">
        <f>VLOOKUP(A138,'[12]LA Data'!$A$35:$F$417,6,0)</f>
        <v>NW</v>
      </c>
    </row>
    <row r="139" spans="1:27" ht="15.75">
      <c r="A139" s="309" t="s">
        <v>631</v>
      </c>
      <c r="B139" s="309" t="s">
        <v>632</v>
      </c>
      <c r="C139" s="309" t="s">
        <v>626</v>
      </c>
      <c r="D139" s="316" t="s">
        <v>633</v>
      </c>
      <c r="E139" s="291">
        <f t="shared" si="13"/>
        <v>113.81736203615202</v>
      </c>
      <c r="F139" s="291">
        <f>IF(VLOOKUP($A139,'[12]KI LA Data'!$A$6:$AF$698,F$2,0)/1000000&lt;0,"",VLOOKUP($A139,'[12]KI LA Data'!$A$6:$AF$698,F$2,0)/1000000)</f>
        <v>33.343450584049002</v>
      </c>
      <c r="G139" s="291">
        <f>VLOOKUP($A139,'[12]KI LA Data'!$A$6:$AF$698,G$2,0)/1000000</f>
        <v>80.47391145210301</v>
      </c>
      <c r="H139" s="291">
        <f>VLOOKUP($A139,'[12]KI LA Data'!$A$6:$AF$698,H$2,0)/1000000</f>
        <v>58.801517551894001</v>
      </c>
      <c r="I139" s="291">
        <f>VLOOKUP($A139,'[12]KI LA Data'!$A$6:$AF$698,I$2,0)/1000000</f>
        <v>74.438368093195294</v>
      </c>
      <c r="J139" s="315">
        <f>VLOOKUP($A139,'[12]KI LA Data'!$A$6:$AF$702,J$2,0)</f>
        <v>0</v>
      </c>
      <c r="K139" s="317">
        <f>IF(F139="","",IFERROR(VLOOKUP($A139,'[12]KI LA Data'!$B$6:$AF$701,K$2-K$1,0)/1000000,IF($C139="SC",F139,"")))</f>
        <v>29.51800962663</v>
      </c>
      <c r="L139" s="291">
        <f>IF(F139="","",IFERROR(VLOOKUP($A139,'[12]KI LA Data'!$C$6:$AF$701,L$2-L$1,0)/1000000,IF($C139="SD",F139,"")))</f>
        <v>3.8254409574179999</v>
      </c>
      <c r="M139" s="317" t="str">
        <f>IF(F139="","",IFERROR(VLOOKUP($A139,'[12]KI LA Data'!$D$6:$AF$701,M$2-M$1,0)/1000000,""))</f>
        <v/>
      </c>
      <c r="N139" s="317" t="str">
        <f>IF(F139="","",IFERROR(VLOOKUP($A139,'[12]KI LA Data'!$E$6:$AF$701,N$2-N$1,0)/1000000,""))</f>
        <v/>
      </c>
      <c r="O139" s="315" t="str">
        <f>IF(F139="","",IFERROR(VLOOKUP($A139,'[12]KI LA Data'!$F$6:$AF$701,O$2-O$1,0)/1000000,""))</f>
        <v/>
      </c>
      <c r="P139" s="317">
        <f>IFERROR(VLOOKUP($A139,'[12]KI LA Data'!$B$6:$AF$701,P$2-P$1,0)/1000000,IF($C139="SC",G139,""))</f>
        <v>66.081249309569003</v>
      </c>
      <c r="Q139" s="291">
        <f>IFERROR(VLOOKUP($A139,'[12]KI LA Data'!$C$6:$AF$701,Q$2-Q$1,0)/1000000,IF($C139="SD",G139,""))</f>
        <v>14.392662142534</v>
      </c>
      <c r="R139" s="317" t="str">
        <f>IFERROR(VLOOKUP($A139,'[12]KI LA Data'!$D$6:$AF$701,R$2-R$1,0)/1000000,"")</f>
        <v/>
      </c>
      <c r="S139" s="317" t="str">
        <f>IFERROR(VLOOKUP($A139,'[12]KI LA Data'!$E$6:$AF$701,S$2-S$1,0)/1000000,"")</f>
        <v/>
      </c>
      <c r="T139" s="315" t="str">
        <f>IFERROR(VLOOKUP($A139,'[12]KI LA Data'!$F$6:$AF$701,T$2-T$1,0)/1000000,"")</f>
        <v/>
      </c>
      <c r="U139" s="317">
        <f t="shared" si="12"/>
        <v>95.599258936199007</v>
      </c>
      <c r="V139" s="291">
        <f t="shared" si="12"/>
        <v>18.218103099952</v>
      </c>
      <c r="W139" s="317" t="str">
        <f t="shared" si="12"/>
        <v/>
      </c>
      <c r="X139" s="317" t="str">
        <f t="shared" si="12"/>
        <v/>
      </c>
      <c r="Y139" s="315" t="str">
        <f t="shared" si="11"/>
        <v/>
      </c>
      <c r="Z139" s="289"/>
      <c r="AA139" s="289" t="str">
        <f>VLOOKUP(A139,'[12]LA Data'!$A$35:$F$417,6,0)</f>
        <v>L</v>
      </c>
    </row>
    <row r="140" spans="1:27" ht="15.75">
      <c r="A140" s="309" t="s">
        <v>447</v>
      </c>
      <c r="B140" s="309" t="s">
        <v>448</v>
      </c>
      <c r="C140" s="309" t="s">
        <v>39</v>
      </c>
      <c r="D140" s="316" t="s">
        <v>449</v>
      </c>
      <c r="E140" s="291">
        <f t="shared" si="13"/>
        <v>2.822846074713</v>
      </c>
      <c r="F140" s="291">
        <v>0</v>
      </c>
      <c r="G140" s="291">
        <f>VLOOKUP($A140,'[12]KI LA Data'!$A$6:$AF$698,G$2,0)/1000000</f>
        <v>2.822846074713</v>
      </c>
      <c r="H140" s="291">
        <f>VLOOKUP($A140,'[12]KI LA Data'!$A$6:$AF$698,H$2,0)/1000000</f>
        <v>-31.185443944886</v>
      </c>
      <c r="I140" s="291">
        <f>VLOOKUP($A140,'[12]KI LA Data'!$A$6:$AF$698,I$2,0)/1000000</f>
        <v>2.6111326191095254</v>
      </c>
      <c r="J140" s="315">
        <f>VLOOKUP($A140,'[12]KI LA Data'!$A$6:$AF$702,J$2,0)</f>
        <v>0.5</v>
      </c>
      <c r="K140" s="317" t="str">
        <f>IF(F140="","",IFERROR(VLOOKUP($A140,'[12]KI LA Data'!$B$6:$AF$701,K$2-K$1,0)/1000000,IF($C140="SC",F140,"")))</f>
        <v/>
      </c>
      <c r="L140" s="291">
        <f>IF(F140="","",IFERROR(VLOOKUP($A140,'[12]KI LA Data'!$C$6:$AF$701,L$2-L$1,0)/1000000,IF($C140="SD",F140,"")))</f>
        <v>0</v>
      </c>
      <c r="M140" s="317" t="str">
        <f>IF(F140="","",IFERROR(VLOOKUP($A140,'[12]KI LA Data'!$D$6:$AF$701,M$2-M$1,0)/1000000,""))</f>
        <v/>
      </c>
      <c r="N140" s="317" t="str">
        <f>IF(F140="","",IFERROR(VLOOKUP($A140,'[12]KI LA Data'!$E$6:$AF$701,N$2-N$1,0)/1000000,""))</f>
        <v/>
      </c>
      <c r="O140" s="315" t="str">
        <f>IF(F140="","",IFERROR(VLOOKUP($A140,'[12]KI LA Data'!$F$6:$AF$701,O$2-O$1,0)/1000000,""))</f>
        <v/>
      </c>
      <c r="P140" s="317" t="str">
        <f>IFERROR(VLOOKUP($A140,'[12]KI LA Data'!$B$6:$AF$701,P$2-P$1,0)/1000000,IF($C140="SC",G140,""))</f>
        <v/>
      </c>
      <c r="Q140" s="291">
        <f>IFERROR(VLOOKUP($A140,'[12]KI LA Data'!$C$6:$AF$701,Q$2-Q$1,0)/1000000,IF($C140="SD",G140,""))</f>
        <v>2.822846074713</v>
      </c>
      <c r="R140" s="317" t="str">
        <f>IFERROR(VLOOKUP($A140,'[12]KI LA Data'!$D$6:$AF$701,R$2-R$1,0)/1000000,"")</f>
        <v/>
      </c>
      <c r="S140" s="317" t="str">
        <f>IFERROR(VLOOKUP($A140,'[12]KI LA Data'!$E$6:$AF$701,S$2-S$1,0)/1000000,"")</f>
        <v/>
      </c>
      <c r="T140" s="315" t="str">
        <f>IFERROR(VLOOKUP($A140,'[12]KI LA Data'!$F$6:$AF$701,T$2-T$1,0)/1000000,"")</f>
        <v/>
      </c>
      <c r="U140" s="317" t="str">
        <f t="shared" si="12"/>
        <v/>
      </c>
      <c r="V140" s="291">
        <f t="shared" si="12"/>
        <v>2.822846074713</v>
      </c>
      <c r="W140" s="317" t="str">
        <f t="shared" si="12"/>
        <v/>
      </c>
      <c r="X140" s="317" t="str">
        <f t="shared" si="12"/>
        <v/>
      </c>
      <c r="Y140" s="315" t="str">
        <f t="shared" si="11"/>
        <v/>
      </c>
      <c r="Z140" s="289"/>
      <c r="AA140" s="289" t="str">
        <f>VLOOKUP(A140,'[12]LA Data'!$A$35:$F$417,6,0)</f>
        <v>SE</v>
      </c>
    </row>
    <row r="141" spans="1:27" ht="15.75">
      <c r="A141" s="309" t="s">
        <v>634</v>
      </c>
      <c r="B141" s="309" t="s">
        <v>635</v>
      </c>
      <c r="C141" s="309" t="s">
        <v>626</v>
      </c>
      <c r="D141" s="316" t="s">
        <v>636</v>
      </c>
      <c r="E141" s="291">
        <f t="shared" si="13"/>
        <v>152.01453625443699</v>
      </c>
      <c r="F141" s="291">
        <f>IF(VLOOKUP($A141,'[12]KI LA Data'!$A$6:$AF$698,F$2,0)/1000000&lt;0,"",VLOOKUP($A141,'[12]KI LA Data'!$A$6:$AF$698,F$2,0)/1000000)</f>
        <v>44.985258025893998</v>
      </c>
      <c r="G141" s="291">
        <f>VLOOKUP($A141,'[12]KI LA Data'!$A$6:$AF$698,G$2,0)/1000000</f>
        <v>107.02927822854299</v>
      </c>
      <c r="H141" s="291">
        <f>VLOOKUP($A141,'[12]KI LA Data'!$A$6:$AF$698,H$2,0)/1000000</f>
        <v>70.164011494660997</v>
      </c>
      <c r="I141" s="291">
        <f>VLOOKUP($A141,'[12]KI LA Data'!$A$6:$AF$698,I$2,0)/1000000</f>
        <v>99.002082361402273</v>
      </c>
      <c r="J141" s="315">
        <f>VLOOKUP($A141,'[12]KI LA Data'!$A$6:$AF$702,J$2,0)</f>
        <v>0</v>
      </c>
      <c r="K141" s="317">
        <f>IF(F141="","",IFERROR(VLOOKUP($A141,'[12]KI LA Data'!$B$6:$AF$701,K$2-K$1,0)/1000000,IF($C141="SC",F141,"")))</f>
        <v>37.390527538886005</v>
      </c>
      <c r="L141" s="291">
        <f>IF(F141="","",IFERROR(VLOOKUP($A141,'[12]KI LA Data'!$C$6:$AF$701,L$2-L$1,0)/1000000,IF($C141="SD",F141,"")))</f>
        <v>7.5947304870079995</v>
      </c>
      <c r="M141" s="317" t="str">
        <f>IF(F141="","",IFERROR(VLOOKUP($A141,'[12]KI LA Data'!$D$6:$AF$701,M$2-M$1,0)/1000000,""))</f>
        <v/>
      </c>
      <c r="N141" s="317" t="str">
        <f>IF(F141="","",IFERROR(VLOOKUP($A141,'[12]KI LA Data'!$E$6:$AF$701,N$2-N$1,0)/1000000,""))</f>
        <v/>
      </c>
      <c r="O141" s="315" t="str">
        <f>IF(F141="","",IFERROR(VLOOKUP($A141,'[12]KI LA Data'!$F$6:$AF$701,O$2-O$1,0)/1000000,""))</f>
        <v/>
      </c>
      <c r="P141" s="317">
        <f>IFERROR(VLOOKUP($A141,'[12]KI LA Data'!$B$6:$AF$701,P$2-P$1,0)/1000000,IF($C141="SC",G141,""))</f>
        <v>82.133631040686993</v>
      </c>
      <c r="Q141" s="291">
        <f>IFERROR(VLOOKUP($A141,'[12]KI LA Data'!$C$6:$AF$701,Q$2-Q$1,0)/1000000,IF($C141="SD",G141,""))</f>
        <v>24.895647187856</v>
      </c>
      <c r="R141" s="317" t="str">
        <f>IFERROR(VLOOKUP($A141,'[12]KI LA Data'!$D$6:$AF$701,R$2-R$1,0)/1000000,"")</f>
        <v/>
      </c>
      <c r="S141" s="317" t="str">
        <f>IFERROR(VLOOKUP($A141,'[12]KI LA Data'!$E$6:$AF$701,S$2-S$1,0)/1000000,"")</f>
        <v/>
      </c>
      <c r="T141" s="315" t="str">
        <f>IFERROR(VLOOKUP($A141,'[12]KI LA Data'!$F$6:$AF$701,T$2-T$1,0)/1000000,"")</f>
        <v/>
      </c>
      <c r="U141" s="317">
        <f t="shared" si="12"/>
        <v>119.524158579573</v>
      </c>
      <c r="V141" s="291">
        <f t="shared" si="12"/>
        <v>32.490377674864</v>
      </c>
      <c r="W141" s="317" t="str">
        <f t="shared" si="12"/>
        <v/>
      </c>
      <c r="X141" s="317" t="str">
        <f t="shared" si="12"/>
        <v/>
      </c>
      <c r="Y141" s="315" t="str">
        <f t="shared" si="11"/>
        <v/>
      </c>
      <c r="Z141" s="289"/>
      <c r="AA141" s="289" t="str">
        <f>VLOOKUP(A141,'[12]LA Data'!$A$35:$F$417,6,0)</f>
        <v>L</v>
      </c>
    </row>
    <row r="142" spans="1:27" ht="15.75">
      <c r="A142" s="309" t="s">
        <v>960</v>
      </c>
      <c r="B142" s="309" t="s">
        <v>961</v>
      </c>
      <c r="C142" s="309" t="s">
        <v>726</v>
      </c>
      <c r="D142" s="316" t="s">
        <v>962</v>
      </c>
      <c r="E142" s="291">
        <f t="shared" si="13"/>
        <v>47.882711568432001</v>
      </c>
      <c r="F142" s="291">
        <f>IF(VLOOKUP($A142,'[12]KI LA Data'!$A$6:$AF$698,F$2,0)/1000000&lt;0,"",VLOOKUP($A142,'[12]KI LA Data'!$A$6:$AF$698,F$2,0)/1000000)</f>
        <v>13.081784133088</v>
      </c>
      <c r="G142" s="291">
        <f>VLOOKUP($A142,'[12]KI LA Data'!$A$6:$AF$698,G$2,0)/1000000</f>
        <v>34.800927435344001</v>
      </c>
      <c r="H142" s="291">
        <f>VLOOKUP($A142,'[12]KI LA Data'!$A$6:$AF$698,H$2,0)/1000000</f>
        <v>12.517903486132999</v>
      </c>
      <c r="I142" s="291">
        <f>VLOOKUP($A142,'[12]KI LA Data'!$A$6:$AF$698,I$2,0)/1000000</f>
        <v>32.190857877693205</v>
      </c>
      <c r="J142" s="315">
        <f>VLOOKUP($A142,'[12]KI LA Data'!$A$6:$AF$702,J$2,0)</f>
        <v>0</v>
      </c>
      <c r="K142" s="317">
        <f>IF(F142="","",IFERROR(VLOOKUP($A142,'[12]KI LA Data'!$B$6:$AF$701,K$2-K$1,0)/1000000,IF($C142="SC",F142,"")))</f>
        <v>12.234245770470999</v>
      </c>
      <c r="L142" s="291">
        <f>IF(F142="","",IFERROR(VLOOKUP($A142,'[12]KI LA Data'!$C$6:$AF$701,L$2-L$1,0)/1000000,IF($C142="SD",F142,"")))</f>
        <v>0.847538362617</v>
      </c>
      <c r="M142" s="317" t="str">
        <f>IF(F142="","",IFERROR(VLOOKUP($A142,'[12]KI LA Data'!$D$6:$AF$701,M$2-M$1,0)/1000000,""))</f>
        <v/>
      </c>
      <c r="N142" s="317" t="str">
        <f>IF(F142="","",IFERROR(VLOOKUP($A142,'[12]KI LA Data'!$E$6:$AF$701,N$2-N$1,0)/1000000,""))</f>
        <v/>
      </c>
      <c r="O142" s="315" t="str">
        <f>IF(F142="","",IFERROR(VLOOKUP($A142,'[12]KI LA Data'!$F$6:$AF$701,O$2-O$1,0)/1000000,""))</f>
        <v/>
      </c>
      <c r="P142" s="317">
        <f>IFERROR(VLOOKUP($A142,'[12]KI LA Data'!$B$6:$AF$701,P$2-P$1,0)/1000000,IF($C142="SC",G142,""))</f>
        <v>30.268089254179998</v>
      </c>
      <c r="Q142" s="291">
        <f>IFERROR(VLOOKUP($A142,'[12]KI LA Data'!$C$6:$AF$701,Q$2-Q$1,0)/1000000,IF($C142="SD",G142,""))</f>
        <v>4.5328381811640002</v>
      </c>
      <c r="R142" s="317" t="str">
        <f>IFERROR(VLOOKUP($A142,'[12]KI LA Data'!$D$6:$AF$701,R$2-R$1,0)/1000000,"")</f>
        <v/>
      </c>
      <c r="S142" s="317" t="str">
        <f>IFERROR(VLOOKUP($A142,'[12]KI LA Data'!$E$6:$AF$701,S$2-S$1,0)/1000000,"")</f>
        <v/>
      </c>
      <c r="T142" s="315" t="str">
        <f>IFERROR(VLOOKUP($A142,'[12]KI LA Data'!$F$6:$AF$701,T$2-T$1,0)/1000000,"")</f>
        <v/>
      </c>
      <c r="U142" s="317">
        <f t="shared" si="12"/>
        <v>42.502335024650996</v>
      </c>
      <c r="V142" s="291">
        <f t="shared" si="12"/>
        <v>5.3803765437809998</v>
      </c>
      <c r="W142" s="317" t="str">
        <f t="shared" si="12"/>
        <v/>
      </c>
      <c r="X142" s="317" t="str">
        <f t="shared" si="12"/>
        <v/>
      </c>
      <c r="Y142" s="315" t="str">
        <f t="shared" si="11"/>
        <v/>
      </c>
      <c r="Z142" s="289"/>
      <c r="AA142" s="289" t="str">
        <f>VLOOKUP(A142,'[12]LA Data'!$A$35:$F$417,6,0)</f>
        <v>NW</v>
      </c>
    </row>
    <row r="143" spans="1:27" ht="15.75">
      <c r="A143" s="309" t="s">
        <v>327</v>
      </c>
      <c r="B143" s="309" t="s">
        <v>328</v>
      </c>
      <c r="C143" s="309" t="s">
        <v>39</v>
      </c>
      <c r="D143" s="316" t="s">
        <v>329</v>
      </c>
      <c r="E143" s="291">
        <f t="shared" si="13"/>
        <v>2.3825621698430002</v>
      </c>
      <c r="F143" s="291">
        <f>IF(VLOOKUP($A143,'[12]KI LA Data'!$A$6:$AF$698,F$2,0)/1000000&lt;0,"",VLOOKUP($A143,'[12]KI LA Data'!$A$6:$AF$698,F$2,0)/1000000)</f>
        <v>0.37027669537700003</v>
      </c>
      <c r="G143" s="291">
        <f>VLOOKUP($A143,'[12]KI LA Data'!$A$6:$AF$698,G$2,0)/1000000</f>
        <v>2.0122854744660001</v>
      </c>
      <c r="H143" s="291">
        <f>VLOOKUP($A143,'[12]KI LA Data'!$A$6:$AF$698,H$2,0)/1000000</f>
        <v>-8.7441794151760011</v>
      </c>
      <c r="I143" s="291">
        <f>VLOOKUP($A143,'[12]KI LA Data'!$A$6:$AF$698,I$2,0)/1000000</f>
        <v>1.86136406388105</v>
      </c>
      <c r="J143" s="315">
        <f>VLOOKUP($A143,'[12]KI LA Data'!$A$6:$AF$702,J$2,0)</f>
        <v>0.5</v>
      </c>
      <c r="K143" s="317" t="str">
        <f>IF(F143="","",IFERROR(VLOOKUP($A143,'[12]KI LA Data'!$B$6:$AF$701,K$2-K$1,0)/1000000,IF($C143="SC",F143,"")))</f>
        <v/>
      </c>
      <c r="L143" s="291">
        <f>IF(F143="","",IFERROR(VLOOKUP($A143,'[12]KI LA Data'!$C$6:$AF$701,L$2-L$1,0)/1000000,IF($C143="SD",F143,"")))</f>
        <v>0.37027669537700003</v>
      </c>
      <c r="M143" s="317" t="str">
        <f>IF(F143="","",IFERROR(VLOOKUP($A143,'[12]KI LA Data'!$D$6:$AF$701,M$2-M$1,0)/1000000,""))</f>
        <v/>
      </c>
      <c r="N143" s="317" t="str">
        <f>IF(F143="","",IFERROR(VLOOKUP($A143,'[12]KI LA Data'!$E$6:$AF$701,N$2-N$1,0)/1000000,""))</f>
        <v/>
      </c>
      <c r="O143" s="315" t="str">
        <f>IF(F143="","",IFERROR(VLOOKUP($A143,'[12]KI LA Data'!$F$6:$AF$701,O$2-O$1,0)/1000000,""))</f>
        <v/>
      </c>
      <c r="P143" s="317" t="str">
        <f>IFERROR(VLOOKUP($A143,'[12]KI LA Data'!$B$6:$AF$701,P$2-P$1,0)/1000000,IF($C143="SC",G143,""))</f>
        <v/>
      </c>
      <c r="Q143" s="291">
        <f>IFERROR(VLOOKUP($A143,'[12]KI LA Data'!$C$6:$AF$701,Q$2-Q$1,0)/1000000,IF($C143="SD",G143,""))</f>
        <v>2.0122854744660001</v>
      </c>
      <c r="R143" s="317" t="str">
        <f>IFERROR(VLOOKUP($A143,'[12]KI LA Data'!$D$6:$AF$701,R$2-R$1,0)/1000000,"")</f>
        <v/>
      </c>
      <c r="S143" s="317" t="str">
        <f>IFERROR(VLOOKUP($A143,'[12]KI LA Data'!$E$6:$AF$701,S$2-S$1,0)/1000000,"")</f>
        <v/>
      </c>
      <c r="T143" s="315" t="str">
        <f>IFERROR(VLOOKUP($A143,'[12]KI LA Data'!$F$6:$AF$701,T$2-T$1,0)/1000000,"")</f>
        <v/>
      </c>
      <c r="U143" s="317" t="str">
        <f t="shared" si="12"/>
        <v/>
      </c>
      <c r="V143" s="291">
        <f t="shared" si="12"/>
        <v>2.3825621698430002</v>
      </c>
      <c r="W143" s="317" t="str">
        <f t="shared" si="12"/>
        <v/>
      </c>
      <c r="X143" s="317" t="str">
        <f t="shared" si="12"/>
        <v/>
      </c>
      <c r="Y143" s="315" t="str">
        <f t="shared" si="11"/>
        <v/>
      </c>
      <c r="Z143" s="289"/>
      <c r="AA143" s="289" t="str">
        <f>VLOOKUP(A143,'[12]LA Data'!$A$35:$F$417,6,0)</f>
        <v>YH</v>
      </c>
    </row>
    <row r="144" spans="1:27" ht="15.75">
      <c r="A144" s="309" t="s">
        <v>637</v>
      </c>
      <c r="B144" s="309" t="s">
        <v>638</v>
      </c>
      <c r="C144" s="309" t="s">
        <v>626</v>
      </c>
      <c r="D144" s="316" t="s">
        <v>639</v>
      </c>
      <c r="E144" s="291">
        <f t="shared" si="13"/>
        <v>83.050924598067013</v>
      </c>
      <c r="F144" s="291">
        <f>IF(VLOOKUP($A144,'[12]KI LA Data'!$A$6:$AF$698,F$2,0)/1000000&lt;0,"",VLOOKUP($A144,'[12]KI LA Data'!$A$6:$AF$698,F$2,0)/1000000)</f>
        <v>23.427256879085</v>
      </c>
      <c r="G144" s="291">
        <f>VLOOKUP($A144,'[12]KI LA Data'!$A$6:$AF$698,G$2,0)/1000000</f>
        <v>59.623667718982006</v>
      </c>
      <c r="H144" s="291">
        <f>VLOOKUP($A144,'[12]KI LA Data'!$A$6:$AF$698,H$2,0)/1000000</f>
        <v>-18.640200129441002</v>
      </c>
      <c r="I144" s="291">
        <f>VLOOKUP($A144,'[12]KI LA Data'!$A$6:$AF$698,I$2,0)/1000000</f>
        <v>55.151892640058357</v>
      </c>
      <c r="J144" s="315">
        <f>VLOOKUP($A144,'[12]KI LA Data'!$A$6:$AF$702,J$2,0)</f>
        <v>0.23817099999999999</v>
      </c>
      <c r="K144" s="317">
        <f>IF(F144="","",IFERROR(VLOOKUP($A144,'[12]KI LA Data'!$B$6:$AF$701,K$2-K$1,0)/1000000,IF($C144="SC",F144,"")))</f>
        <v>18.019268191279</v>
      </c>
      <c r="L144" s="291">
        <f>IF(F144="","",IFERROR(VLOOKUP($A144,'[12]KI LA Data'!$C$6:$AF$701,L$2-L$1,0)/1000000,IF($C144="SD",F144,"")))</f>
        <v>5.4079886878070003</v>
      </c>
      <c r="M144" s="317" t="str">
        <f>IF(F144="","",IFERROR(VLOOKUP($A144,'[12]KI LA Data'!$D$6:$AF$701,M$2-M$1,0)/1000000,""))</f>
        <v/>
      </c>
      <c r="N144" s="317" t="str">
        <f>IF(F144="","",IFERROR(VLOOKUP($A144,'[12]KI LA Data'!$E$6:$AF$701,N$2-N$1,0)/1000000,""))</f>
        <v/>
      </c>
      <c r="O144" s="315" t="str">
        <f>IF(F144="","",IFERROR(VLOOKUP($A144,'[12]KI LA Data'!$F$6:$AF$701,O$2-O$1,0)/1000000,""))</f>
        <v/>
      </c>
      <c r="P144" s="317">
        <f>IFERROR(VLOOKUP($A144,'[12]KI LA Data'!$B$6:$AF$701,P$2-P$1,0)/1000000,IF($C144="SC",G144,""))</f>
        <v>39.882085099962005</v>
      </c>
      <c r="Q144" s="291">
        <f>IFERROR(VLOOKUP($A144,'[12]KI LA Data'!$C$6:$AF$701,Q$2-Q$1,0)/1000000,IF($C144="SD",G144,""))</f>
        <v>19.741582619019002</v>
      </c>
      <c r="R144" s="317" t="str">
        <f>IFERROR(VLOOKUP($A144,'[12]KI LA Data'!$D$6:$AF$701,R$2-R$1,0)/1000000,"")</f>
        <v/>
      </c>
      <c r="S144" s="317" t="str">
        <f>IFERROR(VLOOKUP($A144,'[12]KI LA Data'!$E$6:$AF$701,S$2-S$1,0)/1000000,"")</f>
        <v/>
      </c>
      <c r="T144" s="315" t="str">
        <f>IFERROR(VLOOKUP($A144,'[12]KI LA Data'!$F$6:$AF$701,T$2-T$1,0)/1000000,"")</f>
        <v/>
      </c>
      <c r="U144" s="317">
        <f t="shared" si="12"/>
        <v>57.901353291241008</v>
      </c>
      <c r="V144" s="291">
        <f t="shared" si="12"/>
        <v>25.149571306826005</v>
      </c>
      <c r="W144" s="317" t="str">
        <f t="shared" si="12"/>
        <v/>
      </c>
      <c r="X144" s="317" t="str">
        <f t="shared" si="12"/>
        <v/>
      </c>
      <c r="Y144" s="315" t="str">
        <f t="shared" si="11"/>
        <v/>
      </c>
      <c r="Z144" s="289"/>
      <c r="AA144" s="289" t="str">
        <f>VLOOKUP(A144,'[12]LA Data'!$A$35:$F$417,6,0)</f>
        <v>L</v>
      </c>
    </row>
    <row r="145" spans="1:27" ht="15.75">
      <c r="A145" s="309" t="s">
        <v>924</v>
      </c>
      <c r="B145" s="309" t="s">
        <v>925</v>
      </c>
      <c r="C145" s="309" t="s">
        <v>730</v>
      </c>
      <c r="D145" s="316" t="s">
        <v>926</v>
      </c>
      <c r="E145" s="291">
        <f t="shared" si="13"/>
        <v>136.68645622194302</v>
      </c>
      <c r="F145" s="291">
        <f>IF(VLOOKUP($A145,'[12]KI LA Data'!$A$6:$AF$698,F$2,0)/1000000&lt;0,"",VLOOKUP($A145,'[12]KI LA Data'!$A$6:$AF$698,F$2,0)/1000000)</f>
        <v>20.772352920136999</v>
      </c>
      <c r="G145" s="291">
        <f>VLOOKUP($A145,'[12]KI LA Data'!$A$6:$AF$698,G$2,0)/1000000</f>
        <v>115.91410330180601</v>
      </c>
      <c r="H145" s="291">
        <f>VLOOKUP($A145,'[12]KI LA Data'!$A$6:$AF$698,H$2,0)/1000000</f>
        <v>71.793859584003997</v>
      </c>
      <c r="I145" s="291">
        <f>VLOOKUP($A145,'[12]KI LA Data'!$A$6:$AF$698,I$2,0)/1000000</f>
        <v>107.22054555417057</v>
      </c>
      <c r="J145" s="315">
        <f>VLOOKUP($A145,'[12]KI LA Data'!$A$6:$AF$702,J$2,0)</f>
        <v>0</v>
      </c>
      <c r="K145" s="317">
        <f>IF(F145="","",IFERROR(VLOOKUP($A145,'[12]KI LA Data'!$B$6:$AF$701,K$2-K$1,0)/1000000,IF($C145="SC",F145,"")))</f>
        <v>20.772352920136999</v>
      </c>
      <c r="L145" s="291" t="str">
        <f>IF(F145="","",IFERROR(VLOOKUP($A145,'[12]KI LA Data'!$C$6:$AF$701,L$2-L$1,0)/1000000,IF($C145="SD",F145,"")))</f>
        <v/>
      </c>
      <c r="M145" s="317" t="str">
        <f>IF(F145="","",IFERROR(VLOOKUP($A145,'[12]KI LA Data'!$D$6:$AF$701,M$2-M$1,0)/1000000,""))</f>
        <v/>
      </c>
      <c r="N145" s="317" t="str">
        <f>IF(F145="","",IFERROR(VLOOKUP($A145,'[12]KI LA Data'!$E$6:$AF$701,N$2-N$1,0)/1000000,""))</f>
        <v/>
      </c>
      <c r="O145" s="315" t="str">
        <f>IF(F145="","",IFERROR(VLOOKUP($A145,'[12]KI LA Data'!$F$6:$AF$701,O$2-O$1,0)/1000000,""))</f>
        <v/>
      </c>
      <c r="P145" s="317">
        <f>IFERROR(VLOOKUP($A145,'[12]KI LA Data'!$B$6:$AF$701,P$2-P$1,0)/1000000,IF($C145="SC",G145,""))</f>
        <v>115.91410330180601</v>
      </c>
      <c r="Q145" s="291" t="str">
        <f>IFERROR(VLOOKUP($A145,'[12]KI LA Data'!$C$6:$AF$701,Q$2-Q$1,0)/1000000,IF($C145="SD",G145,""))</f>
        <v/>
      </c>
      <c r="R145" s="317" t="str">
        <f>IFERROR(VLOOKUP($A145,'[12]KI LA Data'!$D$6:$AF$701,R$2-R$1,0)/1000000,"")</f>
        <v/>
      </c>
      <c r="S145" s="317" t="str">
        <f>IFERROR(VLOOKUP($A145,'[12]KI LA Data'!$E$6:$AF$701,S$2-S$1,0)/1000000,"")</f>
        <v/>
      </c>
      <c r="T145" s="315" t="str">
        <f>IFERROR(VLOOKUP($A145,'[12]KI LA Data'!$F$6:$AF$701,T$2-T$1,0)/1000000,"")</f>
        <v/>
      </c>
      <c r="U145" s="317">
        <f t="shared" si="12"/>
        <v>136.68645622194302</v>
      </c>
      <c r="V145" s="291" t="str">
        <f t="shared" si="12"/>
        <v/>
      </c>
      <c r="W145" s="317" t="str">
        <f t="shared" si="12"/>
        <v/>
      </c>
      <c r="X145" s="317" t="str">
        <f t="shared" si="12"/>
        <v/>
      </c>
      <c r="Y145" s="315" t="str">
        <f t="shared" si="11"/>
        <v/>
      </c>
      <c r="Z145" s="289"/>
      <c r="AA145" s="289" t="str">
        <f>VLOOKUP(A145,'[12]LA Data'!$A$35:$F$417,6,0)</f>
        <v>SE</v>
      </c>
    </row>
    <row r="146" spans="1:27" ht="15.75">
      <c r="A146" s="309" t="s">
        <v>1134</v>
      </c>
      <c r="B146" s="309" t="s">
        <v>1135</v>
      </c>
      <c r="C146" s="309" t="s">
        <v>512</v>
      </c>
      <c r="D146" s="316" t="s">
        <v>1136</v>
      </c>
      <c r="E146" s="291">
        <f t="shared" si="13"/>
        <v>22.159040258411999</v>
      </c>
      <c r="F146" s="291">
        <f>IF(VLOOKUP($A146,'[12]KI LA Data'!$A$6:$AF$698,F$2,0)/1000000&lt;0,"",VLOOKUP($A146,'[12]KI LA Data'!$A$6:$AF$698,F$2,0)/1000000)</f>
        <v>8.1176159548419999</v>
      </c>
      <c r="G146" s="291">
        <f>VLOOKUP($A146,'[12]KI LA Data'!$A$6:$AF$698,G$2,0)/1000000</f>
        <v>14.04142430357</v>
      </c>
      <c r="H146" s="291">
        <f>VLOOKUP($A146,'[12]KI LA Data'!$A$6:$AF$698,H$2,0)/1000000</f>
        <v>7.3016588192820002</v>
      </c>
      <c r="I146" s="291">
        <f>VLOOKUP($A146,'[12]KI LA Data'!$A$6:$AF$698,I$2,0)/1000000</f>
        <v>12.988317480802252</v>
      </c>
      <c r="J146" s="315">
        <f>VLOOKUP($A146,'[12]KI LA Data'!$A$6:$AF$702,J$2,0)</f>
        <v>0</v>
      </c>
      <c r="K146" s="317" t="str">
        <f>IF(F146="","",IFERROR(VLOOKUP($A146,'[12]KI LA Data'!$B$6:$AF$701,K$2-K$1,0)/1000000,IF($C146="SC",F146,"")))</f>
        <v/>
      </c>
      <c r="L146" s="291" t="str">
        <f>IF(F146="","",IFERROR(VLOOKUP($A146,'[12]KI LA Data'!$C$6:$AF$701,L$2-L$1,0)/1000000,IF($C146="SD",F146,"")))</f>
        <v/>
      </c>
      <c r="M146" s="317">
        <f>IF(F146="","",IFERROR(VLOOKUP($A146,'[12]KI LA Data'!$D$6:$AF$701,M$2-M$1,0)/1000000,""))</f>
        <v>8.1176159548419999</v>
      </c>
      <c r="N146" s="317" t="str">
        <f>IF(F146="","",IFERROR(VLOOKUP($A146,'[12]KI LA Data'!$E$6:$AF$701,N$2-N$1,0)/1000000,""))</f>
        <v/>
      </c>
      <c r="O146" s="315" t="str">
        <f>IF(F146="","",IFERROR(VLOOKUP($A146,'[12]KI LA Data'!$F$6:$AF$701,O$2-O$1,0)/1000000,""))</f>
        <v/>
      </c>
      <c r="P146" s="317" t="str">
        <f>IFERROR(VLOOKUP($A146,'[12]KI LA Data'!$B$6:$AF$701,P$2-P$1,0)/1000000,IF($C146="SC",G146,""))</f>
        <v/>
      </c>
      <c r="Q146" s="291" t="str">
        <f>IFERROR(VLOOKUP($A146,'[12]KI LA Data'!$C$6:$AF$701,Q$2-Q$1,0)/1000000,IF($C146="SD",G146,""))</f>
        <v/>
      </c>
      <c r="R146" s="317">
        <f>IFERROR(VLOOKUP($A146,'[12]KI LA Data'!$D$6:$AF$701,R$2-R$1,0)/1000000,"")</f>
        <v>14.04142430357</v>
      </c>
      <c r="S146" s="317" t="str">
        <f>IFERROR(VLOOKUP($A146,'[12]KI LA Data'!$E$6:$AF$701,S$2-S$1,0)/1000000,"")</f>
        <v/>
      </c>
      <c r="T146" s="315" t="str">
        <f>IFERROR(VLOOKUP($A146,'[12]KI LA Data'!$F$6:$AF$701,T$2-T$1,0)/1000000,"")</f>
        <v/>
      </c>
      <c r="U146" s="317" t="str">
        <f t="shared" si="12"/>
        <v/>
      </c>
      <c r="V146" s="291" t="str">
        <f t="shared" si="12"/>
        <v/>
      </c>
      <c r="W146" s="317">
        <f t="shared" si="12"/>
        <v>22.159040258411999</v>
      </c>
      <c r="X146" s="317" t="str">
        <f t="shared" si="12"/>
        <v/>
      </c>
      <c r="Y146" s="315" t="str">
        <f t="shared" si="11"/>
        <v/>
      </c>
      <c r="Z146" s="289"/>
      <c r="AA146" s="289" t="str">
        <f>VLOOKUP(A146,'[12]LA Data'!$A$35:$F$417,6,0)</f>
        <v>SE</v>
      </c>
    </row>
    <row r="147" spans="1:27" ht="15.75">
      <c r="A147" s="309" t="s">
        <v>237</v>
      </c>
      <c r="B147" s="309" t="s">
        <v>238</v>
      </c>
      <c r="C147" s="309" t="s">
        <v>39</v>
      </c>
      <c r="D147" s="316" t="s">
        <v>239</v>
      </c>
      <c r="E147" s="291">
        <f t="shared" si="13"/>
        <v>1.7151399281649999</v>
      </c>
      <c r="F147" s="291">
        <f>IF(VLOOKUP($A147,'[12]KI LA Data'!$A$6:$AF$698,F$2,0)/1000000&lt;0,"",VLOOKUP($A147,'[12]KI LA Data'!$A$6:$AF$698,F$2,0)/1000000)</f>
        <v>8.4606817210000004E-3</v>
      </c>
      <c r="G147" s="291">
        <f>VLOOKUP($A147,'[12]KI LA Data'!$A$6:$AF$698,G$2,0)/1000000</f>
        <v>1.7066792464439999</v>
      </c>
      <c r="H147" s="291">
        <f>VLOOKUP($A147,'[12]KI LA Data'!$A$6:$AF$698,H$2,0)/1000000</f>
        <v>-13.142713510265001</v>
      </c>
      <c r="I147" s="291">
        <f>VLOOKUP($A147,'[12]KI LA Data'!$A$6:$AF$698,I$2,0)/1000000</f>
        <v>1.5786783029607001</v>
      </c>
      <c r="J147" s="315">
        <f>VLOOKUP($A147,'[12]KI LA Data'!$A$6:$AF$702,J$2,0)</f>
        <v>0.5</v>
      </c>
      <c r="K147" s="317" t="str">
        <f>IF(F147="","",IFERROR(VLOOKUP($A147,'[12]KI LA Data'!$B$6:$AF$701,K$2-K$1,0)/1000000,IF($C147="SC",F147,"")))</f>
        <v/>
      </c>
      <c r="L147" s="291">
        <f>IF(F147="","",IFERROR(VLOOKUP($A147,'[12]KI LA Data'!$C$6:$AF$701,L$2-L$1,0)/1000000,IF($C147="SD",F147,"")))</f>
        <v>8.4606817210000004E-3</v>
      </c>
      <c r="M147" s="317" t="str">
        <f>IF(F147="","",IFERROR(VLOOKUP($A147,'[12]KI LA Data'!$D$6:$AF$701,M$2-M$1,0)/1000000,""))</f>
        <v/>
      </c>
      <c r="N147" s="317" t="str">
        <f>IF(F147="","",IFERROR(VLOOKUP($A147,'[12]KI LA Data'!$E$6:$AF$701,N$2-N$1,0)/1000000,""))</f>
        <v/>
      </c>
      <c r="O147" s="315" t="str">
        <f>IF(F147="","",IFERROR(VLOOKUP($A147,'[12]KI LA Data'!$F$6:$AF$701,O$2-O$1,0)/1000000,""))</f>
        <v/>
      </c>
      <c r="P147" s="317" t="str">
        <f>IFERROR(VLOOKUP($A147,'[12]KI LA Data'!$B$6:$AF$701,P$2-P$1,0)/1000000,IF($C147="SC",G147,""))</f>
        <v/>
      </c>
      <c r="Q147" s="291">
        <f>IFERROR(VLOOKUP($A147,'[12]KI LA Data'!$C$6:$AF$701,Q$2-Q$1,0)/1000000,IF($C147="SD",G147,""))</f>
        <v>1.7066792464439999</v>
      </c>
      <c r="R147" s="317" t="str">
        <f>IFERROR(VLOOKUP($A147,'[12]KI LA Data'!$D$6:$AF$701,R$2-R$1,0)/1000000,"")</f>
        <v/>
      </c>
      <c r="S147" s="317" t="str">
        <f>IFERROR(VLOOKUP($A147,'[12]KI LA Data'!$E$6:$AF$701,S$2-S$1,0)/1000000,"")</f>
        <v/>
      </c>
      <c r="T147" s="315" t="str">
        <f>IFERROR(VLOOKUP($A147,'[12]KI LA Data'!$F$6:$AF$701,T$2-T$1,0)/1000000,"")</f>
        <v/>
      </c>
      <c r="U147" s="317" t="str">
        <f t="shared" si="12"/>
        <v/>
      </c>
      <c r="V147" s="291">
        <f t="shared" si="12"/>
        <v>1.7151399281649999</v>
      </c>
      <c r="W147" s="317" t="str">
        <f t="shared" si="12"/>
        <v/>
      </c>
      <c r="X147" s="317" t="str">
        <f t="shared" si="12"/>
        <v/>
      </c>
      <c r="Y147" s="315" t="str">
        <f t="shared" si="11"/>
        <v/>
      </c>
      <c r="Z147" s="289"/>
      <c r="AA147" s="289" t="str">
        <f>VLOOKUP(A147,'[12]LA Data'!$A$35:$F$417,6,0)</f>
        <v>EM</v>
      </c>
    </row>
    <row r="148" spans="1:27" ht="15.75">
      <c r="A148" s="309" t="s">
        <v>688</v>
      </c>
      <c r="B148" s="309" t="s">
        <v>689</v>
      </c>
      <c r="C148" s="309" t="s">
        <v>626</v>
      </c>
      <c r="D148" s="316" t="s">
        <v>690</v>
      </c>
      <c r="E148" s="291">
        <f t="shared" si="13"/>
        <v>109.232458877997</v>
      </c>
      <c r="F148" s="291">
        <f>IF(VLOOKUP($A148,'[12]KI LA Data'!$A$6:$AF$698,F$2,0)/1000000&lt;0,"",VLOOKUP($A148,'[12]KI LA Data'!$A$6:$AF$698,F$2,0)/1000000)</f>
        <v>30.201978811002999</v>
      </c>
      <c r="G148" s="291">
        <f>VLOOKUP($A148,'[12]KI LA Data'!$A$6:$AF$698,G$2,0)/1000000</f>
        <v>79.030480066994002</v>
      </c>
      <c r="H148" s="291">
        <f>VLOOKUP($A148,'[12]KI LA Data'!$A$6:$AF$698,H$2,0)/1000000</f>
        <v>55.977200476614001</v>
      </c>
      <c r="I148" s="291">
        <f>VLOOKUP($A148,'[12]KI LA Data'!$A$6:$AF$698,I$2,0)/1000000</f>
        <v>73.103194061969447</v>
      </c>
      <c r="J148" s="315">
        <f>VLOOKUP($A148,'[12]KI LA Data'!$A$6:$AF$702,J$2,0)</f>
        <v>0</v>
      </c>
      <c r="K148" s="317">
        <f>IF(F148="","",IFERROR(VLOOKUP($A148,'[12]KI LA Data'!$B$6:$AF$701,K$2-K$1,0)/1000000,IF($C148="SC",F148,"")))</f>
        <v>26.022644792659001</v>
      </c>
      <c r="L148" s="291">
        <f>IF(F148="","",IFERROR(VLOOKUP($A148,'[12]KI LA Data'!$C$6:$AF$701,L$2-L$1,0)/1000000,IF($C148="SD",F148,"")))</f>
        <v>4.179334018344</v>
      </c>
      <c r="M148" s="317" t="str">
        <f>IF(F148="","",IFERROR(VLOOKUP($A148,'[12]KI LA Data'!$D$6:$AF$701,M$2-M$1,0)/1000000,""))</f>
        <v/>
      </c>
      <c r="N148" s="317" t="str">
        <f>IF(F148="","",IFERROR(VLOOKUP($A148,'[12]KI LA Data'!$E$6:$AF$701,N$2-N$1,0)/1000000,""))</f>
        <v/>
      </c>
      <c r="O148" s="315" t="str">
        <f>IF(F148="","",IFERROR(VLOOKUP($A148,'[12]KI LA Data'!$F$6:$AF$701,O$2-O$1,0)/1000000,""))</f>
        <v/>
      </c>
      <c r="P148" s="317">
        <f>IFERROR(VLOOKUP($A148,'[12]KI LA Data'!$B$6:$AF$701,P$2-P$1,0)/1000000,IF($C148="SC",G148,""))</f>
        <v>61.924386574665</v>
      </c>
      <c r="Q148" s="291">
        <f>IFERROR(VLOOKUP($A148,'[12]KI LA Data'!$C$6:$AF$701,Q$2-Q$1,0)/1000000,IF($C148="SD",G148,""))</f>
        <v>17.106093492328</v>
      </c>
      <c r="R148" s="317" t="str">
        <f>IFERROR(VLOOKUP($A148,'[12]KI LA Data'!$D$6:$AF$701,R$2-R$1,0)/1000000,"")</f>
        <v/>
      </c>
      <c r="S148" s="317" t="str">
        <f>IFERROR(VLOOKUP($A148,'[12]KI LA Data'!$E$6:$AF$701,S$2-S$1,0)/1000000,"")</f>
        <v/>
      </c>
      <c r="T148" s="315" t="str">
        <f>IFERROR(VLOOKUP($A148,'[12]KI LA Data'!$F$6:$AF$701,T$2-T$1,0)/1000000,"")</f>
        <v/>
      </c>
      <c r="U148" s="317">
        <f t="shared" si="12"/>
        <v>87.947031367324001</v>
      </c>
      <c r="V148" s="291">
        <f t="shared" si="12"/>
        <v>21.285427510672001</v>
      </c>
      <c r="W148" s="317" t="str">
        <f t="shared" si="12"/>
        <v/>
      </c>
      <c r="X148" s="317" t="str">
        <f t="shared" si="12"/>
        <v/>
      </c>
      <c r="Y148" s="315" t="str">
        <f t="shared" si="11"/>
        <v/>
      </c>
      <c r="Z148" s="289"/>
      <c r="AA148" s="289" t="str">
        <f>VLOOKUP(A148,'[12]LA Data'!$A$35:$F$417,6,0)</f>
        <v>L</v>
      </c>
    </row>
    <row r="149" spans="1:27" ht="15.75">
      <c r="A149" s="309" t="s">
        <v>42</v>
      </c>
      <c r="B149" s="309" t="s">
        <v>43</v>
      </c>
      <c r="C149" s="309" t="s">
        <v>39</v>
      </c>
      <c r="D149" s="316" t="s">
        <v>44</v>
      </c>
      <c r="E149" s="291">
        <f t="shared" si="13"/>
        <v>3.1841412468670005</v>
      </c>
      <c r="F149" s="291">
        <f>IF(VLOOKUP($A149,'[12]KI LA Data'!$A$6:$AF$698,F$2,0)/1000000&lt;0,"",VLOOKUP($A149,'[12]KI LA Data'!$A$6:$AF$698,F$2,0)/1000000)</f>
        <v>0.17848240281399999</v>
      </c>
      <c r="G149" s="291">
        <f>VLOOKUP($A149,'[12]KI LA Data'!$A$6:$AF$698,G$2,0)/1000000</f>
        <v>3.0056588440530003</v>
      </c>
      <c r="H149" s="291">
        <f>VLOOKUP($A149,'[12]KI LA Data'!$A$6:$AF$698,H$2,0)/1000000</f>
        <v>-15.067343716326</v>
      </c>
      <c r="I149" s="291">
        <f>VLOOKUP($A149,'[12]KI LA Data'!$A$6:$AF$698,I$2,0)/1000000</f>
        <v>2.780234430749025</v>
      </c>
      <c r="J149" s="315">
        <f>VLOOKUP($A149,'[12]KI LA Data'!$A$6:$AF$702,J$2,0)</f>
        <v>0.5</v>
      </c>
      <c r="K149" s="317" t="str">
        <f>IF(F149="","",IFERROR(VLOOKUP($A149,'[12]KI LA Data'!$B$6:$AF$701,K$2-K$1,0)/1000000,IF($C149="SC",F149,"")))</f>
        <v/>
      </c>
      <c r="L149" s="291">
        <f>IF(F149="","",IFERROR(VLOOKUP($A149,'[12]KI LA Data'!$C$6:$AF$701,L$2-L$1,0)/1000000,IF($C149="SD",F149,"")))</f>
        <v>0.17848240281399999</v>
      </c>
      <c r="M149" s="317" t="str">
        <f>IF(F149="","",IFERROR(VLOOKUP($A149,'[12]KI LA Data'!$D$6:$AF$701,M$2-M$1,0)/1000000,""))</f>
        <v/>
      </c>
      <c r="N149" s="317" t="str">
        <f>IF(F149="","",IFERROR(VLOOKUP($A149,'[12]KI LA Data'!$E$6:$AF$701,N$2-N$1,0)/1000000,""))</f>
        <v/>
      </c>
      <c r="O149" s="315" t="str">
        <f>IF(F149="","",IFERROR(VLOOKUP($A149,'[12]KI LA Data'!$F$6:$AF$701,O$2-O$1,0)/1000000,""))</f>
        <v/>
      </c>
      <c r="P149" s="317" t="str">
        <f>IFERROR(VLOOKUP($A149,'[12]KI LA Data'!$B$6:$AF$701,P$2-P$1,0)/1000000,IF($C149="SC",G149,""))</f>
        <v/>
      </c>
      <c r="Q149" s="291">
        <f>IFERROR(VLOOKUP($A149,'[12]KI LA Data'!$C$6:$AF$701,Q$2-Q$1,0)/1000000,IF($C149="SD",G149,""))</f>
        <v>3.0056588440530003</v>
      </c>
      <c r="R149" s="317" t="str">
        <f>IFERROR(VLOOKUP($A149,'[12]KI LA Data'!$D$6:$AF$701,R$2-R$1,0)/1000000,"")</f>
        <v/>
      </c>
      <c r="S149" s="317" t="str">
        <f>IFERROR(VLOOKUP($A149,'[12]KI LA Data'!$E$6:$AF$701,S$2-S$1,0)/1000000,"")</f>
        <v/>
      </c>
      <c r="T149" s="315" t="str">
        <f>IFERROR(VLOOKUP($A149,'[12]KI LA Data'!$F$6:$AF$701,T$2-T$1,0)/1000000,"")</f>
        <v/>
      </c>
      <c r="U149" s="317" t="str">
        <f t="shared" si="12"/>
        <v/>
      </c>
      <c r="V149" s="291">
        <f t="shared" si="12"/>
        <v>3.1841412468670005</v>
      </c>
      <c r="W149" s="317" t="str">
        <f t="shared" si="12"/>
        <v/>
      </c>
      <c r="X149" s="317" t="str">
        <f t="shared" si="12"/>
        <v/>
      </c>
      <c r="Y149" s="315" t="str">
        <f t="shared" si="11"/>
        <v/>
      </c>
      <c r="Z149" s="289"/>
      <c r="AA149" s="289" t="str">
        <f>VLOOKUP(A149,'[12]LA Data'!$A$35:$F$417,6,0)</f>
        <v>EE</v>
      </c>
    </row>
    <row r="150" spans="1:27" ht="15.75">
      <c r="A150" s="309" t="s">
        <v>852</v>
      </c>
      <c r="B150" s="309" t="s">
        <v>853</v>
      </c>
      <c r="C150" s="309" t="s">
        <v>39</v>
      </c>
      <c r="D150" s="316" t="s">
        <v>854</v>
      </c>
      <c r="E150" s="291">
        <f t="shared" si="13"/>
        <v>3.6074932378989999</v>
      </c>
      <c r="F150" s="291">
        <v>0</v>
      </c>
      <c r="G150" s="291">
        <f>VLOOKUP($A150,'[12]KI LA Data'!$A$6:$AF$698,G$2,0)/1000000</f>
        <v>3.6074932378989999</v>
      </c>
      <c r="H150" s="291">
        <f>VLOOKUP($A150,'[12]KI LA Data'!$A$6:$AF$698,H$2,0)/1000000</f>
        <v>-21.083848972576998</v>
      </c>
      <c r="I150" s="291">
        <f>VLOOKUP($A150,'[12]KI LA Data'!$A$6:$AF$698,I$2,0)/1000000</f>
        <v>3.3369312450565753</v>
      </c>
      <c r="J150" s="315">
        <f>VLOOKUP($A150,'[12]KI LA Data'!$A$6:$AF$702,J$2,0)</f>
        <v>0.5</v>
      </c>
      <c r="K150" s="317" t="str">
        <f>IF(F150="","",IFERROR(VLOOKUP($A150,'[12]KI LA Data'!$B$6:$AF$701,K$2-K$1,0)/1000000,IF($C150="SC",F150,"")))</f>
        <v/>
      </c>
      <c r="L150" s="291">
        <f>IF(F150="","",IFERROR(VLOOKUP($A150,'[12]KI LA Data'!$C$6:$AF$701,L$2-L$1,0)/1000000,IF($C150="SD",F150,"")))</f>
        <v>0</v>
      </c>
      <c r="M150" s="317" t="str">
        <f>IF(F150="","",IFERROR(VLOOKUP($A150,'[12]KI LA Data'!$D$6:$AF$701,M$2-M$1,0)/1000000,""))</f>
        <v/>
      </c>
      <c r="N150" s="317" t="str">
        <f>IF(F150="","",IFERROR(VLOOKUP($A150,'[12]KI LA Data'!$E$6:$AF$701,N$2-N$1,0)/1000000,""))</f>
        <v/>
      </c>
      <c r="O150" s="315" t="str">
        <f>IF(F150="","",IFERROR(VLOOKUP($A150,'[12]KI LA Data'!$F$6:$AF$701,O$2-O$1,0)/1000000,""))</f>
        <v/>
      </c>
      <c r="P150" s="317" t="str">
        <f>IFERROR(VLOOKUP($A150,'[12]KI LA Data'!$B$6:$AF$701,P$2-P$1,0)/1000000,IF($C150="SC",G150,""))</f>
        <v/>
      </c>
      <c r="Q150" s="291">
        <f>IFERROR(VLOOKUP($A150,'[12]KI LA Data'!$C$6:$AF$701,Q$2-Q$1,0)/1000000,IF($C150="SD",G150,""))</f>
        <v>3.6074932378989999</v>
      </c>
      <c r="R150" s="317" t="str">
        <f>IFERROR(VLOOKUP($A150,'[12]KI LA Data'!$D$6:$AF$701,R$2-R$1,0)/1000000,"")</f>
        <v/>
      </c>
      <c r="S150" s="317" t="str">
        <f>IFERROR(VLOOKUP($A150,'[12]KI LA Data'!$E$6:$AF$701,S$2-S$1,0)/1000000,"")</f>
        <v/>
      </c>
      <c r="T150" s="315" t="str">
        <f>IFERROR(VLOOKUP($A150,'[12]KI LA Data'!$F$6:$AF$701,T$2-T$1,0)/1000000,"")</f>
        <v/>
      </c>
      <c r="U150" s="317" t="str">
        <f t="shared" si="12"/>
        <v/>
      </c>
      <c r="V150" s="291">
        <f t="shared" si="12"/>
        <v>3.6074932378989999</v>
      </c>
      <c r="W150" s="317" t="str">
        <f t="shared" si="12"/>
        <v/>
      </c>
      <c r="X150" s="317" t="str">
        <f t="shared" si="12"/>
        <v/>
      </c>
      <c r="Y150" s="315" t="str">
        <f t="shared" si="11"/>
        <v/>
      </c>
      <c r="Z150" s="289"/>
      <c r="AA150" s="289" t="str">
        <f>VLOOKUP(A150,'[12]LA Data'!$A$35:$F$417,6,0)</f>
        <v>YH</v>
      </c>
    </row>
    <row r="151" spans="1:27" ht="15.75">
      <c r="A151" s="309" t="s">
        <v>691</v>
      </c>
      <c r="B151" s="309" t="s">
        <v>692</v>
      </c>
      <c r="C151" s="309" t="s">
        <v>626</v>
      </c>
      <c r="D151" s="316" t="s">
        <v>693</v>
      </c>
      <c r="E151" s="291">
        <f t="shared" si="13"/>
        <v>45.575841171918995</v>
      </c>
      <c r="F151" s="291">
        <f>IF(VLOOKUP($A151,'[12]KI LA Data'!$A$6:$AF$698,F$2,0)/1000000&lt;0,"",VLOOKUP($A151,'[12]KI LA Data'!$A$6:$AF$698,F$2,0)/1000000)</f>
        <v>7.3321104400739996</v>
      </c>
      <c r="G151" s="291">
        <f>VLOOKUP($A151,'[12]KI LA Data'!$A$6:$AF$698,G$2,0)/1000000</f>
        <v>38.243730731844998</v>
      </c>
      <c r="H151" s="291">
        <f>VLOOKUP($A151,'[12]KI LA Data'!$A$6:$AF$698,H$2,0)/1000000</f>
        <v>21.726517456050001</v>
      </c>
      <c r="I151" s="291">
        <f>VLOOKUP($A151,'[12]KI LA Data'!$A$6:$AF$698,I$2,0)/1000000</f>
        <v>35.375450926956624</v>
      </c>
      <c r="J151" s="315">
        <f>VLOOKUP($A151,'[12]KI LA Data'!$A$6:$AF$702,J$2,0)</f>
        <v>0</v>
      </c>
      <c r="K151" s="317">
        <f>IF(F151="","",IFERROR(VLOOKUP($A151,'[12]KI LA Data'!$B$6:$AF$701,K$2-K$1,0)/1000000,IF($C151="SC",F151,"")))</f>
        <v>7.5405737881159993</v>
      </c>
      <c r="L151" s="291">
        <f>IF(F151="","",IFERROR(VLOOKUP($A151,'[12]KI LA Data'!$C$6:$AF$701,L$2-L$1,0)/1000000,IF($C151="SD",F151,"")))</f>
        <v>-0.20846334804200001</v>
      </c>
      <c r="M151" s="317" t="str">
        <f>IF(F151="","",IFERROR(VLOOKUP($A151,'[12]KI LA Data'!$D$6:$AF$701,M$2-M$1,0)/1000000,""))</f>
        <v/>
      </c>
      <c r="N151" s="317" t="str">
        <f>IF(F151="","",IFERROR(VLOOKUP($A151,'[12]KI LA Data'!$E$6:$AF$701,N$2-N$1,0)/1000000,""))</f>
        <v/>
      </c>
      <c r="O151" s="315" t="str">
        <f>IF(F151="","",IFERROR(VLOOKUP($A151,'[12]KI LA Data'!$F$6:$AF$701,O$2-O$1,0)/1000000,""))</f>
        <v/>
      </c>
      <c r="P151" s="317">
        <f>IFERROR(VLOOKUP($A151,'[12]KI LA Data'!$B$6:$AF$701,P$2-P$1,0)/1000000,IF($C151="SC",G151,""))</f>
        <v>29.223026142643</v>
      </c>
      <c r="Q151" s="291">
        <f>IFERROR(VLOOKUP($A151,'[12]KI LA Data'!$C$6:$AF$701,Q$2-Q$1,0)/1000000,IF($C151="SD",G151,""))</f>
        <v>9.0207045892019995</v>
      </c>
      <c r="R151" s="317" t="str">
        <f>IFERROR(VLOOKUP($A151,'[12]KI LA Data'!$D$6:$AF$701,R$2-R$1,0)/1000000,"")</f>
        <v/>
      </c>
      <c r="S151" s="317" t="str">
        <f>IFERROR(VLOOKUP($A151,'[12]KI LA Data'!$E$6:$AF$701,S$2-S$1,0)/1000000,"")</f>
        <v/>
      </c>
      <c r="T151" s="315" t="str">
        <f>IFERROR(VLOOKUP($A151,'[12]KI LA Data'!$F$6:$AF$701,T$2-T$1,0)/1000000,"")</f>
        <v/>
      </c>
      <c r="U151" s="317">
        <f t="shared" si="12"/>
        <v>36.763599930759</v>
      </c>
      <c r="V151" s="291">
        <f t="shared" si="12"/>
        <v>8.8122412411599989</v>
      </c>
      <c r="W151" s="317" t="str">
        <f t="shared" si="12"/>
        <v/>
      </c>
      <c r="X151" s="317" t="str">
        <f t="shared" si="12"/>
        <v/>
      </c>
      <c r="Y151" s="315" t="str">
        <f t="shared" si="11"/>
        <v/>
      </c>
      <c r="Z151" s="289"/>
      <c r="AA151" s="289" t="str">
        <f>VLOOKUP(A151,'[12]LA Data'!$A$35:$F$417,6,0)</f>
        <v>L</v>
      </c>
    </row>
    <row r="152" spans="1:27" ht="15.75">
      <c r="A152" s="309" t="s">
        <v>90</v>
      </c>
      <c r="B152" s="309" t="s">
        <v>91</v>
      </c>
      <c r="C152" s="309" t="s">
        <v>39</v>
      </c>
      <c r="D152" s="316" t="s">
        <v>92</v>
      </c>
      <c r="E152" s="291">
        <f t="shared" si="13"/>
        <v>1.3321780777710002</v>
      </c>
      <c r="F152" s="291">
        <v>0</v>
      </c>
      <c r="G152" s="291">
        <f>VLOOKUP($A152,'[12]KI LA Data'!$A$6:$AF$698,G$2,0)/1000000</f>
        <v>1.3321780777710002</v>
      </c>
      <c r="H152" s="291">
        <f>VLOOKUP($A152,'[12]KI LA Data'!$A$6:$AF$698,H$2,0)/1000000</f>
        <v>-11.18790401783</v>
      </c>
      <c r="I152" s="291">
        <f>VLOOKUP($A152,'[12]KI LA Data'!$A$6:$AF$698,I$2,0)/1000000</f>
        <v>1.232264721938175</v>
      </c>
      <c r="J152" s="315">
        <f>VLOOKUP($A152,'[12]KI LA Data'!$A$6:$AF$702,J$2,0)</f>
        <v>0.5</v>
      </c>
      <c r="K152" s="317" t="str">
        <f>IF(F152="","",IFERROR(VLOOKUP($A152,'[12]KI LA Data'!$B$6:$AF$701,K$2-K$1,0)/1000000,IF($C152="SC",F152,"")))</f>
        <v/>
      </c>
      <c r="L152" s="291">
        <f>IF(F152="","",IFERROR(VLOOKUP($A152,'[12]KI LA Data'!$C$6:$AF$701,L$2-L$1,0)/1000000,IF($C152="SD",F152,"")))</f>
        <v>0</v>
      </c>
      <c r="M152" s="317" t="str">
        <f>IF(F152="","",IFERROR(VLOOKUP($A152,'[12]KI LA Data'!$D$6:$AF$701,M$2-M$1,0)/1000000,""))</f>
        <v/>
      </c>
      <c r="N152" s="317" t="str">
        <f>IF(F152="","",IFERROR(VLOOKUP($A152,'[12]KI LA Data'!$E$6:$AF$701,N$2-N$1,0)/1000000,""))</f>
        <v/>
      </c>
      <c r="O152" s="315" t="str">
        <f>IF(F152="","",IFERROR(VLOOKUP($A152,'[12]KI LA Data'!$F$6:$AF$701,O$2-O$1,0)/1000000,""))</f>
        <v/>
      </c>
      <c r="P152" s="317" t="str">
        <f>IFERROR(VLOOKUP($A152,'[12]KI LA Data'!$B$6:$AF$701,P$2-P$1,0)/1000000,IF($C152="SC",G152,""))</f>
        <v/>
      </c>
      <c r="Q152" s="291">
        <f>IFERROR(VLOOKUP($A152,'[12]KI LA Data'!$C$6:$AF$701,Q$2-Q$1,0)/1000000,IF($C152="SD",G152,""))</f>
        <v>1.3321780777710002</v>
      </c>
      <c r="R152" s="317" t="str">
        <f>IFERROR(VLOOKUP($A152,'[12]KI LA Data'!$D$6:$AF$701,R$2-R$1,0)/1000000,"")</f>
        <v/>
      </c>
      <c r="S152" s="317" t="str">
        <f>IFERROR(VLOOKUP($A152,'[12]KI LA Data'!$E$6:$AF$701,S$2-S$1,0)/1000000,"")</f>
        <v/>
      </c>
      <c r="T152" s="315" t="str">
        <f>IFERROR(VLOOKUP($A152,'[12]KI LA Data'!$F$6:$AF$701,T$2-T$1,0)/1000000,"")</f>
        <v/>
      </c>
      <c r="U152" s="317" t="str">
        <f t="shared" si="12"/>
        <v/>
      </c>
      <c r="V152" s="291">
        <f t="shared" si="12"/>
        <v>1.3321780777710002</v>
      </c>
      <c r="W152" s="317" t="str">
        <f t="shared" si="12"/>
        <v/>
      </c>
      <c r="X152" s="317" t="str">
        <f t="shared" si="12"/>
        <v/>
      </c>
      <c r="Y152" s="315" t="str">
        <f t="shared" si="11"/>
        <v/>
      </c>
      <c r="Z152" s="289"/>
      <c r="AA152" s="289" t="str">
        <f>VLOOKUP(A152,'[12]LA Data'!$A$35:$F$417,6,0)</f>
        <v>SE</v>
      </c>
    </row>
    <row r="153" spans="1:27" ht="15.75">
      <c r="A153" s="309" t="s">
        <v>825</v>
      </c>
      <c r="B153" s="309" t="s">
        <v>826</v>
      </c>
      <c r="C153" s="309" t="s">
        <v>726</v>
      </c>
      <c r="D153" s="316" t="s">
        <v>827</v>
      </c>
      <c r="E153" s="291">
        <f t="shared" si="13"/>
        <v>38.262556986657998</v>
      </c>
      <c r="F153" s="291">
        <f>IF(VLOOKUP($A153,'[12]KI LA Data'!$A$6:$AF$698,F$2,0)/1000000&lt;0,"",VLOOKUP($A153,'[12]KI LA Data'!$A$6:$AF$698,F$2,0)/1000000)</f>
        <v>10.799776394447999</v>
      </c>
      <c r="G153" s="291">
        <f>VLOOKUP($A153,'[12]KI LA Data'!$A$6:$AF$698,G$2,0)/1000000</f>
        <v>27.462780592209999</v>
      </c>
      <c r="H153" s="291">
        <f>VLOOKUP($A153,'[12]KI LA Data'!$A$6:$AF$698,H$2,0)/1000000</f>
        <v>8.0004693703330005</v>
      </c>
      <c r="I153" s="291">
        <f>VLOOKUP($A153,'[12]KI LA Data'!$A$6:$AF$698,I$2,0)/1000000</f>
        <v>25.40307204779425</v>
      </c>
      <c r="J153" s="315">
        <f>VLOOKUP($A153,'[12]KI LA Data'!$A$6:$AF$702,J$2,0)</f>
        <v>0</v>
      </c>
      <c r="K153" s="317">
        <f>IF(F153="","",IFERROR(VLOOKUP($A153,'[12]KI LA Data'!$B$6:$AF$701,K$2-K$1,0)/1000000,IF($C153="SC",F153,"")))</f>
        <v>9.8133331127529999</v>
      </c>
      <c r="L153" s="291">
        <f>IF(F153="","",IFERROR(VLOOKUP($A153,'[12]KI LA Data'!$C$6:$AF$701,L$2-L$1,0)/1000000,IF($C153="SD",F153,"")))</f>
        <v>0.98644328169500006</v>
      </c>
      <c r="M153" s="317" t="str">
        <f>IF(F153="","",IFERROR(VLOOKUP($A153,'[12]KI LA Data'!$D$6:$AF$701,M$2-M$1,0)/1000000,""))</f>
        <v/>
      </c>
      <c r="N153" s="317" t="str">
        <f>IF(F153="","",IFERROR(VLOOKUP($A153,'[12]KI LA Data'!$E$6:$AF$701,N$2-N$1,0)/1000000,""))</f>
        <v/>
      </c>
      <c r="O153" s="315" t="str">
        <f>IF(F153="","",IFERROR(VLOOKUP($A153,'[12]KI LA Data'!$F$6:$AF$701,O$2-O$1,0)/1000000,""))</f>
        <v/>
      </c>
      <c r="P153" s="317">
        <f>IFERROR(VLOOKUP($A153,'[12]KI LA Data'!$B$6:$AF$701,P$2-P$1,0)/1000000,IF($C153="SC",G153,""))</f>
        <v>23.123247359230998</v>
      </c>
      <c r="Q153" s="291">
        <f>IFERROR(VLOOKUP($A153,'[12]KI LA Data'!$C$6:$AF$701,Q$2-Q$1,0)/1000000,IF($C153="SD",G153,""))</f>
        <v>4.339533232979</v>
      </c>
      <c r="R153" s="317" t="str">
        <f>IFERROR(VLOOKUP($A153,'[12]KI LA Data'!$D$6:$AF$701,R$2-R$1,0)/1000000,"")</f>
        <v/>
      </c>
      <c r="S153" s="317" t="str">
        <f>IFERROR(VLOOKUP($A153,'[12]KI LA Data'!$E$6:$AF$701,S$2-S$1,0)/1000000,"")</f>
        <v/>
      </c>
      <c r="T153" s="315" t="str">
        <f>IFERROR(VLOOKUP($A153,'[12]KI LA Data'!$F$6:$AF$701,T$2-T$1,0)/1000000,"")</f>
        <v/>
      </c>
      <c r="U153" s="317">
        <f t="shared" si="12"/>
        <v>32.936580471984001</v>
      </c>
      <c r="V153" s="291">
        <f t="shared" si="12"/>
        <v>5.3259765146740001</v>
      </c>
      <c r="W153" s="317" t="str">
        <f t="shared" si="12"/>
        <v/>
      </c>
      <c r="X153" s="317" t="str">
        <f t="shared" si="12"/>
        <v/>
      </c>
      <c r="Y153" s="315" t="str">
        <f t="shared" si="11"/>
        <v/>
      </c>
      <c r="Z153" s="289"/>
      <c r="AA153" s="289" t="str">
        <f>VLOOKUP(A153,'[12]LA Data'!$A$35:$F$417,6,0)</f>
        <v>NE</v>
      </c>
    </row>
    <row r="154" spans="1:27" ht="15.75">
      <c r="A154" s="309" t="s">
        <v>1086</v>
      </c>
      <c r="B154" s="309" t="s">
        <v>1087</v>
      </c>
      <c r="C154" s="309" t="s">
        <v>39</v>
      </c>
      <c r="D154" s="316" t="s">
        <v>1088</v>
      </c>
      <c r="E154" s="291">
        <f t="shared" si="13"/>
        <v>5.2237749574970005</v>
      </c>
      <c r="F154" s="291">
        <f>IF(VLOOKUP($A154,'[12]KI LA Data'!$A$6:$AF$698,F$2,0)/1000000&lt;0,"",VLOOKUP($A154,'[12]KI LA Data'!$A$6:$AF$698,F$2,0)/1000000)</f>
        <v>1.542093582895</v>
      </c>
      <c r="G154" s="291">
        <f>VLOOKUP($A154,'[12]KI LA Data'!$A$6:$AF$698,G$2,0)/1000000</f>
        <v>3.6816813746020003</v>
      </c>
      <c r="H154" s="291">
        <f>VLOOKUP($A154,'[12]KI LA Data'!$A$6:$AF$698,H$2,0)/1000000</f>
        <v>-5.411981668378</v>
      </c>
      <c r="I154" s="291">
        <f>VLOOKUP($A154,'[12]KI LA Data'!$A$6:$AF$698,I$2,0)/1000000</f>
        <v>3.4055552715068504</v>
      </c>
      <c r="J154" s="315">
        <f>VLOOKUP($A154,'[12]KI LA Data'!$A$6:$AF$702,J$2,0)</f>
        <v>0.5</v>
      </c>
      <c r="K154" s="317" t="str">
        <f>IF(F154="","",IFERROR(VLOOKUP($A154,'[12]KI LA Data'!$B$6:$AF$701,K$2-K$1,0)/1000000,IF($C154="SC",F154,"")))</f>
        <v/>
      </c>
      <c r="L154" s="291">
        <f>IF(F154="","",IFERROR(VLOOKUP($A154,'[12]KI LA Data'!$C$6:$AF$701,L$2-L$1,0)/1000000,IF($C154="SD",F154,"")))</f>
        <v>1.542093582895</v>
      </c>
      <c r="M154" s="317" t="str">
        <f>IF(F154="","",IFERROR(VLOOKUP($A154,'[12]KI LA Data'!$D$6:$AF$701,M$2-M$1,0)/1000000,""))</f>
        <v/>
      </c>
      <c r="N154" s="317" t="str">
        <f>IF(F154="","",IFERROR(VLOOKUP($A154,'[12]KI LA Data'!$E$6:$AF$701,N$2-N$1,0)/1000000,""))</f>
        <v/>
      </c>
      <c r="O154" s="315" t="str">
        <f>IF(F154="","",IFERROR(VLOOKUP($A154,'[12]KI LA Data'!$F$6:$AF$701,O$2-O$1,0)/1000000,""))</f>
        <v/>
      </c>
      <c r="P154" s="317" t="str">
        <f>IFERROR(VLOOKUP($A154,'[12]KI LA Data'!$B$6:$AF$701,P$2-P$1,0)/1000000,IF($C154="SC",G154,""))</f>
        <v/>
      </c>
      <c r="Q154" s="291">
        <f>IFERROR(VLOOKUP($A154,'[12]KI LA Data'!$C$6:$AF$701,Q$2-Q$1,0)/1000000,IF($C154="SD",G154,""))</f>
        <v>3.6816813746020003</v>
      </c>
      <c r="R154" s="317" t="str">
        <f>IFERROR(VLOOKUP($A154,'[12]KI LA Data'!$D$6:$AF$701,R$2-R$1,0)/1000000,"")</f>
        <v/>
      </c>
      <c r="S154" s="317" t="str">
        <f>IFERROR(VLOOKUP($A154,'[12]KI LA Data'!$E$6:$AF$701,S$2-S$1,0)/1000000,"")</f>
        <v/>
      </c>
      <c r="T154" s="315" t="str">
        <f>IFERROR(VLOOKUP($A154,'[12]KI LA Data'!$F$6:$AF$701,T$2-T$1,0)/1000000,"")</f>
        <v/>
      </c>
      <c r="U154" s="317" t="str">
        <f t="shared" si="12"/>
        <v/>
      </c>
      <c r="V154" s="291">
        <f t="shared" si="12"/>
        <v>5.2237749574970005</v>
      </c>
      <c r="W154" s="317" t="str">
        <f t="shared" si="12"/>
        <v/>
      </c>
      <c r="X154" s="317" t="str">
        <f t="shared" si="12"/>
        <v/>
      </c>
      <c r="Y154" s="315" t="str">
        <f t="shared" si="11"/>
        <v/>
      </c>
      <c r="Z154" s="289"/>
      <c r="AA154" s="289" t="str">
        <f>VLOOKUP(A154,'[12]LA Data'!$A$35:$F$417,6,0)</f>
        <v>SE</v>
      </c>
    </row>
    <row r="155" spans="1:27" ht="15.75">
      <c r="A155" s="309" t="s">
        <v>93</v>
      </c>
      <c r="B155" s="309" t="s">
        <v>94</v>
      </c>
      <c r="C155" s="309" t="s">
        <v>39</v>
      </c>
      <c r="D155" s="316" t="s">
        <v>95</v>
      </c>
      <c r="E155" s="291">
        <f t="shared" si="13"/>
        <v>3.517027030685</v>
      </c>
      <c r="F155" s="291">
        <f>IF(VLOOKUP($A155,'[12]KI LA Data'!$A$6:$AF$698,F$2,0)/1000000&lt;0,"",VLOOKUP($A155,'[12]KI LA Data'!$A$6:$AF$698,F$2,0)/1000000)</f>
        <v>0.290015770334</v>
      </c>
      <c r="G155" s="291">
        <f>VLOOKUP($A155,'[12]KI LA Data'!$A$6:$AF$698,G$2,0)/1000000</f>
        <v>3.2270112603509999</v>
      </c>
      <c r="H155" s="291">
        <f>VLOOKUP($A155,'[12]KI LA Data'!$A$6:$AF$698,H$2,0)/1000000</f>
        <v>-9.4623412250449999</v>
      </c>
      <c r="I155" s="291">
        <f>VLOOKUP($A155,'[12]KI LA Data'!$A$6:$AF$698,I$2,0)/1000000</f>
        <v>2.9849854158246751</v>
      </c>
      <c r="J155" s="315">
        <f>VLOOKUP($A155,'[12]KI LA Data'!$A$6:$AF$702,J$2,0)</f>
        <v>0.5</v>
      </c>
      <c r="K155" s="317" t="str">
        <f>IF(F155="","",IFERROR(VLOOKUP($A155,'[12]KI LA Data'!$B$6:$AF$701,K$2-K$1,0)/1000000,IF($C155="SC",F155,"")))</f>
        <v/>
      </c>
      <c r="L155" s="291">
        <f>IF(F155="","",IFERROR(VLOOKUP($A155,'[12]KI LA Data'!$C$6:$AF$701,L$2-L$1,0)/1000000,IF($C155="SD",F155,"")))</f>
        <v>0.290015770334</v>
      </c>
      <c r="M155" s="317" t="str">
        <f>IF(F155="","",IFERROR(VLOOKUP($A155,'[12]KI LA Data'!$D$6:$AF$701,M$2-M$1,0)/1000000,""))</f>
        <v/>
      </c>
      <c r="N155" s="317" t="str">
        <f>IF(F155="","",IFERROR(VLOOKUP($A155,'[12]KI LA Data'!$E$6:$AF$701,N$2-N$1,0)/1000000,""))</f>
        <v/>
      </c>
      <c r="O155" s="315" t="str">
        <f>IF(F155="","",IFERROR(VLOOKUP($A155,'[12]KI LA Data'!$F$6:$AF$701,O$2-O$1,0)/1000000,""))</f>
        <v/>
      </c>
      <c r="P155" s="317" t="str">
        <f>IFERROR(VLOOKUP($A155,'[12]KI LA Data'!$B$6:$AF$701,P$2-P$1,0)/1000000,IF($C155="SC",G155,""))</f>
        <v/>
      </c>
      <c r="Q155" s="291">
        <f>IFERROR(VLOOKUP($A155,'[12]KI LA Data'!$C$6:$AF$701,Q$2-Q$1,0)/1000000,IF($C155="SD",G155,""))</f>
        <v>3.2270112603509999</v>
      </c>
      <c r="R155" s="317" t="str">
        <f>IFERROR(VLOOKUP($A155,'[12]KI LA Data'!$D$6:$AF$701,R$2-R$1,0)/1000000,"")</f>
        <v/>
      </c>
      <c r="S155" s="317" t="str">
        <f>IFERROR(VLOOKUP($A155,'[12]KI LA Data'!$E$6:$AF$701,S$2-S$1,0)/1000000,"")</f>
        <v/>
      </c>
      <c r="T155" s="315" t="str">
        <f>IFERROR(VLOOKUP($A155,'[12]KI LA Data'!$F$6:$AF$701,T$2-T$1,0)/1000000,"")</f>
        <v/>
      </c>
      <c r="U155" s="317" t="str">
        <f t="shared" si="12"/>
        <v/>
      </c>
      <c r="V155" s="291">
        <f t="shared" si="12"/>
        <v>3.517027030685</v>
      </c>
      <c r="W155" s="317" t="str">
        <f t="shared" si="12"/>
        <v/>
      </c>
      <c r="X155" s="317" t="str">
        <f t="shared" si="12"/>
        <v/>
      </c>
      <c r="Y155" s="315" t="str">
        <f t="shared" si="11"/>
        <v/>
      </c>
      <c r="Z155" s="289"/>
      <c r="AA155" s="289" t="str">
        <f>VLOOKUP(A155,'[12]LA Data'!$A$35:$F$417,6,0)</f>
        <v>SE</v>
      </c>
    </row>
    <row r="156" spans="1:27" ht="15.75">
      <c r="A156" s="309" t="s">
        <v>694</v>
      </c>
      <c r="B156" s="309" t="s">
        <v>695</v>
      </c>
      <c r="C156" s="309" t="s">
        <v>626</v>
      </c>
      <c r="D156" s="316" t="s">
        <v>696</v>
      </c>
      <c r="E156" s="291">
        <f t="shared" si="13"/>
        <v>40.157641620306002</v>
      </c>
      <c r="F156" s="291">
        <f>IF(VLOOKUP($A156,'[12]KI LA Data'!$A$6:$AF$698,F$2,0)/1000000&lt;0,"",VLOOKUP($A156,'[12]KI LA Data'!$A$6:$AF$698,F$2,0)/1000000)</f>
        <v>6.8470493585190004</v>
      </c>
      <c r="G156" s="291">
        <f>VLOOKUP($A156,'[12]KI LA Data'!$A$6:$AF$698,G$2,0)/1000000</f>
        <v>33.310592261787001</v>
      </c>
      <c r="H156" s="291">
        <f>VLOOKUP($A156,'[12]KI LA Data'!$A$6:$AF$698,H$2,0)/1000000</f>
        <v>9.528847891829999</v>
      </c>
      <c r="I156" s="291">
        <f>VLOOKUP($A156,'[12]KI LA Data'!$A$6:$AF$698,I$2,0)/1000000</f>
        <v>30.812297842152979</v>
      </c>
      <c r="J156" s="315">
        <f>VLOOKUP($A156,'[12]KI LA Data'!$A$6:$AF$702,J$2,0)</f>
        <v>0</v>
      </c>
      <c r="K156" s="317">
        <f>IF(F156="","",IFERROR(VLOOKUP($A156,'[12]KI LA Data'!$B$6:$AF$701,K$2-K$1,0)/1000000,IF($C156="SC",F156,"")))</f>
        <v>7.3434135170329995</v>
      </c>
      <c r="L156" s="291">
        <f>IF(F156="","",IFERROR(VLOOKUP($A156,'[12]KI LA Data'!$C$6:$AF$701,L$2-L$1,0)/1000000,IF($C156="SD",F156,"")))</f>
        <v>-0.49636415851400001</v>
      </c>
      <c r="M156" s="317" t="str">
        <f>IF(F156="","",IFERROR(VLOOKUP($A156,'[12]KI LA Data'!$D$6:$AF$701,M$2-M$1,0)/1000000,""))</f>
        <v/>
      </c>
      <c r="N156" s="317" t="str">
        <f>IF(F156="","",IFERROR(VLOOKUP($A156,'[12]KI LA Data'!$E$6:$AF$701,N$2-N$1,0)/1000000,""))</f>
        <v/>
      </c>
      <c r="O156" s="315" t="str">
        <f>IF(F156="","",IFERROR(VLOOKUP($A156,'[12]KI LA Data'!$F$6:$AF$701,O$2-O$1,0)/1000000,""))</f>
        <v/>
      </c>
      <c r="P156" s="317">
        <f>IFERROR(VLOOKUP($A156,'[12]KI LA Data'!$B$6:$AF$701,P$2-P$1,0)/1000000,IF($C156="SC",G156,""))</f>
        <v>26.997920180935001</v>
      </c>
      <c r="Q156" s="291">
        <f>IFERROR(VLOOKUP($A156,'[12]KI LA Data'!$C$6:$AF$701,Q$2-Q$1,0)/1000000,IF($C156="SD",G156,""))</f>
        <v>6.3126720808519998</v>
      </c>
      <c r="R156" s="317" t="str">
        <f>IFERROR(VLOOKUP($A156,'[12]KI LA Data'!$D$6:$AF$701,R$2-R$1,0)/1000000,"")</f>
        <v/>
      </c>
      <c r="S156" s="317" t="str">
        <f>IFERROR(VLOOKUP($A156,'[12]KI LA Data'!$E$6:$AF$701,S$2-S$1,0)/1000000,"")</f>
        <v/>
      </c>
      <c r="T156" s="315" t="str">
        <f>IFERROR(VLOOKUP($A156,'[12]KI LA Data'!$F$6:$AF$701,T$2-T$1,0)/1000000,"")</f>
        <v/>
      </c>
      <c r="U156" s="317">
        <f t="shared" si="12"/>
        <v>34.341333697967997</v>
      </c>
      <c r="V156" s="291">
        <f t="shared" si="12"/>
        <v>5.8163079223379999</v>
      </c>
      <c r="W156" s="317" t="str">
        <f t="shared" si="12"/>
        <v/>
      </c>
      <c r="X156" s="317" t="str">
        <f t="shared" si="12"/>
        <v/>
      </c>
      <c r="Y156" s="315" t="str">
        <f t="shared" si="11"/>
        <v/>
      </c>
      <c r="Z156" s="289"/>
      <c r="AA156" s="289" t="str">
        <f>VLOOKUP(A156,'[12]LA Data'!$A$35:$F$417,6,0)</f>
        <v>L</v>
      </c>
    </row>
    <row r="157" spans="1:27" ht="15.75">
      <c r="A157" s="309" t="s">
        <v>1155</v>
      </c>
      <c r="B157" s="309" t="s">
        <v>1156</v>
      </c>
      <c r="C157" s="309" t="s">
        <v>512</v>
      </c>
      <c r="D157" s="316" t="s">
        <v>1157</v>
      </c>
      <c r="E157" s="291">
        <f t="shared" si="13"/>
        <v>7.9089429710660006</v>
      </c>
      <c r="F157" s="291">
        <f>IF(VLOOKUP($A157,'[12]KI LA Data'!$A$6:$AF$698,F$2,0)/1000000&lt;0,"",VLOOKUP($A157,'[12]KI LA Data'!$A$6:$AF$698,F$2,0)/1000000)</f>
        <v>2.4264999948349999</v>
      </c>
      <c r="G157" s="291">
        <f>VLOOKUP($A157,'[12]KI LA Data'!$A$6:$AF$698,G$2,0)/1000000</f>
        <v>5.4824429762310007</v>
      </c>
      <c r="H157" s="291">
        <f>VLOOKUP($A157,'[12]KI LA Data'!$A$6:$AF$698,H$2,0)/1000000</f>
        <v>3.2543645672879999</v>
      </c>
      <c r="I157" s="291">
        <f>VLOOKUP($A157,'[12]KI LA Data'!$A$6:$AF$698,I$2,0)/1000000</f>
        <v>5.0712597530136758</v>
      </c>
      <c r="J157" s="315">
        <f>VLOOKUP($A157,'[12]KI LA Data'!$A$6:$AF$702,J$2,0)</f>
        <v>0</v>
      </c>
      <c r="K157" s="317" t="str">
        <f>IF(F157="","",IFERROR(VLOOKUP($A157,'[12]KI LA Data'!$B$6:$AF$701,K$2-K$1,0)/1000000,IF($C157="SC",F157,"")))</f>
        <v/>
      </c>
      <c r="L157" s="291" t="str">
        <f>IF(F157="","",IFERROR(VLOOKUP($A157,'[12]KI LA Data'!$C$6:$AF$701,L$2-L$1,0)/1000000,IF($C157="SD",F157,"")))</f>
        <v/>
      </c>
      <c r="M157" s="317">
        <f>IF(F157="","",IFERROR(VLOOKUP($A157,'[12]KI LA Data'!$D$6:$AF$701,M$2-M$1,0)/1000000,""))</f>
        <v>2.4264999948349999</v>
      </c>
      <c r="N157" s="317" t="str">
        <f>IF(F157="","",IFERROR(VLOOKUP($A157,'[12]KI LA Data'!$E$6:$AF$701,N$2-N$1,0)/1000000,""))</f>
        <v/>
      </c>
      <c r="O157" s="315" t="str">
        <f>IF(F157="","",IFERROR(VLOOKUP($A157,'[12]KI LA Data'!$F$6:$AF$701,O$2-O$1,0)/1000000,""))</f>
        <v/>
      </c>
      <c r="P157" s="317" t="str">
        <f>IFERROR(VLOOKUP($A157,'[12]KI LA Data'!$B$6:$AF$701,P$2-P$1,0)/1000000,IF($C157="SC",G157,""))</f>
        <v/>
      </c>
      <c r="Q157" s="291" t="str">
        <f>IFERROR(VLOOKUP($A157,'[12]KI LA Data'!$C$6:$AF$701,Q$2-Q$1,0)/1000000,IF($C157="SD",G157,""))</f>
        <v/>
      </c>
      <c r="R157" s="317">
        <f>IFERROR(VLOOKUP($A157,'[12]KI LA Data'!$D$6:$AF$701,R$2-R$1,0)/1000000,"")</f>
        <v>5.4824429762310007</v>
      </c>
      <c r="S157" s="317" t="str">
        <f>IFERROR(VLOOKUP($A157,'[12]KI LA Data'!$E$6:$AF$701,S$2-S$1,0)/1000000,"")</f>
        <v/>
      </c>
      <c r="T157" s="315" t="str">
        <f>IFERROR(VLOOKUP($A157,'[12]KI LA Data'!$F$6:$AF$701,T$2-T$1,0)/1000000,"")</f>
        <v/>
      </c>
      <c r="U157" s="317" t="str">
        <f t="shared" si="12"/>
        <v/>
      </c>
      <c r="V157" s="291" t="str">
        <f t="shared" si="12"/>
        <v/>
      </c>
      <c r="W157" s="317">
        <f t="shared" si="12"/>
        <v>7.9089429710660006</v>
      </c>
      <c r="X157" s="317" t="str">
        <f t="shared" si="12"/>
        <v/>
      </c>
      <c r="Y157" s="315" t="str">
        <f t="shared" si="11"/>
        <v/>
      </c>
      <c r="Z157" s="289"/>
      <c r="AA157" s="289" t="str">
        <f>VLOOKUP(A157,'[12]LA Data'!$A$35:$F$417,6,0)</f>
        <v>WM</v>
      </c>
    </row>
    <row r="158" spans="1:27" ht="15.75">
      <c r="A158" s="309" t="s">
        <v>978</v>
      </c>
      <c r="B158" s="309" t="s">
        <v>979</v>
      </c>
      <c r="C158" s="309" t="s">
        <v>726</v>
      </c>
      <c r="D158" s="316" t="s">
        <v>980</v>
      </c>
      <c r="E158" s="291">
        <f t="shared" si="13"/>
        <v>36.835835150221001</v>
      </c>
      <c r="F158" s="291">
        <f>IF(VLOOKUP($A158,'[12]KI LA Data'!$A$6:$AF$698,F$2,0)/1000000&lt;0,"",VLOOKUP($A158,'[12]KI LA Data'!$A$6:$AF$698,F$2,0)/1000000)</f>
        <v>5.3728944540469996</v>
      </c>
      <c r="G158" s="291">
        <f>VLOOKUP($A158,'[12]KI LA Data'!$A$6:$AF$698,G$2,0)/1000000</f>
        <v>31.462940696173998</v>
      </c>
      <c r="H158" s="291">
        <f>VLOOKUP($A158,'[12]KI LA Data'!$A$6:$AF$698,H$2,0)/1000000</f>
        <v>9.3009603274800003</v>
      </c>
      <c r="I158" s="291">
        <f>VLOOKUP($A158,'[12]KI LA Data'!$A$6:$AF$698,I$2,0)/1000000</f>
        <v>29.103220143960954</v>
      </c>
      <c r="J158" s="315">
        <f>VLOOKUP($A158,'[12]KI LA Data'!$A$6:$AF$702,J$2,0)</f>
        <v>0</v>
      </c>
      <c r="K158" s="317">
        <f>IF(F158="","",IFERROR(VLOOKUP($A158,'[12]KI LA Data'!$B$6:$AF$701,K$2-K$1,0)/1000000,IF($C158="SC",F158,"")))</f>
        <v>5.7528597862059998</v>
      </c>
      <c r="L158" s="291">
        <f>IF(F158="","",IFERROR(VLOOKUP($A158,'[12]KI LA Data'!$C$6:$AF$701,L$2-L$1,0)/1000000,IF($C158="SD",F158,"")))</f>
        <v>-0.37996533215899997</v>
      </c>
      <c r="M158" s="317" t="str">
        <f>IF(F158="","",IFERROR(VLOOKUP($A158,'[12]KI LA Data'!$D$6:$AF$701,M$2-M$1,0)/1000000,""))</f>
        <v/>
      </c>
      <c r="N158" s="317" t="str">
        <f>IF(F158="","",IFERROR(VLOOKUP($A158,'[12]KI LA Data'!$E$6:$AF$701,N$2-N$1,0)/1000000,""))</f>
        <v/>
      </c>
      <c r="O158" s="315" t="str">
        <f>IF(F158="","",IFERROR(VLOOKUP($A158,'[12]KI LA Data'!$F$6:$AF$701,O$2-O$1,0)/1000000,""))</f>
        <v/>
      </c>
      <c r="P158" s="317">
        <f>IFERROR(VLOOKUP($A158,'[12]KI LA Data'!$B$6:$AF$701,P$2-P$1,0)/1000000,IF($C158="SC",G158,""))</f>
        <v>25.795406164816001</v>
      </c>
      <c r="Q158" s="291">
        <f>IFERROR(VLOOKUP($A158,'[12]KI LA Data'!$C$6:$AF$701,Q$2-Q$1,0)/1000000,IF($C158="SD",G158,""))</f>
        <v>5.6675345313580001</v>
      </c>
      <c r="R158" s="317" t="str">
        <f>IFERROR(VLOOKUP($A158,'[12]KI LA Data'!$D$6:$AF$701,R$2-R$1,0)/1000000,"")</f>
        <v/>
      </c>
      <c r="S158" s="317" t="str">
        <f>IFERROR(VLOOKUP($A158,'[12]KI LA Data'!$E$6:$AF$701,S$2-S$1,0)/1000000,"")</f>
        <v/>
      </c>
      <c r="T158" s="315" t="str">
        <f>IFERROR(VLOOKUP($A158,'[12]KI LA Data'!$F$6:$AF$701,T$2-T$1,0)/1000000,"")</f>
        <v/>
      </c>
      <c r="U158" s="317">
        <f t="shared" si="12"/>
        <v>31.548265951022</v>
      </c>
      <c r="V158" s="291">
        <f t="shared" si="12"/>
        <v>5.2875691991989999</v>
      </c>
      <c r="W158" s="317" t="str">
        <f t="shared" si="12"/>
        <v/>
      </c>
      <c r="X158" s="317" t="str">
        <f t="shared" si="12"/>
        <v/>
      </c>
      <c r="Y158" s="315" t="str">
        <f t="shared" si="11"/>
        <v/>
      </c>
      <c r="Z158" s="289"/>
      <c r="AA158" s="289" t="str">
        <f>VLOOKUP(A158,'[12]LA Data'!$A$35:$F$417,6,0)</f>
        <v>WM</v>
      </c>
    </row>
    <row r="159" spans="1:27" ht="15.75">
      <c r="A159" s="309" t="s">
        <v>735</v>
      </c>
      <c r="B159" s="309" t="s">
        <v>736</v>
      </c>
      <c r="C159" s="309" t="s">
        <v>730</v>
      </c>
      <c r="D159" s="316" t="s">
        <v>737</v>
      </c>
      <c r="E159" s="291">
        <f t="shared" si="13"/>
        <v>142.18464955478399</v>
      </c>
      <c r="F159" s="291">
        <f>IF(VLOOKUP($A159,'[12]KI LA Data'!$A$6:$AF$698,F$2,0)/1000000&lt;0,"",VLOOKUP($A159,'[12]KI LA Data'!$A$6:$AF$698,F$2,0)/1000000)</f>
        <v>22.599167631834</v>
      </c>
      <c r="G159" s="291">
        <f>VLOOKUP($A159,'[12]KI LA Data'!$A$6:$AF$698,G$2,0)/1000000</f>
        <v>119.58548192295</v>
      </c>
      <c r="H159" s="291">
        <f>VLOOKUP($A159,'[12]KI LA Data'!$A$6:$AF$698,H$2,0)/1000000</f>
        <v>71.767582934959989</v>
      </c>
      <c r="I159" s="291">
        <f>VLOOKUP($A159,'[12]KI LA Data'!$A$6:$AF$698,I$2,0)/1000000</f>
        <v>110.61657077872876</v>
      </c>
      <c r="J159" s="315">
        <f>VLOOKUP($A159,'[12]KI LA Data'!$A$6:$AF$702,J$2,0)</f>
        <v>0</v>
      </c>
      <c r="K159" s="317">
        <f>IF(F159="","",IFERROR(VLOOKUP($A159,'[12]KI LA Data'!$B$6:$AF$701,K$2-K$1,0)/1000000,IF($C159="SC",F159,"")))</f>
        <v>19.104244619812</v>
      </c>
      <c r="L159" s="291" t="str">
        <f>IF(F159="","",IFERROR(VLOOKUP($A159,'[12]KI LA Data'!$C$6:$AF$701,L$2-L$1,0)/1000000,IF($C159="SD",F159,"")))</f>
        <v/>
      </c>
      <c r="M159" s="317">
        <f>IF(F159="","",IFERROR(VLOOKUP($A159,'[12]KI LA Data'!$D$6:$AF$701,M$2-M$1,0)/1000000,""))</f>
        <v>3.4949230120219998</v>
      </c>
      <c r="N159" s="317" t="str">
        <f>IF(F159="","",IFERROR(VLOOKUP($A159,'[12]KI LA Data'!$E$6:$AF$701,N$2-N$1,0)/1000000,""))</f>
        <v/>
      </c>
      <c r="O159" s="315" t="str">
        <f>IF(F159="","",IFERROR(VLOOKUP($A159,'[12]KI LA Data'!$F$6:$AF$701,O$2-O$1,0)/1000000,""))</f>
        <v/>
      </c>
      <c r="P159" s="317">
        <f>IFERROR(VLOOKUP($A159,'[12]KI LA Data'!$B$6:$AF$701,P$2-P$1,0)/1000000,IF($C159="SC",G159,""))</f>
        <v>110.30879977055</v>
      </c>
      <c r="Q159" s="291" t="str">
        <f>IFERROR(VLOOKUP($A159,'[12]KI LA Data'!$C$6:$AF$701,Q$2-Q$1,0)/1000000,IF($C159="SD",G159,""))</f>
        <v/>
      </c>
      <c r="R159" s="317">
        <f>IFERROR(VLOOKUP($A159,'[12]KI LA Data'!$D$6:$AF$701,R$2-R$1,0)/1000000,"")</f>
        <v>9.2766821523999994</v>
      </c>
      <c r="S159" s="317" t="str">
        <f>IFERROR(VLOOKUP($A159,'[12]KI LA Data'!$E$6:$AF$701,S$2-S$1,0)/1000000,"")</f>
        <v/>
      </c>
      <c r="T159" s="315" t="str">
        <f>IFERROR(VLOOKUP($A159,'[12]KI LA Data'!$F$6:$AF$701,T$2-T$1,0)/1000000,"")</f>
        <v/>
      </c>
      <c r="U159" s="317">
        <f t="shared" si="12"/>
        <v>129.41304439036199</v>
      </c>
      <c r="V159" s="291" t="str">
        <f t="shared" si="12"/>
        <v/>
      </c>
      <c r="W159" s="317">
        <f t="shared" si="12"/>
        <v>12.771605164421999</v>
      </c>
      <c r="X159" s="317" t="str">
        <f t="shared" si="12"/>
        <v/>
      </c>
      <c r="Y159" s="315" t="str">
        <f t="shared" si="11"/>
        <v/>
      </c>
      <c r="Z159" s="289"/>
      <c r="AA159" s="289" t="str">
        <f>VLOOKUP(A159,'[12]LA Data'!$A$35:$F$417,6,0)</f>
        <v>EE</v>
      </c>
    </row>
    <row r="160" spans="1:27" ht="15.75">
      <c r="A160" s="309" t="s">
        <v>132</v>
      </c>
      <c r="B160" s="309" t="s">
        <v>133</v>
      </c>
      <c r="C160" s="309" t="s">
        <v>39</v>
      </c>
      <c r="D160" s="316" t="s">
        <v>134</v>
      </c>
      <c r="E160" s="291">
        <f t="shared" si="13"/>
        <v>2.8455286843509997</v>
      </c>
      <c r="F160" s="291">
        <f>IF(VLOOKUP($A160,'[12]KI LA Data'!$A$6:$AF$698,F$2,0)/1000000&lt;0,"",VLOOKUP($A160,'[12]KI LA Data'!$A$6:$AF$698,F$2,0)/1000000)</f>
        <v>0.22101679693599999</v>
      </c>
      <c r="G160" s="291">
        <f>VLOOKUP($A160,'[12]KI LA Data'!$A$6:$AF$698,G$2,0)/1000000</f>
        <v>2.6245118874149997</v>
      </c>
      <c r="H160" s="291">
        <f>VLOOKUP($A160,'[12]KI LA Data'!$A$6:$AF$698,H$2,0)/1000000</f>
        <v>-15.069573334174001</v>
      </c>
      <c r="I160" s="291">
        <f>VLOOKUP($A160,'[12]KI LA Data'!$A$6:$AF$698,I$2,0)/1000000</f>
        <v>2.4276734958588753</v>
      </c>
      <c r="J160" s="315">
        <f>VLOOKUP($A160,'[12]KI LA Data'!$A$6:$AF$702,J$2,0)</f>
        <v>0.5</v>
      </c>
      <c r="K160" s="317" t="str">
        <f>IF(F160="","",IFERROR(VLOOKUP($A160,'[12]KI LA Data'!$B$6:$AF$701,K$2-K$1,0)/1000000,IF($C160="SC",F160,"")))</f>
        <v/>
      </c>
      <c r="L160" s="291">
        <f>IF(F160="","",IFERROR(VLOOKUP($A160,'[12]KI LA Data'!$C$6:$AF$701,L$2-L$1,0)/1000000,IF($C160="SD",F160,"")))</f>
        <v>0.22101679693599999</v>
      </c>
      <c r="M160" s="317" t="str">
        <f>IF(F160="","",IFERROR(VLOOKUP($A160,'[12]KI LA Data'!$D$6:$AF$701,M$2-M$1,0)/1000000,""))</f>
        <v/>
      </c>
      <c r="N160" s="317" t="str">
        <f>IF(F160="","",IFERROR(VLOOKUP($A160,'[12]KI LA Data'!$E$6:$AF$701,N$2-N$1,0)/1000000,""))</f>
        <v/>
      </c>
      <c r="O160" s="315" t="str">
        <f>IF(F160="","",IFERROR(VLOOKUP($A160,'[12]KI LA Data'!$F$6:$AF$701,O$2-O$1,0)/1000000,""))</f>
        <v/>
      </c>
      <c r="P160" s="317" t="str">
        <f>IFERROR(VLOOKUP($A160,'[12]KI LA Data'!$B$6:$AF$701,P$2-P$1,0)/1000000,IF($C160="SC",G160,""))</f>
        <v/>
      </c>
      <c r="Q160" s="291">
        <f>IFERROR(VLOOKUP($A160,'[12]KI LA Data'!$C$6:$AF$701,Q$2-Q$1,0)/1000000,IF($C160="SD",G160,""))</f>
        <v>2.6245118874149997</v>
      </c>
      <c r="R160" s="317" t="str">
        <f>IFERROR(VLOOKUP($A160,'[12]KI LA Data'!$D$6:$AF$701,R$2-R$1,0)/1000000,"")</f>
        <v/>
      </c>
      <c r="S160" s="317" t="str">
        <f>IFERROR(VLOOKUP($A160,'[12]KI LA Data'!$E$6:$AF$701,S$2-S$1,0)/1000000,"")</f>
        <v/>
      </c>
      <c r="T160" s="315" t="str">
        <f>IFERROR(VLOOKUP($A160,'[12]KI LA Data'!$F$6:$AF$701,T$2-T$1,0)/1000000,"")</f>
        <v/>
      </c>
      <c r="U160" s="317" t="str">
        <f t="shared" si="12"/>
        <v/>
      </c>
      <c r="V160" s="291">
        <f t="shared" si="12"/>
        <v>2.8455286843509997</v>
      </c>
      <c r="W160" s="317" t="str">
        <f t="shared" si="12"/>
        <v/>
      </c>
      <c r="X160" s="317" t="str">
        <f t="shared" si="12"/>
        <v/>
      </c>
      <c r="Y160" s="315" t="str">
        <f t="shared" si="11"/>
        <v/>
      </c>
      <c r="Z160" s="289"/>
      <c r="AA160" s="289" t="str">
        <f>VLOOKUP(A160,'[12]LA Data'!$A$35:$F$417,6,0)</f>
        <v>EE</v>
      </c>
    </row>
    <row r="161" spans="1:27" ht="15.75">
      <c r="A161" s="309" t="s">
        <v>795</v>
      </c>
      <c r="B161" s="309" t="s">
        <v>796</v>
      </c>
      <c r="C161" s="309" t="s">
        <v>39</v>
      </c>
      <c r="D161" s="316" t="s">
        <v>797</v>
      </c>
      <c r="E161" s="291">
        <f t="shared" si="13"/>
        <v>2.5280330317540001</v>
      </c>
      <c r="F161" s="291">
        <f>IF(VLOOKUP($A161,'[12]KI LA Data'!$A$6:$AF$698,F$2,0)/1000000&lt;0,"",VLOOKUP($A161,'[12]KI LA Data'!$A$6:$AF$698,F$2,0)/1000000)</f>
        <v>0.24576291505299999</v>
      </c>
      <c r="G161" s="291">
        <f>VLOOKUP($A161,'[12]KI LA Data'!$A$6:$AF$698,G$2,0)/1000000</f>
        <v>2.282270116701</v>
      </c>
      <c r="H161" s="291">
        <f>VLOOKUP($A161,'[12]KI LA Data'!$A$6:$AF$698,H$2,0)/1000000</f>
        <v>-7.9304007036490001</v>
      </c>
      <c r="I161" s="291">
        <f>VLOOKUP($A161,'[12]KI LA Data'!$A$6:$AF$698,I$2,0)/1000000</f>
        <v>2.111099857948425</v>
      </c>
      <c r="J161" s="315">
        <f>VLOOKUP($A161,'[12]KI LA Data'!$A$6:$AF$702,J$2,0)</f>
        <v>0.5</v>
      </c>
      <c r="K161" s="317" t="str">
        <f>IF(F161="","",IFERROR(VLOOKUP($A161,'[12]KI LA Data'!$B$6:$AF$701,K$2-K$1,0)/1000000,IF($C161="SC",F161,"")))</f>
        <v/>
      </c>
      <c r="L161" s="291">
        <f>IF(F161="","",IFERROR(VLOOKUP($A161,'[12]KI LA Data'!$C$6:$AF$701,L$2-L$1,0)/1000000,IF($C161="SD",F161,"")))</f>
        <v>0.24576291505299999</v>
      </c>
      <c r="M161" s="317" t="str">
        <f>IF(F161="","",IFERROR(VLOOKUP($A161,'[12]KI LA Data'!$D$6:$AF$701,M$2-M$1,0)/1000000,""))</f>
        <v/>
      </c>
      <c r="N161" s="317" t="str">
        <f>IF(F161="","",IFERROR(VLOOKUP($A161,'[12]KI LA Data'!$E$6:$AF$701,N$2-N$1,0)/1000000,""))</f>
        <v/>
      </c>
      <c r="O161" s="315" t="str">
        <f>IF(F161="","",IFERROR(VLOOKUP($A161,'[12]KI LA Data'!$F$6:$AF$701,O$2-O$1,0)/1000000,""))</f>
        <v/>
      </c>
      <c r="P161" s="317" t="str">
        <f>IFERROR(VLOOKUP($A161,'[12]KI LA Data'!$B$6:$AF$701,P$2-P$1,0)/1000000,IF($C161="SC",G161,""))</f>
        <v/>
      </c>
      <c r="Q161" s="291">
        <f>IFERROR(VLOOKUP($A161,'[12]KI LA Data'!$C$6:$AF$701,Q$2-Q$1,0)/1000000,IF($C161="SD",G161,""))</f>
        <v>2.282270116701</v>
      </c>
      <c r="R161" s="317" t="str">
        <f>IFERROR(VLOOKUP($A161,'[12]KI LA Data'!$D$6:$AF$701,R$2-R$1,0)/1000000,"")</f>
        <v/>
      </c>
      <c r="S161" s="317" t="str">
        <f>IFERROR(VLOOKUP($A161,'[12]KI LA Data'!$E$6:$AF$701,S$2-S$1,0)/1000000,"")</f>
        <v/>
      </c>
      <c r="T161" s="315" t="str">
        <f>IFERROR(VLOOKUP($A161,'[12]KI LA Data'!$F$6:$AF$701,T$2-T$1,0)/1000000,"")</f>
        <v/>
      </c>
      <c r="U161" s="317" t="str">
        <f t="shared" si="12"/>
        <v/>
      </c>
      <c r="V161" s="291">
        <f t="shared" si="12"/>
        <v>2.5280330317540001</v>
      </c>
      <c r="W161" s="317" t="str">
        <f t="shared" si="12"/>
        <v/>
      </c>
      <c r="X161" s="317" t="str">
        <f t="shared" si="12"/>
        <v/>
      </c>
      <c r="Y161" s="315" t="str">
        <f t="shared" si="11"/>
        <v/>
      </c>
      <c r="Z161" s="289"/>
      <c r="AA161" s="289" t="str">
        <f>VLOOKUP(A161,'[12]LA Data'!$A$35:$F$417,6,0)</f>
        <v>EM</v>
      </c>
    </row>
    <row r="162" spans="1:27" ht="15.75">
      <c r="A162" s="309" t="s">
        <v>697</v>
      </c>
      <c r="B162" s="309" t="s">
        <v>698</v>
      </c>
      <c r="C162" s="309" t="s">
        <v>626</v>
      </c>
      <c r="D162" s="316" t="s">
        <v>699</v>
      </c>
      <c r="E162" s="291">
        <f t="shared" si="13"/>
        <v>58.641428656482006</v>
      </c>
      <c r="F162" s="291">
        <f>IF(VLOOKUP($A162,'[12]KI LA Data'!$A$6:$AF$698,F$2,0)/1000000&lt;0,"",VLOOKUP($A162,'[12]KI LA Data'!$A$6:$AF$698,F$2,0)/1000000)</f>
        <v>13.124281363458</v>
      </c>
      <c r="G162" s="291">
        <f>VLOOKUP($A162,'[12]KI LA Data'!$A$6:$AF$698,G$2,0)/1000000</f>
        <v>45.517147293024003</v>
      </c>
      <c r="H162" s="291">
        <f>VLOOKUP($A162,'[12]KI LA Data'!$A$6:$AF$698,H$2,0)/1000000</f>
        <v>-53.066322510669998</v>
      </c>
      <c r="I162" s="291">
        <f>VLOOKUP($A162,'[12]KI LA Data'!$A$6:$AF$698,I$2,0)/1000000</f>
        <v>42.103361246047207</v>
      </c>
      <c r="J162" s="315">
        <f>VLOOKUP($A162,'[12]KI LA Data'!$A$6:$AF$702,J$2,0)</f>
        <v>0.5</v>
      </c>
      <c r="K162" s="317">
        <f>IF(F162="","",IFERROR(VLOOKUP($A162,'[12]KI LA Data'!$B$6:$AF$701,K$2-K$1,0)/1000000,IF($C162="SC",F162,"")))</f>
        <v>12.368084228271</v>
      </c>
      <c r="L162" s="291">
        <f>IF(F162="","",IFERROR(VLOOKUP($A162,'[12]KI LA Data'!$C$6:$AF$701,L$2-L$1,0)/1000000,IF($C162="SD",F162,"")))</f>
        <v>0.75619713518800002</v>
      </c>
      <c r="M162" s="317" t="str">
        <f>IF(F162="","",IFERROR(VLOOKUP($A162,'[12]KI LA Data'!$D$6:$AF$701,M$2-M$1,0)/1000000,""))</f>
        <v/>
      </c>
      <c r="N162" s="317" t="str">
        <f>IF(F162="","",IFERROR(VLOOKUP($A162,'[12]KI LA Data'!$E$6:$AF$701,N$2-N$1,0)/1000000,""))</f>
        <v/>
      </c>
      <c r="O162" s="315" t="str">
        <f>IF(F162="","",IFERROR(VLOOKUP($A162,'[12]KI LA Data'!$F$6:$AF$701,O$2-O$1,0)/1000000,""))</f>
        <v/>
      </c>
      <c r="P162" s="317">
        <f>IFERROR(VLOOKUP($A162,'[12]KI LA Data'!$B$6:$AF$701,P$2-P$1,0)/1000000,IF($C162="SC",G162,""))</f>
        <v>35.847584934114998</v>
      </c>
      <c r="Q162" s="291">
        <f>IFERROR(VLOOKUP($A162,'[12]KI LA Data'!$C$6:$AF$701,Q$2-Q$1,0)/1000000,IF($C162="SD",G162,""))</f>
        <v>9.6695623589099995</v>
      </c>
      <c r="R162" s="317" t="str">
        <f>IFERROR(VLOOKUP($A162,'[12]KI LA Data'!$D$6:$AF$701,R$2-R$1,0)/1000000,"")</f>
        <v/>
      </c>
      <c r="S162" s="317" t="str">
        <f>IFERROR(VLOOKUP($A162,'[12]KI LA Data'!$E$6:$AF$701,S$2-S$1,0)/1000000,"")</f>
        <v/>
      </c>
      <c r="T162" s="315" t="str">
        <f>IFERROR(VLOOKUP($A162,'[12]KI LA Data'!$F$6:$AF$701,T$2-T$1,0)/1000000,"")</f>
        <v/>
      </c>
      <c r="U162" s="317">
        <f t="shared" si="12"/>
        <v>48.215669162386</v>
      </c>
      <c r="V162" s="291">
        <f t="shared" si="12"/>
        <v>10.425759494097999</v>
      </c>
      <c r="W162" s="317" t="str">
        <f t="shared" si="12"/>
        <v/>
      </c>
      <c r="X162" s="317" t="str">
        <f t="shared" si="12"/>
        <v/>
      </c>
      <c r="Y162" s="315" t="str">
        <f t="shared" si="11"/>
        <v/>
      </c>
      <c r="Z162" s="289"/>
      <c r="AA162" s="289" t="str">
        <f>VLOOKUP(A162,'[12]LA Data'!$A$35:$F$417,6,0)</f>
        <v>L</v>
      </c>
    </row>
    <row r="163" spans="1:27" ht="15.75">
      <c r="A163" s="309" t="s">
        <v>240</v>
      </c>
      <c r="B163" s="309" t="s">
        <v>241</v>
      </c>
      <c r="C163" s="309" t="s">
        <v>39</v>
      </c>
      <c r="D163" s="316" t="s">
        <v>242</v>
      </c>
      <c r="E163" s="291">
        <f t="shared" si="13"/>
        <v>2.9424561736449997</v>
      </c>
      <c r="F163" s="291">
        <f>IF(VLOOKUP($A163,'[12]KI LA Data'!$A$6:$AF$698,F$2,0)/1000000&lt;0,"",VLOOKUP($A163,'[12]KI LA Data'!$A$6:$AF$698,F$2,0)/1000000)</f>
        <v>0.437460991982</v>
      </c>
      <c r="G163" s="291">
        <f>VLOOKUP($A163,'[12]KI LA Data'!$A$6:$AF$698,G$2,0)/1000000</f>
        <v>2.5049951816629998</v>
      </c>
      <c r="H163" s="291">
        <f>VLOOKUP($A163,'[12]KI LA Data'!$A$6:$AF$698,H$2,0)/1000000</f>
        <v>-9.3545541525359983</v>
      </c>
      <c r="I163" s="291">
        <f>VLOOKUP($A163,'[12]KI LA Data'!$A$6:$AF$698,I$2,0)/1000000</f>
        <v>2.3171205430382753</v>
      </c>
      <c r="J163" s="315">
        <f>VLOOKUP($A163,'[12]KI LA Data'!$A$6:$AF$702,J$2,0)</f>
        <v>0.5</v>
      </c>
      <c r="K163" s="317" t="str">
        <f>IF(F163="","",IFERROR(VLOOKUP($A163,'[12]KI LA Data'!$B$6:$AF$701,K$2-K$1,0)/1000000,IF($C163="SC",F163,"")))</f>
        <v/>
      </c>
      <c r="L163" s="291">
        <f>IF(F163="","",IFERROR(VLOOKUP($A163,'[12]KI LA Data'!$C$6:$AF$701,L$2-L$1,0)/1000000,IF($C163="SD",F163,"")))</f>
        <v>0.437460991982</v>
      </c>
      <c r="M163" s="317" t="str">
        <f>IF(F163="","",IFERROR(VLOOKUP($A163,'[12]KI LA Data'!$D$6:$AF$701,M$2-M$1,0)/1000000,""))</f>
        <v/>
      </c>
      <c r="N163" s="317" t="str">
        <f>IF(F163="","",IFERROR(VLOOKUP($A163,'[12]KI LA Data'!$E$6:$AF$701,N$2-N$1,0)/1000000,""))</f>
        <v/>
      </c>
      <c r="O163" s="315" t="str">
        <f>IF(F163="","",IFERROR(VLOOKUP($A163,'[12]KI LA Data'!$F$6:$AF$701,O$2-O$1,0)/1000000,""))</f>
        <v/>
      </c>
      <c r="P163" s="317" t="str">
        <f>IFERROR(VLOOKUP($A163,'[12]KI LA Data'!$B$6:$AF$701,P$2-P$1,0)/1000000,IF($C163="SC",G163,""))</f>
        <v/>
      </c>
      <c r="Q163" s="291">
        <f>IFERROR(VLOOKUP($A163,'[12]KI LA Data'!$C$6:$AF$701,Q$2-Q$1,0)/1000000,IF($C163="SD",G163,""))</f>
        <v>2.5049951816629998</v>
      </c>
      <c r="R163" s="317" t="str">
        <f>IFERROR(VLOOKUP($A163,'[12]KI LA Data'!$D$6:$AF$701,R$2-R$1,0)/1000000,"")</f>
        <v/>
      </c>
      <c r="S163" s="317" t="str">
        <f>IFERROR(VLOOKUP($A163,'[12]KI LA Data'!$E$6:$AF$701,S$2-S$1,0)/1000000,"")</f>
        <v/>
      </c>
      <c r="T163" s="315" t="str">
        <f>IFERROR(VLOOKUP($A163,'[12]KI LA Data'!$F$6:$AF$701,T$2-T$1,0)/1000000,"")</f>
        <v/>
      </c>
      <c r="U163" s="317" t="str">
        <f t="shared" si="12"/>
        <v/>
      </c>
      <c r="V163" s="291">
        <f t="shared" si="12"/>
        <v>2.9424561736449997</v>
      </c>
      <c r="W163" s="317" t="str">
        <f t="shared" si="12"/>
        <v/>
      </c>
      <c r="X163" s="317" t="str">
        <f t="shared" si="12"/>
        <v/>
      </c>
      <c r="Y163" s="315" t="str">
        <f t="shared" si="11"/>
        <v/>
      </c>
      <c r="Z163" s="289"/>
      <c r="AA163" s="289" t="str">
        <f>VLOOKUP(A163,'[12]LA Data'!$A$35:$F$417,6,0)</f>
        <v>EM</v>
      </c>
    </row>
    <row r="164" spans="1:27" ht="15.75">
      <c r="A164" s="309" t="s">
        <v>501</v>
      </c>
      <c r="B164" s="309" t="s">
        <v>502</v>
      </c>
      <c r="C164" s="309" t="s">
        <v>39</v>
      </c>
      <c r="D164" s="316" t="s">
        <v>503</v>
      </c>
      <c r="E164" s="291">
        <f t="shared" si="13"/>
        <v>1.978079520773</v>
      </c>
      <c r="F164" s="291">
        <v>0</v>
      </c>
      <c r="G164" s="291">
        <f>VLOOKUP($A164,'[12]KI LA Data'!$A$6:$AF$698,G$2,0)/1000000</f>
        <v>1.978079520773</v>
      </c>
      <c r="H164" s="291">
        <f>VLOOKUP($A164,'[12]KI LA Data'!$A$6:$AF$698,H$2,0)/1000000</f>
        <v>-14.685855345802</v>
      </c>
      <c r="I164" s="291">
        <f>VLOOKUP($A164,'[12]KI LA Data'!$A$6:$AF$698,I$2,0)/1000000</f>
        <v>1.8297235567150252</v>
      </c>
      <c r="J164" s="315">
        <f>VLOOKUP($A164,'[12]KI LA Data'!$A$6:$AF$702,J$2,0)</f>
        <v>0.5</v>
      </c>
      <c r="K164" s="317" t="str">
        <f>IF(F164="","",IFERROR(VLOOKUP($A164,'[12]KI LA Data'!$B$6:$AF$701,K$2-K$1,0)/1000000,IF($C164="SC",F164,"")))</f>
        <v/>
      </c>
      <c r="L164" s="291">
        <f>IF(F164="","",IFERROR(VLOOKUP($A164,'[12]KI LA Data'!$C$6:$AF$701,L$2-L$1,0)/1000000,IF($C164="SD",F164,"")))</f>
        <v>0</v>
      </c>
      <c r="M164" s="317" t="str">
        <f>IF(F164="","",IFERROR(VLOOKUP($A164,'[12]KI LA Data'!$D$6:$AF$701,M$2-M$1,0)/1000000,""))</f>
        <v/>
      </c>
      <c r="N164" s="317" t="str">
        <f>IF(F164="","",IFERROR(VLOOKUP($A164,'[12]KI LA Data'!$E$6:$AF$701,N$2-N$1,0)/1000000,""))</f>
        <v/>
      </c>
      <c r="O164" s="315" t="str">
        <f>IF(F164="","",IFERROR(VLOOKUP($A164,'[12]KI LA Data'!$F$6:$AF$701,O$2-O$1,0)/1000000,""))</f>
        <v/>
      </c>
      <c r="P164" s="317" t="str">
        <f>IFERROR(VLOOKUP($A164,'[12]KI LA Data'!$B$6:$AF$701,P$2-P$1,0)/1000000,IF($C164="SC",G164,""))</f>
        <v/>
      </c>
      <c r="Q164" s="291">
        <f>IFERROR(VLOOKUP($A164,'[12]KI LA Data'!$C$6:$AF$701,Q$2-Q$1,0)/1000000,IF($C164="SD",G164,""))</f>
        <v>1.978079520773</v>
      </c>
      <c r="R164" s="317" t="str">
        <f>IFERROR(VLOOKUP($A164,'[12]KI LA Data'!$D$6:$AF$701,R$2-R$1,0)/1000000,"")</f>
        <v/>
      </c>
      <c r="S164" s="317" t="str">
        <f>IFERROR(VLOOKUP($A164,'[12]KI LA Data'!$E$6:$AF$701,S$2-S$1,0)/1000000,"")</f>
        <v/>
      </c>
      <c r="T164" s="315" t="str">
        <f>IFERROR(VLOOKUP($A164,'[12]KI LA Data'!$F$6:$AF$701,T$2-T$1,0)/1000000,"")</f>
        <v/>
      </c>
      <c r="U164" s="317" t="str">
        <f t="shared" si="12"/>
        <v/>
      </c>
      <c r="V164" s="291">
        <f t="shared" si="12"/>
        <v>1.978079520773</v>
      </c>
      <c r="W164" s="317" t="str">
        <f t="shared" si="12"/>
        <v/>
      </c>
      <c r="X164" s="317" t="str">
        <f t="shared" si="12"/>
        <v/>
      </c>
      <c r="Y164" s="315" t="str">
        <f t="shared" si="11"/>
        <v/>
      </c>
      <c r="Z164" s="289"/>
      <c r="AA164" s="289" t="str">
        <f>VLOOKUP(A164,'[12]LA Data'!$A$35:$F$417,6,0)</f>
        <v>SE</v>
      </c>
    </row>
    <row r="165" spans="1:27" ht="15.75">
      <c r="A165" s="309" t="s">
        <v>700</v>
      </c>
      <c r="B165" s="309" t="s">
        <v>701</v>
      </c>
      <c r="C165" s="309" t="s">
        <v>626</v>
      </c>
      <c r="D165" s="316" t="s">
        <v>702</v>
      </c>
      <c r="E165" s="291">
        <f t="shared" si="13"/>
        <v>63.208991838472002</v>
      </c>
      <c r="F165" s="291">
        <f>IF(VLOOKUP($A165,'[12]KI LA Data'!$A$6:$AF$698,F$2,0)/1000000&lt;0,"",VLOOKUP($A165,'[12]KI LA Data'!$A$6:$AF$698,F$2,0)/1000000)</f>
        <v>15.686936730667</v>
      </c>
      <c r="G165" s="291">
        <f>VLOOKUP($A165,'[12]KI LA Data'!$A$6:$AF$698,G$2,0)/1000000</f>
        <v>47.522055107805002</v>
      </c>
      <c r="H165" s="291">
        <f>VLOOKUP($A165,'[12]KI LA Data'!$A$6:$AF$698,H$2,0)/1000000</f>
        <v>-5.7405823580810003</v>
      </c>
      <c r="I165" s="291">
        <f>VLOOKUP($A165,'[12]KI LA Data'!$A$6:$AF$698,I$2,0)/1000000</f>
        <v>43.957900974719628</v>
      </c>
      <c r="J165" s="315">
        <f>VLOOKUP($A165,'[12]KI LA Data'!$A$6:$AF$702,J$2,0)</f>
        <v>0.107779</v>
      </c>
      <c r="K165" s="317">
        <f>IF(F165="","",IFERROR(VLOOKUP($A165,'[12]KI LA Data'!$B$6:$AF$701,K$2-K$1,0)/1000000,IF($C165="SC",F165,"")))</f>
        <v>14.210114581552</v>
      </c>
      <c r="L165" s="291">
        <f>IF(F165="","",IFERROR(VLOOKUP($A165,'[12]KI LA Data'!$C$6:$AF$701,L$2-L$1,0)/1000000,IF($C165="SD",F165,"")))</f>
        <v>1.476822149115</v>
      </c>
      <c r="M165" s="317" t="str">
        <f>IF(F165="","",IFERROR(VLOOKUP($A165,'[12]KI LA Data'!$D$6:$AF$701,M$2-M$1,0)/1000000,""))</f>
        <v/>
      </c>
      <c r="N165" s="317" t="str">
        <f>IF(F165="","",IFERROR(VLOOKUP($A165,'[12]KI LA Data'!$E$6:$AF$701,N$2-N$1,0)/1000000,""))</f>
        <v/>
      </c>
      <c r="O165" s="315" t="str">
        <f>IF(F165="","",IFERROR(VLOOKUP($A165,'[12]KI LA Data'!$F$6:$AF$701,O$2-O$1,0)/1000000,""))</f>
        <v/>
      </c>
      <c r="P165" s="317">
        <f>IFERROR(VLOOKUP($A165,'[12]KI LA Data'!$B$6:$AF$701,P$2-P$1,0)/1000000,IF($C165="SC",G165,""))</f>
        <v>36.562827637651999</v>
      </c>
      <c r="Q165" s="291">
        <f>IFERROR(VLOOKUP($A165,'[12]KI LA Data'!$C$6:$AF$701,Q$2-Q$1,0)/1000000,IF($C165="SD",G165,""))</f>
        <v>10.959227470154</v>
      </c>
      <c r="R165" s="317" t="str">
        <f>IFERROR(VLOOKUP($A165,'[12]KI LA Data'!$D$6:$AF$701,R$2-R$1,0)/1000000,"")</f>
        <v/>
      </c>
      <c r="S165" s="317" t="str">
        <f>IFERROR(VLOOKUP($A165,'[12]KI LA Data'!$E$6:$AF$701,S$2-S$1,0)/1000000,"")</f>
        <v/>
      </c>
      <c r="T165" s="315" t="str">
        <f>IFERROR(VLOOKUP($A165,'[12]KI LA Data'!$F$6:$AF$701,T$2-T$1,0)/1000000,"")</f>
        <v/>
      </c>
      <c r="U165" s="317">
        <f t="shared" si="12"/>
        <v>50.772942219203998</v>
      </c>
      <c r="V165" s="291">
        <f t="shared" si="12"/>
        <v>12.436049619268999</v>
      </c>
      <c r="W165" s="317" t="str">
        <f t="shared" si="12"/>
        <v/>
      </c>
      <c r="X165" s="317" t="str">
        <f t="shared" si="12"/>
        <v/>
      </c>
      <c r="Y165" s="315" t="str">
        <f t="shared" si="11"/>
        <v/>
      </c>
      <c r="Z165" s="289"/>
      <c r="AA165" s="289" t="str">
        <f>VLOOKUP(A165,'[12]LA Data'!$A$35:$F$417,6,0)</f>
        <v>L</v>
      </c>
    </row>
    <row r="166" spans="1:27" ht="15.75">
      <c r="A166" s="309" t="s">
        <v>1110</v>
      </c>
      <c r="B166" s="309" t="s">
        <v>1111</v>
      </c>
      <c r="C166" s="309" t="s">
        <v>512</v>
      </c>
      <c r="D166" s="316" t="s">
        <v>1112</v>
      </c>
      <c r="E166" s="291">
        <f t="shared" si="13"/>
        <v>20.241021330282997</v>
      </c>
      <c r="F166" s="291">
        <f>IF(VLOOKUP($A166,'[12]KI LA Data'!$A$6:$AF$698,F$2,0)/1000000&lt;0,"",VLOOKUP($A166,'[12]KI LA Data'!$A$6:$AF$698,F$2,0)/1000000)</f>
        <v>7.9185163458319998</v>
      </c>
      <c r="G166" s="291">
        <f>VLOOKUP($A166,'[12]KI LA Data'!$A$6:$AF$698,G$2,0)/1000000</f>
        <v>12.322504984450999</v>
      </c>
      <c r="H166" s="291">
        <f>VLOOKUP($A166,'[12]KI LA Data'!$A$6:$AF$698,H$2,0)/1000000</f>
        <v>9.4200821515469997</v>
      </c>
      <c r="I166" s="291">
        <f>VLOOKUP($A166,'[12]KI LA Data'!$A$6:$AF$698,I$2,0)/1000000</f>
        <v>11.398317110617176</v>
      </c>
      <c r="J166" s="315">
        <f>VLOOKUP($A166,'[12]KI LA Data'!$A$6:$AF$702,J$2,0)</f>
        <v>0</v>
      </c>
      <c r="K166" s="317" t="str">
        <f>IF(F166="","",IFERROR(VLOOKUP($A166,'[12]KI LA Data'!$B$6:$AF$701,K$2-K$1,0)/1000000,IF($C166="SC",F166,"")))</f>
        <v/>
      </c>
      <c r="L166" s="291" t="str">
        <f>IF(F166="","",IFERROR(VLOOKUP($A166,'[12]KI LA Data'!$C$6:$AF$701,L$2-L$1,0)/1000000,IF($C166="SD",F166,"")))</f>
        <v/>
      </c>
      <c r="M166" s="317">
        <f>IF(F166="","",IFERROR(VLOOKUP($A166,'[12]KI LA Data'!$D$6:$AF$701,M$2-M$1,0)/1000000,""))</f>
        <v>7.9185163458319998</v>
      </c>
      <c r="N166" s="317" t="str">
        <f>IF(F166="","",IFERROR(VLOOKUP($A166,'[12]KI LA Data'!$E$6:$AF$701,N$2-N$1,0)/1000000,""))</f>
        <v/>
      </c>
      <c r="O166" s="315" t="str">
        <f>IF(F166="","",IFERROR(VLOOKUP($A166,'[12]KI LA Data'!$F$6:$AF$701,O$2-O$1,0)/1000000,""))</f>
        <v/>
      </c>
      <c r="P166" s="317" t="str">
        <f>IFERROR(VLOOKUP($A166,'[12]KI LA Data'!$B$6:$AF$701,P$2-P$1,0)/1000000,IF($C166="SC",G166,""))</f>
        <v/>
      </c>
      <c r="Q166" s="291" t="str">
        <f>IFERROR(VLOOKUP($A166,'[12]KI LA Data'!$C$6:$AF$701,Q$2-Q$1,0)/1000000,IF($C166="SD",G166,""))</f>
        <v/>
      </c>
      <c r="R166" s="317">
        <f>IFERROR(VLOOKUP($A166,'[12]KI LA Data'!$D$6:$AF$701,R$2-R$1,0)/1000000,"")</f>
        <v>12.322504984450999</v>
      </c>
      <c r="S166" s="317" t="str">
        <f>IFERROR(VLOOKUP($A166,'[12]KI LA Data'!$E$6:$AF$701,S$2-S$1,0)/1000000,"")</f>
        <v/>
      </c>
      <c r="T166" s="315" t="str">
        <f>IFERROR(VLOOKUP($A166,'[12]KI LA Data'!$F$6:$AF$701,T$2-T$1,0)/1000000,"")</f>
        <v/>
      </c>
      <c r="U166" s="317" t="str">
        <f t="shared" si="12"/>
        <v/>
      </c>
      <c r="V166" s="291" t="str">
        <f t="shared" si="12"/>
        <v/>
      </c>
      <c r="W166" s="317">
        <f t="shared" si="12"/>
        <v>20.241021330282997</v>
      </c>
      <c r="X166" s="317" t="str">
        <f t="shared" si="12"/>
        <v/>
      </c>
      <c r="Y166" s="315" t="str">
        <f t="shared" si="11"/>
        <v/>
      </c>
      <c r="Z166" s="289"/>
      <c r="AA166" s="289" t="str">
        <f>VLOOKUP(A166,'[12]LA Data'!$A$35:$F$417,6,0)</f>
        <v>YH</v>
      </c>
    </row>
    <row r="167" spans="1:27" ht="15.75">
      <c r="A167" s="309" t="s">
        <v>951</v>
      </c>
      <c r="B167" s="309" t="s">
        <v>952</v>
      </c>
      <c r="C167" s="309" t="s">
        <v>39</v>
      </c>
      <c r="D167" s="316" t="s">
        <v>953</v>
      </c>
      <c r="E167" s="291">
        <f t="shared" si="13"/>
        <v>5.021961145914001</v>
      </c>
      <c r="F167" s="291">
        <f>IF(VLOOKUP($A167,'[12]KI LA Data'!$A$6:$AF$698,F$2,0)/1000000&lt;0,"",VLOOKUP($A167,'[12]KI LA Data'!$A$6:$AF$698,F$2,0)/1000000)</f>
        <v>0.60378647512600003</v>
      </c>
      <c r="G167" s="291">
        <f>VLOOKUP($A167,'[12]KI LA Data'!$A$6:$AF$698,G$2,0)/1000000</f>
        <v>4.4181746707880007</v>
      </c>
      <c r="H167" s="291">
        <f>VLOOKUP($A167,'[12]KI LA Data'!$A$6:$AF$698,H$2,0)/1000000</f>
        <v>-17.855328453591998</v>
      </c>
      <c r="I167" s="291">
        <f>VLOOKUP($A167,'[12]KI LA Data'!$A$6:$AF$698,I$2,0)/1000000</f>
        <v>4.0868115704789005</v>
      </c>
      <c r="J167" s="315">
        <f>VLOOKUP($A167,'[12]KI LA Data'!$A$6:$AF$702,J$2,0)</f>
        <v>0.5</v>
      </c>
      <c r="K167" s="317" t="str">
        <f>IF(F167="","",IFERROR(VLOOKUP($A167,'[12]KI LA Data'!$B$6:$AF$701,K$2-K$1,0)/1000000,IF($C167="SC",F167,"")))</f>
        <v/>
      </c>
      <c r="L167" s="291">
        <f>IF(F167="","",IFERROR(VLOOKUP($A167,'[12]KI LA Data'!$C$6:$AF$701,L$2-L$1,0)/1000000,IF($C167="SD",F167,"")))</f>
        <v>0.60378647512600003</v>
      </c>
      <c r="M167" s="317" t="str">
        <f>IF(F167="","",IFERROR(VLOOKUP($A167,'[12]KI LA Data'!$D$6:$AF$701,M$2-M$1,0)/1000000,""))</f>
        <v/>
      </c>
      <c r="N167" s="317" t="str">
        <f>IF(F167="","",IFERROR(VLOOKUP($A167,'[12]KI LA Data'!$E$6:$AF$701,N$2-N$1,0)/1000000,""))</f>
        <v/>
      </c>
      <c r="O167" s="315" t="str">
        <f>IF(F167="","",IFERROR(VLOOKUP($A167,'[12]KI LA Data'!$F$6:$AF$701,O$2-O$1,0)/1000000,""))</f>
        <v/>
      </c>
      <c r="P167" s="317" t="str">
        <f>IFERROR(VLOOKUP($A167,'[12]KI LA Data'!$B$6:$AF$701,P$2-P$1,0)/1000000,IF($C167="SC",G167,""))</f>
        <v/>
      </c>
      <c r="Q167" s="291">
        <f>IFERROR(VLOOKUP($A167,'[12]KI LA Data'!$C$6:$AF$701,Q$2-Q$1,0)/1000000,IF($C167="SD",G167,""))</f>
        <v>4.4181746707880007</v>
      </c>
      <c r="R167" s="317" t="str">
        <f>IFERROR(VLOOKUP($A167,'[12]KI LA Data'!$D$6:$AF$701,R$2-R$1,0)/1000000,"")</f>
        <v/>
      </c>
      <c r="S167" s="317" t="str">
        <f>IFERROR(VLOOKUP($A167,'[12]KI LA Data'!$E$6:$AF$701,S$2-S$1,0)/1000000,"")</f>
        <v/>
      </c>
      <c r="T167" s="315" t="str">
        <f>IFERROR(VLOOKUP($A167,'[12]KI LA Data'!$F$6:$AF$701,T$2-T$1,0)/1000000,"")</f>
        <v/>
      </c>
      <c r="U167" s="317" t="str">
        <f t="shared" si="12"/>
        <v/>
      </c>
      <c r="V167" s="291">
        <f t="shared" si="12"/>
        <v>5.021961145914001</v>
      </c>
      <c r="W167" s="317" t="str">
        <f t="shared" si="12"/>
        <v/>
      </c>
      <c r="X167" s="317" t="str">
        <f t="shared" si="12"/>
        <v/>
      </c>
      <c r="Y167" s="315" t="str">
        <f t="shared" si="11"/>
        <v/>
      </c>
      <c r="Z167" s="289"/>
      <c r="AA167" s="289" t="str">
        <f>VLOOKUP(A167,'[12]LA Data'!$A$35:$F$417,6,0)</f>
        <v>EE</v>
      </c>
    </row>
    <row r="168" spans="1:27" ht="15.75">
      <c r="A168" s="309" t="s">
        <v>201</v>
      </c>
      <c r="B168" s="309" t="s">
        <v>202</v>
      </c>
      <c r="C168" s="309" t="s">
        <v>39</v>
      </c>
      <c r="D168" s="316" t="s">
        <v>203</v>
      </c>
      <c r="E168" s="291">
        <f t="shared" si="13"/>
        <v>5.5047993085889999</v>
      </c>
      <c r="F168" s="291">
        <f>IF(VLOOKUP($A168,'[12]KI LA Data'!$A$6:$AF$698,F$2,0)/1000000&lt;0,"",VLOOKUP($A168,'[12]KI LA Data'!$A$6:$AF$698,F$2,0)/1000000)</f>
        <v>2.0340247544930001</v>
      </c>
      <c r="G168" s="291">
        <f>VLOOKUP($A168,'[12]KI LA Data'!$A$6:$AF$698,G$2,0)/1000000</f>
        <v>3.4707745540959998</v>
      </c>
      <c r="H168" s="291">
        <f>VLOOKUP($A168,'[12]KI LA Data'!$A$6:$AF$698,H$2,0)/1000000</f>
        <v>-3.9387850728310001</v>
      </c>
      <c r="I168" s="291">
        <f>VLOOKUP($A168,'[12]KI LA Data'!$A$6:$AF$698,I$2,0)/1000000</f>
        <v>3.2104664625388004</v>
      </c>
      <c r="J168" s="315">
        <f>VLOOKUP($A168,'[12]KI LA Data'!$A$6:$AF$702,J$2,0)</f>
        <v>0.5</v>
      </c>
      <c r="K168" s="317" t="str">
        <f>IF(F168="","",IFERROR(VLOOKUP($A168,'[12]KI LA Data'!$B$6:$AF$701,K$2-K$1,0)/1000000,IF($C168="SC",F168,"")))</f>
        <v/>
      </c>
      <c r="L168" s="291">
        <f>IF(F168="","",IFERROR(VLOOKUP($A168,'[12]KI LA Data'!$C$6:$AF$701,L$2-L$1,0)/1000000,IF($C168="SD",F168,"")))</f>
        <v>2.0340247544930001</v>
      </c>
      <c r="M168" s="317" t="str">
        <f>IF(F168="","",IFERROR(VLOOKUP($A168,'[12]KI LA Data'!$D$6:$AF$701,M$2-M$1,0)/1000000,""))</f>
        <v/>
      </c>
      <c r="N168" s="317" t="str">
        <f>IF(F168="","",IFERROR(VLOOKUP($A168,'[12]KI LA Data'!$E$6:$AF$701,N$2-N$1,0)/1000000,""))</f>
        <v/>
      </c>
      <c r="O168" s="315" t="str">
        <f>IF(F168="","",IFERROR(VLOOKUP($A168,'[12]KI LA Data'!$F$6:$AF$701,O$2-O$1,0)/1000000,""))</f>
        <v/>
      </c>
      <c r="P168" s="317" t="str">
        <f>IFERROR(VLOOKUP($A168,'[12]KI LA Data'!$B$6:$AF$701,P$2-P$1,0)/1000000,IF($C168="SC",G168,""))</f>
        <v/>
      </c>
      <c r="Q168" s="291">
        <f>IFERROR(VLOOKUP($A168,'[12]KI LA Data'!$C$6:$AF$701,Q$2-Q$1,0)/1000000,IF($C168="SD",G168,""))</f>
        <v>3.4707745540959998</v>
      </c>
      <c r="R168" s="317" t="str">
        <f>IFERROR(VLOOKUP($A168,'[12]KI LA Data'!$D$6:$AF$701,R$2-R$1,0)/1000000,"")</f>
        <v/>
      </c>
      <c r="S168" s="317" t="str">
        <f>IFERROR(VLOOKUP($A168,'[12]KI LA Data'!$E$6:$AF$701,S$2-S$1,0)/1000000,"")</f>
        <v/>
      </c>
      <c r="T168" s="315" t="str">
        <f>IFERROR(VLOOKUP($A168,'[12]KI LA Data'!$F$6:$AF$701,T$2-T$1,0)/1000000,"")</f>
        <v/>
      </c>
      <c r="U168" s="317" t="str">
        <f t="shared" si="12"/>
        <v/>
      </c>
      <c r="V168" s="291">
        <f t="shared" si="12"/>
        <v>5.5047993085889999</v>
      </c>
      <c r="W168" s="317" t="str">
        <f t="shared" si="12"/>
        <v/>
      </c>
      <c r="X168" s="317" t="str">
        <f t="shared" si="12"/>
        <v/>
      </c>
      <c r="Y168" s="315" t="str">
        <f t="shared" si="11"/>
        <v/>
      </c>
      <c r="Z168" s="289"/>
      <c r="AA168" s="289" t="str">
        <f>VLOOKUP(A168,'[12]LA Data'!$A$35:$F$417,6,0)</f>
        <v>NW</v>
      </c>
    </row>
    <row r="169" spans="1:27" ht="15.75">
      <c r="A169" s="309" t="s">
        <v>423</v>
      </c>
      <c r="B169" s="309" t="s">
        <v>424</v>
      </c>
      <c r="C169" s="309" t="s">
        <v>39</v>
      </c>
      <c r="D169" s="316" t="s">
        <v>425</v>
      </c>
      <c r="E169" s="291">
        <f t="shared" si="13"/>
        <v>4.1999909706210001</v>
      </c>
      <c r="F169" s="291">
        <v>0</v>
      </c>
      <c r="G169" s="291">
        <f>VLOOKUP($A169,'[12]KI LA Data'!$A$6:$AF$698,G$2,0)/1000000</f>
        <v>4.1999909706210001</v>
      </c>
      <c r="H169" s="291">
        <f>VLOOKUP($A169,'[12]KI LA Data'!$A$6:$AF$698,H$2,0)/1000000</f>
        <v>-16.472594346926002</v>
      </c>
      <c r="I169" s="291">
        <f>VLOOKUP($A169,'[12]KI LA Data'!$A$6:$AF$698,I$2,0)/1000000</f>
        <v>3.8849916478244251</v>
      </c>
      <c r="J169" s="315">
        <f>VLOOKUP($A169,'[12]KI LA Data'!$A$6:$AF$702,J$2,0)</f>
        <v>0.5</v>
      </c>
      <c r="K169" s="317" t="str">
        <f>IF(F169="","",IFERROR(VLOOKUP($A169,'[12]KI LA Data'!$B$6:$AF$701,K$2-K$1,0)/1000000,IF($C169="SC",F169,"")))</f>
        <v/>
      </c>
      <c r="L169" s="291">
        <f>IF(F169="","",IFERROR(VLOOKUP($A169,'[12]KI LA Data'!$C$6:$AF$701,L$2-L$1,0)/1000000,IF($C169="SD",F169,"")))</f>
        <v>0</v>
      </c>
      <c r="M169" s="317" t="str">
        <f>IF(F169="","",IFERROR(VLOOKUP($A169,'[12]KI LA Data'!$D$6:$AF$701,M$2-M$1,0)/1000000,""))</f>
        <v/>
      </c>
      <c r="N169" s="317" t="str">
        <f>IF(F169="","",IFERROR(VLOOKUP($A169,'[12]KI LA Data'!$E$6:$AF$701,N$2-N$1,0)/1000000,""))</f>
        <v/>
      </c>
      <c r="O169" s="315" t="str">
        <f>IF(F169="","",IFERROR(VLOOKUP($A169,'[12]KI LA Data'!$F$6:$AF$701,O$2-O$1,0)/1000000,""))</f>
        <v/>
      </c>
      <c r="P169" s="317" t="str">
        <f>IFERROR(VLOOKUP($A169,'[12]KI LA Data'!$B$6:$AF$701,P$2-P$1,0)/1000000,IF($C169="SC",G169,""))</f>
        <v/>
      </c>
      <c r="Q169" s="291">
        <f>IFERROR(VLOOKUP($A169,'[12]KI LA Data'!$C$6:$AF$701,Q$2-Q$1,0)/1000000,IF($C169="SD",G169,""))</f>
        <v>4.1999909706210001</v>
      </c>
      <c r="R169" s="317" t="str">
        <f>IFERROR(VLOOKUP($A169,'[12]KI LA Data'!$D$6:$AF$701,R$2-R$1,0)/1000000,"")</f>
        <v/>
      </c>
      <c r="S169" s="317" t="str">
        <f>IFERROR(VLOOKUP($A169,'[12]KI LA Data'!$E$6:$AF$701,S$2-S$1,0)/1000000,"")</f>
        <v/>
      </c>
      <c r="T169" s="315" t="str">
        <f>IFERROR(VLOOKUP($A169,'[12]KI LA Data'!$F$6:$AF$701,T$2-T$1,0)/1000000,"")</f>
        <v/>
      </c>
      <c r="U169" s="317" t="str">
        <f t="shared" si="12"/>
        <v/>
      </c>
      <c r="V169" s="291">
        <f t="shared" si="12"/>
        <v>4.1999909706210001</v>
      </c>
      <c r="W169" s="317" t="str">
        <f t="shared" si="12"/>
        <v/>
      </c>
      <c r="X169" s="317" t="str">
        <f t="shared" si="12"/>
        <v/>
      </c>
      <c r="Y169" s="315" t="str">
        <f t="shared" si="11"/>
        <v/>
      </c>
      <c r="Z169" s="289"/>
      <c r="AA169" s="289" t="str">
        <f>VLOOKUP(A169,'[12]LA Data'!$A$35:$F$417,6,0)</f>
        <v>EE</v>
      </c>
    </row>
    <row r="170" spans="1:27" ht="15.75">
      <c r="A170" s="309" t="s">
        <v>810</v>
      </c>
      <c r="B170" s="309" t="s">
        <v>811</v>
      </c>
      <c r="C170" s="309" t="s">
        <v>726</v>
      </c>
      <c r="D170" s="316" t="s">
        <v>812</v>
      </c>
      <c r="E170" s="291">
        <f t="shared" si="13"/>
        <v>40.139489173359003</v>
      </c>
      <c r="F170" s="291">
        <f>IF(VLOOKUP($A170,'[12]KI LA Data'!$A$6:$AF$698,F$2,0)/1000000&lt;0,"",VLOOKUP($A170,'[12]KI LA Data'!$A$6:$AF$698,F$2,0)/1000000)</f>
        <v>8.5520239439499992</v>
      </c>
      <c r="G170" s="291">
        <f>VLOOKUP($A170,'[12]KI LA Data'!$A$6:$AF$698,G$2,0)/1000000</f>
        <v>31.587465229409002</v>
      </c>
      <c r="H170" s="291">
        <f>VLOOKUP($A170,'[12]KI LA Data'!$A$6:$AF$698,H$2,0)/1000000</f>
        <v>12.763192121628</v>
      </c>
      <c r="I170" s="291">
        <f>VLOOKUP($A170,'[12]KI LA Data'!$A$6:$AF$698,I$2,0)/1000000</f>
        <v>29.218405337203329</v>
      </c>
      <c r="J170" s="315">
        <f>VLOOKUP($A170,'[12]KI LA Data'!$A$6:$AF$702,J$2,0)</f>
        <v>0</v>
      </c>
      <c r="K170" s="317">
        <f>IF(F170="","",IFERROR(VLOOKUP($A170,'[12]KI LA Data'!$B$6:$AF$701,K$2-K$1,0)/1000000,IF($C170="SC",F170,"")))</f>
        <v>7.2489388658990004</v>
      </c>
      <c r="L170" s="291">
        <f>IF(F170="","",IFERROR(VLOOKUP($A170,'[12]KI LA Data'!$C$6:$AF$701,L$2-L$1,0)/1000000,IF($C170="SD",F170,"")))</f>
        <v>0.31140156510299999</v>
      </c>
      <c r="M170" s="317">
        <f>IF(F170="","",IFERROR(VLOOKUP($A170,'[12]KI LA Data'!$D$6:$AF$701,M$2-M$1,0)/1000000,""))</f>
        <v>0.99168351294799995</v>
      </c>
      <c r="N170" s="317" t="str">
        <f>IF(F170="","",IFERROR(VLOOKUP($A170,'[12]KI LA Data'!$E$6:$AF$701,N$2-N$1,0)/1000000,""))</f>
        <v/>
      </c>
      <c r="O170" s="315" t="str">
        <f>IF(F170="","",IFERROR(VLOOKUP($A170,'[12]KI LA Data'!$F$6:$AF$701,O$2-O$1,0)/1000000,""))</f>
        <v/>
      </c>
      <c r="P170" s="317">
        <f>IFERROR(VLOOKUP($A170,'[12]KI LA Data'!$B$6:$AF$701,P$2-P$1,0)/1000000,IF($C170="SC",G170,""))</f>
        <v>25.633935079635002</v>
      </c>
      <c r="Q170" s="291">
        <f>IFERROR(VLOOKUP($A170,'[12]KI LA Data'!$C$6:$AF$701,Q$2-Q$1,0)/1000000,IF($C170="SD",G170,""))</f>
        <v>4.1703897202990001</v>
      </c>
      <c r="R170" s="317">
        <f>IFERROR(VLOOKUP($A170,'[12]KI LA Data'!$D$6:$AF$701,R$2-R$1,0)/1000000,"")</f>
        <v>1.7831404294739999</v>
      </c>
      <c r="S170" s="317" t="str">
        <f>IFERROR(VLOOKUP($A170,'[12]KI LA Data'!$E$6:$AF$701,S$2-S$1,0)/1000000,"")</f>
        <v/>
      </c>
      <c r="T170" s="315" t="str">
        <f>IFERROR(VLOOKUP($A170,'[12]KI LA Data'!$F$6:$AF$701,T$2-T$1,0)/1000000,"")</f>
        <v/>
      </c>
      <c r="U170" s="317">
        <f t="shared" si="12"/>
        <v>32.882873945534001</v>
      </c>
      <c r="V170" s="291">
        <f t="shared" si="12"/>
        <v>4.4817912854020001</v>
      </c>
      <c r="W170" s="317">
        <f t="shared" si="12"/>
        <v>2.7748239424219996</v>
      </c>
      <c r="X170" s="317" t="str">
        <f t="shared" si="12"/>
        <v/>
      </c>
      <c r="Y170" s="315" t="str">
        <f t="shared" si="11"/>
        <v/>
      </c>
      <c r="Z170" s="289"/>
      <c r="AA170" s="289" t="str">
        <f>VLOOKUP(A170,'[12]LA Data'!$A$35:$F$417,6,0)</f>
        <v>SE</v>
      </c>
    </row>
    <row r="171" spans="1:27" ht="15.75">
      <c r="A171" s="309" t="s">
        <v>724</v>
      </c>
      <c r="B171" s="309" t="s">
        <v>725</v>
      </c>
      <c r="C171" s="309" t="s">
        <v>726</v>
      </c>
      <c r="D171" s="316" t="s">
        <v>727</v>
      </c>
      <c r="E171" s="291">
        <f t="shared" si="13"/>
        <v>3.2898775012770001</v>
      </c>
      <c r="F171" s="291">
        <f>IF(VLOOKUP($A171,'[12]KI LA Data'!$A$6:$AF$698,F$2,0)/1000000&lt;0,"",VLOOKUP($A171,'[12]KI LA Data'!$A$6:$AF$698,F$2,0)/1000000)</f>
        <v>1.8204806934960001</v>
      </c>
      <c r="G171" s="291">
        <f>VLOOKUP($A171,'[12]KI LA Data'!$A$6:$AF$698,G$2,0)/1000000</f>
        <v>1.469396807781</v>
      </c>
      <c r="H171" s="291">
        <f>VLOOKUP($A171,'[12]KI LA Data'!$A$6:$AF$698,H$2,0)/1000000</f>
        <v>0.565242915106</v>
      </c>
      <c r="I171" s="291">
        <f>VLOOKUP($A171,'[12]KI LA Data'!$A$6:$AF$698,I$2,0)/1000000</f>
        <v>1.359192047197425</v>
      </c>
      <c r="J171" s="315">
        <f>VLOOKUP($A171,'[12]KI LA Data'!$A$6:$AF$702,J$2,0)</f>
        <v>0</v>
      </c>
      <c r="K171" s="317" t="str">
        <f>IF(F171="","",IFERROR(VLOOKUP($A171,'[12]KI LA Data'!$B$6:$AF$701,K$2-K$1,0)/1000000,IF($C171="SC",F171,"")))</f>
        <v/>
      </c>
      <c r="L171" s="291" t="str">
        <f>IF(F171="","",IFERROR(VLOOKUP($A171,'[12]KI LA Data'!$C$6:$AF$701,L$2-L$1,0)/1000000,IF($C171="SD",F171,"")))</f>
        <v/>
      </c>
      <c r="M171" s="317" t="str">
        <f>IF(F171="","",IFERROR(VLOOKUP($A171,'[12]KI LA Data'!$D$6:$AF$701,M$2-M$1,0)/1000000,""))</f>
        <v/>
      </c>
      <c r="N171" s="317" t="str">
        <f>IF(F171="","",IFERROR(VLOOKUP($A171,'[12]KI LA Data'!$E$6:$AF$701,N$2-N$1,0)/1000000,""))</f>
        <v/>
      </c>
      <c r="O171" s="315" t="str">
        <f>IF(F171="","",IFERROR(VLOOKUP($A171,'[12]KI LA Data'!$F$6:$AF$701,O$2-O$1,0)/1000000,""))</f>
        <v/>
      </c>
      <c r="P171" s="317" t="str">
        <f>IFERROR(VLOOKUP($A171,'[12]KI LA Data'!$B$6:$AF$701,P$2-P$1,0)/1000000,IF($C171="SC",G171,""))</f>
        <v/>
      </c>
      <c r="Q171" s="291" t="str">
        <f>IFERROR(VLOOKUP($A171,'[12]KI LA Data'!$C$6:$AF$701,Q$2-Q$1,0)/1000000,IF($C171="SD",G171,""))</f>
        <v/>
      </c>
      <c r="R171" s="317" t="str">
        <f>IFERROR(VLOOKUP($A171,'[12]KI LA Data'!$D$6:$AF$701,R$2-R$1,0)/1000000,"")</f>
        <v/>
      </c>
      <c r="S171" s="317" t="str">
        <f>IFERROR(VLOOKUP($A171,'[12]KI LA Data'!$E$6:$AF$701,S$2-S$1,0)/1000000,"")</f>
        <v/>
      </c>
      <c r="T171" s="315" t="str">
        <f>IFERROR(VLOOKUP($A171,'[12]KI LA Data'!$F$6:$AF$701,T$2-T$1,0)/1000000,"")</f>
        <v/>
      </c>
      <c r="U171" s="317" t="str">
        <f t="shared" si="12"/>
        <v/>
      </c>
      <c r="V171" s="291" t="str">
        <f t="shared" si="12"/>
        <v/>
      </c>
      <c r="W171" s="317" t="str">
        <f t="shared" si="12"/>
        <v/>
      </c>
      <c r="X171" s="317" t="str">
        <f t="shared" si="12"/>
        <v/>
      </c>
      <c r="Y171" s="315" t="str">
        <f t="shared" si="11"/>
        <v/>
      </c>
      <c r="Z171" s="289"/>
      <c r="AA171" s="289" t="str">
        <f>VLOOKUP(A171,'[12]LA Data'!$A$35:$F$417,6,0)</f>
        <v>SW</v>
      </c>
    </row>
    <row r="172" spans="1:27" ht="15.75">
      <c r="A172" s="309" t="s">
        <v>640</v>
      </c>
      <c r="B172" s="309" t="s">
        <v>641</v>
      </c>
      <c r="C172" s="309" t="s">
        <v>626</v>
      </c>
      <c r="D172" s="316" t="s">
        <v>642</v>
      </c>
      <c r="E172" s="291">
        <f t="shared" si="13"/>
        <v>114.733431519665</v>
      </c>
      <c r="F172" s="291">
        <f>IF(VLOOKUP($A172,'[12]KI LA Data'!$A$6:$AF$698,F$2,0)/1000000&lt;0,"",VLOOKUP($A172,'[12]KI LA Data'!$A$6:$AF$698,F$2,0)/1000000)</f>
        <v>32.556199180767003</v>
      </c>
      <c r="G172" s="291">
        <f>VLOOKUP($A172,'[12]KI LA Data'!$A$6:$AF$698,G$2,0)/1000000</f>
        <v>82.177232338898008</v>
      </c>
      <c r="H172" s="291">
        <f>VLOOKUP($A172,'[12]KI LA Data'!$A$6:$AF$698,H$2,0)/1000000</f>
        <v>2.7222335971490002</v>
      </c>
      <c r="I172" s="291">
        <f>VLOOKUP($A172,'[12]KI LA Data'!$A$6:$AF$698,I$2,0)/1000000</f>
        <v>76.013939913480655</v>
      </c>
      <c r="J172" s="315">
        <f>VLOOKUP($A172,'[12]KI LA Data'!$A$6:$AF$702,J$2,0)</f>
        <v>0</v>
      </c>
      <c r="K172" s="317">
        <f>IF(F172="","",IFERROR(VLOOKUP($A172,'[12]KI LA Data'!$B$6:$AF$701,K$2-K$1,0)/1000000,IF($C172="SC",F172,"")))</f>
        <v>27.185383358920998</v>
      </c>
      <c r="L172" s="291">
        <f>IF(F172="","",IFERROR(VLOOKUP($A172,'[12]KI LA Data'!$C$6:$AF$701,L$2-L$1,0)/1000000,IF($C172="SD",F172,"")))</f>
        <v>5.3708158218459996</v>
      </c>
      <c r="M172" s="317" t="str">
        <f>IF(F172="","",IFERROR(VLOOKUP($A172,'[12]KI LA Data'!$D$6:$AF$701,M$2-M$1,0)/1000000,""))</f>
        <v/>
      </c>
      <c r="N172" s="317" t="str">
        <f>IF(F172="","",IFERROR(VLOOKUP($A172,'[12]KI LA Data'!$E$6:$AF$701,N$2-N$1,0)/1000000,""))</f>
        <v/>
      </c>
      <c r="O172" s="315" t="str">
        <f>IF(F172="","",IFERROR(VLOOKUP($A172,'[12]KI LA Data'!$F$6:$AF$701,O$2-O$1,0)/1000000,""))</f>
        <v/>
      </c>
      <c r="P172" s="317">
        <f>IFERROR(VLOOKUP($A172,'[12]KI LA Data'!$B$6:$AF$701,P$2-P$1,0)/1000000,IF($C172="SC",G172,""))</f>
        <v>61.314389719777004</v>
      </c>
      <c r="Q172" s="291">
        <f>IFERROR(VLOOKUP($A172,'[12]KI LA Data'!$C$6:$AF$701,Q$2-Q$1,0)/1000000,IF($C172="SD",G172,""))</f>
        <v>20.862842619121</v>
      </c>
      <c r="R172" s="317" t="str">
        <f>IFERROR(VLOOKUP($A172,'[12]KI LA Data'!$D$6:$AF$701,R$2-R$1,0)/1000000,"")</f>
        <v/>
      </c>
      <c r="S172" s="317" t="str">
        <f>IFERROR(VLOOKUP($A172,'[12]KI LA Data'!$E$6:$AF$701,S$2-S$1,0)/1000000,"")</f>
        <v/>
      </c>
      <c r="T172" s="315" t="str">
        <f>IFERROR(VLOOKUP($A172,'[12]KI LA Data'!$F$6:$AF$701,T$2-T$1,0)/1000000,"")</f>
        <v/>
      </c>
      <c r="U172" s="317">
        <f t="shared" si="12"/>
        <v>88.499773078697999</v>
      </c>
      <c r="V172" s="291">
        <f t="shared" si="12"/>
        <v>26.233658440966998</v>
      </c>
      <c r="W172" s="317" t="str">
        <f t="shared" si="12"/>
        <v/>
      </c>
      <c r="X172" s="317" t="str">
        <f t="shared" si="12"/>
        <v/>
      </c>
      <c r="Y172" s="315" t="str">
        <f t="shared" si="11"/>
        <v/>
      </c>
      <c r="Z172" s="289"/>
      <c r="AA172" s="289" t="str">
        <f>VLOOKUP(A172,'[12]LA Data'!$A$35:$F$417,6,0)</f>
        <v>L</v>
      </c>
    </row>
    <row r="173" spans="1:27" ht="15.75">
      <c r="A173" s="309" t="s">
        <v>643</v>
      </c>
      <c r="B173" s="309" t="s">
        <v>644</v>
      </c>
      <c r="C173" s="309" t="s">
        <v>626</v>
      </c>
      <c r="D173" s="316" t="s">
        <v>645</v>
      </c>
      <c r="E173" s="291">
        <f t="shared" si="13"/>
        <v>67.102448585041003</v>
      </c>
      <c r="F173" s="291">
        <f>IF(VLOOKUP($A173,'[12]KI LA Data'!$A$6:$AF$698,F$2,0)/1000000&lt;0,"",VLOOKUP($A173,'[12]KI LA Data'!$A$6:$AF$698,F$2,0)/1000000)</f>
        <v>16.275709591256</v>
      </c>
      <c r="G173" s="291">
        <f>VLOOKUP($A173,'[12]KI LA Data'!$A$6:$AF$698,G$2,0)/1000000</f>
        <v>50.826738993785</v>
      </c>
      <c r="H173" s="291">
        <f>VLOOKUP($A173,'[12]KI LA Data'!$A$6:$AF$698,H$2,0)/1000000</f>
        <v>-51.649146481583998</v>
      </c>
      <c r="I173" s="291">
        <f>VLOOKUP($A173,'[12]KI LA Data'!$A$6:$AF$698,I$2,0)/1000000</f>
        <v>47.014733569251128</v>
      </c>
      <c r="J173" s="315">
        <f>VLOOKUP($A173,'[12]KI LA Data'!$A$6:$AF$702,J$2,0)</f>
        <v>0.5</v>
      </c>
      <c r="K173" s="317">
        <f>IF(F173="","",IFERROR(VLOOKUP($A173,'[12]KI LA Data'!$B$6:$AF$701,K$2-K$1,0)/1000000,IF($C173="SC",F173,"")))</f>
        <v>11.790405572062001</v>
      </c>
      <c r="L173" s="291">
        <f>IF(F173="","",IFERROR(VLOOKUP($A173,'[12]KI LA Data'!$C$6:$AF$701,L$2-L$1,0)/1000000,IF($C173="SD",F173,"")))</f>
        <v>4.4853040191940003</v>
      </c>
      <c r="M173" s="317" t="str">
        <f>IF(F173="","",IFERROR(VLOOKUP($A173,'[12]KI LA Data'!$D$6:$AF$701,M$2-M$1,0)/1000000,""))</f>
        <v/>
      </c>
      <c r="N173" s="317" t="str">
        <f>IF(F173="","",IFERROR(VLOOKUP($A173,'[12]KI LA Data'!$E$6:$AF$701,N$2-N$1,0)/1000000,""))</f>
        <v/>
      </c>
      <c r="O173" s="315" t="str">
        <f>IF(F173="","",IFERROR(VLOOKUP($A173,'[12]KI LA Data'!$F$6:$AF$701,O$2-O$1,0)/1000000,""))</f>
        <v/>
      </c>
      <c r="P173" s="317">
        <f>IFERROR(VLOOKUP($A173,'[12]KI LA Data'!$B$6:$AF$701,P$2-P$1,0)/1000000,IF($C173="SC",G173,""))</f>
        <v>28.274112355447002</v>
      </c>
      <c r="Q173" s="291">
        <f>IFERROR(VLOOKUP($A173,'[12]KI LA Data'!$C$6:$AF$701,Q$2-Q$1,0)/1000000,IF($C173="SD",G173,""))</f>
        <v>22.552626638338001</v>
      </c>
      <c r="R173" s="317" t="str">
        <f>IFERROR(VLOOKUP($A173,'[12]KI LA Data'!$D$6:$AF$701,R$2-R$1,0)/1000000,"")</f>
        <v/>
      </c>
      <c r="S173" s="317" t="str">
        <f>IFERROR(VLOOKUP($A173,'[12]KI LA Data'!$E$6:$AF$701,S$2-S$1,0)/1000000,"")</f>
        <v/>
      </c>
      <c r="T173" s="315" t="str">
        <f>IFERROR(VLOOKUP($A173,'[12]KI LA Data'!$F$6:$AF$701,T$2-T$1,0)/1000000,"")</f>
        <v/>
      </c>
      <c r="U173" s="317">
        <f t="shared" si="12"/>
        <v>40.064517927509002</v>
      </c>
      <c r="V173" s="291">
        <f t="shared" si="12"/>
        <v>27.037930657532002</v>
      </c>
      <c r="W173" s="317" t="str">
        <f t="shared" si="12"/>
        <v/>
      </c>
      <c r="X173" s="317" t="str">
        <f t="shared" si="12"/>
        <v/>
      </c>
      <c r="Y173" s="315" t="str">
        <f t="shared" si="11"/>
        <v/>
      </c>
      <c r="Z173" s="289"/>
      <c r="AA173" s="289" t="str">
        <f>VLOOKUP(A173,'[12]LA Data'!$A$35:$F$417,6,0)</f>
        <v>L</v>
      </c>
    </row>
    <row r="174" spans="1:27" ht="15.75">
      <c r="A174" s="309" t="s">
        <v>1011</v>
      </c>
      <c r="B174" s="309" t="s">
        <v>1012</v>
      </c>
      <c r="C174" s="309" t="s">
        <v>730</v>
      </c>
      <c r="D174" s="316" t="s">
        <v>1013</v>
      </c>
      <c r="E174" s="291">
        <f t="shared" si="13"/>
        <v>218.75729490833999</v>
      </c>
      <c r="F174" s="291">
        <f>IF(VLOOKUP($A174,'[12]KI LA Data'!$A$6:$AF$698,F$2,0)/1000000&lt;0,"",VLOOKUP($A174,'[12]KI LA Data'!$A$6:$AF$698,F$2,0)/1000000)</f>
        <v>37.640069723201997</v>
      </c>
      <c r="G174" s="291">
        <f>VLOOKUP($A174,'[12]KI LA Data'!$A$6:$AF$698,G$2,0)/1000000</f>
        <v>181.11722518513798</v>
      </c>
      <c r="H174" s="291">
        <f>VLOOKUP($A174,'[12]KI LA Data'!$A$6:$AF$698,H$2,0)/1000000</f>
        <v>133.00964575905601</v>
      </c>
      <c r="I174" s="291">
        <f>VLOOKUP($A174,'[12]KI LA Data'!$A$6:$AF$698,I$2,0)/1000000</f>
        <v>167.53343329625264</v>
      </c>
      <c r="J174" s="315">
        <f>VLOOKUP($A174,'[12]KI LA Data'!$A$6:$AF$702,J$2,0)</f>
        <v>0</v>
      </c>
      <c r="K174" s="317">
        <f>IF(F174="","",IFERROR(VLOOKUP($A174,'[12]KI LA Data'!$B$6:$AF$701,K$2-K$1,0)/1000000,IF($C174="SC",F174,"")))</f>
        <v>37.640069723201997</v>
      </c>
      <c r="L174" s="291" t="str">
        <f>IF(F174="","",IFERROR(VLOOKUP($A174,'[12]KI LA Data'!$C$6:$AF$701,L$2-L$1,0)/1000000,IF($C174="SD",F174,"")))</f>
        <v/>
      </c>
      <c r="M174" s="317" t="str">
        <f>IF(F174="","",IFERROR(VLOOKUP($A174,'[12]KI LA Data'!$D$6:$AF$701,M$2-M$1,0)/1000000,""))</f>
        <v/>
      </c>
      <c r="N174" s="317" t="str">
        <f>IF(F174="","",IFERROR(VLOOKUP($A174,'[12]KI LA Data'!$E$6:$AF$701,N$2-N$1,0)/1000000,""))</f>
        <v/>
      </c>
      <c r="O174" s="315" t="str">
        <f>IF(F174="","",IFERROR(VLOOKUP($A174,'[12]KI LA Data'!$F$6:$AF$701,O$2-O$1,0)/1000000,""))</f>
        <v/>
      </c>
      <c r="P174" s="317">
        <f>IFERROR(VLOOKUP($A174,'[12]KI LA Data'!$B$6:$AF$701,P$2-P$1,0)/1000000,IF($C174="SC",G174,""))</f>
        <v>181.11722518513798</v>
      </c>
      <c r="Q174" s="291" t="str">
        <f>IFERROR(VLOOKUP($A174,'[12]KI LA Data'!$C$6:$AF$701,Q$2-Q$1,0)/1000000,IF($C174="SD",G174,""))</f>
        <v/>
      </c>
      <c r="R174" s="317" t="str">
        <f>IFERROR(VLOOKUP($A174,'[12]KI LA Data'!$D$6:$AF$701,R$2-R$1,0)/1000000,"")</f>
        <v/>
      </c>
      <c r="S174" s="317" t="str">
        <f>IFERROR(VLOOKUP($A174,'[12]KI LA Data'!$E$6:$AF$701,S$2-S$1,0)/1000000,"")</f>
        <v/>
      </c>
      <c r="T174" s="315" t="str">
        <f>IFERROR(VLOOKUP($A174,'[12]KI LA Data'!$F$6:$AF$701,T$2-T$1,0)/1000000,"")</f>
        <v/>
      </c>
      <c r="U174" s="317">
        <f t="shared" si="12"/>
        <v>218.75729490833999</v>
      </c>
      <c r="V174" s="291" t="str">
        <f t="shared" si="12"/>
        <v/>
      </c>
      <c r="W174" s="317" t="str">
        <f t="shared" si="12"/>
        <v/>
      </c>
      <c r="X174" s="317" t="str">
        <f t="shared" si="12"/>
        <v/>
      </c>
      <c r="Y174" s="315" t="str">
        <f t="shared" si="11"/>
        <v/>
      </c>
      <c r="Z174" s="289"/>
      <c r="AA174" s="289" t="str">
        <f>VLOOKUP(A174,'[12]LA Data'!$A$35:$F$417,6,0)</f>
        <v>SE</v>
      </c>
    </row>
    <row r="175" spans="1:27" ht="15.75">
      <c r="A175" s="309" t="s">
        <v>1161</v>
      </c>
      <c r="B175" s="309" t="s">
        <v>1162</v>
      </c>
      <c r="C175" s="309" t="s">
        <v>512</v>
      </c>
      <c r="D175" s="316" t="s">
        <v>1163</v>
      </c>
      <c r="E175" s="291">
        <f t="shared" si="13"/>
        <v>21.627811555423001</v>
      </c>
      <c r="F175" s="291">
        <f>IF(VLOOKUP($A175,'[12]KI LA Data'!$A$6:$AF$698,F$2,0)/1000000&lt;0,"",VLOOKUP($A175,'[12]KI LA Data'!$A$6:$AF$698,F$2,0)/1000000)</f>
        <v>7.2624958616250002</v>
      </c>
      <c r="G175" s="291">
        <f>VLOOKUP($A175,'[12]KI LA Data'!$A$6:$AF$698,G$2,0)/1000000</f>
        <v>14.365315693797999</v>
      </c>
      <c r="H175" s="291">
        <f>VLOOKUP($A175,'[12]KI LA Data'!$A$6:$AF$698,H$2,0)/1000000</f>
        <v>8.1652679875250005</v>
      </c>
      <c r="I175" s="291">
        <f>VLOOKUP($A175,'[12]KI LA Data'!$A$6:$AF$698,I$2,0)/1000000</f>
        <v>13.287917016763151</v>
      </c>
      <c r="J175" s="315">
        <f>VLOOKUP($A175,'[12]KI LA Data'!$A$6:$AF$702,J$2,0)</f>
        <v>0</v>
      </c>
      <c r="K175" s="317" t="str">
        <f>IF(F175="","",IFERROR(VLOOKUP($A175,'[12]KI LA Data'!$B$6:$AF$701,K$2-K$1,0)/1000000,IF($C175="SC",F175,"")))</f>
        <v/>
      </c>
      <c r="L175" s="291" t="str">
        <f>IF(F175="","",IFERROR(VLOOKUP($A175,'[12]KI LA Data'!$C$6:$AF$701,L$2-L$1,0)/1000000,IF($C175="SD",F175,"")))</f>
        <v/>
      </c>
      <c r="M175" s="317">
        <f>IF(F175="","",IFERROR(VLOOKUP($A175,'[12]KI LA Data'!$D$6:$AF$701,M$2-M$1,0)/1000000,""))</f>
        <v>7.2624958616250002</v>
      </c>
      <c r="N175" s="317" t="str">
        <f>IF(F175="","",IFERROR(VLOOKUP($A175,'[12]KI LA Data'!$E$6:$AF$701,N$2-N$1,0)/1000000,""))</f>
        <v/>
      </c>
      <c r="O175" s="315" t="str">
        <f>IF(F175="","",IFERROR(VLOOKUP($A175,'[12]KI LA Data'!$F$6:$AF$701,O$2-O$1,0)/1000000,""))</f>
        <v/>
      </c>
      <c r="P175" s="317" t="str">
        <f>IFERROR(VLOOKUP($A175,'[12]KI LA Data'!$B$6:$AF$701,P$2-P$1,0)/1000000,IF($C175="SC",G175,""))</f>
        <v/>
      </c>
      <c r="Q175" s="291" t="str">
        <f>IFERROR(VLOOKUP($A175,'[12]KI LA Data'!$C$6:$AF$701,Q$2-Q$1,0)/1000000,IF($C175="SD",G175,""))</f>
        <v/>
      </c>
      <c r="R175" s="317">
        <f>IFERROR(VLOOKUP($A175,'[12]KI LA Data'!$D$6:$AF$701,R$2-R$1,0)/1000000,"")</f>
        <v>14.365315693797999</v>
      </c>
      <c r="S175" s="317" t="str">
        <f>IFERROR(VLOOKUP($A175,'[12]KI LA Data'!$E$6:$AF$701,S$2-S$1,0)/1000000,"")</f>
        <v/>
      </c>
      <c r="T175" s="315" t="str">
        <f>IFERROR(VLOOKUP($A175,'[12]KI LA Data'!$F$6:$AF$701,T$2-T$1,0)/1000000,"")</f>
        <v/>
      </c>
      <c r="U175" s="317" t="str">
        <f t="shared" si="12"/>
        <v/>
      </c>
      <c r="V175" s="291" t="str">
        <f t="shared" si="12"/>
        <v/>
      </c>
      <c r="W175" s="317">
        <f t="shared" si="12"/>
        <v>21.627811555423001</v>
      </c>
      <c r="X175" s="317" t="str">
        <f t="shared" si="12"/>
        <v/>
      </c>
      <c r="Y175" s="315" t="str">
        <f t="shared" si="11"/>
        <v/>
      </c>
      <c r="Z175" s="289"/>
      <c r="AA175" s="289" t="str">
        <f>VLOOKUP(A175,'[12]LA Data'!$A$35:$F$417,6,0)</f>
        <v>SE</v>
      </c>
    </row>
    <row r="176" spans="1:27" ht="15.75">
      <c r="A176" s="309" t="s">
        <v>309</v>
      </c>
      <c r="B176" s="309" t="s">
        <v>310</v>
      </c>
      <c r="C176" s="309" t="s">
        <v>39</v>
      </c>
      <c r="D176" s="316" t="s">
        <v>311</v>
      </c>
      <c r="E176" s="291">
        <f t="shared" si="13"/>
        <v>2.6040488821680006</v>
      </c>
      <c r="F176" s="291">
        <f>IF(VLOOKUP($A176,'[12]KI LA Data'!$A$6:$AF$698,F$2,0)/1000000&lt;0,"",VLOOKUP($A176,'[12]KI LA Data'!$A$6:$AF$698,F$2,0)/1000000)</f>
        <v>0.17080655169100001</v>
      </c>
      <c r="G176" s="291">
        <f>VLOOKUP($A176,'[12]KI LA Data'!$A$6:$AF$698,G$2,0)/1000000</f>
        <v>2.4332423304770003</v>
      </c>
      <c r="H176" s="291">
        <f>VLOOKUP($A176,'[12]KI LA Data'!$A$6:$AF$698,H$2,0)/1000000</f>
        <v>-8.1203548491900008</v>
      </c>
      <c r="I176" s="291">
        <f>VLOOKUP($A176,'[12]KI LA Data'!$A$6:$AF$698,I$2,0)/1000000</f>
        <v>2.2507491556912251</v>
      </c>
      <c r="J176" s="315">
        <f>VLOOKUP($A176,'[12]KI LA Data'!$A$6:$AF$702,J$2,0)</f>
        <v>0.5</v>
      </c>
      <c r="K176" s="317" t="str">
        <f>IF(F176="","",IFERROR(VLOOKUP($A176,'[12]KI LA Data'!$B$6:$AF$701,K$2-K$1,0)/1000000,IF($C176="SC",F176,"")))</f>
        <v/>
      </c>
      <c r="L176" s="291">
        <f>IF(F176="","",IFERROR(VLOOKUP($A176,'[12]KI LA Data'!$C$6:$AF$701,L$2-L$1,0)/1000000,IF($C176="SD",F176,"")))</f>
        <v>0.17080655169100001</v>
      </c>
      <c r="M176" s="317" t="str">
        <f>IF(F176="","",IFERROR(VLOOKUP($A176,'[12]KI LA Data'!$D$6:$AF$701,M$2-M$1,0)/1000000,""))</f>
        <v/>
      </c>
      <c r="N176" s="317" t="str">
        <f>IF(F176="","",IFERROR(VLOOKUP($A176,'[12]KI LA Data'!$E$6:$AF$701,N$2-N$1,0)/1000000,""))</f>
        <v/>
      </c>
      <c r="O176" s="315" t="str">
        <f>IF(F176="","",IFERROR(VLOOKUP($A176,'[12]KI LA Data'!$F$6:$AF$701,O$2-O$1,0)/1000000,""))</f>
        <v/>
      </c>
      <c r="P176" s="317" t="str">
        <f>IFERROR(VLOOKUP($A176,'[12]KI LA Data'!$B$6:$AF$701,P$2-P$1,0)/1000000,IF($C176="SC",G176,""))</f>
        <v/>
      </c>
      <c r="Q176" s="291">
        <f>IFERROR(VLOOKUP($A176,'[12]KI LA Data'!$C$6:$AF$701,Q$2-Q$1,0)/1000000,IF($C176="SD",G176,""))</f>
        <v>2.4332423304770003</v>
      </c>
      <c r="R176" s="317" t="str">
        <f>IFERROR(VLOOKUP($A176,'[12]KI LA Data'!$D$6:$AF$701,R$2-R$1,0)/1000000,"")</f>
        <v/>
      </c>
      <c r="S176" s="317" t="str">
        <f>IFERROR(VLOOKUP($A176,'[12]KI LA Data'!$E$6:$AF$701,S$2-S$1,0)/1000000,"")</f>
        <v/>
      </c>
      <c r="T176" s="315" t="str">
        <f>IFERROR(VLOOKUP($A176,'[12]KI LA Data'!$F$6:$AF$701,T$2-T$1,0)/1000000,"")</f>
        <v/>
      </c>
      <c r="U176" s="317" t="str">
        <f t="shared" si="12"/>
        <v/>
      </c>
      <c r="V176" s="291">
        <f t="shared" si="12"/>
        <v>2.6040488821680006</v>
      </c>
      <c r="W176" s="317" t="str">
        <f t="shared" si="12"/>
        <v/>
      </c>
      <c r="X176" s="317" t="str">
        <f t="shared" si="12"/>
        <v/>
      </c>
      <c r="Y176" s="315" t="str">
        <f t="shared" si="11"/>
        <v/>
      </c>
      <c r="Z176" s="289"/>
      <c r="AA176" s="289" t="str">
        <f>VLOOKUP(A176,'[12]LA Data'!$A$35:$F$417,6,0)</f>
        <v>EM</v>
      </c>
    </row>
    <row r="177" spans="1:27" ht="15.75">
      <c r="A177" s="309" t="s">
        <v>294</v>
      </c>
      <c r="B177" s="309" t="s">
        <v>295</v>
      </c>
      <c r="C177" s="309" t="s">
        <v>39</v>
      </c>
      <c r="D177" s="316" t="s">
        <v>296</v>
      </c>
      <c r="E177" s="291">
        <f t="shared" si="13"/>
        <v>6.5634421514779993</v>
      </c>
      <c r="F177" s="291">
        <f>IF(VLOOKUP($A177,'[12]KI LA Data'!$A$6:$AF$698,F$2,0)/1000000&lt;0,"",VLOOKUP($A177,'[12]KI LA Data'!$A$6:$AF$698,F$2,0)/1000000)</f>
        <v>1.270379931029</v>
      </c>
      <c r="G177" s="291">
        <f>VLOOKUP($A177,'[12]KI LA Data'!$A$6:$AF$698,G$2,0)/1000000</f>
        <v>5.2930622204489994</v>
      </c>
      <c r="H177" s="291">
        <f>VLOOKUP($A177,'[12]KI LA Data'!$A$6:$AF$698,H$2,0)/1000000</f>
        <v>-10.788521608138</v>
      </c>
      <c r="I177" s="291">
        <f>VLOOKUP($A177,'[12]KI LA Data'!$A$6:$AF$698,I$2,0)/1000000</f>
        <v>4.896082553915325</v>
      </c>
      <c r="J177" s="315">
        <f>VLOOKUP($A177,'[12]KI LA Data'!$A$6:$AF$702,J$2,0)</f>
        <v>0.5</v>
      </c>
      <c r="K177" s="317" t="str">
        <f>IF(F177="","",IFERROR(VLOOKUP($A177,'[12]KI LA Data'!$B$6:$AF$701,K$2-K$1,0)/1000000,IF($C177="SC",F177,"")))</f>
        <v/>
      </c>
      <c r="L177" s="291">
        <f>IF(F177="","",IFERROR(VLOOKUP($A177,'[12]KI LA Data'!$C$6:$AF$701,L$2-L$1,0)/1000000,IF($C177="SD",F177,"")))</f>
        <v>1.270379931029</v>
      </c>
      <c r="M177" s="317" t="str">
        <f>IF(F177="","",IFERROR(VLOOKUP($A177,'[12]KI LA Data'!$D$6:$AF$701,M$2-M$1,0)/1000000,""))</f>
        <v/>
      </c>
      <c r="N177" s="317" t="str">
        <f>IF(F177="","",IFERROR(VLOOKUP($A177,'[12]KI LA Data'!$E$6:$AF$701,N$2-N$1,0)/1000000,""))</f>
        <v/>
      </c>
      <c r="O177" s="315" t="str">
        <f>IF(F177="","",IFERROR(VLOOKUP($A177,'[12]KI LA Data'!$F$6:$AF$701,O$2-O$1,0)/1000000,""))</f>
        <v/>
      </c>
      <c r="P177" s="317" t="str">
        <f>IFERROR(VLOOKUP($A177,'[12]KI LA Data'!$B$6:$AF$701,P$2-P$1,0)/1000000,IF($C177="SC",G177,""))</f>
        <v/>
      </c>
      <c r="Q177" s="291">
        <f>IFERROR(VLOOKUP($A177,'[12]KI LA Data'!$C$6:$AF$701,Q$2-Q$1,0)/1000000,IF($C177="SD",G177,""))</f>
        <v>5.2930622204489994</v>
      </c>
      <c r="R177" s="317" t="str">
        <f>IFERROR(VLOOKUP($A177,'[12]KI LA Data'!$D$6:$AF$701,R$2-R$1,0)/1000000,"")</f>
        <v/>
      </c>
      <c r="S177" s="317" t="str">
        <f>IFERROR(VLOOKUP($A177,'[12]KI LA Data'!$E$6:$AF$701,S$2-S$1,0)/1000000,"")</f>
        <v/>
      </c>
      <c r="T177" s="315" t="str">
        <f>IFERROR(VLOOKUP($A177,'[12]KI LA Data'!$F$6:$AF$701,T$2-T$1,0)/1000000,"")</f>
        <v/>
      </c>
      <c r="U177" s="317" t="str">
        <f t="shared" si="12"/>
        <v/>
      </c>
      <c r="V177" s="291">
        <f t="shared" si="12"/>
        <v>6.5634421514779993</v>
      </c>
      <c r="W177" s="317" t="str">
        <f t="shared" si="12"/>
        <v/>
      </c>
      <c r="X177" s="317" t="str">
        <f t="shared" si="12"/>
        <v/>
      </c>
      <c r="Y177" s="315" t="str">
        <f t="shared" si="11"/>
        <v/>
      </c>
      <c r="Z177" s="289"/>
      <c r="AA177" s="289" t="str">
        <f>VLOOKUP(A177,'[12]LA Data'!$A$35:$F$417,6,0)</f>
        <v>EE</v>
      </c>
    </row>
    <row r="178" spans="1:27" ht="15.75">
      <c r="A178" s="309" t="s">
        <v>843</v>
      </c>
      <c r="B178" s="309" t="s">
        <v>844</v>
      </c>
      <c r="C178" s="309" t="s">
        <v>726</v>
      </c>
      <c r="D178" s="316" t="s">
        <v>845</v>
      </c>
      <c r="E178" s="291">
        <f t="shared" si="13"/>
        <v>110.46109357213599</v>
      </c>
      <c r="F178" s="291">
        <f>IF(VLOOKUP($A178,'[12]KI LA Data'!$A$6:$AF$698,F$2,0)/1000000&lt;0,"",VLOOKUP($A178,'[12]KI LA Data'!$A$6:$AF$698,F$2,0)/1000000)</f>
        <v>31.823662381290998</v>
      </c>
      <c r="G178" s="291">
        <f>VLOOKUP($A178,'[12]KI LA Data'!$A$6:$AF$698,G$2,0)/1000000</f>
        <v>78.637431190844993</v>
      </c>
      <c r="H178" s="291">
        <f>VLOOKUP($A178,'[12]KI LA Data'!$A$6:$AF$698,H$2,0)/1000000</f>
        <v>39.391297965999996</v>
      </c>
      <c r="I178" s="291">
        <f>VLOOKUP($A178,'[12]KI LA Data'!$A$6:$AF$698,I$2,0)/1000000</f>
        <v>72.739623851531618</v>
      </c>
      <c r="J178" s="315">
        <f>VLOOKUP($A178,'[12]KI LA Data'!$A$6:$AF$702,J$2,0)</f>
        <v>0</v>
      </c>
      <c r="K178" s="317">
        <f>IF(F178="","",IFERROR(VLOOKUP($A178,'[12]KI LA Data'!$B$6:$AF$701,K$2-K$1,0)/1000000,IF($C178="SC",F178,"")))</f>
        <v>28.955018800992999</v>
      </c>
      <c r="L178" s="291">
        <f>IF(F178="","",IFERROR(VLOOKUP($A178,'[12]KI LA Data'!$C$6:$AF$701,L$2-L$1,0)/1000000,IF($C178="SD",F178,"")))</f>
        <v>2.8686435802979999</v>
      </c>
      <c r="M178" s="317" t="str">
        <f>IF(F178="","",IFERROR(VLOOKUP($A178,'[12]KI LA Data'!$D$6:$AF$701,M$2-M$1,0)/1000000,""))</f>
        <v/>
      </c>
      <c r="N178" s="317" t="str">
        <f>IF(F178="","",IFERROR(VLOOKUP($A178,'[12]KI LA Data'!$E$6:$AF$701,N$2-N$1,0)/1000000,""))</f>
        <v/>
      </c>
      <c r="O178" s="315" t="str">
        <f>IF(F178="","",IFERROR(VLOOKUP($A178,'[12]KI LA Data'!$F$6:$AF$701,O$2-O$1,0)/1000000,""))</f>
        <v/>
      </c>
      <c r="P178" s="317">
        <f>IFERROR(VLOOKUP($A178,'[12]KI LA Data'!$B$6:$AF$701,P$2-P$1,0)/1000000,IF($C178="SC",G178,""))</f>
        <v>66.726765121430006</v>
      </c>
      <c r="Q178" s="291">
        <f>IFERROR(VLOOKUP($A178,'[12]KI LA Data'!$C$6:$AF$701,Q$2-Q$1,0)/1000000,IF($C178="SD",G178,""))</f>
        <v>11.910666069414999</v>
      </c>
      <c r="R178" s="317" t="str">
        <f>IFERROR(VLOOKUP($A178,'[12]KI LA Data'!$D$6:$AF$701,R$2-R$1,0)/1000000,"")</f>
        <v/>
      </c>
      <c r="S178" s="317" t="str">
        <f>IFERROR(VLOOKUP($A178,'[12]KI LA Data'!$E$6:$AF$701,S$2-S$1,0)/1000000,"")</f>
        <v/>
      </c>
      <c r="T178" s="315" t="str">
        <f>IFERROR(VLOOKUP($A178,'[12]KI LA Data'!$F$6:$AF$701,T$2-T$1,0)/1000000,"")</f>
        <v/>
      </c>
      <c r="U178" s="317">
        <f t="shared" si="12"/>
        <v>95.681783922423008</v>
      </c>
      <c r="V178" s="291">
        <f t="shared" si="12"/>
        <v>14.779309649712999</v>
      </c>
      <c r="W178" s="317" t="str">
        <f t="shared" si="12"/>
        <v/>
      </c>
      <c r="X178" s="317" t="str">
        <f t="shared" si="12"/>
        <v/>
      </c>
      <c r="Y178" s="315" t="str">
        <f t="shared" si="11"/>
        <v/>
      </c>
      <c r="Z178" s="289"/>
      <c r="AA178" s="289" t="str">
        <f>VLOOKUP(A178,'[12]LA Data'!$A$35:$F$417,6,0)</f>
        <v>YH</v>
      </c>
    </row>
    <row r="179" spans="1:27" ht="15.75">
      <c r="A179" s="309" t="s">
        <v>703</v>
      </c>
      <c r="B179" s="309" t="s">
        <v>704</v>
      </c>
      <c r="C179" s="309" t="s">
        <v>626</v>
      </c>
      <c r="D179" s="316" t="s">
        <v>705</v>
      </c>
      <c r="E179" s="291">
        <f t="shared" si="13"/>
        <v>22.814029296297001</v>
      </c>
      <c r="F179" s="291">
        <f>IF(VLOOKUP($A179,'[12]KI LA Data'!$A$6:$AF$698,F$2,0)/1000000&lt;0,"",VLOOKUP($A179,'[12]KI LA Data'!$A$6:$AF$698,F$2,0)/1000000)</f>
        <v>1.545299501163</v>
      </c>
      <c r="G179" s="291">
        <f>VLOOKUP($A179,'[12]KI LA Data'!$A$6:$AF$698,G$2,0)/1000000</f>
        <v>21.268729795134</v>
      </c>
      <c r="H179" s="291">
        <f>VLOOKUP($A179,'[12]KI LA Data'!$A$6:$AF$698,H$2,0)/1000000</f>
        <v>-4.2809206510300006</v>
      </c>
      <c r="I179" s="291">
        <f>VLOOKUP($A179,'[12]KI LA Data'!$A$6:$AF$698,I$2,0)/1000000</f>
        <v>19.673575060498951</v>
      </c>
      <c r="J179" s="315">
        <f>VLOOKUP($A179,'[12]KI LA Data'!$A$6:$AF$702,J$2,0)</f>
        <v>0.16755300000000001</v>
      </c>
      <c r="K179" s="317">
        <f>IF(F179="","",IFERROR(VLOOKUP($A179,'[12]KI LA Data'!$B$6:$AF$701,K$2-K$1,0)/1000000,IF($C179="SC",F179,"")))</f>
        <v>2.822341326823</v>
      </c>
      <c r="L179" s="291">
        <f>IF(F179="","",IFERROR(VLOOKUP($A179,'[12]KI LA Data'!$C$6:$AF$701,L$2-L$1,0)/1000000,IF($C179="SD",F179,"")))</f>
        <v>-1.2770418256610001</v>
      </c>
      <c r="M179" s="317" t="str">
        <f>IF(F179="","",IFERROR(VLOOKUP($A179,'[12]KI LA Data'!$D$6:$AF$701,M$2-M$1,0)/1000000,""))</f>
        <v/>
      </c>
      <c r="N179" s="317" t="str">
        <f>IF(F179="","",IFERROR(VLOOKUP($A179,'[12]KI LA Data'!$E$6:$AF$701,N$2-N$1,0)/1000000,""))</f>
        <v/>
      </c>
      <c r="O179" s="315" t="str">
        <f>IF(F179="","",IFERROR(VLOOKUP($A179,'[12]KI LA Data'!$F$6:$AF$701,O$2-O$1,0)/1000000,""))</f>
        <v/>
      </c>
      <c r="P179" s="317">
        <f>IFERROR(VLOOKUP($A179,'[12]KI LA Data'!$B$6:$AF$701,P$2-P$1,0)/1000000,IF($C179="SC",G179,""))</f>
        <v>15.174613582098999</v>
      </c>
      <c r="Q179" s="291">
        <f>IFERROR(VLOOKUP($A179,'[12]KI LA Data'!$C$6:$AF$701,Q$2-Q$1,0)/1000000,IF($C179="SD",G179,""))</f>
        <v>6.094116213035</v>
      </c>
      <c r="R179" s="317" t="str">
        <f>IFERROR(VLOOKUP($A179,'[12]KI LA Data'!$D$6:$AF$701,R$2-R$1,0)/1000000,"")</f>
        <v/>
      </c>
      <c r="S179" s="317" t="str">
        <f>IFERROR(VLOOKUP($A179,'[12]KI LA Data'!$E$6:$AF$701,S$2-S$1,0)/1000000,"")</f>
        <v/>
      </c>
      <c r="T179" s="315" t="str">
        <f>IFERROR(VLOOKUP($A179,'[12]KI LA Data'!$F$6:$AF$701,T$2-T$1,0)/1000000,"")</f>
        <v/>
      </c>
      <c r="U179" s="317">
        <f t="shared" si="12"/>
        <v>17.996954908922</v>
      </c>
      <c r="V179" s="291">
        <f t="shared" si="12"/>
        <v>4.8170743873739994</v>
      </c>
      <c r="W179" s="317" t="str">
        <f t="shared" si="12"/>
        <v/>
      </c>
      <c r="X179" s="317" t="str">
        <f t="shared" si="12"/>
        <v/>
      </c>
      <c r="Y179" s="315" t="str">
        <f t="shared" si="11"/>
        <v/>
      </c>
      <c r="Z179" s="289"/>
      <c r="AA179" s="289" t="str">
        <f>VLOOKUP(A179,'[12]LA Data'!$A$35:$F$417,6,0)</f>
        <v>L</v>
      </c>
    </row>
    <row r="180" spans="1:27" ht="15.75">
      <c r="A180" s="309" t="s">
        <v>615</v>
      </c>
      <c r="B180" s="309" t="s">
        <v>616</v>
      </c>
      <c r="C180" s="309" t="s">
        <v>531</v>
      </c>
      <c r="D180" s="316" t="s">
        <v>617</v>
      </c>
      <c r="E180" s="291">
        <f t="shared" si="13"/>
        <v>102.51996630302801</v>
      </c>
      <c r="F180" s="291">
        <f>IF(VLOOKUP($A180,'[12]KI LA Data'!$A$6:$AF$698,F$2,0)/1000000&lt;0,"",VLOOKUP($A180,'[12]KI LA Data'!$A$6:$AF$698,F$2,0)/1000000)</f>
        <v>22.824954914278997</v>
      </c>
      <c r="G180" s="291">
        <f>VLOOKUP($A180,'[12]KI LA Data'!$A$6:$AF$698,G$2,0)/1000000</f>
        <v>79.695011388749009</v>
      </c>
      <c r="H180" s="291">
        <f>VLOOKUP($A180,'[12]KI LA Data'!$A$6:$AF$698,H$2,0)/1000000</f>
        <v>27.534688305048</v>
      </c>
      <c r="I180" s="291">
        <f>VLOOKUP($A180,'[12]KI LA Data'!$A$6:$AF$698,I$2,0)/1000000</f>
        <v>73.717885534592838</v>
      </c>
      <c r="J180" s="315">
        <f>VLOOKUP($A180,'[12]KI LA Data'!$A$6:$AF$702,J$2,0)</f>
        <v>0</v>
      </c>
      <c r="K180" s="317">
        <f>IF(F180="","",IFERROR(VLOOKUP($A180,'[12]KI LA Data'!$B$6:$AF$701,K$2-K$1,0)/1000000,IF($C180="SC",F180,"")))</f>
        <v>21.451729429817</v>
      </c>
      <c r="L180" s="291">
        <f>IF(F180="","",IFERROR(VLOOKUP($A180,'[12]KI LA Data'!$C$6:$AF$701,L$2-L$1,0)/1000000,IF($C180="SD",F180,"")))</f>
        <v>1.3732254844609999</v>
      </c>
      <c r="M180" s="317" t="str">
        <f>IF(F180="","",IFERROR(VLOOKUP($A180,'[12]KI LA Data'!$D$6:$AF$701,M$2-M$1,0)/1000000,""))</f>
        <v/>
      </c>
      <c r="N180" s="317" t="str">
        <f>IF(F180="","",IFERROR(VLOOKUP($A180,'[12]KI LA Data'!$E$6:$AF$701,N$2-N$1,0)/1000000,""))</f>
        <v/>
      </c>
      <c r="O180" s="315" t="str">
        <f>IF(F180="","",IFERROR(VLOOKUP($A180,'[12]KI LA Data'!$F$6:$AF$701,O$2-O$1,0)/1000000,""))</f>
        <v/>
      </c>
      <c r="P180" s="317">
        <f>IFERROR(VLOOKUP($A180,'[12]KI LA Data'!$B$6:$AF$701,P$2-P$1,0)/1000000,IF($C180="SC",G180,""))</f>
        <v>67.605357206798999</v>
      </c>
      <c r="Q180" s="291">
        <f>IFERROR(VLOOKUP($A180,'[12]KI LA Data'!$C$6:$AF$701,Q$2-Q$1,0)/1000000,IF($C180="SD",G180,""))</f>
        <v>12.089654181949999</v>
      </c>
      <c r="R180" s="317" t="str">
        <f>IFERROR(VLOOKUP($A180,'[12]KI LA Data'!$D$6:$AF$701,R$2-R$1,0)/1000000,"")</f>
        <v/>
      </c>
      <c r="S180" s="317" t="str">
        <f>IFERROR(VLOOKUP($A180,'[12]KI LA Data'!$E$6:$AF$701,S$2-S$1,0)/1000000,"")</f>
        <v/>
      </c>
      <c r="T180" s="315" t="str">
        <f>IFERROR(VLOOKUP($A180,'[12]KI LA Data'!$F$6:$AF$701,T$2-T$1,0)/1000000,"")</f>
        <v/>
      </c>
      <c r="U180" s="317">
        <f t="shared" si="12"/>
        <v>89.057086636615992</v>
      </c>
      <c r="V180" s="291">
        <f t="shared" si="12"/>
        <v>13.462879666410998</v>
      </c>
      <c r="W180" s="317" t="str">
        <f t="shared" si="12"/>
        <v/>
      </c>
      <c r="X180" s="317" t="str">
        <f t="shared" si="12"/>
        <v/>
      </c>
      <c r="Y180" s="315" t="str">
        <f t="shared" si="11"/>
        <v/>
      </c>
      <c r="Z180" s="289"/>
      <c r="AA180" s="289" t="str">
        <f>VLOOKUP(A180,'[12]LA Data'!$A$35:$F$417,6,0)</f>
        <v>YH</v>
      </c>
    </row>
    <row r="181" spans="1:27" ht="15.75">
      <c r="A181" s="309" t="s">
        <v>560</v>
      </c>
      <c r="B181" s="309" t="s">
        <v>561</v>
      </c>
      <c r="C181" s="309" t="s">
        <v>531</v>
      </c>
      <c r="D181" s="316" t="s">
        <v>562</v>
      </c>
      <c r="E181" s="291">
        <f t="shared" si="13"/>
        <v>87.245288747274003</v>
      </c>
      <c r="F181" s="291">
        <f>IF(VLOOKUP($A181,'[12]KI LA Data'!$A$6:$AF$698,F$2,0)/1000000&lt;0,"",VLOOKUP($A181,'[12]KI LA Data'!$A$6:$AF$698,F$2,0)/1000000)</f>
        <v>27.109168162018001</v>
      </c>
      <c r="G181" s="291">
        <f>VLOOKUP($A181,'[12]KI LA Data'!$A$6:$AF$698,G$2,0)/1000000</f>
        <v>60.136120585256002</v>
      </c>
      <c r="H181" s="291">
        <f>VLOOKUP($A181,'[12]KI LA Data'!$A$6:$AF$698,H$2,0)/1000000</f>
        <v>39.228791464463001</v>
      </c>
      <c r="I181" s="291">
        <f>VLOOKUP($A181,'[12]KI LA Data'!$A$6:$AF$698,I$2,0)/1000000</f>
        <v>55.625911541361809</v>
      </c>
      <c r="J181" s="315">
        <f>VLOOKUP($A181,'[12]KI LA Data'!$A$6:$AF$702,J$2,0)</f>
        <v>0</v>
      </c>
      <c r="K181" s="317">
        <f>IF(F181="","",IFERROR(VLOOKUP($A181,'[12]KI LA Data'!$B$6:$AF$701,K$2-K$1,0)/1000000,IF($C181="SC",F181,"")))</f>
        <v>25.035454366181998</v>
      </c>
      <c r="L181" s="291">
        <f>IF(F181="","",IFERROR(VLOOKUP($A181,'[12]KI LA Data'!$C$6:$AF$701,L$2-L$1,0)/1000000,IF($C181="SD",F181,"")))</f>
        <v>2.0737137958359999</v>
      </c>
      <c r="M181" s="317" t="str">
        <f>IF(F181="","",IFERROR(VLOOKUP($A181,'[12]KI LA Data'!$D$6:$AF$701,M$2-M$1,0)/1000000,""))</f>
        <v/>
      </c>
      <c r="N181" s="317" t="str">
        <f>IF(F181="","",IFERROR(VLOOKUP($A181,'[12]KI LA Data'!$E$6:$AF$701,N$2-N$1,0)/1000000,""))</f>
        <v/>
      </c>
      <c r="O181" s="315" t="str">
        <f>IF(F181="","",IFERROR(VLOOKUP($A181,'[12]KI LA Data'!$F$6:$AF$701,O$2-O$1,0)/1000000,""))</f>
        <v/>
      </c>
      <c r="P181" s="317">
        <f>IFERROR(VLOOKUP($A181,'[12]KI LA Data'!$B$6:$AF$701,P$2-P$1,0)/1000000,IF($C181="SC",G181,""))</f>
        <v>52.897608770272001</v>
      </c>
      <c r="Q181" s="291">
        <f>IFERROR(VLOOKUP($A181,'[12]KI LA Data'!$C$6:$AF$701,Q$2-Q$1,0)/1000000,IF($C181="SD",G181,""))</f>
        <v>7.2385118149840002</v>
      </c>
      <c r="R181" s="317" t="str">
        <f>IFERROR(VLOOKUP($A181,'[12]KI LA Data'!$D$6:$AF$701,R$2-R$1,0)/1000000,"")</f>
        <v/>
      </c>
      <c r="S181" s="317" t="str">
        <f>IFERROR(VLOOKUP($A181,'[12]KI LA Data'!$E$6:$AF$701,S$2-S$1,0)/1000000,"")</f>
        <v/>
      </c>
      <c r="T181" s="315" t="str">
        <f>IFERROR(VLOOKUP($A181,'[12]KI LA Data'!$F$6:$AF$701,T$2-T$1,0)/1000000,"")</f>
        <v/>
      </c>
      <c r="U181" s="317">
        <f t="shared" si="12"/>
        <v>77.933063136453995</v>
      </c>
      <c r="V181" s="291">
        <f t="shared" si="12"/>
        <v>9.3122256108200006</v>
      </c>
      <c r="W181" s="317" t="str">
        <f t="shared" si="12"/>
        <v/>
      </c>
      <c r="X181" s="317" t="str">
        <f t="shared" si="12"/>
        <v/>
      </c>
      <c r="Y181" s="315" t="str">
        <f t="shared" si="11"/>
        <v/>
      </c>
      <c r="Z181" s="289"/>
      <c r="AA181" s="289" t="str">
        <f>VLOOKUP(A181,'[12]LA Data'!$A$35:$F$417,6,0)</f>
        <v>NW</v>
      </c>
    </row>
    <row r="182" spans="1:27" ht="15.75">
      <c r="A182" s="309" t="s">
        <v>646</v>
      </c>
      <c r="B182" s="309" t="s">
        <v>647</v>
      </c>
      <c r="C182" s="309" t="s">
        <v>626</v>
      </c>
      <c r="D182" s="316" t="s">
        <v>648</v>
      </c>
      <c r="E182" s="291">
        <f t="shared" si="13"/>
        <v>150.264748542859</v>
      </c>
      <c r="F182" s="291">
        <f>IF(VLOOKUP($A182,'[12]KI LA Data'!$A$6:$AF$698,F$2,0)/1000000&lt;0,"",VLOOKUP($A182,'[12]KI LA Data'!$A$6:$AF$698,F$2,0)/1000000)</f>
        <v>42.761630566814993</v>
      </c>
      <c r="G182" s="291">
        <f>VLOOKUP($A182,'[12]KI LA Data'!$A$6:$AF$698,G$2,0)/1000000</f>
        <v>107.503117976044</v>
      </c>
      <c r="H182" s="291">
        <f>VLOOKUP($A182,'[12]KI LA Data'!$A$6:$AF$698,H$2,0)/1000000</f>
        <v>60.549309505065999</v>
      </c>
      <c r="I182" s="291">
        <f>VLOOKUP($A182,'[12]KI LA Data'!$A$6:$AF$698,I$2,0)/1000000</f>
        <v>99.440384127840701</v>
      </c>
      <c r="J182" s="315">
        <f>VLOOKUP($A182,'[12]KI LA Data'!$A$6:$AF$702,J$2,0)</f>
        <v>0</v>
      </c>
      <c r="K182" s="317">
        <f>IF(F182="","",IFERROR(VLOOKUP($A182,'[12]KI LA Data'!$B$6:$AF$701,K$2-K$1,0)/1000000,IF($C182="SC",F182,"")))</f>
        <v>35.707504959605004</v>
      </c>
      <c r="L182" s="291">
        <f>IF(F182="","",IFERROR(VLOOKUP($A182,'[12]KI LA Data'!$C$6:$AF$701,L$2-L$1,0)/1000000,IF($C182="SD",F182,"")))</f>
        <v>7.0541256072100005</v>
      </c>
      <c r="M182" s="317" t="str">
        <f>IF(F182="","",IFERROR(VLOOKUP($A182,'[12]KI LA Data'!$D$6:$AF$701,M$2-M$1,0)/1000000,""))</f>
        <v/>
      </c>
      <c r="N182" s="317" t="str">
        <f>IF(F182="","",IFERROR(VLOOKUP($A182,'[12]KI LA Data'!$E$6:$AF$701,N$2-N$1,0)/1000000,""))</f>
        <v/>
      </c>
      <c r="O182" s="315" t="str">
        <f>IF(F182="","",IFERROR(VLOOKUP($A182,'[12]KI LA Data'!$F$6:$AF$701,O$2-O$1,0)/1000000,""))</f>
        <v/>
      </c>
      <c r="P182" s="317">
        <f>IFERROR(VLOOKUP($A182,'[12]KI LA Data'!$B$6:$AF$701,P$2-P$1,0)/1000000,IF($C182="SC",G182,""))</f>
        <v>81.685810214314003</v>
      </c>
      <c r="Q182" s="291">
        <f>IFERROR(VLOOKUP($A182,'[12]KI LA Data'!$C$6:$AF$701,Q$2-Q$1,0)/1000000,IF($C182="SD",G182,""))</f>
        <v>25.81730776173</v>
      </c>
      <c r="R182" s="317" t="str">
        <f>IFERROR(VLOOKUP($A182,'[12]KI LA Data'!$D$6:$AF$701,R$2-R$1,0)/1000000,"")</f>
        <v/>
      </c>
      <c r="S182" s="317" t="str">
        <f>IFERROR(VLOOKUP($A182,'[12]KI LA Data'!$E$6:$AF$701,S$2-S$1,0)/1000000,"")</f>
        <v/>
      </c>
      <c r="T182" s="315" t="str">
        <f>IFERROR(VLOOKUP($A182,'[12]KI LA Data'!$F$6:$AF$701,T$2-T$1,0)/1000000,"")</f>
        <v/>
      </c>
      <c r="U182" s="317">
        <f t="shared" si="12"/>
        <v>117.39331517391901</v>
      </c>
      <c r="V182" s="291">
        <f t="shared" si="12"/>
        <v>32.871433368940004</v>
      </c>
      <c r="W182" s="317" t="str">
        <f t="shared" si="12"/>
        <v/>
      </c>
      <c r="X182" s="317" t="str">
        <f t="shared" si="12"/>
        <v/>
      </c>
      <c r="Y182" s="315" t="str">
        <f t="shared" si="11"/>
        <v/>
      </c>
      <c r="Z182" s="289"/>
      <c r="AA182" s="289" t="str">
        <f>VLOOKUP(A182,'[12]LA Data'!$A$35:$F$417,6,0)</f>
        <v>L</v>
      </c>
    </row>
    <row r="183" spans="1:27" ht="15.75">
      <c r="A183" s="309" t="s">
        <v>1014</v>
      </c>
      <c r="B183" s="309" t="s">
        <v>1015</v>
      </c>
      <c r="C183" s="309" t="s">
        <v>730</v>
      </c>
      <c r="D183" s="316" t="s">
        <v>1016</v>
      </c>
      <c r="E183" s="291">
        <f t="shared" si="13"/>
        <v>239.620657734231</v>
      </c>
      <c r="F183" s="291">
        <f>IF(VLOOKUP($A183,'[12]KI LA Data'!$A$6:$AF$698,F$2,0)/1000000&lt;0,"",VLOOKUP($A183,'[12]KI LA Data'!$A$6:$AF$698,F$2,0)/1000000)</f>
        <v>56.979607566678006</v>
      </c>
      <c r="G183" s="291">
        <f>VLOOKUP($A183,'[12]KI LA Data'!$A$6:$AF$698,G$2,0)/1000000</f>
        <v>182.641050167553</v>
      </c>
      <c r="H183" s="291">
        <f>VLOOKUP($A183,'[12]KI LA Data'!$A$6:$AF$698,H$2,0)/1000000</f>
        <v>151.77294488299998</v>
      </c>
      <c r="I183" s="291">
        <f>VLOOKUP($A183,'[12]KI LA Data'!$A$6:$AF$698,I$2,0)/1000000</f>
        <v>168.94297140498654</v>
      </c>
      <c r="J183" s="315">
        <f>VLOOKUP($A183,'[12]KI LA Data'!$A$6:$AF$702,J$2,0)</f>
        <v>0</v>
      </c>
      <c r="K183" s="317">
        <f>IF(F183="","",IFERROR(VLOOKUP($A183,'[12]KI LA Data'!$B$6:$AF$701,K$2-K$1,0)/1000000,IF($C183="SC",F183,"")))</f>
        <v>56.979607566678006</v>
      </c>
      <c r="L183" s="291" t="str">
        <f>IF(F183="","",IFERROR(VLOOKUP($A183,'[12]KI LA Data'!$C$6:$AF$701,L$2-L$1,0)/1000000,IF($C183="SD",F183,"")))</f>
        <v/>
      </c>
      <c r="M183" s="317" t="str">
        <f>IF(F183="","",IFERROR(VLOOKUP($A183,'[12]KI LA Data'!$D$6:$AF$701,M$2-M$1,0)/1000000,""))</f>
        <v/>
      </c>
      <c r="N183" s="317" t="str">
        <f>IF(F183="","",IFERROR(VLOOKUP($A183,'[12]KI LA Data'!$E$6:$AF$701,N$2-N$1,0)/1000000,""))</f>
        <v/>
      </c>
      <c r="O183" s="315" t="str">
        <f>IF(F183="","",IFERROR(VLOOKUP($A183,'[12]KI LA Data'!$F$6:$AF$701,O$2-O$1,0)/1000000,""))</f>
        <v/>
      </c>
      <c r="P183" s="317">
        <f>IFERROR(VLOOKUP($A183,'[12]KI LA Data'!$B$6:$AF$701,P$2-P$1,0)/1000000,IF($C183="SC",G183,""))</f>
        <v>182.641050167553</v>
      </c>
      <c r="Q183" s="291" t="str">
        <f>IFERROR(VLOOKUP($A183,'[12]KI LA Data'!$C$6:$AF$701,Q$2-Q$1,0)/1000000,IF($C183="SD",G183,""))</f>
        <v/>
      </c>
      <c r="R183" s="317" t="str">
        <f>IFERROR(VLOOKUP($A183,'[12]KI LA Data'!$D$6:$AF$701,R$2-R$1,0)/1000000,"")</f>
        <v/>
      </c>
      <c r="S183" s="317" t="str">
        <f>IFERROR(VLOOKUP($A183,'[12]KI LA Data'!$E$6:$AF$701,S$2-S$1,0)/1000000,"")</f>
        <v/>
      </c>
      <c r="T183" s="315" t="str">
        <f>IFERROR(VLOOKUP($A183,'[12]KI LA Data'!$F$6:$AF$701,T$2-T$1,0)/1000000,"")</f>
        <v/>
      </c>
      <c r="U183" s="317">
        <f t="shared" si="12"/>
        <v>239.620657734231</v>
      </c>
      <c r="V183" s="291" t="str">
        <f t="shared" si="12"/>
        <v/>
      </c>
      <c r="W183" s="317" t="str">
        <f t="shared" si="12"/>
        <v/>
      </c>
      <c r="X183" s="317" t="str">
        <f t="shared" si="12"/>
        <v/>
      </c>
      <c r="Y183" s="315" t="str">
        <f t="shared" si="11"/>
        <v/>
      </c>
      <c r="Z183" s="289"/>
      <c r="AA183" s="289" t="str">
        <f>VLOOKUP(A183,'[12]LA Data'!$A$35:$F$417,6,0)</f>
        <v>NW</v>
      </c>
    </row>
    <row r="184" spans="1:27" ht="15.75">
      <c r="A184" s="309" t="s">
        <v>1164</v>
      </c>
      <c r="B184" s="309" t="s">
        <v>1165</v>
      </c>
      <c r="C184" s="309" t="s">
        <v>512</v>
      </c>
      <c r="D184" s="316" t="s">
        <v>1166</v>
      </c>
      <c r="E184" s="291">
        <f t="shared" si="13"/>
        <v>24.377260515141</v>
      </c>
      <c r="F184" s="291">
        <f>IF(VLOOKUP($A184,'[12]KI LA Data'!$A$6:$AF$698,F$2,0)/1000000&lt;0,"",VLOOKUP($A184,'[12]KI LA Data'!$A$6:$AF$698,F$2,0)/1000000)</f>
        <v>9.2616487913269996</v>
      </c>
      <c r="G184" s="291">
        <f>VLOOKUP($A184,'[12]KI LA Data'!$A$6:$AF$698,G$2,0)/1000000</f>
        <v>15.115611723814</v>
      </c>
      <c r="H184" s="291">
        <f>VLOOKUP($A184,'[12]KI LA Data'!$A$6:$AF$698,H$2,0)/1000000</f>
        <v>10.814475408932001</v>
      </c>
      <c r="I184" s="291">
        <f>VLOOKUP($A184,'[12]KI LA Data'!$A$6:$AF$698,I$2,0)/1000000</f>
        <v>13.981940844527951</v>
      </c>
      <c r="J184" s="315">
        <f>VLOOKUP($A184,'[12]KI LA Data'!$A$6:$AF$702,J$2,0)</f>
        <v>0</v>
      </c>
      <c r="K184" s="317" t="str">
        <f>IF(F184="","",IFERROR(VLOOKUP($A184,'[12]KI LA Data'!$B$6:$AF$701,K$2-K$1,0)/1000000,IF($C184="SC",F184,"")))</f>
        <v/>
      </c>
      <c r="L184" s="291" t="str">
        <f>IF(F184="","",IFERROR(VLOOKUP($A184,'[12]KI LA Data'!$C$6:$AF$701,L$2-L$1,0)/1000000,IF($C184="SD",F184,"")))</f>
        <v/>
      </c>
      <c r="M184" s="317">
        <f>IF(F184="","",IFERROR(VLOOKUP($A184,'[12]KI LA Data'!$D$6:$AF$701,M$2-M$1,0)/1000000,""))</f>
        <v>9.2616487913269996</v>
      </c>
      <c r="N184" s="317" t="str">
        <f>IF(F184="","",IFERROR(VLOOKUP($A184,'[12]KI LA Data'!$E$6:$AF$701,N$2-N$1,0)/1000000,""))</f>
        <v/>
      </c>
      <c r="O184" s="315" t="str">
        <f>IF(F184="","",IFERROR(VLOOKUP($A184,'[12]KI LA Data'!$F$6:$AF$701,O$2-O$1,0)/1000000,""))</f>
        <v/>
      </c>
      <c r="P184" s="317" t="str">
        <f>IFERROR(VLOOKUP($A184,'[12]KI LA Data'!$B$6:$AF$701,P$2-P$1,0)/1000000,IF($C184="SC",G184,""))</f>
        <v/>
      </c>
      <c r="Q184" s="291" t="str">
        <f>IFERROR(VLOOKUP($A184,'[12]KI LA Data'!$C$6:$AF$701,Q$2-Q$1,0)/1000000,IF($C184="SD",G184,""))</f>
        <v/>
      </c>
      <c r="R184" s="317">
        <f>IFERROR(VLOOKUP($A184,'[12]KI LA Data'!$D$6:$AF$701,R$2-R$1,0)/1000000,"")</f>
        <v>15.115611723814</v>
      </c>
      <c r="S184" s="317" t="str">
        <f>IFERROR(VLOOKUP($A184,'[12]KI LA Data'!$E$6:$AF$701,S$2-S$1,0)/1000000,"")</f>
        <v/>
      </c>
      <c r="T184" s="315" t="str">
        <f>IFERROR(VLOOKUP($A184,'[12]KI LA Data'!$F$6:$AF$701,T$2-T$1,0)/1000000,"")</f>
        <v/>
      </c>
      <c r="U184" s="317" t="str">
        <f t="shared" si="12"/>
        <v/>
      </c>
      <c r="V184" s="291" t="str">
        <f t="shared" si="12"/>
        <v/>
      </c>
      <c r="W184" s="317">
        <f t="shared" si="12"/>
        <v>24.377260515141</v>
      </c>
      <c r="X184" s="317" t="str">
        <f t="shared" si="12"/>
        <v/>
      </c>
      <c r="Y184" s="315" t="str">
        <f t="shared" si="11"/>
        <v/>
      </c>
      <c r="Z184" s="289"/>
      <c r="AA184" s="289" t="str">
        <f>VLOOKUP(A184,'[12]LA Data'!$A$35:$F$417,6,0)</f>
        <v>NW</v>
      </c>
    </row>
    <row r="185" spans="1:27" ht="15.75">
      <c r="A185" s="309" t="s">
        <v>204</v>
      </c>
      <c r="B185" s="309" t="s">
        <v>205</v>
      </c>
      <c r="C185" s="309" t="s">
        <v>39</v>
      </c>
      <c r="D185" s="316" t="s">
        <v>206</v>
      </c>
      <c r="E185" s="291">
        <f t="shared" si="13"/>
        <v>6.4709965797709996</v>
      </c>
      <c r="F185" s="291">
        <f>IF(VLOOKUP($A185,'[12]KI LA Data'!$A$6:$AF$698,F$2,0)/1000000&lt;0,"",VLOOKUP($A185,'[12]KI LA Data'!$A$6:$AF$698,F$2,0)/1000000)</f>
        <v>0.94125933848699994</v>
      </c>
      <c r="G185" s="291">
        <f>VLOOKUP($A185,'[12]KI LA Data'!$A$6:$AF$698,G$2,0)/1000000</f>
        <v>5.5297372412839998</v>
      </c>
      <c r="H185" s="291">
        <f>VLOOKUP($A185,'[12]KI LA Data'!$A$6:$AF$698,H$2,0)/1000000</f>
        <v>-19.996527890036003</v>
      </c>
      <c r="I185" s="291">
        <f>VLOOKUP($A185,'[12]KI LA Data'!$A$6:$AF$698,I$2,0)/1000000</f>
        <v>5.1150069481877001</v>
      </c>
      <c r="J185" s="315">
        <f>VLOOKUP($A185,'[12]KI LA Data'!$A$6:$AF$702,J$2,0)</f>
        <v>0.5</v>
      </c>
      <c r="K185" s="317" t="str">
        <f>IF(F185="","",IFERROR(VLOOKUP($A185,'[12]KI LA Data'!$B$6:$AF$701,K$2-K$1,0)/1000000,IF($C185="SC",F185,"")))</f>
        <v/>
      </c>
      <c r="L185" s="291">
        <f>IF(F185="","",IFERROR(VLOOKUP($A185,'[12]KI LA Data'!$C$6:$AF$701,L$2-L$1,0)/1000000,IF($C185="SD",F185,"")))</f>
        <v>0.94125933848699994</v>
      </c>
      <c r="M185" s="317" t="str">
        <f>IF(F185="","",IFERROR(VLOOKUP($A185,'[12]KI LA Data'!$D$6:$AF$701,M$2-M$1,0)/1000000,""))</f>
        <v/>
      </c>
      <c r="N185" s="317" t="str">
        <f>IF(F185="","",IFERROR(VLOOKUP($A185,'[12]KI LA Data'!$E$6:$AF$701,N$2-N$1,0)/1000000,""))</f>
        <v/>
      </c>
      <c r="O185" s="315" t="str">
        <f>IF(F185="","",IFERROR(VLOOKUP($A185,'[12]KI LA Data'!$F$6:$AF$701,O$2-O$1,0)/1000000,""))</f>
        <v/>
      </c>
      <c r="P185" s="317" t="str">
        <f>IFERROR(VLOOKUP($A185,'[12]KI LA Data'!$B$6:$AF$701,P$2-P$1,0)/1000000,IF($C185="SC",G185,""))</f>
        <v/>
      </c>
      <c r="Q185" s="291">
        <f>IFERROR(VLOOKUP($A185,'[12]KI LA Data'!$C$6:$AF$701,Q$2-Q$1,0)/1000000,IF($C185="SD",G185,""))</f>
        <v>5.5297372412839998</v>
      </c>
      <c r="R185" s="317" t="str">
        <f>IFERROR(VLOOKUP($A185,'[12]KI LA Data'!$D$6:$AF$701,R$2-R$1,0)/1000000,"")</f>
        <v/>
      </c>
      <c r="S185" s="317" t="str">
        <f>IFERROR(VLOOKUP($A185,'[12]KI LA Data'!$E$6:$AF$701,S$2-S$1,0)/1000000,"")</f>
        <v/>
      </c>
      <c r="T185" s="315" t="str">
        <f>IFERROR(VLOOKUP($A185,'[12]KI LA Data'!$F$6:$AF$701,T$2-T$1,0)/1000000,"")</f>
        <v/>
      </c>
      <c r="U185" s="317" t="str">
        <f t="shared" si="12"/>
        <v/>
      </c>
      <c r="V185" s="291">
        <f t="shared" si="12"/>
        <v>6.4709965797709996</v>
      </c>
      <c r="W185" s="317" t="str">
        <f t="shared" si="12"/>
        <v/>
      </c>
      <c r="X185" s="317" t="str">
        <f t="shared" si="12"/>
        <v/>
      </c>
      <c r="Y185" s="315" t="str">
        <f t="shared" si="11"/>
        <v/>
      </c>
      <c r="Z185" s="289"/>
      <c r="AA185" s="289" t="str">
        <f>VLOOKUP(A185,'[12]LA Data'!$A$35:$F$417,6,0)</f>
        <v>NW</v>
      </c>
    </row>
    <row r="186" spans="1:27" ht="15.75">
      <c r="A186" s="309" t="s">
        <v>618</v>
      </c>
      <c r="B186" s="309" t="s">
        <v>619</v>
      </c>
      <c r="C186" s="309" t="s">
        <v>531</v>
      </c>
      <c r="D186" s="316" t="s">
        <v>620</v>
      </c>
      <c r="E186" s="291">
        <f t="shared" si="13"/>
        <v>199.19942559199302</v>
      </c>
      <c r="F186" s="291">
        <f>IF(VLOOKUP($A186,'[12]KI LA Data'!$A$6:$AF$698,F$2,0)/1000000&lt;0,"",VLOOKUP($A186,'[12]KI LA Data'!$A$6:$AF$698,F$2,0)/1000000)</f>
        <v>46.48248156068</v>
      </c>
      <c r="G186" s="291">
        <f>VLOOKUP($A186,'[12]KI LA Data'!$A$6:$AF$698,G$2,0)/1000000</f>
        <v>152.71694403131301</v>
      </c>
      <c r="H186" s="291">
        <f>VLOOKUP($A186,'[12]KI LA Data'!$A$6:$AF$698,H$2,0)/1000000</f>
        <v>-13.820310012372</v>
      </c>
      <c r="I186" s="291">
        <f>VLOOKUP($A186,'[12]KI LA Data'!$A$6:$AF$698,I$2,0)/1000000</f>
        <v>141.26317322896455</v>
      </c>
      <c r="J186" s="315">
        <f>VLOOKUP($A186,'[12]KI LA Data'!$A$6:$AF$702,J$2,0)</f>
        <v>8.2986000000000004E-2</v>
      </c>
      <c r="K186" s="317">
        <f>IF(F186="","",IFERROR(VLOOKUP($A186,'[12]KI LA Data'!$B$6:$AF$701,K$2-K$1,0)/1000000,IF($C186="SC",F186,"")))</f>
        <v>42.935430710657997</v>
      </c>
      <c r="L186" s="291">
        <f>IF(F186="","",IFERROR(VLOOKUP($A186,'[12]KI LA Data'!$C$6:$AF$701,L$2-L$1,0)/1000000,IF($C186="SD",F186,"")))</f>
        <v>3.5470508500209998</v>
      </c>
      <c r="M186" s="317" t="str">
        <f>IF(F186="","",IFERROR(VLOOKUP($A186,'[12]KI LA Data'!$D$6:$AF$701,M$2-M$1,0)/1000000,""))</f>
        <v/>
      </c>
      <c r="N186" s="317" t="str">
        <f>IF(F186="","",IFERROR(VLOOKUP($A186,'[12]KI LA Data'!$E$6:$AF$701,N$2-N$1,0)/1000000,""))</f>
        <v/>
      </c>
      <c r="O186" s="315" t="str">
        <f>IF(F186="","",IFERROR(VLOOKUP($A186,'[12]KI LA Data'!$F$6:$AF$701,O$2-O$1,0)/1000000,""))</f>
        <v/>
      </c>
      <c r="P186" s="317">
        <f>IFERROR(VLOOKUP($A186,'[12]KI LA Data'!$B$6:$AF$701,P$2-P$1,0)/1000000,IF($C186="SC",G186,""))</f>
        <v>126.484146870649</v>
      </c>
      <c r="Q186" s="291">
        <f>IFERROR(VLOOKUP($A186,'[12]KI LA Data'!$C$6:$AF$701,Q$2-Q$1,0)/1000000,IF($C186="SD",G186,""))</f>
        <v>26.232797160663001</v>
      </c>
      <c r="R186" s="317" t="str">
        <f>IFERROR(VLOOKUP($A186,'[12]KI LA Data'!$D$6:$AF$701,R$2-R$1,0)/1000000,"")</f>
        <v/>
      </c>
      <c r="S186" s="317" t="str">
        <f>IFERROR(VLOOKUP($A186,'[12]KI LA Data'!$E$6:$AF$701,S$2-S$1,0)/1000000,"")</f>
        <v/>
      </c>
      <c r="T186" s="315" t="str">
        <f>IFERROR(VLOOKUP($A186,'[12]KI LA Data'!$F$6:$AF$701,T$2-T$1,0)/1000000,"")</f>
        <v/>
      </c>
      <c r="U186" s="317">
        <f t="shared" si="12"/>
        <v>169.41957758130701</v>
      </c>
      <c r="V186" s="291">
        <f t="shared" si="12"/>
        <v>29.779848010683999</v>
      </c>
      <c r="W186" s="317" t="str">
        <f t="shared" si="12"/>
        <v/>
      </c>
      <c r="X186" s="317" t="str">
        <f t="shared" si="12"/>
        <v/>
      </c>
      <c r="Y186" s="315" t="str">
        <f t="shared" si="11"/>
        <v/>
      </c>
      <c r="Z186" s="289"/>
      <c r="AA186" s="289" t="str">
        <f>VLOOKUP(A186,'[12]LA Data'!$A$35:$F$417,6,0)</f>
        <v>YH</v>
      </c>
    </row>
    <row r="187" spans="1:27" ht="15.75">
      <c r="A187" s="309" t="s">
        <v>897</v>
      </c>
      <c r="B187" s="309" t="s">
        <v>898</v>
      </c>
      <c r="C187" s="309" t="s">
        <v>726</v>
      </c>
      <c r="D187" s="316" t="s">
        <v>899</v>
      </c>
      <c r="E187" s="291">
        <f t="shared" si="13"/>
        <v>136.027667642533</v>
      </c>
      <c r="F187" s="291">
        <f>IF(VLOOKUP($A187,'[12]KI LA Data'!$A$6:$AF$698,F$2,0)/1000000&lt;0,"",VLOOKUP($A187,'[12]KI LA Data'!$A$6:$AF$698,F$2,0)/1000000)</f>
        <v>38.357791782102005</v>
      </c>
      <c r="G187" s="291">
        <f>VLOOKUP($A187,'[12]KI LA Data'!$A$6:$AF$698,G$2,0)/1000000</f>
        <v>97.669875860431006</v>
      </c>
      <c r="H187" s="291">
        <f>VLOOKUP($A187,'[12]KI LA Data'!$A$6:$AF$698,H$2,0)/1000000</f>
        <v>43.484429494465999</v>
      </c>
      <c r="I187" s="291">
        <f>VLOOKUP($A187,'[12]KI LA Data'!$A$6:$AF$698,I$2,0)/1000000</f>
        <v>90.34463517089867</v>
      </c>
      <c r="J187" s="315">
        <f>VLOOKUP($A187,'[12]KI LA Data'!$A$6:$AF$702,J$2,0)</f>
        <v>0</v>
      </c>
      <c r="K187" s="317">
        <f>IF(F187="","",IFERROR(VLOOKUP($A187,'[12]KI LA Data'!$B$6:$AF$701,K$2-K$1,0)/1000000,IF($C187="SC",F187,"")))</f>
        <v>34.426271917653999</v>
      </c>
      <c r="L187" s="291">
        <f>IF(F187="","",IFERROR(VLOOKUP($A187,'[12]KI LA Data'!$C$6:$AF$701,L$2-L$1,0)/1000000,IF($C187="SD",F187,"")))</f>
        <v>3.9315198644480001</v>
      </c>
      <c r="M187" s="317" t="str">
        <f>IF(F187="","",IFERROR(VLOOKUP($A187,'[12]KI LA Data'!$D$6:$AF$701,M$2-M$1,0)/1000000,""))</f>
        <v/>
      </c>
      <c r="N187" s="317" t="str">
        <f>IF(F187="","",IFERROR(VLOOKUP($A187,'[12]KI LA Data'!$E$6:$AF$701,N$2-N$1,0)/1000000,""))</f>
        <v/>
      </c>
      <c r="O187" s="315" t="str">
        <f>IF(F187="","",IFERROR(VLOOKUP($A187,'[12]KI LA Data'!$F$6:$AF$701,O$2-O$1,0)/1000000,""))</f>
        <v/>
      </c>
      <c r="P187" s="317">
        <f>IFERROR(VLOOKUP($A187,'[12]KI LA Data'!$B$6:$AF$701,P$2-P$1,0)/1000000,IF($C187="SC",G187,""))</f>
        <v>80.877190980542011</v>
      </c>
      <c r="Q187" s="291">
        <f>IFERROR(VLOOKUP($A187,'[12]KI LA Data'!$C$6:$AF$701,Q$2-Q$1,0)/1000000,IF($C187="SD",G187,""))</f>
        <v>16.792684879888998</v>
      </c>
      <c r="R187" s="317" t="str">
        <f>IFERROR(VLOOKUP($A187,'[12]KI LA Data'!$D$6:$AF$701,R$2-R$1,0)/1000000,"")</f>
        <v/>
      </c>
      <c r="S187" s="317" t="str">
        <f>IFERROR(VLOOKUP($A187,'[12]KI LA Data'!$E$6:$AF$701,S$2-S$1,0)/1000000,"")</f>
        <v/>
      </c>
      <c r="T187" s="315" t="str">
        <f>IFERROR(VLOOKUP($A187,'[12]KI LA Data'!$F$6:$AF$701,T$2-T$1,0)/1000000,"")</f>
        <v/>
      </c>
      <c r="U187" s="317">
        <f t="shared" si="12"/>
        <v>115.30346289819602</v>
      </c>
      <c r="V187" s="291">
        <f t="shared" si="12"/>
        <v>20.724204744336998</v>
      </c>
      <c r="W187" s="317" t="str">
        <f t="shared" si="12"/>
        <v/>
      </c>
      <c r="X187" s="317" t="str">
        <f t="shared" si="12"/>
        <v/>
      </c>
      <c r="Y187" s="315" t="str">
        <f t="shared" si="11"/>
        <v/>
      </c>
      <c r="Z187" s="289"/>
      <c r="AA187" s="289" t="str">
        <f>VLOOKUP(A187,'[12]LA Data'!$A$35:$F$417,6,0)</f>
        <v>EM</v>
      </c>
    </row>
    <row r="188" spans="1:27" ht="15.75">
      <c r="A188" s="309" t="s">
        <v>927</v>
      </c>
      <c r="B188" s="309" t="s">
        <v>928</v>
      </c>
      <c r="C188" s="309" t="s">
        <v>730</v>
      </c>
      <c r="D188" s="316" t="s">
        <v>929</v>
      </c>
      <c r="E188" s="291">
        <f t="shared" si="13"/>
        <v>68.190455862543999</v>
      </c>
      <c r="F188" s="291">
        <f>IF(VLOOKUP($A188,'[12]KI LA Data'!$A$6:$AF$698,F$2,0)/1000000&lt;0,"",VLOOKUP($A188,'[12]KI LA Data'!$A$6:$AF$698,F$2,0)/1000000)</f>
        <v>8.5487205253870009</v>
      </c>
      <c r="G188" s="291">
        <f>VLOOKUP($A188,'[12]KI LA Data'!$A$6:$AF$698,G$2,0)/1000000</f>
        <v>59.641735337157002</v>
      </c>
      <c r="H188" s="291">
        <f>VLOOKUP($A188,'[12]KI LA Data'!$A$6:$AF$698,H$2,0)/1000000</f>
        <v>38.774159919449005</v>
      </c>
      <c r="I188" s="291">
        <f>VLOOKUP($A188,'[12]KI LA Data'!$A$6:$AF$698,I$2,0)/1000000</f>
        <v>55.168605186870231</v>
      </c>
      <c r="J188" s="315">
        <f>VLOOKUP($A188,'[12]KI LA Data'!$A$6:$AF$702,J$2,0)</f>
        <v>0</v>
      </c>
      <c r="K188" s="317">
        <f>IF(F188="","",IFERROR(VLOOKUP($A188,'[12]KI LA Data'!$B$6:$AF$701,K$2-K$1,0)/1000000,IF($C188="SC",F188,"")))</f>
        <v>8.5487205253870009</v>
      </c>
      <c r="L188" s="291" t="str">
        <f>IF(F188="","",IFERROR(VLOOKUP($A188,'[12]KI LA Data'!$C$6:$AF$701,L$2-L$1,0)/1000000,IF($C188="SD",F188,"")))</f>
        <v/>
      </c>
      <c r="M188" s="317" t="str">
        <f>IF(F188="","",IFERROR(VLOOKUP($A188,'[12]KI LA Data'!$D$6:$AF$701,M$2-M$1,0)/1000000,""))</f>
        <v/>
      </c>
      <c r="N188" s="317" t="str">
        <f>IF(F188="","",IFERROR(VLOOKUP($A188,'[12]KI LA Data'!$E$6:$AF$701,N$2-N$1,0)/1000000,""))</f>
        <v/>
      </c>
      <c r="O188" s="315" t="str">
        <f>IF(F188="","",IFERROR(VLOOKUP($A188,'[12]KI LA Data'!$F$6:$AF$701,O$2-O$1,0)/1000000,""))</f>
        <v/>
      </c>
      <c r="P188" s="317">
        <f>IFERROR(VLOOKUP($A188,'[12]KI LA Data'!$B$6:$AF$701,P$2-P$1,0)/1000000,IF($C188="SC",G188,""))</f>
        <v>59.641735337157002</v>
      </c>
      <c r="Q188" s="291" t="str">
        <f>IFERROR(VLOOKUP($A188,'[12]KI LA Data'!$C$6:$AF$701,Q$2-Q$1,0)/1000000,IF($C188="SD",G188,""))</f>
        <v/>
      </c>
      <c r="R188" s="317" t="str">
        <f>IFERROR(VLOOKUP($A188,'[12]KI LA Data'!$D$6:$AF$701,R$2-R$1,0)/1000000,"")</f>
        <v/>
      </c>
      <c r="S188" s="317" t="str">
        <f>IFERROR(VLOOKUP($A188,'[12]KI LA Data'!$E$6:$AF$701,S$2-S$1,0)/1000000,"")</f>
        <v/>
      </c>
      <c r="T188" s="315" t="str">
        <f>IFERROR(VLOOKUP($A188,'[12]KI LA Data'!$F$6:$AF$701,T$2-T$1,0)/1000000,"")</f>
        <v/>
      </c>
      <c r="U188" s="317">
        <f t="shared" si="12"/>
        <v>68.190455862543999</v>
      </c>
      <c r="V188" s="291" t="str">
        <f t="shared" si="12"/>
        <v/>
      </c>
      <c r="W188" s="317" t="str">
        <f t="shared" si="12"/>
        <v/>
      </c>
      <c r="X188" s="317" t="str">
        <f t="shared" si="12"/>
        <v/>
      </c>
      <c r="Y188" s="315" t="str">
        <f t="shared" si="11"/>
        <v/>
      </c>
      <c r="Z188" s="289"/>
      <c r="AA188" s="289" t="str">
        <f>VLOOKUP(A188,'[12]LA Data'!$A$35:$F$417,6,0)</f>
        <v>EM</v>
      </c>
    </row>
    <row r="189" spans="1:27" ht="15.75">
      <c r="A189" s="309" t="s">
        <v>1137</v>
      </c>
      <c r="B189" s="309" t="s">
        <v>1138</v>
      </c>
      <c r="C189" s="309" t="s">
        <v>512</v>
      </c>
      <c r="D189" s="316" t="s">
        <v>1139</v>
      </c>
      <c r="E189" s="291">
        <f t="shared" si="13"/>
        <v>13.450231698112002</v>
      </c>
      <c r="F189" s="291">
        <f>IF(VLOOKUP($A189,'[12]KI LA Data'!$A$6:$AF$698,F$2,0)/1000000&lt;0,"",VLOOKUP($A189,'[12]KI LA Data'!$A$6:$AF$698,F$2,0)/1000000)</f>
        <v>4.7676783371000004</v>
      </c>
      <c r="G189" s="291">
        <f>VLOOKUP($A189,'[12]KI LA Data'!$A$6:$AF$698,G$2,0)/1000000</f>
        <v>8.6825533610120011</v>
      </c>
      <c r="H189" s="291">
        <f>VLOOKUP($A189,'[12]KI LA Data'!$A$6:$AF$698,H$2,0)/1000000</f>
        <v>5.1484159403699996</v>
      </c>
      <c r="I189" s="291">
        <f>VLOOKUP($A189,'[12]KI LA Data'!$A$6:$AF$698,I$2,0)/1000000</f>
        <v>8.0313618589361013</v>
      </c>
      <c r="J189" s="315">
        <f>VLOOKUP($A189,'[12]KI LA Data'!$A$6:$AF$702,J$2,0)</f>
        <v>0</v>
      </c>
      <c r="K189" s="317" t="str">
        <f>IF(F189="","",IFERROR(VLOOKUP($A189,'[12]KI LA Data'!$B$6:$AF$701,K$2-K$1,0)/1000000,IF($C189="SC",F189,"")))</f>
        <v/>
      </c>
      <c r="L189" s="291" t="str">
        <f>IF(F189="","",IFERROR(VLOOKUP($A189,'[12]KI LA Data'!$C$6:$AF$701,L$2-L$1,0)/1000000,IF($C189="SD",F189,"")))</f>
        <v/>
      </c>
      <c r="M189" s="317">
        <f>IF(F189="","",IFERROR(VLOOKUP($A189,'[12]KI LA Data'!$D$6:$AF$701,M$2-M$1,0)/1000000,""))</f>
        <v>4.7676783371000004</v>
      </c>
      <c r="N189" s="317" t="str">
        <f>IF(F189="","",IFERROR(VLOOKUP($A189,'[12]KI LA Data'!$E$6:$AF$701,N$2-N$1,0)/1000000,""))</f>
        <v/>
      </c>
      <c r="O189" s="315" t="str">
        <f>IF(F189="","",IFERROR(VLOOKUP($A189,'[12]KI LA Data'!$F$6:$AF$701,O$2-O$1,0)/1000000,""))</f>
        <v/>
      </c>
      <c r="P189" s="317" t="str">
        <f>IFERROR(VLOOKUP($A189,'[12]KI LA Data'!$B$6:$AF$701,P$2-P$1,0)/1000000,IF($C189="SC",G189,""))</f>
        <v/>
      </c>
      <c r="Q189" s="291" t="str">
        <f>IFERROR(VLOOKUP($A189,'[12]KI LA Data'!$C$6:$AF$701,Q$2-Q$1,0)/1000000,IF($C189="SD",G189,""))</f>
        <v/>
      </c>
      <c r="R189" s="317">
        <f>IFERROR(VLOOKUP($A189,'[12]KI LA Data'!$D$6:$AF$701,R$2-R$1,0)/1000000,"")</f>
        <v>8.6825533610120011</v>
      </c>
      <c r="S189" s="317" t="str">
        <f>IFERROR(VLOOKUP($A189,'[12]KI LA Data'!$E$6:$AF$701,S$2-S$1,0)/1000000,"")</f>
        <v/>
      </c>
      <c r="T189" s="315" t="str">
        <f>IFERROR(VLOOKUP($A189,'[12]KI LA Data'!$F$6:$AF$701,T$2-T$1,0)/1000000,"")</f>
        <v/>
      </c>
      <c r="U189" s="317" t="str">
        <f t="shared" si="12"/>
        <v/>
      </c>
      <c r="V189" s="291" t="str">
        <f t="shared" si="12"/>
        <v/>
      </c>
      <c r="W189" s="317">
        <f t="shared" si="12"/>
        <v>13.450231698112002</v>
      </c>
      <c r="X189" s="317" t="str">
        <f t="shared" si="12"/>
        <v/>
      </c>
      <c r="Y189" s="315" t="str">
        <f t="shared" si="11"/>
        <v/>
      </c>
      <c r="Z189" s="289"/>
      <c r="AA189" s="289" t="str">
        <f>VLOOKUP(A189,'[12]LA Data'!$A$35:$F$417,6,0)</f>
        <v>EM</v>
      </c>
    </row>
    <row r="190" spans="1:27" ht="15.75">
      <c r="A190" s="309" t="s">
        <v>1089</v>
      </c>
      <c r="B190" s="309" t="s">
        <v>1090</v>
      </c>
      <c r="C190" s="309" t="s">
        <v>39</v>
      </c>
      <c r="D190" s="316" t="s">
        <v>1091</v>
      </c>
      <c r="E190" s="291">
        <f t="shared" si="13"/>
        <v>2.161922708588</v>
      </c>
      <c r="F190" s="291">
        <v>0</v>
      </c>
      <c r="G190" s="291">
        <f>VLOOKUP($A190,'[12]KI LA Data'!$A$6:$AF$698,G$2,0)/1000000</f>
        <v>2.161922708588</v>
      </c>
      <c r="H190" s="291">
        <f>VLOOKUP($A190,'[12]KI LA Data'!$A$6:$AF$698,H$2,0)/1000000</f>
        <v>-7.5400555099050006</v>
      </c>
      <c r="I190" s="291">
        <f>VLOOKUP($A190,'[12]KI LA Data'!$A$6:$AF$698,I$2,0)/1000000</f>
        <v>1.9997785054439001</v>
      </c>
      <c r="J190" s="315">
        <f>VLOOKUP($A190,'[12]KI LA Data'!$A$6:$AF$702,J$2,0)</f>
        <v>0.5</v>
      </c>
      <c r="K190" s="317" t="str">
        <f>IF(F190="","",IFERROR(VLOOKUP($A190,'[12]KI LA Data'!$B$6:$AF$701,K$2-K$1,0)/1000000,IF($C190="SC",F190,"")))</f>
        <v/>
      </c>
      <c r="L190" s="291">
        <f>IF(F190="","",IFERROR(VLOOKUP($A190,'[12]KI LA Data'!$C$6:$AF$701,L$2-L$1,0)/1000000,IF($C190="SD",F190,"")))</f>
        <v>0</v>
      </c>
      <c r="M190" s="317" t="str">
        <f>IF(F190="","",IFERROR(VLOOKUP($A190,'[12]KI LA Data'!$D$6:$AF$701,M$2-M$1,0)/1000000,""))</f>
        <v/>
      </c>
      <c r="N190" s="317" t="str">
        <f>IF(F190="","",IFERROR(VLOOKUP($A190,'[12]KI LA Data'!$E$6:$AF$701,N$2-N$1,0)/1000000,""))</f>
        <v/>
      </c>
      <c r="O190" s="315" t="str">
        <f>IF(F190="","",IFERROR(VLOOKUP($A190,'[12]KI LA Data'!$F$6:$AF$701,O$2-O$1,0)/1000000,""))</f>
        <v/>
      </c>
      <c r="P190" s="317" t="str">
        <f>IFERROR(VLOOKUP($A190,'[12]KI LA Data'!$B$6:$AF$701,P$2-P$1,0)/1000000,IF($C190="SC",G190,""))</f>
        <v/>
      </c>
      <c r="Q190" s="291">
        <f>IFERROR(VLOOKUP($A190,'[12]KI LA Data'!$C$6:$AF$701,Q$2-Q$1,0)/1000000,IF($C190="SD",G190,""))</f>
        <v>2.161922708588</v>
      </c>
      <c r="R190" s="317" t="str">
        <f>IFERROR(VLOOKUP($A190,'[12]KI LA Data'!$D$6:$AF$701,R$2-R$1,0)/1000000,"")</f>
        <v/>
      </c>
      <c r="S190" s="317" t="str">
        <f>IFERROR(VLOOKUP($A190,'[12]KI LA Data'!$E$6:$AF$701,S$2-S$1,0)/1000000,"")</f>
        <v/>
      </c>
      <c r="T190" s="315" t="str">
        <f>IFERROR(VLOOKUP($A190,'[12]KI LA Data'!$F$6:$AF$701,T$2-T$1,0)/1000000,"")</f>
        <v/>
      </c>
      <c r="U190" s="317" t="str">
        <f t="shared" si="12"/>
        <v/>
      </c>
      <c r="V190" s="291">
        <f t="shared" si="12"/>
        <v>2.161922708588</v>
      </c>
      <c r="W190" s="317" t="str">
        <f t="shared" si="12"/>
        <v/>
      </c>
      <c r="X190" s="317" t="str">
        <f t="shared" si="12"/>
        <v/>
      </c>
      <c r="Y190" s="315" t="str">
        <f t="shared" si="11"/>
        <v/>
      </c>
      <c r="Z190" s="289"/>
      <c r="AA190" s="289" t="str">
        <f>VLOOKUP(A190,'[12]LA Data'!$A$35:$F$417,6,0)</f>
        <v>SE</v>
      </c>
    </row>
    <row r="191" spans="1:27" ht="15.75">
      <c r="A191" s="309" t="s">
        <v>649</v>
      </c>
      <c r="B191" s="309" t="s">
        <v>650</v>
      </c>
      <c r="C191" s="309" t="s">
        <v>626</v>
      </c>
      <c r="D191" s="316" t="s">
        <v>651</v>
      </c>
      <c r="E191" s="291">
        <f t="shared" si="13"/>
        <v>128.65932510642801</v>
      </c>
      <c r="F191" s="291">
        <f>IF(VLOOKUP($A191,'[12]KI LA Data'!$A$6:$AF$698,F$2,0)/1000000&lt;0,"",VLOOKUP($A191,'[12]KI LA Data'!$A$6:$AF$698,F$2,0)/1000000)</f>
        <v>36.939854006738997</v>
      </c>
      <c r="G191" s="291">
        <f>VLOOKUP($A191,'[12]KI LA Data'!$A$6:$AF$698,G$2,0)/1000000</f>
        <v>91.719471099689002</v>
      </c>
      <c r="H191" s="291">
        <f>VLOOKUP($A191,'[12]KI LA Data'!$A$6:$AF$698,H$2,0)/1000000</f>
        <v>71.402469322409004</v>
      </c>
      <c r="I191" s="291">
        <f>VLOOKUP($A191,'[12]KI LA Data'!$A$6:$AF$698,I$2,0)/1000000</f>
        <v>84.840510767212336</v>
      </c>
      <c r="J191" s="315">
        <f>VLOOKUP($A191,'[12]KI LA Data'!$A$6:$AF$702,J$2,0)</f>
        <v>0</v>
      </c>
      <c r="K191" s="317">
        <f>IF(F191="","",IFERROR(VLOOKUP($A191,'[12]KI LA Data'!$B$6:$AF$701,K$2-K$1,0)/1000000,IF($C191="SC",F191,"")))</f>
        <v>32.568132033513997</v>
      </c>
      <c r="L191" s="291">
        <f>IF(F191="","",IFERROR(VLOOKUP($A191,'[12]KI LA Data'!$C$6:$AF$701,L$2-L$1,0)/1000000,IF($C191="SD",F191,"")))</f>
        <v>4.3717219732259993</v>
      </c>
      <c r="M191" s="317" t="str">
        <f>IF(F191="","",IFERROR(VLOOKUP($A191,'[12]KI LA Data'!$D$6:$AF$701,M$2-M$1,0)/1000000,""))</f>
        <v/>
      </c>
      <c r="N191" s="317" t="str">
        <f>IF(F191="","",IFERROR(VLOOKUP($A191,'[12]KI LA Data'!$E$6:$AF$701,N$2-N$1,0)/1000000,""))</f>
        <v/>
      </c>
      <c r="O191" s="315" t="str">
        <f>IF(F191="","",IFERROR(VLOOKUP($A191,'[12]KI LA Data'!$F$6:$AF$701,O$2-O$1,0)/1000000,""))</f>
        <v/>
      </c>
      <c r="P191" s="317">
        <f>IFERROR(VLOOKUP($A191,'[12]KI LA Data'!$B$6:$AF$701,P$2-P$1,0)/1000000,IF($C191="SC",G191,""))</f>
        <v>74.489463176205987</v>
      </c>
      <c r="Q191" s="291">
        <f>IFERROR(VLOOKUP($A191,'[12]KI LA Data'!$C$6:$AF$701,Q$2-Q$1,0)/1000000,IF($C191="SD",G191,""))</f>
        <v>17.230007923483001</v>
      </c>
      <c r="R191" s="317" t="str">
        <f>IFERROR(VLOOKUP($A191,'[12]KI LA Data'!$D$6:$AF$701,R$2-R$1,0)/1000000,"")</f>
        <v/>
      </c>
      <c r="S191" s="317" t="str">
        <f>IFERROR(VLOOKUP($A191,'[12]KI LA Data'!$E$6:$AF$701,S$2-S$1,0)/1000000,"")</f>
        <v/>
      </c>
      <c r="T191" s="315" t="str">
        <f>IFERROR(VLOOKUP($A191,'[12]KI LA Data'!$F$6:$AF$701,T$2-T$1,0)/1000000,"")</f>
        <v/>
      </c>
      <c r="U191" s="317">
        <f t="shared" si="12"/>
        <v>107.05759520971998</v>
      </c>
      <c r="V191" s="291">
        <f t="shared" si="12"/>
        <v>21.601729896708999</v>
      </c>
      <c r="W191" s="317" t="str">
        <f t="shared" si="12"/>
        <v/>
      </c>
      <c r="X191" s="317" t="str">
        <f t="shared" si="12"/>
        <v/>
      </c>
      <c r="Y191" s="315" t="str">
        <f t="shared" si="11"/>
        <v/>
      </c>
      <c r="Z191" s="289"/>
      <c r="AA191" s="289" t="str">
        <f>VLOOKUP(A191,'[12]LA Data'!$A$35:$F$417,6,0)</f>
        <v>L</v>
      </c>
    </row>
    <row r="192" spans="1:27" ht="15.75">
      <c r="A192" s="309" t="s">
        <v>399</v>
      </c>
      <c r="B192" s="309" t="s">
        <v>400</v>
      </c>
      <c r="C192" s="309" t="s">
        <v>39</v>
      </c>
      <c r="D192" s="316" t="s">
        <v>401</v>
      </c>
      <c r="E192" s="291">
        <f t="shared" si="13"/>
        <v>2.0403644709259998</v>
      </c>
      <c r="F192" s="291">
        <v>0</v>
      </c>
      <c r="G192" s="291">
        <f>VLOOKUP($A192,'[12]KI LA Data'!$A$6:$AF$698,G$2,0)/1000000</f>
        <v>2.0403644709259998</v>
      </c>
      <c r="H192" s="291">
        <f>VLOOKUP($A192,'[12]KI LA Data'!$A$6:$AF$698,H$2,0)/1000000</f>
        <v>-11.380459884059999</v>
      </c>
      <c r="I192" s="291">
        <f>VLOOKUP($A192,'[12]KI LA Data'!$A$6:$AF$698,I$2,0)/1000000</f>
        <v>1.8873371356065503</v>
      </c>
      <c r="J192" s="315">
        <f>VLOOKUP($A192,'[12]KI LA Data'!$A$6:$AF$702,J$2,0)</f>
        <v>0.5</v>
      </c>
      <c r="K192" s="317" t="str">
        <f>IF(F192="","",IFERROR(VLOOKUP($A192,'[12]KI LA Data'!$B$6:$AF$701,K$2-K$1,0)/1000000,IF($C192="SC",F192,"")))</f>
        <v/>
      </c>
      <c r="L192" s="291">
        <f>IF(F192="","",IFERROR(VLOOKUP($A192,'[12]KI LA Data'!$C$6:$AF$701,L$2-L$1,0)/1000000,IF($C192="SD",F192,"")))</f>
        <v>0</v>
      </c>
      <c r="M192" s="317" t="str">
        <f>IF(F192="","",IFERROR(VLOOKUP($A192,'[12]KI LA Data'!$D$6:$AF$701,M$2-M$1,0)/1000000,""))</f>
        <v/>
      </c>
      <c r="N192" s="317" t="str">
        <f>IF(F192="","",IFERROR(VLOOKUP($A192,'[12]KI LA Data'!$E$6:$AF$701,N$2-N$1,0)/1000000,""))</f>
        <v/>
      </c>
      <c r="O192" s="315" t="str">
        <f>IF(F192="","",IFERROR(VLOOKUP($A192,'[12]KI LA Data'!$F$6:$AF$701,O$2-O$1,0)/1000000,""))</f>
        <v/>
      </c>
      <c r="P192" s="317" t="str">
        <f>IFERROR(VLOOKUP($A192,'[12]KI LA Data'!$B$6:$AF$701,P$2-P$1,0)/1000000,IF($C192="SC",G192,""))</f>
        <v/>
      </c>
      <c r="Q192" s="291">
        <f>IFERROR(VLOOKUP($A192,'[12]KI LA Data'!$C$6:$AF$701,Q$2-Q$1,0)/1000000,IF($C192="SD",G192,""))</f>
        <v>2.0403644709259998</v>
      </c>
      <c r="R192" s="317" t="str">
        <f>IFERROR(VLOOKUP($A192,'[12]KI LA Data'!$D$6:$AF$701,R$2-R$1,0)/1000000,"")</f>
        <v/>
      </c>
      <c r="S192" s="317" t="str">
        <f>IFERROR(VLOOKUP($A192,'[12]KI LA Data'!$E$6:$AF$701,S$2-S$1,0)/1000000,"")</f>
        <v/>
      </c>
      <c r="T192" s="315" t="str">
        <f>IFERROR(VLOOKUP($A192,'[12]KI LA Data'!$F$6:$AF$701,T$2-T$1,0)/1000000,"")</f>
        <v/>
      </c>
      <c r="U192" s="317" t="str">
        <f t="shared" si="12"/>
        <v/>
      </c>
      <c r="V192" s="291">
        <f t="shared" si="12"/>
        <v>2.0403644709259998</v>
      </c>
      <c r="W192" s="317" t="str">
        <f t="shared" si="12"/>
        <v/>
      </c>
      <c r="X192" s="317" t="str">
        <f t="shared" si="12"/>
        <v/>
      </c>
      <c r="Y192" s="315" t="str">
        <f t="shared" si="11"/>
        <v/>
      </c>
      <c r="Z192" s="289"/>
      <c r="AA192" s="289" t="str">
        <f>VLOOKUP(A192,'[12]LA Data'!$A$35:$F$417,6,0)</f>
        <v>WM</v>
      </c>
    </row>
    <row r="193" spans="1:27" ht="15.75">
      <c r="A193" s="309" t="s">
        <v>261</v>
      </c>
      <c r="B193" s="309" t="s">
        <v>262</v>
      </c>
      <c r="C193" s="309" t="s">
        <v>39</v>
      </c>
      <c r="D193" s="316" t="s">
        <v>263</v>
      </c>
      <c r="E193" s="291">
        <f t="shared" si="13"/>
        <v>4.2045020682469998</v>
      </c>
      <c r="F193" s="291">
        <f>IF(VLOOKUP($A193,'[12]KI LA Data'!$A$6:$AF$698,F$2,0)/1000000&lt;0,"",VLOOKUP($A193,'[12]KI LA Data'!$A$6:$AF$698,F$2,0)/1000000)</f>
        <v>0.52795727420999994</v>
      </c>
      <c r="G193" s="291">
        <f>VLOOKUP($A193,'[12]KI LA Data'!$A$6:$AF$698,G$2,0)/1000000</f>
        <v>3.676544794037</v>
      </c>
      <c r="H193" s="291">
        <f>VLOOKUP($A193,'[12]KI LA Data'!$A$6:$AF$698,H$2,0)/1000000</f>
        <v>-12.796293354146</v>
      </c>
      <c r="I193" s="291">
        <f>VLOOKUP($A193,'[12]KI LA Data'!$A$6:$AF$698,I$2,0)/1000000</f>
        <v>3.4008039344842249</v>
      </c>
      <c r="J193" s="315">
        <f>VLOOKUP($A193,'[12]KI LA Data'!$A$6:$AF$702,J$2,0)</f>
        <v>0.5</v>
      </c>
      <c r="K193" s="317" t="str">
        <f>IF(F193="","",IFERROR(VLOOKUP($A193,'[12]KI LA Data'!$B$6:$AF$701,K$2-K$1,0)/1000000,IF($C193="SC",F193,"")))</f>
        <v/>
      </c>
      <c r="L193" s="291">
        <f>IF(F193="","",IFERROR(VLOOKUP($A193,'[12]KI LA Data'!$C$6:$AF$701,L$2-L$1,0)/1000000,IF($C193="SD",F193,"")))</f>
        <v>0.52795727420999994</v>
      </c>
      <c r="M193" s="317" t="str">
        <f>IF(F193="","",IFERROR(VLOOKUP($A193,'[12]KI LA Data'!$D$6:$AF$701,M$2-M$1,0)/1000000,""))</f>
        <v/>
      </c>
      <c r="N193" s="317" t="str">
        <f>IF(F193="","",IFERROR(VLOOKUP($A193,'[12]KI LA Data'!$E$6:$AF$701,N$2-N$1,0)/1000000,""))</f>
        <v/>
      </c>
      <c r="O193" s="315" t="str">
        <f>IF(F193="","",IFERROR(VLOOKUP($A193,'[12]KI LA Data'!$F$6:$AF$701,O$2-O$1,0)/1000000,""))</f>
        <v/>
      </c>
      <c r="P193" s="317" t="str">
        <f>IFERROR(VLOOKUP($A193,'[12]KI LA Data'!$B$6:$AF$701,P$2-P$1,0)/1000000,IF($C193="SC",G193,""))</f>
        <v/>
      </c>
      <c r="Q193" s="291">
        <f>IFERROR(VLOOKUP($A193,'[12]KI LA Data'!$C$6:$AF$701,Q$2-Q$1,0)/1000000,IF($C193="SD",G193,""))</f>
        <v>3.676544794037</v>
      </c>
      <c r="R193" s="317" t="str">
        <f>IFERROR(VLOOKUP($A193,'[12]KI LA Data'!$D$6:$AF$701,R$2-R$1,0)/1000000,"")</f>
        <v/>
      </c>
      <c r="S193" s="317" t="str">
        <f>IFERROR(VLOOKUP($A193,'[12]KI LA Data'!$E$6:$AF$701,S$2-S$1,0)/1000000,"")</f>
        <v/>
      </c>
      <c r="T193" s="315" t="str">
        <f>IFERROR(VLOOKUP($A193,'[12]KI LA Data'!$F$6:$AF$701,T$2-T$1,0)/1000000,"")</f>
        <v/>
      </c>
      <c r="U193" s="317" t="str">
        <f t="shared" si="12"/>
        <v/>
      </c>
      <c r="V193" s="291">
        <f t="shared" si="12"/>
        <v>4.2045020682469998</v>
      </c>
      <c r="W193" s="317" t="str">
        <f t="shared" si="12"/>
        <v/>
      </c>
      <c r="X193" s="317" t="str">
        <f t="shared" si="12"/>
        <v/>
      </c>
      <c r="Y193" s="315" t="str">
        <f t="shared" si="11"/>
        <v/>
      </c>
      <c r="Z193" s="289"/>
      <c r="AA193" s="289" t="str">
        <f>VLOOKUP(A193,'[12]LA Data'!$A$35:$F$417,6,0)</f>
        <v>EM</v>
      </c>
    </row>
    <row r="194" spans="1:27" ht="15.75">
      <c r="A194" s="309" t="s">
        <v>738</v>
      </c>
      <c r="B194" s="309" t="s">
        <v>739</v>
      </c>
      <c r="C194" s="309" t="s">
        <v>730</v>
      </c>
      <c r="D194" s="316" t="s">
        <v>740</v>
      </c>
      <c r="E194" s="291">
        <f t="shared" si="13"/>
        <v>141.40575994722499</v>
      </c>
      <c r="F194" s="291">
        <f>IF(VLOOKUP($A194,'[12]KI LA Data'!$A$6:$AF$698,F$2,0)/1000000&lt;0,"",VLOOKUP($A194,'[12]KI LA Data'!$A$6:$AF$698,F$2,0)/1000000)</f>
        <v>33.964283492827995</v>
      </c>
      <c r="G194" s="291">
        <f>VLOOKUP($A194,'[12]KI LA Data'!$A$6:$AF$698,G$2,0)/1000000</f>
        <v>107.44147645439699</v>
      </c>
      <c r="H194" s="291">
        <f>VLOOKUP($A194,'[12]KI LA Data'!$A$6:$AF$698,H$2,0)/1000000</f>
        <v>87.883955445144991</v>
      </c>
      <c r="I194" s="291">
        <f>VLOOKUP($A194,'[12]KI LA Data'!$A$6:$AF$698,I$2,0)/1000000</f>
        <v>99.383365720317229</v>
      </c>
      <c r="J194" s="315">
        <f>VLOOKUP($A194,'[12]KI LA Data'!$A$6:$AF$702,J$2,0)</f>
        <v>0</v>
      </c>
      <c r="K194" s="317">
        <f>IF(F194="","",IFERROR(VLOOKUP($A194,'[12]KI LA Data'!$B$6:$AF$701,K$2-K$1,0)/1000000,IF($C194="SC",F194,"")))</f>
        <v>30.360052802096003</v>
      </c>
      <c r="L194" s="291" t="str">
        <f>IF(F194="","",IFERROR(VLOOKUP($A194,'[12]KI LA Data'!$C$6:$AF$701,L$2-L$1,0)/1000000,IF($C194="SD",F194,"")))</f>
        <v/>
      </c>
      <c r="M194" s="317">
        <f>IF(F194="","",IFERROR(VLOOKUP($A194,'[12]KI LA Data'!$D$6:$AF$701,M$2-M$1,0)/1000000,""))</f>
        <v>3.6042306907319999</v>
      </c>
      <c r="N194" s="317" t="str">
        <f>IF(F194="","",IFERROR(VLOOKUP($A194,'[12]KI LA Data'!$E$6:$AF$701,N$2-N$1,0)/1000000,""))</f>
        <v/>
      </c>
      <c r="O194" s="315" t="str">
        <f>IF(F194="","",IFERROR(VLOOKUP($A194,'[12]KI LA Data'!$F$6:$AF$701,O$2-O$1,0)/1000000,""))</f>
        <v/>
      </c>
      <c r="P194" s="317">
        <f>IFERROR(VLOOKUP($A194,'[12]KI LA Data'!$B$6:$AF$701,P$2-P$1,0)/1000000,IF($C194="SC",G194,""))</f>
        <v>101.17967066553601</v>
      </c>
      <c r="Q194" s="291" t="str">
        <f>IFERROR(VLOOKUP($A194,'[12]KI LA Data'!$C$6:$AF$701,Q$2-Q$1,0)/1000000,IF($C194="SD",G194,""))</f>
        <v/>
      </c>
      <c r="R194" s="317">
        <f>IFERROR(VLOOKUP($A194,'[12]KI LA Data'!$D$6:$AF$701,R$2-R$1,0)/1000000,"")</f>
        <v>6.2618057888610004</v>
      </c>
      <c r="S194" s="317" t="str">
        <f>IFERROR(VLOOKUP($A194,'[12]KI LA Data'!$E$6:$AF$701,S$2-S$1,0)/1000000,"")</f>
        <v/>
      </c>
      <c r="T194" s="315" t="str">
        <f>IFERROR(VLOOKUP($A194,'[12]KI LA Data'!$F$6:$AF$701,T$2-T$1,0)/1000000,"")</f>
        <v/>
      </c>
      <c r="U194" s="317">
        <f t="shared" si="12"/>
        <v>131.539723467632</v>
      </c>
      <c r="V194" s="291" t="str">
        <f t="shared" si="12"/>
        <v/>
      </c>
      <c r="W194" s="317">
        <f t="shared" si="12"/>
        <v>9.8660364795929993</v>
      </c>
      <c r="X194" s="317" t="str">
        <f t="shared" si="12"/>
        <v/>
      </c>
      <c r="Y194" s="315" t="str">
        <f t="shared" si="11"/>
        <v/>
      </c>
      <c r="Z194" s="289"/>
      <c r="AA194" s="289" t="str">
        <f>VLOOKUP(A194,'[12]LA Data'!$A$35:$F$417,6,0)</f>
        <v>EM</v>
      </c>
    </row>
    <row r="195" spans="1:27" ht="15.75">
      <c r="A195" s="309" t="s">
        <v>563</v>
      </c>
      <c r="B195" s="309" t="s">
        <v>564</v>
      </c>
      <c r="C195" s="309" t="s">
        <v>531</v>
      </c>
      <c r="D195" s="316" t="s">
        <v>565</v>
      </c>
      <c r="E195" s="291">
        <f t="shared" si="13"/>
        <v>239.40634739002201</v>
      </c>
      <c r="F195" s="291">
        <f>IF(VLOOKUP($A195,'[12]KI LA Data'!$A$6:$AF$698,F$2,0)/1000000&lt;0,"",VLOOKUP($A195,'[12]KI LA Data'!$A$6:$AF$698,F$2,0)/1000000)</f>
        <v>69.076433309153998</v>
      </c>
      <c r="G195" s="291">
        <f>VLOOKUP($A195,'[12]KI LA Data'!$A$6:$AF$698,G$2,0)/1000000</f>
        <v>170.32991408086801</v>
      </c>
      <c r="H195" s="291">
        <f>VLOOKUP($A195,'[12]KI LA Data'!$A$6:$AF$698,H$2,0)/1000000</f>
        <v>75.161898134707002</v>
      </c>
      <c r="I195" s="291">
        <f>VLOOKUP($A195,'[12]KI LA Data'!$A$6:$AF$698,I$2,0)/1000000</f>
        <v>157.55517052480292</v>
      </c>
      <c r="J195" s="315">
        <f>VLOOKUP($A195,'[12]KI LA Data'!$A$6:$AF$702,J$2,0)</f>
        <v>0</v>
      </c>
      <c r="K195" s="317">
        <f>IF(F195="","",IFERROR(VLOOKUP($A195,'[12]KI LA Data'!$B$6:$AF$701,K$2-K$1,0)/1000000,IF($C195="SC",F195,"")))</f>
        <v>62.457746689681002</v>
      </c>
      <c r="L195" s="291">
        <f>IF(F195="","",IFERROR(VLOOKUP($A195,'[12]KI LA Data'!$C$6:$AF$701,L$2-L$1,0)/1000000,IF($C195="SD",F195,"")))</f>
        <v>6.6186866194720002</v>
      </c>
      <c r="M195" s="317" t="str">
        <f>IF(F195="","",IFERROR(VLOOKUP($A195,'[12]KI LA Data'!$D$6:$AF$701,M$2-M$1,0)/1000000,""))</f>
        <v/>
      </c>
      <c r="N195" s="317" t="str">
        <f>IF(F195="","",IFERROR(VLOOKUP($A195,'[12]KI LA Data'!$E$6:$AF$701,N$2-N$1,0)/1000000,""))</f>
        <v/>
      </c>
      <c r="O195" s="315" t="str">
        <f>IF(F195="","",IFERROR(VLOOKUP($A195,'[12]KI LA Data'!$F$6:$AF$701,O$2-O$1,0)/1000000,""))</f>
        <v/>
      </c>
      <c r="P195" s="317">
        <f>IFERROR(VLOOKUP($A195,'[12]KI LA Data'!$B$6:$AF$701,P$2-P$1,0)/1000000,IF($C195="SC",G195,""))</f>
        <v>144.03361578316799</v>
      </c>
      <c r="Q195" s="291">
        <f>IFERROR(VLOOKUP($A195,'[12]KI LA Data'!$C$6:$AF$701,Q$2-Q$1,0)/1000000,IF($C195="SD",G195,""))</f>
        <v>26.296298297699998</v>
      </c>
      <c r="R195" s="317" t="str">
        <f>IFERROR(VLOOKUP($A195,'[12]KI LA Data'!$D$6:$AF$701,R$2-R$1,0)/1000000,"")</f>
        <v/>
      </c>
      <c r="S195" s="317" t="str">
        <f>IFERROR(VLOOKUP($A195,'[12]KI LA Data'!$E$6:$AF$701,S$2-S$1,0)/1000000,"")</f>
        <v/>
      </c>
      <c r="T195" s="315" t="str">
        <f>IFERROR(VLOOKUP($A195,'[12]KI LA Data'!$F$6:$AF$701,T$2-T$1,0)/1000000,"")</f>
        <v/>
      </c>
      <c r="U195" s="317">
        <f t="shared" si="12"/>
        <v>206.491362472849</v>
      </c>
      <c r="V195" s="291">
        <f t="shared" si="12"/>
        <v>32.914984917171999</v>
      </c>
      <c r="W195" s="317" t="str">
        <f t="shared" si="12"/>
        <v/>
      </c>
      <c r="X195" s="317" t="str">
        <f t="shared" si="12"/>
        <v/>
      </c>
      <c r="Y195" s="315" t="str">
        <f t="shared" si="11"/>
        <v/>
      </c>
      <c r="Z195" s="289"/>
      <c r="AA195" s="289" t="str">
        <f>VLOOKUP(A195,'[12]LA Data'!$A$35:$F$417,6,0)</f>
        <v>NW</v>
      </c>
    </row>
    <row r="196" spans="1:27" ht="15.75">
      <c r="A196" s="309" t="s">
        <v>867</v>
      </c>
      <c r="B196" s="309" t="s">
        <v>868</v>
      </c>
      <c r="C196" s="309" t="s">
        <v>726</v>
      </c>
      <c r="D196" s="316" t="s">
        <v>869</v>
      </c>
      <c r="E196" s="291">
        <f t="shared" si="13"/>
        <v>62.917430533409998</v>
      </c>
      <c r="F196" s="291">
        <f>IF(VLOOKUP($A196,'[12]KI LA Data'!$A$6:$AF$698,F$2,0)/1000000&lt;0,"",VLOOKUP($A196,'[12]KI LA Data'!$A$6:$AF$698,F$2,0)/1000000)</f>
        <v>15.941268321386</v>
      </c>
      <c r="G196" s="291">
        <f>VLOOKUP($A196,'[12]KI LA Data'!$A$6:$AF$698,G$2,0)/1000000</f>
        <v>46.976162212024001</v>
      </c>
      <c r="H196" s="291">
        <f>VLOOKUP($A196,'[12]KI LA Data'!$A$6:$AF$698,H$2,0)/1000000</f>
        <v>13.28224252761</v>
      </c>
      <c r="I196" s="291">
        <f>VLOOKUP($A196,'[12]KI LA Data'!$A$6:$AF$698,I$2,0)/1000000</f>
        <v>43.452950046122211</v>
      </c>
      <c r="J196" s="315">
        <f>VLOOKUP($A196,'[12]KI LA Data'!$A$6:$AF$702,J$2,0)</f>
        <v>0</v>
      </c>
      <c r="K196" s="317">
        <f>IF(F196="","",IFERROR(VLOOKUP($A196,'[12]KI LA Data'!$B$6:$AF$701,K$2-K$1,0)/1000000,IF($C196="SC",F196,"")))</f>
        <v>14.47084407565</v>
      </c>
      <c r="L196" s="291">
        <f>IF(F196="","",IFERROR(VLOOKUP($A196,'[12]KI LA Data'!$C$6:$AF$701,L$2-L$1,0)/1000000,IF($C196="SD",F196,"")))</f>
        <v>1.4704242457349999</v>
      </c>
      <c r="M196" s="317" t="str">
        <f>IF(F196="","",IFERROR(VLOOKUP($A196,'[12]KI LA Data'!$D$6:$AF$701,M$2-M$1,0)/1000000,""))</f>
        <v/>
      </c>
      <c r="N196" s="317" t="str">
        <f>IF(F196="","",IFERROR(VLOOKUP($A196,'[12]KI LA Data'!$E$6:$AF$701,N$2-N$1,0)/1000000,""))</f>
        <v/>
      </c>
      <c r="O196" s="315" t="str">
        <f>IF(F196="","",IFERROR(VLOOKUP($A196,'[12]KI LA Data'!$F$6:$AF$701,O$2-O$1,0)/1000000,""))</f>
        <v/>
      </c>
      <c r="P196" s="317">
        <f>IFERROR(VLOOKUP($A196,'[12]KI LA Data'!$B$6:$AF$701,P$2-P$1,0)/1000000,IF($C196="SC",G196,""))</f>
        <v>38.528006884203002</v>
      </c>
      <c r="Q196" s="291">
        <f>IFERROR(VLOOKUP($A196,'[12]KI LA Data'!$C$6:$AF$701,Q$2-Q$1,0)/1000000,IF($C196="SD",G196,""))</f>
        <v>8.4481553278210004</v>
      </c>
      <c r="R196" s="317" t="str">
        <f>IFERROR(VLOOKUP($A196,'[12]KI LA Data'!$D$6:$AF$701,R$2-R$1,0)/1000000,"")</f>
        <v/>
      </c>
      <c r="S196" s="317" t="str">
        <f>IFERROR(VLOOKUP($A196,'[12]KI LA Data'!$E$6:$AF$701,S$2-S$1,0)/1000000,"")</f>
        <v/>
      </c>
      <c r="T196" s="315" t="str">
        <f>IFERROR(VLOOKUP($A196,'[12]KI LA Data'!$F$6:$AF$701,T$2-T$1,0)/1000000,"")</f>
        <v/>
      </c>
      <c r="U196" s="317">
        <f t="shared" si="12"/>
        <v>52.998850959853002</v>
      </c>
      <c r="V196" s="291">
        <f t="shared" si="12"/>
        <v>9.9185795735560003</v>
      </c>
      <c r="W196" s="317" t="str">
        <f t="shared" si="12"/>
        <v/>
      </c>
      <c r="X196" s="317" t="str">
        <f t="shared" si="12"/>
        <v/>
      </c>
      <c r="Y196" s="315" t="str">
        <f t="shared" si="11"/>
        <v/>
      </c>
      <c r="Z196" s="289"/>
      <c r="AA196" s="289" t="str">
        <f>VLOOKUP(A196,'[12]LA Data'!$A$35:$F$417,6,0)</f>
        <v>EE</v>
      </c>
    </row>
    <row r="197" spans="1:27" ht="15.75">
      <c r="A197" s="309" t="s">
        <v>168</v>
      </c>
      <c r="B197" s="309" t="s">
        <v>169</v>
      </c>
      <c r="C197" s="309" t="s">
        <v>39</v>
      </c>
      <c r="D197" s="316" t="s">
        <v>170</v>
      </c>
      <c r="E197" s="291">
        <f t="shared" si="13"/>
        <v>3.1421902862439999</v>
      </c>
      <c r="F197" s="291">
        <v>0</v>
      </c>
      <c r="G197" s="291">
        <f>VLOOKUP($A197,'[12]KI LA Data'!$A$6:$AF$698,G$2,0)/1000000</f>
        <v>3.1421902862439999</v>
      </c>
      <c r="H197" s="291">
        <f>VLOOKUP($A197,'[12]KI LA Data'!$A$6:$AF$698,H$2,0)/1000000</f>
        <v>-18.693297425838999</v>
      </c>
      <c r="I197" s="291">
        <f>VLOOKUP($A197,'[12]KI LA Data'!$A$6:$AF$698,I$2,0)/1000000</f>
        <v>2.9065260147756997</v>
      </c>
      <c r="J197" s="315">
        <f>VLOOKUP($A197,'[12]KI LA Data'!$A$6:$AF$702,J$2,0)</f>
        <v>0.5</v>
      </c>
      <c r="K197" s="317" t="str">
        <f>IF(F197="","",IFERROR(VLOOKUP($A197,'[12]KI LA Data'!$B$6:$AF$701,K$2-K$1,0)/1000000,IF($C197="SC",F197,"")))</f>
        <v/>
      </c>
      <c r="L197" s="291">
        <f>IF(F197="","",IFERROR(VLOOKUP($A197,'[12]KI LA Data'!$C$6:$AF$701,L$2-L$1,0)/1000000,IF($C197="SD",F197,"")))</f>
        <v>0</v>
      </c>
      <c r="M197" s="317" t="str">
        <f>IF(F197="","",IFERROR(VLOOKUP($A197,'[12]KI LA Data'!$D$6:$AF$701,M$2-M$1,0)/1000000,""))</f>
        <v/>
      </c>
      <c r="N197" s="317" t="str">
        <f>IF(F197="","",IFERROR(VLOOKUP($A197,'[12]KI LA Data'!$E$6:$AF$701,N$2-N$1,0)/1000000,""))</f>
        <v/>
      </c>
      <c r="O197" s="315" t="str">
        <f>IF(F197="","",IFERROR(VLOOKUP($A197,'[12]KI LA Data'!$F$6:$AF$701,O$2-O$1,0)/1000000,""))</f>
        <v/>
      </c>
      <c r="P197" s="317" t="str">
        <f>IFERROR(VLOOKUP($A197,'[12]KI LA Data'!$B$6:$AF$701,P$2-P$1,0)/1000000,IF($C197="SC",G197,""))</f>
        <v/>
      </c>
      <c r="Q197" s="291">
        <f>IFERROR(VLOOKUP($A197,'[12]KI LA Data'!$C$6:$AF$701,Q$2-Q$1,0)/1000000,IF($C197="SD",G197,""))</f>
        <v>3.1421902862439999</v>
      </c>
      <c r="R197" s="317" t="str">
        <f>IFERROR(VLOOKUP($A197,'[12]KI LA Data'!$D$6:$AF$701,R$2-R$1,0)/1000000,"")</f>
        <v/>
      </c>
      <c r="S197" s="317" t="str">
        <f>IFERROR(VLOOKUP($A197,'[12]KI LA Data'!$E$6:$AF$701,S$2-S$1,0)/1000000,"")</f>
        <v/>
      </c>
      <c r="T197" s="315" t="str">
        <f>IFERROR(VLOOKUP($A197,'[12]KI LA Data'!$F$6:$AF$701,T$2-T$1,0)/1000000,"")</f>
        <v/>
      </c>
      <c r="U197" s="317" t="str">
        <f t="shared" si="12"/>
        <v/>
      </c>
      <c r="V197" s="291">
        <f t="shared" si="12"/>
        <v>3.1421902862439999</v>
      </c>
      <c r="W197" s="317" t="str">
        <f t="shared" si="12"/>
        <v/>
      </c>
      <c r="X197" s="317" t="str">
        <f t="shared" si="12"/>
        <v/>
      </c>
      <c r="Y197" s="315" t="str">
        <f t="shared" si="11"/>
        <v/>
      </c>
      <c r="Z197" s="289"/>
      <c r="AA197" s="289" t="str">
        <f>VLOOKUP(A197,'[12]LA Data'!$A$35:$F$417,6,0)</f>
        <v>SE</v>
      </c>
    </row>
    <row r="198" spans="1:27" ht="15.75">
      <c r="A198" s="309" t="s">
        <v>45</v>
      </c>
      <c r="B198" s="309" t="s">
        <v>46</v>
      </c>
      <c r="C198" s="309" t="s">
        <v>39</v>
      </c>
      <c r="D198" s="316" t="s">
        <v>47</v>
      </c>
      <c r="E198" s="291">
        <f t="shared" si="13"/>
        <v>1.4771824698389999</v>
      </c>
      <c r="F198" s="291">
        <v>0</v>
      </c>
      <c r="G198" s="291">
        <f>VLOOKUP($A198,'[12]KI LA Data'!$A$6:$AF$698,G$2,0)/1000000</f>
        <v>1.4771824698389999</v>
      </c>
      <c r="H198" s="291">
        <f>VLOOKUP($A198,'[12]KI LA Data'!$A$6:$AF$698,H$2,0)/1000000</f>
        <v>-3.7084740771470002</v>
      </c>
      <c r="I198" s="291">
        <f>VLOOKUP($A198,'[12]KI LA Data'!$A$6:$AF$698,I$2,0)/1000000</f>
        <v>1.366393784601075</v>
      </c>
      <c r="J198" s="315">
        <f>VLOOKUP($A198,'[12]KI LA Data'!$A$6:$AF$702,J$2,0)</f>
        <v>0.5</v>
      </c>
      <c r="K198" s="317" t="str">
        <f>IF(F198="","",IFERROR(VLOOKUP($A198,'[12]KI LA Data'!$B$6:$AF$701,K$2-K$1,0)/1000000,IF($C198="SC",F198,"")))</f>
        <v/>
      </c>
      <c r="L198" s="291">
        <f>IF(F198="","",IFERROR(VLOOKUP($A198,'[12]KI LA Data'!$C$6:$AF$701,L$2-L$1,0)/1000000,IF($C198="SD",F198,"")))</f>
        <v>0</v>
      </c>
      <c r="M198" s="317" t="str">
        <f>IF(F198="","",IFERROR(VLOOKUP($A198,'[12]KI LA Data'!$D$6:$AF$701,M$2-M$1,0)/1000000,""))</f>
        <v/>
      </c>
      <c r="N198" s="317" t="str">
        <f>IF(F198="","",IFERROR(VLOOKUP($A198,'[12]KI LA Data'!$E$6:$AF$701,N$2-N$1,0)/1000000,""))</f>
        <v/>
      </c>
      <c r="O198" s="315" t="str">
        <f>IF(F198="","",IFERROR(VLOOKUP($A198,'[12]KI LA Data'!$F$6:$AF$701,O$2-O$1,0)/1000000,""))</f>
        <v/>
      </c>
      <c r="P198" s="317" t="str">
        <f>IFERROR(VLOOKUP($A198,'[12]KI LA Data'!$B$6:$AF$701,P$2-P$1,0)/1000000,IF($C198="SC",G198,""))</f>
        <v/>
      </c>
      <c r="Q198" s="291">
        <f>IFERROR(VLOOKUP($A198,'[12]KI LA Data'!$C$6:$AF$701,Q$2-Q$1,0)/1000000,IF($C198="SD",G198,""))</f>
        <v>1.4771824698389999</v>
      </c>
      <c r="R198" s="317" t="str">
        <f>IFERROR(VLOOKUP($A198,'[12]KI LA Data'!$D$6:$AF$701,R$2-R$1,0)/1000000,"")</f>
        <v/>
      </c>
      <c r="S198" s="317" t="str">
        <f>IFERROR(VLOOKUP($A198,'[12]KI LA Data'!$E$6:$AF$701,S$2-S$1,0)/1000000,"")</f>
        <v/>
      </c>
      <c r="T198" s="315" t="str">
        <f>IFERROR(VLOOKUP($A198,'[12]KI LA Data'!$F$6:$AF$701,T$2-T$1,0)/1000000,"")</f>
        <v/>
      </c>
      <c r="U198" s="317" t="str">
        <f t="shared" si="12"/>
        <v/>
      </c>
      <c r="V198" s="291">
        <f t="shared" si="12"/>
        <v>1.4771824698389999</v>
      </c>
      <c r="W198" s="317" t="str">
        <f t="shared" si="12"/>
        <v/>
      </c>
      <c r="X198" s="317" t="str">
        <f t="shared" ref="X198:Y261" si="14">IF(IF(N198="",0,N198)+IF(S198="",0,S198)=0,"",IF(N198="",0,N198)+IF(S198="",0,S198))</f>
        <v/>
      </c>
      <c r="Y198" s="315" t="str">
        <f t="shared" si="14"/>
        <v/>
      </c>
      <c r="Z198" s="289"/>
      <c r="AA198" s="289" t="str">
        <f>VLOOKUP(A198,'[12]LA Data'!$A$35:$F$417,6,0)</f>
        <v>EE</v>
      </c>
    </row>
    <row r="199" spans="1:27" ht="15.75">
      <c r="A199" s="309" t="s">
        <v>981</v>
      </c>
      <c r="B199" s="309" t="s">
        <v>982</v>
      </c>
      <c r="C199" s="309" t="s">
        <v>39</v>
      </c>
      <c r="D199" s="316" t="s">
        <v>983</v>
      </c>
      <c r="E199" s="291">
        <f t="shared" si="13"/>
        <v>1.8659904531760001</v>
      </c>
      <c r="F199" s="291">
        <f>IF(VLOOKUP($A199,'[12]KI LA Data'!$A$6:$AF$698,F$2,0)/1000000&lt;0,"",VLOOKUP($A199,'[12]KI LA Data'!$A$6:$AF$698,F$2,0)/1000000)</f>
        <v>0.103595292672</v>
      </c>
      <c r="G199" s="291">
        <f>VLOOKUP($A199,'[12]KI LA Data'!$A$6:$AF$698,G$2,0)/1000000</f>
        <v>1.762395160504</v>
      </c>
      <c r="H199" s="291">
        <f>VLOOKUP($A199,'[12]KI LA Data'!$A$6:$AF$698,H$2,0)/1000000</f>
        <v>-4.8133572685599999</v>
      </c>
      <c r="I199" s="291">
        <f>VLOOKUP($A199,'[12]KI LA Data'!$A$6:$AF$698,I$2,0)/1000000</f>
        <v>1.6302155234662001</v>
      </c>
      <c r="J199" s="315">
        <f>VLOOKUP($A199,'[12]KI LA Data'!$A$6:$AF$702,J$2,0)</f>
        <v>0.5</v>
      </c>
      <c r="K199" s="317" t="str">
        <f>IF(F199="","",IFERROR(VLOOKUP($A199,'[12]KI LA Data'!$B$6:$AF$701,K$2-K$1,0)/1000000,IF($C199="SC",F199,"")))</f>
        <v/>
      </c>
      <c r="L199" s="291">
        <f>IF(F199="","",IFERROR(VLOOKUP($A199,'[12]KI LA Data'!$C$6:$AF$701,L$2-L$1,0)/1000000,IF($C199="SD",F199,"")))</f>
        <v>0.103595292672</v>
      </c>
      <c r="M199" s="317" t="str">
        <f>IF(F199="","",IFERROR(VLOOKUP($A199,'[12]KI LA Data'!$D$6:$AF$701,M$2-M$1,0)/1000000,""))</f>
        <v/>
      </c>
      <c r="N199" s="317" t="str">
        <f>IF(F199="","",IFERROR(VLOOKUP($A199,'[12]KI LA Data'!$E$6:$AF$701,N$2-N$1,0)/1000000,""))</f>
        <v/>
      </c>
      <c r="O199" s="315" t="str">
        <f>IF(F199="","",IFERROR(VLOOKUP($A199,'[12]KI LA Data'!$F$6:$AF$701,O$2-O$1,0)/1000000,""))</f>
        <v/>
      </c>
      <c r="P199" s="317" t="str">
        <f>IFERROR(VLOOKUP($A199,'[12]KI LA Data'!$B$6:$AF$701,P$2-P$1,0)/1000000,IF($C199="SC",G199,""))</f>
        <v/>
      </c>
      <c r="Q199" s="291">
        <f>IFERROR(VLOOKUP($A199,'[12]KI LA Data'!$C$6:$AF$701,Q$2-Q$1,0)/1000000,IF($C199="SD",G199,""))</f>
        <v>1.762395160504</v>
      </c>
      <c r="R199" s="317" t="str">
        <f>IFERROR(VLOOKUP($A199,'[12]KI LA Data'!$D$6:$AF$701,R$2-R$1,0)/1000000,"")</f>
        <v/>
      </c>
      <c r="S199" s="317" t="str">
        <f>IFERROR(VLOOKUP($A199,'[12]KI LA Data'!$E$6:$AF$701,S$2-S$1,0)/1000000,"")</f>
        <v/>
      </c>
      <c r="T199" s="315" t="str">
        <f>IFERROR(VLOOKUP($A199,'[12]KI LA Data'!$F$6:$AF$701,T$2-T$1,0)/1000000,"")</f>
        <v/>
      </c>
      <c r="U199" s="317" t="str">
        <f t="shared" ref="U199:Y262" si="15">IF(IF(K199="",0,K199)+IF(P199="",0,P199)=0,"",IF(K199="",0,K199)+IF(P199="",0,P199))</f>
        <v/>
      </c>
      <c r="V199" s="291">
        <f t="shared" si="15"/>
        <v>1.8659904531760001</v>
      </c>
      <c r="W199" s="317" t="str">
        <f t="shared" si="15"/>
        <v/>
      </c>
      <c r="X199" s="317" t="str">
        <f t="shared" si="14"/>
        <v/>
      </c>
      <c r="Y199" s="315" t="str">
        <f t="shared" si="14"/>
        <v/>
      </c>
      <c r="Z199" s="289"/>
      <c r="AA199" s="289" t="str">
        <f>VLOOKUP(A199,'[12]LA Data'!$A$35:$F$417,6,0)</f>
        <v>WM</v>
      </c>
    </row>
    <row r="200" spans="1:27" ht="15.75">
      <c r="A200" s="309" t="s">
        <v>536</v>
      </c>
      <c r="B200" s="309" t="s">
        <v>537</v>
      </c>
      <c r="C200" s="309" t="s">
        <v>531</v>
      </c>
      <c r="D200" s="316" t="s">
        <v>538</v>
      </c>
      <c r="E200" s="291">
        <f t="shared" ref="E200:E263" si="16">IF(F200&lt;&gt;"",F200+G200,G200)</f>
        <v>246.05607243909901</v>
      </c>
      <c r="F200" s="291">
        <f>IF(VLOOKUP($A200,'[12]KI LA Data'!$A$6:$AF$698,F$2,0)/1000000&lt;0,"",VLOOKUP($A200,'[12]KI LA Data'!$A$6:$AF$698,F$2,0)/1000000)</f>
        <v>73.739867271156996</v>
      </c>
      <c r="G200" s="291">
        <f>VLOOKUP($A200,'[12]KI LA Data'!$A$6:$AF$698,G$2,0)/1000000</f>
        <v>172.316205167942</v>
      </c>
      <c r="H200" s="291">
        <f>VLOOKUP($A200,'[12]KI LA Data'!$A$6:$AF$698,H$2,0)/1000000</f>
        <v>14.074684733719</v>
      </c>
      <c r="I200" s="291">
        <f>VLOOKUP($A200,'[12]KI LA Data'!$A$6:$AF$698,I$2,0)/1000000</f>
        <v>159.39248978034632</v>
      </c>
      <c r="J200" s="315">
        <f>VLOOKUP($A200,'[12]KI LA Data'!$A$6:$AF$702,J$2,0)</f>
        <v>0</v>
      </c>
      <c r="K200" s="317">
        <f>IF(F200="","",IFERROR(VLOOKUP($A200,'[12]KI LA Data'!$B$6:$AF$701,K$2-K$1,0)/1000000,IF($C200="SC",F200,"")))</f>
        <v>65.754135047958997</v>
      </c>
      <c r="L200" s="291">
        <f>IF(F200="","",IFERROR(VLOOKUP($A200,'[12]KI LA Data'!$C$6:$AF$701,L$2-L$1,0)/1000000,IF($C200="SD",F200,"")))</f>
        <v>7.985732223197</v>
      </c>
      <c r="M200" s="317" t="str">
        <f>IF(F200="","",IFERROR(VLOOKUP($A200,'[12]KI LA Data'!$D$6:$AF$701,M$2-M$1,0)/1000000,""))</f>
        <v/>
      </c>
      <c r="N200" s="317" t="str">
        <f>IF(F200="","",IFERROR(VLOOKUP($A200,'[12]KI LA Data'!$E$6:$AF$701,N$2-N$1,0)/1000000,""))</f>
        <v/>
      </c>
      <c r="O200" s="315" t="str">
        <f>IF(F200="","",IFERROR(VLOOKUP($A200,'[12]KI LA Data'!$F$6:$AF$701,O$2-O$1,0)/1000000,""))</f>
        <v/>
      </c>
      <c r="P200" s="317">
        <f>IFERROR(VLOOKUP($A200,'[12]KI LA Data'!$B$6:$AF$701,P$2-P$1,0)/1000000,IF($C200="SC",G200,""))</f>
        <v>144.337042636246</v>
      </c>
      <c r="Q200" s="291">
        <f>IFERROR(VLOOKUP($A200,'[12]KI LA Data'!$C$6:$AF$701,Q$2-Q$1,0)/1000000,IF($C200="SD",G200,""))</f>
        <v>27.979162531695998</v>
      </c>
      <c r="R200" s="317" t="str">
        <f>IFERROR(VLOOKUP($A200,'[12]KI LA Data'!$D$6:$AF$701,R$2-R$1,0)/1000000,"")</f>
        <v/>
      </c>
      <c r="S200" s="317" t="str">
        <f>IFERROR(VLOOKUP($A200,'[12]KI LA Data'!$E$6:$AF$701,S$2-S$1,0)/1000000,"")</f>
        <v/>
      </c>
      <c r="T200" s="315" t="str">
        <f>IFERROR(VLOOKUP($A200,'[12]KI LA Data'!$F$6:$AF$701,T$2-T$1,0)/1000000,"")</f>
        <v/>
      </c>
      <c r="U200" s="317">
        <f t="shared" si="15"/>
        <v>210.09117768420498</v>
      </c>
      <c r="V200" s="291">
        <f t="shared" si="15"/>
        <v>35.964894754892995</v>
      </c>
      <c r="W200" s="317" t="str">
        <f t="shared" si="15"/>
        <v/>
      </c>
      <c r="X200" s="317" t="str">
        <f t="shared" si="14"/>
        <v/>
      </c>
      <c r="Y200" s="315" t="str">
        <f t="shared" si="14"/>
        <v/>
      </c>
      <c r="Z200" s="289"/>
      <c r="AA200" s="289" t="str">
        <f>VLOOKUP(A200,'[12]LA Data'!$A$35:$F$417,6,0)</f>
        <v>NW</v>
      </c>
    </row>
    <row r="201" spans="1:27" ht="15.75">
      <c r="A201" s="309" t="s">
        <v>351</v>
      </c>
      <c r="B201" s="309" t="s">
        <v>352</v>
      </c>
      <c r="C201" s="309" t="s">
        <v>39</v>
      </c>
      <c r="D201" s="316" t="s">
        <v>353</v>
      </c>
      <c r="E201" s="291">
        <f t="shared" si="16"/>
        <v>4.3293386995650005</v>
      </c>
      <c r="F201" s="291">
        <f>IF(VLOOKUP($A201,'[12]KI LA Data'!$A$6:$AF$698,F$2,0)/1000000&lt;0,"",VLOOKUP($A201,'[12]KI LA Data'!$A$6:$AF$698,F$2,0)/1000000)</f>
        <v>0.73199405309999999</v>
      </c>
      <c r="G201" s="291">
        <f>VLOOKUP($A201,'[12]KI LA Data'!$A$6:$AF$698,G$2,0)/1000000</f>
        <v>3.5973446464650003</v>
      </c>
      <c r="H201" s="291">
        <f>VLOOKUP($A201,'[12]KI LA Data'!$A$6:$AF$698,H$2,0)/1000000</f>
        <v>-7.2280284635730006</v>
      </c>
      <c r="I201" s="291">
        <f>VLOOKUP($A201,'[12]KI LA Data'!$A$6:$AF$698,I$2,0)/1000000</f>
        <v>3.3275437979801255</v>
      </c>
      <c r="J201" s="315">
        <f>VLOOKUP($A201,'[12]KI LA Data'!$A$6:$AF$702,J$2,0)</f>
        <v>0.5</v>
      </c>
      <c r="K201" s="317" t="str">
        <f>IF(F201="","",IFERROR(VLOOKUP($A201,'[12]KI LA Data'!$B$6:$AF$701,K$2-K$1,0)/1000000,IF($C201="SC",F201,"")))</f>
        <v/>
      </c>
      <c r="L201" s="291">
        <f>IF(F201="","",IFERROR(VLOOKUP($A201,'[12]KI LA Data'!$C$6:$AF$701,L$2-L$1,0)/1000000,IF($C201="SD",F201,"")))</f>
        <v>0.73199405309999999</v>
      </c>
      <c r="M201" s="317" t="str">
        <f>IF(F201="","",IFERROR(VLOOKUP($A201,'[12]KI LA Data'!$D$6:$AF$701,M$2-M$1,0)/1000000,""))</f>
        <v/>
      </c>
      <c r="N201" s="317" t="str">
        <f>IF(F201="","",IFERROR(VLOOKUP($A201,'[12]KI LA Data'!$E$6:$AF$701,N$2-N$1,0)/1000000,""))</f>
        <v/>
      </c>
      <c r="O201" s="315" t="str">
        <f>IF(F201="","",IFERROR(VLOOKUP($A201,'[12]KI LA Data'!$F$6:$AF$701,O$2-O$1,0)/1000000,""))</f>
        <v/>
      </c>
      <c r="P201" s="317" t="str">
        <f>IFERROR(VLOOKUP($A201,'[12]KI LA Data'!$B$6:$AF$701,P$2-P$1,0)/1000000,IF($C201="SC",G201,""))</f>
        <v/>
      </c>
      <c r="Q201" s="291">
        <f>IFERROR(VLOOKUP($A201,'[12]KI LA Data'!$C$6:$AF$701,Q$2-Q$1,0)/1000000,IF($C201="SD",G201,""))</f>
        <v>3.5973446464650003</v>
      </c>
      <c r="R201" s="317" t="str">
        <f>IFERROR(VLOOKUP($A201,'[12]KI LA Data'!$D$6:$AF$701,R$2-R$1,0)/1000000,"")</f>
        <v/>
      </c>
      <c r="S201" s="317" t="str">
        <f>IFERROR(VLOOKUP($A201,'[12]KI LA Data'!$E$6:$AF$701,S$2-S$1,0)/1000000,"")</f>
        <v/>
      </c>
      <c r="T201" s="315" t="str">
        <f>IFERROR(VLOOKUP($A201,'[12]KI LA Data'!$F$6:$AF$701,T$2-T$1,0)/1000000,"")</f>
        <v/>
      </c>
      <c r="U201" s="317" t="str">
        <f t="shared" si="15"/>
        <v/>
      </c>
      <c r="V201" s="291">
        <f t="shared" si="15"/>
        <v>4.3293386995650005</v>
      </c>
      <c r="W201" s="317" t="str">
        <f t="shared" si="15"/>
        <v/>
      </c>
      <c r="X201" s="317" t="str">
        <f t="shared" si="14"/>
        <v/>
      </c>
      <c r="Y201" s="315" t="str">
        <f t="shared" si="14"/>
        <v/>
      </c>
      <c r="Z201" s="289"/>
      <c r="AA201" s="289" t="str">
        <f>VLOOKUP(A201,'[12]LA Data'!$A$35:$F$417,6,0)</f>
        <v>EM</v>
      </c>
    </row>
    <row r="202" spans="1:27" ht="15.75">
      <c r="A202" s="309" t="s">
        <v>984</v>
      </c>
      <c r="B202" s="309" t="s">
        <v>985</v>
      </c>
      <c r="C202" s="309" t="s">
        <v>726</v>
      </c>
      <c r="D202" s="316" t="s">
        <v>986</v>
      </c>
      <c r="E202" s="291">
        <f t="shared" si="16"/>
        <v>58.780553379162995</v>
      </c>
      <c r="F202" s="291">
        <f>IF(VLOOKUP($A202,'[12]KI LA Data'!$A$6:$AF$698,F$2,0)/1000000&lt;0,"",VLOOKUP($A202,'[12]KI LA Data'!$A$6:$AF$698,F$2,0)/1000000)</f>
        <v>12.306285252767001</v>
      </c>
      <c r="G202" s="291">
        <f>VLOOKUP($A202,'[12]KI LA Data'!$A$6:$AF$698,G$2,0)/1000000</f>
        <v>46.474268126395998</v>
      </c>
      <c r="H202" s="291">
        <f>VLOOKUP($A202,'[12]KI LA Data'!$A$6:$AF$698,H$2,0)/1000000</f>
        <v>4.6866869099840001</v>
      </c>
      <c r="I202" s="291">
        <f>VLOOKUP($A202,'[12]KI LA Data'!$A$6:$AF$698,I$2,0)/1000000</f>
        <v>42.988698016916302</v>
      </c>
      <c r="J202" s="315">
        <f>VLOOKUP($A202,'[12]KI LA Data'!$A$6:$AF$702,J$2,0)</f>
        <v>0</v>
      </c>
      <c r="K202" s="317">
        <f>IF(F202="","",IFERROR(VLOOKUP($A202,'[12]KI LA Data'!$B$6:$AF$701,K$2-K$1,0)/1000000,IF($C202="SC",F202,"")))</f>
        <v>12.129353021193999</v>
      </c>
      <c r="L202" s="291">
        <f>IF(F202="","",IFERROR(VLOOKUP($A202,'[12]KI LA Data'!$C$6:$AF$701,L$2-L$1,0)/1000000,IF($C202="SD",F202,"")))</f>
        <v>0.176932231573</v>
      </c>
      <c r="M202" s="317" t="str">
        <f>IF(F202="","",IFERROR(VLOOKUP($A202,'[12]KI LA Data'!$D$6:$AF$701,M$2-M$1,0)/1000000,""))</f>
        <v/>
      </c>
      <c r="N202" s="317" t="str">
        <f>IF(F202="","",IFERROR(VLOOKUP($A202,'[12]KI LA Data'!$E$6:$AF$701,N$2-N$1,0)/1000000,""))</f>
        <v/>
      </c>
      <c r="O202" s="315" t="str">
        <f>IF(F202="","",IFERROR(VLOOKUP($A202,'[12]KI LA Data'!$F$6:$AF$701,O$2-O$1,0)/1000000,""))</f>
        <v/>
      </c>
      <c r="P202" s="317">
        <f>IFERROR(VLOOKUP($A202,'[12]KI LA Data'!$B$6:$AF$701,P$2-P$1,0)/1000000,IF($C202="SC",G202,""))</f>
        <v>38.242556241778999</v>
      </c>
      <c r="Q202" s="291">
        <f>IFERROR(VLOOKUP($A202,'[12]KI LA Data'!$C$6:$AF$701,Q$2-Q$1,0)/1000000,IF($C202="SD",G202,""))</f>
        <v>8.2317118846170008</v>
      </c>
      <c r="R202" s="317" t="str">
        <f>IFERROR(VLOOKUP($A202,'[12]KI LA Data'!$D$6:$AF$701,R$2-R$1,0)/1000000,"")</f>
        <v/>
      </c>
      <c r="S202" s="317" t="str">
        <f>IFERROR(VLOOKUP($A202,'[12]KI LA Data'!$E$6:$AF$701,S$2-S$1,0)/1000000,"")</f>
        <v/>
      </c>
      <c r="T202" s="315" t="str">
        <f>IFERROR(VLOOKUP($A202,'[12]KI LA Data'!$F$6:$AF$701,T$2-T$1,0)/1000000,"")</f>
        <v/>
      </c>
      <c r="U202" s="317">
        <f t="shared" si="15"/>
        <v>50.371909262972999</v>
      </c>
      <c r="V202" s="291">
        <f t="shared" si="15"/>
        <v>8.4086441161900005</v>
      </c>
      <c r="W202" s="317" t="str">
        <f t="shared" si="15"/>
        <v/>
      </c>
      <c r="X202" s="317" t="str">
        <f t="shared" si="14"/>
        <v/>
      </c>
      <c r="Y202" s="315" t="str">
        <f t="shared" si="14"/>
        <v/>
      </c>
      <c r="Z202" s="289"/>
      <c r="AA202" s="289" t="str">
        <f>VLOOKUP(A202,'[12]LA Data'!$A$35:$F$417,6,0)</f>
        <v>SE</v>
      </c>
    </row>
    <row r="203" spans="1:27" ht="15.75">
      <c r="A203" s="309" t="s">
        <v>246</v>
      </c>
      <c r="B203" s="309" t="s">
        <v>247</v>
      </c>
      <c r="C203" s="309" t="s">
        <v>39</v>
      </c>
      <c r="D203" s="316" t="s">
        <v>248</v>
      </c>
      <c r="E203" s="291">
        <f t="shared" si="16"/>
        <v>1.33208759819</v>
      </c>
      <c r="F203" s="291">
        <f>IF(VLOOKUP($A203,'[12]KI LA Data'!$A$6:$AF$698,F$2,0)/1000000&lt;0,"",VLOOKUP($A203,'[12]KI LA Data'!$A$6:$AF$698,F$2,0)/1000000)</f>
        <v>5.2367456202999998E-2</v>
      </c>
      <c r="G203" s="291">
        <f>VLOOKUP($A203,'[12]KI LA Data'!$A$6:$AF$698,G$2,0)/1000000</f>
        <v>1.2797201419869999</v>
      </c>
      <c r="H203" s="291">
        <f>VLOOKUP($A203,'[12]KI LA Data'!$A$6:$AF$698,H$2,0)/1000000</f>
        <v>-4.1799073020710003</v>
      </c>
      <c r="I203" s="291">
        <f>VLOOKUP($A203,'[12]KI LA Data'!$A$6:$AF$698,I$2,0)/1000000</f>
        <v>1.1837411313379749</v>
      </c>
      <c r="J203" s="315">
        <f>VLOOKUP($A203,'[12]KI LA Data'!$A$6:$AF$702,J$2,0)</f>
        <v>0.5</v>
      </c>
      <c r="K203" s="317" t="str">
        <f>IF(F203="","",IFERROR(VLOOKUP($A203,'[12]KI LA Data'!$B$6:$AF$701,K$2-K$1,0)/1000000,IF($C203="SC",F203,"")))</f>
        <v/>
      </c>
      <c r="L203" s="291">
        <f>IF(F203="","",IFERROR(VLOOKUP($A203,'[12]KI LA Data'!$C$6:$AF$701,L$2-L$1,0)/1000000,IF($C203="SD",F203,"")))</f>
        <v>5.2367456202999998E-2</v>
      </c>
      <c r="M203" s="317" t="str">
        <f>IF(F203="","",IFERROR(VLOOKUP($A203,'[12]KI LA Data'!$D$6:$AF$701,M$2-M$1,0)/1000000,""))</f>
        <v/>
      </c>
      <c r="N203" s="317" t="str">
        <f>IF(F203="","",IFERROR(VLOOKUP($A203,'[12]KI LA Data'!$E$6:$AF$701,N$2-N$1,0)/1000000,""))</f>
        <v/>
      </c>
      <c r="O203" s="315" t="str">
        <f>IF(F203="","",IFERROR(VLOOKUP($A203,'[12]KI LA Data'!$F$6:$AF$701,O$2-O$1,0)/1000000,""))</f>
        <v/>
      </c>
      <c r="P203" s="317" t="str">
        <f>IFERROR(VLOOKUP($A203,'[12]KI LA Data'!$B$6:$AF$701,P$2-P$1,0)/1000000,IF($C203="SC",G203,""))</f>
        <v/>
      </c>
      <c r="Q203" s="291">
        <f>IFERROR(VLOOKUP($A203,'[12]KI LA Data'!$C$6:$AF$701,Q$2-Q$1,0)/1000000,IF($C203="SD",G203,""))</f>
        <v>1.2797201419869999</v>
      </c>
      <c r="R203" s="317" t="str">
        <f>IFERROR(VLOOKUP($A203,'[12]KI LA Data'!$D$6:$AF$701,R$2-R$1,0)/1000000,"")</f>
        <v/>
      </c>
      <c r="S203" s="317" t="str">
        <f>IFERROR(VLOOKUP($A203,'[12]KI LA Data'!$E$6:$AF$701,S$2-S$1,0)/1000000,"")</f>
        <v/>
      </c>
      <c r="T203" s="315" t="str">
        <f>IFERROR(VLOOKUP($A203,'[12]KI LA Data'!$F$6:$AF$701,T$2-T$1,0)/1000000,"")</f>
        <v/>
      </c>
      <c r="U203" s="317" t="str">
        <f t="shared" si="15"/>
        <v/>
      </c>
      <c r="V203" s="291">
        <f t="shared" si="15"/>
        <v>1.33208759819</v>
      </c>
      <c r="W203" s="317" t="str">
        <f t="shared" si="15"/>
        <v/>
      </c>
      <c r="X203" s="317" t="str">
        <f t="shared" si="14"/>
        <v/>
      </c>
      <c r="Y203" s="315" t="str">
        <f t="shared" si="14"/>
        <v/>
      </c>
      <c r="Z203" s="289"/>
      <c r="AA203" s="289" t="str">
        <f>VLOOKUP(A203,'[12]LA Data'!$A$35:$F$417,6,0)</f>
        <v>EM</v>
      </c>
    </row>
    <row r="204" spans="1:27" ht="15.75">
      <c r="A204" s="309" t="s">
        <v>378</v>
      </c>
      <c r="B204" s="309" t="s">
        <v>379</v>
      </c>
      <c r="C204" s="309" t="s">
        <v>39</v>
      </c>
      <c r="D204" s="316" t="s">
        <v>380</v>
      </c>
      <c r="E204" s="291">
        <f t="shared" si="16"/>
        <v>3.1832487127119999</v>
      </c>
      <c r="F204" s="291">
        <f>IF(VLOOKUP($A204,'[12]KI LA Data'!$A$6:$AF$698,F$2,0)/1000000&lt;0,"",VLOOKUP($A204,'[12]KI LA Data'!$A$6:$AF$698,F$2,0)/1000000)</f>
        <v>0.381709018209</v>
      </c>
      <c r="G204" s="291">
        <f>VLOOKUP($A204,'[12]KI LA Data'!$A$6:$AF$698,G$2,0)/1000000</f>
        <v>2.801539694503</v>
      </c>
      <c r="H204" s="291">
        <f>VLOOKUP($A204,'[12]KI LA Data'!$A$6:$AF$698,H$2,0)/1000000</f>
        <v>-9.9052324577400004</v>
      </c>
      <c r="I204" s="291">
        <f>VLOOKUP($A204,'[12]KI LA Data'!$A$6:$AF$698,I$2,0)/1000000</f>
        <v>2.5914242174152751</v>
      </c>
      <c r="J204" s="315">
        <f>VLOOKUP($A204,'[12]KI LA Data'!$A$6:$AF$702,J$2,0)</f>
        <v>0.5</v>
      </c>
      <c r="K204" s="317" t="str">
        <f>IF(F204="","",IFERROR(VLOOKUP($A204,'[12]KI LA Data'!$B$6:$AF$701,K$2-K$1,0)/1000000,IF($C204="SC",F204,"")))</f>
        <v/>
      </c>
      <c r="L204" s="291">
        <f>IF(F204="","",IFERROR(VLOOKUP($A204,'[12]KI LA Data'!$C$6:$AF$701,L$2-L$1,0)/1000000,IF($C204="SD",F204,"")))</f>
        <v>0.381709018209</v>
      </c>
      <c r="M204" s="317" t="str">
        <f>IF(F204="","",IFERROR(VLOOKUP($A204,'[12]KI LA Data'!$D$6:$AF$701,M$2-M$1,0)/1000000,""))</f>
        <v/>
      </c>
      <c r="N204" s="317" t="str">
        <f>IF(F204="","",IFERROR(VLOOKUP($A204,'[12]KI LA Data'!$E$6:$AF$701,N$2-N$1,0)/1000000,""))</f>
        <v/>
      </c>
      <c r="O204" s="315" t="str">
        <f>IF(F204="","",IFERROR(VLOOKUP($A204,'[12]KI LA Data'!$F$6:$AF$701,O$2-O$1,0)/1000000,""))</f>
        <v/>
      </c>
      <c r="P204" s="317" t="str">
        <f>IFERROR(VLOOKUP($A204,'[12]KI LA Data'!$B$6:$AF$701,P$2-P$1,0)/1000000,IF($C204="SC",G204,""))</f>
        <v/>
      </c>
      <c r="Q204" s="291">
        <f>IFERROR(VLOOKUP($A204,'[12]KI LA Data'!$C$6:$AF$701,Q$2-Q$1,0)/1000000,IF($C204="SD",G204,""))</f>
        <v>2.801539694503</v>
      </c>
      <c r="R204" s="317" t="str">
        <f>IFERROR(VLOOKUP($A204,'[12]KI LA Data'!$D$6:$AF$701,R$2-R$1,0)/1000000,"")</f>
        <v/>
      </c>
      <c r="S204" s="317" t="str">
        <f>IFERROR(VLOOKUP($A204,'[12]KI LA Data'!$E$6:$AF$701,S$2-S$1,0)/1000000,"")</f>
        <v/>
      </c>
      <c r="T204" s="315" t="str">
        <f>IFERROR(VLOOKUP($A204,'[12]KI LA Data'!$F$6:$AF$701,T$2-T$1,0)/1000000,"")</f>
        <v/>
      </c>
      <c r="U204" s="317" t="str">
        <f t="shared" si="15"/>
        <v/>
      </c>
      <c r="V204" s="291">
        <f t="shared" si="15"/>
        <v>3.1832487127119999</v>
      </c>
      <c r="W204" s="317" t="str">
        <f t="shared" si="15"/>
        <v/>
      </c>
      <c r="X204" s="317" t="str">
        <f t="shared" si="14"/>
        <v/>
      </c>
      <c r="Y204" s="315" t="str">
        <f t="shared" si="14"/>
        <v/>
      </c>
      <c r="Z204" s="289"/>
      <c r="AA204" s="289" t="str">
        <f>VLOOKUP(A204,'[12]LA Data'!$A$35:$F$417,6,0)</f>
        <v>SW</v>
      </c>
    </row>
    <row r="205" spans="1:27" ht="15.75">
      <c r="A205" s="309" t="s">
        <v>514</v>
      </c>
      <c r="B205" s="309" t="s">
        <v>515</v>
      </c>
      <c r="C205" s="309" t="s">
        <v>512</v>
      </c>
      <c r="D205" s="316" t="s">
        <v>516</v>
      </c>
      <c r="E205" s="291">
        <f t="shared" si="16"/>
        <v>31.459641401871</v>
      </c>
      <c r="F205" s="291">
        <f>IF(VLOOKUP($A205,'[12]KI LA Data'!$A$6:$AF$698,F$2,0)/1000000&lt;0,"",VLOOKUP($A205,'[12]KI LA Data'!$A$6:$AF$698,F$2,0)/1000000)</f>
        <v>12.050294961915</v>
      </c>
      <c r="G205" s="291">
        <f>VLOOKUP($A205,'[12]KI LA Data'!$A$6:$AF$698,G$2,0)/1000000</f>
        <v>19.409346439956</v>
      </c>
      <c r="H205" s="291">
        <f>VLOOKUP($A205,'[12]KI LA Data'!$A$6:$AF$698,H$2,0)/1000000</f>
        <v>15.229954909202</v>
      </c>
      <c r="I205" s="291">
        <f>VLOOKUP($A205,'[12]KI LA Data'!$A$6:$AF$698,I$2,0)/1000000</f>
        <v>17.9536454569593</v>
      </c>
      <c r="J205" s="315">
        <f>VLOOKUP($A205,'[12]KI LA Data'!$A$6:$AF$702,J$2,0)</f>
        <v>0</v>
      </c>
      <c r="K205" s="317" t="str">
        <f>IF(F205="","",IFERROR(VLOOKUP($A205,'[12]KI LA Data'!$B$6:$AF$701,K$2-K$1,0)/1000000,IF($C205="SC",F205,"")))</f>
        <v/>
      </c>
      <c r="L205" s="291" t="str">
        <f>IF(F205="","",IFERROR(VLOOKUP($A205,'[12]KI LA Data'!$C$6:$AF$701,L$2-L$1,0)/1000000,IF($C205="SD",F205,"")))</f>
        <v/>
      </c>
      <c r="M205" s="317">
        <f>IF(F205="","",IFERROR(VLOOKUP($A205,'[12]KI LA Data'!$D$6:$AF$701,M$2-M$1,0)/1000000,""))</f>
        <v>12.050294961915</v>
      </c>
      <c r="N205" s="317" t="str">
        <f>IF(F205="","",IFERROR(VLOOKUP($A205,'[12]KI LA Data'!$E$6:$AF$701,N$2-N$1,0)/1000000,""))</f>
        <v/>
      </c>
      <c r="O205" s="315" t="str">
        <f>IF(F205="","",IFERROR(VLOOKUP($A205,'[12]KI LA Data'!$F$6:$AF$701,O$2-O$1,0)/1000000,""))</f>
        <v/>
      </c>
      <c r="P205" s="317" t="str">
        <f>IFERROR(VLOOKUP($A205,'[12]KI LA Data'!$B$6:$AF$701,P$2-P$1,0)/1000000,IF($C205="SC",G205,""))</f>
        <v/>
      </c>
      <c r="Q205" s="291" t="str">
        <f>IFERROR(VLOOKUP($A205,'[12]KI LA Data'!$C$6:$AF$701,Q$2-Q$1,0)/1000000,IF($C205="SD",G205,""))</f>
        <v/>
      </c>
      <c r="R205" s="317">
        <f>IFERROR(VLOOKUP($A205,'[12]KI LA Data'!$D$6:$AF$701,R$2-R$1,0)/1000000,"")</f>
        <v>19.409346439956</v>
      </c>
      <c r="S205" s="317" t="str">
        <f>IFERROR(VLOOKUP($A205,'[12]KI LA Data'!$E$6:$AF$701,S$2-S$1,0)/1000000,"")</f>
        <v/>
      </c>
      <c r="T205" s="315" t="str">
        <f>IFERROR(VLOOKUP($A205,'[12]KI LA Data'!$F$6:$AF$701,T$2-T$1,0)/1000000,"")</f>
        <v/>
      </c>
      <c r="U205" s="317" t="str">
        <f t="shared" si="15"/>
        <v/>
      </c>
      <c r="V205" s="291" t="str">
        <f t="shared" si="15"/>
        <v/>
      </c>
      <c r="W205" s="317">
        <f t="shared" si="15"/>
        <v>31.459641401871</v>
      </c>
      <c r="X205" s="317" t="str">
        <f t="shared" si="14"/>
        <v/>
      </c>
      <c r="Y205" s="315" t="str">
        <f t="shared" si="14"/>
        <v/>
      </c>
      <c r="Z205" s="289"/>
      <c r="AA205" s="289" t="str">
        <f>VLOOKUP(A205,'[12]LA Data'!$A$35:$F$417,6,0)</f>
        <v>NW</v>
      </c>
    </row>
    <row r="206" spans="1:27" ht="15.75">
      <c r="A206" s="309" t="s">
        <v>706</v>
      </c>
      <c r="B206" s="309" t="s">
        <v>707</v>
      </c>
      <c r="C206" s="309" t="s">
        <v>626</v>
      </c>
      <c r="D206" s="316" t="s">
        <v>708</v>
      </c>
      <c r="E206" s="291">
        <f t="shared" si="16"/>
        <v>44.733906959023003</v>
      </c>
      <c r="F206" s="291">
        <f>IF(VLOOKUP($A206,'[12]KI LA Data'!$A$6:$AF$698,F$2,0)/1000000&lt;0,"",VLOOKUP($A206,'[12]KI LA Data'!$A$6:$AF$698,F$2,0)/1000000)</f>
        <v>10.070889696667001</v>
      </c>
      <c r="G206" s="291">
        <f>VLOOKUP($A206,'[12]KI LA Data'!$A$6:$AF$698,G$2,0)/1000000</f>
        <v>34.663017262356</v>
      </c>
      <c r="H206" s="291">
        <f>VLOOKUP($A206,'[12]KI LA Data'!$A$6:$AF$698,H$2,0)/1000000</f>
        <v>9.3749972190920001</v>
      </c>
      <c r="I206" s="291">
        <f>VLOOKUP($A206,'[12]KI LA Data'!$A$6:$AF$698,I$2,0)/1000000</f>
        <v>32.063290967679301</v>
      </c>
      <c r="J206" s="315">
        <f>VLOOKUP($A206,'[12]KI LA Data'!$A$6:$AF$702,J$2,0)</f>
        <v>0</v>
      </c>
      <c r="K206" s="317">
        <f>IF(F206="","",IFERROR(VLOOKUP($A206,'[12]KI LA Data'!$B$6:$AF$701,K$2-K$1,0)/1000000,IF($C206="SC",F206,"")))</f>
        <v>9.5443479078069995</v>
      </c>
      <c r="L206" s="291">
        <f>IF(F206="","",IFERROR(VLOOKUP($A206,'[12]KI LA Data'!$C$6:$AF$701,L$2-L$1,0)/1000000,IF($C206="SD",F206,"")))</f>
        <v>0.52654178885899994</v>
      </c>
      <c r="M206" s="317" t="str">
        <f>IF(F206="","",IFERROR(VLOOKUP($A206,'[12]KI LA Data'!$D$6:$AF$701,M$2-M$1,0)/1000000,""))</f>
        <v/>
      </c>
      <c r="N206" s="317" t="str">
        <f>IF(F206="","",IFERROR(VLOOKUP($A206,'[12]KI LA Data'!$E$6:$AF$701,N$2-N$1,0)/1000000,""))</f>
        <v/>
      </c>
      <c r="O206" s="315" t="str">
        <f>IF(F206="","",IFERROR(VLOOKUP($A206,'[12]KI LA Data'!$F$6:$AF$701,O$2-O$1,0)/1000000,""))</f>
        <v/>
      </c>
      <c r="P206" s="317">
        <f>IFERROR(VLOOKUP($A206,'[12]KI LA Data'!$B$6:$AF$701,P$2-P$1,0)/1000000,IF($C206="SC",G206,""))</f>
        <v>25.630688870669999</v>
      </c>
      <c r="Q206" s="291">
        <f>IFERROR(VLOOKUP($A206,'[12]KI LA Data'!$C$6:$AF$701,Q$2-Q$1,0)/1000000,IF($C206="SD",G206,""))</f>
        <v>9.0323283916870007</v>
      </c>
      <c r="R206" s="317" t="str">
        <f>IFERROR(VLOOKUP($A206,'[12]KI LA Data'!$D$6:$AF$701,R$2-R$1,0)/1000000,"")</f>
        <v/>
      </c>
      <c r="S206" s="317" t="str">
        <f>IFERROR(VLOOKUP($A206,'[12]KI LA Data'!$E$6:$AF$701,S$2-S$1,0)/1000000,"")</f>
        <v/>
      </c>
      <c r="T206" s="315" t="str">
        <f>IFERROR(VLOOKUP($A206,'[12]KI LA Data'!$F$6:$AF$701,T$2-T$1,0)/1000000,"")</f>
        <v/>
      </c>
      <c r="U206" s="317">
        <f t="shared" si="15"/>
        <v>35.175036778477001</v>
      </c>
      <c r="V206" s="291">
        <f t="shared" si="15"/>
        <v>9.5588701805460001</v>
      </c>
      <c r="W206" s="317" t="str">
        <f t="shared" si="15"/>
        <v/>
      </c>
      <c r="X206" s="317" t="str">
        <f t="shared" si="14"/>
        <v/>
      </c>
      <c r="Y206" s="315" t="str">
        <f t="shared" si="14"/>
        <v/>
      </c>
      <c r="Z206" s="289"/>
      <c r="AA206" s="289" t="str">
        <f>VLOOKUP(A206,'[12]LA Data'!$A$35:$F$417,6,0)</f>
        <v>L</v>
      </c>
    </row>
    <row r="207" spans="1:27" ht="15.75">
      <c r="A207" s="309" t="s">
        <v>1020</v>
      </c>
      <c r="B207" s="309" t="s">
        <v>1021</v>
      </c>
      <c r="C207" s="309" t="s">
        <v>39</v>
      </c>
      <c r="D207" s="316" t="s">
        <v>1022</v>
      </c>
      <c r="E207" s="291">
        <f t="shared" si="16"/>
        <v>2.312476181209</v>
      </c>
      <c r="F207" s="291">
        <f>IF(VLOOKUP($A207,'[12]KI LA Data'!$A$6:$AF$698,F$2,0)/1000000&lt;0,"",VLOOKUP($A207,'[12]KI LA Data'!$A$6:$AF$698,F$2,0)/1000000)</f>
        <v>0.17926448821999999</v>
      </c>
      <c r="G207" s="291">
        <f>VLOOKUP($A207,'[12]KI LA Data'!$A$6:$AF$698,G$2,0)/1000000</f>
        <v>2.1332116929890002</v>
      </c>
      <c r="H207" s="291">
        <f>VLOOKUP($A207,'[12]KI LA Data'!$A$6:$AF$698,H$2,0)/1000000</f>
        <v>-3.8959874167490001</v>
      </c>
      <c r="I207" s="291">
        <f>VLOOKUP($A207,'[12]KI LA Data'!$A$6:$AF$698,I$2,0)/1000000</f>
        <v>1.9732208160148252</v>
      </c>
      <c r="J207" s="315">
        <f>VLOOKUP($A207,'[12]KI LA Data'!$A$6:$AF$702,J$2,0)</f>
        <v>0.5</v>
      </c>
      <c r="K207" s="317" t="str">
        <f>IF(F207="","",IFERROR(VLOOKUP($A207,'[12]KI LA Data'!$B$6:$AF$701,K$2-K$1,0)/1000000,IF($C207="SC",F207,"")))</f>
        <v/>
      </c>
      <c r="L207" s="291">
        <f>IF(F207="","",IFERROR(VLOOKUP($A207,'[12]KI LA Data'!$C$6:$AF$701,L$2-L$1,0)/1000000,IF($C207="SD",F207,"")))</f>
        <v>0.17926448821999999</v>
      </c>
      <c r="M207" s="317" t="str">
        <f>IF(F207="","",IFERROR(VLOOKUP($A207,'[12]KI LA Data'!$D$6:$AF$701,M$2-M$1,0)/1000000,""))</f>
        <v/>
      </c>
      <c r="N207" s="317" t="str">
        <f>IF(F207="","",IFERROR(VLOOKUP($A207,'[12]KI LA Data'!$E$6:$AF$701,N$2-N$1,0)/1000000,""))</f>
        <v/>
      </c>
      <c r="O207" s="315" t="str">
        <f>IF(F207="","",IFERROR(VLOOKUP($A207,'[12]KI LA Data'!$F$6:$AF$701,O$2-O$1,0)/1000000,""))</f>
        <v/>
      </c>
      <c r="P207" s="317" t="str">
        <f>IFERROR(VLOOKUP($A207,'[12]KI LA Data'!$B$6:$AF$701,P$2-P$1,0)/1000000,IF($C207="SC",G207,""))</f>
        <v/>
      </c>
      <c r="Q207" s="291">
        <f>IFERROR(VLOOKUP($A207,'[12]KI LA Data'!$C$6:$AF$701,Q$2-Q$1,0)/1000000,IF($C207="SD",G207,""))</f>
        <v>2.1332116929890002</v>
      </c>
      <c r="R207" s="317" t="str">
        <f>IFERROR(VLOOKUP($A207,'[12]KI LA Data'!$D$6:$AF$701,R$2-R$1,0)/1000000,"")</f>
        <v/>
      </c>
      <c r="S207" s="317" t="str">
        <f>IFERROR(VLOOKUP($A207,'[12]KI LA Data'!$E$6:$AF$701,S$2-S$1,0)/1000000,"")</f>
        <v/>
      </c>
      <c r="T207" s="315" t="str">
        <f>IFERROR(VLOOKUP($A207,'[12]KI LA Data'!$F$6:$AF$701,T$2-T$1,0)/1000000,"")</f>
        <v/>
      </c>
      <c r="U207" s="317" t="str">
        <f t="shared" si="15"/>
        <v/>
      </c>
      <c r="V207" s="291">
        <f t="shared" si="15"/>
        <v>2.312476181209</v>
      </c>
      <c r="W207" s="317" t="str">
        <f t="shared" si="15"/>
        <v/>
      </c>
      <c r="X207" s="317" t="str">
        <f t="shared" si="14"/>
        <v/>
      </c>
      <c r="Y207" s="315" t="str">
        <f t="shared" si="14"/>
        <v/>
      </c>
      <c r="Z207" s="289"/>
      <c r="AA207" s="289" t="str">
        <f>VLOOKUP(A207,'[12]LA Data'!$A$35:$F$417,6,0)</f>
        <v>SW</v>
      </c>
    </row>
    <row r="208" spans="1:27" ht="15.75">
      <c r="A208" s="309" t="s">
        <v>426</v>
      </c>
      <c r="B208" s="309" t="s">
        <v>427</v>
      </c>
      <c r="C208" s="309" t="s">
        <v>39</v>
      </c>
      <c r="D208" s="316" t="s">
        <v>428</v>
      </c>
      <c r="E208" s="291">
        <f t="shared" si="16"/>
        <v>2.22823506731</v>
      </c>
      <c r="F208" s="291">
        <f>IF(VLOOKUP($A208,'[12]KI LA Data'!$A$6:$AF$698,F$2,0)/1000000&lt;0,"",VLOOKUP($A208,'[12]KI LA Data'!$A$6:$AF$698,F$2,0)/1000000)</f>
        <v>3.6107235217000003E-2</v>
      </c>
      <c r="G208" s="291">
        <f>VLOOKUP($A208,'[12]KI LA Data'!$A$6:$AF$698,G$2,0)/1000000</f>
        <v>2.192127832093</v>
      </c>
      <c r="H208" s="291">
        <f>VLOOKUP($A208,'[12]KI LA Data'!$A$6:$AF$698,H$2,0)/1000000</f>
        <v>-6.7187446410389997</v>
      </c>
      <c r="I208" s="291">
        <f>VLOOKUP($A208,'[12]KI LA Data'!$A$6:$AF$698,I$2,0)/1000000</f>
        <v>2.0277182446860249</v>
      </c>
      <c r="J208" s="315">
        <f>VLOOKUP($A208,'[12]KI LA Data'!$A$6:$AF$702,J$2,0)</f>
        <v>0.5</v>
      </c>
      <c r="K208" s="317" t="str">
        <f>IF(F208="","",IFERROR(VLOOKUP($A208,'[12]KI LA Data'!$B$6:$AF$701,K$2-K$1,0)/1000000,IF($C208="SC",F208,"")))</f>
        <v/>
      </c>
      <c r="L208" s="291">
        <f>IF(F208="","",IFERROR(VLOOKUP($A208,'[12]KI LA Data'!$C$6:$AF$701,L$2-L$1,0)/1000000,IF($C208="SD",F208,"")))</f>
        <v>3.6107235217000003E-2</v>
      </c>
      <c r="M208" s="317" t="str">
        <f>IF(F208="","",IFERROR(VLOOKUP($A208,'[12]KI LA Data'!$D$6:$AF$701,M$2-M$1,0)/1000000,""))</f>
        <v/>
      </c>
      <c r="N208" s="317" t="str">
        <f>IF(F208="","",IFERROR(VLOOKUP($A208,'[12]KI LA Data'!$E$6:$AF$701,N$2-N$1,0)/1000000,""))</f>
        <v/>
      </c>
      <c r="O208" s="315" t="str">
        <f>IF(F208="","",IFERROR(VLOOKUP($A208,'[12]KI LA Data'!$F$6:$AF$701,O$2-O$1,0)/1000000,""))</f>
        <v/>
      </c>
      <c r="P208" s="317" t="str">
        <f>IFERROR(VLOOKUP($A208,'[12]KI LA Data'!$B$6:$AF$701,P$2-P$1,0)/1000000,IF($C208="SC",G208,""))</f>
        <v/>
      </c>
      <c r="Q208" s="291">
        <f>IFERROR(VLOOKUP($A208,'[12]KI LA Data'!$C$6:$AF$701,Q$2-Q$1,0)/1000000,IF($C208="SD",G208,""))</f>
        <v>2.192127832093</v>
      </c>
      <c r="R208" s="317" t="str">
        <f>IFERROR(VLOOKUP($A208,'[12]KI LA Data'!$D$6:$AF$701,R$2-R$1,0)/1000000,"")</f>
        <v/>
      </c>
      <c r="S208" s="317" t="str">
        <f>IFERROR(VLOOKUP($A208,'[12]KI LA Data'!$E$6:$AF$701,S$2-S$1,0)/1000000,"")</f>
        <v/>
      </c>
      <c r="T208" s="315" t="str">
        <f>IFERROR(VLOOKUP($A208,'[12]KI LA Data'!$F$6:$AF$701,T$2-T$1,0)/1000000,"")</f>
        <v/>
      </c>
      <c r="U208" s="317" t="str">
        <f t="shared" si="15"/>
        <v/>
      </c>
      <c r="V208" s="291">
        <f t="shared" si="15"/>
        <v>2.22823506731</v>
      </c>
      <c r="W208" s="317" t="str">
        <f t="shared" si="15"/>
        <v/>
      </c>
      <c r="X208" s="317" t="str">
        <f t="shared" si="14"/>
        <v/>
      </c>
      <c r="Y208" s="315" t="str">
        <f t="shared" si="14"/>
        <v/>
      </c>
      <c r="Z208" s="289"/>
      <c r="AA208" s="289" t="str">
        <f>VLOOKUP(A208,'[12]LA Data'!$A$35:$F$417,6,0)</f>
        <v>EE</v>
      </c>
    </row>
    <row r="209" spans="1:27" ht="15.75">
      <c r="A209" s="309" t="s">
        <v>504</v>
      </c>
      <c r="B209" s="309" t="s">
        <v>505</v>
      </c>
      <c r="C209" s="309" t="s">
        <v>39</v>
      </c>
      <c r="D209" s="316" t="s">
        <v>506</v>
      </c>
      <c r="E209" s="291">
        <f t="shared" si="16"/>
        <v>2.064963824496</v>
      </c>
      <c r="F209" s="291">
        <v>0</v>
      </c>
      <c r="G209" s="291">
        <f>VLOOKUP($A209,'[12]KI LA Data'!$A$6:$AF$698,G$2,0)/1000000</f>
        <v>2.064963824496</v>
      </c>
      <c r="H209" s="291">
        <f>VLOOKUP($A209,'[12]KI LA Data'!$A$6:$AF$698,H$2,0)/1000000</f>
        <v>-15.40452003915</v>
      </c>
      <c r="I209" s="291">
        <f>VLOOKUP($A209,'[12]KI LA Data'!$A$6:$AF$698,I$2,0)/1000000</f>
        <v>1.9100915376588001</v>
      </c>
      <c r="J209" s="315">
        <f>VLOOKUP($A209,'[12]KI LA Data'!$A$6:$AF$702,J$2,0)</f>
        <v>0.5</v>
      </c>
      <c r="K209" s="317" t="str">
        <f>IF(F209="","",IFERROR(VLOOKUP($A209,'[12]KI LA Data'!$B$6:$AF$701,K$2-K$1,0)/1000000,IF($C209="SC",F209,"")))</f>
        <v/>
      </c>
      <c r="L209" s="291">
        <f>IF(F209="","",IFERROR(VLOOKUP($A209,'[12]KI LA Data'!$C$6:$AF$701,L$2-L$1,0)/1000000,IF($C209="SD",F209,"")))</f>
        <v>0</v>
      </c>
      <c r="M209" s="317" t="str">
        <f>IF(F209="","",IFERROR(VLOOKUP($A209,'[12]KI LA Data'!$D$6:$AF$701,M$2-M$1,0)/1000000,""))</f>
        <v/>
      </c>
      <c r="N209" s="317" t="str">
        <f>IF(F209="","",IFERROR(VLOOKUP($A209,'[12]KI LA Data'!$E$6:$AF$701,N$2-N$1,0)/1000000,""))</f>
        <v/>
      </c>
      <c r="O209" s="315" t="str">
        <f>IF(F209="","",IFERROR(VLOOKUP($A209,'[12]KI LA Data'!$F$6:$AF$701,O$2-O$1,0)/1000000,""))</f>
        <v/>
      </c>
      <c r="P209" s="317" t="str">
        <f>IFERROR(VLOOKUP($A209,'[12]KI LA Data'!$B$6:$AF$701,P$2-P$1,0)/1000000,IF($C209="SC",G209,""))</f>
        <v/>
      </c>
      <c r="Q209" s="291">
        <f>IFERROR(VLOOKUP($A209,'[12]KI LA Data'!$C$6:$AF$701,Q$2-Q$1,0)/1000000,IF($C209="SD",G209,""))</f>
        <v>2.064963824496</v>
      </c>
      <c r="R209" s="317" t="str">
        <f>IFERROR(VLOOKUP($A209,'[12]KI LA Data'!$D$6:$AF$701,R$2-R$1,0)/1000000,"")</f>
        <v/>
      </c>
      <c r="S209" s="317" t="str">
        <f>IFERROR(VLOOKUP($A209,'[12]KI LA Data'!$E$6:$AF$701,S$2-S$1,0)/1000000,"")</f>
        <v/>
      </c>
      <c r="T209" s="315" t="str">
        <f>IFERROR(VLOOKUP($A209,'[12]KI LA Data'!$F$6:$AF$701,T$2-T$1,0)/1000000,"")</f>
        <v/>
      </c>
      <c r="U209" s="317" t="str">
        <f t="shared" si="15"/>
        <v/>
      </c>
      <c r="V209" s="291">
        <f t="shared" si="15"/>
        <v>2.064963824496</v>
      </c>
      <c r="W209" s="317" t="str">
        <f t="shared" si="15"/>
        <v/>
      </c>
      <c r="X209" s="317" t="str">
        <f t="shared" si="14"/>
        <v/>
      </c>
      <c r="Y209" s="315" t="str">
        <f t="shared" si="14"/>
        <v/>
      </c>
      <c r="Z209" s="289"/>
      <c r="AA209" s="289" t="str">
        <f>VLOOKUP(A209,'[12]LA Data'!$A$35:$F$417,6,0)</f>
        <v>SE</v>
      </c>
    </row>
    <row r="210" spans="1:27" ht="15.75">
      <c r="A210" s="309" t="s">
        <v>828</v>
      </c>
      <c r="B210" s="309" t="s">
        <v>829</v>
      </c>
      <c r="C210" s="309" t="s">
        <v>726</v>
      </c>
      <c r="D210" s="316" t="s">
        <v>830</v>
      </c>
      <c r="E210" s="291">
        <f t="shared" si="16"/>
        <v>60.890820570392997</v>
      </c>
      <c r="F210" s="291">
        <f>IF(VLOOKUP($A210,'[12]KI LA Data'!$A$6:$AF$698,F$2,0)/1000000&lt;0,"",VLOOKUP($A210,'[12]KI LA Data'!$A$6:$AF$698,F$2,0)/1000000)</f>
        <v>16.533546707893002</v>
      </c>
      <c r="G210" s="291">
        <f>VLOOKUP($A210,'[12]KI LA Data'!$A$6:$AF$698,G$2,0)/1000000</f>
        <v>44.357273862499994</v>
      </c>
      <c r="H210" s="291">
        <f>VLOOKUP($A210,'[12]KI LA Data'!$A$6:$AF$698,H$2,0)/1000000</f>
        <v>26.538794477333003</v>
      </c>
      <c r="I210" s="291">
        <f>VLOOKUP($A210,'[12]KI LA Data'!$A$6:$AF$698,I$2,0)/1000000</f>
        <v>41.030478322812499</v>
      </c>
      <c r="J210" s="315">
        <f>VLOOKUP($A210,'[12]KI LA Data'!$A$6:$AF$702,J$2,0)</f>
        <v>0</v>
      </c>
      <c r="K210" s="317">
        <f>IF(F210="","",IFERROR(VLOOKUP($A210,'[12]KI LA Data'!$B$6:$AF$701,K$2-K$1,0)/1000000,IF($C210="SC",F210,"")))</f>
        <v>15.087589904145</v>
      </c>
      <c r="L210" s="291">
        <f>IF(F210="","",IFERROR(VLOOKUP($A210,'[12]KI LA Data'!$C$6:$AF$701,L$2-L$1,0)/1000000,IF($C210="SD",F210,"")))</f>
        <v>1.445956803748</v>
      </c>
      <c r="M210" s="317" t="str">
        <f>IF(F210="","",IFERROR(VLOOKUP($A210,'[12]KI LA Data'!$D$6:$AF$701,M$2-M$1,0)/1000000,""))</f>
        <v/>
      </c>
      <c r="N210" s="317" t="str">
        <f>IF(F210="","",IFERROR(VLOOKUP($A210,'[12]KI LA Data'!$E$6:$AF$701,N$2-N$1,0)/1000000,""))</f>
        <v/>
      </c>
      <c r="O210" s="315" t="str">
        <f>IF(F210="","",IFERROR(VLOOKUP($A210,'[12]KI LA Data'!$F$6:$AF$701,O$2-O$1,0)/1000000,""))</f>
        <v/>
      </c>
      <c r="P210" s="317">
        <f>IFERROR(VLOOKUP($A210,'[12]KI LA Data'!$B$6:$AF$701,P$2-P$1,0)/1000000,IF($C210="SC",G210,""))</f>
        <v>37.904228515709001</v>
      </c>
      <c r="Q210" s="291">
        <f>IFERROR(VLOOKUP($A210,'[12]KI LA Data'!$C$6:$AF$701,Q$2-Q$1,0)/1000000,IF($C210="SD",G210,""))</f>
        <v>6.4530453467909998</v>
      </c>
      <c r="R210" s="317" t="str">
        <f>IFERROR(VLOOKUP($A210,'[12]KI LA Data'!$D$6:$AF$701,R$2-R$1,0)/1000000,"")</f>
        <v/>
      </c>
      <c r="S210" s="317" t="str">
        <f>IFERROR(VLOOKUP($A210,'[12]KI LA Data'!$E$6:$AF$701,S$2-S$1,0)/1000000,"")</f>
        <v/>
      </c>
      <c r="T210" s="315" t="str">
        <f>IFERROR(VLOOKUP($A210,'[12]KI LA Data'!$F$6:$AF$701,T$2-T$1,0)/1000000,"")</f>
        <v/>
      </c>
      <c r="U210" s="317">
        <f t="shared" si="15"/>
        <v>52.991818419853999</v>
      </c>
      <c r="V210" s="291">
        <f t="shared" si="15"/>
        <v>7.8990021505389993</v>
      </c>
      <c r="W210" s="317" t="str">
        <f t="shared" si="15"/>
        <v/>
      </c>
      <c r="X210" s="317" t="str">
        <f t="shared" si="14"/>
        <v/>
      </c>
      <c r="Y210" s="315" t="str">
        <f t="shared" si="14"/>
        <v/>
      </c>
      <c r="Z210" s="289"/>
      <c r="AA210" s="289" t="str">
        <f>VLOOKUP(A210,'[12]LA Data'!$A$35:$F$417,6,0)</f>
        <v>NE</v>
      </c>
    </row>
    <row r="211" spans="1:27" ht="15.75">
      <c r="A211" s="309" t="s">
        <v>873</v>
      </c>
      <c r="B211" s="309" t="s">
        <v>874</v>
      </c>
      <c r="C211" s="309" t="s">
        <v>726</v>
      </c>
      <c r="D211" s="316" t="s">
        <v>875</v>
      </c>
      <c r="E211" s="291">
        <f t="shared" si="16"/>
        <v>56.270084970913004</v>
      </c>
      <c r="F211" s="291">
        <f>IF(VLOOKUP($A211,'[12]KI LA Data'!$A$6:$AF$698,F$2,0)/1000000&lt;0,"",VLOOKUP($A211,'[12]KI LA Data'!$A$6:$AF$698,F$2,0)/1000000)</f>
        <v>11.476300932436001</v>
      </c>
      <c r="G211" s="291">
        <f>VLOOKUP($A211,'[12]KI LA Data'!$A$6:$AF$698,G$2,0)/1000000</f>
        <v>44.793784038477007</v>
      </c>
      <c r="H211" s="291">
        <f>VLOOKUP($A211,'[12]KI LA Data'!$A$6:$AF$698,H$2,0)/1000000</f>
        <v>-27.440352189911998</v>
      </c>
      <c r="I211" s="291">
        <f>VLOOKUP($A211,'[12]KI LA Data'!$A$6:$AF$698,I$2,0)/1000000</f>
        <v>41.434250235591236</v>
      </c>
      <c r="J211" s="315">
        <f>VLOOKUP($A211,'[12]KI LA Data'!$A$6:$AF$702,J$2,0)</f>
        <v>0.37988100000000002</v>
      </c>
      <c r="K211" s="317">
        <f>IF(F211="","",IFERROR(VLOOKUP($A211,'[12]KI LA Data'!$B$6:$AF$701,K$2-K$1,0)/1000000,IF($C211="SC",F211,"")))</f>
        <v>10.90515008169</v>
      </c>
      <c r="L211" s="291">
        <f>IF(F211="","",IFERROR(VLOOKUP($A211,'[12]KI LA Data'!$C$6:$AF$701,L$2-L$1,0)/1000000,IF($C211="SD",F211,"")))</f>
        <v>0.57115085074599992</v>
      </c>
      <c r="M211" s="317" t="str">
        <f>IF(F211="","",IFERROR(VLOOKUP($A211,'[12]KI LA Data'!$D$6:$AF$701,M$2-M$1,0)/1000000,""))</f>
        <v/>
      </c>
      <c r="N211" s="317" t="str">
        <f>IF(F211="","",IFERROR(VLOOKUP($A211,'[12]KI LA Data'!$E$6:$AF$701,N$2-N$1,0)/1000000,""))</f>
        <v/>
      </c>
      <c r="O211" s="315" t="str">
        <f>IF(F211="","",IFERROR(VLOOKUP($A211,'[12]KI LA Data'!$F$6:$AF$701,O$2-O$1,0)/1000000,""))</f>
        <v/>
      </c>
      <c r="P211" s="317">
        <f>IFERROR(VLOOKUP($A211,'[12]KI LA Data'!$B$6:$AF$701,P$2-P$1,0)/1000000,IF($C211="SC",G211,""))</f>
        <v>37.163534524204998</v>
      </c>
      <c r="Q211" s="291">
        <f>IFERROR(VLOOKUP($A211,'[12]KI LA Data'!$C$6:$AF$701,Q$2-Q$1,0)/1000000,IF($C211="SD",G211,""))</f>
        <v>7.6302495142719993</v>
      </c>
      <c r="R211" s="317" t="str">
        <f>IFERROR(VLOOKUP($A211,'[12]KI LA Data'!$D$6:$AF$701,R$2-R$1,0)/1000000,"")</f>
        <v/>
      </c>
      <c r="S211" s="317" t="str">
        <f>IFERROR(VLOOKUP($A211,'[12]KI LA Data'!$E$6:$AF$701,S$2-S$1,0)/1000000,"")</f>
        <v/>
      </c>
      <c r="T211" s="315" t="str">
        <f>IFERROR(VLOOKUP($A211,'[12]KI LA Data'!$F$6:$AF$701,T$2-T$1,0)/1000000,"")</f>
        <v/>
      </c>
      <c r="U211" s="317">
        <f t="shared" si="15"/>
        <v>48.068684605895001</v>
      </c>
      <c r="V211" s="291">
        <f t="shared" si="15"/>
        <v>8.2014003650179994</v>
      </c>
      <c r="W211" s="317" t="str">
        <f t="shared" si="15"/>
        <v/>
      </c>
      <c r="X211" s="317" t="str">
        <f t="shared" si="14"/>
        <v/>
      </c>
      <c r="Y211" s="315" t="str">
        <f t="shared" si="14"/>
        <v/>
      </c>
      <c r="Z211" s="289"/>
      <c r="AA211" s="289" t="str">
        <f>VLOOKUP(A211,'[12]LA Data'!$A$35:$F$417,6,0)</f>
        <v>SE</v>
      </c>
    </row>
    <row r="212" spans="1:27" ht="15.75">
      <c r="A212" s="309" t="s">
        <v>450</v>
      </c>
      <c r="B212" s="309" t="s">
        <v>451</v>
      </c>
      <c r="C212" s="309" t="s">
        <v>39</v>
      </c>
      <c r="D212" s="316" t="s">
        <v>452</v>
      </c>
      <c r="E212" s="291">
        <f t="shared" si="16"/>
        <v>1.2397942405269999</v>
      </c>
      <c r="F212" s="291">
        <v>0</v>
      </c>
      <c r="G212" s="291">
        <f>VLOOKUP($A212,'[12]KI LA Data'!$A$6:$AF$698,G$2,0)/1000000</f>
        <v>1.2397942405269999</v>
      </c>
      <c r="H212" s="291">
        <f>VLOOKUP($A212,'[12]KI LA Data'!$A$6:$AF$698,H$2,0)/1000000</f>
        <v>-15.949112221727001</v>
      </c>
      <c r="I212" s="291">
        <f>VLOOKUP($A212,'[12]KI LA Data'!$A$6:$AF$698,I$2,0)/1000000</f>
        <v>1.1468096724874752</v>
      </c>
      <c r="J212" s="315">
        <f>VLOOKUP($A212,'[12]KI LA Data'!$A$6:$AF$702,J$2,0)</f>
        <v>0.5</v>
      </c>
      <c r="K212" s="317" t="str">
        <f>IF(F212="","",IFERROR(VLOOKUP($A212,'[12]KI LA Data'!$B$6:$AF$701,K$2-K$1,0)/1000000,IF($C212="SC",F212,"")))</f>
        <v/>
      </c>
      <c r="L212" s="291">
        <f>IF(F212="","",IFERROR(VLOOKUP($A212,'[12]KI LA Data'!$C$6:$AF$701,L$2-L$1,0)/1000000,IF($C212="SD",F212,"")))</f>
        <v>0</v>
      </c>
      <c r="M212" s="317" t="str">
        <f>IF(F212="","",IFERROR(VLOOKUP($A212,'[12]KI LA Data'!$D$6:$AF$701,M$2-M$1,0)/1000000,""))</f>
        <v/>
      </c>
      <c r="N212" s="317" t="str">
        <f>IF(F212="","",IFERROR(VLOOKUP($A212,'[12]KI LA Data'!$E$6:$AF$701,N$2-N$1,0)/1000000,""))</f>
        <v/>
      </c>
      <c r="O212" s="315" t="str">
        <f>IF(F212="","",IFERROR(VLOOKUP($A212,'[12]KI LA Data'!$F$6:$AF$701,O$2-O$1,0)/1000000,""))</f>
        <v/>
      </c>
      <c r="P212" s="317" t="str">
        <f>IFERROR(VLOOKUP($A212,'[12]KI LA Data'!$B$6:$AF$701,P$2-P$1,0)/1000000,IF($C212="SC",G212,""))</f>
        <v/>
      </c>
      <c r="Q212" s="291">
        <f>IFERROR(VLOOKUP($A212,'[12]KI LA Data'!$C$6:$AF$701,Q$2-Q$1,0)/1000000,IF($C212="SD",G212,""))</f>
        <v>1.2397942405269999</v>
      </c>
      <c r="R212" s="317" t="str">
        <f>IFERROR(VLOOKUP($A212,'[12]KI LA Data'!$D$6:$AF$701,R$2-R$1,0)/1000000,"")</f>
        <v/>
      </c>
      <c r="S212" s="317" t="str">
        <f>IFERROR(VLOOKUP($A212,'[12]KI LA Data'!$E$6:$AF$701,S$2-S$1,0)/1000000,"")</f>
        <v/>
      </c>
      <c r="T212" s="315" t="str">
        <f>IFERROR(VLOOKUP($A212,'[12]KI LA Data'!$F$6:$AF$701,T$2-T$1,0)/1000000,"")</f>
        <v/>
      </c>
      <c r="U212" s="317" t="str">
        <f t="shared" si="15"/>
        <v/>
      </c>
      <c r="V212" s="291">
        <f t="shared" si="15"/>
        <v>1.2397942405269999</v>
      </c>
      <c r="W212" s="317" t="str">
        <f t="shared" si="15"/>
        <v/>
      </c>
      <c r="X212" s="317" t="str">
        <f t="shared" si="14"/>
        <v/>
      </c>
      <c r="Y212" s="315" t="str">
        <f t="shared" si="14"/>
        <v/>
      </c>
      <c r="Z212" s="289"/>
      <c r="AA212" s="289" t="str">
        <f>VLOOKUP(A212,'[12]LA Data'!$A$35:$F$417,6,0)</f>
        <v>SE</v>
      </c>
    </row>
    <row r="213" spans="1:27" ht="15.75">
      <c r="A213" s="309" t="s">
        <v>96</v>
      </c>
      <c r="B213" s="309" t="s">
        <v>97</v>
      </c>
      <c r="C213" s="309" t="s">
        <v>39</v>
      </c>
      <c r="D213" s="316" t="s">
        <v>98</v>
      </c>
      <c r="E213" s="291">
        <f t="shared" si="16"/>
        <v>3.9455177264199999</v>
      </c>
      <c r="F213" s="291">
        <f>IF(VLOOKUP($A213,'[12]KI LA Data'!$A$6:$AF$698,F$2,0)/1000000&lt;0,"",VLOOKUP($A213,'[12]KI LA Data'!$A$6:$AF$698,F$2,0)/1000000)</f>
        <v>9.2375325359999996E-2</v>
      </c>
      <c r="G213" s="291">
        <f>VLOOKUP($A213,'[12]KI LA Data'!$A$6:$AF$698,G$2,0)/1000000</f>
        <v>3.8531424010599999</v>
      </c>
      <c r="H213" s="291">
        <f>VLOOKUP($A213,'[12]KI LA Data'!$A$6:$AF$698,H$2,0)/1000000</f>
        <v>-22.424247290318</v>
      </c>
      <c r="I213" s="291">
        <f>VLOOKUP($A213,'[12]KI LA Data'!$A$6:$AF$698,I$2,0)/1000000</f>
        <v>3.5641567209805003</v>
      </c>
      <c r="J213" s="315">
        <f>VLOOKUP($A213,'[12]KI LA Data'!$A$6:$AF$702,J$2,0)</f>
        <v>0.5</v>
      </c>
      <c r="K213" s="317" t="str">
        <f>IF(F213="","",IFERROR(VLOOKUP($A213,'[12]KI LA Data'!$B$6:$AF$701,K$2-K$1,0)/1000000,IF($C213="SC",F213,"")))</f>
        <v/>
      </c>
      <c r="L213" s="291">
        <f>IF(F213="","",IFERROR(VLOOKUP($A213,'[12]KI LA Data'!$C$6:$AF$701,L$2-L$1,0)/1000000,IF($C213="SD",F213,"")))</f>
        <v>9.2375325359999996E-2</v>
      </c>
      <c r="M213" s="317" t="str">
        <f>IF(F213="","",IFERROR(VLOOKUP($A213,'[12]KI LA Data'!$D$6:$AF$701,M$2-M$1,0)/1000000,""))</f>
        <v/>
      </c>
      <c r="N213" s="317" t="str">
        <f>IF(F213="","",IFERROR(VLOOKUP($A213,'[12]KI LA Data'!$E$6:$AF$701,N$2-N$1,0)/1000000,""))</f>
        <v/>
      </c>
      <c r="O213" s="315" t="str">
        <f>IF(F213="","",IFERROR(VLOOKUP($A213,'[12]KI LA Data'!$F$6:$AF$701,O$2-O$1,0)/1000000,""))</f>
        <v/>
      </c>
      <c r="P213" s="317" t="str">
        <f>IFERROR(VLOOKUP($A213,'[12]KI LA Data'!$B$6:$AF$701,P$2-P$1,0)/1000000,IF($C213="SC",G213,""))</f>
        <v/>
      </c>
      <c r="Q213" s="291">
        <f>IFERROR(VLOOKUP($A213,'[12]KI LA Data'!$C$6:$AF$701,Q$2-Q$1,0)/1000000,IF($C213="SD",G213,""))</f>
        <v>3.8531424010599999</v>
      </c>
      <c r="R213" s="317" t="str">
        <f>IFERROR(VLOOKUP($A213,'[12]KI LA Data'!$D$6:$AF$701,R$2-R$1,0)/1000000,"")</f>
        <v/>
      </c>
      <c r="S213" s="317" t="str">
        <f>IFERROR(VLOOKUP($A213,'[12]KI LA Data'!$E$6:$AF$701,S$2-S$1,0)/1000000,"")</f>
        <v/>
      </c>
      <c r="T213" s="315" t="str">
        <f>IFERROR(VLOOKUP($A213,'[12]KI LA Data'!$F$6:$AF$701,T$2-T$1,0)/1000000,"")</f>
        <v/>
      </c>
      <c r="U213" s="317" t="str">
        <f t="shared" si="15"/>
        <v/>
      </c>
      <c r="V213" s="291">
        <f t="shared" si="15"/>
        <v>3.9455177264199999</v>
      </c>
      <c r="W213" s="317" t="str">
        <f t="shared" si="15"/>
        <v/>
      </c>
      <c r="X213" s="317" t="str">
        <f t="shared" si="14"/>
        <v/>
      </c>
      <c r="Y213" s="315" t="str">
        <f t="shared" si="14"/>
        <v/>
      </c>
      <c r="Z213" s="289"/>
      <c r="AA213" s="289" t="str">
        <f>VLOOKUP(A213,'[12]LA Data'!$A$35:$F$417,6,0)</f>
        <v>SE</v>
      </c>
    </row>
    <row r="214" spans="1:27" ht="15.75">
      <c r="A214" s="309" t="s">
        <v>354</v>
      </c>
      <c r="B214" s="309" t="s">
        <v>355</v>
      </c>
      <c r="C214" s="309" t="s">
        <v>39</v>
      </c>
      <c r="D214" s="316" t="s">
        <v>356</v>
      </c>
      <c r="E214" s="291">
        <f t="shared" si="16"/>
        <v>4.1373907712700007</v>
      </c>
      <c r="F214" s="291">
        <f>IF(VLOOKUP($A214,'[12]KI LA Data'!$A$6:$AF$698,F$2,0)/1000000&lt;0,"",VLOOKUP($A214,'[12]KI LA Data'!$A$6:$AF$698,F$2,0)/1000000)</f>
        <v>0.59237422171199994</v>
      </c>
      <c r="G214" s="291">
        <f>VLOOKUP($A214,'[12]KI LA Data'!$A$6:$AF$698,G$2,0)/1000000</f>
        <v>3.5450165495580004</v>
      </c>
      <c r="H214" s="291">
        <f>VLOOKUP($A214,'[12]KI LA Data'!$A$6:$AF$698,H$2,0)/1000000</f>
        <v>-11.147341637693</v>
      </c>
      <c r="I214" s="291">
        <f>VLOOKUP($A214,'[12]KI LA Data'!$A$6:$AF$698,I$2,0)/1000000</f>
        <v>3.2791403083411503</v>
      </c>
      <c r="J214" s="315">
        <f>VLOOKUP($A214,'[12]KI LA Data'!$A$6:$AF$702,J$2,0)</f>
        <v>0.5</v>
      </c>
      <c r="K214" s="317" t="str">
        <f>IF(F214="","",IFERROR(VLOOKUP($A214,'[12]KI LA Data'!$B$6:$AF$701,K$2-K$1,0)/1000000,IF($C214="SC",F214,"")))</f>
        <v/>
      </c>
      <c r="L214" s="291">
        <f>IF(F214="","",IFERROR(VLOOKUP($A214,'[12]KI LA Data'!$C$6:$AF$701,L$2-L$1,0)/1000000,IF($C214="SD",F214,"")))</f>
        <v>0.59237422171199994</v>
      </c>
      <c r="M214" s="317" t="str">
        <f>IF(F214="","",IFERROR(VLOOKUP($A214,'[12]KI LA Data'!$D$6:$AF$701,M$2-M$1,0)/1000000,""))</f>
        <v/>
      </c>
      <c r="N214" s="317" t="str">
        <f>IF(F214="","",IFERROR(VLOOKUP($A214,'[12]KI LA Data'!$E$6:$AF$701,N$2-N$1,0)/1000000,""))</f>
        <v/>
      </c>
      <c r="O214" s="315" t="str">
        <f>IF(F214="","",IFERROR(VLOOKUP($A214,'[12]KI LA Data'!$F$6:$AF$701,O$2-O$1,0)/1000000,""))</f>
        <v/>
      </c>
      <c r="P214" s="317" t="str">
        <f>IFERROR(VLOOKUP($A214,'[12]KI LA Data'!$B$6:$AF$701,P$2-P$1,0)/1000000,IF($C214="SC",G214,""))</f>
        <v/>
      </c>
      <c r="Q214" s="291">
        <f>IFERROR(VLOOKUP($A214,'[12]KI LA Data'!$C$6:$AF$701,Q$2-Q$1,0)/1000000,IF($C214="SD",G214,""))</f>
        <v>3.5450165495580004</v>
      </c>
      <c r="R214" s="317" t="str">
        <f>IFERROR(VLOOKUP($A214,'[12]KI LA Data'!$D$6:$AF$701,R$2-R$1,0)/1000000,"")</f>
        <v/>
      </c>
      <c r="S214" s="317" t="str">
        <f>IFERROR(VLOOKUP($A214,'[12]KI LA Data'!$E$6:$AF$701,S$2-S$1,0)/1000000,"")</f>
        <v/>
      </c>
      <c r="T214" s="315" t="str">
        <f>IFERROR(VLOOKUP($A214,'[12]KI LA Data'!$F$6:$AF$701,T$2-T$1,0)/1000000,"")</f>
        <v/>
      </c>
      <c r="U214" s="317" t="str">
        <f t="shared" si="15"/>
        <v/>
      </c>
      <c r="V214" s="291">
        <f t="shared" si="15"/>
        <v>4.1373907712700007</v>
      </c>
      <c r="W214" s="317" t="str">
        <f t="shared" si="15"/>
        <v/>
      </c>
      <c r="X214" s="317" t="str">
        <f t="shared" si="14"/>
        <v/>
      </c>
      <c r="Y214" s="315" t="str">
        <f t="shared" si="14"/>
        <v/>
      </c>
      <c r="Z214" s="289"/>
      <c r="AA214" s="289" t="str">
        <f>VLOOKUP(A214,'[12]LA Data'!$A$35:$F$417,6,0)</f>
        <v>EM</v>
      </c>
    </row>
    <row r="215" spans="1:27" ht="15.75">
      <c r="A215" s="309" t="s">
        <v>590</v>
      </c>
      <c r="B215" s="309" t="s">
        <v>591</v>
      </c>
      <c r="C215" s="309" t="s">
        <v>531</v>
      </c>
      <c r="D215" s="316" t="s">
        <v>592</v>
      </c>
      <c r="E215" s="291">
        <f t="shared" si="16"/>
        <v>122.52357238214501</v>
      </c>
      <c r="F215" s="291">
        <f>IF(VLOOKUP($A215,'[12]KI LA Data'!$A$6:$AF$698,F$2,0)/1000000&lt;0,"",VLOOKUP($A215,'[12]KI LA Data'!$A$6:$AF$698,F$2,0)/1000000)</f>
        <v>35.393712993744998</v>
      </c>
      <c r="G215" s="291">
        <f>VLOOKUP($A215,'[12]KI LA Data'!$A$6:$AF$698,G$2,0)/1000000</f>
        <v>87.129859388400007</v>
      </c>
      <c r="H215" s="291">
        <f>VLOOKUP($A215,'[12]KI LA Data'!$A$6:$AF$698,H$2,0)/1000000</f>
        <v>16.827617040433001</v>
      </c>
      <c r="I215" s="291">
        <f>VLOOKUP($A215,'[12]KI LA Data'!$A$6:$AF$698,I$2,0)/1000000</f>
        <v>80.595119934270016</v>
      </c>
      <c r="J215" s="315">
        <f>VLOOKUP($A215,'[12]KI LA Data'!$A$6:$AF$702,J$2,0)</f>
        <v>0</v>
      </c>
      <c r="K215" s="317">
        <f>IF(F215="","",IFERROR(VLOOKUP($A215,'[12]KI LA Data'!$B$6:$AF$701,K$2-K$1,0)/1000000,IF($C215="SC",F215,"")))</f>
        <v>32.246146453614998</v>
      </c>
      <c r="L215" s="291">
        <f>IF(F215="","",IFERROR(VLOOKUP($A215,'[12]KI LA Data'!$C$6:$AF$701,L$2-L$1,0)/1000000,IF($C215="SD",F215,"")))</f>
        <v>3.1475665401300001</v>
      </c>
      <c r="M215" s="317" t="str">
        <f>IF(F215="","",IFERROR(VLOOKUP($A215,'[12]KI LA Data'!$D$6:$AF$701,M$2-M$1,0)/1000000,""))</f>
        <v/>
      </c>
      <c r="N215" s="317" t="str">
        <f>IF(F215="","",IFERROR(VLOOKUP($A215,'[12]KI LA Data'!$E$6:$AF$701,N$2-N$1,0)/1000000,""))</f>
        <v/>
      </c>
      <c r="O215" s="315" t="str">
        <f>IF(F215="","",IFERROR(VLOOKUP($A215,'[12]KI LA Data'!$F$6:$AF$701,O$2-O$1,0)/1000000,""))</f>
        <v/>
      </c>
      <c r="P215" s="317">
        <f>IFERROR(VLOOKUP($A215,'[12]KI LA Data'!$B$6:$AF$701,P$2-P$1,0)/1000000,IF($C215="SC",G215,""))</f>
        <v>73.89335128603301</v>
      </c>
      <c r="Q215" s="291">
        <f>IFERROR(VLOOKUP($A215,'[12]KI LA Data'!$C$6:$AF$701,Q$2-Q$1,0)/1000000,IF($C215="SD",G215,""))</f>
        <v>13.236508102367001</v>
      </c>
      <c r="R215" s="317" t="str">
        <f>IFERROR(VLOOKUP($A215,'[12]KI LA Data'!$D$6:$AF$701,R$2-R$1,0)/1000000,"")</f>
        <v/>
      </c>
      <c r="S215" s="317" t="str">
        <f>IFERROR(VLOOKUP($A215,'[12]KI LA Data'!$E$6:$AF$701,S$2-S$1,0)/1000000,"")</f>
        <v/>
      </c>
      <c r="T215" s="315" t="str">
        <f>IFERROR(VLOOKUP($A215,'[12]KI LA Data'!$F$6:$AF$701,T$2-T$1,0)/1000000,"")</f>
        <v/>
      </c>
      <c r="U215" s="317">
        <f t="shared" si="15"/>
        <v>106.13949773964801</v>
      </c>
      <c r="V215" s="291">
        <f t="shared" si="15"/>
        <v>16.384074642497001</v>
      </c>
      <c r="W215" s="317" t="str">
        <f t="shared" si="15"/>
        <v/>
      </c>
      <c r="X215" s="317" t="str">
        <f t="shared" si="14"/>
        <v/>
      </c>
      <c r="Y215" s="315" t="str">
        <f t="shared" si="14"/>
        <v/>
      </c>
      <c r="Z215" s="289"/>
      <c r="AA215" s="289" t="str">
        <f>VLOOKUP(A215,'[12]LA Data'!$A$35:$F$417,6,0)</f>
        <v>NE</v>
      </c>
    </row>
    <row r="216" spans="1:27" ht="15.75">
      <c r="A216" s="309" t="s">
        <v>402</v>
      </c>
      <c r="B216" s="309" t="s">
        <v>403</v>
      </c>
      <c r="C216" s="309" t="s">
        <v>39</v>
      </c>
      <c r="D216" s="316" t="s">
        <v>404</v>
      </c>
      <c r="E216" s="291">
        <f t="shared" si="16"/>
        <v>4.1899745458050006</v>
      </c>
      <c r="F216" s="291">
        <f>IF(VLOOKUP($A216,'[12]KI LA Data'!$A$6:$AF$698,F$2,0)/1000000&lt;0,"",VLOOKUP($A216,'[12]KI LA Data'!$A$6:$AF$698,F$2,0)/1000000)</f>
        <v>0.58877937821500004</v>
      </c>
      <c r="G216" s="291">
        <f>VLOOKUP($A216,'[12]KI LA Data'!$A$6:$AF$698,G$2,0)/1000000</f>
        <v>3.6011951675900002</v>
      </c>
      <c r="H216" s="291">
        <f>VLOOKUP($A216,'[12]KI LA Data'!$A$6:$AF$698,H$2,0)/1000000</f>
        <v>-9.2696715529900011</v>
      </c>
      <c r="I216" s="291">
        <f>VLOOKUP($A216,'[12]KI LA Data'!$A$6:$AF$698,I$2,0)/1000000</f>
        <v>3.3311055300207499</v>
      </c>
      <c r="J216" s="315">
        <f>VLOOKUP($A216,'[12]KI LA Data'!$A$6:$AF$702,J$2,0)</f>
        <v>0.5</v>
      </c>
      <c r="K216" s="317" t="str">
        <f>IF(F216="","",IFERROR(VLOOKUP($A216,'[12]KI LA Data'!$B$6:$AF$701,K$2-K$1,0)/1000000,IF($C216="SC",F216,"")))</f>
        <v/>
      </c>
      <c r="L216" s="291">
        <f>IF(F216="","",IFERROR(VLOOKUP($A216,'[12]KI LA Data'!$C$6:$AF$701,L$2-L$1,0)/1000000,IF($C216="SD",F216,"")))</f>
        <v>0.58877937821500004</v>
      </c>
      <c r="M216" s="317" t="str">
        <f>IF(F216="","",IFERROR(VLOOKUP($A216,'[12]KI LA Data'!$D$6:$AF$701,M$2-M$1,0)/1000000,""))</f>
        <v/>
      </c>
      <c r="N216" s="317" t="str">
        <f>IF(F216="","",IFERROR(VLOOKUP($A216,'[12]KI LA Data'!$E$6:$AF$701,N$2-N$1,0)/1000000,""))</f>
        <v/>
      </c>
      <c r="O216" s="315" t="str">
        <f>IF(F216="","",IFERROR(VLOOKUP($A216,'[12]KI LA Data'!$F$6:$AF$701,O$2-O$1,0)/1000000,""))</f>
        <v/>
      </c>
      <c r="P216" s="317" t="str">
        <f>IFERROR(VLOOKUP($A216,'[12]KI LA Data'!$B$6:$AF$701,P$2-P$1,0)/1000000,IF($C216="SC",G216,""))</f>
        <v/>
      </c>
      <c r="Q216" s="291">
        <f>IFERROR(VLOOKUP($A216,'[12]KI LA Data'!$C$6:$AF$701,Q$2-Q$1,0)/1000000,IF($C216="SD",G216,""))</f>
        <v>3.6011951675900002</v>
      </c>
      <c r="R216" s="317" t="str">
        <f>IFERROR(VLOOKUP($A216,'[12]KI LA Data'!$D$6:$AF$701,R$2-R$1,0)/1000000,"")</f>
        <v/>
      </c>
      <c r="S216" s="317" t="str">
        <f>IFERROR(VLOOKUP($A216,'[12]KI LA Data'!$E$6:$AF$701,S$2-S$1,0)/1000000,"")</f>
        <v/>
      </c>
      <c r="T216" s="315" t="str">
        <f>IFERROR(VLOOKUP($A216,'[12]KI LA Data'!$F$6:$AF$701,T$2-T$1,0)/1000000,"")</f>
        <v/>
      </c>
      <c r="U216" s="317" t="str">
        <f t="shared" si="15"/>
        <v/>
      </c>
      <c r="V216" s="291">
        <f t="shared" si="15"/>
        <v>4.1899745458050006</v>
      </c>
      <c r="W216" s="317" t="str">
        <f t="shared" si="15"/>
        <v/>
      </c>
      <c r="X216" s="317" t="str">
        <f t="shared" si="14"/>
        <v/>
      </c>
      <c r="Y216" s="315" t="str">
        <f t="shared" si="14"/>
        <v/>
      </c>
      <c r="Z216" s="289"/>
      <c r="AA216" s="289" t="str">
        <f>VLOOKUP(A216,'[12]LA Data'!$A$35:$F$417,6,0)</f>
        <v>WM</v>
      </c>
    </row>
    <row r="217" spans="1:27" ht="15.75">
      <c r="A217" s="309" t="s">
        <v>709</v>
      </c>
      <c r="B217" s="309" t="s">
        <v>710</v>
      </c>
      <c r="C217" s="309" t="s">
        <v>626</v>
      </c>
      <c r="D217" s="316" t="s">
        <v>711</v>
      </c>
      <c r="E217" s="291">
        <f t="shared" si="16"/>
        <v>153.859612305967</v>
      </c>
      <c r="F217" s="291">
        <f>IF(VLOOKUP($A217,'[12]KI LA Data'!$A$6:$AF$698,F$2,0)/1000000&lt;0,"",VLOOKUP($A217,'[12]KI LA Data'!$A$6:$AF$698,F$2,0)/1000000)</f>
        <v>46.411746931469999</v>
      </c>
      <c r="G217" s="291">
        <f>VLOOKUP($A217,'[12]KI LA Data'!$A$6:$AF$698,G$2,0)/1000000</f>
        <v>107.447865374497</v>
      </c>
      <c r="H217" s="291">
        <f>VLOOKUP($A217,'[12]KI LA Data'!$A$6:$AF$698,H$2,0)/1000000</f>
        <v>71.640760823971007</v>
      </c>
      <c r="I217" s="291">
        <f>VLOOKUP($A217,'[12]KI LA Data'!$A$6:$AF$698,I$2,0)/1000000</f>
        <v>99.389275471409718</v>
      </c>
      <c r="J217" s="315">
        <f>VLOOKUP($A217,'[12]KI LA Data'!$A$6:$AF$702,J$2,0)</f>
        <v>0</v>
      </c>
      <c r="K217" s="317">
        <f>IF(F217="","",IFERROR(VLOOKUP($A217,'[12]KI LA Data'!$B$6:$AF$701,K$2-K$1,0)/1000000,IF($C217="SC",F217,"")))</f>
        <v>39.473826900927996</v>
      </c>
      <c r="L217" s="291">
        <f>IF(F217="","",IFERROR(VLOOKUP($A217,'[12]KI LA Data'!$C$6:$AF$701,L$2-L$1,0)/1000000,IF($C217="SD",F217,"")))</f>
        <v>6.9379200305420001</v>
      </c>
      <c r="M217" s="317" t="str">
        <f>IF(F217="","",IFERROR(VLOOKUP($A217,'[12]KI LA Data'!$D$6:$AF$701,M$2-M$1,0)/1000000,""))</f>
        <v/>
      </c>
      <c r="N217" s="317" t="str">
        <f>IF(F217="","",IFERROR(VLOOKUP($A217,'[12]KI LA Data'!$E$6:$AF$701,N$2-N$1,0)/1000000,""))</f>
        <v/>
      </c>
      <c r="O217" s="315" t="str">
        <f>IF(F217="","",IFERROR(VLOOKUP($A217,'[12]KI LA Data'!$F$6:$AF$701,O$2-O$1,0)/1000000,""))</f>
        <v/>
      </c>
      <c r="P217" s="317">
        <f>IFERROR(VLOOKUP($A217,'[12]KI LA Data'!$B$6:$AF$701,P$2-P$1,0)/1000000,IF($C217="SC",G217,""))</f>
        <v>84.241835282524008</v>
      </c>
      <c r="Q217" s="291">
        <f>IFERROR(VLOOKUP($A217,'[12]KI LA Data'!$C$6:$AF$701,Q$2-Q$1,0)/1000000,IF($C217="SD",G217,""))</f>
        <v>23.206030091974</v>
      </c>
      <c r="R217" s="317" t="str">
        <f>IFERROR(VLOOKUP($A217,'[12]KI LA Data'!$D$6:$AF$701,R$2-R$1,0)/1000000,"")</f>
        <v/>
      </c>
      <c r="S217" s="317" t="str">
        <f>IFERROR(VLOOKUP($A217,'[12]KI LA Data'!$E$6:$AF$701,S$2-S$1,0)/1000000,"")</f>
        <v/>
      </c>
      <c r="T217" s="315" t="str">
        <f>IFERROR(VLOOKUP($A217,'[12]KI LA Data'!$F$6:$AF$701,T$2-T$1,0)/1000000,"")</f>
        <v/>
      </c>
      <c r="U217" s="317">
        <f t="shared" si="15"/>
        <v>123.715662183452</v>
      </c>
      <c r="V217" s="291">
        <f t="shared" si="15"/>
        <v>30.143950122515999</v>
      </c>
      <c r="W217" s="317" t="str">
        <f t="shared" si="15"/>
        <v/>
      </c>
      <c r="X217" s="317" t="str">
        <f t="shared" si="14"/>
        <v/>
      </c>
      <c r="Y217" s="315" t="str">
        <f t="shared" si="14"/>
        <v/>
      </c>
      <c r="Z217" s="289"/>
      <c r="AA217" s="289" t="str">
        <f>VLOOKUP(A217,'[12]LA Data'!$A$35:$F$417,6,0)</f>
        <v>L</v>
      </c>
    </row>
    <row r="218" spans="1:27" ht="15.75">
      <c r="A218" s="309" t="s">
        <v>741</v>
      </c>
      <c r="B218" s="309" t="s">
        <v>742</v>
      </c>
      <c r="C218" s="309" t="s">
        <v>730</v>
      </c>
      <c r="D218" s="316" t="s">
        <v>743</v>
      </c>
      <c r="E218" s="291">
        <f t="shared" si="16"/>
        <v>207.45930989384399</v>
      </c>
      <c r="F218" s="291">
        <f>IF(VLOOKUP($A218,'[12]KI LA Data'!$A$6:$AF$698,F$2,0)/1000000&lt;0,"",VLOOKUP($A218,'[12]KI LA Data'!$A$6:$AF$698,F$2,0)/1000000)</f>
        <v>58.034962952522001</v>
      </c>
      <c r="G218" s="291">
        <f>VLOOKUP($A218,'[12]KI LA Data'!$A$6:$AF$698,G$2,0)/1000000</f>
        <v>149.424346941322</v>
      </c>
      <c r="H218" s="291">
        <f>VLOOKUP($A218,'[12]KI LA Data'!$A$6:$AF$698,H$2,0)/1000000</f>
        <v>123.19101205204799</v>
      </c>
      <c r="I218" s="291">
        <f>VLOOKUP($A218,'[12]KI LA Data'!$A$6:$AF$698,I$2,0)/1000000</f>
        <v>138.21752092072285</v>
      </c>
      <c r="J218" s="315">
        <f>VLOOKUP($A218,'[12]KI LA Data'!$A$6:$AF$702,J$2,0)</f>
        <v>0</v>
      </c>
      <c r="K218" s="317">
        <f>IF(F218="","",IFERROR(VLOOKUP($A218,'[12]KI LA Data'!$B$6:$AF$701,K$2-K$1,0)/1000000,IF($C218="SC",F218,"")))</f>
        <v>53.535759164483999</v>
      </c>
      <c r="L218" s="291" t="str">
        <f>IF(F218="","",IFERROR(VLOOKUP($A218,'[12]KI LA Data'!$C$6:$AF$701,L$2-L$1,0)/1000000,IF($C218="SD",F218,"")))</f>
        <v/>
      </c>
      <c r="M218" s="317">
        <f>IF(F218="","",IFERROR(VLOOKUP($A218,'[12]KI LA Data'!$D$6:$AF$701,M$2-M$1,0)/1000000,""))</f>
        <v>4.4992037880380007</v>
      </c>
      <c r="N218" s="317" t="str">
        <f>IF(F218="","",IFERROR(VLOOKUP($A218,'[12]KI LA Data'!$E$6:$AF$701,N$2-N$1,0)/1000000,""))</f>
        <v/>
      </c>
      <c r="O218" s="315" t="str">
        <f>IF(F218="","",IFERROR(VLOOKUP($A218,'[12]KI LA Data'!$F$6:$AF$701,O$2-O$1,0)/1000000,""))</f>
        <v/>
      </c>
      <c r="P218" s="317">
        <f>IFERROR(VLOOKUP($A218,'[12]KI LA Data'!$B$6:$AF$701,P$2-P$1,0)/1000000,IF($C218="SC",G218,""))</f>
        <v>141.82467576317399</v>
      </c>
      <c r="Q218" s="291" t="str">
        <f>IFERROR(VLOOKUP($A218,'[12]KI LA Data'!$C$6:$AF$701,Q$2-Q$1,0)/1000000,IF($C218="SD",G218,""))</f>
        <v/>
      </c>
      <c r="R218" s="317">
        <f>IFERROR(VLOOKUP($A218,'[12]KI LA Data'!$D$6:$AF$701,R$2-R$1,0)/1000000,"")</f>
        <v>7.5996711781470001</v>
      </c>
      <c r="S218" s="317" t="str">
        <f>IFERROR(VLOOKUP($A218,'[12]KI LA Data'!$E$6:$AF$701,S$2-S$1,0)/1000000,"")</f>
        <v/>
      </c>
      <c r="T218" s="315" t="str">
        <f>IFERROR(VLOOKUP($A218,'[12]KI LA Data'!$F$6:$AF$701,T$2-T$1,0)/1000000,"")</f>
        <v/>
      </c>
      <c r="U218" s="317">
        <f t="shared" si="15"/>
        <v>195.36043492765799</v>
      </c>
      <c r="V218" s="291" t="str">
        <f t="shared" si="15"/>
        <v/>
      </c>
      <c r="W218" s="317">
        <f t="shared" si="15"/>
        <v>12.098874966185001</v>
      </c>
      <c r="X218" s="317" t="str">
        <f t="shared" si="14"/>
        <v/>
      </c>
      <c r="Y218" s="315" t="str">
        <f t="shared" si="14"/>
        <v/>
      </c>
      <c r="Z218" s="289"/>
      <c r="AA218" s="289" t="str">
        <f>VLOOKUP(A218,'[12]LA Data'!$A$35:$F$417,6,0)</f>
        <v>EE</v>
      </c>
    </row>
    <row r="219" spans="1:27" ht="15.75">
      <c r="A219" s="309" t="s">
        <v>903</v>
      </c>
      <c r="B219" s="309" t="s">
        <v>904</v>
      </c>
      <c r="C219" s="309" t="s">
        <v>39</v>
      </c>
      <c r="D219" s="316" t="s">
        <v>905</v>
      </c>
      <c r="E219" s="291">
        <f t="shared" si="16"/>
        <v>3.3278959023490002</v>
      </c>
      <c r="F219" s="291">
        <f>IF(VLOOKUP($A219,'[12]KI LA Data'!$A$6:$AF$698,F$2,0)/1000000&lt;0,"",VLOOKUP($A219,'[12]KI LA Data'!$A$6:$AF$698,F$2,0)/1000000)</f>
        <v>0.44508047028000003</v>
      </c>
      <c r="G219" s="291">
        <f>VLOOKUP($A219,'[12]KI LA Data'!$A$6:$AF$698,G$2,0)/1000000</f>
        <v>2.882815432069</v>
      </c>
      <c r="H219" s="291">
        <f>VLOOKUP($A219,'[12]KI LA Data'!$A$6:$AF$698,H$2,0)/1000000</f>
        <v>-9.6560038882899999</v>
      </c>
      <c r="I219" s="291">
        <f>VLOOKUP($A219,'[12]KI LA Data'!$A$6:$AF$698,I$2,0)/1000000</f>
        <v>2.666604274663825</v>
      </c>
      <c r="J219" s="315">
        <f>VLOOKUP($A219,'[12]KI LA Data'!$A$6:$AF$702,J$2,0)</f>
        <v>0.5</v>
      </c>
      <c r="K219" s="317" t="str">
        <f>IF(F219="","",IFERROR(VLOOKUP($A219,'[12]KI LA Data'!$B$6:$AF$701,K$2-K$1,0)/1000000,IF($C219="SC",F219,"")))</f>
        <v/>
      </c>
      <c r="L219" s="291">
        <f>IF(F219="","",IFERROR(VLOOKUP($A219,'[12]KI LA Data'!$C$6:$AF$701,L$2-L$1,0)/1000000,IF($C219="SD",F219,"")))</f>
        <v>0.44508047028000003</v>
      </c>
      <c r="M219" s="317" t="str">
        <f>IF(F219="","",IFERROR(VLOOKUP($A219,'[12]KI LA Data'!$D$6:$AF$701,M$2-M$1,0)/1000000,""))</f>
        <v/>
      </c>
      <c r="N219" s="317" t="str">
        <f>IF(F219="","",IFERROR(VLOOKUP($A219,'[12]KI LA Data'!$E$6:$AF$701,N$2-N$1,0)/1000000,""))</f>
        <v/>
      </c>
      <c r="O219" s="315" t="str">
        <f>IF(F219="","",IFERROR(VLOOKUP($A219,'[12]KI LA Data'!$F$6:$AF$701,O$2-O$1,0)/1000000,""))</f>
        <v/>
      </c>
      <c r="P219" s="317" t="str">
        <f>IFERROR(VLOOKUP($A219,'[12]KI LA Data'!$B$6:$AF$701,P$2-P$1,0)/1000000,IF($C219="SC",G219,""))</f>
        <v/>
      </c>
      <c r="Q219" s="291">
        <f>IFERROR(VLOOKUP($A219,'[12]KI LA Data'!$C$6:$AF$701,Q$2-Q$1,0)/1000000,IF($C219="SD",G219,""))</f>
        <v>2.882815432069</v>
      </c>
      <c r="R219" s="317" t="str">
        <f>IFERROR(VLOOKUP($A219,'[12]KI LA Data'!$D$6:$AF$701,R$2-R$1,0)/1000000,"")</f>
        <v/>
      </c>
      <c r="S219" s="317" t="str">
        <f>IFERROR(VLOOKUP($A219,'[12]KI LA Data'!$E$6:$AF$701,S$2-S$1,0)/1000000,"")</f>
        <v/>
      </c>
      <c r="T219" s="315" t="str">
        <f>IFERROR(VLOOKUP($A219,'[12]KI LA Data'!$F$6:$AF$701,T$2-T$1,0)/1000000,"")</f>
        <v/>
      </c>
      <c r="U219" s="317" t="str">
        <f t="shared" si="15"/>
        <v/>
      </c>
      <c r="V219" s="291">
        <f t="shared" si="15"/>
        <v>3.3278959023490002</v>
      </c>
      <c r="W219" s="317" t="str">
        <f t="shared" si="15"/>
        <v/>
      </c>
      <c r="X219" s="317" t="str">
        <f t="shared" si="14"/>
        <v/>
      </c>
      <c r="Y219" s="315" t="str">
        <f t="shared" si="14"/>
        <v/>
      </c>
      <c r="Z219" s="289"/>
      <c r="AA219" s="289" t="str">
        <f>VLOOKUP(A219,'[12]LA Data'!$A$35:$F$417,6,0)</f>
        <v>SW</v>
      </c>
    </row>
    <row r="220" spans="1:27" ht="15.75">
      <c r="A220" s="309" t="s">
        <v>1062</v>
      </c>
      <c r="B220" s="309" t="s">
        <v>1063</v>
      </c>
      <c r="C220" s="309" t="s">
        <v>39</v>
      </c>
      <c r="D220" s="316" t="s">
        <v>1064</v>
      </c>
      <c r="E220" s="291">
        <f t="shared" si="16"/>
        <v>1.78219047514</v>
      </c>
      <c r="F220" s="291">
        <f>IF(VLOOKUP($A220,'[12]KI LA Data'!$A$6:$AF$698,F$2,0)/1000000&lt;0,"",VLOOKUP($A220,'[12]KI LA Data'!$A$6:$AF$698,F$2,0)/1000000)</f>
        <v>0.182744944844</v>
      </c>
      <c r="G220" s="291">
        <f>VLOOKUP($A220,'[12]KI LA Data'!$A$6:$AF$698,G$2,0)/1000000</f>
        <v>1.599445530296</v>
      </c>
      <c r="H220" s="291">
        <f>VLOOKUP($A220,'[12]KI LA Data'!$A$6:$AF$698,H$2,0)/1000000</f>
        <v>-4.347172244117</v>
      </c>
      <c r="I220" s="291">
        <f>VLOOKUP($A220,'[12]KI LA Data'!$A$6:$AF$698,I$2,0)/1000000</f>
        <v>1.4794871155238001</v>
      </c>
      <c r="J220" s="315">
        <f>VLOOKUP($A220,'[12]KI LA Data'!$A$6:$AF$702,J$2,0)</f>
        <v>0.5</v>
      </c>
      <c r="K220" s="317" t="str">
        <f>IF(F220="","",IFERROR(VLOOKUP($A220,'[12]KI LA Data'!$B$6:$AF$701,K$2-K$1,0)/1000000,IF($C220="SC",F220,"")))</f>
        <v/>
      </c>
      <c r="L220" s="291">
        <f>IF(F220="","",IFERROR(VLOOKUP($A220,'[12]KI LA Data'!$C$6:$AF$701,L$2-L$1,0)/1000000,IF($C220="SD",F220,"")))</f>
        <v>0.182744944844</v>
      </c>
      <c r="M220" s="317" t="str">
        <f>IF(F220="","",IFERROR(VLOOKUP($A220,'[12]KI LA Data'!$D$6:$AF$701,M$2-M$1,0)/1000000,""))</f>
        <v/>
      </c>
      <c r="N220" s="317" t="str">
        <f>IF(F220="","",IFERROR(VLOOKUP($A220,'[12]KI LA Data'!$E$6:$AF$701,N$2-N$1,0)/1000000,""))</f>
        <v/>
      </c>
      <c r="O220" s="315" t="str">
        <f>IF(F220="","",IFERROR(VLOOKUP($A220,'[12]KI LA Data'!$F$6:$AF$701,O$2-O$1,0)/1000000,""))</f>
        <v/>
      </c>
      <c r="P220" s="317" t="str">
        <f>IFERROR(VLOOKUP($A220,'[12]KI LA Data'!$B$6:$AF$701,P$2-P$1,0)/1000000,IF($C220="SC",G220,""))</f>
        <v/>
      </c>
      <c r="Q220" s="291">
        <f>IFERROR(VLOOKUP($A220,'[12]KI LA Data'!$C$6:$AF$701,Q$2-Q$1,0)/1000000,IF($C220="SD",G220,""))</f>
        <v>1.599445530296</v>
      </c>
      <c r="R220" s="317" t="str">
        <f>IFERROR(VLOOKUP($A220,'[12]KI LA Data'!$D$6:$AF$701,R$2-R$1,0)/1000000,"")</f>
        <v/>
      </c>
      <c r="S220" s="317" t="str">
        <f>IFERROR(VLOOKUP($A220,'[12]KI LA Data'!$E$6:$AF$701,S$2-S$1,0)/1000000,"")</f>
        <v/>
      </c>
      <c r="T220" s="315" t="str">
        <f>IFERROR(VLOOKUP($A220,'[12]KI LA Data'!$F$6:$AF$701,T$2-T$1,0)/1000000,"")</f>
        <v/>
      </c>
      <c r="U220" s="317" t="str">
        <f t="shared" si="15"/>
        <v/>
      </c>
      <c r="V220" s="291">
        <f t="shared" si="15"/>
        <v>1.78219047514</v>
      </c>
      <c r="W220" s="317" t="str">
        <f t="shared" si="15"/>
        <v/>
      </c>
      <c r="X220" s="317" t="str">
        <f t="shared" si="14"/>
        <v/>
      </c>
      <c r="Y220" s="315" t="str">
        <f t="shared" si="14"/>
        <v/>
      </c>
      <c r="Z220" s="289"/>
      <c r="AA220" s="289" t="str">
        <f>VLOOKUP(A220,'[12]LA Data'!$A$35:$F$417,6,0)</f>
        <v>SW</v>
      </c>
    </row>
    <row r="221" spans="1:27" ht="15.75">
      <c r="A221" s="309" t="s">
        <v>801</v>
      </c>
      <c r="B221" s="309" t="s">
        <v>802</v>
      </c>
      <c r="C221" s="309" t="s">
        <v>39</v>
      </c>
      <c r="D221" s="316" t="s">
        <v>803</v>
      </c>
      <c r="E221" s="291">
        <f t="shared" si="16"/>
        <v>3.0416046381140003</v>
      </c>
      <c r="F221" s="291">
        <f>IF(VLOOKUP($A221,'[12]KI LA Data'!$A$6:$AF$698,F$2,0)/1000000&lt;0,"",VLOOKUP($A221,'[12]KI LA Data'!$A$6:$AF$698,F$2,0)/1000000)</f>
        <v>0.34080381384700004</v>
      </c>
      <c r="G221" s="291">
        <f>VLOOKUP($A221,'[12]KI LA Data'!$A$6:$AF$698,G$2,0)/1000000</f>
        <v>2.7008008242670001</v>
      </c>
      <c r="H221" s="291">
        <f>VLOOKUP($A221,'[12]KI LA Data'!$A$6:$AF$698,H$2,0)/1000000</f>
        <v>-3.1426187936350001</v>
      </c>
      <c r="I221" s="291">
        <f>VLOOKUP($A221,'[12]KI LA Data'!$A$6:$AF$698,I$2,0)/1000000</f>
        <v>2.4982407624469749</v>
      </c>
      <c r="J221" s="315">
        <f>VLOOKUP($A221,'[12]KI LA Data'!$A$6:$AF$702,J$2,0)</f>
        <v>0.5</v>
      </c>
      <c r="K221" s="317" t="str">
        <f>IF(F221="","",IFERROR(VLOOKUP($A221,'[12]KI LA Data'!$B$6:$AF$701,K$2-K$1,0)/1000000,IF($C221="SC",F221,"")))</f>
        <v/>
      </c>
      <c r="L221" s="291">
        <f>IF(F221="","",IFERROR(VLOOKUP($A221,'[12]KI LA Data'!$C$6:$AF$701,L$2-L$1,0)/1000000,IF($C221="SD",F221,"")))</f>
        <v>0.34080381384700004</v>
      </c>
      <c r="M221" s="317" t="str">
        <f>IF(F221="","",IFERROR(VLOOKUP($A221,'[12]KI LA Data'!$D$6:$AF$701,M$2-M$1,0)/1000000,""))</f>
        <v/>
      </c>
      <c r="N221" s="317" t="str">
        <f>IF(F221="","",IFERROR(VLOOKUP($A221,'[12]KI LA Data'!$E$6:$AF$701,N$2-N$1,0)/1000000,""))</f>
        <v/>
      </c>
      <c r="O221" s="315" t="str">
        <f>IF(F221="","",IFERROR(VLOOKUP($A221,'[12]KI LA Data'!$F$6:$AF$701,O$2-O$1,0)/1000000,""))</f>
        <v/>
      </c>
      <c r="P221" s="317" t="str">
        <f>IFERROR(VLOOKUP($A221,'[12]KI LA Data'!$B$6:$AF$701,P$2-P$1,0)/1000000,IF($C221="SC",G221,""))</f>
        <v/>
      </c>
      <c r="Q221" s="291">
        <f>IFERROR(VLOOKUP($A221,'[12]KI LA Data'!$C$6:$AF$701,Q$2-Q$1,0)/1000000,IF($C221="SD",G221,""))</f>
        <v>2.7008008242670001</v>
      </c>
      <c r="R221" s="317" t="str">
        <f>IFERROR(VLOOKUP($A221,'[12]KI LA Data'!$D$6:$AF$701,R$2-R$1,0)/1000000,"")</f>
        <v/>
      </c>
      <c r="S221" s="317" t="str">
        <f>IFERROR(VLOOKUP($A221,'[12]KI LA Data'!$E$6:$AF$701,S$2-S$1,0)/1000000,"")</f>
        <v/>
      </c>
      <c r="T221" s="315" t="str">
        <f>IFERROR(VLOOKUP($A221,'[12]KI LA Data'!$F$6:$AF$701,T$2-T$1,0)/1000000,"")</f>
        <v/>
      </c>
      <c r="U221" s="317" t="str">
        <f t="shared" si="15"/>
        <v/>
      </c>
      <c r="V221" s="291">
        <f t="shared" si="15"/>
        <v>3.0416046381140003</v>
      </c>
      <c r="W221" s="317" t="str">
        <f t="shared" si="15"/>
        <v/>
      </c>
      <c r="X221" s="317" t="str">
        <f t="shared" si="14"/>
        <v/>
      </c>
      <c r="Y221" s="315" t="str">
        <f t="shared" si="14"/>
        <v/>
      </c>
      <c r="Z221" s="289"/>
      <c r="AA221" s="289" t="str">
        <f>VLOOKUP(A221,'[12]LA Data'!$A$35:$F$417,6,0)</f>
        <v>EM</v>
      </c>
    </row>
    <row r="222" spans="1:27" ht="15.75">
      <c r="A222" s="309" t="s">
        <v>846</v>
      </c>
      <c r="B222" s="309" t="s">
        <v>847</v>
      </c>
      <c r="C222" s="309" t="s">
        <v>726</v>
      </c>
      <c r="D222" s="316" t="s">
        <v>848</v>
      </c>
      <c r="E222" s="291">
        <f t="shared" si="16"/>
        <v>51.694316627105003</v>
      </c>
      <c r="F222" s="291">
        <f>IF(VLOOKUP($A222,'[12]KI LA Data'!$A$6:$AF$698,F$2,0)/1000000&lt;0,"",VLOOKUP($A222,'[12]KI LA Data'!$A$6:$AF$698,F$2,0)/1000000)</f>
        <v>13.396440959000001</v>
      </c>
      <c r="G222" s="291">
        <f>VLOOKUP($A222,'[12]KI LA Data'!$A$6:$AF$698,G$2,0)/1000000</f>
        <v>38.297875668105</v>
      </c>
      <c r="H222" s="291">
        <f>VLOOKUP($A222,'[12]KI LA Data'!$A$6:$AF$698,H$2,0)/1000000</f>
        <v>8.3020880995909998</v>
      </c>
      <c r="I222" s="291">
        <f>VLOOKUP($A222,'[12]KI LA Data'!$A$6:$AF$698,I$2,0)/1000000</f>
        <v>35.425534992997122</v>
      </c>
      <c r="J222" s="315">
        <f>VLOOKUP($A222,'[12]KI LA Data'!$A$6:$AF$702,J$2,0)</f>
        <v>0</v>
      </c>
      <c r="K222" s="317">
        <f>IF(F222="","",IFERROR(VLOOKUP($A222,'[12]KI LA Data'!$B$6:$AF$701,K$2-K$1,0)/1000000,IF($C222="SC",F222,"")))</f>
        <v>12.435492855302</v>
      </c>
      <c r="L222" s="291">
        <f>IF(F222="","",IFERROR(VLOOKUP($A222,'[12]KI LA Data'!$C$6:$AF$701,L$2-L$1,0)/1000000,IF($C222="SD",F222,"")))</f>
        <v>0.96094810369799999</v>
      </c>
      <c r="M222" s="317" t="str">
        <f>IF(F222="","",IFERROR(VLOOKUP($A222,'[12]KI LA Data'!$D$6:$AF$701,M$2-M$1,0)/1000000,""))</f>
        <v/>
      </c>
      <c r="N222" s="317" t="str">
        <f>IF(F222="","",IFERROR(VLOOKUP($A222,'[12]KI LA Data'!$E$6:$AF$701,N$2-N$1,0)/1000000,""))</f>
        <v/>
      </c>
      <c r="O222" s="315" t="str">
        <f>IF(F222="","",IFERROR(VLOOKUP($A222,'[12]KI LA Data'!$F$6:$AF$701,O$2-O$1,0)/1000000,""))</f>
        <v/>
      </c>
      <c r="P222" s="317">
        <f>IFERROR(VLOOKUP($A222,'[12]KI LA Data'!$B$6:$AF$701,P$2-P$1,0)/1000000,IF($C222="SC",G222,""))</f>
        <v>32.481609852967004</v>
      </c>
      <c r="Q222" s="291">
        <f>IFERROR(VLOOKUP($A222,'[12]KI LA Data'!$C$6:$AF$701,Q$2-Q$1,0)/1000000,IF($C222="SD",G222,""))</f>
        <v>5.8162658151390003</v>
      </c>
      <c r="R222" s="317" t="str">
        <f>IFERROR(VLOOKUP($A222,'[12]KI LA Data'!$D$6:$AF$701,R$2-R$1,0)/1000000,"")</f>
        <v/>
      </c>
      <c r="S222" s="317" t="str">
        <f>IFERROR(VLOOKUP($A222,'[12]KI LA Data'!$E$6:$AF$701,S$2-S$1,0)/1000000,"")</f>
        <v/>
      </c>
      <c r="T222" s="315" t="str">
        <f>IFERROR(VLOOKUP($A222,'[12]KI LA Data'!$F$6:$AF$701,T$2-T$1,0)/1000000,"")</f>
        <v/>
      </c>
      <c r="U222" s="317">
        <f t="shared" si="15"/>
        <v>44.917102708269006</v>
      </c>
      <c r="V222" s="291">
        <f t="shared" si="15"/>
        <v>6.777213918837</v>
      </c>
      <c r="W222" s="317" t="str">
        <f t="shared" si="15"/>
        <v/>
      </c>
      <c r="X222" s="317" t="str">
        <f t="shared" si="14"/>
        <v/>
      </c>
      <c r="Y222" s="315" t="str">
        <f t="shared" si="14"/>
        <v/>
      </c>
      <c r="Z222" s="289"/>
      <c r="AA222" s="289" t="str">
        <f>VLOOKUP(A222,'[12]LA Data'!$A$35:$F$417,6,0)</f>
        <v>YH</v>
      </c>
    </row>
    <row r="223" spans="1:27" ht="15.75">
      <c r="A223" s="309" t="s">
        <v>135</v>
      </c>
      <c r="B223" s="309" t="s">
        <v>136</v>
      </c>
      <c r="C223" s="309" t="s">
        <v>39</v>
      </c>
      <c r="D223" s="316" t="s">
        <v>137</v>
      </c>
      <c r="E223" s="291">
        <f t="shared" si="16"/>
        <v>2.6275797777030001</v>
      </c>
      <c r="F223" s="291">
        <v>0</v>
      </c>
      <c r="G223" s="291">
        <f>VLOOKUP($A223,'[12]KI LA Data'!$A$6:$AF$698,G$2,0)/1000000</f>
        <v>2.6275797777030001</v>
      </c>
      <c r="H223" s="291">
        <f>VLOOKUP($A223,'[12]KI LA Data'!$A$6:$AF$698,H$2,0)/1000000</f>
        <v>-12.522866496957</v>
      </c>
      <c r="I223" s="291">
        <f>VLOOKUP($A223,'[12]KI LA Data'!$A$6:$AF$698,I$2,0)/1000000</f>
        <v>2.4305112943752754</v>
      </c>
      <c r="J223" s="315">
        <f>VLOOKUP($A223,'[12]KI LA Data'!$A$6:$AF$702,J$2,0)</f>
        <v>0.5</v>
      </c>
      <c r="K223" s="317" t="str">
        <f>IF(F223="","",IFERROR(VLOOKUP($A223,'[12]KI LA Data'!$B$6:$AF$701,K$2-K$1,0)/1000000,IF($C223="SC",F223,"")))</f>
        <v/>
      </c>
      <c r="L223" s="291">
        <f>IF(F223="","",IFERROR(VLOOKUP($A223,'[12]KI LA Data'!$C$6:$AF$701,L$2-L$1,0)/1000000,IF($C223="SD",F223,"")))</f>
        <v>0</v>
      </c>
      <c r="M223" s="317" t="str">
        <f>IF(F223="","",IFERROR(VLOOKUP($A223,'[12]KI LA Data'!$D$6:$AF$701,M$2-M$1,0)/1000000,""))</f>
        <v/>
      </c>
      <c r="N223" s="317" t="str">
        <f>IF(F223="","",IFERROR(VLOOKUP($A223,'[12]KI LA Data'!$E$6:$AF$701,N$2-N$1,0)/1000000,""))</f>
        <v/>
      </c>
      <c r="O223" s="315" t="str">
        <f>IF(F223="","",IFERROR(VLOOKUP($A223,'[12]KI LA Data'!$F$6:$AF$701,O$2-O$1,0)/1000000,""))</f>
        <v/>
      </c>
      <c r="P223" s="317" t="str">
        <f>IFERROR(VLOOKUP($A223,'[12]KI LA Data'!$B$6:$AF$701,P$2-P$1,0)/1000000,IF($C223="SC",G223,""))</f>
        <v/>
      </c>
      <c r="Q223" s="291">
        <f>IFERROR(VLOOKUP($A223,'[12]KI LA Data'!$C$6:$AF$701,Q$2-Q$1,0)/1000000,IF($C223="SD",G223,""))</f>
        <v>2.6275797777030001</v>
      </c>
      <c r="R223" s="317" t="str">
        <f>IFERROR(VLOOKUP($A223,'[12]KI LA Data'!$D$6:$AF$701,R$2-R$1,0)/1000000,"")</f>
        <v/>
      </c>
      <c r="S223" s="317" t="str">
        <f>IFERROR(VLOOKUP($A223,'[12]KI LA Data'!$E$6:$AF$701,S$2-S$1,0)/1000000,"")</f>
        <v/>
      </c>
      <c r="T223" s="315" t="str">
        <f>IFERROR(VLOOKUP($A223,'[12]KI LA Data'!$F$6:$AF$701,T$2-T$1,0)/1000000,"")</f>
        <v/>
      </c>
      <c r="U223" s="317" t="str">
        <f t="shared" si="15"/>
        <v/>
      </c>
      <c r="V223" s="291">
        <f t="shared" si="15"/>
        <v>2.6275797777030001</v>
      </c>
      <c r="W223" s="317" t="str">
        <f t="shared" si="15"/>
        <v/>
      </c>
      <c r="X223" s="317" t="str">
        <f t="shared" si="14"/>
        <v/>
      </c>
      <c r="Y223" s="315" t="str">
        <f t="shared" si="14"/>
        <v/>
      </c>
      <c r="Z223" s="289"/>
      <c r="AA223" s="289" t="str">
        <f>VLOOKUP(A223,'[12]LA Data'!$A$35:$F$417,6,0)</f>
        <v>EE</v>
      </c>
    </row>
    <row r="224" spans="1:27" ht="15.75">
      <c r="A224" s="309" t="s">
        <v>264</v>
      </c>
      <c r="B224" s="309" t="s">
        <v>265</v>
      </c>
      <c r="C224" s="309" t="s">
        <v>39</v>
      </c>
      <c r="D224" s="316" t="s">
        <v>266</v>
      </c>
      <c r="E224" s="291">
        <f t="shared" si="16"/>
        <v>3.342068132983</v>
      </c>
      <c r="F224" s="291">
        <f>IF(VLOOKUP($A224,'[12]KI LA Data'!$A$6:$AF$698,F$2,0)/1000000&lt;0,"",VLOOKUP($A224,'[12]KI LA Data'!$A$6:$AF$698,F$2,0)/1000000)</f>
        <v>0.34071434072099999</v>
      </c>
      <c r="G224" s="291">
        <f>VLOOKUP($A224,'[12]KI LA Data'!$A$6:$AF$698,G$2,0)/1000000</f>
        <v>3.0013537922619999</v>
      </c>
      <c r="H224" s="291">
        <f>VLOOKUP($A224,'[12]KI LA Data'!$A$6:$AF$698,H$2,0)/1000000</f>
        <v>-6.357666594646</v>
      </c>
      <c r="I224" s="291">
        <f>VLOOKUP($A224,'[12]KI LA Data'!$A$6:$AF$698,I$2,0)/1000000</f>
        <v>2.7762522578423501</v>
      </c>
      <c r="J224" s="315">
        <f>VLOOKUP($A224,'[12]KI LA Data'!$A$6:$AF$702,J$2,0)</f>
        <v>0.5</v>
      </c>
      <c r="K224" s="317" t="str">
        <f>IF(F224="","",IFERROR(VLOOKUP($A224,'[12]KI LA Data'!$B$6:$AF$701,K$2-K$1,0)/1000000,IF($C224="SC",F224,"")))</f>
        <v/>
      </c>
      <c r="L224" s="291">
        <f>IF(F224="","",IFERROR(VLOOKUP($A224,'[12]KI LA Data'!$C$6:$AF$701,L$2-L$1,0)/1000000,IF($C224="SD",F224,"")))</f>
        <v>0.34071434072099999</v>
      </c>
      <c r="M224" s="317" t="str">
        <f>IF(F224="","",IFERROR(VLOOKUP($A224,'[12]KI LA Data'!$D$6:$AF$701,M$2-M$1,0)/1000000,""))</f>
        <v/>
      </c>
      <c r="N224" s="317" t="str">
        <f>IF(F224="","",IFERROR(VLOOKUP($A224,'[12]KI LA Data'!$E$6:$AF$701,N$2-N$1,0)/1000000,""))</f>
        <v/>
      </c>
      <c r="O224" s="315" t="str">
        <f>IF(F224="","",IFERROR(VLOOKUP($A224,'[12]KI LA Data'!$F$6:$AF$701,O$2-O$1,0)/1000000,""))</f>
        <v/>
      </c>
      <c r="P224" s="317" t="str">
        <f>IFERROR(VLOOKUP($A224,'[12]KI LA Data'!$B$6:$AF$701,P$2-P$1,0)/1000000,IF($C224="SC",G224,""))</f>
        <v/>
      </c>
      <c r="Q224" s="291">
        <f>IFERROR(VLOOKUP($A224,'[12]KI LA Data'!$C$6:$AF$701,Q$2-Q$1,0)/1000000,IF($C224="SD",G224,""))</f>
        <v>3.0013537922619999</v>
      </c>
      <c r="R224" s="317" t="str">
        <f>IFERROR(VLOOKUP($A224,'[12]KI LA Data'!$D$6:$AF$701,R$2-R$1,0)/1000000,"")</f>
        <v/>
      </c>
      <c r="S224" s="317" t="str">
        <f>IFERROR(VLOOKUP($A224,'[12]KI LA Data'!$E$6:$AF$701,S$2-S$1,0)/1000000,"")</f>
        <v/>
      </c>
      <c r="T224" s="315" t="str">
        <f>IFERROR(VLOOKUP($A224,'[12]KI LA Data'!$F$6:$AF$701,T$2-T$1,0)/1000000,"")</f>
        <v/>
      </c>
      <c r="U224" s="317" t="str">
        <f t="shared" si="15"/>
        <v/>
      </c>
      <c r="V224" s="291">
        <f t="shared" si="15"/>
        <v>3.342068132983</v>
      </c>
      <c r="W224" s="317" t="str">
        <f t="shared" si="15"/>
        <v/>
      </c>
      <c r="X224" s="317" t="str">
        <f t="shared" si="14"/>
        <v/>
      </c>
      <c r="Y224" s="315" t="str">
        <f t="shared" si="14"/>
        <v/>
      </c>
      <c r="Z224" s="289"/>
      <c r="AA224" s="289" t="str">
        <f>VLOOKUP(A224,'[12]LA Data'!$A$35:$F$417,6,0)</f>
        <v>EM</v>
      </c>
    </row>
    <row r="225" spans="1:27" ht="15.75">
      <c r="A225" s="309" t="s">
        <v>849</v>
      </c>
      <c r="B225" s="309" t="s">
        <v>850</v>
      </c>
      <c r="C225" s="309" t="s">
        <v>726</v>
      </c>
      <c r="D225" s="316" t="s">
        <v>851</v>
      </c>
      <c r="E225" s="291">
        <f t="shared" si="16"/>
        <v>42.188720162494</v>
      </c>
      <c r="F225" s="291">
        <f>IF(VLOOKUP($A225,'[12]KI LA Data'!$A$6:$AF$698,F$2,0)/1000000&lt;0,"",VLOOKUP($A225,'[12]KI LA Data'!$A$6:$AF$698,F$2,0)/1000000)</f>
        <v>10.214764784413001</v>
      </c>
      <c r="G225" s="291">
        <f>VLOOKUP($A225,'[12]KI LA Data'!$A$6:$AF$698,G$2,0)/1000000</f>
        <v>31.973955378081001</v>
      </c>
      <c r="H225" s="291">
        <f>VLOOKUP($A225,'[12]KI LA Data'!$A$6:$AF$698,H$2,0)/1000000</f>
        <v>-3.5967427813000001</v>
      </c>
      <c r="I225" s="291">
        <f>VLOOKUP($A225,'[12]KI LA Data'!$A$6:$AF$698,I$2,0)/1000000</f>
        <v>29.575908724724925</v>
      </c>
      <c r="J225" s="315">
        <f>VLOOKUP($A225,'[12]KI LA Data'!$A$6:$AF$702,J$2,0)</f>
        <v>0.101115</v>
      </c>
      <c r="K225" s="317">
        <f>IF(F225="","",IFERROR(VLOOKUP($A225,'[12]KI LA Data'!$B$6:$AF$701,K$2-K$1,0)/1000000,IF($C225="SC",F225,"")))</f>
        <v>9.4202123226690002</v>
      </c>
      <c r="L225" s="291">
        <f>IF(F225="","",IFERROR(VLOOKUP($A225,'[12]KI LA Data'!$C$6:$AF$701,L$2-L$1,0)/1000000,IF($C225="SD",F225,"")))</f>
        <v>0.79455246174399996</v>
      </c>
      <c r="M225" s="317" t="str">
        <f>IF(F225="","",IFERROR(VLOOKUP($A225,'[12]KI LA Data'!$D$6:$AF$701,M$2-M$1,0)/1000000,""))</f>
        <v/>
      </c>
      <c r="N225" s="317" t="str">
        <f>IF(F225="","",IFERROR(VLOOKUP($A225,'[12]KI LA Data'!$E$6:$AF$701,N$2-N$1,0)/1000000,""))</f>
        <v/>
      </c>
      <c r="O225" s="315" t="str">
        <f>IF(F225="","",IFERROR(VLOOKUP($A225,'[12]KI LA Data'!$F$6:$AF$701,O$2-O$1,0)/1000000,""))</f>
        <v/>
      </c>
      <c r="P225" s="317">
        <f>IFERROR(VLOOKUP($A225,'[12]KI LA Data'!$B$6:$AF$701,P$2-P$1,0)/1000000,IF($C225="SC",G225,""))</f>
        <v>26.261611586845</v>
      </c>
      <c r="Q225" s="291">
        <f>IFERROR(VLOOKUP($A225,'[12]KI LA Data'!$C$6:$AF$701,Q$2-Q$1,0)/1000000,IF($C225="SD",G225,""))</f>
        <v>5.712343791236</v>
      </c>
      <c r="R225" s="317" t="str">
        <f>IFERROR(VLOOKUP($A225,'[12]KI LA Data'!$D$6:$AF$701,R$2-R$1,0)/1000000,"")</f>
        <v/>
      </c>
      <c r="S225" s="317" t="str">
        <f>IFERROR(VLOOKUP($A225,'[12]KI LA Data'!$E$6:$AF$701,S$2-S$1,0)/1000000,"")</f>
        <v/>
      </c>
      <c r="T225" s="315" t="str">
        <f>IFERROR(VLOOKUP($A225,'[12]KI LA Data'!$F$6:$AF$701,T$2-T$1,0)/1000000,"")</f>
        <v/>
      </c>
      <c r="U225" s="317">
        <f t="shared" si="15"/>
        <v>35.681823909514002</v>
      </c>
      <c r="V225" s="291">
        <f t="shared" si="15"/>
        <v>6.5068962529799999</v>
      </c>
      <c r="W225" s="317" t="str">
        <f t="shared" si="15"/>
        <v/>
      </c>
      <c r="X225" s="317" t="str">
        <f t="shared" si="14"/>
        <v/>
      </c>
      <c r="Y225" s="315" t="str">
        <f t="shared" si="14"/>
        <v/>
      </c>
      <c r="Z225" s="289"/>
      <c r="AA225" s="289" t="str">
        <f>VLOOKUP(A225,'[12]LA Data'!$A$35:$F$417,6,0)</f>
        <v>YH</v>
      </c>
    </row>
    <row r="226" spans="1:27" ht="15.75">
      <c r="A226" s="309" t="s">
        <v>285</v>
      </c>
      <c r="B226" s="309" t="s">
        <v>286</v>
      </c>
      <c r="C226" s="309" t="s">
        <v>39</v>
      </c>
      <c r="D226" s="316" t="s">
        <v>287</v>
      </c>
      <c r="E226" s="291">
        <f t="shared" si="16"/>
        <v>3.6444546787850003</v>
      </c>
      <c r="F226" s="291">
        <f>IF(VLOOKUP($A226,'[12]KI LA Data'!$A$6:$AF$698,F$2,0)/1000000&lt;0,"",VLOOKUP($A226,'[12]KI LA Data'!$A$6:$AF$698,F$2,0)/1000000)</f>
        <v>0.53561879949300006</v>
      </c>
      <c r="G226" s="291">
        <f>VLOOKUP($A226,'[12]KI LA Data'!$A$6:$AF$698,G$2,0)/1000000</f>
        <v>3.1088358792920001</v>
      </c>
      <c r="H226" s="291">
        <f>VLOOKUP($A226,'[12]KI LA Data'!$A$6:$AF$698,H$2,0)/1000000</f>
        <v>-7.6672509632639994</v>
      </c>
      <c r="I226" s="291">
        <f>VLOOKUP($A226,'[12]KI LA Data'!$A$6:$AF$698,I$2,0)/1000000</f>
        <v>2.8756731883451003</v>
      </c>
      <c r="J226" s="315">
        <f>VLOOKUP($A226,'[12]KI LA Data'!$A$6:$AF$702,J$2,0)</f>
        <v>0.5</v>
      </c>
      <c r="K226" s="317" t="str">
        <f>IF(F226="","",IFERROR(VLOOKUP($A226,'[12]KI LA Data'!$B$6:$AF$701,K$2-K$1,0)/1000000,IF($C226="SC",F226,"")))</f>
        <v/>
      </c>
      <c r="L226" s="291">
        <f>IF(F226="","",IFERROR(VLOOKUP($A226,'[12]KI LA Data'!$C$6:$AF$701,L$2-L$1,0)/1000000,IF($C226="SD",F226,"")))</f>
        <v>0.53561879949300006</v>
      </c>
      <c r="M226" s="317" t="str">
        <f>IF(F226="","",IFERROR(VLOOKUP($A226,'[12]KI LA Data'!$D$6:$AF$701,M$2-M$1,0)/1000000,""))</f>
        <v/>
      </c>
      <c r="N226" s="317" t="str">
        <f>IF(F226="","",IFERROR(VLOOKUP($A226,'[12]KI LA Data'!$E$6:$AF$701,N$2-N$1,0)/1000000,""))</f>
        <v/>
      </c>
      <c r="O226" s="315" t="str">
        <f>IF(F226="","",IFERROR(VLOOKUP($A226,'[12]KI LA Data'!$F$6:$AF$701,O$2-O$1,0)/1000000,""))</f>
        <v/>
      </c>
      <c r="P226" s="317" t="str">
        <f>IFERROR(VLOOKUP($A226,'[12]KI LA Data'!$B$6:$AF$701,P$2-P$1,0)/1000000,IF($C226="SC",G226,""))</f>
        <v/>
      </c>
      <c r="Q226" s="291">
        <f>IFERROR(VLOOKUP($A226,'[12]KI LA Data'!$C$6:$AF$701,Q$2-Q$1,0)/1000000,IF($C226="SD",G226,""))</f>
        <v>3.1088358792920001</v>
      </c>
      <c r="R226" s="317" t="str">
        <f>IFERROR(VLOOKUP($A226,'[12]KI LA Data'!$D$6:$AF$701,R$2-R$1,0)/1000000,"")</f>
        <v/>
      </c>
      <c r="S226" s="317" t="str">
        <f>IFERROR(VLOOKUP($A226,'[12]KI LA Data'!$E$6:$AF$701,S$2-S$1,0)/1000000,"")</f>
        <v/>
      </c>
      <c r="T226" s="315" t="str">
        <f>IFERROR(VLOOKUP($A226,'[12]KI LA Data'!$F$6:$AF$701,T$2-T$1,0)/1000000,"")</f>
        <v/>
      </c>
      <c r="U226" s="317" t="str">
        <f t="shared" si="15"/>
        <v/>
      </c>
      <c r="V226" s="291">
        <f t="shared" si="15"/>
        <v>3.6444546787850003</v>
      </c>
      <c r="W226" s="317" t="str">
        <f t="shared" si="15"/>
        <v/>
      </c>
      <c r="X226" s="317" t="str">
        <f t="shared" si="14"/>
        <v/>
      </c>
      <c r="Y226" s="315" t="str">
        <f t="shared" si="14"/>
        <v/>
      </c>
      <c r="Z226" s="289"/>
      <c r="AA226" s="289" t="str">
        <f>VLOOKUP(A226,'[12]LA Data'!$A$35:$F$417,6,0)</f>
        <v>EE</v>
      </c>
    </row>
    <row r="227" spans="1:27" ht="15.75">
      <c r="A227" s="309" t="s">
        <v>822</v>
      </c>
      <c r="B227" s="309" t="s">
        <v>823</v>
      </c>
      <c r="C227" s="309" t="s">
        <v>726</v>
      </c>
      <c r="D227" s="316" t="s">
        <v>824</v>
      </c>
      <c r="E227" s="291">
        <f t="shared" si="16"/>
        <v>37.555022037994995</v>
      </c>
      <c r="F227" s="291">
        <f>IF(VLOOKUP($A227,'[12]KI LA Data'!$A$6:$AF$698,F$2,0)/1000000&lt;0,"",VLOOKUP($A227,'[12]KI LA Data'!$A$6:$AF$698,F$2,0)/1000000)</f>
        <v>6.9189430126139992</v>
      </c>
      <c r="G227" s="291">
        <f>VLOOKUP($A227,'[12]KI LA Data'!$A$6:$AF$698,G$2,0)/1000000</f>
        <v>30.636079025380997</v>
      </c>
      <c r="H227" s="291">
        <f>VLOOKUP($A227,'[12]KI LA Data'!$A$6:$AF$698,H$2,0)/1000000</f>
        <v>3.022374249446</v>
      </c>
      <c r="I227" s="291">
        <f>VLOOKUP($A227,'[12]KI LA Data'!$A$6:$AF$698,I$2,0)/1000000</f>
        <v>28.338373098477426</v>
      </c>
      <c r="J227" s="315">
        <f>VLOOKUP($A227,'[12]KI LA Data'!$A$6:$AF$702,J$2,0)</f>
        <v>0</v>
      </c>
      <c r="K227" s="317">
        <f>IF(F227="","",IFERROR(VLOOKUP($A227,'[12]KI LA Data'!$B$6:$AF$701,K$2-K$1,0)/1000000,IF($C227="SC",F227,"")))</f>
        <v>7.1317143008049992</v>
      </c>
      <c r="L227" s="291">
        <f>IF(F227="","",IFERROR(VLOOKUP($A227,'[12]KI LA Data'!$C$6:$AF$701,L$2-L$1,0)/1000000,IF($C227="SD",F227,"")))</f>
        <v>-0.212771288191</v>
      </c>
      <c r="M227" s="317" t="str">
        <f>IF(F227="","",IFERROR(VLOOKUP($A227,'[12]KI LA Data'!$D$6:$AF$701,M$2-M$1,0)/1000000,""))</f>
        <v/>
      </c>
      <c r="N227" s="317" t="str">
        <f>IF(F227="","",IFERROR(VLOOKUP($A227,'[12]KI LA Data'!$E$6:$AF$701,N$2-N$1,0)/1000000,""))</f>
        <v/>
      </c>
      <c r="O227" s="315" t="str">
        <f>IF(F227="","",IFERROR(VLOOKUP($A227,'[12]KI LA Data'!$F$6:$AF$701,O$2-O$1,0)/1000000,""))</f>
        <v/>
      </c>
      <c r="P227" s="317">
        <f>IFERROR(VLOOKUP($A227,'[12]KI LA Data'!$B$6:$AF$701,P$2-P$1,0)/1000000,IF($C227="SC",G227,""))</f>
        <v>25.819626672104999</v>
      </c>
      <c r="Q227" s="291">
        <f>IFERROR(VLOOKUP($A227,'[12]KI LA Data'!$C$6:$AF$701,Q$2-Q$1,0)/1000000,IF($C227="SD",G227,""))</f>
        <v>4.8164523532760004</v>
      </c>
      <c r="R227" s="317" t="str">
        <f>IFERROR(VLOOKUP($A227,'[12]KI LA Data'!$D$6:$AF$701,R$2-R$1,0)/1000000,"")</f>
        <v/>
      </c>
      <c r="S227" s="317" t="str">
        <f>IFERROR(VLOOKUP($A227,'[12]KI LA Data'!$E$6:$AF$701,S$2-S$1,0)/1000000,"")</f>
        <v/>
      </c>
      <c r="T227" s="315" t="str">
        <f>IFERROR(VLOOKUP($A227,'[12]KI LA Data'!$F$6:$AF$701,T$2-T$1,0)/1000000,"")</f>
        <v/>
      </c>
      <c r="U227" s="317">
        <f t="shared" si="15"/>
        <v>32.951340972909996</v>
      </c>
      <c r="V227" s="291">
        <f t="shared" si="15"/>
        <v>4.6036810650850004</v>
      </c>
      <c r="W227" s="317" t="str">
        <f t="shared" si="15"/>
        <v/>
      </c>
      <c r="X227" s="317" t="str">
        <f t="shared" si="14"/>
        <v/>
      </c>
      <c r="Y227" s="315" t="str">
        <f t="shared" si="14"/>
        <v/>
      </c>
      <c r="Z227" s="289"/>
      <c r="AA227" s="289" t="str">
        <f>VLOOKUP(A227,'[12]LA Data'!$A$35:$F$417,6,0)</f>
        <v>SW</v>
      </c>
    </row>
    <row r="228" spans="1:27" ht="15.75">
      <c r="A228" s="309" t="s">
        <v>593</v>
      </c>
      <c r="B228" s="309" t="s">
        <v>594</v>
      </c>
      <c r="C228" s="309" t="s">
        <v>531</v>
      </c>
      <c r="D228" s="316" t="s">
        <v>595</v>
      </c>
      <c r="E228" s="291">
        <f t="shared" si="16"/>
        <v>63.472754296754999</v>
      </c>
      <c r="F228" s="291">
        <f>IF(VLOOKUP($A228,'[12]KI LA Data'!$A$6:$AF$698,F$2,0)/1000000&lt;0,"",VLOOKUP($A228,'[12]KI LA Data'!$A$6:$AF$698,F$2,0)/1000000)</f>
        <v>16.914498934946998</v>
      </c>
      <c r="G228" s="291">
        <f>VLOOKUP($A228,'[12]KI LA Data'!$A$6:$AF$698,G$2,0)/1000000</f>
        <v>46.558255361808001</v>
      </c>
      <c r="H228" s="291">
        <f>VLOOKUP($A228,'[12]KI LA Data'!$A$6:$AF$698,H$2,0)/1000000</f>
        <v>19.806470846852001</v>
      </c>
      <c r="I228" s="291">
        <f>VLOOKUP($A228,'[12]KI LA Data'!$A$6:$AF$698,I$2,0)/1000000</f>
        <v>43.066386209672409</v>
      </c>
      <c r="J228" s="315">
        <f>VLOOKUP($A228,'[12]KI LA Data'!$A$6:$AF$702,J$2,0)</f>
        <v>0</v>
      </c>
      <c r="K228" s="317">
        <f>IF(F228="","",IFERROR(VLOOKUP($A228,'[12]KI LA Data'!$B$6:$AF$701,K$2-K$1,0)/1000000,IF($C228="SC",F228,"")))</f>
        <v>15.809949074379999</v>
      </c>
      <c r="L228" s="291">
        <f>IF(F228="","",IFERROR(VLOOKUP($A228,'[12]KI LA Data'!$C$6:$AF$701,L$2-L$1,0)/1000000,IF($C228="SD",F228,"")))</f>
        <v>1.1045498605669999</v>
      </c>
      <c r="M228" s="317" t="str">
        <f>IF(F228="","",IFERROR(VLOOKUP($A228,'[12]KI LA Data'!$D$6:$AF$701,M$2-M$1,0)/1000000,""))</f>
        <v/>
      </c>
      <c r="N228" s="317" t="str">
        <f>IF(F228="","",IFERROR(VLOOKUP($A228,'[12]KI LA Data'!$E$6:$AF$701,N$2-N$1,0)/1000000,""))</f>
        <v/>
      </c>
      <c r="O228" s="315" t="str">
        <f>IF(F228="","",IFERROR(VLOOKUP($A228,'[12]KI LA Data'!$F$6:$AF$701,O$2-O$1,0)/1000000,""))</f>
        <v/>
      </c>
      <c r="P228" s="317">
        <f>IFERROR(VLOOKUP($A228,'[12]KI LA Data'!$B$6:$AF$701,P$2-P$1,0)/1000000,IF($C228="SC",G228,""))</f>
        <v>39.847271662895999</v>
      </c>
      <c r="Q228" s="291">
        <f>IFERROR(VLOOKUP($A228,'[12]KI LA Data'!$C$6:$AF$701,Q$2-Q$1,0)/1000000,IF($C228="SD",G228,""))</f>
        <v>6.710983698912</v>
      </c>
      <c r="R228" s="317" t="str">
        <f>IFERROR(VLOOKUP($A228,'[12]KI LA Data'!$D$6:$AF$701,R$2-R$1,0)/1000000,"")</f>
        <v/>
      </c>
      <c r="S228" s="317" t="str">
        <f>IFERROR(VLOOKUP($A228,'[12]KI LA Data'!$E$6:$AF$701,S$2-S$1,0)/1000000,"")</f>
        <v/>
      </c>
      <c r="T228" s="315" t="str">
        <f>IFERROR(VLOOKUP($A228,'[12]KI LA Data'!$F$6:$AF$701,T$2-T$1,0)/1000000,"")</f>
        <v/>
      </c>
      <c r="U228" s="317">
        <f t="shared" si="15"/>
        <v>55.657220737275999</v>
      </c>
      <c r="V228" s="291">
        <f t="shared" si="15"/>
        <v>7.8155335594790003</v>
      </c>
      <c r="W228" s="317" t="str">
        <f t="shared" si="15"/>
        <v/>
      </c>
      <c r="X228" s="317" t="str">
        <f t="shared" si="14"/>
        <v/>
      </c>
      <c r="Y228" s="315" t="str">
        <f t="shared" si="14"/>
        <v/>
      </c>
      <c r="Z228" s="289"/>
      <c r="AA228" s="289" t="str">
        <f>VLOOKUP(A228,'[12]LA Data'!$A$35:$F$417,6,0)</f>
        <v>NE</v>
      </c>
    </row>
    <row r="229" spans="1:27" ht="15.75">
      <c r="A229" s="309" t="s">
        <v>474</v>
      </c>
      <c r="B229" s="309" t="s">
        <v>475</v>
      </c>
      <c r="C229" s="309" t="s">
        <v>39</v>
      </c>
      <c r="D229" s="316" t="s">
        <v>476</v>
      </c>
      <c r="E229" s="291">
        <f t="shared" si="16"/>
        <v>2.0437782339270001</v>
      </c>
      <c r="F229" s="291">
        <f>IF(VLOOKUP($A229,'[12]KI LA Data'!$A$6:$AF$698,F$2,0)/1000000&lt;0,"",VLOOKUP($A229,'[12]KI LA Data'!$A$6:$AF$698,F$2,0)/1000000)</f>
        <v>0.19146994684900001</v>
      </c>
      <c r="G229" s="291">
        <f>VLOOKUP($A229,'[12]KI LA Data'!$A$6:$AF$698,G$2,0)/1000000</f>
        <v>1.8523082870779999</v>
      </c>
      <c r="H229" s="291">
        <f>VLOOKUP($A229,'[12]KI LA Data'!$A$6:$AF$698,H$2,0)/1000000</f>
        <v>-14.937594639226001</v>
      </c>
      <c r="I229" s="291">
        <f>VLOOKUP($A229,'[12]KI LA Data'!$A$6:$AF$698,I$2,0)/1000000</f>
        <v>1.7133851655471499</v>
      </c>
      <c r="J229" s="315">
        <f>VLOOKUP($A229,'[12]KI LA Data'!$A$6:$AF$702,J$2,0)</f>
        <v>0.5</v>
      </c>
      <c r="K229" s="317" t="str">
        <f>IF(F229="","",IFERROR(VLOOKUP($A229,'[12]KI LA Data'!$B$6:$AF$701,K$2-K$1,0)/1000000,IF($C229="SC",F229,"")))</f>
        <v/>
      </c>
      <c r="L229" s="291">
        <f>IF(F229="","",IFERROR(VLOOKUP($A229,'[12]KI LA Data'!$C$6:$AF$701,L$2-L$1,0)/1000000,IF($C229="SD",F229,"")))</f>
        <v>0.19146994684900001</v>
      </c>
      <c r="M229" s="317" t="str">
        <f>IF(F229="","",IFERROR(VLOOKUP($A229,'[12]KI LA Data'!$D$6:$AF$701,M$2-M$1,0)/1000000,""))</f>
        <v/>
      </c>
      <c r="N229" s="317" t="str">
        <f>IF(F229="","",IFERROR(VLOOKUP($A229,'[12]KI LA Data'!$E$6:$AF$701,N$2-N$1,0)/1000000,""))</f>
        <v/>
      </c>
      <c r="O229" s="315" t="str">
        <f>IF(F229="","",IFERROR(VLOOKUP($A229,'[12]KI LA Data'!$F$6:$AF$701,O$2-O$1,0)/1000000,""))</f>
        <v/>
      </c>
      <c r="P229" s="317" t="str">
        <f>IFERROR(VLOOKUP($A229,'[12]KI LA Data'!$B$6:$AF$701,P$2-P$1,0)/1000000,IF($C229="SC",G229,""))</f>
        <v/>
      </c>
      <c r="Q229" s="291">
        <f>IFERROR(VLOOKUP($A229,'[12]KI LA Data'!$C$6:$AF$701,Q$2-Q$1,0)/1000000,IF($C229="SD",G229,""))</f>
        <v>1.8523082870779999</v>
      </c>
      <c r="R229" s="317" t="str">
        <f>IFERROR(VLOOKUP($A229,'[12]KI LA Data'!$D$6:$AF$701,R$2-R$1,0)/1000000,"")</f>
        <v/>
      </c>
      <c r="S229" s="317" t="str">
        <f>IFERROR(VLOOKUP($A229,'[12]KI LA Data'!$E$6:$AF$701,S$2-S$1,0)/1000000,"")</f>
        <v/>
      </c>
      <c r="T229" s="315" t="str">
        <f>IFERROR(VLOOKUP($A229,'[12]KI LA Data'!$F$6:$AF$701,T$2-T$1,0)/1000000,"")</f>
        <v/>
      </c>
      <c r="U229" s="317" t="str">
        <f t="shared" si="15"/>
        <v/>
      </c>
      <c r="V229" s="291">
        <f t="shared" si="15"/>
        <v>2.0437782339270001</v>
      </c>
      <c r="W229" s="317" t="str">
        <f t="shared" si="15"/>
        <v/>
      </c>
      <c r="X229" s="317" t="str">
        <f t="shared" si="14"/>
        <v/>
      </c>
      <c r="Y229" s="315" t="str">
        <f t="shared" si="14"/>
        <v/>
      </c>
      <c r="Z229" s="289"/>
      <c r="AA229" s="289" t="str">
        <f>VLOOKUP(A229,'[12]LA Data'!$A$35:$F$417,6,0)</f>
        <v>WM</v>
      </c>
    </row>
    <row r="230" spans="1:27" ht="15.75">
      <c r="A230" s="309" t="s">
        <v>249</v>
      </c>
      <c r="B230" s="309" t="s">
        <v>250</v>
      </c>
      <c r="C230" s="309" t="s">
        <v>39</v>
      </c>
      <c r="D230" s="316" t="s">
        <v>251</v>
      </c>
      <c r="E230" s="291">
        <f t="shared" si="16"/>
        <v>2.5522028756349999</v>
      </c>
      <c r="F230" s="291">
        <f>IF(VLOOKUP($A230,'[12]KI LA Data'!$A$6:$AF$698,F$2,0)/1000000&lt;0,"",VLOOKUP($A230,'[12]KI LA Data'!$A$6:$AF$698,F$2,0)/1000000)</f>
        <v>0.23532566922499998</v>
      </c>
      <c r="G230" s="291">
        <f>VLOOKUP($A230,'[12]KI LA Data'!$A$6:$AF$698,G$2,0)/1000000</f>
        <v>2.3168772064100001</v>
      </c>
      <c r="H230" s="291">
        <f>VLOOKUP($A230,'[12]KI LA Data'!$A$6:$AF$698,H$2,0)/1000000</f>
        <v>-17.556521086614001</v>
      </c>
      <c r="I230" s="291">
        <f>VLOOKUP($A230,'[12]KI LA Data'!$A$6:$AF$698,I$2,0)/1000000</f>
        <v>2.1431114159292504</v>
      </c>
      <c r="J230" s="315">
        <f>VLOOKUP($A230,'[12]KI LA Data'!$A$6:$AF$702,J$2,0)</f>
        <v>0.5</v>
      </c>
      <c r="K230" s="317" t="str">
        <f>IF(F230="","",IFERROR(VLOOKUP($A230,'[12]KI LA Data'!$B$6:$AF$701,K$2-K$1,0)/1000000,IF($C230="SC",F230,"")))</f>
        <v/>
      </c>
      <c r="L230" s="291">
        <f>IF(F230="","",IFERROR(VLOOKUP($A230,'[12]KI LA Data'!$C$6:$AF$701,L$2-L$1,0)/1000000,IF($C230="SD",F230,"")))</f>
        <v>0.23532566922499998</v>
      </c>
      <c r="M230" s="317" t="str">
        <f>IF(F230="","",IFERROR(VLOOKUP($A230,'[12]KI LA Data'!$D$6:$AF$701,M$2-M$1,0)/1000000,""))</f>
        <v/>
      </c>
      <c r="N230" s="317" t="str">
        <f>IF(F230="","",IFERROR(VLOOKUP($A230,'[12]KI LA Data'!$E$6:$AF$701,N$2-N$1,0)/1000000,""))</f>
        <v/>
      </c>
      <c r="O230" s="315" t="str">
        <f>IF(F230="","",IFERROR(VLOOKUP($A230,'[12]KI LA Data'!$F$6:$AF$701,O$2-O$1,0)/1000000,""))</f>
        <v/>
      </c>
      <c r="P230" s="317" t="str">
        <f>IFERROR(VLOOKUP($A230,'[12]KI LA Data'!$B$6:$AF$701,P$2-P$1,0)/1000000,IF($C230="SC",G230,""))</f>
        <v/>
      </c>
      <c r="Q230" s="291">
        <f>IFERROR(VLOOKUP($A230,'[12]KI LA Data'!$C$6:$AF$701,Q$2-Q$1,0)/1000000,IF($C230="SD",G230,""))</f>
        <v>2.3168772064100001</v>
      </c>
      <c r="R230" s="317" t="str">
        <f>IFERROR(VLOOKUP($A230,'[12]KI LA Data'!$D$6:$AF$701,R$2-R$1,0)/1000000,"")</f>
        <v/>
      </c>
      <c r="S230" s="317" t="str">
        <f>IFERROR(VLOOKUP($A230,'[12]KI LA Data'!$E$6:$AF$701,S$2-S$1,0)/1000000,"")</f>
        <v/>
      </c>
      <c r="T230" s="315" t="str">
        <f>IFERROR(VLOOKUP($A230,'[12]KI LA Data'!$F$6:$AF$701,T$2-T$1,0)/1000000,"")</f>
        <v/>
      </c>
      <c r="U230" s="317" t="str">
        <f t="shared" si="15"/>
        <v/>
      </c>
      <c r="V230" s="291">
        <f t="shared" si="15"/>
        <v>2.5522028756349999</v>
      </c>
      <c r="W230" s="317" t="str">
        <f t="shared" si="15"/>
        <v/>
      </c>
      <c r="X230" s="317" t="str">
        <f t="shared" si="14"/>
        <v/>
      </c>
      <c r="Y230" s="315" t="str">
        <f t="shared" si="14"/>
        <v/>
      </c>
      <c r="Z230" s="289"/>
      <c r="AA230" s="289" t="str">
        <f>VLOOKUP(A230,'[12]LA Data'!$A$35:$F$417,6,0)</f>
        <v>EM</v>
      </c>
    </row>
    <row r="231" spans="1:27" ht="15.75">
      <c r="A231" s="309" t="s">
        <v>864</v>
      </c>
      <c r="B231" s="309" t="s">
        <v>865</v>
      </c>
      <c r="C231" s="309" t="s">
        <v>730</v>
      </c>
      <c r="D231" s="316" t="s">
        <v>866</v>
      </c>
      <c r="E231" s="291">
        <f t="shared" si="16"/>
        <v>72.829781605617995</v>
      </c>
      <c r="F231" s="291">
        <f>IF(VLOOKUP($A231,'[12]KI LA Data'!$A$6:$AF$698,F$2,0)/1000000&lt;0,"",VLOOKUP($A231,'[12]KI LA Data'!$A$6:$AF$698,F$2,0)/1000000)</f>
        <v>7.5570645957110001</v>
      </c>
      <c r="G231" s="291">
        <f>VLOOKUP($A231,'[12]KI LA Data'!$A$6:$AF$698,G$2,0)/1000000</f>
        <v>65.272717009906998</v>
      </c>
      <c r="H231" s="291">
        <f>VLOOKUP($A231,'[12]KI LA Data'!$A$6:$AF$698,H$2,0)/1000000</f>
        <v>46.088942033938999</v>
      </c>
      <c r="I231" s="291">
        <f>VLOOKUP($A231,'[12]KI LA Data'!$A$6:$AF$698,I$2,0)/1000000</f>
        <v>60.377263234163976</v>
      </c>
      <c r="J231" s="315">
        <f>VLOOKUP($A231,'[12]KI LA Data'!$A$6:$AF$702,J$2,0)</f>
        <v>0</v>
      </c>
      <c r="K231" s="317">
        <f>IF(F231="","",IFERROR(VLOOKUP($A231,'[12]KI LA Data'!$B$6:$AF$701,K$2-K$1,0)/1000000,IF($C231="SC",F231,"")))</f>
        <v>7.5570645957110001</v>
      </c>
      <c r="L231" s="291" t="str">
        <f>IF(F231="","",IFERROR(VLOOKUP($A231,'[12]KI LA Data'!$C$6:$AF$701,L$2-L$1,0)/1000000,IF($C231="SD",F231,"")))</f>
        <v/>
      </c>
      <c r="M231" s="317" t="str">
        <f>IF(F231="","",IFERROR(VLOOKUP($A231,'[12]KI LA Data'!$D$6:$AF$701,M$2-M$1,0)/1000000,""))</f>
        <v/>
      </c>
      <c r="N231" s="317" t="str">
        <f>IF(F231="","",IFERROR(VLOOKUP($A231,'[12]KI LA Data'!$E$6:$AF$701,N$2-N$1,0)/1000000,""))</f>
        <v/>
      </c>
      <c r="O231" s="315" t="str">
        <f>IF(F231="","",IFERROR(VLOOKUP($A231,'[12]KI LA Data'!$F$6:$AF$701,O$2-O$1,0)/1000000,""))</f>
        <v/>
      </c>
      <c r="P231" s="317">
        <f>IFERROR(VLOOKUP($A231,'[12]KI LA Data'!$B$6:$AF$701,P$2-P$1,0)/1000000,IF($C231="SC",G231,""))</f>
        <v>65.272717009906998</v>
      </c>
      <c r="Q231" s="291" t="str">
        <f>IFERROR(VLOOKUP($A231,'[12]KI LA Data'!$C$6:$AF$701,Q$2-Q$1,0)/1000000,IF($C231="SD",G231,""))</f>
        <v/>
      </c>
      <c r="R231" s="317" t="str">
        <f>IFERROR(VLOOKUP($A231,'[12]KI LA Data'!$D$6:$AF$701,R$2-R$1,0)/1000000,"")</f>
        <v/>
      </c>
      <c r="S231" s="317" t="str">
        <f>IFERROR(VLOOKUP($A231,'[12]KI LA Data'!$E$6:$AF$701,S$2-S$1,0)/1000000,"")</f>
        <v/>
      </c>
      <c r="T231" s="315" t="str">
        <f>IFERROR(VLOOKUP($A231,'[12]KI LA Data'!$F$6:$AF$701,T$2-T$1,0)/1000000,"")</f>
        <v/>
      </c>
      <c r="U231" s="317">
        <f t="shared" si="15"/>
        <v>72.829781605617995</v>
      </c>
      <c r="V231" s="291" t="str">
        <f t="shared" si="15"/>
        <v/>
      </c>
      <c r="W231" s="317" t="str">
        <f t="shared" si="15"/>
        <v/>
      </c>
      <c r="X231" s="317" t="str">
        <f t="shared" si="14"/>
        <v/>
      </c>
      <c r="Y231" s="315" t="str">
        <f t="shared" si="14"/>
        <v/>
      </c>
      <c r="Z231" s="289"/>
      <c r="AA231" s="289" t="str">
        <f>VLOOKUP(A231,'[12]LA Data'!$A$35:$F$417,6,0)</f>
        <v>YH</v>
      </c>
    </row>
    <row r="232" spans="1:27" ht="15.75">
      <c r="A232" s="309" t="s">
        <v>1113</v>
      </c>
      <c r="B232" s="309" t="s">
        <v>1114</v>
      </c>
      <c r="C232" s="309" t="s">
        <v>512</v>
      </c>
      <c r="D232" s="316" t="s">
        <v>1115</v>
      </c>
      <c r="E232" s="291">
        <f t="shared" si="16"/>
        <v>8.829675029553</v>
      </c>
      <c r="F232" s="291">
        <f>IF(VLOOKUP($A232,'[12]KI LA Data'!$A$6:$AF$698,F$2,0)/1000000&lt;0,"",VLOOKUP($A232,'[12]KI LA Data'!$A$6:$AF$698,F$2,0)/1000000)</f>
        <v>2.8970674824749998</v>
      </c>
      <c r="G232" s="291">
        <f>VLOOKUP($A232,'[12]KI LA Data'!$A$6:$AF$698,G$2,0)/1000000</f>
        <v>5.9326075470780006</v>
      </c>
      <c r="H232" s="291">
        <f>VLOOKUP($A232,'[12]KI LA Data'!$A$6:$AF$698,H$2,0)/1000000</f>
        <v>2.8485904745820001</v>
      </c>
      <c r="I232" s="291">
        <f>VLOOKUP($A232,'[12]KI LA Data'!$A$6:$AF$698,I$2,0)/1000000</f>
        <v>5.4876619810471503</v>
      </c>
      <c r="J232" s="315">
        <f>VLOOKUP($A232,'[12]KI LA Data'!$A$6:$AF$702,J$2,0)</f>
        <v>0</v>
      </c>
      <c r="K232" s="317" t="str">
        <f>IF(F232="","",IFERROR(VLOOKUP($A232,'[12]KI LA Data'!$B$6:$AF$701,K$2-K$1,0)/1000000,IF($C232="SC",F232,"")))</f>
        <v/>
      </c>
      <c r="L232" s="291" t="str">
        <f>IF(F232="","",IFERROR(VLOOKUP($A232,'[12]KI LA Data'!$C$6:$AF$701,L$2-L$1,0)/1000000,IF($C232="SD",F232,"")))</f>
        <v/>
      </c>
      <c r="M232" s="317">
        <f>IF(F232="","",IFERROR(VLOOKUP($A232,'[12]KI LA Data'!$D$6:$AF$701,M$2-M$1,0)/1000000,""))</f>
        <v>2.8970674824749998</v>
      </c>
      <c r="N232" s="317" t="str">
        <f>IF(F232="","",IFERROR(VLOOKUP($A232,'[12]KI LA Data'!$E$6:$AF$701,N$2-N$1,0)/1000000,""))</f>
        <v/>
      </c>
      <c r="O232" s="315" t="str">
        <f>IF(F232="","",IFERROR(VLOOKUP($A232,'[12]KI LA Data'!$F$6:$AF$701,O$2-O$1,0)/1000000,""))</f>
        <v/>
      </c>
      <c r="P232" s="317" t="str">
        <f>IFERROR(VLOOKUP($A232,'[12]KI LA Data'!$B$6:$AF$701,P$2-P$1,0)/1000000,IF($C232="SC",G232,""))</f>
        <v/>
      </c>
      <c r="Q232" s="291" t="str">
        <f>IFERROR(VLOOKUP($A232,'[12]KI LA Data'!$C$6:$AF$701,Q$2-Q$1,0)/1000000,IF($C232="SD",G232,""))</f>
        <v/>
      </c>
      <c r="R232" s="317">
        <f>IFERROR(VLOOKUP($A232,'[12]KI LA Data'!$D$6:$AF$701,R$2-R$1,0)/1000000,"")</f>
        <v>5.9326075470780006</v>
      </c>
      <c r="S232" s="317" t="str">
        <f>IFERROR(VLOOKUP($A232,'[12]KI LA Data'!$E$6:$AF$701,S$2-S$1,0)/1000000,"")</f>
        <v/>
      </c>
      <c r="T232" s="315" t="str">
        <f>IFERROR(VLOOKUP($A232,'[12]KI LA Data'!$F$6:$AF$701,T$2-T$1,0)/1000000,"")</f>
        <v/>
      </c>
      <c r="U232" s="317" t="str">
        <f t="shared" si="15"/>
        <v/>
      </c>
      <c r="V232" s="291" t="str">
        <f t="shared" si="15"/>
        <v/>
      </c>
      <c r="W232" s="317">
        <f t="shared" si="15"/>
        <v>8.829675029553</v>
      </c>
      <c r="X232" s="317" t="str">
        <f t="shared" si="14"/>
        <v/>
      </c>
      <c r="Y232" s="315" t="str">
        <f t="shared" si="14"/>
        <v/>
      </c>
      <c r="Z232" s="289"/>
      <c r="AA232" s="289" t="str">
        <f>VLOOKUP(A232,'[12]LA Data'!$A$35:$F$417,6,0)</f>
        <v>YH</v>
      </c>
    </row>
    <row r="233" spans="1:27" ht="15.75">
      <c r="A233" s="309" t="s">
        <v>312</v>
      </c>
      <c r="B233" s="309" t="s">
        <v>313</v>
      </c>
      <c r="C233" s="309" t="s">
        <v>39</v>
      </c>
      <c r="D233" s="316" t="s">
        <v>314</v>
      </c>
      <c r="E233" s="291">
        <f t="shared" si="16"/>
        <v>7.4711702906420001</v>
      </c>
      <c r="F233" s="291">
        <f>IF(VLOOKUP($A233,'[12]KI LA Data'!$A$6:$AF$698,F$2,0)/1000000&lt;0,"",VLOOKUP($A233,'[12]KI LA Data'!$A$6:$AF$698,F$2,0)/1000000)</f>
        <v>0.88601401104400002</v>
      </c>
      <c r="G233" s="291">
        <f>VLOOKUP($A233,'[12]KI LA Data'!$A$6:$AF$698,G$2,0)/1000000</f>
        <v>6.5851562795980003</v>
      </c>
      <c r="H233" s="291">
        <f>VLOOKUP($A233,'[12]KI LA Data'!$A$6:$AF$698,H$2,0)/1000000</f>
        <v>-29.970432701010999</v>
      </c>
      <c r="I233" s="291">
        <f>VLOOKUP($A233,'[12]KI LA Data'!$A$6:$AF$698,I$2,0)/1000000</f>
        <v>6.0912695586281504</v>
      </c>
      <c r="J233" s="315">
        <f>VLOOKUP($A233,'[12]KI LA Data'!$A$6:$AF$702,J$2,0)</f>
        <v>0.5</v>
      </c>
      <c r="K233" s="317" t="str">
        <f>IF(F233="","",IFERROR(VLOOKUP($A233,'[12]KI LA Data'!$B$6:$AF$701,K$2-K$1,0)/1000000,IF($C233="SC",F233,"")))</f>
        <v/>
      </c>
      <c r="L233" s="291">
        <f>IF(F233="","",IFERROR(VLOOKUP($A233,'[12]KI LA Data'!$C$6:$AF$701,L$2-L$1,0)/1000000,IF($C233="SD",F233,"")))</f>
        <v>0.88601401104400002</v>
      </c>
      <c r="M233" s="317" t="str">
        <f>IF(F233="","",IFERROR(VLOOKUP($A233,'[12]KI LA Data'!$D$6:$AF$701,M$2-M$1,0)/1000000,""))</f>
        <v/>
      </c>
      <c r="N233" s="317" t="str">
        <f>IF(F233="","",IFERROR(VLOOKUP($A233,'[12]KI LA Data'!$E$6:$AF$701,N$2-N$1,0)/1000000,""))</f>
        <v/>
      </c>
      <c r="O233" s="315" t="str">
        <f>IF(F233="","",IFERROR(VLOOKUP($A233,'[12]KI LA Data'!$F$6:$AF$701,O$2-O$1,0)/1000000,""))</f>
        <v/>
      </c>
      <c r="P233" s="317" t="str">
        <f>IFERROR(VLOOKUP($A233,'[12]KI LA Data'!$B$6:$AF$701,P$2-P$1,0)/1000000,IF($C233="SC",G233,""))</f>
        <v/>
      </c>
      <c r="Q233" s="291">
        <f>IFERROR(VLOOKUP($A233,'[12]KI LA Data'!$C$6:$AF$701,Q$2-Q$1,0)/1000000,IF($C233="SD",G233,""))</f>
        <v>6.5851562795980003</v>
      </c>
      <c r="R233" s="317" t="str">
        <f>IFERROR(VLOOKUP($A233,'[12]KI LA Data'!$D$6:$AF$701,R$2-R$1,0)/1000000,"")</f>
        <v/>
      </c>
      <c r="S233" s="317" t="str">
        <f>IFERROR(VLOOKUP($A233,'[12]KI LA Data'!$E$6:$AF$701,S$2-S$1,0)/1000000,"")</f>
        <v/>
      </c>
      <c r="T233" s="315" t="str">
        <f>IFERROR(VLOOKUP($A233,'[12]KI LA Data'!$F$6:$AF$701,T$2-T$1,0)/1000000,"")</f>
        <v/>
      </c>
      <c r="U233" s="317" t="str">
        <f t="shared" si="15"/>
        <v/>
      </c>
      <c r="V233" s="291">
        <f t="shared" si="15"/>
        <v>7.4711702906420001</v>
      </c>
      <c r="W233" s="317" t="str">
        <f t="shared" si="15"/>
        <v/>
      </c>
      <c r="X233" s="317" t="str">
        <f t="shared" si="14"/>
        <v/>
      </c>
      <c r="Y233" s="315" t="str">
        <f t="shared" si="14"/>
        <v/>
      </c>
      <c r="Z233" s="289"/>
      <c r="AA233" s="289" t="str">
        <f>VLOOKUP(A233,'[12]LA Data'!$A$35:$F$417,6,0)</f>
        <v>EM</v>
      </c>
    </row>
    <row r="234" spans="1:27" ht="15.75">
      <c r="A234" s="309" t="s">
        <v>744</v>
      </c>
      <c r="B234" s="309" t="s">
        <v>745</v>
      </c>
      <c r="C234" s="309" t="s">
        <v>730</v>
      </c>
      <c r="D234" s="316" t="s">
        <v>746</v>
      </c>
      <c r="E234" s="291">
        <f t="shared" si="16"/>
        <v>111.18992072823501</v>
      </c>
      <c r="F234" s="291">
        <f>IF(VLOOKUP($A234,'[12]KI LA Data'!$A$6:$AF$698,F$2,0)/1000000&lt;0,"",VLOOKUP($A234,'[12]KI LA Data'!$A$6:$AF$698,F$2,0)/1000000)</f>
        <v>22.493063167987</v>
      </c>
      <c r="G234" s="291">
        <f>VLOOKUP($A234,'[12]KI LA Data'!$A$6:$AF$698,G$2,0)/1000000</f>
        <v>88.696857560248006</v>
      </c>
      <c r="H234" s="291">
        <f>VLOOKUP($A234,'[12]KI LA Data'!$A$6:$AF$698,H$2,0)/1000000</f>
        <v>63.980352097576002</v>
      </c>
      <c r="I234" s="291">
        <f>VLOOKUP($A234,'[12]KI LA Data'!$A$6:$AF$698,I$2,0)/1000000</f>
        <v>82.0445932432294</v>
      </c>
      <c r="J234" s="315">
        <f>VLOOKUP($A234,'[12]KI LA Data'!$A$6:$AF$702,J$2,0)</f>
        <v>0</v>
      </c>
      <c r="K234" s="317">
        <f>IF(F234="","",IFERROR(VLOOKUP($A234,'[12]KI LA Data'!$B$6:$AF$701,K$2-K$1,0)/1000000,IF($C234="SC",F234,"")))</f>
        <v>19.916691694922999</v>
      </c>
      <c r="L234" s="291" t="str">
        <f>IF(F234="","",IFERROR(VLOOKUP($A234,'[12]KI LA Data'!$C$6:$AF$701,L$2-L$1,0)/1000000,IF($C234="SD",F234,"")))</f>
        <v/>
      </c>
      <c r="M234" s="317">
        <f>IF(F234="","",IFERROR(VLOOKUP($A234,'[12]KI LA Data'!$D$6:$AF$701,M$2-M$1,0)/1000000,""))</f>
        <v>2.5763714730639999</v>
      </c>
      <c r="N234" s="317" t="str">
        <f>IF(F234="","",IFERROR(VLOOKUP($A234,'[12]KI LA Data'!$E$6:$AF$701,N$2-N$1,0)/1000000,""))</f>
        <v/>
      </c>
      <c r="O234" s="315" t="str">
        <f>IF(F234="","",IFERROR(VLOOKUP($A234,'[12]KI LA Data'!$F$6:$AF$701,O$2-O$1,0)/1000000,""))</f>
        <v/>
      </c>
      <c r="P234" s="317">
        <f>IFERROR(VLOOKUP($A234,'[12]KI LA Data'!$B$6:$AF$701,P$2-P$1,0)/1000000,IF($C234="SC",G234,""))</f>
        <v>83.491500802305993</v>
      </c>
      <c r="Q234" s="291" t="str">
        <f>IFERROR(VLOOKUP($A234,'[12]KI LA Data'!$C$6:$AF$701,Q$2-Q$1,0)/1000000,IF($C234="SD",G234,""))</f>
        <v/>
      </c>
      <c r="R234" s="317">
        <f>IFERROR(VLOOKUP($A234,'[12]KI LA Data'!$D$6:$AF$701,R$2-R$1,0)/1000000,"")</f>
        <v>5.205356757943</v>
      </c>
      <c r="S234" s="317" t="str">
        <f>IFERROR(VLOOKUP($A234,'[12]KI LA Data'!$E$6:$AF$701,S$2-S$1,0)/1000000,"")</f>
        <v/>
      </c>
      <c r="T234" s="315" t="str">
        <f>IFERROR(VLOOKUP($A234,'[12]KI LA Data'!$F$6:$AF$701,T$2-T$1,0)/1000000,"")</f>
        <v/>
      </c>
      <c r="U234" s="317">
        <f t="shared" si="15"/>
        <v>103.408192497229</v>
      </c>
      <c r="V234" s="291" t="str">
        <f t="shared" si="15"/>
        <v/>
      </c>
      <c r="W234" s="317">
        <f t="shared" si="15"/>
        <v>7.7817282310069995</v>
      </c>
      <c r="X234" s="317" t="str">
        <f t="shared" si="14"/>
        <v/>
      </c>
      <c r="Y234" s="315" t="str">
        <f t="shared" si="14"/>
        <v/>
      </c>
      <c r="Z234" s="289"/>
      <c r="AA234" s="289" t="str">
        <f>VLOOKUP(A234,'[12]LA Data'!$A$35:$F$417,6,0)</f>
        <v>EM</v>
      </c>
    </row>
    <row r="235" spans="1:27" ht="15.75">
      <c r="A235" s="309" t="s">
        <v>1032</v>
      </c>
      <c r="B235" s="309" t="s">
        <v>1033</v>
      </c>
      <c r="C235" s="309" t="s">
        <v>726</v>
      </c>
      <c r="D235" s="316" t="s">
        <v>1034</v>
      </c>
      <c r="E235" s="291">
        <f t="shared" si="16"/>
        <v>85.417562029625003</v>
      </c>
      <c r="F235" s="291">
        <f>IF(VLOOKUP($A235,'[12]KI LA Data'!$A$6:$AF$698,F$2,0)/1000000&lt;0,"",VLOOKUP($A235,'[12]KI LA Data'!$A$6:$AF$698,F$2,0)/1000000)</f>
        <v>18.989969115072999</v>
      </c>
      <c r="G235" s="291">
        <f>VLOOKUP($A235,'[12]KI LA Data'!$A$6:$AF$698,G$2,0)/1000000</f>
        <v>66.427592914552008</v>
      </c>
      <c r="H235" s="291">
        <f>VLOOKUP($A235,'[12]KI LA Data'!$A$6:$AF$698,H$2,0)/1000000</f>
        <v>26.585188409745999</v>
      </c>
      <c r="I235" s="291">
        <f>VLOOKUP($A235,'[12]KI LA Data'!$A$6:$AF$698,I$2,0)/1000000</f>
        <v>61.445523445960603</v>
      </c>
      <c r="J235" s="315">
        <f>VLOOKUP($A235,'[12]KI LA Data'!$A$6:$AF$702,J$2,0)</f>
        <v>0</v>
      </c>
      <c r="K235" s="317">
        <f>IF(F235="","",IFERROR(VLOOKUP($A235,'[12]KI LA Data'!$B$6:$AF$701,K$2-K$1,0)/1000000,IF($C235="SC",F235,"")))</f>
        <v>16.468948603528002</v>
      </c>
      <c r="L235" s="291">
        <f>IF(F235="","",IFERROR(VLOOKUP($A235,'[12]KI LA Data'!$C$6:$AF$701,L$2-L$1,0)/1000000,IF($C235="SD",F235,"")))</f>
        <v>0.56136703816600009</v>
      </c>
      <c r="M235" s="317">
        <f>IF(F235="","",IFERROR(VLOOKUP($A235,'[12]KI LA Data'!$D$6:$AF$701,M$2-M$1,0)/1000000,""))</f>
        <v>1.9596534733790001</v>
      </c>
      <c r="N235" s="317" t="str">
        <f>IF(F235="","",IFERROR(VLOOKUP($A235,'[12]KI LA Data'!$E$6:$AF$701,N$2-N$1,0)/1000000,""))</f>
        <v/>
      </c>
      <c r="O235" s="315" t="str">
        <f>IF(F235="","",IFERROR(VLOOKUP($A235,'[12]KI LA Data'!$F$6:$AF$701,O$2-O$1,0)/1000000,""))</f>
        <v/>
      </c>
      <c r="P235" s="317">
        <f>IFERROR(VLOOKUP($A235,'[12]KI LA Data'!$B$6:$AF$701,P$2-P$1,0)/1000000,IF($C235="SC",G235,""))</f>
        <v>53.158643865881004</v>
      </c>
      <c r="Q235" s="291">
        <f>IFERROR(VLOOKUP($A235,'[12]KI LA Data'!$C$6:$AF$701,Q$2-Q$1,0)/1000000,IF($C235="SD",G235,""))</f>
        <v>9.7069931787800012</v>
      </c>
      <c r="R235" s="317">
        <f>IFERROR(VLOOKUP($A235,'[12]KI LA Data'!$D$6:$AF$701,R$2-R$1,0)/1000000,"")</f>
        <v>3.5619558698909999</v>
      </c>
      <c r="S235" s="317" t="str">
        <f>IFERROR(VLOOKUP($A235,'[12]KI LA Data'!$E$6:$AF$701,S$2-S$1,0)/1000000,"")</f>
        <v/>
      </c>
      <c r="T235" s="315" t="str">
        <f>IFERROR(VLOOKUP($A235,'[12]KI LA Data'!$F$6:$AF$701,T$2-T$1,0)/1000000,"")</f>
        <v/>
      </c>
      <c r="U235" s="317">
        <f t="shared" si="15"/>
        <v>69.627592469409009</v>
      </c>
      <c r="V235" s="291">
        <f t="shared" si="15"/>
        <v>10.268360216946002</v>
      </c>
      <c r="W235" s="317">
        <f t="shared" si="15"/>
        <v>5.5216093432699997</v>
      </c>
      <c r="X235" s="317" t="str">
        <f t="shared" si="14"/>
        <v/>
      </c>
      <c r="Y235" s="315" t="str">
        <f t="shared" si="14"/>
        <v/>
      </c>
      <c r="Z235" s="289"/>
      <c r="AA235" s="289" t="str">
        <f>VLOOKUP(A235,'[12]LA Data'!$A$35:$F$417,6,0)</f>
        <v>NE</v>
      </c>
    </row>
    <row r="236" spans="1:27" ht="15.75">
      <c r="A236" s="309" t="s">
        <v>288</v>
      </c>
      <c r="B236" s="309" t="s">
        <v>289</v>
      </c>
      <c r="C236" s="309" t="s">
        <v>39</v>
      </c>
      <c r="D236" s="316" t="s">
        <v>290</v>
      </c>
      <c r="E236" s="291">
        <f t="shared" si="16"/>
        <v>6.7525610809490004</v>
      </c>
      <c r="F236" s="291">
        <f>IF(VLOOKUP($A236,'[12]KI LA Data'!$A$6:$AF$698,F$2,0)/1000000&lt;0,"",VLOOKUP($A236,'[12]KI LA Data'!$A$6:$AF$698,F$2,0)/1000000)</f>
        <v>0.98201788949699997</v>
      </c>
      <c r="G236" s="291">
        <f>VLOOKUP($A236,'[12]KI LA Data'!$A$6:$AF$698,G$2,0)/1000000</f>
        <v>5.770543191452</v>
      </c>
      <c r="H236" s="291">
        <f>VLOOKUP($A236,'[12]KI LA Data'!$A$6:$AF$698,H$2,0)/1000000</f>
        <v>-25.838153949471</v>
      </c>
      <c r="I236" s="291">
        <f>VLOOKUP($A236,'[12]KI LA Data'!$A$6:$AF$698,I$2,0)/1000000</f>
        <v>5.3377524520930999</v>
      </c>
      <c r="J236" s="315">
        <f>VLOOKUP($A236,'[12]KI LA Data'!$A$6:$AF$702,J$2,0)</f>
        <v>0.5</v>
      </c>
      <c r="K236" s="317" t="str">
        <f>IF(F236="","",IFERROR(VLOOKUP($A236,'[12]KI LA Data'!$B$6:$AF$701,K$2-K$1,0)/1000000,IF($C236="SC",F236,"")))</f>
        <v/>
      </c>
      <c r="L236" s="291">
        <f>IF(F236="","",IFERROR(VLOOKUP($A236,'[12]KI LA Data'!$C$6:$AF$701,L$2-L$1,0)/1000000,IF($C236="SD",F236,"")))</f>
        <v>0.98201788949699997</v>
      </c>
      <c r="M236" s="317" t="str">
        <f>IF(F236="","",IFERROR(VLOOKUP($A236,'[12]KI LA Data'!$D$6:$AF$701,M$2-M$1,0)/1000000,""))</f>
        <v/>
      </c>
      <c r="N236" s="317" t="str">
        <f>IF(F236="","",IFERROR(VLOOKUP($A236,'[12]KI LA Data'!$E$6:$AF$701,N$2-N$1,0)/1000000,""))</f>
        <v/>
      </c>
      <c r="O236" s="315" t="str">
        <f>IF(F236="","",IFERROR(VLOOKUP($A236,'[12]KI LA Data'!$F$6:$AF$701,O$2-O$1,0)/1000000,""))</f>
        <v/>
      </c>
      <c r="P236" s="317" t="str">
        <f>IFERROR(VLOOKUP($A236,'[12]KI LA Data'!$B$6:$AF$701,P$2-P$1,0)/1000000,IF($C236="SC",G236,""))</f>
        <v/>
      </c>
      <c r="Q236" s="291">
        <f>IFERROR(VLOOKUP($A236,'[12]KI LA Data'!$C$6:$AF$701,Q$2-Q$1,0)/1000000,IF($C236="SD",G236,""))</f>
        <v>5.770543191452</v>
      </c>
      <c r="R236" s="317" t="str">
        <f>IFERROR(VLOOKUP($A236,'[12]KI LA Data'!$D$6:$AF$701,R$2-R$1,0)/1000000,"")</f>
        <v/>
      </c>
      <c r="S236" s="317" t="str">
        <f>IFERROR(VLOOKUP($A236,'[12]KI LA Data'!$E$6:$AF$701,S$2-S$1,0)/1000000,"")</f>
        <v/>
      </c>
      <c r="T236" s="315" t="str">
        <f>IFERROR(VLOOKUP($A236,'[12]KI LA Data'!$F$6:$AF$701,T$2-T$1,0)/1000000,"")</f>
        <v/>
      </c>
      <c r="U236" s="317" t="str">
        <f t="shared" si="15"/>
        <v/>
      </c>
      <c r="V236" s="291">
        <f t="shared" si="15"/>
        <v>6.7525610809490004</v>
      </c>
      <c r="W236" s="317" t="str">
        <f t="shared" si="15"/>
        <v/>
      </c>
      <c r="X236" s="317" t="str">
        <f t="shared" si="14"/>
        <v/>
      </c>
      <c r="Y236" s="315" t="str">
        <f t="shared" si="14"/>
        <v/>
      </c>
      <c r="Z236" s="289"/>
      <c r="AA236" s="289" t="str">
        <f>VLOOKUP(A236,'[12]LA Data'!$A$35:$F$417,6,0)</f>
        <v>EE</v>
      </c>
    </row>
    <row r="237" spans="1:27" ht="15.75">
      <c r="A237" s="309" t="s">
        <v>996</v>
      </c>
      <c r="B237" s="309" t="s">
        <v>997</v>
      </c>
      <c r="C237" s="309" t="s">
        <v>726</v>
      </c>
      <c r="D237" s="316" t="s">
        <v>998</v>
      </c>
      <c r="E237" s="291">
        <f t="shared" si="16"/>
        <v>128.07453513885099</v>
      </c>
      <c r="F237" s="291">
        <f>IF(VLOOKUP($A237,'[12]KI LA Data'!$A$6:$AF$698,F$2,0)/1000000&lt;0,"",VLOOKUP($A237,'[12]KI LA Data'!$A$6:$AF$698,F$2,0)/1000000)</f>
        <v>34.981222838904998</v>
      </c>
      <c r="G237" s="291">
        <f>VLOOKUP($A237,'[12]KI LA Data'!$A$6:$AF$698,G$2,0)/1000000</f>
        <v>93.093312299945993</v>
      </c>
      <c r="H237" s="291">
        <f>VLOOKUP($A237,'[12]KI LA Data'!$A$6:$AF$698,H$2,0)/1000000</f>
        <v>26.428634857567001</v>
      </c>
      <c r="I237" s="291">
        <f>VLOOKUP($A237,'[12]KI LA Data'!$A$6:$AF$698,I$2,0)/1000000</f>
        <v>86.111313877450044</v>
      </c>
      <c r="J237" s="315">
        <f>VLOOKUP($A237,'[12]KI LA Data'!$A$6:$AF$702,J$2,0)</f>
        <v>0</v>
      </c>
      <c r="K237" s="317">
        <f>IF(F237="","",IFERROR(VLOOKUP($A237,'[12]KI LA Data'!$B$6:$AF$701,K$2-K$1,0)/1000000,IF($C237="SC",F237,"")))</f>
        <v>31.493111519653997</v>
      </c>
      <c r="L237" s="291">
        <f>IF(F237="","",IFERROR(VLOOKUP($A237,'[12]KI LA Data'!$C$6:$AF$701,L$2-L$1,0)/1000000,IF($C237="SD",F237,"")))</f>
        <v>3.4881113192500002</v>
      </c>
      <c r="M237" s="317" t="str">
        <f>IF(F237="","",IFERROR(VLOOKUP($A237,'[12]KI LA Data'!$D$6:$AF$701,M$2-M$1,0)/1000000,""))</f>
        <v/>
      </c>
      <c r="N237" s="317" t="str">
        <f>IF(F237="","",IFERROR(VLOOKUP($A237,'[12]KI LA Data'!$E$6:$AF$701,N$2-N$1,0)/1000000,""))</f>
        <v/>
      </c>
      <c r="O237" s="315" t="str">
        <f>IF(F237="","",IFERROR(VLOOKUP($A237,'[12]KI LA Data'!$F$6:$AF$701,O$2-O$1,0)/1000000,""))</f>
        <v/>
      </c>
      <c r="P237" s="317">
        <f>IFERROR(VLOOKUP($A237,'[12]KI LA Data'!$B$6:$AF$701,P$2-P$1,0)/1000000,IF($C237="SC",G237,""))</f>
        <v>77.631501345877012</v>
      </c>
      <c r="Q237" s="291">
        <f>IFERROR(VLOOKUP($A237,'[12]KI LA Data'!$C$6:$AF$701,Q$2-Q$1,0)/1000000,IF($C237="SD",G237,""))</f>
        <v>15.46181095407</v>
      </c>
      <c r="R237" s="317" t="str">
        <f>IFERROR(VLOOKUP($A237,'[12]KI LA Data'!$D$6:$AF$701,R$2-R$1,0)/1000000,"")</f>
        <v/>
      </c>
      <c r="S237" s="317" t="str">
        <f>IFERROR(VLOOKUP($A237,'[12]KI LA Data'!$E$6:$AF$701,S$2-S$1,0)/1000000,"")</f>
        <v/>
      </c>
      <c r="T237" s="315" t="str">
        <f>IFERROR(VLOOKUP($A237,'[12]KI LA Data'!$F$6:$AF$701,T$2-T$1,0)/1000000,"")</f>
        <v/>
      </c>
      <c r="U237" s="317">
        <f t="shared" si="15"/>
        <v>109.12461286553101</v>
      </c>
      <c r="V237" s="291">
        <f t="shared" si="15"/>
        <v>18.949922273319999</v>
      </c>
      <c r="W237" s="317" t="str">
        <f t="shared" si="15"/>
        <v/>
      </c>
      <c r="X237" s="317" t="str">
        <f t="shared" si="14"/>
        <v/>
      </c>
      <c r="Y237" s="315" t="str">
        <f t="shared" si="14"/>
        <v/>
      </c>
      <c r="Z237" s="289"/>
      <c r="AA237" s="289" t="str">
        <f>VLOOKUP(A237,'[12]LA Data'!$A$35:$F$417,6,0)</f>
        <v>EM</v>
      </c>
    </row>
    <row r="238" spans="1:27" ht="15.75">
      <c r="A238" s="309" t="s">
        <v>1017</v>
      </c>
      <c r="B238" s="309" t="s">
        <v>1018</v>
      </c>
      <c r="C238" s="309" t="s">
        <v>730</v>
      </c>
      <c r="D238" s="316" t="s">
        <v>1019</v>
      </c>
      <c r="E238" s="291">
        <f t="shared" si="16"/>
        <v>127.52191761306601</v>
      </c>
      <c r="F238" s="291">
        <f>IF(VLOOKUP($A238,'[12]KI LA Data'!$A$6:$AF$698,F$2,0)/1000000&lt;0,"",VLOOKUP($A238,'[12]KI LA Data'!$A$6:$AF$698,F$2,0)/1000000)</f>
        <v>22.553184767344003</v>
      </c>
      <c r="G238" s="291">
        <f>VLOOKUP($A238,'[12]KI LA Data'!$A$6:$AF$698,G$2,0)/1000000</f>
        <v>104.968732845722</v>
      </c>
      <c r="H238" s="291">
        <f>VLOOKUP($A238,'[12]KI LA Data'!$A$6:$AF$698,H$2,0)/1000000</f>
        <v>85.935933306835992</v>
      </c>
      <c r="I238" s="291">
        <f>VLOOKUP($A238,'[12]KI LA Data'!$A$6:$AF$698,I$2,0)/1000000</f>
        <v>97.096077882292846</v>
      </c>
      <c r="J238" s="315">
        <f>VLOOKUP($A238,'[12]KI LA Data'!$A$6:$AF$702,J$2,0)</f>
        <v>0</v>
      </c>
      <c r="K238" s="317">
        <f>IF(F238="","",IFERROR(VLOOKUP($A238,'[12]KI LA Data'!$B$6:$AF$701,K$2-K$1,0)/1000000,IF($C238="SC",F238,"")))</f>
        <v>22.553184767344003</v>
      </c>
      <c r="L238" s="291" t="str">
        <f>IF(F238="","",IFERROR(VLOOKUP($A238,'[12]KI LA Data'!$C$6:$AF$701,L$2-L$1,0)/1000000,IF($C238="SD",F238,"")))</f>
        <v/>
      </c>
      <c r="M238" s="317" t="str">
        <f>IF(F238="","",IFERROR(VLOOKUP($A238,'[12]KI LA Data'!$D$6:$AF$701,M$2-M$1,0)/1000000,""))</f>
        <v/>
      </c>
      <c r="N238" s="317" t="str">
        <f>IF(F238="","",IFERROR(VLOOKUP($A238,'[12]KI LA Data'!$E$6:$AF$701,N$2-N$1,0)/1000000,""))</f>
        <v/>
      </c>
      <c r="O238" s="315" t="str">
        <f>IF(F238="","",IFERROR(VLOOKUP($A238,'[12]KI LA Data'!$F$6:$AF$701,O$2-O$1,0)/1000000,""))</f>
        <v/>
      </c>
      <c r="P238" s="317">
        <f>IFERROR(VLOOKUP($A238,'[12]KI LA Data'!$B$6:$AF$701,P$2-P$1,0)/1000000,IF($C238="SC",G238,""))</f>
        <v>104.968732845722</v>
      </c>
      <c r="Q238" s="291" t="str">
        <f>IFERROR(VLOOKUP($A238,'[12]KI LA Data'!$C$6:$AF$701,Q$2-Q$1,0)/1000000,IF($C238="SD",G238,""))</f>
        <v/>
      </c>
      <c r="R238" s="317" t="str">
        <f>IFERROR(VLOOKUP($A238,'[12]KI LA Data'!$D$6:$AF$701,R$2-R$1,0)/1000000,"")</f>
        <v/>
      </c>
      <c r="S238" s="317" t="str">
        <f>IFERROR(VLOOKUP($A238,'[12]KI LA Data'!$E$6:$AF$701,S$2-S$1,0)/1000000,"")</f>
        <v/>
      </c>
      <c r="T238" s="315" t="str">
        <f>IFERROR(VLOOKUP($A238,'[12]KI LA Data'!$F$6:$AF$701,T$2-T$1,0)/1000000,"")</f>
        <v/>
      </c>
      <c r="U238" s="317">
        <f t="shared" si="15"/>
        <v>127.52191761306601</v>
      </c>
      <c r="V238" s="291" t="str">
        <f t="shared" si="15"/>
        <v/>
      </c>
      <c r="W238" s="317" t="str">
        <f t="shared" si="15"/>
        <v/>
      </c>
      <c r="X238" s="317" t="str">
        <f t="shared" si="14"/>
        <v/>
      </c>
      <c r="Y238" s="315" t="str">
        <f t="shared" si="14"/>
        <v/>
      </c>
      <c r="Z238" s="289"/>
      <c r="AA238" s="289" t="str">
        <f>VLOOKUP(A238,'[12]LA Data'!$A$35:$F$417,6,0)</f>
        <v>EM</v>
      </c>
    </row>
    <row r="239" spans="1:27" ht="15.75">
      <c r="A239" s="309" t="s">
        <v>1167</v>
      </c>
      <c r="B239" s="309" t="s">
        <v>1168</v>
      </c>
      <c r="C239" s="309" t="s">
        <v>512</v>
      </c>
      <c r="D239" s="316" t="s">
        <v>1169</v>
      </c>
      <c r="E239" s="291">
        <f t="shared" si="16"/>
        <v>16.416469651444</v>
      </c>
      <c r="F239" s="291">
        <f>IF(VLOOKUP($A239,'[12]KI LA Data'!$A$6:$AF$698,F$2,0)/1000000&lt;0,"",VLOOKUP($A239,'[12]KI LA Data'!$A$6:$AF$698,F$2,0)/1000000)</f>
        <v>5.9614724435830002</v>
      </c>
      <c r="G239" s="291">
        <f>VLOOKUP($A239,'[12]KI LA Data'!$A$6:$AF$698,G$2,0)/1000000</f>
        <v>10.454997207861</v>
      </c>
      <c r="H239" s="291">
        <f>VLOOKUP($A239,'[12]KI LA Data'!$A$6:$AF$698,H$2,0)/1000000</f>
        <v>6.9651962556470002</v>
      </c>
      <c r="I239" s="291">
        <f>VLOOKUP($A239,'[12]KI LA Data'!$A$6:$AF$698,I$2,0)/1000000</f>
        <v>9.6708724172714255</v>
      </c>
      <c r="J239" s="315">
        <f>VLOOKUP($A239,'[12]KI LA Data'!$A$6:$AF$702,J$2,0)</f>
        <v>0</v>
      </c>
      <c r="K239" s="317" t="str">
        <f>IF(F239="","",IFERROR(VLOOKUP($A239,'[12]KI LA Data'!$B$6:$AF$701,K$2-K$1,0)/1000000,IF($C239="SC",F239,"")))</f>
        <v/>
      </c>
      <c r="L239" s="291" t="str">
        <f>IF(F239="","",IFERROR(VLOOKUP($A239,'[12]KI LA Data'!$C$6:$AF$701,L$2-L$1,0)/1000000,IF($C239="SD",F239,"")))</f>
        <v/>
      </c>
      <c r="M239" s="317">
        <f>IF(F239="","",IFERROR(VLOOKUP($A239,'[12]KI LA Data'!$D$6:$AF$701,M$2-M$1,0)/1000000,""))</f>
        <v>5.9614724435830002</v>
      </c>
      <c r="N239" s="317" t="str">
        <f>IF(F239="","",IFERROR(VLOOKUP($A239,'[12]KI LA Data'!$E$6:$AF$701,N$2-N$1,0)/1000000,""))</f>
        <v/>
      </c>
      <c r="O239" s="315" t="str">
        <f>IF(F239="","",IFERROR(VLOOKUP($A239,'[12]KI LA Data'!$F$6:$AF$701,O$2-O$1,0)/1000000,""))</f>
        <v/>
      </c>
      <c r="P239" s="317" t="str">
        <f>IFERROR(VLOOKUP($A239,'[12]KI LA Data'!$B$6:$AF$701,P$2-P$1,0)/1000000,IF($C239="SC",G239,""))</f>
        <v/>
      </c>
      <c r="Q239" s="291" t="str">
        <f>IFERROR(VLOOKUP($A239,'[12]KI LA Data'!$C$6:$AF$701,Q$2-Q$1,0)/1000000,IF($C239="SD",G239,""))</f>
        <v/>
      </c>
      <c r="R239" s="317">
        <f>IFERROR(VLOOKUP($A239,'[12]KI LA Data'!$D$6:$AF$701,R$2-R$1,0)/1000000,"")</f>
        <v>10.454997207861</v>
      </c>
      <c r="S239" s="317" t="str">
        <f>IFERROR(VLOOKUP($A239,'[12]KI LA Data'!$E$6:$AF$701,S$2-S$1,0)/1000000,"")</f>
        <v/>
      </c>
      <c r="T239" s="315" t="str">
        <f>IFERROR(VLOOKUP($A239,'[12]KI LA Data'!$F$6:$AF$701,T$2-T$1,0)/1000000,"")</f>
        <v/>
      </c>
      <c r="U239" s="317" t="str">
        <f t="shared" si="15"/>
        <v/>
      </c>
      <c r="V239" s="291" t="str">
        <f t="shared" si="15"/>
        <v/>
      </c>
      <c r="W239" s="317">
        <f t="shared" si="15"/>
        <v>16.416469651444</v>
      </c>
      <c r="X239" s="317" t="str">
        <f t="shared" si="14"/>
        <v/>
      </c>
      <c r="Y239" s="315" t="str">
        <f t="shared" si="14"/>
        <v/>
      </c>
      <c r="Z239" s="289"/>
      <c r="AA239" s="289" t="str">
        <f>VLOOKUP(A239,'[12]LA Data'!$A$35:$F$417,6,0)</f>
        <v>EM</v>
      </c>
    </row>
    <row r="240" spans="1:27" ht="15.75">
      <c r="A240" s="309" t="s">
        <v>477</v>
      </c>
      <c r="B240" s="309" t="s">
        <v>478</v>
      </c>
      <c r="C240" s="309" t="s">
        <v>39</v>
      </c>
      <c r="D240" s="316" t="s">
        <v>479</v>
      </c>
      <c r="E240" s="291">
        <f t="shared" si="16"/>
        <v>3.8272102990420001</v>
      </c>
      <c r="F240" s="291">
        <f>IF(VLOOKUP($A240,'[12]KI LA Data'!$A$6:$AF$698,F$2,0)/1000000&lt;0,"",VLOOKUP($A240,'[12]KI LA Data'!$A$6:$AF$698,F$2,0)/1000000)</f>
        <v>0.26871182843699998</v>
      </c>
      <c r="G240" s="291">
        <f>VLOOKUP($A240,'[12]KI LA Data'!$A$6:$AF$698,G$2,0)/1000000</f>
        <v>3.558498470605</v>
      </c>
      <c r="H240" s="291">
        <f>VLOOKUP($A240,'[12]KI LA Data'!$A$6:$AF$698,H$2,0)/1000000</f>
        <v>-9.0795900755980004</v>
      </c>
      <c r="I240" s="291">
        <f>VLOOKUP($A240,'[12]KI LA Data'!$A$6:$AF$698,I$2,0)/1000000</f>
        <v>3.2916110853096252</v>
      </c>
      <c r="J240" s="315">
        <f>VLOOKUP($A240,'[12]KI LA Data'!$A$6:$AF$702,J$2,0)</f>
        <v>0.5</v>
      </c>
      <c r="K240" s="317" t="str">
        <f>IF(F240="","",IFERROR(VLOOKUP($A240,'[12]KI LA Data'!$B$6:$AF$701,K$2-K$1,0)/1000000,IF($C240="SC",F240,"")))</f>
        <v/>
      </c>
      <c r="L240" s="291">
        <f>IF(F240="","",IFERROR(VLOOKUP($A240,'[12]KI LA Data'!$C$6:$AF$701,L$2-L$1,0)/1000000,IF($C240="SD",F240,"")))</f>
        <v>0.26871182843699998</v>
      </c>
      <c r="M240" s="317" t="str">
        <f>IF(F240="","",IFERROR(VLOOKUP($A240,'[12]KI LA Data'!$D$6:$AF$701,M$2-M$1,0)/1000000,""))</f>
        <v/>
      </c>
      <c r="N240" s="317" t="str">
        <f>IF(F240="","",IFERROR(VLOOKUP($A240,'[12]KI LA Data'!$E$6:$AF$701,N$2-N$1,0)/1000000,""))</f>
        <v/>
      </c>
      <c r="O240" s="315" t="str">
        <f>IF(F240="","",IFERROR(VLOOKUP($A240,'[12]KI LA Data'!$F$6:$AF$701,O$2-O$1,0)/1000000,""))</f>
        <v/>
      </c>
      <c r="P240" s="317" t="str">
        <f>IFERROR(VLOOKUP($A240,'[12]KI LA Data'!$B$6:$AF$701,P$2-P$1,0)/1000000,IF($C240="SC",G240,""))</f>
        <v/>
      </c>
      <c r="Q240" s="291">
        <f>IFERROR(VLOOKUP($A240,'[12]KI LA Data'!$C$6:$AF$701,Q$2-Q$1,0)/1000000,IF($C240="SD",G240,""))</f>
        <v>3.558498470605</v>
      </c>
      <c r="R240" s="317" t="str">
        <f>IFERROR(VLOOKUP($A240,'[12]KI LA Data'!$D$6:$AF$701,R$2-R$1,0)/1000000,"")</f>
        <v/>
      </c>
      <c r="S240" s="317" t="str">
        <f>IFERROR(VLOOKUP($A240,'[12]KI LA Data'!$E$6:$AF$701,S$2-S$1,0)/1000000,"")</f>
        <v/>
      </c>
      <c r="T240" s="315" t="str">
        <f>IFERROR(VLOOKUP($A240,'[12]KI LA Data'!$F$6:$AF$701,T$2-T$1,0)/1000000,"")</f>
        <v/>
      </c>
      <c r="U240" s="317" t="str">
        <f t="shared" si="15"/>
        <v/>
      </c>
      <c r="V240" s="291">
        <f t="shared" si="15"/>
        <v>3.8272102990420001</v>
      </c>
      <c r="W240" s="317" t="str">
        <f t="shared" si="15"/>
        <v/>
      </c>
      <c r="X240" s="317" t="str">
        <f t="shared" si="14"/>
        <v/>
      </c>
      <c r="Y240" s="315" t="str">
        <f t="shared" si="14"/>
        <v/>
      </c>
      <c r="Z240" s="289"/>
      <c r="AA240" s="289" t="str">
        <f>VLOOKUP(A240,'[12]LA Data'!$A$35:$F$417,6,0)</f>
        <v>WM</v>
      </c>
    </row>
    <row r="241" spans="1:27" ht="15.75">
      <c r="A241" s="309" t="s">
        <v>252</v>
      </c>
      <c r="B241" s="309" t="s">
        <v>253</v>
      </c>
      <c r="C241" s="309" t="s">
        <v>39</v>
      </c>
      <c r="D241" s="316" t="s">
        <v>254</v>
      </c>
      <c r="E241" s="291">
        <f t="shared" si="16"/>
        <v>1.6274803595789999</v>
      </c>
      <c r="F241" s="291">
        <f>IF(VLOOKUP($A241,'[12]KI LA Data'!$A$6:$AF$698,F$2,0)/1000000&lt;0,"",VLOOKUP($A241,'[12]KI LA Data'!$A$6:$AF$698,F$2,0)/1000000)</f>
        <v>0.140864394241</v>
      </c>
      <c r="G241" s="291">
        <f>VLOOKUP($A241,'[12]KI LA Data'!$A$6:$AF$698,G$2,0)/1000000</f>
        <v>1.486615965338</v>
      </c>
      <c r="H241" s="291">
        <f>VLOOKUP($A241,'[12]KI LA Data'!$A$6:$AF$698,H$2,0)/1000000</f>
        <v>-3.626181124186</v>
      </c>
      <c r="I241" s="291">
        <f>VLOOKUP($A241,'[12]KI LA Data'!$A$6:$AF$698,I$2,0)/1000000</f>
        <v>1.3751197679376501</v>
      </c>
      <c r="J241" s="315">
        <f>VLOOKUP($A241,'[12]KI LA Data'!$A$6:$AF$702,J$2,0)</f>
        <v>0.5</v>
      </c>
      <c r="K241" s="317" t="str">
        <f>IF(F241="","",IFERROR(VLOOKUP($A241,'[12]KI LA Data'!$B$6:$AF$701,K$2-K$1,0)/1000000,IF($C241="SC",F241,"")))</f>
        <v/>
      </c>
      <c r="L241" s="291">
        <f>IF(F241="","",IFERROR(VLOOKUP($A241,'[12]KI LA Data'!$C$6:$AF$701,L$2-L$1,0)/1000000,IF($C241="SD",F241,"")))</f>
        <v>0.140864394241</v>
      </c>
      <c r="M241" s="317" t="str">
        <f>IF(F241="","",IFERROR(VLOOKUP($A241,'[12]KI LA Data'!$D$6:$AF$701,M$2-M$1,0)/1000000,""))</f>
        <v/>
      </c>
      <c r="N241" s="317" t="str">
        <f>IF(F241="","",IFERROR(VLOOKUP($A241,'[12]KI LA Data'!$E$6:$AF$701,N$2-N$1,0)/1000000,""))</f>
        <v/>
      </c>
      <c r="O241" s="315" t="str">
        <f>IF(F241="","",IFERROR(VLOOKUP($A241,'[12]KI LA Data'!$F$6:$AF$701,O$2-O$1,0)/1000000,""))</f>
        <v/>
      </c>
      <c r="P241" s="317" t="str">
        <f>IFERROR(VLOOKUP($A241,'[12]KI LA Data'!$B$6:$AF$701,P$2-P$1,0)/1000000,IF($C241="SC",G241,""))</f>
        <v/>
      </c>
      <c r="Q241" s="291">
        <f>IFERROR(VLOOKUP($A241,'[12]KI LA Data'!$C$6:$AF$701,Q$2-Q$1,0)/1000000,IF($C241="SD",G241,""))</f>
        <v>1.486615965338</v>
      </c>
      <c r="R241" s="317" t="str">
        <f>IFERROR(VLOOKUP($A241,'[12]KI LA Data'!$D$6:$AF$701,R$2-R$1,0)/1000000,"")</f>
        <v/>
      </c>
      <c r="S241" s="317" t="str">
        <f>IFERROR(VLOOKUP($A241,'[12]KI LA Data'!$E$6:$AF$701,S$2-S$1,0)/1000000,"")</f>
        <v/>
      </c>
      <c r="T241" s="315" t="str">
        <f>IFERROR(VLOOKUP($A241,'[12]KI LA Data'!$F$6:$AF$701,T$2-T$1,0)/1000000,"")</f>
        <v/>
      </c>
      <c r="U241" s="317" t="str">
        <f t="shared" si="15"/>
        <v/>
      </c>
      <c r="V241" s="291">
        <f t="shared" si="15"/>
        <v>1.6274803595789999</v>
      </c>
      <c r="W241" s="317" t="str">
        <f t="shared" si="15"/>
        <v/>
      </c>
      <c r="X241" s="317" t="str">
        <f t="shared" si="14"/>
        <v/>
      </c>
      <c r="Y241" s="315" t="str">
        <f t="shared" si="14"/>
        <v/>
      </c>
      <c r="Z241" s="289"/>
      <c r="AA241" s="289" t="str">
        <f>VLOOKUP(A241,'[12]LA Data'!$A$35:$F$417,6,0)</f>
        <v>EM</v>
      </c>
    </row>
    <row r="242" spans="1:27" ht="15.75">
      <c r="A242" s="309" t="s">
        <v>539</v>
      </c>
      <c r="B242" s="309" t="s">
        <v>540</v>
      </c>
      <c r="C242" s="309" t="s">
        <v>531</v>
      </c>
      <c r="D242" s="316" t="s">
        <v>541</v>
      </c>
      <c r="E242" s="291">
        <f t="shared" si="16"/>
        <v>86.053918681772998</v>
      </c>
      <c r="F242" s="291">
        <f>IF(VLOOKUP($A242,'[12]KI LA Data'!$A$6:$AF$698,F$2,0)/1000000&lt;0,"",VLOOKUP($A242,'[12]KI LA Data'!$A$6:$AF$698,F$2,0)/1000000)</f>
        <v>23.599867666205999</v>
      </c>
      <c r="G242" s="291">
        <f>VLOOKUP($A242,'[12]KI LA Data'!$A$6:$AF$698,G$2,0)/1000000</f>
        <v>62.454051015566996</v>
      </c>
      <c r="H242" s="291">
        <f>VLOOKUP($A242,'[12]KI LA Data'!$A$6:$AF$698,H$2,0)/1000000</f>
        <v>35.108931254322002</v>
      </c>
      <c r="I242" s="291">
        <f>VLOOKUP($A242,'[12]KI LA Data'!$A$6:$AF$698,I$2,0)/1000000</f>
        <v>57.769997189399476</v>
      </c>
      <c r="J242" s="315">
        <f>VLOOKUP($A242,'[12]KI LA Data'!$A$6:$AF$702,J$2,0)</f>
        <v>0</v>
      </c>
      <c r="K242" s="317">
        <f>IF(F242="","",IFERROR(VLOOKUP($A242,'[12]KI LA Data'!$B$6:$AF$701,K$2-K$1,0)/1000000,IF($C242="SC",F242,"")))</f>
        <v>21.714662976447002</v>
      </c>
      <c r="L242" s="291">
        <f>IF(F242="","",IFERROR(VLOOKUP($A242,'[12]KI LA Data'!$C$6:$AF$701,L$2-L$1,0)/1000000,IF($C242="SD",F242,"")))</f>
        <v>1.8852046897579999</v>
      </c>
      <c r="M242" s="317" t="str">
        <f>IF(F242="","",IFERROR(VLOOKUP($A242,'[12]KI LA Data'!$D$6:$AF$701,M$2-M$1,0)/1000000,""))</f>
        <v/>
      </c>
      <c r="N242" s="317" t="str">
        <f>IF(F242="","",IFERROR(VLOOKUP($A242,'[12]KI LA Data'!$E$6:$AF$701,N$2-N$1,0)/1000000,""))</f>
        <v/>
      </c>
      <c r="O242" s="315" t="str">
        <f>IF(F242="","",IFERROR(VLOOKUP($A242,'[12]KI LA Data'!$F$6:$AF$701,O$2-O$1,0)/1000000,""))</f>
        <v/>
      </c>
      <c r="P242" s="317">
        <f>IFERROR(VLOOKUP($A242,'[12]KI LA Data'!$B$6:$AF$701,P$2-P$1,0)/1000000,IF($C242="SC",G242,""))</f>
        <v>53.252245322462002</v>
      </c>
      <c r="Q242" s="291">
        <f>IFERROR(VLOOKUP($A242,'[12]KI LA Data'!$C$6:$AF$701,Q$2-Q$1,0)/1000000,IF($C242="SD",G242,""))</f>
        <v>9.2018056931040011</v>
      </c>
      <c r="R242" s="317" t="str">
        <f>IFERROR(VLOOKUP($A242,'[12]KI LA Data'!$D$6:$AF$701,R$2-R$1,0)/1000000,"")</f>
        <v/>
      </c>
      <c r="S242" s="317" t="str">
        <f>IFERROR(VLOOKUP($A242,'[12]KI LA Data'!$E$6:$AF$701,S$2-S$1,0)/1000000,"")</f>
        <v/>
      </c>
      <c r="T242" s="315" t="str">
        <f>IFERROR(VLOOKUP($A242,'[12]KI LA Data'!$F$6:$AF$701,T$2-T$1,0)/1000000,"")</f>
        <v/>
      </c>
      <c r="U242" s="317">
        <f t="shared" si="15"/>
        <v>74.966908298909004</v>
      </c>
      <c r="V242" s="291">
        <f t="shared" si="15"/>
        <v>11.087010382862001</v>
      </c>
      <c r="W242" s="317" t="str">
        <f t="shared" si="15"/>
        <v/>
      </c>
      <c r="X242" s="317" t="str">
        <f t="shared" si="14"/>
        <v/>
      </c>
      <c r="Y242" s="315" t="str">
        <f t="shared" si="14"/>
        <v/>
      </c>
      <c r="Z242" s="289"/>
      <c r="AA242" s="289" t="str">
        <f>VLOOKUP(A242,'[12]LA Data'!$A$35:$F$417,6,0)</f>
        <v>NW</v>
      </c>
    </row>
    <row r="243" spans="1:27" ht="15.75">
      <c r="A243" s="309" t="s">
        <v>363</v>
      </c>
      <c r="B243" s="309" t="s">
        <v>364</v>
      </c>
      <c r="C243" s="309" t="s">
        <v>39</v>
      </c>
      <c r="D243" s="316" t="s">
        <v>365</v>
      </c>
      <c r="E243" s="291">
        <f t="shared" si="16"/>
        <v>6.663803173502</v>
      </c>
      <c r="F243" s="291">
        <f>IF(VLOOKUP($A243,'[12]KI LA Data'!$A$6:$AF$698,F$2,0)/1000000&lt;0,"",VLOOKUP($A243,'[12]KI LA Data'!$A$6:$AF$698,F$2,0)/1000000)</f>
        <v>0.62987833401800009</v>
      </c>
      <c r="G243" s="291">
        <f>VLOOKUP($A243,'[12]KI LA Data'!$A$6:$AF$698,G$2,0)/1000000</f>
        <v>6.0339248394839995</v>
      </c>
      <c r="H243" s="291">
        <f>VLOOKUP($A243,'[12]KI LA Data'!$A$6:$AF$698,H$2,0)/1000000</f>
        <v>-29.515635911103001</v>
      </c>
      <c r="I243" s="291">
        <f>VLOOKUP($A243,'[12]KI LA Data'!$A$6:$AF$698,I$2,0)/1000000</f>
        <v>5.5813804765226998</v>
      </c>
      <c r="J243" s="315">
        <f>VLOOKUP($A243,'[12]KI LA Data'!$A$6:$AF$702,J$2,0)</f>
        <v>0.5</v>
      </c>
      <c r="K243" s="317" t="str">
        <f>IF(F243="","",IFERROR(VLOOKUP($A243,'[12]KI LA Data'!$B$6:$AF$701,K$2-K$1,0)/1000000,IF($C243="SC",F243,"")))</f>
        <v/>
      </c>
      <c r="L243" s="291">
        <f>IF(F243="","",IFERROR(VLOOKUP($A243,'[12]KI LA Data'!$C$6:$AF$701,L$2-L$1,0)/1000000,IF($C243="SD",F243,"")))</f>
        <v>0.62987833401800009</v>
      </c>
      <c r="M243" s="317" t="str">
        <f>IF(F243="","",IFERROR(VLOOKUP($A243,'[12]KI LA Data'!$D$6:$AF$701,M$2-M$1,0)/1000000,""))</f>
        <v/>
      </c>
      <c r="N243" s="317" t="str">
        <f>IF(F243="","",IFERROR(VLOOKUP($A243,'[12]KI LA Data'!$E$6:$AF$701,N$2-N$1,0)/1000000,""))</f>
        <v/>
      </c>
      <c r="O243" s="315" t="str">
        <f>IF(F243="","",IFERROR(VLOOKUP($A243,'[12]KI LA Data'!$F$6:$AF$701,O$2-O$1,0)/1000000,""))</f>
        <v/>
      </c>
      <c r="P243" s="317" t="str">
        <f>IFERROR(VLOOKUP($A243,'[12]KI LA Data'!$B$6:$AF$701,P$2-P$1,0)/1000000,IF($C243="SC",G243,""))</f>
        <v/>
      </c>
      <c r="Q243" s="291">
        <f>IFERROR(VLOOKUP($A243,'[12]KI LA Data'!$C$6:$AF$701,Q$2-Q$1,0)/1000000,IF($C243="SD",G243,""))</f>
        <v>6.0339248394839995</v>
      </c>
      <c r="R243" s="317" t="str">
        <f>IFERROR(VLOOKUP($A243,'[12]KI LA Data'!$D$6:$AF$701,R$2-R$1,0)/1000000,"")</f>
        <v/>
      </c>
      <c r="S243" s="317" t="str">
        <f>IFERROR(VLOOKUP($A243,'[12]KI LA Data'!$E$6:$AF$701,S$2-S$1,0)/1000000,"")</f>
        <v/>
      </c>
      <c r="T243" s="315" t="str">
        <f>IFERROR(VLOOKUP($A243,'[12]KI LA Data'!$F$6:$AF$701,T$2-T$1,0)/1000000,"")</f>
        <v/>
      </c>
      <c r="U243" s="317" t="str">
        <f t="shared" si="15"/>
        <v/>
      </c>
      <c r="V243" s="291">
        <f t="shared" si="15"/>
        <v>6.663803173502</v>
      </c>
      <c r="W243" s="317" t="str">
        <f t="shared" si="15"/>
        <v/>
      </c>
      <c r="X243" s="317" t="str">
        <f t="shared" si="14"/>
        <v/>
      </c>
      <c r="Y243" s="315" t="str">
        <f t="shared" si="14"/>
        <v/>
      </c>
      <c r="Z243" s="289"/>
      <c r="AA243" s="289" t="str">
        <f>VLOOKUP(A243,'[12]LA Data'!$A$35:$F$417,6,0)</f>
        <v>SE</v>
      </c>
    </row>
    <row r="244" spans="1:27" ht="15.75">
      <c r="A244" s="309" t="s">
        <v>747</v>
      </c>
      <c r="B244" s="309" t="s">
        <v>748</v>
      </c>
      <c r="C244" s="309" t="s">
        <v>730</v>
      </c>
      <c r="D244" s="316" t="s">
        <v>749</v>
      </c>
      <c r="E244" s="291">
        <f t="shared" si="16"/>
        <v>75.227576854363008</v>
      </c>
      <c r="F244" s="291">
        <f>IF(VLOOKUP($A244,'[12]KI LA Data'!$A$6:$AF$698,F$2,0)/1000000&lt;0,"",VLOOKUP($A244,'[12]KI LA Data'!$A$6:$AF$698,F$2,0)/1000000)</f>
        <v>5.8684046101399998</v>
      </c>
      <c r="G244" s="291">
        <f>VLOOKUP($A244,'[12]KI LA Data'!$A$6:$AF$698,G$2,0)/1000000</f>
        <v>69.359172244223004</v>
      </c>
      <c r="H244" s="291">
        <f>VLOOKUP($A244,'[12]KI LA Data'!$A$6:$AF$698,H$2,0)/1000000</f>
        <v>39.037997963521001</v>
      </c>
      <c r="I244" s="291">
        <f>VLOOKUP($A244,'[12]KI LA Data'!$A$6:$AF$698,I$2,0)/1000000</f>
        <v>64.157234325906273</v>
      </c>
      <c r="J244" s="315">
        <f>VLOOKUP($A244,'[12]KI LA Data'!$A$6:$AF$702,J$2,0)</f>
        <v>0</v>
      </c>
      <c r="K244" s="317">
        <f>IF(F244="","",IFERROR(VLOOKUP($A244,'[12]KI LA Data'!$B$6:$AF$701,K$2-K$1,0)/1000000,IF($C244="SC",F244,"")))</f>
        <v>4.5227658866659999</v>
      </c>
      <c r="L244" s="291" t="str">
        <f>IF(F244="","",IFERROR(VLOOKUP($A244,'[12]KI LA Data'!$C$6:$AF$701,L$2-L$1,0)/1000000,IF($C244="SD",F244,"")))</f>
        <v/>
      </c>
      <c r="M244" s="317">
        <f>IF(F244="","",IFERROR(VLOOKUP($A244,'[12]KI LA Data'!$D$6:$AF$701,M$2-M$1,0)/1000000,""))</f>
        <v>1.3456387234740002</v>
      </c>
      <c r="N244" s="317" t="str">
        <f>IF(F244="","",IFERROR(VLOOKUP($A244,'[12]KI LA Data'!$E$6:$AF$701,N$2-N$1,0)/1000000,""))</f>
        <v/>
      </c>
      <c r="O244" s="315" t="str">
        <f>IF(F244="","",IFERROR(VLOOKUP($A244,'[12]KI LA Data'!$F$6:$AF$701,O$2-O$1,0)/1000000,""))</f>
        <v/>
      </c>
      <c r="P244" s="317">
        <f>IFERROR(VLOOKUP($A244,'[12]KI LA Data'!$B$6:$AF$701,P$2-P$1,0)/1000000,IF($C244="SC",G244,""))</f>
        <v>64.345098978823003</v>
      </c>
      <c r="Q244" s="291" t="str">
        <f>IFERROR(VLOOKUP($A244,'[12]KI LA Data'!$C$6:$AF$701,Q$2-Q$1,0)/1000000,IF($C244="SD",G244,""))</f>
        <v/>
      </c>
      <c r="R244" s="317">
        <f>IFERROR(VLOOKUP($A244,'[12]KI LA Data'!$D$6:$AF$701,R$2-R$1,0)/1000000,"")</f>
        <v>5.0140732653999995</v>
      </c>
      <c r="S244" s="317" t="str">
        <f>IFERROR(VLOOKUP($A244,'[12]KI LA Data'!$E$6:$AF$701,S$2-S$1,0)/1000000,"")</f>
        <v/>
      </c>
      <c r="T244" s="315" t="str">
        <f>IFERROR(VLOOKUP($A244,'[12]KI LA Data'!$F$6:$AF$701,T$2-T$1,0)/1000000,"")</f>
        <v/>
      </c>
      <c r="U244" s="317">
        <f t="shared" si="15"/>
        <v>68.867864865488997</v>
      </c>
      <c r="V244" s="291" t="str">
        <f t="shared" si="15"/>
        <v/>
      </c>
      <c r="W244" s="317">
        <f t="shared" si="15"/>
        <v>6.3597119888739995</v>
      </c>
      <c r="X244" s="317" t="str">
        <f t="shared" si="14"/>
        <v/>
      </c>
      <c r="Y244" s="315" t="str">
        <f t="shared" si="14"/>
        <v/>
      </c>
      <c r="Z244" s="289"/>
      <c r="AA244" s="289" t="str">
        <f>VLOOKUP(A244,'[12]LA Data'!$A$35:$F$417,6,0)</f>
        <v>SE</v>
      </c>
    </row>
    <row r="245" spans="1:27" ht="15.75">
      <c r="A245" s="309" t="s">
        <v>207</v>
      </c>
      <c r="B245" s="309" t="s">
        <v>208</v>
      </c>
      <c r="C245" s="309" t="s">
        <v>39</v>
      </c>
      <c r="D245" s="316" t="s">
        <v>209</v>
      </c>
      <c r="E245" s="291">
        <f t="shared" si="16"/>
        <v>5.6317267157130004</v>
      </c>
      <c r="F245" s="291">
        <f>IF(VLOOKUP($A245,'[12]KI LA Data'!$A$6:$AF$698,F$2,0)/1000000&lt;0,"",VLOOKUP($A245,'[12]KI LA Data'!$A$6:$AF$698,F$2,0)/1000000)</f>
        <v>1.707263718049</v>
      </c>
      <c r="G245" s="291">
        <f>VLOOKUP($A245,'[12]KI LA Data'!$A$6:$AF$698,G$2,0)/1000000</f>
        <v>3.924462997664</v>
      </c>
      <c r="H245" s="291">
        <f>VLOOKUP($A245,'[12]KI LA Data'!$A$6:$AF$698,H$2,0)/1000000</f>
        <v>-3.352251281454</v>
      </c>
      <c r="I245" s="291">
        <f>VLOOKUP($A245,'[12]KI LA Data'!$A$6:$AF$698,I$2,0)/1000000</f>
        <v>3.6301282728392001</v>
      </c>
      <c r="J245" s="315">
        <f>VLOOKUP($A245,'[12]KI LA Data'!$A$6:$AF$702,J$2,0)</f>
        <v>0.46068199999999998</v>
      </c>
      <c r="K245" s="317" t="str">
        <f>IF(F245="","",IFERROR(VLOOKUP($A245,'[12]KI LA Data'!$B$6:$AF$701,K$2-K$1,0)/1000000,IF($C245="SC",F245,"")))</f>
        <v/>
      </c>
      <c r="L245" s="291">
        <f>IF(F245="","",IFERROR(VLOOKUP($A245,'[12]KI LA Data'!$C$6:$AF$701,L$2-L$1,0)/1000000,IF($C245="SD",F245,"")))</f>
        <v>1.707263718049</v>
      </c>
      <c r="M245" s="317" t="str">
        <f>IF(F245="","",IFERROR(VLOOKUP($A245,'[12]KI LA Data'!$D$6:$AF$701,M$2-M$1,0)/1000000,""))</f>
        <v/>
      </c>
      <c r="N245" s="317" t="str">
        <f>IF(F245="","",IFERROR(VLOOKUP($A245,'[12]KI LA Data'!$E$6:$AF$701,N$2-N$1,0)/1000000,""))</f>
        <v/>
      </c>
      <c r="O245" s="315" t="str">
        <f>IF(F245="","",IFERROR(VLOOKUP($A245,'[12]KI LA Data'!$F$6:$AF$701,O$2-O$1,0)/1000000,""))</f>
        <v/>
      </c>
      <c r="P245" s="317" t="str">
        <f>IFERROR(VLOOKUP($A245,'[12]KI LA Data'!$B$6:$AF$701,P$2-P$1,0)/1000000,IF($C245="SC",G245,""))</f>
        <v/>
      </c>
      <c r="Q245" s="291">
        <f>IFERROR(VLOOKUP($A245,'[12]KI LA Data'!$C$6:$AF$701,Q$2-Q$1,0)/1000000,IF($C245="SD",G245,""))</f>
        <v>3.924462997664</v>
      </c>
      <c r="R245" s="317" t="str">
        <f>IFERROR(VLOOKUP($A245,'[12]KI LA Data'!$D$6:$AF$701,R$2-R$1,0)/1000000,"")</f>
        <v/>
      </c>
      <c r="S245" s="317" t="str">
        <f>IFERROR(VLOOKUP($A245,'[12]KI LA Data'!$E$6:$AF$701,S$2-S$1,0)/1000000,"")</f>
        <v/>
      </c>
      <c r="T245" s="315" t="str">
        <f>IFERROR(VLOOKUP($A245,'[12]KI LA Data'!$F$6:$AF$701,T$2-T$1,0)/1000000,"")</f>
        <v/>
      </c>
      <c r="U245" s="317" t="str">
        <f t="shared" si="15"/>
        <v/>
      </c>
      <c r="V245" s="291">
        <f t="shared" si="15"/>
        <v>5.6317267157130004</v>
      </c>
      <c r="W245" s="317" t="str">
        <f t="shared" si="15"/>
        <v/>
      </c>
      <c r="X245" s="317" t="str">
        <f t="shared" si="14"/>
        <v/>
      </c>
      <c r="Y245" s="315" t="str">
        <f t="shared" si="14"/>
        <v/>
      </c>
      <c r="Z245" s="289"/>
      <c r="AA245" s="289" t="str">
        <f>VLOOKUP(A245,'[12]LA Data'!$A$35:$F$417,6,0)</f>
        <v>NW</v>
      </c>
    </row>
    <row r="246" spans="1:27" ht="15.75">
      <c r="A246" s="309" t="s">
        <v>954</v>
      </c>
      <c r="B246" s="309" t="s">
        <v>955</v>
      </c>
      <c r="C246" s="309" t="s">
        <v>726</v>
      </c>
      <c r="D246" s="316" t="s">
        <v>956</v>
      </c>
      <c r="E246" s="291">
        <f t="shared" si="16"/>
        <v>55.550834949536004</v>
      </c>
      <c r="F246" s="291">
        <f>IF(VLOOKUP($A246,'[12]KI LA Data'!$A$6:$AF$698,F$2,0)/1000000&lt;0,"",VLOOKUP($A246,'[12]KI LA Data'!$A$6:$AF$698,F$2,0)/1000000)</f>
        <v>15.055762768826</v>
      </c>
      <c r="G246" s="291">
        <f>VLOOKUP($A246,'[12]KI LA Data'!$A$6:$AF$698,G$2,0)/1000000</f>
        <v>40.495072180710004</v>
      </c>
      <c r="H246" s="291">
        <f>VLOOKUP($A246,'[12]KI LA Data'!$A$6:$AF$698,H$2,0)/1000000</f>
        <v>-2.2003284608149998</v>
      </c>
      <c r="I246" s="291">
        <f>VLOOKUP($A246,'[12]KI LA Data'!$A$6:$AF$698,I$2,0)/1000000</f>
        <v>37.457941767156754</v>
      </c>
      <c r="J246" s="315">
        <f>VLOOKUP($A246,'[12]KI LA Data'!$A$6:$AF$702,J$2,0)</f>
        <v>5.1534999999999997E-2</v>
      </c>
      <c r="K246" s="317">
        <f>IF(F246="","",IFERROR(VLOOKUP($A246,'[12]KI LA Data'!$B$6:$AF$701,K$2-K$1,0)/1000000,IF($C246="SC",F246,"")))</f>
        <v>13.897721364121999</v>
      </c>
      <c r="L246" s="291">
        <f>IF(F246="","",IFERROR(VLOOKUP($A246,'[12]KI LA Data'!$C$6:$AF$701,L$2-L$1,0)/1000000,IF($C246="SD",F246,"")))</f>
        <v>1.1580414047050001</v>
      </c>
      <c r="M246" s="317" t="str">
        <f>IF(F246="","",IFERROR(VLOOKUP($A246,'[12]KI LA Data'!$D$6:$AF$701,M$2-M$1,0)/1000000,""))</f>
        <v/>
      </c>
      <c r="N246" s="317" t="str">
        <f>IF(F246="","",IFERROR(VLOOKUP($A246,'[12]KI LA Data'!$E$6:$AF$701,N$2-N$1,0)/1000000,""))</f>
        <v/>
      </c>
      <c r="O246" s="315" t="str">
        <f>IF(F246="","",IFERROR(VLOOKUP($A246,'[12]KI LA Data'!$F$6:$AF$701,O$2-O$1,0)/1000000,""))</f>
        <v/>
      </c>
      <c r="P246" s="317">
        <f>IFERROR(VLOOKUP($A246,'[12]KI LA Data'!$B$6:$AF$701,P$2-P$1,0)/1000000,IF($C246="SC",G246,""))</f>
        <v>34.124479634304002</v>
      </c>
      <c r="Q246" s="291">
        <f>IFERROR(VLOOKUP($A246,'[12]KI LA Data'!$C$6:$AF$701,Q$2-Q$1,0)/1000000,IF($C246="SD",G246,""))</f>
        <v>6.3705925464059998</v>
      </c>
      <c r="R246" s="317" t="str">
        <f>IFERROR(VLOOKUP($A246,'[12]KI LA Data'!$D$6:$AF$701,R$2-R$1,0)/1000000,"")</f>
        <v/>
      </c>
      <c r="S246" s="317" t="str">
        <f>IFERROR(VLOOKUP($A246,'[12]KI LA Data'!$E$6:$AF$701,S$2-S$1,0)/1000000,"")</f>
        <v/>
      </c>
      <c r="T246" s="315" t="str">
        <f>IFERROR(VLOOKUP($A246,'[12]KI LA Data'!$F$6:$AF$701,T$2-T$1,0)/1000000,"")</f>
        <v/>
      </c>
      <c r="U246" s="317">
        <f t="shared" si="15"/>
        <v>48.022200998426001</v>
      </c>
      <c r="V246" s="291">
        <f t="shared" si="15"/>
        <v>7.5286339511109999</v>
      </c>
      <c r="W246" s="317" t="str">
        <f t="shared" si="15"/>
        <v/>
      </c>
      <c r="X246" s="317" t="str">
        <f t="shared" si="14"/>
        <v/>
      </c>
      <c r="Y246" s="315" t="str">
        <f t="shared" si="14"/>
        <v/>
      </c>
      <c r="Z246" s="289"/>
      <c r="AA246" s="289" t="str">
        <f>VLOOKUP(A246,'[12]LA Data'!$A$35:$F$417,6,0)</f>
        <v>EE</v>
      </c>
    </row>
    <row r="247" spans="1:27" ht="15.75">
      <c r="A247" s="309" t="s">
        <v>966</v>
      </c>
      <c r="B247" s="309" t="s">
        <v>967</v>
      </c>
      <c r="C247" s="309" t="s">
        <v>726</v>
      </c>
      <c r="D247" s="316" t="s">
        <v>968</v>
      </c>
      <c r="E247" s="291">
        <f t="shared" si="16"/>
        <v>72.552417072555002</v>
      </c>
      <c r="F247" s="291">
        <f>IF(VLOOKUP($A247,'[12]KI LA Data'!$A$6:$AF$698,F$2,0)/1000000&lt;0,"",VLOOKUP($A247,'[12]KI LA Data'!$A$6:$AF$698,F$2,0)/1000000)</f>
        <v>16.322745564264999</v>
      </c>
      <c r="G247" s="291">
        <f>VLOOKUP($A247,'[12]KI LA Data'!$A$6:$AF$698,G$2,0)/1000000</f>
        <v>56.229671508290004</v>
      </c>
      <c r="H247" s="291">
        <f>VLOOKUP($A247,'[12]KI LA Data'!$A$6:$AF$698,H$2,0)/1000000</f>
        <v>14.208241791552</v>
      </c>
      <c r="I247" s="291">
        <f>VLOOKUP($A247,'[12]KI LA Data'!$A$6:$AF$698,I$2,0)/1000000</f>
        <v>52.012446145168255</v>
      </c>
      <c r="J247" s="315">
        <f>VLOOKUP($A247,'[12]KI LA Data'!$A$6:$AF$702,J$2,0)</f>
        <v>0</v>
      </c>
      <c r="K247" s="317">
        <f>IF(F247="","",IFERROR(VLOOKUP($A247,'[12]KI LA Data'!$B$6:$AF$701,K$2-K$1,0)/1000000,IF($C247="SC",F247,"")))</f>
        <v>15.115703294488</v>
      </c>
      <c r="L247" s="291">
        <f>IF(F247="","",IFERROR(VLOOKUP($A247,'[12]KI LA Data'!$C$6:$AF$701,L$2-L$1,0)/1000000,IF($C247="SD",F247,"")))</f>
        <v>1.207042269777</v>
      </c>
      <c r="M247" s="317" t="str">
        <f>IF(F247="","",IFERROR(VLOOKUP($A247,'[12]KI LA Data'!$D$6:$AF$701,M$2-M$1,0)/1000000,""))</f>
        <v/>
      </c>
      <c r="N247" s="317" t="str">
        <f>IF(F247="","",IFERROR(VLOOKUP($A247,'[12]KI LA Data'!$E$6:$AF$701,N$2-N$1,0)/1000000,""))</f>
        <v/>
      </c>
      <c r="O247" s="315" t="str">
        <f>IF(F247="","",IFERROR(VLOOKUP($A247,'[12]KI LA Data'!$F$6:$AF$701,O$2-O$1,0)/1000000,""))</f>
        <v/>
      </c>
      <c r="P247" s="317">
        <f>IFERROR(VLOOKUP($A247,'[12]KI LA Data'!$B$6:$AF$701,P$2-P$1,0)/1000000,IF($C247="SC",G247,""))</f>
        <v>47.466888073698996</v>
      </c>
      <c r="Q247" s="291">
        <f>IFERROR(VLOOKUP($A247,'[12]KI LA Data'!$C$6:$AF$701,Q$2-Q$1,0)/1000000,IF($C247="SD",G247,""))</f>
        <v>8.7627834345910003</v>
      </c>
      <c r="R247" s="317" t="str">
        <f>IFERROR(VLOOKUP($A247,'[12]KI LA Data'!$D$6:$AF$701,R$2-R$1,0)/1000000,"")</f>
        <v/>
      </c>
      <c r="S247" s="317" t="str">
        <f>IFERROR(VLOOKUP($A247,'[12]KI LA Data'!$E$6:$AF$701,S$2-S$1,0)/1000000,"")</f>
        <v/>
      </c>
      <c r="T247" s="315" t="str">
        <f>IFERROR(VLOOKUP($A247,'[12]KI LA Data'!$F$6:$AF$701,T$2-T$1,0)/1000000,"")</f>
        <v/>
      </c>
      <c r="U247" s="317">
        <f t="shared" si="15"/>
        <v>62.582591368186996</v>
      </c>
      <c r="V247" s="291">
        <f t="shared" si="15"/>
        <v>9.9698257043680005</v>
      </c>
      <c r="W247" s="317" t="str">
        <f t="shared" si="15"/>
        <v/>
      </c>
      <c r="X247" s="317" t="str">
        <f t="shared" si="14"/>
        <v/>
      </c>
      <c r="Y247" s="315" t="str">
        <f t="shared" si="14"/>
        <v/>
      </c>
      <c r="Z247" s="289"/>
      <c r="AA247" s="289" t="str">
        <f>VLOOKUP(A247,'[12]LA Data'!$A$35:$F$417,6,0)</f>
        <v>SW</v>
      </c>
    </row>
    <row r="248" spans="1:27" ht="15.75">
      <c r="A248" s="309" t="s">
        <v>882</v>
      </c>
      <c r="B248" s="309" t="s">
        <v>883</v>
      </c>
      <c r="C248" s="309" t="s">
        <v>726</v>
      </c>
      <c r="D248" s="316" t="s">
        <v>884</v>
      </c>
      <c r="E248" s="291">
        <f t="shared" si="16"/>
        <v>18.449914418164003</v>
      </c>
      <c r="F248" s="291">
        <f>IF(VLOOKUP($A248,'[12]KI LA Data'!$A$6:$AF$698,F$2,0)/1000000&lt;0,"",VLOOKUP($A248,'[12]KI LA Data'!$A$6:$AF$698,F$2,0)/1000000)</f>
        <v>1.725291416853</v>
      </c>
      <c r="G248" s="291">
        <f>VLOOKUP($A248,'[12]KI LA Data'!$A$6:$AF$698,G$2,0)/1000000</f>
        <v>16.724623001311002</v>
      </c>
      <c r="H248" s="291">
        <f>VLOOKUP($A248,'[12]KI LA Data'!$A$6:$AF$698,H$2,0)/1000000</f>
        <v>-13.510357322089</v>
      </c>
      <c r="I248" s="291">
        <f>VLOOKUP($A248,'[12]KI LA Data'!$A$6:$AF$698,I$2,0)/1000000</f>
        <v>15.470276276212676</v>
      </c>
      <c r="J248" s="315">
        <f>VLOOKUP($A248,'[12]KI LA Data'!$A$6:$AF$702,J$2,0)</f>
        <v>0.44684499999999999</v>
      </c>
      <c r="K248" s="317">
        <f>IF(F248="","",IFERROR(VLOOKUP($A248,'[12]KI LA Data'!$B$6:$AF$701,K$2-K$1,0)/1000000,IF($C248="SC",F248,"")))</f>
        <v>2.035068613984</v>
      </c>
      <c r="L248" s="291">
        <f>IF(F248="","",IFERROR(VLOOKUP($A248,'[12]KI LA Data'!$C$6:$AF$701,L$2-L$1,0)/1000000,IF($C248="SD",F248,"")))</f>
        <v>-0.30977719712999996</v>
      </c>
      <c r="M248" s="317" t="str">
        <f>IF(F248="","",IFERROR(VLOOKUP($A248,'[12]KI LA Data'!$D$6:$AF$701,M$2-M$1,0)/1000000,""))</f>
        <v/>
      </c>
      <c r="N248" s="317" t="str">
        <f>IF(F248="","",IFERROR(VLOOKUP($A248,'[12]KI LA Data'!$E$6:$AF$701,N$2-N$1,0)/1000000,""))</f>
        <v/>
      </c>
      <c r="O248" s="315" t="str">
        <f>IF(F248="","",IFERROR(VLOOKUP($A248,'[12]KI LA Data'!$F$6:$AF$701,O$2-O$1,0)/1000000,""))</f>
        <v/>
      </c>
      <c r="P248" s="317">
        <f>IFERROR(VLOOKUP($A248,'[12]KI LA Data'!$B$6:$AF$701,P$2-P$1,0)/1000000,IF($C248="SC",G248,""))</f>
        <v>13.863631295131</v>
      </c>
      <c r="Q248" s="291">
        <f>IFERROR(VLOOKUP($A248,'[12]KI LA Data'!$C$6:$AF$701,Q$2-Q$1,0)/1000000,IF($C248="SD",G248,""))</f>
        <v>2.8609917061800001</v>
      </c>
      <c r="R248" s="317" t="str">
        <f>IFERROR(VLOOKUP($A248,'[12]KI LA Data'!$D$6:$AF$701,R$2-R$1,0)/1000000,"")</f>
        <v/>
      </c>
      <c r="S248" s="317" t="str">
        <f>IFERROR(VLOOKUP($A248,'[12]KI LA Data'!$E$6:$AF$701,S$2-S$1,0)/1000000,"")</f>
        <v/>
      </c>
      <c r="T248" s="315" t="str">
        <f>IFERROR(VLOOKUP($A248,'[12]KI LA Data'!$F$6:$AF$701,T$2-T$1,0)/1000000,"")</f>
        <v/>
      </c>
      <c r="U248" s="317">
        <f t="shared" si="15"/>
        <v>15.898699909115001</v>
      </c>
      <c r="V248" s="291">
        <f t="shared" si="15"/>
        <v>2.5512145090500002</v>
      </c>
      <c r="W248" s="317" t="str">
        <f t="shared" si="15"/>
        <v/>
      </c>
      <c r="X248" s="317" t="str">
        <f t="shared" si="14"/>
        <v/>
      </c>
      <c r="Y248" s="315" t="str">
        <f t="shared" si="14"/>
        <v/>
      </c>
      <c r="Z248" s="289"/>
      <c r="AA248" s="289" t="str">
        <f>VLOOKUP(A248,'[12]LA Data'!$A$35:$F$417,6,0)</f>
        <v>SW</v>
      </c>
    </row>
    <row r="249" spans="1:27" ht="15.75">
      <c r="A249" s="309" t="s">
        <v>891</v>
      </c>
      <c r="B249" s="309" t="s">
        <v>892</v>
      </c>
      <c r="C249" s="309" t="s">
        <v>726</v>
      </c>
      <c r="D249" s="316" t="s">
        <v>893</v>
      </c>
      <c r="E249" s="291">
        <f t="shared" si="16"/>
        <v>63.726560826377003</v>
      </c>
      <c r="F249" s="291">
        <f>IF(VLOOKUP($A249,'[12]KI LA Data'!$A$6:$AF$698,F$2,0)/1000000&lt;0,"",VLOOKUP($A249,'[12]KI LA Data'!$A$6:$AF$698,F$2,0)/1000000)</f>
        <v>16.956584243438002</v>
      </c>
      <c r="G249" s="291">
        <f>VLOOKUP($A249,'[12]KI LA Data'!$A$6:$AF$698,G$2,0)/1000000</f>
        <v>46.769976582939002</v>
      </c>
      <c r="H249" s="291">
        <f>VLOOKUP($A249,'[12]KI LA Data'!$A$6:$AF$698,H$2,0)/1000000</f>
        <v>6.1765254418110001</v>
      </c>
      <c r="I249" s="291">
        <f>VLOOKUP($A249,'[12]KI LA Data'!$A$6:$AF$698,I$2,0)/1000000</f>
        <v>43.262228339218581</v>
      </c>
      <c r="J249" s="315">
        <f>VLOOKUP($A249,'[12]KI LA Data'!$A$6:$AF$702,J$2,0)</f>
        <v>0</v>
      </c>
      <c r="K249" s="317">
        <f>IF(F249="","",IFERROR(VLOOKUP($A249,'[12]KI LA Data'!$B$6:$AF$701,K$2-K$1,0)/1000000,IF($C249="SC",F249,"")))</f>
        <v>14.873799320776001</v>
      </c>
      <c r="L249" s="291">
        <f>IF(F249="","",IFERROR(VLOOKUP($A249,'[12]KI LA Data'!$C$6:$AF$701,L$2-L$1,0)/1000000,IF($C249="SD",F249,"")))</f>
        <v>2.0827849226619999</v>
      </c>
      <c r="M249" s="317" t="str">
        <f>IF(F249="","",IFERROR(VLOOKUP($A249,'[12]KI LA Data'!$D$6:$AF$701,M$2-M$1,0)/1000000,""))</f>
        <v/>
      </c>
      <c r="N249" s="317" t="str">
        <f>IF(F249="","",IFERROR(VLOOKUP($A249,'[12]KI LA Data'!$E$6:$AF$701,N$2-N$1,0)/1000000,""))</f>
        <v/>
      </c>
      <c r="O249" s="315" t="str">
        <f>IF(F249="","",IFERROR(VLOOKUP($A249,'[12]KI LA Data'!$F$6:$AF$701,O$2-O$1,0)/1000000,""))</f>
        <v/>
      </c>
      <c r="P249" s="317">
        <f>IFERROR(VLOOKUP($A249,'[12]KI LA Data'!$B$6:$AF$701,P$2-P$1,0)/1000000,IF($C249="SC",G249,""))</f>
        <v>35.549951699744</v>
      </c>
      <c r="Q249" s="291">
        <f>IFERROR(VLOOKUP($A249,'[12]KI LA Data'!$C$6:$AF$701,Q$2-Q$1,0)/1000000,IF($C249="SD",G249,""))</f>
        <v>11.220024883194</v>
      </c>
      <c r="R249" s="317" t="str">
        <f>IFERROR(VLOOKUP($A249,'[12]KI LA Data'!$D$6:$AF$701,R$2-R$1,0)/1000000,"")</f>
        <v/>
      </c>
      <c r="S249" s="317" t="str">
        <f>IFERROR(VLOOKUP($A249,'[12]KI LA Data'!$E$6:$AF$701,S$2-S$1,0)/1000000,"")</f>
        <v/>
      </c>
      <c r="T249" s="315" t="str">
        <f>IFERROR(VLOOKUP($A249,'[12]KI LA Data'!$F$6:$AF$701,T$2-T$1,0)/1000000,"")</f>
        <v/>
      </c>
      <c r="U249" s="317">
        <f t="shared" si="15"/>
        <v>50.423751020520001</v>
      </c>
      <c r="V249" s="291">
        <f t="shared" si="15"/>
        <v>13.302809805856</v>
      </c>
      <c r="W249" s="317" t="str">
        <f t="shared" si="15"/>
        <v/>
      </c>
      <c r="X249" s="317" t="str">
        <f t="shared" si="14"/>
        <v/>
      </c>
      <c r="Y249" s="315" t="str">
        <f t="shared" si="14"/>
        <v/>
      </c>
      <c r="Z249" s="289"/>
      <c r="AA249" s="289" t="str">
        <f>VLOOKUP(A249,'[12]LA Data'!$A$35:$F$417,6,0)</f>
        <v>SE</v>
      </c>
    </row>
    <row r="250" spans="1:27" ht="15.75">
      <c r="A250" s="309" t="s">
        <v>210</v>
      </c>
      <c r="B250" s="309" t="s">
        <v>211</v>
      </c>
      <c r="C250" s="309" t="s">
        <v>39</v>
      </c>
      <c r="D250" s="316" t="s">
        <v>212</v>
      </c>
      <c r="E250" s="291">
        <f t="shared" si="16"/>
        <v>6.0241952080240004</v>
      </c>
      <c r="F250" s="291">
        <f>IF(VLOOKUP($A250,'[12]KI LA Data'!$A$6:$AF$698,F$2,0)/1000000&lt;0,"",VLOOKUP($A250,'[12]KI LA Data'!$A$6:$AF$698,F$2,0)/1000000)</f>
        <v>0.6652408000329999</v>
      </c>
      <c r="G250" s="291">
        <f>VLOOKUP($A250,'[12]KI LA Data'!$A$6:$AF$698,G$2,0)/1000000</f>
        <v>5.3589544079910008</v>
      </c>
      <c r="H250" s="291">
        <f>VLOOKUP($A250,'[12]KI LA Data'!$A$6:$AF$698,H$2,0)/1000000</f>
        <v>-17.654322890804</v>
      </c>
      <c r="I250" s="291">
        <f>VLOOKUP($A250,'[12]KI LA Data'!$A$6:$AF$698,I$2,0)/1000000</f>
        <v>4.9570328273916759</v>
      </c>
      <c r="J250" s="315">
        <f>VLOOKUP($A250,'[12]KI LA Data'!$A$6:$AF$702,J$2,0)</f>
        <v>0.5</v>
      </c>
      <c r="K250" s="317" t="str">
        <f>IF(F250="","",IFERROR(VLOOKUP($A250,'[12]KI LA Data'!$B$6:$AF$701,K$2-K$1,0)/1000000,IF($C250="SC",F250,"")))</f>
        <v/>
      </c>
      <c r="L250" s="291">
        <f>IF(F250="","",IFERROR(VLOOKUP($A250,'[12]KI LA Data'!$C$6:$AF$701,L$2-L$1,0)/1000000,IF($C250="SD",F250,"")))</f>
        <v>0.6652408000329999</v>
      </c>
      <c r="M250" s="317" t="str">
        <f>IF(F250="","",IFERROR(VLOOKUP($A250,'[12]KI LA Data'!$D$6:$AF$701,M$2-M$1,0)/1000000,""))</f>
        <v/>
      </c>
      <c r="N250" s="317" t="str">
        <f>IF(F250="","",IFERROR(VLOOKUP($A250,'[12]KI LA Data'!$E$6:$AF$701,N$2-N$1,0)/1000000,""))</f>
        <v/>
      </c>
      <c r="O250" s="315" t="str">
        <f>IF(F250="","",IFERROR(VLOOKUP($A250,'[12]KI LA Data'!$F$6:$AF$701,O$2-O$1,0)/1000000,""))</f>
        <v/>
      </c>
      <c r="P250" s="317" t="str">
        <f>IFERROR(VLOOKUP($A250,'[12]KI LA Data'!$B$6:$AF$701,P$2-P$1,0)/1000000,IF($C250="SC",G250,""))</f>
        <v/>
      </c>
      <c r="Q250" s="291">
        <f>IFERROR(VLOOKUP($A250,'[12]KI LA Data'!$C$6:$AF$701,Q$2-Q$1,0)/1000000,IF($C250="SD",G250,""))</f>
        <v>5.3589544079910008</v>
      </c>
      <c r="R250" s="317" t="str">
        <f>IFERROR(VLOOKUP($A250,'[12]KI LA Data'!$D$6:$AF$701,R$2-R$1,0)/1000000,"")</f>
        <v/>
      </c>
      <c r="S250" s="317" t="str">
        <f>IFERROR(VLOOKUP($A250,'[12]KI LA Data'!$E$6:$AF$701,S$2-S$1,0)/1000000,"")</f>
        <v/>
      </c>
      <c r="T250" s="315" t="str">
        <f>IFERROR(VLOOKUP($A250,'[12]KI LA Data'!$F$6:$AF$701,T$2-T$1,0)/1000000,"")</f>
        <v/>
      </c>
      <c r="U250" s="317" t="str">
        <f t="shared" si="15"/>
        <v/>
      </c>
      <c r="V250" s="291">
        <f t="shared" si="15"/>
        <v>6.0241952080240004</v>
      </c>
      <c r="W250" s="317" t="str">
        <f t="shared" si="15"/>
        <v/>
      </c>
      <c r="X250" s="317" t="str">
        <f t="shared" si="14"/>
        <v/>
      </c>
      <c r="Y250" s="315" t="str">
        <f t="shared" si="14"/>
        <v/>
      </c>
      <c r="Z250" s="289"/>
      <c r="AA250" s="289" t="str">
        <f>VLOOKUP(A250,'[12]LA Data'!$A$35:$F$417,6,0)</f>
        <v>NW</v>
      </c>
    </row>
    <row r="251" spans="1:27" ht="15.75">
      <c r="A251" s="309" t="s">
        <v>1065</v>
      </c>
      <c r="B251" s="309" t="s">
        <v>1066</v>
      </c>
      <c r="C251" s="309" t="s">
        <v>39</v>
      </c>
      <c r="D251" s="316" t="s">
        <v>1067</v>
      </c>
      <c r="E251" s="291">
        <f t="shared" si="16"/>
        <v>1.114020165978</v>
      </c>
      <c r="F251" s="291">
        <v>0</v>
      </c>
      <c r="G251" s="291">
        <f>VLOOKUP($A251,'[12]KI LA Data'!$A$6:$AF$698,G$2,0)/1000000</f>
        <v>1.114020165978</v>
      </c>
      <c r="H251" s="291">
        <f>VLOOKUP($A251,'[12]KI LA Data'!$A$6:$AF$698,H$2,0)/1000000</f>
        <v>-6.2230617930859999</v>
      </c>
      <c r="I251" s="291">
        <f>VLOOKUP($A251,'[12]KI LA Data'!$A$6:$AF$698,I$2,0)/1000000</f>
        <v>1.0304686535296501</v>
      </c>
      <c r="J251" s="315">
        <f>VLOOKUP($A251,'[12]KI LA Data'!$A$6:$AF$702,J$2,0)</f>
        <v>0.5</v>
      </c>
      <c r="K251" s="317" t="str">
        <f>IF(F251="","",IFERROR(VLOOKUP($A251,'[12]KI LA Data'!$B$6:$AF$701,K$2-K$1,0)/1000000,IF($C251="SC",F251,"")))</f>
        <v/>
      </c>
      <c r="L251" s="291">
        <f>IF(F251="","",IFERROR(VLOOKUP($A251,'[12]KI LA Data'!$C$6:$AF$701,L$2-L$1,0)/1000000,IF($C251="SD",F251,"")))</f>
        <v>0</v>
      </c>
      <c r="M251" s="317" t="str">
        <f>IF(F251="","",IFERROR(VLOOKUP($A251,'[12]KI LA Data'!$D$6:$AF$701,M$2-M$1,0)/1000000,""))</f>
        <v/>
      </c>
      <c r="N251" s="317" t="str">
        <f>IF(F251="","",IFERROR(VLOOKUP($A251,'[12]KI LA Data'!$E$6:$AF$701,N$2-N$1,0)/1000000,""))</f>
        <v/>
      </c>
      <c r="O251" s="315" t="str">
        <f>IF(F251="","",IFERROR(VLOOKUP($A251,'[12]KI LA Data'!$F$6:$AF$701,O$2-O$1,0)/1000000,""))</f>
        <v/>
      </c>
      <c r="P251" s="317" t="str">
        <f>IFERROR(VLOOKUP($A251,'[12]KI LA Data'!$B$6:$AF$701,P$2-P$1,0)/1000000,IF($C251="SC",G251,""))</f>
        <v/>
      </c>
      <c r="Q251" s="291">
        <f>IFERROR(VLOOKUP($A251,'[12]KI LA Data'!$C$6:$AF$701,Q$2-Q$1,0)/1000000,IF($C251="SD",G251,""))</f>
        <v>1.114020165978</v>
      </c>
      <c r="R251" s="317" t="str">
        <f>IFERROR(VLOOKUP($A251,'[12]KI LA Data'!$D$6:$AF$701,R$2-R$1,0)/1000000,"")</f>
        <v/>
      </c>
      <c r="S251" s="317" t="str">
        <f>IFERROR(VLOOKUP($A251,'[12]KI LA Data'!$E$6:$AF$701,S$2-S$1,0)/1000000,"")</f>
        <v/>
      </c>
      <c r="T251" s="315" t="str">
        <f>IFERROR(VLOOKUP($A251,'[12]KI LA Data'!$F$6:$AF$701,T$2-T$1,0)/1000000,"")</f>
        <v/>
      </c>
      <c r="U251" s="317" t="str">
        <f t="shared" si="15"/>
        <v/>
      </c>
      <c r="V251" s="291">
        <f t="shared" si="15"/>
        <v>1.114020165978</v>
      </c>
      <c r="W251" s="317" t="str">
        <f t="shared" si="15"/>
        <v/>
      </c>
      <c r="X251" s="317" t="str">
        <f t="shared" si="14"/>
        <v/>
      </c>
      <c r="Y251" s="315" t="str">
        <f t="shared" si="14"/>
        <v/>
      </c>
      <c r="Z251" s="289"/>
      <c r="AA251" s="289" t="str">
        <f>VLOOKUP(A251,'[12]LA Data'!$A$35:$F$417,6,0)</f>
        <v>SW</v>
      </c>
    </row>
    <row r="252" spans="1:27" ht="15.75">
      <c r="A252" s="309" t="s">
        <v>1068</v>
      </c>
      <c r="B252" s="309" t="s">
        <v>1069</v>
      </c>
      <c r="C252" s="309" t="s">
        <v>512</v>
      </c>
      <c r="D252" s="316" t="s">
        <v>1070</v>
      </c>
      <c r="E252" s="291">
        <f t="shared" si="16"/>
        <v>22.65004989909</v>
      </c>
      <c r="F252" s="291">
        <f>IF(VLOOKUP($A252,'[12]KI LA Data'!$A$6:$AF$698,F$2,0)/1000000&lt;0,"",VLOOKUP($A252,'[12]KI LA Data'!$A$6:$AF$698,F$2,0)/1000000)</f>
        <v>7.2949917017289998</v>
      </c>
      <c r="G252" s="291">
        <f>VLOOKUP($A252,'[12]KI LA Data'!$A$6:$AF$698,G$2,0)/1000000</f>
        <v>15.355058197361</v>
      </c>
      <c r="H252" s="291">
        <f>VLOOKUP($A252,'[12]KI LA Data'!$A$6:$AF$698,H$2,0)/1000000</f>
        <v>10.11109622148</v>
      </c>
      <c r="I252" s="291">
        <f>VLOOKUP($A252,'[12]KI LA Data'!$A$6:$AF$698,I$2,0)/1000000</f>
        <v>14.203428832558926</v>
      </c>
      <c r="J252" s="315">
        <f>VLOOKUP($A252,'[12]KI LA Data'!$A$6:$AF$702,J$2,0)</f>
        <v>0</v>
      </c>
      <c r="K252" s="317" t="str">
        <f>IF(F252="","",IFERROR(VLOOKUP($A252,'[12]KI LA Data'!$B$6:$AF$701,K$2-K$1,0)/1000000,IF($C252="SC",F252,"")))</f>
        <v/>
      </c>
      <c r="L252" s="291" t="str">
        <f>IF(F252="","",IFERROR(VLOOKUP($A252,'[12]KI LA Data'!$C$6:$AF$701,L$2-L$1,0)/1000000,IF($C252="SD",F252,"")))</f>
        <v/>
      </c>
      <c r="M252" s="317">
        <f>IF(F252="","",IFERROR(VLOOKUP($A252,'[12]KI LA Data'!$D$6:$AF$701,M$2-M$1,0)/1000000,""))</f>
        <v>7.2949917017289998</v>
      </c>
      <c r="N252" s="317" t="str">
        <f>IF(F252="","",IFERROR(VLOOKUP($A252,'[12]KI LA Data'!$E$6:$AF$701,N$2-N$1,0)/1000000,""))</f>
        <v/>
      </c>
      <c r="O252" s="315" t="str">
        <f>IF(F252="","",IFERROR(VLOOKUP($A252,'[12]KI LA Data'!$F$6:$AF$701,O$2-O$1,0)/1000000,""))</f>
        <v/>
      </c>
      <c r="P252" s="317" t="str">
        <f>IFERROR(VLOOKUP($A252,'[12]KI LA Data'!$B$6:$AF$701,P$2-P$1,0)/1000000,IF($C252="SC",G252,""))</f>
        <v/>
      </c>
      <c r="Q252" s="291" t="str">
        <f>IFERROR(VLOOKUP($A252,'[12]KI LA Data'!$C$6:$AF$701,Q$2-Q$1,0)/1000000,IF($C252="SD",G252,""))</f>
        <v/>
      </c>
      <c r="R252" s="317">
        <f>IFERROR(VLOOKUP($A252,'[12]KI LA Data'!$D$6:$AF$701,R$2-R$1,0)/1000000,"")</f>
        <v>15.355058197361</v>
      </c>
      <c r="S252" s="317" t="str">
        <f>IFERROR(VLOOKUP($A252,'[12]KI LA Data'!$E$6:$AF$701,S$2-S$1,0)/1000000,"")</f>
        <v/>
      </c>
      <c r="T252" s="315" t="str">
        <f>IFERROR(VLOOKUP($A252,'[12]KI LA Data'!$F$6:$AF$701,T$2-T$1,0)/1000000,"")</f>
        <v/>
      </c>
      <c r="U252" s="317" t="str">
        <f t="shared" si="15"/>
        <v/>
      </c>
      <c r="V252" s="291" t="str">
        <f t="shared" si="15"/>
        <v/>
      </c>
      <c r="W252" s="317">
        <f t="shared" si="15"/>
        <v>22.65004989909</v>
      </c>
      <c r="X252" s="317" t="str">
        <f t="shared" si="14"/>
        <v/>
      </c>
      <c r="Y252" s="315" t="str">
        <f t="shared" si="14"/>
        <v/>
      </c>
      <c r="Z252" s="289"/>
      <c r="AA252" s="289" t="str">
        <f>VLOOKUP(A252,'[12]LA Data'!$A$35:$F$417,6,0)</f>
        <v>SW</v>
      </c>
    </row>
    <row r="253" spans="1:27" ht="15.75">
      <c r="A253" s="309" t="s">
        <v>1071</v>
      </c>
      <c r="B253" s="309" t="s">
        <v>1072</v>
      </c>
      <c r="C253" s="309" t="s">
        <v>512</v>
      </c>
      <c r="D253" s="316" t="s">
        <v>1073</v>
      </c>
      <c r="E253" s="291">
        <f t="shared" si="16"/>
        <v>14.569714418374001</v>
      </c>
      <c r="F253" s="291">
        <f>IF(VLOOKUP($A253,'[12]KI LA Data'!$A$6:$AF$698,F$2,0)/1000000&lt;0,"",VLOOKUP($A253,'[12]KI LA Data'!$A$6:$AF$698,F$2,0)/1000000)</f>
        <v>4.493101128658</v>
      </c>
      <c r="G253" s="291">
        <f>VLOOKUP($A253,'[12]KI LA Data'!$A$6:$AF$698,G$2,0)/1000000</f>
        <v>10.076613289716001</v>
      </c>
      <c r="H253" s="291">
        <f>VLOOKUP($A253,'[12]KI LA Data'!$A$6:$AF$698,H$2,0)/1000000</f>
        <v>5.1772605740940003</v>
      </c>
      <c r="I253" s="291">
        <f>VLOOKUP($A253,'[12]KI LA Data'!$A$6:$AF$698,I$2,0)/1000000</f>
        <v>9.3208672929873</v>
      </c>
      <c r="J253" s="315">
        <f>VLOOKUP($A253,'[12]KI LA Data'!$A$6:$AF$702,J$2,0)</f>
        <v>0</v>
      </c>
      <c r="K253" s="317" t="str">
        <f>IF(F253="","",IFERROR(VLOOKUP($A253,'[12]KI LA Data'!$B$6:$AF$701,K$2-K$1,0)/1000000,IF($C253="SC",F253,"")))</f>
        <v/>
      </c>
      <c r="L253" s="291" t="str">
        <f>IF(F253="","",IFERROR(VLOOKUP($A253,'[12]KI LA Data'!$C$6:$AF$701,L$2-L$1,0)/1000000,IF($C253="SD",F253,"")))</f>
        <v/>
      </c>
      <c r="M253" s="317">
        <f>IF(F253="","",IFERROR(VLOOKUP($A253,'[12]KI LA Data'!$D$6:$AF$701,M$2-M$1,0)/1000000,""))</f>
        <v>4.493101128658</v>
      </c>
      <c r="N253" s="317" t="str">
        <f>IF(F253="","",IFERROR(VLOOKUP($A253,'[12]KI LA Data'!$E$6:$AF$701,N$2-N$1,0)/1000000,""))</f>
        <v/>
      </c>
      <c r="O253" s="315" t="str">
        <f>IF(F253="","",IFERROR(VLOOKUP($A253,'[12]KI LA Data'!$F$6:$AF$701,O$2-O$1,0)/1000000,""))</f>
        <v/>
      </c>
      <c r="P253" s="317" t="str">
        <f>IFERROR(VLOOKUP($A253,'[12]KI LA Data'!$B$6:$AF$701,P$2-P$1,0)/1000000,IF($C253="SC",G253,""))</f>
        <v/>
      </c>
      <c r="Q253" s="291" t="str">
        <f>IFERROR(VLOOKUP($A253,'[12]KI LA Data'!$C$6:$AF$701,Q$2-Q$1,0)/1000000,IF($C253="SD",G253,""))</f>
        <v/>
      </c>
      <c r="R253" s="317">
        <f>IFERROR(VLOOKUP($A253,'[12]KI LA Data'!$D$6:$AF$701,R$2-R$1,0)/1000000,"")</f>
        <v>10.076613289716001</v>
      </c>
      <c r="S253" s="317" t="str">
        <f>IFERROR(VLOOKUP($A253,'[12]KI LA Data'!$E$6:$AF$701,S$2-S$1,0)/1000000,"")</f>
        <v/>
      </c>
      <c r="T253" s="315" t="str">
        <f>IFERROR(VLOOKUP($A253,'[12]KI LA Data'!$F$6:$AF$701,T$2-T$1,0)/1000000,"")</f>
        <v/>
      </c>
      <c r="U253" s="317" t="str">
        <f t="shared" si="15"/>
        <v/>
      </c>
      <c r="V253" s="291" t="str">
        <f t="shared" si="15"/>
        <v/>
      </c>
      <c r="W253" s="317">
        <f t="shared" si="15"/>
        <v>14.569714418374001</v>
      </c>
      <c r="X253" s="317" t="str">
        <f t="shared" si="14"/>
        <v/>
      </c>
      <c r="Y253" s="315" t="str">
        <f t="shared" si="14"/>
        <v/>
      </c>
      <c r="Z253" s="289"/>
      <c r="AA253" s="289" t="str">
        <f>VLOOKUP(A253,'[12]LA Data'!$A$35:$F$417,6,0)</f>
        <v>SW</v>
      </c>
    </row>
    <row r="254" spans="1:27" ht="15.75">
      <c r="A254" s="309" t="s">
        <v>939</v>
      </c>
      <c r="B254" s="309" t="s">
        <v>940</v>
      </c>
      <c r="C254" s="309" t="s">
        <v>726</v>
      </c>
      <c r="D254" s="316" t="s">
        <v>941</v>
      </c>
      <c r="E254" s="291">
        <f t="shared" si="16"/>
        <v>35.796762118011998</v>
      </c>
      <c r="F254" s="291">
        <f>IF(VLOOKUP($A254,'[12]KI LA Data'!$A$6:$AF$698,F$2,0)/1000000&lt;0,"",VLOOKUP($A254,'[12]KI LA Data'!$A$6:$AF$698,F$2,0)/1000000)</f>
        <v>6.2094766182819994</v>
      </c>
      <c r="G254" s="291">
        <f>VLOOKUP($A254,'[12]KI LA Data'!$A$6:$AF$698,G$2,0)/1000000</f>
        <v>29.587285499729997</v>
      </c>
      <c r="H254" s="291">
        <f>VLOOKUP($A254,'[12]KI LA Data'!$A$6:$AF$698,H$2,0)/1000000</f>
        <v>-28.367767000939999</v>
      </c>
      <c r="I254" s="291">
        <f>VLOOKUP($A254,'[12]KI LA Data'!$A$6:$AF$698,I$2,0)/1000000</f>
        <v>27.368239087250252</v>
      </c>
      <c r="J254" s="315">
        <f>VLOOKUP($A254,'[12]KI LA Data'!$A$6:$AF$702,J$2,0)</f>
        <v>0.489479</v>
      </c>
      <c r="K254" s="317">
        <f>IF(F254="","",IFERROR(VLOOKUP($A254,'[12]KI LA Data'!$B$6:$AF$701,K$2-K$1,0)/1000000,IF($C254="SC",F254,"")))</f>
        <v>6.3134515961119995</v>
      </c>
      <c r="L254" s="291">
        <f>IF(F254="","",IFERROR(VLOOKUP($A254,'[12]KI LA Data'!$C$6:$AF$701,L$2-L$1,0)/1000000,IF($C254="SD",F254,"")))</f>
        <v>-0.10397497782899999</v>
      </c>
      <c r="M254" s="317" t="str">
        <f>IF(F254="","",IFERROR(VLOOKUP($A254,'[12]KI LA Data'!$D$6:$AF$701,M$2-M$1,0)/1000000,""))</f>
        <v/>
      </c>
      <c r="N254" s="317" t="str">
        <f>IF(F254="","",IFERROR(VLOOKUP($A254,'[12]KI LA Data'!$E$6:$AF$701,N$2-N$1,0)/1000000,""))</f>
        <v/>
      </c>
      <c r="O254" s="315" t="str">
        <f>IF(F254="","",IFERROR(VLOOKUP($A254,'[12]KI LA Data'!$F$6:$AF$701,O$2-O$1,0)/1000000,""))</f>
        <v/>
      </c>
      <c r="P254" s="317">
        <f>IFERROR(VLOOKUP($A254,'[12]KI LA Data'!$B$6:$AF$701,P$2-P$1,0)/1000000,IF($C254="SC",G254,""))</f>
        <v>23.405942157761999</v>
      </c>
      <c r="Q254" s="291">
        <f>IFERROR(VLOOKUP($A254,'[12]KI LA Data'!$C$6:$AF$701,Q$2-Q$1,0)/1000000,IF($C254="SD",G254,""))</f>
        <v>6.1813433419679997</v>
      </c>
      <c r="R254" s="317" t="str">
        <f>IFERROR(VLOOKUP($A254,'[12]KI LA Data'!$D$6:$AF$701,R$2-R$1,0)/1000000,"")</f>
        <v/>
      </c>
      <c r="S254" s="317" t="str">
        <f>IFERROR(VLOOKUP($A254,'[12]KI LA Data'!$E$6:$AF$701,S$2-S$1,0)/1000000,"")</f>
        <v/>
      </c>
      <c r="T254" s="315" t="str">
        <f>IFERROR(VLOOKUP($A254,'[12]KI LA Data'!$F$6:$AF$701,T$2-T$1,0)/1000000,"")</f>
        <v/>
      </c>
      <c r="U254" s="317">
        <f t="shared" si="15"/>
        <v>29.719393753873998</v>
      </c>
      <c r="V254" s="291">
        <f t="shared" si="15"/>
        <v>6.0773683641389997</v>
      </c>
      <c r="W254" s="317" t="str">
        <f t="shared" si="15"/>
        <v/>
      </c>
      <c r="X254" s="317" t="str">
        <f t="shared" si="14"/>
        <v/>
      </c>
      <c r="Y254" s="315" t="str">
        <f t="shared" si="14"/>
        <v/>
      </c>
      <c r="Z254" s="289"/>
      <c r="AA254" s="289" t="str">
        <f>VLOOKUP(A254,'[12]LA Data'!$A$35:$F$417,6,0)</f>
        <v>SE</v>
      </c>
    </row>
    <row r="255" spans="1:27" ht="15.75">
      <c r="A255" s="309" t="s">
        <v>712</v>
      </c>
      <c r="B255" s="309" t="s">
        <v>713</v>
      </c>
      <c r="C255" s="309" t="s">
        <v>626</v>
      </c>
      <c r="D255" s="316" t="s">
        <v>714</v>
      </c>
      <c r="E255" s="291">
        <f t="shared" si="16"/>
        <v>68.291217151246002</v>
      </c>
      <c r="F255" s="291">
        <f>IF(VLOOKUP($A255,'[12]KI LA Data'!$A$6:$AF$698,F$2,0)/1000000&lt;0,"",VLOOKUP($A255,'[12]KI LA Data'!$A$6:$AF$698,F$2,0)/1000000)</f>
        <v>16.779719022438002</v>
      </c>
      <c r="G255" s="291">
        <f>VLOOKUP($A255,'[12]KI LA Data'!$A$6:$AF$698,G$2,0)/1000000</f>
        <v>51.511498128808</v>
      </c>
      <c r="H255" s="291">
        <f>VLOOKUP($A255,'[12]KI LA Data'!$A$6:$AF$698,H$2,0)/1000000</f>
        <v>32.806352977511999</v>
      </c>
      <c r="I255" s="291">
        <f>VLOOKUP($A255,'[12]KI LA Data'!$A$6:$AF$698,I$2,0)/1000000</f>
        <v>47.648135769147402</v>
      </c>
      <c r="J255" s="315">
        <f>VLOOKUP($A255,'[12]KI LA Data'!$A$6:$AF$702,J$2,0)</f>
        <v>0</v>
      </c>
      <c r="K255" s="317">
        <f>IF(F255="","",IFERROR(VLOOKUP($A255,'[12]KI LA Data'!$B$6:$AF$701,K$2-K$1,0)/1000000,IF($C255="SC",F255,"")))</f>
        <v>14.97963919255</v>
      </c>
      <c r="L255" s="291">
        <f>IF(F255="","",IFERROR(VLOOKUP($A255,'[12]KI LA Data'!$C$6:$AF$701,L$2-L$1,0)/1000000,IF($C255="SD",F255,"")))</f>
        <v>1.8000798298879999</v>
      </c>
      <c r="M255" s="317" t="str">
        <f>IF(F255="","",IFERROR(VLOOKUP($A255,'[12]KI LA Data'!$D$6:$AF$701,M$2-M$1,0)/1000000,""))</f>
        <v/>
      </c>
      <c r="N255" s="317" t="str">
        <f>IF(F255="","",IFERROR(VLOOKUP($A255,'[12]KI LA Data'!$E$6:$AF$701,N$2-N$1,0)/1000000,""))</f>
        <v/>
      </c>
      <c r="O255" s="315" t="str">
        <f>IF(F255="","",IFERROR(VLOOKUP($A255,'[12]KI LA Data'!$F$6:$AF$701,O$2-O$1,0)/1000000,""))</f>
        <v/>
      </c>
      <c r="P255" s="317">
        <f>IFERROR(VLOOKUP($A255,'[12]KI LA Data'!$B$6:$AF$701,P$2-P$1,0)/1000000,IF($C255="SC",G255,""))</f>
        <v>40.271272534993003</v>
      </c>
      <c r="Q255" s="291">
        <f>IFERROR(VLOOKUP($A255,'[12]KI LA Data'!$C$6:$AF$701,Q$2-Q$1,0)/1000000,IF($C255="SD",G255,""))</f>
        <v>11.240225593816</v>
      </c>
      <c r="R255" s="317" t="str">
        <f>IFERROR(VLOOKUP($A255,'[12]KI LA Data'!$D$6:$AF$701,R$2-R$1,0)/1000000,"")</f>
        <v/>
      </c>
      <c r="S255" s="317" t="str">
        <f>IFERROR(VLOOKUP($A255,'[12]KI LA Data'!$E$6:$AF$701,S$2-S$1,0)/1000000,"")</f>
        <v/>
      </c>
      <c r="T255" s="315" t="str">
        <f>IFERROR(VLOOKUP($A255,'[12]KI LA Data'!$F$6:$AF$701,T$2-T$1,0)/1000000,"")</f>
        <v/>
      </c>
      <c r="U255" s="317">
        <f t="shared" si="15"/>
        <v>55.250911727542999</v>
      </c>
      <c r="V255" s="291">
        <f t="shared" si="15"/>
        <v>13.040305423704</v>
      </c>
      <c r="W255" s="317" t="str">
        <f t="shared" si="15"/>
        <v/>
      </c>
      <c r="X255" s="317" t="str">
        <f t="shared" si="14"/>
        <v/>
      </c>
      <c r="Y255" s="315" t="str">
        <f t="shared" si="14"/>
        <v/>
      </c>
      <c r="Z255" s="289"/>
      <c r="AA255" s="289" t="str">
        <f>VLOOKUP(A255,'[12]LA Data'!$A$35:$F$417,6,0)</f>
        <v>L</v>
      </c>
    </row>
    <row r="256" spans="1:27" ht="15.75">
      <c r="A256" s="309" t="s">
        <v>831</v>
      </c>
      <c r="B256" s="309" t="s">
        <v>832</v>
      </c>
      <c r="C256" s="309" t="s">
        <v>726</v>
      </c>
      <c r="D256" s="316" t="s">
        <v>833</v>
      </c>
      <c r="E256" s="291">
        <f t="shared" si="16"/>
        <v>46.157383175801996</v>
      </c>
      <c r="F256" s="291">
        <f>IF(VLOOKUP($A256,'[12]KI LA Data'!$A$6:$AF$698,F$2,0)/1000000&lt;0,"",VLOOKUP($A256,'[12]KI LA Data'!$A$6:$AF$698,F$2,0)/1000000)</f>
        <v>11.402812915803</v>
      </c>
      <c r="G256" s="291">
        <f>VLOOKUP($A256,'[12]KI LA Data'!$A$6:$AF$698,G$2,0)/1000000</f>
        <v>34.754570259998999</v>
      </c>
      <c r="H256" s="291">
        <f>VLOOKUP($A256,'[12]KI LA Data'!$A$6:$AF$698,H$2,0)/1000000</f>
        <v>14.750322001228</v>
      </c>
      <c r="I256" s="291">
        <f>VLOOKUP($A256,'[12]KI LA Data'!$A$6:$AF$698,I$2,0)/1000000</f>
        <v>32.147977490499073</v>
      </c>
      <c r="J256" s="315">
        <f>VLOOKUP($A256,'[12]KI LA Data'!$A$6:$AF$702,J$2,0)</f>
        <v>0</v>
      </c>
      <c r="K256" s="317">
        <f>IF(F256="","",IFERROR(VLOOKUP($A256,'[12]KI LA Data'!$B$6:$AF$701,K$2-K$1,0)/1000000,IF($C256="SC",F256,"")))</f>
        <v>10.616811021106999</v>
      </c>
      <c r="L256" s="291">
        <f>IF(F256="","",IFERROR(VLOOKUP($A256,'[12]KI LA Data'!$C$6:$AF$701,L$2-L$1,0)/1000000,IF($C256="SD",F256,"")))</f>
        <v>0.78600189469600001</v>
      </c>
      <c r="M256" s="317" t="str">
        <f>IF(F256="","",IFERROR(VLOOKUP($A256,'[12]KI LA Data'!$D$6:$AF$701,M$2-M$1,0)/1000000,""))</f>
        <v/>
      </c>
      <c r="N256" s="317" t="str">
        <f>IF(F256="","",IFERROR(VLOOKUP($A256,'[12]KI LA Data'!$E$6:$AF$701,N$2-N$1,0)/1000000,""))</f>
        <v/>
      </c>
      <c r="O256" s="315" t="str">
        <f>IF(F256="","",IFERROR(VLOOKUP($A256,'[12]KI LA Data'!$F$6:$AF$701,O$2-O$1,0)/1000000,""))</f>
        <v/>
      </c>
      <c r="P256" s="317">
        <f>IFERROR(VLOOKUP($A256,'[12]KI LA Data'!$B$6:$AF$701,P$2-P$1,0)/1000000,IF($C256="SC",G256,""))</f>
        <v>29.717177398394998</v>
      </c>
      <c r="Q256" s="291">
        <f>IFERROR(VLOOKUP($A256,'[12]KI LA Data'!$C$6:$AF$701,Q$2-Q$1,0)/1000000,IF($C256="SD",G256,""))</f>
        <v>5.0373928616040002</v>
      </c>
      <c r="R256" s="317" t="str">
        <f>IFERROR(VLOOKUP($A256,'[12]KI LA Data'!$D$6:$AF$701,R$2-R$1,0)/1000000,"")</f>
        <v/>
      </c>
      <c r="S256" s="317" t="str">
        <f>IFERROR(VLOOKUP($A256,'[12]KI LA Data'!$E$6:$AF$701,S$2-S$1,0)/1000000,"")</f>
        <v/>
      </c>
      <c r="T256" s="315" t="str">
        <f>IFERROR(VLOOKUP($A256,'[12]KI LA Data'!$F$6:$AF$701,T$2-T$1,0)/1000000,"")</f>
        <v/>
      </c>
      <c r="U256" s="317">
        <f t="shared" si="15"/>
        <v>40.333988419501999</v>
      </c>
      <c r="V256" s="291">
        <f t="shared" si="15"/>
        <v>5.8233947562999999</v>
      </c>
      <c r="W256" s="317" t="str">
        <f t="shared" si="15"/>
        <v/>
      </c>
      <c r="X256" s="317" t="str">
        <f t="shared" si="14"/>
        <v/>
      </c>
      <c r="Y256" s="315" t="str">
        <f t="shared" si="14"/>
        <v/>
      </c>
      <c r="Z256" s="289"/>
      <c r="AA256" s="289" t="str">
        <f>VLOOKUP(A256,'[12]LA Data'!$A$35:$F$417,6,0)</f>
        <v>NE</v>
      </c>
    </row>
    <row r="257" spans="1:27" ht="15.75">
      <c r="A257" s="309" t="s">
        <v>111</v>
      </c>
      <c r="B257" s="309" t="s">
        <v>112</v>
      </c>
      <c r="C257" s="309" t="s">
        <v>39</v>
      </c>
      <c r="D257" s="316" t="s">
        <v>113</v>
      </c>
      <c r="E257" s="291">
        <f t="shared" si="16"/>
        <v>2.1622067328969998</v>
      </c>
      <c r="F257" s="291">
        <f>IF(VLOOKUP($A257,'[12]KI LA Data'!$A$6:$AF$698,F$2,0)/1000000&lt;0,"",VLOOKUP($A257,'[12]KI LA Data'!$A$6:$AF$698,F$2,0)/1000000)</f>
        <v>3.5447261858999997E-2</v>
      </c>
      <c r="G257" s="291">
        <f>VLOOKUP($A257,'[12]KI LA Data'!$A$6:$AF$698,G$2,0)/1000000</f>
        <v>2.126759471038</v>
      </c>
      <c r="H257" s="291">
        <f>VLOOKUP($A257,'[12]KI LA Data'!$A$6:$AF$698,H$2,0)/1000000</f>
        <v>-10.718226779508001</v>
      </c>
      <c r="I257" s="291">
        <f>VLOOKUP($A257,'[12]KI LA Data'!$A$6:$AF$698,I$2,0)/1000000</f>
        <v>1.9672525107101502</v>
      </c>
      <c r="J257" s="315">
        <f>VLOOKUP($A257,'[12]KI LA Data'!$A$6:$AF$702,J$2,0)</f>
        <v>0.5</v>
      </c>
      <c r="K257" s="317" t="str">
        <f>IF(F257="","",IFERROR(VLOOKUP($A257,'[12]KI LA Data'!$B$6:$AF$701,K$2-K$1,0)/1000000,IF($C257="SC",F257,"")))</f>
        <v/>
      </c>
      <c r="L257" s="291">
        <f>IF(F257="","",IFERROR(VLOOKUP($A257,'[12]KI LA Data'!$C$6:$AF$701,L$2-L$1,0)/1000000,IF($C257="SD",F257,"")))</f>
        <v>3.5447261858999997E-2</v>
      </c>
      <c r="M257" s="317" t="str">
        <f>IF(F257="","",IFERROR(VLOOKUP($A257,'[12]KI LA Data'!$D$6:$AF$701,M$2-M$1,0)/1000000,""))</f>
        <v/>
      </c>
      <c r="N257" s="317" t="str">
        <f>IF(F257="","",IFERROR(VLOOKUP($A257,'[12]KI LA Data'!$E$6:$AF$701,N$2-N$1,0)/1000000,""))</f>
        <v/>
      </c>
      <c r="O257" s="315" t="str">
        <f>IF(F257="","",IFERROR(VLOOKUP($A257,'[12]KI LA Data'!$F$6:$AF$701,O$2-O$1,0)/1000000,""))</f>
        <v/>
      </c>
      <c r="P257" s="317" t="str">
        <f>IFERROR(VLOOKUP($A257,'[12]KI LA Data'!$B$6:$AF$701,P$2-P$1,0)/1000000,IF($C257="SC",G257,""))</f>
        <v/>
      </c>
      <c r="Q257" s="291">
        <f>IFERROR(VLOOKUP($A257,'[12]KI LA Data'!$C$6:$AF$701,Q$2-Q$1,0)/1000000,IF($C257="SD",G257,""))</f>
        <v>2.126759471038</v>
      </c>
      <c r="R257" s="317" t="str">
        <f>IFERROR(VLOOKUP($A257,'[12]KI LA Data'!$D$6:$AF$701,R$2-R$1,0)/1000000,"")</f>
        <v/>
      </c>
      <c r="S257" s="317" t="str">
        <f>IFERROR(VLOOKUP($A257,'[12]KI LA Data'!$E$6:$AF$701,S$2-S$1,0)/1000000,"")</f>
        <v/>
      </c>
      <c r="T257" s="315" t="str">
        <f>IFERROR(VLOOKUP($A257,'[12]KI LA Data'!$F$6:$AF$701,T$2-T$1,0)/1000000,"")</f>
        <v/>
      </c>
      <c r="U257" s="317" t="str">
        <f t="shared" si="15"/>
        <v/>
      </c>
      <c r="V257" s="291">
        <f t="shared" si="15"/>
        <v>2.1622067328969998</v>
      </c>
      <c r="W257" s="317" t="str">
        <f t="shared" si="15"/>
        <v/>
      </c>
      <c r="X257" s="317" t="str">
        <f t="shared" si="14"/>
        <v/>
      </c>
      <c r="Y257" s="315" t="str">
        <f t="shared" si="14"/>
        <v/>
      </c>
      <c r="Z257" s="289"/>
      <c r="AA257" s="289" t="str">
        <f>VLOOKUP(A257,'[12]LA Data'!$A$35:$F$417,6,0)</f>
        <v>WM</v>
      </c>
    </row>
    <row r="258" spans="1:27" ht="15.75">
      <c r="A258" s="309" t="s">
        <v>453</v>
      </c>
      <c r="B258" s="309" t="s">
        <v>454</v>
      </c>
      <c r="C258" s="309" t="s">
        <v>39</v>
      </c>
      <c r="D258" s="316" t="s">
        <v>455</v>
      </c>
      <c r="E258" s="291">
        <f t="shared" si="16"/>
        <v>2.299471286553</v>
      </c>
      <c r="F258" s="291">
        <v>0</v>
      </c>
      <c r="G258" s="291">
        <f>VLOOKUP($A258,'[12]KI LA Data'!$A$6:$AF$698,G$2,0)/1000000</f>
        <v>2.299471286553</v>
      </c>
      <c r="H258" s="291">
        <f>VLOOKUP($A258,'[12]KI LA Data'!$A$6:$AF$698,H$2,0)/1000000</f>
        <v>-19.004496328375001</v>
      </c>
      <c r="I258" s="291">
        <f>VLOOKUP($A258,'[12]KI LA Data'!$A$6:$AF$698,I$2,0)/1000000</f>
        <v>2.1270109400615249</v>
      </c>
      <c r="J258" s="315">
        <f>VLOOKUP($A258,'[12]KI LA Data'!$A$6:$AF$702,J$2,0)</f>
        <v>0.5</v>
      </c>
      <c r="K258" s="317" t="str">
        <f>IF(F258="","",IFERROR(VLOOKUP($A258,'[12]KI LA Data'!$B$6:$AF$701,K$2-K$1,0)/1000000,IF($C258="SC",F258,"")))</f>
        <v/>
      </c>
      <c r="L258" s="291">
        <f>IF(F258="","",IFERROR(VLOOKUP($A258,'[12]KI LA Data'!$C$6:$AF$701,L$2-L$1,0)/1000000,IF($C258="SD",F258,"")))</f>
        <v>0</v>
      </c>
      <c r="M258" s="317" t="str">
        <f>IF(F258="","",IFERROR(VLOOKUP($A258,'[12]KI LA Data'!$D$6:$AF$701,M$2-M$1,0)/1000000,""))</f>
        <v/>
      </c>
      <c r="N258" s="317" t="str">
        <f>IF(F258="","",IFERROR(VLOOKUP($A258,'[12]KI LA Data'!$E$6:$AF$701,N$2-N$1,0)/1000000,""))</f>
        <v/>
      </c>
      <c r="O258" s="315" t="str">
        <f>IF(F258="","",IFERROR(VLOOKUP($A258,'[12]KI LA Data'!$F$6:$AF$701,O$2-O$1,0)/1000000,""))</f>
        <v/>
      </c>
      <c r="P258" s="317" t="str">
        <f>IFERROR(VLOOKUP($A258,'[12]KI LA Data'!$B$6:$AF$701,P$2-P$1,0)/1000000,IF($C258="SC",G258,""))</f>
        <v/>
      </c>
      <c r="Q258" s="291">
        <f>IFERROR(VLOOKUP($A258,'[12]KI LA Data'!$C$6:$AF$701,Q$2-Q$1,0)/1000000,IF($C258="SD",G258,""))</f>
        <v>2.299471286553</v>
      </c>
      <c r="R258" s="317" t="str">
        <f>IFERROR(VLOOKUP($A258,'[12]KI LA Data'!$D$6:$AF$701,R$2-R$1,0)/1000000,"")</f>
        <v/>
      </c>
      <c r="S258" s="317" t="str">
        <f>IFERROR(VLOOKUP($A258,'[12]KI LA Data'!$E$6:$AF$701,S$2-S$1,0)/1000000,"")</f>
        <v/>
      </c>
      <c r="T258" s="315" t="str">
        <f>IFERROR(VLOOKUP($A258,'[12]KI LA Data'!$F$6:$AF$701,T$2-T$1,0)/1000000,"")</f>
        <v/>
      </c>
      <c r="U258" s="317" t="str">
        <f t="shared" si="15"/>
        <v/>
      </c>
      <c r="V258" s="291">
        <f t="shared" si="15"/>
        <v>2.299471286553</v>
      </c>
      <c r="W258" s="317" t="str">
        <f t="shared" si="15"/>
        <v/>
      </c>
      <c r="X258" s="317" t="str">
        <f t="shared" si="14"/>
        <v/>
      </c>
      <c r="Y258" s="315" t="str">
        <f t="shared" si="14"/>
        <v/>
      </c>
      <c r="Z258" s="289"/>
      <c r="AA258" s="289" t="str">
        <f>VLOOKUP(A258,'[12]LA Data'!$A$35:$F$417,6,0)</f>
        <v>SE</v>
      </c>
    </row>
    <row r="259" spans="1:27" ht="15.75">
      <c r="A259" s="309" t="s">
        <v>216</v>
      </c>
      <c r="B259" s="309" t="s">
        <v>217</v>
      </c>
      <c r="C259" s="309" t="s">
        <v>39</v>
      </c>
      <c r="D259" s="316" t="s">
        <v>218</v>
      </c>
      <c r="E259" s="291">
        <f t="shared" si="16"/>
        <v>1.414665738938</v>
      </c>
      <c r="F259" s="291">
        <f>IF(VLOOKUP($A259,'[12]KI LA Data'!$A$6:$AF$698,F$2,0)/1000000&lt;0,"",VLOOKUP($A259,'[12]KI LA Data'!$A$6:$AF$698,F$2,0)/1000000)</f>
        <v>0.109148917747</v>
      </c>
      <c r="G259" s="291">
        <f>VLOOKUP($A259,'[12]KI LA Data'!$A$6:$AF$698,G$2,0)/1000000</f>
        <v>1.305516821191</v>
      </c>
      <c r="H259" s="291">
        <f>VLOOKUP($A259,'[12]KI LA Data'!$A$6:$AF$698,H$2,0)/1000000</f>
        <v>-4.1260806670179999</v>
      </c>
      <c r="I259" s="291">
        <f>VLOOKUP($A259,'[12]KI LA Data'!$A$6:$AF$698,I$2,0)/1000000</f>
        <v>1.2076030596016749</v>
      </c>
      <c r="J259" s="315">
        <f>VLOOKUP($A259,'[12]KI LA Data'!$A$6:$AF$702,J$2,0)</f>
        <v>0.5</v>
      </c>
      <c r="K259" s="317" t="str">
        <f>IF(F259="","",IFERROR(VLOOKUP($A259,'[12]KI LA Data'!$B$6:$AF$701,K$2-K$1,0)/1000000,IF($C259="SC",F259,"")))</f>
        <v/>
      </c>
      <c r="L259" s="291">
        <f>IF(F259="","",IFERROR(VLOOKUP($A259,'[12]KI LA Data'!$C$6:$AF$701,L$2-L$1,0)/1000000,IF($C259="SD",F259,"")))</f>
        <v>0.109148917747</v>
      </c>
      <c r="M259" s="317" t="str">
        <f>IF(F259="","",IFERROR(VLOOKUP($A259,'[12]KI LA Data'!$D$6:$AF$701,M$2-M$1,0)/1000000,""))</f>
        <v/>
      </c>
      <c r="N259" s="317" t="str">
        <f>IF(F259="","",IFERROR(VLOOKUP($A259,'[12]KI LA Data'!$E$6:$AF$701,N$2-N$1,0)/1000000,""))</f>
        <v/>
      </c>
      <c r="O259" s="315" t="str">
        <f>IF(F259="","",IFERROR(VLOOKUP($A259,'[12]KI LA Data'!$F$6:$AF$701,O$2-O$1,0)/1000000,""))</f>
        <v/>
      </c>
      <c r="P259" s="317" t="str">
        <f>IFERROR(VLOOKUP($A259,'[12]KI LA Data'!$B$6:$AF$701,P$2-P$1,0)/1000000,IF($C259="SC",G259,""))</f>
        <v/>
      </c>
      <c r="Q259" s="291">
        <f>IFERROR(VLOOKUP($A259,'[12]KI LA Data'!$C$6:$AF$701,Q$2-Q$1,0)/1000000,IF($C259="SD",G259,""))</f>
        <v>1.305516821191</v>
      </c>
      <c r="R259" s="317" t="str">
        <f>IFERROR(VLOOKUP($A259,'[12]KI LA Data'!$D$6:$AF$701,R$2-R$1,0)/1000000,"")</f>
        <v/>
      </c>
      <c r="S259" s="317" t="str">
        <f>IFERROR(VLOOKUP($A259,'[12]KI LA Data'!$E$6:$AF$701,S$2-S$1,0)/1000000,"")</f>
        <v/>
      </c>
      <c r="T259" s="315" t="str">
        <f>IFERROR(VLOOKUP($A259,'[12]KI LA Data'!$F$6:$AF$701,T$2-T$1,0)/1000000,"")</f>
        <v/>
      </c>
      <c r="U259" s="317" t="str">
        <f t="shared" si="15"/>
        <v/>
      </c>
      <c r="V259" s="291">
        <f t="shared" si="15"/>
        <v>1.414665738938</v>
      </c>
      <c r="W259" s="317" t="str">
        <f t="shared" si="15"/>
        <v/>
      </c>
      <c r="X259" s="317" t="str">
        <f t="shared" si="14"/>
        <v/>
      </c>
      <c r="Y259" s="315" t="str">
        <f t="shared" si="14"/>
        <v/>
      </c>
      <c r="Z259" s="289"/>
      <c r="AA259" s="289" t="str">
        <f>VLOOKUP(A259,'[12]LA Data'!$A$35:$F$417,6,0)</f>
        <v>NW</v>
      </c>
    </row>
    <row r="260" spans="1:27" ht="15.75">
      <c r="A260" s="309" t="s">
        <v>715</v>
      </c>
      <c r="B260" s="309" t="s">
        <v>716</v>
      </c>
      <c r="C260" s="309" t="s">
        <v>626</v>
      </c>
      <c r="D260" s="316" t="s">
        <v>717</v>
      </c>
      <c r="E260" s="291">
        <f t="shared" si="16"/>
        <v>21.759199385958002</v>
      </c>
      <c r="F260" s="291">
        <v>0</v>
      </c>
      <c r="G260" s="291">
        <f>VLOOKUP($A260,'[12]KI LA Data'!$A$6:$AF$698,G$2,0)/1000000</f>
        <v>21.759199385958002</v>
      </c>
      <c r="H260" s="291">
        <f>VLOOKUP($A260,'[12]KI LA Data'!$A$6:$AF$698,H$2,0)/1000000</f>
        <v>-4.7896718604910005</v>
      </c>
      <c r="I260" s="291">
        <f>VLOOKUP($A260,'[12]KI LA Data'!$A$6:$AF$698,I$2,0)/1000000</f>
        <v>20.127259432011154</v>
      </c>
      <c r="J260" s="315">
        <f>VLOOKUP($A260,'[12]KI LA Data'!$A$6:$AF$702,J$2,0)</f>
        <v>0.18040999999999999</v>
      </c>
      <c r="K260" s="317">
        <f>IF(F260="","",IFERROR(VLOOKUP($A260,'[12]KI LA Data'!$B$6:$AF$701,K$2-K$1,0)/1000000,IF($C260="SC",F260,"")))</f>
        <v>7.789043887349</v>
      </c>
      <c r="L260" s="291">
        <f>IF(F260="","",IFERROR(VLOOKUP($A260,'[12]KI LA Data'!$C$6:$AF$701,L$2-L$1,0)/1000000,IF($C260="SD",F260,"")))</f>
        <v>-9.5200764021730002</v>
      </c>
      <c r="M260" s="317" t="str">
        <f>IF(F260="","",IFERROR(VLOOKUP($A260,'[12]KI LA Data'!$D$6:$AF$701,M$2-M$1,0)/1000000,""))</f>
        <v/>
      </c>
      <c r="N260" s="317" t="str">
        <f>IF(F260="","",IFERROR(VLOOKUP($A260,'[12]KI LA Data'!$E$6:$AF$701,N$2-N$1,0)/1000000,""))</f>
        <v/>
      </c>
      <c r="O260" s="315" t="str">
        <f>IF(F260="","",IFERROR(VLOOKUP($A260,'[12]KI LA Data'!$F$6:$AF$701,O$2-O$1,0)/1000000,""))</f>
        <v/>
      </c>
      <c r="P260" s="317">
        <f>IFERROR(VLOOKUP($A260,'[12]KI LA Data'!$B$6:$AF$701,P$2-P$1,0)/1000000,IF($C260="SC",G260,""))</f>
        <v>7.8812412913499994</v>
      </c>
      <c r="Q260" s="291">
        <f>IFERROR(VLOOKUP($A260,'[12]KI LA Data'!$C$6:$AF$701,Q$2-Q$1,0)/1000000,IF($C260="SD",G260,""))</f>
        <v>13.877958094607999</v>
      </c>
      <c r="R260" s="317" t="str">
        <f>IFERROR(VLOOKUP($A260,'[12]KI LA Data'!$D$6:$AF$701,R$2-R$1,0)/1000000,"")</f>
        <v/>
      </c>
      <c r="S260" s="317" t="str">
        <f>IFERROR(VLOOKUP($A260,'[12]KI LA Data'!$E$6:$AF$701,S$2-S$1,0)/1000000,"")</f>
        <v/>
      </c>
      <c r="T260" s="315" t="str">
        <f>IFERROR(VLOOKUP($A260,'[12]KI LA Data'!$F$6:$AF$701,T$2-T$1,0)/1000000,"")</f>
        <v/>
      </c>
      <c r="U260" s="317">
        <f t="shared" si="15"/>
        <v>15.670285178699</v>
      </c>
      <c r="V260" s="291">
        <f t="shared" si="15"/>
        <v>4.357881692434999</v>
      </c>
      <c r="W260" s="317" t="str">
        <f t="shared" si="15"/>
        <v/>
      </c>
      <c r="X260" s="317" t="str">
        <f t="shared" si="14"/>
        <v/>
      </c>
      <c r="Y260" s="315" t="str">
        <f t="shared" si="14"/>
        <v/>
      </c>
      <c r="Z260" s="289"/>
      <c r="AA260" s="289" t="str">
        <f>VLOOKUP(A260,'[12]LA Data'!$A$35:$F$417,6,0)</f>
        <v>L</v>
      </c>
    </row>
    <row r="261" spans="1:27" ht="15.75">
      <c r="A261" s="309" t="s">
        <v>330</v>
      </c>
      <c r="B261" s="309" t="s">
        <v>331</v>
      </c>
      <c r="C261" s="309" t="s">
        <v>39</v>
      </c>
      <c r="D261" s="316" t="s">
        <v>332</v>
      </c>
      <c r="E261" s="291">
        <f t="shared" si="16"/>
        <v>1.464724205747</v>
      </c>
      <c r="F261" s="291">
        <f>IF(VLOOKUP($A261,'[12]KI LA Data'!$A$6:$AF$698,F$2,0)/1000000&lt;0,"",VLOOKUP($A261,'[12]KI LA Data'!$A$6:$AF$698,F$2,0)/1000000)</f>
        <v>1.4755678710000001E-2</v>
      </c>
      <c r="G261" s="291">
        <f>VLOOKUP($A261,'[12]KI LA Data'!$A$6:$AF$698,G$2,0)/1000000</f>
        <v>1.449968527037</v>
      </c>
      <c r="H261" s="291">
        <f>VLOOKUP($A261,'[12]KI LA Data'!$A$6:$AF$698,H$2,0)/1000000</f>
        <v>-3.8754377016010002</v>
      </c>
      <c r="I261" s="291">
        <f>VLOOKUP($A261,'[12]KI LA Data'!$A$6:$AF$698,I$2,0)/1000000</f>
        <v>1.3412208875092251</v>
      </c>
      <c r="J261" s="315">
        <f>VLOOKUP($A261,'[12]KI LA Data'!$A$6:$AF$702,J$2,0)</f>
        <v>0.5</v>
      </c>
      <c r="K261" s="317" t="str">
        <f>IF(F261="","",IFERROR(VLOOKUP($A261,'[12]KI LA Data'!$B$6:$AF$701,K$2-K$1,0)/1000000,IF($C261="SC",F261,"")))</f>
        <v/>
      </c>
      <c r="L261" s="291">
        <f>IF(F261="","",IFERROR(VLOOKUP($A261,'[12]KI LA Data'!$C$6:$AF$701,L$2-L$1,0)/1000000,IF($C261="SD",F261,"")))</f>
        <v>1.4755678710000001E-2</v>
      </c>
      <c r="M261" s="317" t="str">
        <f>IF(F261="","",IFERROR(VLOOKUP($A261,'[12]KI LA Data'!$D$6:$AF$701,M$2-M$1,0)/1000000,""))</f>
        <v/>
      </c>
      <c r="N261" s="317" t="str">
        <f>IF(F261="","",IFERROR(VLOOKUP($A261,'[12]KI LA Data'!$E$6:$AF$701,N$2-N$1,0)/1000000,""))</f>
        <v/>
      </c>
      <c r="O261" s="315" t="str">
        <f>IF(F261="","",IFERROR(VLOOKUP($A261,'[12]KI LA Data'!$F$6:$AF$701,O$2-O$1,0)/1000000,""))</f>
        <v/>
      </c>
      <c r="P261" s="317" t="str">
        <f>IFERROR(VLOOKUP($A261,'[12]KI LA Data'!$B$6:$AF$701,P$2-P$1,0)/1000000,IF($C261="SC",G261,""))</f>
        <v/>
      </c>
      <c r="Q261" s="291">
        <f>IFERROR(VLOOKUP($A261,'[12]KI LA Data'!$C$6:$AF$701,Q$2-Q$1,0)/1000000,IF($C261="SD",G261,""))</f>
        <v>1.449968527037</v>
      </c>
      <c r="R261" s="317" t="str">
        <f>IFERROR(VLOOKUP($A261,'[12]KI LA Data'!$D$6:$AF$701,R$2-R$1,0)/1000000,"")</f>
        <v/>
      </c>
      <c r="S261" s="317" t="str">
        <f>IFERROR(VLOOKUP($A261,'[12]KI LA Data'!$E$6:$AF$701,S$2-S$1,0)/1000000,"")</f>
        <v/>
      </c>
      <c r="T261" s="315" t="str">
        <f>IFERROR(VLOOKUP($A261,'[12]KI LA Data'!$F$6:$AF$701,T$2-T$1,0)/1000000,"")</f>
        <v/>
      </c>
      <c r="U261" s="317" t="str">
        <f t="shared" si="15"/>
        <v/>
      </c>
      <c r="V261" s="291">
        <f t="shared" si="15"/>
        <v>1.464724205747</v>
      </c>
      <c r="W261" s="317" t="str">
        <f t="shared" si="15"/>
        <v/>
      </c>
      <c r="X261" s="317" t="str">
        <f t="shared" si="14"/>
        <v/>
      </c>
      <c r="Y261" s="315" t="str">
        <f t="shared" si="14"/>
        <v/>
      </c>
      <c r="Z261" s="289"/>
      <c r="AA261" s="289" t="str">
        <f>VLOOKUP(A261,'[12]LA Data'!$A$35:$F$417,6,0)</f>
        <v>YH</v>
      </c>
    </row>
    <row r="262" spans="1:27" ht="15.75">
      <c r="A262" s="309" t="s">
        <v>542</v>
      </c>
      <c r="B262" s="309" t="s">
        <v>543</v>
      </c>
      <c r="C262" s="309" t="s">
        <v>531</v>
      </c>
      <c r="D262" s="316" t="s">
        <v>544</v>
      </c>
      <c r="E262" s="291">
        <f t="shared" si="16"/>
        <v>82.553504061710996</v>
      </c>
      <c r="F262" s="291">
        <f>IF(VLOOKUP($A262,'[12]KI LA Data'!$A$6:$AF$698,F$2,0)/1000000&lt;0,"",VLOOKUP($A262,'[12]KI LA Data'!$A$6:$AF$698,F$2,0)/1000000)</f>
        <v>23.410140859320997</v>
      </c>
      <c r="G262" s="291">
        <f>VLOOKUP($A262,'[12]KI LA Data'!$A$6:$AF$698,G$2,0)/1000000</f>
        <v>59.143363202389999</v>
      </c>
      <c r="H262" s="291">
        <f>VLOOKUP($A262,'[12]KI LA Data'!$A$6:$AF$698,H$2,0)/1000000</f>
        <v>31.104046615260998</v>
      </c>
      <c r="I262" s="291">
        <f>VLOOKUP($A262,'[12]KI LA Data'!$A$6:$AF$698,I$2,0)/1000000</f>
        <v>54.707610962210751</v>
      </c>
      <c r="J262" s="315">
        <f>VLOOKUP($A262,'[12]KI LA Data'!$A$6:$AF$702,J$2,0)</f>
        <v>0</v>
      </c>
      <c r="K262" s="317">
        <f>IF(F262="","",IFERROR(VLOOKUP($A262,'[12]KI LA Data'!$B$6:$AF$701,K$2-K$1,0)/1000000,IF($C262="SC",F262,"")))</f>
        <v>21.680302296160999</v>
      </c>
      <c r="L262" s="291">
        <f>IF(F262="","",IFERROR(VLOOKUP($A262,'[12]KI LA Data'!$C$6:$AF$701,L$2-L$1,0)/1000000,IF($C262="SD",F262,"")))</f>
        <v>1.72983856316</v>
      </c>
      <c r="M262" s="317" t="str">
        <f>IF(F262="","",IFERROR(VLOOKUP($A262,'[12]KI LA Data'!$D$6:$AF$701,M$2-M$1,0)/1000000,""))</f>
        <v/>
      </c>
      <c r="N262" s="317" t="str">
        <f>IF(F262="","",IFERROR(VLOOKUP($A262,'[12]KI LA Data'!$E$6:$AF$701,N$2-N$1,0)/1000000,""))</f>
        <v/>
      </c>
      <c r="O262" s="315" t="str">
        <f>IF(F262="","",IFERROR(VLOOKUP($A262,'[12]KI LA Data'!$F$6:$AF$701,O$2-O$1,0)/1000000,""))</f>
        <v/>
      </c>
      <c r="P262" s="317">
        <f>IFERROR(VLOOKUP($A262,'[12]KI LA Data'!$B$6:$AF$701,P$2-P$1,0)/1000000,IF($C262="SC",G262,""))</f>
        <v>50.947894428796999</v>
      </c>
      <c r="Q262" s="291">
        <f>IFERROR(VLOOKUP($A262,'[12]KI LA Data'!$C$6:$AF$701,Q$2-Q$1,0)/1000000,IF($C262="SD",G262,""))</f>
        <v>8.1954687735929994</v>
      </c>
      <c r="R262" s="317" t="str">
        <f>IFERROR(VLOOKUP($A262,'[12]KI LA Data'!$D$6:$AF$701,R$2-R$1,0)/1000000,"")</f>
        <v/>
      </c>
      <c r="S262" s="317" t="str">
        <f>IFERROR(VLOOKUP($A262,'[12]KI LA Data'!$E$6:$AF$701,S$2-S$1,0)/1000000,"")</f>
        <v/>
      </c>
      <c r="T262" s="315" t="str">
        <f>IFERROR(VLOOKUP($A262,'[12]KI LA Data'!$F$6:$AF$701,T$2-T$1,0)/1000000,"")</f>
        <v/>
      </c>
      <c r="U262" s="317">
        <f t="shared" si="15"/>
        <v>72.628196724958002</v>
      </c>
      <c r="V262" s="291">
        <f t="shared" si="15"/>
        <v>9.9253073367529989</v>
      </c>
      <c r="W262" s="317" t="str">
        <f t="shared" si="15"/>
        <v/>
      </c>
      <c r="X262" s="317" t="str">
        <f t="shared" si="15"/>
        <v/>
      </c>
      <c r="Y262" s="315" t="str">
        <f t="shared" si="15"/>
        <v/>
      </c>
      <c r="Z262" s="289"/>
      <c r="AA262" s="289" t="str">
        <f>VLOOKUP(A262,'[12]LA Data'!$A$35:$F$417,6,0)</f>
        <v>NW</v>
      </c>
    </row>
    <row r="263" spans="1:27" ht="15.75">
      <c r="A263" s="309" t="s">
        <v>48</v>
      </c>
      <c r="B263" s="309" t="s">
        <v>49</v>
      </c>
      <c r="C263" s="309" t="s">
        <v>39</v>
      </c>
      <c r="D263" s="316" t="s">
        <v>50</v>
      </c>
      <c r="E263" s="291">
        <f t="shared" si="16"/>
        <v>1.6750912698890001</v>
      </c>
      <c r="F263" s="291">
        <v>0</v>
      </c>
      <c r="G263" s="291">
        <f>VLOOKUP($A263,'[12]KI LA Data'!$A$6:$AF$698,G$2,0)/1000000</f>
        <v>1.6750912698890001</v>
      </c>
      <c r="H263" s="291">
        <f>VLOOKUP($A263,'[12]KI LA Data'!$A$6:$AF$698,H$2,0)/1000000</f>
        <v>-4.8986759405360001</v>
      </c>
      <c r="I263" s="291">
        <f>VLOOKUP($A263,'[12]KI LA Data'!$A$6:$AF$698,I$2,0)/1000000</f>
        <v>1.5494594246473252</v>
      </c>
      <c r="J263" s="315">
        <f>VLOOKUP($A263,'[12]KI LA Data'!$A$6:$AF$702,J$2,0)</f>
        <v>0.5</v>
      </c>
      <c r="K263" s="317" t="str">
        <f>IF(F263="","",IFERROR(VLOOKUP($A263,'[12]KI LA Data'!$B$6:$AF$701,K$2-K$1,0)/1000000,IF($C263="SC",F263,"")))</f>
        <v/>
      </c>
      <c r="L263" s="291">
        <f>IF(F263="","",IFERROR(VLOOKUP($A263,'[12]KI LA Data'!$C$6:$AF$701,L$2-L$1,0)/1000000,IF($C263="SD",F263,"")))</f>
        <v>0</v>
      </c>
      <c r="M263" s="317" t="str">
        <f>IF(F263="","",IFERROR(VLOOKUP($A263,'[12]KI LA Data'!$D$6:$AF$701,M$2-M$1,0)/1000000,""))</f>
        <v/>
      </c>
      <c r="N263" s="317" t="str">
        <f>IF(F263="","",IFERROR(VLOOKUP($A263,'[12]KI LA Data'!$E$6:$AF$701,N$2-N$1,0)/1000000,""))</f>
        <v/>
      </c>
      <c r="O263" s="315" t="str">
        <f>IF(F263="","",IFERROR(VLOOKUP($A263,'[12]KI LA Data'!$F$6:$AF$701,O$2-O$1,0)/1000000,""))</f>
        <v/>
      </c>
      <c r="P263" s="317" t="str">
        <f>IFERROR(VLOOKUP($A263,'[12]KI LA Data'!$B$6:$AF$701,P$2-P$1,0)/1000000,IF($C263="SC",G263,""))</f>
        <v/>
      </c>
      <c r="Q263" s="291">
        <f>IFERROR(VLOOKUP($A263,'[12]KI LA Data'!$C$6:$AF$701,Q$2-Q$1,0)/1000000,IF($C263="SD",G263,""))</f>
        <v>1.6750912698890001</v>
      </c>
      <c r="R263" s="317" t="str">
        <f>IFERROR(VLOOKUP($A263,'[12]KI LA Data'!$D$6:$AF$701,R$2-R$1,0)/1000000,"")</f>
        <v/>
      </c>
      <c r="S263" s="317" t="str">
        <f>IFERROR(VLOOKUP($A263,'[12]KI LA Data'!$E$6:$AF$701,S$2-S$1,0)/1000000,"")</f>
        <v/>
      </c>
      <c r="T263" s="315" t="str">
        <f>IFERROR(VLOOKUP($A263,'[12]KI LA Data'!$F$6:$AF$701,T$2-T$1,0)/1000000,"")</f>
        <v/>
      </c>
      <c r="U263" s="317" t="str">
        <f t="shared" ref="U263:Y326" si="17">IF(IF(K263="",0,K263)+IF(P263="",0,P263)=0,"",IF(K263="",0,K263)+IF(P263="",0,P263))</f>
        <v/>
      </c>
      <c r="V263" s="291">
        <f t="shared" si="17"/>
        <v>1.6750912698890001</v>
      </c>
      <c r="W263" s="317" t="str">
        <f t="shared" si="17"/>
        <v/>
      </c>
      <c r="X263" s="317" t="str">
        <f t="shared" si="17"/>
        <v/>
      </c>
      <c r="Y263" s="315" t="str">
        <f t="shared" si="17"/>
        <v/>
      </c>
      <c r="Z263" s="289"/>
      <c r="AA263" s="289" t="str">
        <f>VLOOKUP(A263,'[12]LA Data'!$A$35:$F$417,6,0)</f>
        <v>EE</v>
      </c>
    </row>
    <row r="264" spans="1:27" ht="15.75">
      <c r="A264" s="309" t="s">
        <v>219</v>
      </c>
      <c r="B264" s="309" t="s">
        <v>220</v>
      </c>
      <c r="C264" s="309" t="s">
        <v>39</v>
      </c>
      <c r="D264" s="316" t="s">
        <v>221</v>
      </c>
      <c r="E264" s="291">
        <f t="shared" ref="E264:E327" si="18">IF(F264&lt;&gt;"",F264+G264,G264)</f>
        <v>2.2903773370430001</v>
      </c>
      <c r="F264" s="291">
        <f>IF(VLOOKUP($A264,'[12]KI LA Data'!$A$6:$AF$698,F$2,0)/1000000&lt;0,"",VLOOKUP($A264,'[12]KI LA Data'!$A$6:$AF$698,F$2,0)/1000000)</f>
        <v>0.18947393125200002</v>
      </c>
      <c r="G264" s="291">
        <f>VLOOKUP($A264,'[12]KI LA Data'!$A$6:$AF$698,G$2,0)/1000000</f>
        <v>2.1009034057910001</v>
      </c>
      <c r="H264" s="291">
        <f>VLOOKUP($A264,'[12]KI LA Data'!$A$6:$AF$698,H$2,0)/1000000</f>
        <v>-2.7004839012640001</v>
      </c>
      <c r="I264" s="291">
        <f>VLOOKUP($A264,'[12]KI LA Data'!$A$6:$AF$698,I$2,0)/1000000</f>
        <v>1.943335650356675</v>
      </c>
      <c r="J264" s="315">
        <f>VLOOKUP($A264,'[12]KI LA Data'!$A$6:$AF$702,J$2,0)</f>
        <v>0.5</v>
      </c>
      <c r="K264" s="317" t="str">
        <f>IF(F264="","",IFERROR(VLOOKUP($A264,'[12]KI LA Data'!$B$6:$AF$701,K$2-K$1,0)/1000000,IF($C264="SC",F264,"")))</f>
        <v/>
      </c>
      <c r="L264" s="291">
        <f>IF(F264="","",IFERROR(VLOOKUP($A264,'[12]KI LA Data'!$C$6:$AF$701,L$2-L$1,0)/1000000,IF($C264="SD",F264,"")))</f>
        <v>0.18947393125200002</v>
      </c>
      <c r="M264" s="317" t="str">
        <f>IF(F264="","",IFERROR(VLOOKUP($A264,'[12]KI LA Data'!$D$6:$AF$701,M$2-M$1,0)/1000000,""))</f>
        <v/>
      </c>
      <c r="N264" s="317" t="str">
        <f>IF(F264="","",IFERROR(VLOOKUP($A264,'[12]KI LA Data'!$E$6:$AF$701,N$2-N$1,0)/1000000,""))</f>
        <v/>
      </c>
      <c r="O264" s="315" t="str">
        <f>IF(F264="","",IFERROR(VLOOKUP($A264,'[12]KI LA Data'!$F$6:$AF$701,O$2-O$1,0)/1000000,""))</f>
        <v/>
      </c>
      <c r="P264" s="317" t="str">
        <f>IFERROR(VLOOKUP($A264,'[12]KI LA Data'!$B$6:$AF$701,P$2-P$1,0)/1000000,IF($C264="SC",G264,""))</f>
        <v/>
      </c>
      <c r="Q264" s="291">
        <f>IFERROR(VLOOKUP($A264,'[12]KI LA Data'!$C$6:$AF$701,Q$2-Q$1,0)/1000000,IF($C264="SD",G264,""))</f>
        <v>2.1009034057910001</v>
      </c>
      <c r="R264" s="317" t="str">
        <f>IFERROR(VLOOKUP($A264,'[12]KI LA Data'!$D$6:$AF$701,R$2-R$1,0)/1000000,"")</f>
        <v/>
      </c>
      <c r="S264" s="317" t="str">
        <f>IFERROR(VLOOKUP($A264,'[12]KI LA Data'!$E$6:$AF$701,S$2-S$1,0)/1000000,"")</f>
        <v/>
      </c>
      <c r="T264" s="315" t="str">
        <f>IFERROR(VLOOKUP($A264,'[12]KI LA Data'!$F$6:$AF$701,T$2-T$1,0)/1000000,"")</f>
        <v/>
      </c>
      <c r="U264" s="317" t="str">
        <f t="shared" si="17"/>
        <v/>
      </c>
      <c r="V264" s="291">
        <f t="shared" si="17"/>
        <v>2.2903773370430001</v>
      </c>
      <c r="W264" s="317" t="str">
        <f t="shared" si="17"/>
        <v/>
      </c>
      <c r="X264" s="317" t="str">
        <f t="shared" si="17"/>
        <v/>
      </c>
      <c r="Y264" s="315" t="str">
        <f t="shared" si="17"/>
        <v/>
      </c>
      <c r="Z264" s="289"/>
      <c r="AA264" s="289" t="str">
        <f>VLOOKUP(A264,'[12]LA Data'!$A$35:$F$417,6,0)</f>
        <v>NW</v>
      </c>
    </row>
    <row r="265" spans="1:27" ht="15.75">
      <c r="A265" s="309" t="s">
        <v>1092</v>
      </c>
      <c r="B265" s="309" t="s">
        <v>1093</v>
      </c>
      <c r="C265" s="309" t="s">
        <v>39</v>
      </c>
      <c r="D265" s="316" t="s">
        <v>1094</v>
      </c>
      <c r="E265" s="291">
        <f t="shared" si="18"/>
        <v>2.3621900642159996</v>
      </c>
      <c r="F265" s="291">
        <f>IF(VLOOKUP($A265,'[12]KI LA Data'!$A$6:$AF$698,F$2,0)/1000000&lt;0,"",VLOOKUP($A265,'[12]KI LA Data'!$A$6:$AF$698,F$2,0)/1000000)</f>
        <v>7.2506719028000002E-2</v>
      </c>
      <c r="G265" s="291">
        <f>VLOOKUP($A265,'[12]KI LA Data'!$A$6:$AF$698,G$2,0)/1000000</f>
        <v>2.2896833451879997</v>
      </c>
      <c r="H265" s="291">
        <f>VLOOKUP($A265,'[12]KI LA Data'!$A$6:$AF$698,H$2,0)/1000000</f>
        <v>-4.9370178830449998</v>
      </c>
      <c r="I265" s="291">
        <f>VLOOKUP($A265,'[12]KI LA Data'!$A$6:$AF$698,I$2,0)/1000000</f>
        <v>2.1179570942988999</v>
      </c>
      <c r="J265" s="315">
        <f>VLOOKUP($A265,'[12]KI LA Data'!$A$6:$AF$702,J$2,0)</f>
        <v>0.5</v>
      </c>
      <c r="K265" s="317" t="str">
        <f>IF(F265="","",IFERROR(VLOOKUP($A265,'[12]KI LA Data'!$B$6:$AF$701,K$2-K$1,0)/1000000,IF($C265="SC",F265,"")))</f>
        <v/>
      </c>
      <c r="L265" s="291">
        <f>IF(F265="","",IFERROR(VLOOKUP($A265,'[12]KI LA Data'!$C$6:$AF$701,L$2-L$1,0)/1000000,IF($C265="SD",F265,"")))</f>
        <v>7.2506719028000002E-2</v>
      </c>
      <c r="M265" s="317" t="str">
        <f>IF(F265="","",IFERROR(VLOOKUP($A265,'[12]KI LA Data'!$D$6:$AF$701,M$2-M$1,0)/1000000,""))</f>
        <v/>
      </c>
      <c r="N265" s="317" t="str">
        <f>IF(F265="","",IFERROR(VLOOKUP($A265,'[12]KI LA Data'!$E$6:$AF$701,N$2-N$1,0)/1000000,""))</f>
        <v/>
      </c>
      <c r="O265" s="315" t="str">
        <f>IF(F265="","",IFERROR(VLOOKUP($A265,'[12]KI LA Data'!$F$6:$AF$701,O$2-O$1,0)/1000000,""))</f>
        <v/>
      </c>
      <c r="P265" s="317" t="str">
        <f>IFERROR(VLOOKUP($A265,'[12]KI LA Data'!$B$6:$AF$701,P$2-P$1,0)/1000000,IF($C265="SC",G265,""))</f>
        <v/>
      </c>
      <c r="Q265" s="291">
        <f>IFERROR(VLOOKUP($A265,'[12]KI LA Data'!$C$6:$AF$701,Q$2-Q$1,0)/1000000,IF($C265="SD",G265,""))</f>
        <v>2.2896833451879997</v>
      </c>
      <c r="R265" s="317" t="str">
        <f>IFERROR(VLOOKUP($A265,'[12]KI LA Data'!$D$6:$AF$701,R$2-R$1,0)/1000000,"")</f>
        <v/>
      </c>
      <c r="S265" s="317" t="str">
        <f>IFERROR(VLOOKUP($A265,'[12]KI LA Data'!$E$6:$AF$701,S$2-S$1,0)/1000000,"")</f>
        <v/>
      </c>
      <c r="T265" s="315" t="str">
        <f>IFERROR(VLOOKUP($A265,'[12]KI LA Data'!$F$6:$AF$701,T$2-T$1,0)/1000000,"")</f>
        <v/>
      </c>
      <c r="U265" s="317" t="str">
        <f t="shared" si="17"/>
        <v/>
      </c>
      <c r="V265" s="291">
        <f t="shared" si="17"/>
        <v>2.3621900642159996</v>
      </c>
      <c r="W265" s="317" t="str">
        <f t="shared" si="17"/>
        <v/>
      </c>
      <c r="X265" s="317" t="str">
        <f t="shared" si="17"/>
        <v/>
      </c>
      <c r="Y265" s="315" t="str">
        <f t="shared" si="17"/>
        <v/>
      </c>
      <c r="Z265" s="289"/>
      <c r="AA265" s="289" t="str">
        <f>VLOOKUP(A265,'[12]LA Data'!$A$35:$F$417,6,0)</f>
        <v>SE</v>
      </c>
    </row>
    <row r="266" spans="1:27" ht="15.75">
      <c r="A266" s="309" t="s">
        <v>581</v>
      </c>
      <c r="B266" s="309" t="s">
        <v>582</v>
      </c>
      <c r="C266" s="309" t="s">
        <v>531</v>
      </c>
      <c r="D266" s="316" t="s">
        <v>583</v>
      </c>
      <c r="E266" s="291">
        <f t="shared" si="18"/>
        <v>83.805979704056</v>
      </c>
      <c r="F266" s="291">
        <f>IF(VLOOKUP($A266,'[12]KI LA Data'!$A$6:$AF$698,F$2,0)/1000000&lt;0,"",VLOOKUP($A266,'[12]KI LA Data'!$A$6:$AF$698,F$2,0)/1000000)</f>
        <v>21.922972789633999</v>
      </c>
      <c r="G266" s="291">
        <f>VLOOKUP($A266,'[12]KI LA Data'!$A$6:$AF$698,G$2,0)/1000000</f>
        <v>61.883006914421998</v>
      </c>
      <c r="H266" s="291">
        <f>VLOOKUP($A266,'[12]KI LA Data'!$A$6:$AF$698,H$2,0)/1000000</f>
        <v>28.582706152316998</v>
      </c>
      <c r="I266" s="291">
        <f>VLOOKUP($A266,'[12]KI LA Data'!$A$6:$AF$698,I$2,0)/1000000</f>
        <v>57.241781395840356</v>
      </c>
      <c r="J266" s="315">
        <f>VLOOKUP($A266,'[12]KI LA Data'!$A$6:$AF$702,J$2,0)</f>
        <v>0</v>
      </c>
      <c r="K266" s="317">
        <f>IF(F266="","",IFERROR(VLOOKUP($A266,'[12]KI LA Data'!$B$6:$AF$701,K$2-K$1,0)/1000000,IF($C266="SC",F266,"")))</f>
        <v>20.547807264495997</v>
      </c>
      <c r="L266" s="291">
        <f>IF(F266="","",IFERROR(VLOOKUP($A266,'[12]KI LA Data'!$C$6:$AF$701,L$2-L$1,0)/1000000,IF($C266="SD",F266,"")))</f>
        <v>1.375165525139</v>
      </c>
      <c r="M266" s="317" t="str">
        <f>IF(F266="","",IFERROR(VLOOKUP($A266,'[12]KI LA Data'!$D$6:$AF$701,M$2-M$1,0)/1000000,""))</f>
        <v/>
      </c>
      <c r="N266" s="317" t="str">
        <f>IF(F266="","",IFERROR(VLOOKUP($A266,'[12]KI LA Data'!$E$6:$AF$701,N$2-N$1,0)/1000000,""))</f>
        <v/>
      </c>
      <c r="O266" s="315" t="str">
        <f>IF(F266="","",IFERROR(VLOOKUP($A266,'[12]KI LA Data'!$F$6:$AF$701,O$2-O$1,0)/1000000,""))</f>
        <v/>
      </c>
      <c r="P266" s="317">
        <f>IFERROR(VLOOKUP($A266,'[12]KI LA Data'!$B$6:$AF$701,P$2-P$1,0)/1000000,IF($C266="SC",G266,""))</f>
        <v>53.869898723150996</v>
      </c>
      <c r="Q266" s="291">
        <f>IFERROR(VLOOKUP($A266,'[12]KI LA Data'!$C$6:$AF$701,Q$2-Q$1,0)/1000000,IF($C266="SD",G266,""))</f>
        <v>8.0131081912709998</v>
      </c>
      <c r="R266" s="317" t="str">
        <f>IFERROR(VLOOKUP($A266,'[12]KI LA Data'!$D$6:$AF$701,R$2-R$1,0)/1000000,"")</f>
        <v/>
      </c>
      <c r="S266" s="317" t="str">
        <f>IFERROR(VLOOKUP($A266,'[12]KI LA Data'!$E$6:$AF$701,S$2-S$1,0)/1000000,"")</f>
        <v/>
      </c>
      <c r="T266" s="315" t="str">
        <f>IFERROR(VLOOKUP($A266,'[12]KI LA Data'!$F$6:$AF$701,T$2-T$1,0)/1000000,"")</f>
        <v/>
      </c>
      <c r="U266" s="317">
        <f t="shared" si="17"/>
        <v>74.417705987646997</v>
      </c>
      <c r="V266" s="291">
        <f t="shared" si="17"/>
        <v>9.3882737164099996</v>
      </c>
      <c r="W266" s="317" t="str">
        <f t="shared" si="17"/>
        <v/>
      </c>
      <c r="X266" s="317" t="str">
        <f t="shared" si="17"/>
        <v/>
      </c>
      <c r="Y266" s="315" t="str">
        <f t="shared" si="17"/>
        <v/>
      </c>
      <c r="Z266" s="289"/>
      <c r="AA266" s="289" t="str">
        <f>VLOOKUP(A266,'[12]LA Data'!$A$35:$F$417,6,0)</f>
        <v>YH</v>
      </c>
    </row>
    <row r="267" spans="1:27" ht="15.75">
      <c r="A267" s="309" t="s">
        <v>480</v>
      </c>
      <c r="B267" s="309" t="s">
        <v>481</v>
      </c>
      <c r="C267" s="309" t="s">
        <v>39</v>
      </c>
      <c r="D267" s="316" t="s">
        <v>482</v>
      </c>
      <c r="E267" s="291">
        <f t="shared" si="18"/>
        <v>2.479912196685</v>
      </c>
      <c r="F267" s="291">
        <f>IF(VLOOKUP($A267,'[12]KI LA Data'!$A$6:$AF$698,F$2,0)/1000000&lt;0,"",VLOOKUP($A267,'[12]KI LA Data'!$A$6:$AF$698,F$2,0)/1000000)</f>
        <v>0.152680778731</v>
      </c>
      <c r="G267" s="291">
        <f>VLOOKUP($A267,'[12]KI LA Data'!$A$6:$AF$698,G$2,0)/1000000</f>
        <v>2.3272314179540001</v>
      </c>
      <c r="H267" s="291">
        <f>VLOOKUP($A267,'[12]KI LA Data'!$A$6:$AF$698,H$2,0)/1000000</f>
        <v>-12.875061859011</v>
      </c>
      <c r="I267" s="291">
        <f>VLOOKUP($A267,'[12]KI LA Data'!$A$6:$AF$698,I$2,0)/1000000</f>
        <v>2.1526890616074503</v>
      </c>
      <c r="J267" s="315">
        <f>VLOOKUP($A267,'[12]KI LA Data'!$A$6:$AF$702,J$2,0)</f>
        <v>0.5</v>
      </c>
      <c r="K267" s="317" t="str">
        <f>IF(F267="","",IFERROR(VLOOKUP($A267,'[12]KI LA Data'!$B$6:$AF$701,K$2-K$1,0)/1000000,IF($C267="SC",F267,"")))</f>
        <v/>
      </c>
      <c r="L267" s="291">
        <f>IF(F267="","",IFERROR(VLOOKUP($A267,'[12]KI LA Data'!$C$6:$AF$701,L$2-L$1,0)/1000000,IF($C267="SD",F267,"")))</f>
        <v>0.152680778731</v>
      </c>
      <c r="M267" s="317" t="str">
        <f>IF(F267="","",IFERROR(VLOOKUP($A267,'[12]KI LA Data'!$D$6:$AF$701,M$2-M$1,0)/1000000,""))</f>
        <v/>
      </c>
      <c r="N267" s="317" t="str">
        <f>IF(F267="","",IFERROR(VLOOKUP($A267,'[12]KI LA Data'!$E$6:$AF$701,N$2-N$1,0)/1000000,""))</f>
        <v/>
      </c>
      <c r="O267" s="315" t="str">
        <f>IF(F267="","",IFERROR(VLOOKUP($A267,'[12]KI LA Data'!$F$6:$AF$701,O$2-O$1,0)/1000000,""))</f>
        <v/>
      </c>
      <c r="P267" s="317" t="str">
        <f>IFERROR(VLOOKUP($A267,'[12]KI LA Data'!$B$6:$AF$701,P$2-P$1,0)/1000000,IF($C267="SC",G267,""))</f>
        <v/>
      </c>
      <c r="Q267" s="291">
        <f>IFERROR(VLOOKUP($A267,'[12]KI LA Data'!$C$6:$AF$701,Q$2-Q$1,0)/1000000,IF($C267="SD",G267,""))</f>
        <v>2.3272314179540001</v>
      </c>
      <c r="R267" s="317" t="str">
        <f>IFERROR(VLOOKUP($A267,'[12]KI LA Data'!$D$6:$AF$701,R$2-R$1,0)/1000000,"")</f>
        <v/>
      </c>
      <c r="S267" s="317" t="str">
        <f>IFERROR(VLOOKUP($A267,'[12]KI LA Data'!$E$6:$AF$701,S$2-S$1,0)/1000000,"")</f>
        <v/>
      </c>
      <c r="T267" s="315" t="str">
        <f>IFERROR(VLOOKUP($A267,'[12]KI LA Data'!$F$6:$AF$701,T$2-T$1,0)/1000000,"")</f>
        <v/>
      </c>
      <c r="U267" s="317" t="str">
        <f t="shared" si="17"/>
        <v/>
      </c>
      <c r="V267" s="291">
        <f t="shared" si="17"/>
        <v>2.479912196685</v>
      </c>
      <c r="W267" s="317" t="str">
        <f t="shared" si="17"/>
        <v/>
      </c>
      <c r="X267" s="317" t="str">
        <f t="shared" si="17"/>
        <v/>
      </c>
      <c r="Y267" s="315" t="str">
        <f t="shared" si="17"/>
        <v/>
      </c>
      <c r="Z267" s="289"/>
      <c r="AA267" s="289" t="str">
        <f>VLOOKUP(A267,'[12]LA Data'!$A$35:$F$417,6,0)</f>
        <v>WM</v>
      </c>
    </row>
    <row r="268" spans="1:27" ht="15.75">
      <c r="A268" s="309" t="s">
        <v>456</v>
      </c>
      <c r="B268" s="309" t="s">
        <v>457</v>
      </c>
      <c r="C268" s="309" t="s">
        <v>39</v>
      </c>
      <c r="D268" s="316" t="s">
        <v>458</v>
      </c>
      <c r="E268" s="291">
        <f t="shared" si="18"/>
        <v>1.79712810898</v>
      </c>
      <c r="F268" s="291">
        <f>IF(VLOOKUP($A268,'[12]KI LA Data'!$A$6:$AF$698,F$2,0)/1000000&lt;0,"",VLOOKUP($A268,'[12]KI LA Data'!$A$6:$AF$698,F$2,0)/1000000)</f>
        <v>1.0514402031E-2</v>
      </c>
      <c r="G268" s="291">
        <f>VLOOKUP($A268,'[12]KI LA Data'!$A$6:$AF$698,G$2,0)/1000000</f>
        <v>1.786613706949</v>
      </c>
      <c r="H268" s="291">
        <f>VLOOKUP($A268,'[12]KI LA Data'!$A$6:$AF$698,H$2,0)/1000000</f>
        <v>-19.364011020470002</v>
      </c>
      <c r="I268" s="291">
        <f>VLOOKUP($A268,'[12]KI LA Data'!$A$6:$AF$698,I$2,0)/1000000</f>
        <v>1.6526176789278251</v>
      </c>
      <c r="J268" s="315">
        <f>VLOOKUP($A268,'[12]KI LA Data'!$A$6:$AF$702,J$2,0)</f>
        <v>0.5</v>
      </c>
      <c r="K268" s="317" t="str">
        <f>IF(F268="","",IFERROR(VLOOKUP($A268,'[12]KI LA Data'!$B$6:$AF$701,K$2-K$1,0)/1000000,IF($C268="SC",F268,"")))</f>
        <v/>
      </c>
      <c r="L268" s="291">
        <f>IF(F268="","",IFERROR(VLOOKUP($A268,'[12]KI LA Data'!$C$6:$AF$701,L$2-L$1,0)/1000000,IF($C268="SD",F268,"")))</f>
        <v>1.0514402031E-2</v>
      </c>
      <c r="M268" s="317" t="str">
        <f>IF(F268="","",IFERROR(VLOOKUP($A268,'[12]KI LA Data'!$D$6:$AF$701,M$2-M$1,0)/1000000,""))</f>
        <v/>
      </c>
      <c r="N268" s="317" t="str">
        <f>IF(F268="","",IFERROR(VLOOKUP($A268,'[12]KI LA Data'!$E$6:$AF$701,N$2-N$1,0)/1000000,""))</f>
        <v/>
      </c>
      <c r="O268" s="315" t="str">
        <f>IF(F268="","",IFERROR(VLOOKUP($A268,'[12]KI LA Data'!$F$6:$AF$701,O$2-O$1,0)/1000000,""))</f>
        <v/>
      </c>
      <c r="P268" s="317" t="str">
        <f>IFERROR(VLOOKUP($A268,'[12]KI LA Data'!$B$6:$AF$701,P$2-P$1,0)/1000000,IF($C268="SC",G268,""))</f>
        <v/>
      </c>
      <c r="Q268" s="291">
        <f>IFERROR(VLOOKUP($A268,'[12]KI LA Data'!$C$6:$AF$701,Q$2-Q$1,0)/1000000,IF($C268="SD",G268,""))</f>
        <v>1.786613706949</v>
      </c>
      <c r="R268" s="317" t="str">
        <f>IFERROR(VLOOKUP($A268,'[12]KI LA Data'!$D$6:$AF$701,R$2-R$1,0)/1000000,"")</f>
        <v/>
      </c>
      <c r="S268" s="317" t="str">
        <f>IFERROR(VLOOKUP($A268,'[12]KI LA Data'!$E$6:$AF$701,S$2-S$1,0)/1000000,"")</f>
        <v/>
      </c>
      <c r="T268" s="315" t="str">
        <f>IFERROR(VLOOKUP($A268,'[12]KI LA Data'!$F$6:$AF$701,T$2-T$1,0)/1000000,"")</f>
        <v/>
      </c>
      <c r="U268" s="317" t="str">
        <f t="shared" si="17"/>
        <v/>
      </c>
      <c r="V268" s="291">
        <f t="shared" si="17"/>
        <v>1.79712810898</v>
      </c>
      <c r="W268" s="317" t="str">
        <f t="shared" si="17"/>
        <v/>
      </c>
      <c r="X268" s="317" t="str">
        <f t="shared" si="17"/>
        <v/>
      </c>
      <c r="Y268" s="315" t="str">
        <f t="shared" si="17"/>
        <v/>
      </c>
      <c r="Z268" s="289"/>
      <c r="AA268" s="289" t="str">
        <f>VLOOKUP(A268,'[12]LA Data'!$A$35:$F$417,6,0)</f>
        <v>SE</v>
      </c>
    </row>
    <row r="269" spans="1:27" ht="15.75">
      <c r="A269" s="309" t="s">
        <v>357</v>
      </c>
      <c r="B269" s="309" t="s">
        <v>358</v>
      </c>
      <c r="C269" s="309" t="s">
        <v>39</v>
      </c>
      <c r="D269" s="316" t="s">
        <v>359</v>
      </c>
      <c r="E269" s="291">
        <f t="shared" si="18"/>
        <v>2.4282198526959999</v>
      </c>
      <c r="F269" s="291">
        <f>IF(VLOOKUP($A269,'[12]KI LA Data'!$A$6:$AF$698,F$2,0)/1000000&lt;0,"",VLOOKUP($A269,'[12]KI LA Data'!$A$6:$AF$698,F$2,0)/1000000)</f>
        <v>0.12994049768800001</v>
      </c>
      <c r="G269" s="291">
        <f>VLOOKUP($A269,'[12]KI LA Data'!$A$6:$AF$698,G$2,0)/1000000</f>
        <v>2.2982793550079998</v>
      </c>
      <c r="H269" s="291">
        <f>VLOOKUP($A269,'[12]KI LA Data'!$A$6:$AF$698,H$2,0)/1000000</f>
        <v>-8.0990873197919999</v>
      </c>
      <c r="I269" s="291">
        <f>VLOOKUP($A269,'[12]KI LA Data'!$A$6:$AF$698,I$2,0)/1000000</f>
        <v>2.1259084033823998</v>
      </c>
      <c r="J269" s="315">
        <f>VLOOKUP($A269,'[12]KI LA Data'!$A$6:$AF$702,J$2,0)</f>
        <v>0.5</v>
      </c>
      <c r="K269" s="317" t="str">
        <f>IF(F269="","",IFERROR(VLOOKUP($A269,'[12]KI LA Data'!$B$6:$AF$701,K$2-K$1,0)/1000000,IF($C269="SC",F269,"")))</f>
        <v/>
      </c>
      <c r="L269" s="291">
        <f>IF(F269="","",IFERROR(VLOOKUP($A269,'[12]KI LA Data'!$C$6:$AF$701,L$2-L$1,0)/1000000,IF($C269="SD",F269,"")))</f>
        <v>0.12994049768800001</v>
      </c>
      <c r="M269" s="317" t="str">
        <f>IF(F269="","",IFERROR(VLOOKUP($A269,'[12]KI LA Data'!$D$6:$AF$701,M$2-M$1,0)/1000000,""))</f>
        <v/>
      </c>
      <c r="N269" s="317" t="str">
        <f>IF(F269="","",IFERROR(VLOOKUP($A269,'[12]KI LA Data'!$E$6:$AF$701,N$2-N$1,0)/1000000,""))</f>
        <v/>
      </c>
      <c r="O269" s="315" t="str">
        <f>IF(F269="","",IFERROR(VLOOKUP($A269,'[12]KI LA Data'!$F$6:$AF$701,O$2-O$1,0)/1000000,""))</f>
        <v/>
      </c>
      <c r="P269" s="317" t="str">
        <f>IFERROR(VLOOKUP($A269,'[12]KI LA Data'!$B$6:$AF$701,P$2-P$1,0)/1000000,IF($C269="SC",G269,""))</f>
        <v/>
      </c>
      <c r="Q269" s="291">
        <f>IFERROR(VLOOKUP($A269,'[12]KI LA Data'!$C$6:$AF$701,Q$2-Q$1,0)/1000000,IF($C269="SD",G269,""))</f>
        <v>2.2982793550079998</v>
      </c>
      <c r="R269" s="317" t="str">
        <f>IFERROR(VLOOKUP($A269,'[12]KI LA Data'!$D$6:$AF$701,R$2-R$1,0)/1000000,"")</f>
        <v/>
      </c>
      <c r="S269" s="317" t="str">
        <f>IFERROR(VLOOKUP($A269,'[12]KI LA Data'!$E$6:$AF$701,S$2-S$1,0)/1000000,"")</f>
        <v/>
      </c>
      <c r="T269" s="315" t="str">
        <f>IFERROR(VLOOKUP($A269,'[12]KI LA Data'!$F$6:$AF$701,T$2-T$1,0)/1000000,"")</f>
        <v/>
      </c>
      <c r="U269" s="317" t="str">
        <f t="shared" si="17"/>
        <v/>
      </c>
      <c r="V269" s="291">
        <f t="shared" si="17"/>
        <v>2.4282198526959999</v>
      </c>
      <c r="W269" s="317" t="str">
        <f t="shared" si="17"/>
        <v/>
      </c>
      <c r="X269" s="317" t="str">
        <f t="shared" si="17"/>
        <v/>
      </c>
      <c r="Y269" s="315" t="str">
        <f t="shared" si="17"/>
        <v/>
      </c>
      <c r="Z269" s="289"/>
      <c r="AA269" s="289" t="str">
        <f>VLOOKUP(A269,'[12]LA Data'!$A$35:$F$417,6,0)</f>
        <v>EM</v>
      </c>
    </row>
    <row r="270" spans="1:27" ht="15.75">
      <c r="A270" s="309" t="s">
        <v>99</v>
      </c>
      <c r="B270" s="309" t="s">
        <v>100</v>
      </c>
      <c r="C270" s="309" t="s">
        <v>39</v>
      </c>
      <c r="D270" s="316" t="s">
        <v>101</v>
      </c>
      <c r="E270" s="291">
        <f t="shared" si="18"/>
        <v>2.4845949692259999</v>
      </c>
      <c r="F270" s="291">
        <f>IF(VLOOKUP($A270,'[12]KI LA Data'!$A$6:$AF$698,F$2,0)/1000000&lt;0,"",VLOOKUP($A270,'[12]KI LA Data'!$A$6:$AF$698,F$2,0)/1000000)</f>
        <v>0.18958034007800001</v>
      </c>
      <c r="G270" s="291">
        <f>VLOOKUP($A270,'[12]KI LA Data'!$A$6:$AF$698,G$2,0)/1000000</f>
        <v>2.295014629148</v>
      </c>
      <c r="H270" s="291">
        <f>VLOOKUP($A270,'[12]KI LA Data'!$A$6:$AF$698,H$2,0)/1000000</f>
        <v>-15.940094939603998</v>
      </c>
      <c r="I270" s="291">
        <f>VLOOKUP($A270,'[12]KI LA Data'!$A$6:$AF$698,I$2,0)/1000000</f>
        <v>2.1228885319619</v>
      </c>
      <c r="J270" s="315">
        <f>VLOOKUP($A270,'[12]KI LA Data'!$A$6:$AF$702,J$2,0)</f>
        <v>0.5</v>
      </c>
      <c r="K270" s="317" t="str">
        <f>IF(F270="","",IFERROR(VLOOKUP($A270,'[12]KI LA Data'!$B$6:$AF$701,K$2-K$1,0)/1000000,IF($C270="SC",F270,"")))</f>
        <v/>
      </c>
      <c r="L270" s="291">
        <f>IF(F270="","",IFERROR(VLOOKUP($A270,'[12]KI LA Data'!$C$6:$AF$701,L$2-L$1,0)/1000000,IF($C270="SD",F270,"")))</f>
        <v>0.18958034007800001</v>
      </c>
      <c r="M270" s="317" t="str">
        <f>IF(F270="","",IFERROR(VLOOKUP($A270,'[12]KI LA Data'!$D$6:$AF$701,M$2-M$1,0)/1000000,""))</f>
        <v/>
      </c>
      <c r="N270" s="317" t="str">
        <f>IF(F270="","",IFERROR(VLOOKUP($A270,'[12]KI LA Data'!$E$6:$AF$701,N$2-N$1,0)/1000000,""))</f>
        <v/>
      </c>
      <c r="O270" s="315" t="str">
        <f>IF(F270="","",IFERROR(VLOOKUP($A270,'[12]KI LA Data'!$F$6:$AF$701,O$2-O$1,0)/1000000,""))</f>
        <v/>
      </c>
      <c r="P270" s="317" t="str">
        <f>IFERROR(VLOOKUP($A270,'[12]KI LA Data'!$B$6:$AF$701,P$2-P$1,0)/1000000,IF($C270="SC",G270,""))</f>
        <v/>
      </c>
      <c r="Q270" s="291">
        <f>IFERROR(VLOOKUP($A270,'[12]KI LA Data'!$C$6:$AF$701,Q$2-Q$1,0)/1000000,IF($C270="SD",G270,""))</f>
        <v>2.295014629148</v>
      </c>
      <c r="R270" s="317" t="str">
        <f>IFERROR(VLOOKUP($A270,'[12]KI LA Data'!$D$6:$AF$701,R$2-R$1,0)/1000000,"")</f>
        <v/>
      </c>
      <c r="S270" s="317" t="str">
        <f>IFERROR(VLOOKUP($A270,'[12]KI LA Data'!$E$6:$AF$701,S$2-S$1,0)/1000000,"")</f>
        <v/>
      </c>
      <c r="T270" s="315" t="str">
        <f>IFERROR(VLOOKUP($A270,'[12]KI LA Data'!$F$6:$AF$701,T$2-T$1,0)/1000000,"")</f>
        <v/>
      </c>
      <c r="U270" s="317" t="str">
        <f t="shared" si="17"/>
        <v/>
      </c>
      <c r="V270" s="291">
        <f t="shared" si="17"/>
        <v>2.4845949692259999</v>
      </c>
      <c r="W270" s="317" t="str">
        <f t="shared" si="17"/>
        <v/>
      </c>
      <c r="X270" s="317" t="str">
        <f t="shared" si="17"/>
        <v/>
      </c>
      <c r="Y270" s="315" t="str">
        <f t="shared" si="17"/>
        <v/>
      </c>
      <c r="Z270" s="289"/>
      <c r="AA270" s="289" t="str">
        <f>VLOOKUP(A270,'[12]LA Data'!$A$35:$F$417,6,0)</f>
        <v>SE</v>
      </c>
    </row>
    <row r="271" spans="1:27" ht="15.75">
      <c r="A271" s="309" t="s">
        <v>900</v>
      </c>
      <c r="B271" s="309" t="s">
        <v>901</v>
      </c>
      <c r="C271" s="309" t="s">
        <v>726</v>
      </c>
      <c r="D271" s="316" t="s">
        <v>902</v>
      </c>
      <c r="E271" s="291">
        <f t="shared" si="18"/>
        <v>4.2937041229980002</v>
      </c>
      <c r="F271" s="291">
        <v>0</v>
      </c>
      <c r="G271" s="291">
        <f>VLOOKUP($A271,'[12]KI LA Data'!$A$6:$AF$698,G$2,0)/1000000</f>
        <v>4.2937041229980002</v>
      </c>
      <c r="H271" s="291">
        <f>VLOOKUP($A271,'[12]KI LA Data'!$A$6:$AF$698,H$2,0)/1000000</f>
        <v>-1.0423955113429999</v>
      </c>
      <c r="I271" s="291">
        <f>VLOOKUP($A271,'[12]KI LA Data'!$A$6:$AF$698,I$2,0)/1000000</f>
        <v>3.9716763137731501</v>
      </c>
      <c r="J271" s="315">
        <f>VLOOKUP($A271,'[12]KI LA Data'!$A$6:$AF$702,J$2,0)</f>
        <v>0.19534799999999999</v>
      </c>
      <c r="K271" s="317">
        <f>IF(F271="","",IFERROR(VLOOKUP($A271,'[12]KI LA Data'!$B$6:$AF$701,K$2-K$1,0)/1000000,IF($C271="SC",F271,"")))</f>
        <v>0.27064568424500002</v>
      </c>
      <c r="L271" s="291">
        <f>IF(F271="","",IFERROR(VLOOKUP($A271,'[12]KI LA Data'!$C$6:$AF$701,L$2-L$1,0)/1000000,IF($C271="SD",F271,"")))</f>
        <v>-0.301337516498</v>
      </c>
      <c r="M271" s="317" t="str">
        <f>IF(F271="","",IFERROR(VLOOKUP($A271,'[12]KI LA Data'!$D$6:$AF$701,M$2-M$1,0)/1000000,""))</f>
        <v/>
      </c>
      <c r="N271" s="317" t="str">
        <f>IF(F271="","",IFERROR(VLOOKUP($A271,'[12]KI LA Data'!$E$6:$AF$701,N$2-N$1,0)/1000000,""))</f>
        <v/>
      </c>
      <c r="O271" s="315" t="str">
        <f>IF(F271="","",IFERROR(VLOOKUP($A271,'[12]KI LA Data'!$F$6:$AF$701,O$2-O$1,0)/1000000,""))</f>
        <v/>
      </c>
      <c r="P271" s="317">
        <f>IFERROR(VLOOKUP($A271,'[12]KI LA Data'!$B$6:$AF$701,P$2-P$1,0)/1000000,IF($C271="SC",G271,""))</f>
        <v>3.2817255532280001</v>
      </c>
      <c r="Q271" s="291">
        <f>IFERROR(VLOOKUP($A271,'[12]KI LA Data'!$C$6:$AF$701,Q$2-Q$1,0)/1000000,IF($C271="SD",G271,""))</f>
        <v>1.0119785697699999</v>
      </c>
      <c r="R271" s="317" t="str">
        <f>IFERROR(VLOOKUP($A271,'[12]KI LA Data'!$D$6:$AF$701,R$2-R$1,0)/1000000,"")</f>
        <v/>
      </c>
      <c r="S271" s="317" t="str">
        <f>IFERROR(VLOOKUP($A271,'[12]KI LA Data'!$E$6:$AF$701,S$2-S$1,0)/1000000,"")</f>
        <v/>
      </c>
      <c r="T271" s="315" t="str">
        <f>IFERROR(VLOOKUP($A271,'[12]KI LA Data'!$F$6:$AF$701,T$2-T$1,0)/1000000,"")</f>
        <v/>
      </c>
      <c r="U271" s="317">
        <f t="shared" si="17"/>
        <v>3.5523712374730003</v>
      </c>
      <c r="V271" s="291">
        <f t="shared" si="17"/>
        <v>0.71064105327199989</v>
      </c>
      <c r="W271" s="317" t="str">
        <f t="shared" si="17"/>
        <v/>
      </c>
      <c r="X271" s="317" t="str">
        <f t="shared" si="17"/>
        <v/>
      </c>
      <c r="Y271" s="315" t="str">
        <f t="shared" si="17"/>
        <v/>
      </c>
      <c r="Z271" s="289"/>
      <c r="AA271" s="289" t="str">
        <f>VLOOKUP(A271,'[12]LA Data'!$A$35:$F$417,6,0)</f>
        <v>EM</v>
      </c>
    </row>
    <row r="272" spans="1:27" ht="15.75">
      <c r="A272" s="309" t="s">
        <v>855</v>
      </c>
      <c r="B272" s="309" t="s">
        <v>856</v>
      </c>
      <c r="C272" s="309" t="s">
        <v>39</v>
      </c>
      <c r="D272" s="316" t="s">
        <v>857</v>
      </c>
      <c r="E272" s="291">
        <f t="shared" si="18"/>
        <v>1.7225249231100002</v>
      </c>
      <c r="F272" s="291">
        <f>IF(VLOOKUP($A272,'[12]KI LA Data'!$A$6:$AF$698,F$2,0)/1000000&lt;0,"",VLOOKUP($A272,'[12]KI LA Data'!$A$6:$AF$698,F$2,0)/1000000)</f>
        <v>0.14302357087699999</v>
      </c>
      <c r="G272" s="291">
        <f>VLOOKUP($A272,'[12]KI LA Data'!$A$6:$AF$698,G$2,0)/1000000</f>
        <v>1.5795013522330001</v>
      </c>
      <c r="H272" s="291">
        <f>VLOOKUP($A272,'[12]KI LA Data'!$A$6:$AF$698,H$2,0)/1000000</f>
        <v>-5.5492125365469995</v>
      </c>
      <c r="I272" s="291">
        <f>VLOOKUP($A272,'[12]KI LA Data'!$A$6:$AF$698,I$2,0)/1000000</f>
        <v>1.4610387508155251</v>
      </c>
      <c r="J272" s="315">
        <f>VLOOKUP($A272,'[12]KI LA Data'!$A$6:$AF$702,J$2,0)</f>
        <v>0.5</v>
      </c>
      <c r="K272" s="317" t="str">
        <f>IF(F272="","",IFERROR(VLOOKUP($A272,'[12]KI LA Data'!$B$6:$AF$701,K$2-K$1,0)/1000000,IF($C272="SC",F272,"")))</f>
        <v/>
      </c>
      <c r="L272" s="291">
        <f>IF(F272="","",IFERROR(VLOOKUP($A272,'[12]KI LA Data'!$C$6:$AF$701,L$2-L$1,0)/1000000,IF($C272="SD",F272,"")))</f>
        <v>0.14302357087699999</v>
      </c>
      <c r="M272" s="317" t="str">
        <f>IF(F272="","",IFERROR(VLOOKUP($A272,'[12]KI LA Data'!$D$6:$AF$701,M$2-M$1,0)/1000000,""))</f>
        <v/>
      </c>
      <c r="N272" s="317" t="str">
        <f>IF(F272="","",IFERROR(VLOOKUP($A272,'[12]KI LA Data'!$E$6:$AF$701,N$2-N$1,0)/1000000,""))</f>
        <v/>
      </c>
      <c r="O272" s="315" t="str">
        <f>IF(F272="","",IFERROR(VLOOKUP($A272,'[12]KI LA Data'!$F$6:$AF$701,O$2-O$1,0)/1000000,""))</f>
        <v/>
      </c>
      <c r="P272" s="317" t="str">
        <f>IFERROR(VLOOKUP($A272,'[12]KI LA Data'!$B$6:$AF$701,P$2-P$1,0)/1000000,IF($C272="SC",G272,""))</f>
        <v/>
      </c>
      <c r="Q272" s="291">
        <f>IFERROR(VLOOKUP($A272,'[12]KI LA Data'!$C$6:$AF$701,Q$2-Q$1,0)/1000000,IF($C272="SD",G272,""))</f>
        <v>1.5795013522330001</v>
      </c>
      <c r="R272" s="317" t="str">
        <f>IFERROR(VLOOKUP($A272,'[12]KI LA Data'!$D$6:$AF$701,R$2-R$1,0)/1000000,"")</f>
        <v/>
      </c>
      <c r="S272" s="317" t="str">
        <f>IFERROR(VLOOKUP($A272,'[12]KI LA Data'!$E$6:$AF$701,S$2-S$1,0)/1000000,"")</f>
        <v/>
      </c>
      <c r="T272" s="315" t="str">
        <f>IFERROR(VLOOKUP($A272,'[12]KI LA Data'!$F$6:$AF$701,T$2-T$1,0)/1000000,"")</f>
        <v/>
      </c>
      <c r="U272" s="317" t="str">
        <f t="shared" si="17"/>
        <v/>
      </c>
      <c r="V272" s="291">
        <f t="shared" si="17"/>
        <v>1.7225249231100002</v>
      </c>
      <c r="W272" s="317" t="str">
        <f t="shared" si="17"/>
        <v/>
      </c>
      <c r="X272" s="317" t="str">
        <f t="shared" si="17"/>
        <v/>
      </c>
      <c r="Y272" s="315" t="str">
        <f t="shared" si="17"/>
        <v/>
      </c>
      <c r="Z272" s="289"/>
      <c r="AA272" s="289" t="str">
        <f>VLOOKUP(A272,'[12]LA Data'!$A$35:$F$417,6,0)</f>
        <v>YH</v>
      </c>
    </row>
    <row r="273" spans="1:27" ht="15.75">
      <c r="A273" s="309" t="s">
        <v>545</v>
      </c>
      <c r="B273" s="309" t="s">
        <v>546</v>
      </c>
      <c r="C273" s="309" t="s">
        <v>531</v>
      </c>
      <c r="D273" s="316" t="s">
        <v>547</v>
      </c>
      <c r="E273" s="291">
        <f t="shared" si="18"/>
        <v>98.101207701258005</v>
      </c>
      <c r="F273" s="291">
        <f>IF(VLOOKUP($A273,'[12]KI LA Data'!$A$6:$AF$698,F$2,0)/1000000&lt;0,"",VLOOKUP($A273,'[12]KI LA Data'!$A$6:$AF$698,F$2,0)/1000000)</f>
        <v>28.089791531360998</v>
      </c>
      <c r="G273" s="291">
        <f>VLOOKUP($A273,'[12]KI LA Data'!$A$6:$AF$698,G$2,0)/1000000</f>
        <v>70.011416169897004</v>
      </c>
      <c r="H273" s="291">
        <f>VLOOKUP($A273,'[12]KI LA Data'!$A$6:$AF$698,H$2,0)/1000000</f>
        <v>32.873692158509002</v>
      </c>
      <c r="I273" s="291">
        <f>VLOOKUP($A273,'[12]KI LA Data'!$A$6:$AF$698,I$2,0)/1000000</f>
        <v>64.76055995715474</v>
      </c>
      <c r="J273" s="315">
        <f>VLOOKUP($A273,'[12]KI LA Data'!$A$6:$AF$702,J$2,0)</f>
        <v>0</v>
      </c>
      <c r="K273" s="317">
        <f>IF(F273="","",IFERROR(VLOOKUP($A273,'[12]KI LA Data'!$B$6:$AF$701,K$2-K$1,0)/1000000,IF($C273="SC",F273,"")))</f>
        <v>25.856987969005999</v>
      </c>
      <c r="L273" s="291">
        <f>IF(F273="","",IFERROR(VLOOKUP($A273,'[12]KI LA Data'!$C$6:$AF$701,L$2-L$1,0)/1000000,IF($C273="SD",F273,"")))</f>
        <v>2.232803562355</v>
      </c>
      <c r="M273" s="317" t="str">
        <f>IF(F273="","",IFERROR(VLOOKUP($A273,'[12]KI LA Data'!$D$6:$AF$701,M$2-M$1,0)/1000000,""))</f>
        <v/>
      </c>
      <c r="N273" s="317" t="str">
        <f>IF(F273="","",IFERROR(VLOOKUP($A273,'[12]KI LA Data'!$E$6:$AF$701,N$2-N$1,0)/1000000,""))</f>
        <v/>
      </c>
      <c r="O273" s="315" t="str">
        <f>IF(F273="","",IFERROR(VLOOKUP($A273,'[12]KI LA Data'!$F$6:$AF$701,O$2-O$1,0)/1000000,""))</f>
        <v/>
      </c>
      <c r="P273" s="317">
        <f>IFERROR(VLOOKUP($A273,'[12]KI LA Data'!$B$6:$AF$701,P$2-P$1,0)/1000000,IF($C273="SC",G273,""))</f>
        <v>60.212605244829994</v>
      </c>
      <c r="Q273" s="291">
        <f>IFERROR(VLOOKUP($A273,'[12]KI LA Data'!$C$6:$AF$701,Q$2-Q$1,0)/1000000,IF($C273="SD",G273,""))</f>
        <v>9.7988109250670004</v>
      </c>
      <c r="R273" s="317" t="str">
        <f>IFERROR(VLOOKUP($A273,'[12]KI LA Data'!$D$6:$AF$701,R$2-R$1,0)/1000000,"")</f>
        <v/>
      </c>
      <c r="S273" s="317" t="str">
        <f>IFERROR(VLOOKUP($A273,'[12]KI LA Data'!$E$6:$AF$701,S$2-S$1,0)/1000000,"")</f>
        <v/>
      </c>
      <c r="T273" s="315" t="str">
        <f>IFERROR(VLOOKUP($A273,'[12]KI LA Data'!$F$6:$AF$701,T$2-T$1,0)/1000000,"")</f>
        <v/>
      </c>
      <c r="U273" s="317">
        <f t="shared" si="17"/>
        <v>86.069593213835986</v>
      </c>
      <c r="V273" s="291">
        <f t="shared" si="17"/>
        <v>12.031614487422001</v>
      </c>
      <c r="W273" s="317" t="str">
        <f t="shared" si="17"/>
        <v/>
      </c>
      <c r="X273" s="317" t="str">
        <f t="shared" si="17"/>
        <v/>
      </c>
      <c r="Y273" s="315" t="str">
        <f t="shared" si="17"/>
        <v/>
      </c>
      <c r="Z273" s="289"/>
      <c r="AA273" s="289" t="str">
        <f>VLOOKUP(A273,'[12]LA Data'!$A$35:$F$417,6,0)</f>
        <v>NW</v>
      </c>
    </row>
    <row r="274" spans="1:27" ht="15.75">
      <c r="A274" s="309" t="s">
        <v>605</v>
      </c>
      <c r="B274" s="309" t="s">
        <v>9</v>
      </c>
      <c r="C274" s="309" t="s">
        <v>531</v>
      </c>
      <c r="D274" s="316" t="s">
        <v>10</v>
      </c>
      <c r="E274" s="291">
        <f t="shared" si="18"/>
        <v>141.61173356134299</v>
      </c>
      <c r="F274" s="291">
        <f>IF(VLOOKUP($A274,'[12]KI LA Data'!$A$6:$AF$698,F$2,0)/1000000&lt;0,"",VLOOKUP($A274,'[12]KI LA Data'!$A$6:$AF$698,F$2,0)/1000000)</f>
        <v>43.523043838216999</v>
      </c>
      <c r="G274" s="291">
        <f>VLOOKUP($A274,'[12]KI LA Data'!$A$6:$AF$698,G$2,0)/1000000</f>
        <v>98.088689723125995</v>
      </c>
      <c r="H274" s="291">
        <f>VLOOKUP($A274,'[12]KI LA Data'!$A$6:$AF$698,H$2,0)/1000000</f>
        <v>53.313669611563</v>
      </c>
      <c r="I274" s="291">
        <f>VLOOKUP($A274,'[12]KI LA Data'!$A$6:$AF$698,I$2,0)/1000000</f>
        <v>90.732037993891552</v>
      </c>
      <c r="J274" s="315">
        <f>VLOOKUP($A274,'[12]KI LA Data'!$A$6:$AF$702,J$2,0)</f>
        <v>0</v>
      </c>
      <c r="K274" s="317">
        <f>IF(F274="","",IFERROR(VLOOKUP($A274,'[12]KI LA Data'!$B$6:$AF$701,K$2-K$1,0)/1000000,IF($C274="SC",F274,"")))</f>
        <v>40.099302129008002</v>
      </c>
      <c r="L274" s="291">
        <f>IF(F274="","",IFERROR(VLOOKUP($A274,'[12]KI LA Data'!$C$6:$AF$701,L$2-L$1,0)/1000000,IF($C274="SD",F274,"")))</f>
        <v>3.423741709208</v>
      </c>
      <c r="M274" s="317" t="str">
        <f>IF(F274="","",IFERROR(VLOOKUP($A274,'[12]KI LA Data'!$D$6:$AF$701,M$2-M$1,0)/1000000,""))</f>
        <v/>
      </c>
      <c r="N274" s="317" t="str">
        <f>IF(F274="","",IFERROR(VLOOKUP($A274,'[12]KI LA Data'!$E$6:$AF$701,N$2-N$1,0)/1000000,""))</f>
        <v/>
      </c>
      <c r="O274" s="315" t="str">
        <f>IF(F274="","",IFERROR(VLOOKUP($A274,'[12]KI LA Data'!$F$6:$AF$701,O$2-O$1,0)/1000000,""))</f>
        <v/>
      </c>
      <c r="P274" s="317">
        <f>IFERROR(VLOOKUP($A274,'[12]KI LA Data'!$B$6:$AF$701,P$2-P$1,0)/1000000,IF($C274="SC",G274,""))</f>
        <v>85.274008922665999</v>
      </c>
      <c r="Q274" s="291">
        <f>IFERROR(VLOOKUP($A274,'[12]KI LA Data'!$C$6:$AF$701,Q$2-Q$1,0)/1000000,IF($C274="SD",G274,""))</f>
        <v>12.81468080046</v>
      </c>
      <c r="R274" s="317" t="str">
        <f>IFERROR(VLOOKUP($A274,'[12]KI LA Data'!$D$6:$AF$701,R$2-R$1,0)/1000000,"")</f>
        <v/>
      </c>
      <c r="S274" s="317" t="str">
        <f>IFERROR(VLOOKUP($A274,'[12]KI LA Data'!$E$6:$AF$701,S$2-S$1,0)/1000000,"")</f>
        <v/>
      </c>
      <c r="T274" s="315" t="str">
        <f>IFERROR(VLOOKUP($A274,'[12]KI LA Data'!$F$6:$AF$701,T$2-T$1,0)/1000000,"")</f>
        <v/>
      </c>
      <c r="U274" s="317">
        <f t="shared" si="17"/>
        <v>125.37331105167399</v>
      </c>
      <c r="V274" s="291">
        <f t="shared" si="17"/>
        <v>16.238422509667998</v>
      </c>
      <c r="W274" s="317" t="str">
        <f t="shared" si="17"/>
        <v/>
      </c>
      <c r="X274" s="317" t="str">
        <f t="shared" si="17"/>
        <v/>
      </c>
      <c r="Y274" s="315" t="str">
        <f t="shared" si="17"/>
        <v/>
      </c>
      <c r="Z274" s="289"/>
      <c r="AA274" s="289" t="str">
        <f>VLOOKUP(A274,'[12]LA Data'!$A$35:$F$417,6,0)</f>
        <v>WM</v>
      </c>
    </row>
    <row r="275" spans="1:27" ht="15.75">
      <c r="A275" s="309" t="s">
        <v>333</v>
      </c>
      <c r="B275" s="309" t="s">
        <v>334</v>
      </c>
      <c r="C275" s="309" t="s">
        <v>39</v>
      </c>
      <c r="D275" s="316" t="s">
        <v>335</v>
      </c>
      <c r="E275" s="291">
        <f t="shared" si="18"/>
        <v>4.8038138852999994</v>
      </c>
      <c r="F275" s="291">
        <f>IF(VLOOKUP($A275,'[12]KI LA Data'!$A$6:$AF$698,F$2,0)/1000000&lt;0,"",VLOOKUP($A275,'[12]KI LA Data'!$A$6:$AF$698,F$2,0)/1000000)</f>
        <v>0.67241797475699994</v>
      </c>
      <c r="G275" s="291">
        <f>VLOOKUP($A275,'[12]KI LA Data'!$A$6:$AF$698,G$2,0)/1000000</f>
        <v>4.1313959105429996</v>
      </c>
      <c r="H275" s="291">
        <f>VLOOKUP($A275,'[12]KI LA Data'!$A$6:$AF$698,H$2,0)/1000000</f>
        <v>-10.193915200919001</v>
      </c>
      <c r="I275" s="291">
        <f>VLOOKUP($A275,'[12]KI LA Data'!$A$6:$AF$698,I$2,0)/1000000</f>
        <v>3.8215412172522751</v>
      </c>
      <c r="J275" s="315">
        <f>VLOOKUP($A275,'[12]KI LA Data'!$A$6:$AF$702,J$2,0)</f>
        <v>0.5</v>
      </c>
      <c r="K275" s="317" t="str">
        <f>IF(F275="","",IFERROR(VLOOKUP($A275,'[12]KI LA Data'!$B$6:$AF$701,K$2-K$1,0)/1000000,IF($C275="SC",F275,"")))</f>
        <v/>
      </c>
      <c r="L275" s="291">
        <f>IF(F275="","",IFERROR(VLOOKUP($A275,'[12]KI LA Data'!$C$6:$AF$701,L$2-L$1,0)/1000000,IF($C275="SD",F275,"")))</f>
        <v>0.67241797475699994</v>
      </c>
      <c r="M275" s="317" t="str">
        <f>IF(F275="","",IFERROR(VLOOKUP($A275,'[12]KI LA Data'!$D$6:$AF$701,M$2-M$1,0)/1000000,""))</f>
        <v/>
      </c>
      <c r="N275" s="317" t="str">
        <f>IF(F275="","",IFERROR(VLOOKUP($A275,'[12]KI LA Data'!$E$6:$AF$701,N$2-N$1,0)/1000000,""))</f>
        <v/>
      </c>
      <c r="O275" s="315" t="str">
        <f>IF(F275="","",IFERROR(VLOOKUP($A275,'[12]KI LA Data'!$F$6:$AF$701,O$2-O$1,0)/1000000,""))</f>
        <v/>
      </c>
      <c r="P275" s="317" t="str">
        <f>IFERROR(VLOOKUP($A275,'[12]KI LA Data'!$B$6:$AF$701,P$2-P$1,0)/1000000,IF($C275="SC",G275,""))</f>
        <v/>
      </c>
      <c r="Q275" s="291">
        <f>IFERROR(VLOOKUP($A275,'[12]KI LA Data'!$C$6:$AF$701,Q$2-Q$1,0)/1000000,IF($C275="SD",G275,""))</f>
        <v>4.1313959105429996</v>
      </c>
      <c r="R275" s="317" t="str">
        <f>IFERROR(VLOOKUP($A275,'[12]KI LA Data'!$D$6:$AF$701,R$2-R$1,0)/1000000,"")</f>
        <v/>
      </c>
      <c r="S275" s="317" t="str">
        <f>IFERROR(VLOOKUP($A275,'[12]KI LA Data'!$E$6:$AF$701,S$2-S$1,0)/1000000,"")</f>
        <v/>
      </c>
      <c r="T275" s="315" t="str">
        <f>IFERROR(VLOOKUP($A275,'[12]KI LA Data'!$F$6:$AF$701,T$2-T$1,0)/1000000,"")</f>
        <v/>
      </c>
      <c r="U275" s="317" t="str">
        <f t="shared" si="17"/>
        <v/>
      </c>
      <c r="V275" s="291">
        <f t="shared" si="17"/>
        <v>4.8038138852999994</v>
      </c>
      <c r="W275" s="317" t="str">
        <f t="shared" si="17"/>
        <v/>
      </c>
      <c r="X275" s="317" t="str">
        <f t="shared" si="17"/>
        <v/>
      </c>
      <c r="Y275" s="315" t="str">
        <f t="shared" si="17"/>
        <v/>
      </c>
      <c r="Z275" s="289"/>
      <c r="AA275" s="289" t="str">
        <f>VLOOKUP(A275,'[12]LA Data'!$A$35:$F$417,6,0)</f>
        <v>YH</v>
      </c>
    </row>
    <row r="276" spans="1:27" ht="15.75">
      <c r="A276" s="309" t="s">
        <v>381</v>
      </c>
      <c r="B276" s="309" t="s">
        <v>382</v>
      </c>
      <c r="C276" s="309" t="s">
        <v>39</v>
      </c>
      <c r="D276" s="316" t="s">
        <v>383</v>
      </c>
      <c r="E276" s="291">
        <f t="shared" si="18"/>
        <v>3.9158343920150003</v>
      </c>
      <c r="F276" s="291">
        <f>IF(VLOOKUP($A276,'[12]KI LA Data'!$A$6:$AF$698,F$2,0)/1000000&lt;0,"",VLOOKUP($A276,'[12]KI LA Data'!$A$6:$AF$698,F$2,0)/1000000)</f>
        <v>0.49118396235</v>
      </c>
      <c r="G276" s="291">
        <f>VLOOKUP($A276,'[12]KI LA Data'!$A$6:$AF$698,G$2,0)/1000000</f>
        <v>3.4246504296650002</v>
      </c>
      <c r="H276" s="291">
        <f>VLOOKUP($A276,'[12]KI LA Data'!$A$6:$AF$698,H$2,0)/1000000</f>
        <v>-10.548455989572</v>
      </c>
      <c r="I276" s="291">
        <f>VLOOKUP($A276,'[12]KI LA Data'!$A$6:$AF$698,I$2,0)/1000000</f>
        <v>3.1678016474401254</v>
      </c>
      <c r="J276" s="315">
        <f>VLOOKUP($A276,'[12]KI LA Data'!$A$6:$AF$702,J$2,0)</f>
        <v>0.5</v>
      </c>
      <c r="K276" s="317" t="str">
        <f>IF(F276="","",IFERROR(VLOOKUP($A276,'[12]KI LA Data'!$B$6:$AF$701,K$2-K$1,0)/1000000,IF($C276="SC",F276,"")))</f>
        <v/>
      </c>
      <c r="L276" s="291">
        <f>IF(F276="","",IFERROR(VLOOKUP($A276,'[12]KI LA Data'!$C$6:$AF$701,L$2-L$1,0)/1000000,IF($C276="SD",F276,"")))</f>
        <v>0.49118396235</v>
      </c>
      <c r="M276" s="317" t="str">
        <f>IF(F276="","",IFERROR(VLOOKUP($A276,'[12]KI LA Data'!$D$6:$AF$701,M$2-M$1,0)/1000000,""))</f>
        <v/>
      </c>
      <c r="N276" s="317" t="str">
        <f>IF(F276="","",IFERROR(VLOOKUP($A276,'[12]KI LA Data'!$E$6:$AF$701,N$2-N$1,0)/1000000,""))</f>
        <v/>
      </c>
      <c r="O276" s="315" t="str">
        <f>IF(F276="","",IFERROR(VLOOKUP($A276,'[12]KI LA Data'!$F$6:$AF$701,O$2-O$1,0)/1000000,""))</f>
        <v/>
      </c>
      <c r="P276" s="317" t="str">
        <f>IFERROR(VLOOKUP($A276,'[12]KI LA Data'!$B$6:$AF$701,P$2-P$1,0)/1000000,IF($C276="SC",G276,""))</f>
        <v/>
      </c>
      <c r="Q276" s="291">
        <f>IFERROR(VLOOKUP($A276,'[12]KI LA Data'!$C$6:$AF$701,Q$2-Q$1,0)/1000000,IF($C276="SD",G276,""))</f>
        <v>3.4246504296650002</v>
      </c>
      <c r="R276" s="317" t="str">
        <f>IFERROR(VLOOKUP($A276,'[12]KI LA Data'!$D$6:$AF$701,R$2-R$1,0)/1000000,"")</f>
        <v/>
      </c>
      <c r="S276" s="317" t="str">
        <f>IFERROR(VLOOKUP($A276,'[12]KI LA Data'!$E$6:$AF$701,S$2-S$1,0)/1000000,"")</f>
        <v/>
      </c>
      <c r="T276" s="315" t="str">
        <f>IFERROR(VLOOKUP($A276,'[12]KI LA Data'!$F$6:$AF$701,T$2-T$1,0)/1000000,"")</f>
        <v/>
      </c>
      <c r="U276" s="317" t="str">
        <f t="shared" si="17"/>
        <v/>
      </c>
      <c r="V276" s="291">
        <f t="shared" si="17"/>
        <v>3.9158343920150003</v>
      </c>
      <c r="W276" s="317" t="str">
        <f t="shared" si="17"/>
        <v/>
      </c>
      <c r="X276" s="317" t="str">
        <f t="shared" si="17"/>
        <v/>
      </c>
      <c r="Y276" s="315" t="str">
        <f t="shared" si="17"/>
        <v/>
      </c>
      <c r="Z276" s="289"/>
      <c r="AA276" s="289" t="str">
        <f>VLOOKUP(A276,'[12]LA Data'!$A$35:$F$417,6,0)</f>
        <v>SW</v>
      </c>
    </row>
    <row r="277" spans="1:27" ht="15.75">
      <c r="A277" s="309" t="s">
        <v>569</v>
      </c>
      <c r="B277" s="309" t="s">
        <v>570</v>
      </c>
      <c r="C277" s="309" t="s">
        <v>531</v>
      </c>
      <c r="D277" s="316" t="s">
        <v>571</v>
      </c>
      <c r="E277" s="291">
        <f t="shared" si="18"/>
        <v>82.035839452488005</v>
      </c>
      <c r="F277" s="291">
        <f>IF(VLOOKUP($A277,'[12]KI LA Data'!$A$6:$AF$698,F$2,0)/1000000&lt;0,"",VLOOKUP($A277,'[12]KI LA Data'!$A$6:$AF$698,F$2,0)/1000000)</f>
        <v>19.439720088944</v>
      </c>
      <c r="G277" s="291">
        <f>VLOOKUP($A277,'[12]KI LA Data'!$A$6:$AF$698,G$2,0)/1000000</f>
        <v>62.596119363544005</v>
      </c>
      <c r="H277" s="291">
        <f>VLOOKUP($A277,'[12]KI LA Data'!$A$6:$AF$698,H$2,0)/1000000</f>
        <v>28.29195702262</v>
      </c>
      <c r="I277" s="291">
        <f>VLOOKUP($A277,'[12]KI LA Data'!$A$6:$AF$698,I$2,0)/1000000</f>
        <v>57.901410411278206</v>
      </c>
      <c r="J277" s="315">
        <f>VLOOKUP($A277,'[12]KI LA Data'!$A$6:$AF$702,J$2,0)</f>
        <v>0</v>
      </c>
      <c r="K277" s="317">
        <f>IF(F277="","",IFERROR(VLOOKUP($A277,'[12]KI LA Data'!$B$6:$AF$701,K$2-K$1,0)/1000000,IF($C277="SC",F277,"")))</f>
        <v>18.177591433663</v>
      </c>
      <c r="L277" s="291">
        <f>IF(F277="","",IFERROR(VLOOKUP($A277,'[12]KI LA Data'!$C$6:$AF$701,L$2-L$1,0)/1000000,IF($C277="SD",F277,"")))</f>
        <v>1.262128655281</v>
      </c>
      <c r="M277" s="317" t="str">
        <f>IF(F277="","",IFERROR(VLOOKUP($A277,'[12]KI LA Data'!$D$6:$AF$701,M$2-M$1,0)/1000000,""))</f>
        <v/>
      </c>
      <c r="N277" s="317" t="str">
        <f>IF(F277="","",IFERROR(VLOOKUP($A277,'[12]KI LA Data'!$E$6:$AF$701,N$2-N$1,0)/1000000,""))</f>
        <v/>
      </c>
      <c r="O277" s="315" t="str">
        <f>IF(F277="","",IFERROR(VLOOKUP($A277,'[12]KI LA Data'!$F$6:$AF$701,O$2-O$1,0)/1000000,""))</f>
        <v/>
      </c>
      <c r="P277" s="317">
        <f>IFERROR(VLOOKUP($A277,'[12]KI LA Data'!$B$6:$AF$701,P$2-P$1,0)/1000000,IF($C277="SC",G277,""))</f>
        <v>52.866477364266004</v>
      </c>
      <c r="Q277" s="291">
        <f>IFERROR(VLOOKUP($A277,'[12]KI LA Data'!$C$6:$AF$701,Q$2-Q$1,0)/1000000,IF($C277="SD",G277,""))</f>
        <v>9.7296419992779999</v>
      </c>
      <c r="R277" s="317" t="str">
        <f>IFERROR(VLOOKUP($A277,'[12]KI LA Data'!$D$6:$AF$701,R$2-R$1,0)/1000000,"")</f>
        <v/>
      </c>
      <c r="S277" s="317" t="str">
        <f>IFERROR(VLOOKUP($A277,'[12]KI LA Data'!$E$6:$AF$701,S$2-S$1,0)/1000000,"")</f>
        <v/>
      </c>
      <c r="T277" s="315" t="str">
        <f>IFERROR(VLOOKUP($A277,'[12]KI LA Data'!$F$6:$AF$701,T$2-T$1,0)/1000000,"")</f>
        <v/>
      </c>
      <c r="U277" s="317">
        <f t="shared" si="17"/>
        <v>71.044068797929</v>
      </c>
      <c r="V277" s="291">
        <f t="shared" si="17"/>
        <v>10.991770654559</v>
      </c>
      <c r="W277" s="317" t="str">
        <f t="shared" si="17"/>
        <v/>
      </c>
      <c r="X277" s="317" t="str">
        <f t="shared" si="17"/>
        <v/>
      </c>
      <c r="Y277" s="315" t="str">
        <f t="shared" si="17"/>
        <v/>
      </c>
      <c r="Z277" s="289"/>
      <c r="AA277" s="289" t="str">
        <f>VLOOKUP(A277,'[12]LA Data'!$A$35:$F$417,6,0)</f>
        <v>NW</v>
      </c>
    </row>
    <row r="278" spans="1:27" ht="15.75">
      <c r="A278" s="309" t="s">
        <v>858</v>
      </c>
      <c r="B278" s="309" t="s">
        <v>859</v>
      </c>
      <c r="C278" s="309" t="s">
        <v>39</v>
      </c>
      <c r="D278" s="316" t="s">
        <v>860</v>
      </c>
      <c r="E278" s="291">
        <f t="shared" si="18"/>
        <v>2.6352196095119997</v>
      </c>
      <c r="F278" s="291">
        <f>IF(VLOOKUP($A278,'[12]KI LA Data'!$A$6:$AF$698,F$2,0)/1000000&lt;0,"",VLOOKUP($A278,'[12]KI LA Data'!$A$6:$AF$698,F$2,0)/1000000)</f>
        <v>0.26521299188500003</v>
      </c>
      <c r="G278" s="291">
        <f>VLOOKUP($A278,'[12]KI LA Data'!$A$6:$AF$698,G$2,0)/1000000</f>
        <v>2.3700066176269998</v>
      </c>
      <c r="H278" s="291">
        <f>VLOOKUP($A278,'[12]KI LA Data'!$A$6:$AF$698,H$2,0)/1000000</f>
        <v>-13.457723724696999</v>
      </c>
      <c r="I278" s="291">
        <f>VLOOKUP($A278,'[12]KI LA Data'!$A$6:$AF$698,I$2,0)/1000000</f>
        <v>2.1922561213049749</v>
      </c>
      <c r="J278" s="315">
        <f>VLOOKUP($A278,'[12]KI LA Data'!$A$6:$AF$702,J$2,0)</f>
        <v>0.5</v>
      </c>
      <c r="K278" s="317" t="str">
        <f>IF(F278="","",IFERROR(VLOOKUP($A278,'[12]KI LA Data'!$B$6:$AF$701,K$2-K$1,0)/1000000,IF($C278="SC",F278,"")))</f>
        <v/>
      </c>
      <c r="L278" s="291">
        <f>IF(F278="","",IFERROR(VLOOKUP($A278,'[12]KI LA Data'!$C$6:$AF$701,L$2-L$1,0)/1000000,IF($C278="SD",F278,"")))</f>
        <v>0.26521299188500003</v>
      </c>
      <c r="M278" s="317" t="str">
        <f>IF(F278="","",IFERROR(VLOOKUP($A278,'[12]KI LA Data'!$D$6:$AF$701,M$2-M$1,0)/1000000,""))</f>
        <v/>
      </c>
      <c r="N278" s="317" t="str">
        <f>IF(F278="","",IFERROR(VLOOKUP($A278,'[12]KI LA Data'!$E$6:$AF$701,N$2-N$1,0)/1000000,""))</f>
        <v/>
      </c>
      <c r="O278" s="315" t="str">
        <f>IF(F278="","",IFERROR(VLOOKUP($A278,'[12]KI LA Data'!$F$6:$AF$701,O$2-O$1,0)/1000000,""))</f>
        <v/>
      </c>
      <c r="P278" s="317" t="str">
        <f>IFERROR(VLOOKUP($A278,'[12]KI LA Data'!$B$6:$AF$701,P$2-P$1,0)/1000000,IF($C278="SC",G278,""))</f>
        <v/>
      </c>
      <c r="Q278" s="291">
        <f>IFERROR(VLOOKUP($A278,'[12]KI LA Data'!$C$6:$AF$701,Q$2-Q$1,0)/1000000,IF($C278="SD",G278,""))</f>
        <v>2.3700066176269998</v>
      </c>
      <c r="R278" s="317" t="str">
        <f>IFERROR(VLOOKUP($A278,'[12]KI LA Data'!$D$6:$AF$701,R$2-R$1,0)/1000000,"")</f>
        <v/>
      </c>
      <c r="S278" s="317" t="str">
        <f>IFERROR(VLOOKUP($A278,'[12]KI LA Data'!$E$6:$AF$701,S$2-S$1,0)/1000000,"")</f>
        <v/>
      </c>
      <c r="T278" s="315" t="str">
        <f>IFERROR(VLOOKUP($A278,'[12]KI LA Data'!$F$6:$AF$701,T$2-T$1,0)/1000000,"")</f>
        <v/>
      </c>
      <c r="U278" s="317" t="str">
        <f t="shared" si="17"/>
        <v/>
      </c>
      <c r="V278" s="291">
        <f t="shared" si="17"/>
        <v>2.6352196095119997</v>
      </c>
      <c r="W278" s="317" t="str">
        <f t="shared" si="17"/>
        <v/>
      </c>
      <c r="X278" s="317" t="str">
        <f t="shared" si="17"/>
        <v/>
      </c>
      <c r="Y278" s="315" t="str">
        <f t="shared" si="17"/>
        <v/>
      </c>
      <c r="Z278" s="289"/>
      <c r="AA278" s="289" t="str">
        <f>VLOOKUP(A278,'[12]LA Data'!$A$35:$F$417,6,0)</f>
        <v>YH</v>
      </c>
    </row>
    <row r="279" spans="1:27" ht="15.75">
      <c r="A279" s="309" t="s">
        <v>171</v>
      </c>
      <c r="B279" s="309" t="s">
        <v>172</v>
      </c>
      <c r="C279" s="309" t="s">
        <v>39</v>
      </c>
      <c r="D279" s="316" t="s">
        <v>173</v>
      </c>
      <c r="E279" s="291">
        <f t="shared" si="18"/>
        <v>2.2210912124790001</v>
      </c>
      <c r="F279" s="291">
        <v>0</v>
      </c>
      <c r="G279" s="291">
        <f>VLOOKUP($A279,'[12]KI LA Data'!$A$6:$AF$698,G$2,0)/1000000</f>
        <v>2.2210912124790001</v>
      </c>
      <c r="H279" s="291">
        <f>VLOOKUP($A279,'[12]KI LA Data'!$A$6:$AF$698,H$2,0)/1000000</f>
        <v>-12.182783611679001</v>
      </c>
      <c r="I279" s="291">
        <f>VLOOKUP($A279,'[12]KI LA Data'!$A$6:$AF$698,I$2,0)/1000000</f>
        <v>2.0545093715430753</v>
      </c>
      <c r="J279" s="315">
        <f>VLOOKUP($A279,'[12]KI LA Data'!$A$6:$AF$702,J$2,0)</f>
        <v>0.5</v>
      </c>
      <c r="K279" s="317" t="str">
        <f>IF(F279="","",IFERROR(VLOOKUP($A279,'[12]KI LA Data'!$B$6:$AF$701,K$2-K$1,0)/1000000,IF($C279="SC",F279,"")))</f>
        <v/>
      </c>
      <c r="L279" s="291">
        <f>IF(F279="","",IFERROR(VLOOKUP($A279,'[12]KI LA Data'!$C$6:$AF$701,L$2-L$1,0)/1000000,IF($C279="SD",F279,"")))</f>
        <v>0</v>
      </c>
      <c r="M279" s="317" t="str">
        <f>IF(F279="","",IFERROR(VLOOKUP($A279,'[12]KI LA Data'!$D$6:$AF$701,M$2-M$1,0)/1000000,""))</f>
        <v/>
      </c>
      <c r="N279" s="317" t="str">
        <f>IF(F279="","",IFERROR(VLOOKUP($A279,'[12]KI LA Data'!$E$6:$AF$701,N$2-N$1,0)/1000000,""))</f>
        <v/>
      </c>
      <c r="O279" s="315" t="str">
        <f>IF(F279="","",IFERROR(VLOOKUP($A279,'[12]KI LA Data'!$F$6:$AF$701,O$2-O$1,0)/1000000,""))</f>
        <v/>
      </c>
      <c r="P279" s="317" t="str">
        <f>IFERROR(VLOOKUP($A279,'[12]KI LA Data'!$B$6:$AF$701,P$2-P$1,0)/1000000,IF($C279="SC",G279,""))</f>
        <v/>
      </c>
      <c r="Q279" s="291">
        <f>IFERROR(VLOOKUP($A279,'[12]KI LA Data'!$C$6:$AF$701,Q$2-Q$1,0)/1000000,IF($C279="SD",G279,""))</f>
        <v>2.2210912124790001</v>
      </c>
      <c r="R279" s="317" t="str">
        <f>IFERROR(VLOOKUP($A279,'[12]KI LA Data'!$D$6:$AF$701,R$2-R$1,0)/1000000,"")</f>
        <v/>
      </c>
      <c r="S279" s="317" t="str">
        <f>IFERROR(VLOOKUP($A279,'[12]KI LA Data'!$E$6:$AF$701,S$2-S$1,0)/1000000,"")</f>
        <v/>
      </c>
      <c r="T279" s="315" t="str">
        <f>IFERROR(VLOOKUP($A279,'[12]KI LA Data'!$F$6:$AF$701,T$2-T$1,0)/1000000,"")</f>
        <v/>
      </c>
      <c r="U279" s="317" t="str">
        <f t="shared" si="17"/>
        <v/>
      </c>
      <c r="V279" s="291">
        <f t="shared" si="17"/>
        <v>2.2210912124790001</v>
      </c>
      <c r="W279" s="317" t="str">
        <f t="shared" si="17"/>
        <v/>
      </c>
      <c r="X279" s="317" t="str">
        <f t="shared" si="17"/>
        <v/>
      </c>
      <c r="Y279" s="315" t="str">
        <f t="shared" si="17"/>
        <v/>
      </c>
      <c r="Z279" s="289"/>
      <c r="AA279" s="289" t="str">
        <f>VLOOKUP(A279,'[12]LA Data'!$A$35:$F$417,6,0)</f>
        <v>SE</v>
      </c>
    </row>
    <row r="280" spans="1:27" ht="15.75">
      <c r="A280" s="309" t="s">
        <v>584</v>
      </c>
      <c r="B280" s="309" t="s">
        <v>585</v>
      </c>
      <c r="C280" s="309" t="s">
        <v>531</v>
      </c>
      <c r="D280" s="316" t="s">
        <v>586</v>
      </c>
      <c r="E280" s="291">
        <f t="shared" si="18"/>
        <v>191.96426563516002</v>
      </c>
      <c r="F280" s="291">
        <f>IF(VLOOKUP($A280,'[12]KI LA Data'!$A$6:$AF$698,F$2,0)/1000000&lt;0,"",VLOOKUP($A280,'[12]KI LA Data'!$A$6:$AF$698,F$2,0)/1000000)</f>
        <v>52.415268153204003</v>
      </c>
      <c r="G280" s="291">
        <f>VLOOKUP($A280,'[12]KI LA Data'!$A$6:$AF$698,G$2,0)/1000000</f>
        <v>139.54899748195601</v>
      </c>
      <c r="H280" s="291">
        <f>VLOOKUP($A280,'[12]KI LA Data'!$A$6:$AF$698,H$2,0)/1000000</f>
        <v>40.856899287208996</v>
      </c>
      <c r="I280" s="291">
        <f>VLOOKUP($A280,'[12]KI LA Data'!$A$6:$AF$698,I$2,0)/1000000</f>
        <v>129.08282267080932</v>
      </c>
      <c r="J280" s="315">
        <f>VLOOKUP($A280,'[12]KI LA Data'!$A$6:$AF$702,J$2,0)</f>
        <v>0</v>
      </c>
      <c r="K280" s="317">
        <f>IF(F280="","",IFERROR(VLOOKUP($A280,'[12]KI LA Data'!$B$6:$AF$701,K$2-K$1,0)/1000000,IF($C280="SC",F280,"")))</f>
        <v>48.243028302199001</v>
      </c>
      <c r="L280" s="291">
        <f>IF(F280="","",IFERROR(VLOOKUP($A280,'[12]KI LA Data'!$C$6:$AF$701,L$2-L$1,0)/1000000,IF($C280="SD",F280,"")))</f>
        <v>4.1722398510050001</v>
      </c>
      <c r="M280" s="317" t="str">
        <f>IF(F280="","",IFERROR(VLOOKUP($A280,'[12]KI LA Data'!$D$6:$AF$701,M$2-M$1,0)/1000000,""))</f>
        <v/>
      </c>
      <c r="N280" s="317" t="str">
        <f>IF(F280="","",IFERROR(VLOOKUP($A280,'[12]KI LA Data'!$E$6:$AF$701,N$2-N$1,0)/1000000,""))</f>
        <v/>
      </c>
      <c r="O280" s="315" t="str">
        <f>IF(F280="","",IFERROR(VLOOKUP($A280,'[12]KI LA Data'!$F$6:$AF$701,O$2-O$1,0)/1000000,""))</f>
        <v/>
      </c>
      <c r="P280" s="317">
        <f>IFERROR(VLOOKUP($A280,'[12]KI LA Data'!$B$6:$AF$701,P$2-P$1,0)/1000000,IF($C280="SC",G280,""))</f>
        <v>119.334002124243</v>
      </c>
      <c r="Q280" s="291">
        <f>IFERROR(VLOOKUP($A280,'[12]KI LA Data'!$C$6:$AF$701,Q$2-Q$1,0)/1000000,IF($C280="SD",G280,""))</f>
        <v>20.214995357713001</v>
      </c>
      <c r="R280" s="317" t="str">
        <f>IFERROR(VLOOKUP($A280,'[12]KI LA Data'!$D$6:$AF$701,R$2-R$1,0)/1000000,"")</f>
        <v/>
      </c>
      <c r="S280" s="317" t="str">
        <f>IFERROR(VLOOKUP($A280,'[12]KI LA Data'!$E$6:$AF$701,S$2-S$1,0)/1000000,"")</f>
        <v/>
      </c>
      <c r="T280" s="315" t="str">
        <f>IFERROR(VLOOKUP($A280,'[12]KI LA Data'!$F$6:$AF$701,T$2-T$1,0)/1000000,"")</f>
        <v/>
      </c>
      <c r="U280" s="317">
        <f t="shared" si="17"/>
        <v>167.57703042644201</v>
      </c>
      <c r="V280" s="291">
        <f t="shared" si="17"/>
        <v>24.387235208718</v>
      </c>
      <c r="W280" s="317" t="str">
        <f t="shared" si="17"/>
        <v/>
      </c>
      <c r="X280" s="317" t="str">
        <f t="shared" si="17"/>
        <v/>
      </c>
      <c r="Y280" s="315" t="str">
        <f t="shared" si="17"/>
        <v/>
      </c>
      <c r="Z280" s="289"/>
      <c r="AA280" s="289" t="str">
        <f>VLOOKUP(A280,'[12]LA Data'!$A$35:$F$417,6,0)</f>
        <v>YH</v>
      </c>
    </row>
    <row r="281" spans="1:27" ht="15.75">
      <c r="A281" s="309" t="s">
        <v>174</v>
      </c>
      <c r="B281" s="309" t="s">
        <v>175</v>
      </c>
      <c r="C281" s="309" t="s">
        <v>39</v>
      </c>
      <c r="D281" s="316" t="s">
        <v>176</v>
      </c>
      <c r="E281" s="291">
        <f t="shared" si="18"/>
        <v>3.9029865981159997</v>
      </c>
      <c r="F281" s="291">
        <f>IF(VLOOKUP($A281,'[12]KI LA Data'!$A$6:$AF$698,F$2,0)/1000000&lt;0,"",VLOOKUP($A281,'[12]KI LA Data'!$A$6:$AF$698,F$2,0)/1000000)</f>
        <v>0.30513500493000001</v>
      </c>
      <c r="G281" s="291">
        <f>VLOOKUP($A281,'[12]KI LA Data'!$A$6:$AF$698,G$2,0)/1000000</f>
        <v>3.5978515931859998</v>
      </c>
      <c r="H281" s="291">
        <f>VLOOKUP($A281,'[12]KI LA Data'!$A$6:$AF$698,H$2,0)/1000000</f>
        <v>-6.2852310920779999</v>
      </c>
      <c r="I281" s="291">
        <f>VLOOKUP($A281,'[12]KI LA Data'!$A$6:$AF$698,I$2,0)/1000000</f>
        <v>3.32801272369705</v>
      </c>
      <c r="J281" s="315">
        <f>VLOOKUP($A281,'[12]KI LA Data'!$A$6:$AF$702,J$2,0)</f>
        <v>0.5</v>
      </c>
      <c r="K281" s="317" t="str">
        <f>IF(F281="","",IFERROR(VLOOKUP($A281,'[12]KI LA Data'!$B$6:$AF$701,K$2-K$1,0)/1000000,IF($C281="SC",F281,"")))</f>
        <v/>
      </c>
      <c r="L281" s="291">
        <f>IF(F281="","",IFERROR(VLOOKUP($A281,'[12]KI LA Data'!$C$6:$AF$701,L$2-L$1,0)/1000000,IF($C281="SD",F281,"")))</f>
        <v>0.30513500493000001</v>
      </c>
      <c r="M281" s="317" t="str">
        <f>IF(F281="","",IFERROR(VLOOKUP($A281,'[12]KI LA Data'!$D$6:$AF$701,M$2-M$1,0)/1000000,""))</f>
        <v/>
      </c>
      <c r="N281" s="317" t="str">
        <f>IF(F281="","",IFERROR(VLOOKUP($A281,'[12]KI LA Data'!$E$6:$AF$701,N$2-N$1,0)/1000000,""))</f>
        <v/>
      </c>
      <c r="O281" s="315" t="str">
        <f>IF(F281="","",IFERROR(VLOOKUP($A281,'[12]KI LA Data'!$F$6:$AF$701,O$2-O$1,0)/1000000,""))</f>
        <v/>
      </c>
      <c r="P281" s="317" t="str">
        <f>IFERROR(VLOOKUP($A281,'[12]KI LA Data'!$B$6:$AF$701,P$2-P$1,0)/1000000,IF($C281="SC",G281,""))</f>
        <v/>
      </c>
      <c r="Q281" s="291">
        <f>IFERROR(VLOOKUP($A281,'[12]KI LA Data'!$C$6:$AF$701,Q$2-Q$1,0)/1000000,IF($C281="SD",G281,""))</f>
        <v>3.5978515931859998</v>
      </c>
      <c r="R281" s="317" t="str">
        <f>IFERROR(VLOOKUP($A281,'[12]KI LA Data'!$D$6:$AF$701,R$2-R$1,0)/1000000,"")</f>
        <v/>
      </c>
      <c r="S281" s="317" t="str">
        <f>IFERROR(VLOOKUP($A281,'[12]KI LA Data'!$E$6:$AF$701,S$2-S$1,0)/1000000,"")</f>
        <v/>
      </c>
      <c r="T281" s="315" t="str">
        <f>IFERROR(VLOOKUP($A281,'[12]KI LA Data'!$F$6:$AF$701,T$2-T$1,0)/1000000,"")</f>
        <v/>
      </c>
      <c r="U281" s="317" t="str">
        <f t="shared" si="17"/>
        <v/>
      </c>
      <c r="V281" s="291">
        <f t="shared" si="17"/>
        <v>3.9029865981159997</v>
      </c>
      <c r="W281" s="317" t="str">
        <f t="shared" si="17"/>
        <v/>
      </c>
      <c r="X281" s="317" t="str">
        <f t="shared" si="17"/>
        <v/>
      </c>
      <c r="Y281" s="315" t="str">
        <f t="shared" si="17"/>
        <v/>
      </c>
      <c r="Z281" s="289"/>
      <c r="AA281" s="289" t="str">
        <f>VLOOKUP(A281,'[12]LA Data'!$A$35:$F$417,6,0)</f>
        <v>SE</v>
      </c>
    </row>
    <row r="282" spans="1:27" ht="15.75">
      <c r="A282" s="309" t="s">
        <v>1035</v>
      </c>
      <c r="B282" s="309" t="s">
        <v>1036</v>
      </c>
      <c r="C282" s="309" t="s">
        <v>726</v>
      </c>
      <c r="D282" s="316" t="s">
        <v>1037</v>
      </c>
      <c r="E282" s="291">
        <f t="shared" si="18"/>
        <v>62.537630936966011</v>
      </c>
      <c r="F282" s="291">
        <f>IF(VLOOKUP($A282,'[12]KI LA Data'!$A$6:$AF$698,F$2,0)/1000000&lt;0,"",VLOOKUP($A282,'[12]KI LA Data'!$A$6:$AF$698,F$2,0)/1000000)</f>
        <v>13.301165917003001</v>
      </c>
      <c r="G282" s="291">
        <f>VLOOKUP($A282,'[12]KI LA Data'!$A$6:$AF$698,G$2,0)/1000000</f>
        <v>49.236465019963006</v>
      </c>
      <c r="H282" s="291">
        <f>VLOOKUP($A282,'[12]KI LA Data'!$A$6:$AF$698,H$2,0)/1000000</f>
        <v>9.7864714546520002</v>
      </c>
      <c r="I282" s="291">
        <f>VLOOKUP($A282,'[12]KI LA Data'!$A$6:$AF$698,I$2,0)/1000000</f>
        <v>45.54373014346578</v>
      </c>
      <c r="J282" s="315">
        <f>VLOOKUP($A282,'[12]KI LA Data'!$A$6:$AF$702,J$2,0)</f>
        <v>0</v>
      </c>
      <c r="K282" s="317">
        <f>IF(F282="","",IFERROR(VLOOKUP($A282,'[12]KI LA Data'!$B$6:$AF$701,K$2-K$1,0)/1000000,IF($C282="SC",F282,"")))</f>
        <v>12.825889252641</v>
      </c>
      <c r="L282" s="291">
        <f>IF(F282="","",IFERROR(VLOOKUP($A282,'[12]KI LA Data'!$C$6:$AF$701,L$2-L$1,0)/1000000,IF($C282="SD",F282,"")))</f>
        <v>0.475276664362</v>
      </c>
      <c r="M282" s="317" t="str">
        <f>IF(F282="","",IFERROR(VLOOKUP($A282,'[12]KI LA Data'!$D$6:$AF$701,M$2-M$1,0)/1000000,""))</f>
        <v/>
      </c>
      <c r="N282" s="317" t="str">
        <f>IF(F282="","",IFERROR(VLOOKUP($A282,'[12]KI LA Data'!$E$6:$AF$701,N$2-N$1,0)/1000000,""))</f>
        <v/>
      </c>
      <c r="O282" s="315" t="str">
        <f>IF(F282="","",IFERROR(VLOOKUP($A282,'[12]KI LA Data'!$F$6:$AF$701,O$2-O$1,0)/1000000,""))</f>
        <v/>
      </c>
      <c r="P282" s="317">
        <f>IFERROR(VLOOKUP($A282,'[12]KI LA Data'!$B$6:$AF$701,P$2-P$1,0)/1000000,IF($C282="SC",G282,""))</f>
        <v>40.864393391949996</v>
      </c>
      <c r="Q282" s="291">
        <f>IFERROR(VLOOKUP($A282,'[12]KI LA Data'!$C$6:$AF$701,Q$2-Q$1,0)/1000000,IF($C282="SD",G282,""))</f>
        <v>8.3720716280129999</v>
      </c>
      <c r="R282" s="317" t="str">
        <f>IFERROR(VLOOKUP($A282,'[12]KI LA Data'!$D$6:$AF$701,R$2-R$1,0)/1000000,"")</f>
        <v/>
      </c>
      <c r="S282" s="317" t="str">
        <f>IFERROR(VLOOKUP($A282,'[12]KI LA Data'!$E$6:$AF$701,S$2-S$1,0)/1000000,"")</f>
        <v/>
      </c>
      <c r="T282" s="315" t="str">
        <f>IFERROR(VLOOKUP($A282,'[12]KI LA Data'!$F$6:$AF$701,T$2-T$1,0)/1000000,"")</f>
        <v/>
      </c>
      <c r="U282" s="317">
        <f t="shared" si="17"/>
        <v>53.690282644590994</v>
      </c>
      <c r="V282" s="291">
        <f t="shared" si="17"/>
        <v>8.8473482923749991</v>
      </c>
      <c r="W282" s="317" t="str">
        <f t="shared" si="17"/>
        <v/>
      </c>
      <c r="X282" s="317" t="str">
        <f t="shared" si="17"/>
        <v/>
      </c>
      <c r="Y282" s="315" t="str">
        <f t="shared" si="17"/>
        <v/>
      </c>
      <c r="Z282" s="289"/>
      <c r="AA282" s="289" t="str">
        <f>VLOOKUP(A282,'[12]LA Data'!$A$35:$F$417,6,0)</f>
        <v>WM</v>
      </c>
    </row>
    <row r="283" spans="1:27" ht="15.75">
      <c r="A283" s="309" t="s">
        <v>1170</v>
      </c>
      <c r="B283" s="309" t="s">
        <v>1171</v>
      </c>
      <c r="C283" s="309" t="s">
        <v>512</v>
      </c>
      <c r="D283" s="316" t="s">
        <v>1172</v>
      </c>
      <c r="E283" s="291">
        <f t="shared" si="18"/>
        <v>5.3404999220730005</v>
      </c>
      <c r="F283" s="291">
        <f>IF(VLOOKUP($A283,'[12]KI LA Data'!$A$6:$AF$698,F$2,0)/1000000&lt;0,"",VLOOKUP($A283,'[12]KI LA Data'!$A$6:$AF$698,F$2,0)/1000000)</f>
        <v>1.560553656787</v>
      </c>
      <c r="G283" s="291">
        <f>VLOOKUP($A283,'[12]KI LA Data'!$A$6:$AF$698,G$2,0)/1000000</f>
        <v>3.7799462652860001</v>
      </c>
      <c r="H283" s="291">
        <f>VLOOKUP($A283,'[12]KI LA Data'!$A$6:$AF$698,H$2,0)/1000000</f>
        <v>2.3018005210609997</v>
      </c>
      <c r="I283" s="291">
        <f>VLOOKUP($A283,'[12]KI LA Data'!$A$6:$AF$698,I$2,0)/1000000</f>
        <v>3.4964502953895504</v>
      </c>
      <c r="J283" s="315">
        <f>VLOOKUP($A283,'[12]KI LA Data'!$A$6:$AF$702,J$2,0)</f>
        <v>0</v>
      </c>
      <c r="K283" s="317" t="str">
        <f>IF(F283="","",IFERROR(VLOOKUP($A283,'[12]KI LA Data'!$B$6:$AF$701,K$2-K$1,0)/1000000,IF($C283="SC",F283,"")))</f>
        <v/>
      </c>
      <c r="L283" s="291" t="str">
        <f>IF(F283="","",IFERROR(VLOOKUP($A283,'[12]KI LA Data'!$C$6:$AF$701,L$2-L$1,0)/1000000,IF($C283="SD",F283,"")))</f>
        <v/>
      </c>
      <c r="M283" s="317">
        <f>IF(F283="","",IFERROR(VLOOKUP($A283,'[12]KI LA Data'!$D$6:$AF$701,M$2-M$1,0)/1000000,""))</f>
        <v>1.560553656787</v>
      </c>
      <c r="N283" s="317" t="str">
        <f>IF(F283="","",IFERROR(VLOOKUP($A283,'[12]KI LA Data'!$E$6:$AF$701,N$2-N$1,0)/1000000,""))</f>
        <v/>
      </c>
      <c r="O283" s="315" t="str">
        <f>IF(F283="","",IFERROR(VLOOKUP($A283,'[12]KI LA Data'!$F$6:$AF$701,O$2-O$1,0)/1000000,""))</f>
        <v/>
      </c>
      <c r="P283" s="317" t="str">
        <f>IFERROR(VLOOKUP($A283,'[12]KI LA Data'!$B$6:$AF$701,P$2-P$1,0)/1000000,IF($C283="SC",G283,""))</f>
        <v/>
      </c>
      <c r="Q283" s="291" t="str">
        <f>IFERROR(VLOOKUP($A283,'[12]KI LA Data'!$C$6:$AF$701,Q$2-Q$1,0)/1000000,IF($C283="SD",G283,""))</f>
        <v/>
      </c>
      <c r="R283" s="317">
        <f>IFERROR(VLOOKUP($A283,'[12]KI LA Data'!$D$6:$AF$701,R$2-R$1,0)/1000000,"")</f>
        <v>3.7799462652860001</v>
      </c>
      <c r="S283" s="317" t="str">
        <f>IFERROR(VLOOKUP($A283,'[12]KI LA Data'!$E$6:$AF$701,S$2-S$1,0)/1000000,"")</f>
        <v/>
      </c>
      <c r="T283" s="315" t="str">
        <f>IFERROR(VLOOKUP($A283,'[12]KI LA Data'!$F$6:$AF$701,T$2-T$1,0)/1000000,"")</f>
        <v/>
      </c>
      <c r="U283" s="317" t="str">
        <f t="shared" si="17"/>
        <v/>
      </c>
      <c r="V283" s="291" t="str">
        <f t="shared" si="17"/>
        <v/>
      </c>
      <c r="W283" s="317">
        <f t="shared" si="17"/>
        <v>5.3404999220730005</v>
      </c>
      <c r="X283" s="317" t="str">
        <f t="shared" si="17"/>
        <v/>
      </c>
      <c r="Y283" s="315" t="str">
        <f t="shared" si="17"/>
        <v/>
      </c>
      <c r="Z283" s="289"/>
      <c r="AA283" s="289" t="str">
        <f>VLOOKUP(A283,'[12]LA Data'!$A$35:$F$417,6,0)</f>
        <v>WM</v>
      </c>
    </row>
    <row r="284" spans="1:27" ht="15.75">
      <c r="A284" s="309" t="s">
        <v>942</v>
      </c>
      <c r="B284" s="309" t="s">
        <v>943</v>
      </c>
      <c r="C284" s="309" t="s">
        <v>726</v>
      </c>
      <c r="D284" s="316" t="s">
        <v>944</v>
      </c>
      <c r="E284" s="291">
        <f t="shared" si="18"/>
        <v>38.869079982857997</v>
      </c>
      <c r="F284" s="291">
        <f>IF(VLOOKUP($A284,'[12]KI LA Data'!$A$6:$AF$698,F$2,0)/1000000&lt;0,"",VLOOKUP($A284,'[12]KI LA Data'!$A$6:$AF$698,F$2,0)/1000000)</f>
        <v>9.6804037322620005</v>
      </c>
      <c r="G284" s="291">
        <f>VLOOKUP($A284,'[12]KI LA Data'!$A$6:$AF$698,G$2,0)/1000000</f>
        <v>29.188676250596</v>
      </c>
      <c r="H284" s="291">
        <f>VLOOKUP($A284,'[12]KI LA Data'!$A$6:$AF$698,H$2,0)/1000000</f>
        <v>-19.383198166930001</v>
      </c>
      <c r="I284" s="291">
        <f>VLOOKUP($A284,'[12]KI LA Data'!$A$6:$AF$698,I$2,0)/1000000</f>
        <v>26.999525531801304</v>
      </c>
      <c r="J284" s="315">
        <f>VLOOKUP($A284,'[12]KI LA Data'!$A$6:$AF$702,J$2,0)</f>
        <v>0.39906199999999997</v>
      </c>
      <c r="K284" s="317">
        <f>IF(F284="","",IFERROR(VLOOKUP($A284,'[12]KI LA Data'!$B$6:$AF$701,K$2-K$1,0)/1000000,IF($C284="SC",F284,"")))</f>
        <v>8.7490848428899994</v>
      </c>
      <c r="L284" s="291">
        <f>IF(F284="","",IFERROR(VLOOKUP($A284,'[12]KI LA Data'!$C$6:$AF$701,L$2-L$1,0)/1000000,IF($C284="SD",F284,"")))</f>
        <v>0.93131888937100005</v>
      </c>
      <c r="M284" s="317" t="str">
        <f>IF(F284="","",IFERROR(VLOOKUP($A284,'[12]KI LA Data'!$D$6:$AF$701,M$2-M$1,0)/1000000,""))</f>
        <v/>
      </c>
      <c r="N284" s="317" t="str">
        <f>IF(F284="","",IFERROR(VLOOKUP($A284,'[12]KI LA Data'!$E$6:$AF$701,N$2-N$1,0)/1000000,""))</f>
        <v/>
      </c>
      <c r="O284" s="315" t="str">
        <f>IF(F284="","",IFERROR(VLOOKUP($A284,'[12]KI LA Data'!$F$6:$AF$701,O$2-O$1,0)/1000000,""))</f>
        <v/>
      </c>
      <c r="P284" s="317">
        <f>IFERROR(VLOOKUP($A284,'[12]KI LA Data'!$B$6:$AF$701,P$2-P$1,0)/1000000,IF($C284="SC",G284,""))</f>
        <v>23.037868023621002</v>
      </c>
      <c r="Q284" s="291">
        <f>IFERROR(VLOOKUP($A284,'[12]KI LA Data'!$C$6:$AF$701,Q$2-Q$1,0)/1000000,IF($C284="SD",G284,""))</f>
        <v>6.1508082269740001</v>
      </c>
      <c r="R284" s="317" t="str">
        <f>IFERROR(VLOOKUP($A284,'[12]KI LA Data'!$D$6:$AF$701,R$2-R$1,0)/1000000,"")</f>
        <v/>
      </c>
      <c r="S284" s="317" t="str">
        <f>IFERROR(VLOOKUP($A284,'[12]KI LA Data'!$E$6:$AF$701,S$2-S$1,0)/1000000,"")</f>
        <v/>
      </c>
      <c r="T284" s="315" t="str">
        <f>IFERROR(VLOOKUP($A284,'[12]KI LA Data'!$F$6:$AF$701,T$2-T$1,0)/1000000,"")</f>
        <v/>
      </c>
      <c r="U284" s="317">
        <f t="shared" si="17"/>
        <v>31.786952866511001</v>
      </c>
      <c r="V284" s="291">
        <f t="shared" si="17"/>
        <v>7.0821271163450001</v>
      </c>
      <c r="W284" s="317" t="str">
        <f t="shared" si="17"/>
        <v/>
      </c>
      <c r="X284" s="317" t="str">
        <f t="shared" si="17"/>
        <v/>
      </c>
      <c r="Y284" s="315" t="str">
        <f t="shared" si="17"/>
        <v/>
      </c>
      <c r="Z284" s="289"/>
      <c r="AA284" s="289" t="str">
        <f>VLOOKUP(A284,'[12]LA Data'!$A$35:$F$417,6,0)</f>
        <v>SE</v>
      </c>
    </row>
    <row r="285" spans="1:27" ht="15.75">
      <c r="A285" s="309" t="s">
        <v>606</v>
      </c>
      <c r="B285" s="309" t="s">
        <v>11</v>
      </c>
      <c r="C285" s="309" t="s">
        <v>531</v>
      </c>
      <c r="D285" s="316" t="s">
        <v>12</v>
      </c>
      <c r="E285" s="291">
        <f t="shared" si="18"/>
        <v>36.339934654303995</v>
      </c>
      <c r="F285" s="291">
        <f>IF(VLOOKUP($A285,'[12]KI LA Data'!$A$6:$AF$698,F$2,0)/1000000&lt;0,"",VLOOKUP($A285,'[12]KI LA Data'!$A$6:$AF$698,F$2,0)/1000000)</f>
        <v>7.2169704396499998</v>
      </c>
      <c r="G285" s="291">
        <f>VLOOKUP($A285,'[12]KI LA Data'!$A$6:$AF$698,G$2,0)/1000000</f>
        <v>29.122964214653997</v>
      </c>
      <c r="H285" s="291">
        <f>VLOOKUP($A285,'[12]KI LA Data'!$A$6:$AF$698,H$2,0)/1000000</f>
        <v>-19.797203494401998</v>
      </c>
      <c r="I285" s="291">
        <f>VLOOKUP($A285,'[12]KI LA Data'!$A$6:$AF$698,I$2,0)/1000000</f>
        <v>26.938741898554952</v>
      </c>
      <c r="J285" s="315">
        <f>VLOOKUP($A285,'[12]KI LA Data'!$A$6:$AF$702,J$2,0)</f>
        <v>0.40468399999999999</v>
      </c>
      <c r="K285" s="317">
        <f>IF(F285="","",IFERROR(VLOOKUP($A285,'[12]KI LA Data'!$B$6:$AF$701,K$2-K$1,0)/1000000,IF($C285="SC",F285,"")))</f>
        <v>7.2368542883120002</v>
      </c>
      <c r="L285" s="291">
        <f>IF(F285="","",IFERROR(VLOOKUP($A285,'[12]KI LA Data'!$C$6:$AF$701,L$2-L$1,0)/1000000,IF($C285="SD",F285,"")))</f>
        <v>-1.9883848661999999E-2</v>
      </c>
      <c r="M285" s="317" t="str">
        <f>IF(F285="","",IFERROR(VLOOKUP($A285,'[12]KI LA Data'!$D$6:$AF$701,M$2-M$1,0)/1000000,""))</f>
        <v/>
      </c>
      <c r="N285" s="317" t="str">
        <f>IF(F285="","",IFERROR(VLOOKUP($A285,'[12]KI LA Data'!$E$6:$AF$701,N$2-N$1,0)/1000000,""))</f>
        <v/>
      </c>
      <c r="O285" s="315" t="str">
        <f>IF(F285="","",IFERROR(VLOOKUP($A285,'[12]KI LA Data'!$F$6:$AF$701,O$2-O$1,0)/1000000,""))</f>
        <v/>
      </c>
      <c r="P285" s="317">
        <f>IFERROR(VLOOKUP($A285,'[12]KI LA Data'!$B$6:$AF$701,P$2-P$1,0)/1000000,IF($C285="SC",G285,""))</f>
        <v>24.797856120921001</v>
      </c>
      <c r="Q285" s="291">
        <f>IFERROR(VLOOKUP($A285,'[12]KI LA Data'!$C$6:$AF$701,Q$2-Q$1,0)/1000000,IF($C285="SD",G285,""))</f>
        <v>4.3251080937329993</v>
      </c>
      <c r="R285" s="317" t="str">
        <f>IFERROR(VLOOKUP($A285,'[12]KI LA Data'!$D$6:$AF$701,R$2-R$1,0)/1000000,"")</f>
        <v/>
      </c>
      <c r="S285" s="317" t="str">
        <f>IFERROR(VLOOKUP($A285,'[12]KI LA Data'!$E$6:$AF$701,S$2-S$1,0)/1000000,"")</f>
        <v/>
      </c>
      <c r="T285" s="315" t="str">
        <f>IFERROR(VLOOKUP($A285,'[12]KI LA Data'!$F$6:$AF$701,T$2-T$1,0)/1000000,"")</f>
        <v/>
      </c>
      <c r="U285" s="317">
        <f t="shared" si="17"/>
        <v>32.034710409233</v>
      </c>
      <c r="V285" s="291">
        <f t="shared" si="17"/>
        <v>4.305224245070999</v>
      </c>
      <c r="W285" s="317" t="str">
        <f t="shared" si="17"/>
        <v/>
      </c>
      <c r="X285" s="317" t="str">
        <f t="shared" si="17"/>
        <v/>
      </c>
      <c r="Y285" s="315" t="str">
        <f t="shared" si="17"/>
        <v/>
      </c>
      <c r="Z285" s="289"/>
      <c r="AA285" s="289" t="str">
        <f>VLOOKUP(A285,'[12]LA Data'!$A$35:$F$417,6,0)</f>
        <v>WM</v>
      </c>
    </row>
    <row r="286" spans="1:27" ht="15.75">
      <c r="A286" s="309" t="s">
        <v>750</v>
      </c>
      <c r="B286" s="309" t="s">
        <v>751</v>
      </c>
      <c r="C286" s="309" t="s">
        <v>730</v>
      </c>
      <c r="D286" s="316" t="s">
        <v>752</v>
      </c>
      <c r="E286" s="291">
        <f t="shared" si="18"/>
        <v>81.919506450304993</v>
      </c>
      <c r="F286" s="291">
        <f>IF(VLOOKUP($A286,'[12]KI LA Data'!$A$6:$AF$698,F$2,0)/1000000&lt;0,"",VLOOKUP($A286,'[12]KI LA Data'!$A$6:$AF$698,F$2,0)/1000000)</f>
        <v>16.082058921611001</v>
      </c>
      <c r="G286" s="291">
        <f>VLOOKUP($A286,'[12]KI LA Data'!$A$6:$AF$698,G$2,0)/1000000</f>
        <v>65.837447528694</v>
      </c>
      <c r="H286" s="291">
        <f>VLOOKUP($A286,'[12]KI LA Data'!$A$6:$AF$698,H$2,0)/1000000</f>
        <v>50.845121884765994</v>
      </c>
      <c r="I286" s="291">
        <f>VLOOKUP($A286,'[12]KI LA Data'!$A$6:$AF$698,I$2,0)/1000000</f>
        <v>60.899638964041948</v>
      </c>
      <c r="J286" s="315">
        <f>VLOOKUP($A286,'[12]KI LA Data'!$A$6:$AF$702,J$2,0)</f>
        <v>0</v>
      </c>
      <c r="K286" s="317">
        <f>IF(F286="","",IFERROR(VLOOKUP($A286,'[12]KI LA Data'!$B$6:$AF$701,K$2-K$1,0)/1000000,IF($C286="SC",F286,"")))</f>
        <v>16.082058921611001</v>
      </c>
      <c r="L286" s="291" t="str">
        <f>IF(F286="","",IFERROR(VLOOKUP($A286,'[12]KI LA Data'!$C$6:$AF$701,L$2-L$1,0)/1000000,IF($C286="SD",F286,"")))</f>
        <v/>
      </c>
      <c r="M286" s="317" t="str">
        <f>IF(F286="","",IFERROR(VLOOKUP($A286,'[12]KI LA Data'!$D$6:$AF$701,M$2-M$1,0)/1000000,""))</f>
        <v/>
      </c>
      <c r="N286" s="317" t="str">
        <f>IF(F286="","",IFERROR(VLOOKUP($A286,'[12]KI LA Data'!$E$6:$AF$701,N$2-N$1,0)/1000000,""))</f>
        <v/>
      </c>
      <c r="O286" s="315" t="str">
        <f>IF(F286="","",IFERROR(VLOOKUP($A286,'[12]KI LA Data'!$F$6:$AF$701,O$2-O$1,0)/1000000,""))</f>
        <v/>
      </c>
      <c r="P286" s="317">
        <f>IFERROR(VLOOKUP($A286,'[12]KI LA Data'!$B$6:$AF$701,P$2-P$1,0)/1000000,IF($C286="SC",G286,""))</f>
        <v>65.837447528694</v>
      </c>
      <c r="Q286" s="291" t="str">
        <f>IFERROR(VLOOKUP($A286,'[12]KI LA Data'!$C$6:$AF$701,Q$2-Q$1,0)/1000000,IF($C286="SD",G286,""))</f>
        <v/>
      </c>
      <c r="R286" s="317" t="str">
        <f>IFERROR(VLOOKUP($A286,'[12]KI LA Data'!$D$6:$AF$701,R$2-R$1,0)/1000000,"")</f>
        <v/>
      </c>
      <c r="S286" s="317" t="str">
        <f>IFERROR(VLOOKUP($A286,'[12]KI LA Data'!$E$6:$AF$701,S$2-S$1,0)/1000000,"")</f>
        <v/>
      </c>
      <c r="T286" s="315" t="str">
        <f>IFERROR(VLOOKUP($A286,'[12]KI LA Data'!$F$6:$AF$701,T$2-T$1,0)/1000000,"")</f>
        <v/>
      </c>
      <c r="U286" s="317">
        <f t="shared" si="17"/>
        <v>81.919506450304993</v>
      </c>
      <c r="V286" s="291" t="str">
        <f t="shared" si="17"/>
        <v/>
      </c>
      <c r="W286" s="317" t="str">
        <f t="shared" si="17"/>
        <v/>
      </c>
      <c r="X286" s="317" t="str">
        <f t="shared" si="17"/>
        <v/>
      </c>
      <c r="Y286" s="315" t="str">
        <f t="shared" si="17"/>
        <v/>
      </c>
      <c r="Z286" s="289"/>
      <c r="AA286" s="289" t="str">
        <f>VLOOKUP(A286,'[12]LA Data'!$A$35:$F$417,6,0)</f>
        <v>SW</v>
      </c>
    </row>
    <row r="287" spans="1:27" ht="15.75">
      <c r="A287" s="309" t="s">
        <v>213</v>
      </c>
      <c r="B287" s="309" t="s">
        <v>214</v>
      </c>
      <c r="C287" s="309" t="s">
        <v>39</v>
      </c>
      <c r="D287" s="316" t="s">
        <v>215</v>
      </c>
      <c r="E287" s="291">
        <f t="shared" si="18"/>
        <v>1.065784004747</v>
      </c>
      <c r="F287" s="291">
        <v>0</v>
      </c>
      <c r="G287" s="291">
        <f>VLOOKUP($A287,'[12]KI LA Data'!$A$6:$AF$698,G$2,0)/1000000</f>
        <v>1.065784004747</v>
      </c>
      <c r="H287" s="291">
        <f>VLOOKUP($A287,'[12]KI LA Data'!$A$6:$AF$698,H$2,0)/1000000</f>
        <v>-11.023165332511001</v>
      </c>
      <c r="I287" s="291">
        <f>VLOOKUP($A287,'[12]KI LA Data'!$A$6:$AF$698,I$2,0)/1000000</f>
        <v>0.98585020439097504</v>
      </c>
      <c r="J287" s="315">
        <f>VLOOKUP($A287,'[12]KI LA Data'!$A$6:$AF$702,J$2,0)</f>
        <v>0.5</v>
      </c>
      <c r="K287" s="317" t="str">
        <f>IF(F287="","",IFERROR(VLOOKUP($A287,'[12]KI LA Data'!$B$6:$AF$701,K$2-K$1,0)/1000000,IF($C287="SC",F287,"")))</f>
        <v/>
      </c>
      <c r="L287" s="291">
        <f>IF(F287="","",IFERROR(VLOOKUP($A287,'[12]KI LA Data'!$C$6:$AF$701,L$2-L$1,0)/1000000,IF($C287="SD",F287,"")))</f>
        <v>0</v>
      </c>
      <c r="M287" s="317" t="str">
        <f>IF(F287="","",IFERROR(VLOOKUP($A287,'[12]KI LA Data'!$D$6:$AF$701,M$2-M$1,0)/1000000,""))</f>
        <v/>
      </c>
      <c r="N287" s="317" t="str">
        <f>IF(F287="","",IFERROR(VLOOKUP($A287,'[12]KI LA Data'!$E$6:$AF$701,N$2-N$1,0)/1000000,""))</f>
        <v/>
      </c>
      <c r="O287" s="315" t="str">
        <f>IF(F287="","",IFERROR(VLOOKUP($A287,'[12]KI LA Data'!$F$6:$AF$701,O$2-O$1,0)/1000000,""))</f>
        <v/>
      </c>
      <c r="P287" s="317" t="str">
        <f>IFERROR(VLOOKUP($A287,'[12]KI LA Data'!$B$6:$AF$701,P$2-P$1,0)/1000000,IF($C287="SC",G287,""))</f>
        <v/>
      </c>
      <c r="Q287" s="291">
        <f>IFERROR(VLOOKUP($A287,'[12]KI LA Data'!$C$6:$AF$701,Q$2-Q$1,0)/1000000,IF($C287="SD",G287,""))</f>
        <v>1.065784004747</v>
      </c>
      <c r="R287" s="317" t="str">
        <f>IFERROR(VLOOKUP($A287,'[12]KI LA Data'!$D$6:$AF$701,R$2-R$1,0)/1000000,"")</f>
        <v/>
      </c>
      <c r="S287" s="317" t="str">
        <f>IFERROR(VLOOKUP($A287,'[12]KI LA Data'!$E$6:$AF$701,S$2-S$1,0)/1000000,"")</f>
        <v/>
      </c>
      <c r="T287" s="315" t="str">
        <f>IFERROR(VLOOKUP($A287,'[12]KI LA Data'!$F$6:$AF$701,T$2-T$1,0)/1000000,"")</f>
        <v/>
      </c>
      <c r="U287" s="317" t="str">
        <f t="shared" si="17"/>
        <v/>
      </c>
      <c r="V287" s="291">
        <f t="shared" si="17"/>
        <v>1.065784004747</v>
      </c>
      <c r="W287" s="317" t="str">
        <f t="shared" si="17"/>
        <v/>
      </c>
      <c r="X287" s="317" t="str">
        <f t="shared" si="17"/>
        <v/>
      </c>
      <c r="Y287" s="315" t="str">
        <f t="shared" si="17"/>
        <v/>
      </c>
      <c r="Z287" s="289"/>
      <c r="AA287" s="289" t="str">
        <f>VLOOKUP(A287,'[12]LA Data'!$A$35:$F$417,6,0)</f>
        <v>SE</v>
      </c>
    </row>
    <row r="288" spans="1:27" ht="15.75">
      <c r="A288" s="309" t="s">
        <v>441</v>
      </c>
      <c r="B288" s="309" t="s">
        <v>442</v>
      </c>
      <c r="C288" s="309" t="s">
        <v>39</v>
      </c>
      <c r="D288" s="316" t="s">
        <v>443</v>
      </c>
      <c r="E288" s="291">
        <f t="shared" si="18"/>
        <v>2.5516299068269999</v>
      </c>
      <c r="F288" s="291">
        <v>0</v>
      </c>
      <c r="G288" s="291">
        <f>VLOOKUP($A288,'[12]KI LA Data'!$A$6:$AF$698,G$2,0)/1000000</f>
        <v>2.5516299068269999</v>
      </c>
      <c r="H288" s="291">
        <f>VLOOKUP($A288,'[12]KI LA Data'!$A$6:$AF$698,H$2,0)/1000000</f>
        <v>-25.535954017342998</v>
      </c>
      <c r="I288" s="291">
        <f>VLOOKUP($A288,'[12]KI LA Data'!$A$6:$AF$698,I$2,0)/1000000</f>
        <v>2.3602576638149748</v>
      </c>
      <c r="J288" s="315">
        <f>VLOOKUP($A288,'[12]KI LA Data'!$A$6:$AF$702,J$2,0)</f>
        <v>0.5</v>
      </c>
      <c r="K288" s="317" t="str">
        <f>IF(F288="","",IFERROR(VLOOKUP($A288,'[12]KI LA Data'!$B$6:$AF$701,K$2-K$1,0)/1000000,IF($C288="SC",F288,"")))</f>
        <v/>
      </c>
      <c r="L288" s="291">
        <f>IF(F288="","",IFERROR(VLOOKUP($A288,'[12]KI LA Data'!$C$6:$AF$701,L$2-L$1,0)/1000000,IF($C288="SD",F288,"")))</f>
        <v>0</v>
      </c>
      <c r="M288" s="317" t="str">
        <f>IF(F288="","",IFERROR(VLOOKUP($A288,'[12]KI LA Data'!$D$6:$AF$701,M$2-M$1,0)/1000000,""))</f>
        <v/>
      </c>
      <c r="N288" s="317" t="str">
        <f>IF(F288="","",IFERROR(VLOOKUP($A288,'[12]KI LA Data'!$E$6:$AF$701,N$2-N$1,0)/1000000,""))</f>
        <v/>
      </c>
      <c r="O288" s="315" t="str">
        <f>IF(F288="","",IFERROR(VLOOKUP($A288,'[12]KI LA Data'!$F$6:$AF$701,O$2-O$1,0)/1000000,""))</f>
        <v/>
      </c>
      <c r="P288" s="317" t="str">
        <f>IFERROR(VLOOKUP($A288,'[12]KI LA Data'!$B$6:$AF$701,P$2-P$1,0)/1000000,IF($C288="SC",G288,""))</f>
        <v/>
      </c>
      <c r="Q288" s="291">
        <f>IFERROR(VLOOKUP($A288,'[12]KI LA Data'!$C$6:$AF$701,Q$2-Q$1,0)/1000000,IF($C288="SD",G288,""))</f>
        <v>2.5516299068269999</v>
      </c>
      <c r="R288" s="317" t="str">
        <f>IFERROR(VLOOKUP($A288,'[12]KI LA Data'!$D$6:$AF$701,R$2-R$1,0)/1000000,"")</f>
        <v/>
      </c>
      <c r="S288" s="317" t="str">
        <f>IFERROR(VLOOKUP($A288,'[12]KI LA Data'!$E$6:$AF$701,S$2-S$1,0)/1000000,"")</f>
        <v/>
      </c>
      <c r="T288" s="315" t="str">
        <f>IFERROR(VLOOKUP($A288,'[12]KI LA Data'!$F$6:$AF$701,T$2-T$1,0)/1000000,"")</f>
        <v/>
      </c>
      <c r="U288" s="317" t="str">
        <f t="shared" si="17"/>
        <v/>
      </c>
      <c r="V288" s="291">
        <f t="shared" si="17"/>
        <v>2.5516299068269999</v>
      </c>
      <c r="W288" s="317" t="str">
        <f t="shared" si="17"/>
        <v/>
      </c>
      <c r="X288" s="317" t="str">
        <f t="shared" si="17"/>
        <v/>
      </c>
      <c r="Y288" s="315" t="str">
        <f t="shared" si="17"/>
        <v/>
      </c>
      <c r="Z288" s="289"/>
      <c r="AA288" s="289" t="str">
        <f>VLOOKUP(A288,'[12]LA Data'!$A$35:$F$417,6,0)</f>
        <v>EE</v>
      </c>
    </row>
    <row r="289" spans="1:27" ht="15.75">
      <c r="A289" s="309" t="s">
        <v>804</v>
      </c>
      <c r="B289" s="309" t="s">
        <v>805</v>
      </c>
      <c r="C289" s="309" t="s">
        <v>39</v>
      </c>
      <c r="D289" s="316" t="s">
        <v>806</v>
      </c>
      <c r="E289" s="291">
        <f t="shared" si="18"/>
        <v>2.7710935545820004</v>
      </c>
      <c r="F289" s="291">
        <f>IF(VLOOKUP($A289,'[12]KI LA Data'!$A$6:$AF$698,F$2,0)/1000000&lt;0,"",VLOOKUP($A289,'[12]KI LA Data'!$A$6:$AF$698,F$2,0)/1000000)</f>
        <v>0.33836724794199996</v>
      </c>
      <c r="G289" s="291">
        <f>VLOOKUP($A289,'[12]KI LA Data'!$A$6:$AF$698,G$2,0)/1000000</f>
        <v>2.4327263066400002</v>
      </c>
      <c r="H289" s="291">
        <f>VLOOKUP($A289,'[12]KI LA Data'!$A$6:$AF$698,H$2,0)/1000000</f>
        <v>-6.3929438241180003</v>
      </c>
      <c r="I289" s="291">
        <f>VLOOKUP($A289,'[12]KI LA Data'!$A$6:$AF$698,I$2,0)/1000000</f>
        <v>2.2502718336420005</v>
      </c>
      <c r="J289" s="315">
        <f>VLOOKUP($A289,'[12]KI LA Data'!$A$6:$AF$702,J$2,0)</f>
        <v>0.5</v>
      </c>
      <c r="K289" s="317" t="str">
        <f>IF(F289="","",IFERROR(VLOOKUP($A289,'[12]KI LA Data'!$B$6:$AF$701,K$2-K$1,0)/1000000,IF($C289="SC",F289,"")))</f>
        <v/>
      </c>
      <c r="L289" s="291">
        <f>IF(F289="","",IFERROR(VLOOKUP($A289,'[12]KI LA Data'!$C$6:$AF$701,L$2-L$1,0)/1000000,IF($C289="SD",F289,"")))</f>
        <v>0.33836724794199996</v>
      </c>
      <c r="M289" s="317" t="str">
        <f>IF(F289="","",IFERROR(VLOOKUP($A289,'[12]KI LA Data'!$D$6:$AF$701,M$2-M$1,0)/1000000,""))</f>
        <v/>
      </c>
      <c r="N289" s="317" t="str">
        <f>IF(F289="","",IFERROR(VLOOKUP($A289,'[12]KI LA Data'!$E$6:$AF$701,N$2-N$1,0)/1000000,""))</f>
        <v/>
      </c>
      <c r="O289" s="315" t="str">
        <f>IF(F289="","",IFERROR(VLOOKUP($A289,'[12]KI LA Data'!$F$6:$AF$701,O$2-O$1,0)/1000000,""))</f>
        <v/>
      </c>
      <c r="P289" s="317" t="str">
        <f>IFERROR(VLOOKUP($A289,'[12]KI LA Data'!$B$6:$AF$701,P$2-P$1,0)/1000000,IF($C289="SC",G289,""))</f>
        <v/>
      </c>
      <c r="Q289" s="291">
        <f>IFERROR(VLOOKUP($A289,'[12]KI LA Data'!$C$6:$AF$701,Q$2-Q$1,0)/1000000,IF($C289="SD",G289,""))</f>
        <v>2.4327263066400002</v>
      </c>
      <c r="R289" s="317" t="str">
        <f>IFERROR(VLOOKUP($A289,'[12]KI LA Data'!$D$6:$AF$701,R$2-R$1,0)/1000000,"")</f>
        <v/>
      </c>
      <c r="S289" s="317" t="str">
        <f>IFERROR(VLOOKUP($A289,'[12]KI LA Data'!$E$6:$AF$701,S$2-S$1,0)/1000000,"")</f>
        <v/>
      </c>
      <c r="T289" s="315" t="str">
        <f>IFERROR(VLOOKUP($A289,'[12]KI LA Data'!$F$6:$AF$701,T$2-T$1,0)/1000000,"")</f>
        <v/>
      </c>
      <c r="U289" s="317" t="str">
        <f t="shared" si="17"/>
        <v/>
      </c>
      <c r="V289" s="291">
        <f t="shared" si="17"/>
        <v>2.7710935545820004</v>
      </c>
      <c r="W289" s="317" t="str">
        <f t="shared" si="17"/>
        <v/>
      </c>
      <c r="X289" s="317" t="str">
        <f t="shared" si="17"/>
        <v/>
      </c>
      <c r="Y289" s="315" t="str">
        <f t="shared" si="17"/>
        <v/>
      </c>
      <c r="Z289" s="289"/>
      <c r="AA289" s="289" t="str">
        <f>VLOOKUP(A289,'[12]LA Data'!$A$35:$F$417,6,0)</f>
        <v>EM</v>
      </c>
    </row>
    <row r="290" spans="1:27" ht="15.75">
      <c r="A290" s="309" t="s">
        <v>819</v>
      </c>
      <c r="B290" s="309" t="s">
        <v>820</v>
      </c>
      <c r="C290" s="309" t="s">
        <v>726</v>
      </c>
      <c r="D290" s="316" t="s">
        <v>821</v>
      </c>
      <c r="E290" s="291">
        <f t="shared" si="18"/>
        <v>46.205493712512002</v>
      </c>
      <c r="F290" s="291">
        <f>IF(VLOOKUP($A290,'[12]KI LA Data'!$A$6:$AF$698,F$2,0)/1000000&lt;0,"",VLOOKUP($A290,'[12]KI LA Data'!$A$6:$AF$698,F$2,0)/1000000)</f>
        <v>9.8987001339069991</v>
      </c>
      <c r="G290" s="291">
        <f>VLOOKUP($A290,'[12]KI LA Data'!$A$6:$AF$698,G$2,0)/1000000</f>
        <v>36.306793578605003</v>
      </c>
      <c r="H290" s="291">
        <f>VLOOKUP($A290,'[12]KI LA Data'!$A$6:$AF$698,H$2,0)/1000000</f>
        <v>-25.873971724457</v>
      </c>
      <c r="I290" s="291">
        <f>VLOOKUP($A290,'[12]KI LA Data'!$A$6:$AF$698,I$2,0)/1000000</f>
        <v>33.583784060209631</v>
      </c>
      <c r="J290" s="315">
        <f>VLOOKUP($A290,'[12]KI LA Data'!$A$6:$AF$702,J$2,0)</f>
        <v>0.41610900000000001</v>
      </c>
      <c r="K290" s="317">
        <f>IF(F290="","",IFERROR(VLOOKUP($A290,'[12]KI LA Data'!$B$6:$AF$701,K$2-K$1,0)/1000000,IF($C290="SC",F290,"")))</f>
        <v>10.534463515578</v>
      </c>
      <c r="L290" s="291">
        <f>IF(F290="","",IFERROR(VLOOKUP($A290,'[12]KI LA Data'!$C$6:$AF$701,L$2-L$1,0)/1000000,IF($C290="SD",F290,"")))</f>
        <v>-0.63576338167099999</v>
      </c>
      <c r="M290" s="317" t="str">
        <f>IF(F290="","",IFERROR(VLOOKUP($A290,'[12]KI LA Data'!$D$6:$AF$701,M$2-M$1,0)/1000000,""))</f>
        <v/>
      </c>
      <c r="N290" s="317" t="str">
        <f>IF(F290="","",IFERROR(VLOOKUP($A290,'[12]KI LA Data'!$E$6:$AF$701,N$2-N$1,0)/1000000,""))</f>
        <v/>
      </c>
      <c r="O290" s="315" t="str">
        <f>IF(F290="","",IFERROR(VLOOKUP($A290,'[12]KI LA Data'!$F$6:$AF$701,O$2-O$1,0)/1000000,""))</f>
        <v/>
      </c>
      <c r="P290" s="317">
        <f>IFERROR(VLOOKUP($A290,'[12]KI LA Data'!$B$6:$AF$701,P$2-P$1,0)/1000000,IF($C290="SC",G290,""))</f>
        <v>30.241800996519</v>
      </c>
      <c r="Q290" s="291">
        <f>IFERROR(VLOOKUP($A290,'[12]KI LA Data'!$C$6:$AF$701,Q$2-Q$1,0)/1000000,IF($C290="SD",G290,""))</f>
        <v>6.064992582086</v>
      </c>
      <c r="R290" s="317" t="str">
        <f>IFERROR(VLOOKUP($A290,'[12]KI LA Data'!$D$6:$AF$701,R$2-R$1,0)/1000000,"")</f>
        <v/>
      </c>
      <c r="S290" s="317" t="str">
        <f>IFERROR(VLOOKUP($A290,'[12]KI LA Data'!$E$6:$AF$701,S$2-S$1,0)/1000000,"")</f>
        <v/>
      </c>
      <c r="T290" s="315" t="str">
        <f>IFERROR(VLOOKUP($A290,'[12]KI LA Data'!$F$6:$AF$701,T$2-T$1,0)/1000000,"")</f>
        <v/>
      </c>
      <c r="U290" s="317">
        <f t="shared" si="17"/>
        <v>40.776264512097001</v>
      </c>
      <c r="V290" s="291">
        <f t="shared" si="17"/>
        <v>5.4292292004149996</v>
      </c>
      <c r="W290" s="317" t="str">
        <f t="shared" si="17"/>
        <v/>
      </c>
      <c r="X290" s="317" t="str">
        <f t="shared" si="17"/>
        <v/>
      </c>
      <c r="Y290" s="315" t="str">
        <f t="shared" si="17"/>
        <v/>
      </c>
      <c r="Z290" s="289"/>
      <c r="AA290" s="289" t="str">
        <f>VLOOKUP(A290,'[12]LA Data'!$A$35:$F$417,6,0)</f>
        <v>SW</v>
      </c>
    </row>
    <row r="291" spans="1:27" ht="15.75">
      <c r="A291" s="309" t="s">
        <v>957</v>
      </c>
      <c r="B291" s="309" t="s">
        <v>958</v>
      </c>
      <c r="C291" s="309" t="s">
        <v>39</v>
      </c>
      <c r="D291" s="316" t="s">
        <v>959</v>
      </c>
      <c r="E291" s="291">
        <f t="shared" si="18"/>
        <v>1.8587667020399998</v>
      </c>
      <c r="F291" s="291">
        <v>0</v>
      </c>
      <c r="G291" s="291">
        <f>VLOOKUP($A291,'[12]KI LA Data'!$A$6:$AF$698,G$2,0)/1000000</f>
        <v>1.8587667020399998</v>
      </c>
      <c r="H291" s="291">
        <f>VLOOKUP($A291,'[12]KI LA Data'!$A$6:$AF$698,H$2,0)/1000000</f>
        <v>-11.728491276611001</v>
      </c>
      <c r="I291" s="291">
        <f>VLOOKUP($A291,'[12]KI LA Data'!$A$6:$AF$698,I$2,0)/1000000</f>
        <v>1.7193591993869999</v>
      </c>
      <c r="J291" s="315">
        <f>VLOOKUP($A291,'[12]KI LA Data'!$A$6:$AF$702,J$2,0)</f>
        <v>0.5</v>
      </c>
      <c r="K291" s="317" t="str">
        <f>IF(F291="","",IFERROR(VLOOKUP($A291,'[12]KI LA Data'!$B$6:$AF$701,K$2-K$1,0)/1000000,IF($C291="SC",F291,"")))</f>
        <v/>
      </c>
      <c r="L291" s="291">
        <f>IF(F291="","",IFERROR(VLOOKUP($A291,'[12]KI LA Data'!$C$6:$AF$701,L$2-L$1,0)/1000000,IF($C291="SD",F291,"")))</f>
        <v>0</v>
      </c>
      <c r="M291" s="317" t="str">
        <f>IF(F291="","",IFERROR(VLOOKUP($A291,'[12]KI LA Data'!$D$6:$AF$701,M$2-M$1,0)/1000000,""))</f>
        <v/>
      </c>
      <c r="N291" s="317" t="str">
        <f>IF(F291="","",IFERROR(VLOOKUP($A291,'[12]KI LA Data'!$E$6:$AF$701,N$2-N$1,0)/1000000,""))</f>
        <v/>
      </c>
      <c r="O291" s="315" t="str">
        <f>IF(F291="","",IFERROR(VLOOKUP($A291,'[12]KI LA Data'!$F$6:$AF$701,O$2-O$1,0)/1000000,""))</f>
        <v/>
      </c>
      <c r="P291" s="317" t="str">
        <f>IFERROR(VLOOKUP($A291,'[12]KI LA Data'!$B$6:$AF$701,P$2-P$1,0)/1000000,IF($C291="SC",G291,""))</f>
        <v/>
      </c>
      <c r="Q291" s="291">
        <f>IFERROR(VLOOKUP($A291,'[12]KI LA Data'!$C$6:$AF$701,Q$2-Q$1,0)/1000000,IF($C291="SD",G291,""))</f>
        <v>1.8587667020399998</v>
      </c>
      <c r="R291" s="317" t="str">
        <f>IFERROR(VLOOKUP($A291,'[12]KI LA Data'!$D$6:$AF$701,R$2-R$1,0)/1000000,"")</f>
        <v/>
      </c>
      <c r="S291" s="317" t="str">
        <f>IFERROR(VLOOKUP($A291,'[12]KI LA Data'!$E$6:$AF$701,S$2-S$1,0)/1000000,"")</f>
        <v/>
      </c>
      <c r="T291" s="315" t="str">
        <f>IFERROR(VLOOKUP($A291,'[12]KI LA Data'!$F$6:$AF$701,T$2-T$1,0)/1000000,"")</f>
        <v/>
      </c>
      <c r="U291" s="317" t="str">
        <f t="shared" si="17"/>
        <v/>
      </c>
      <c r="V291" s="291">
        <f t="shared" si="17"/>
        <v>1.8587667020399998</v>
      </c>
      <c r="W291" s="317" t="str">
        <f t="shared" si="17"/>
        <v/>
      </c>
      <c r="X291" s="317" t="str">
        <f t="shared" si="17"/>
        <v/>
      </c>
      <c r="Y291" s="315" t="str">
        <f t="shared" si="17"/>
        <v/>
      </c>
      <c r="Z291" s="289"/>
      <c r="AA291" s="289" t="str">
        <f>VLOOKUP(A291,'[12]LA Data'!$A$35:$F$417,6,0)</f>
        <v>SW</v>
      </c>
    </row>
    <row r="292" spans="1:27" ht="15.75">
      <c r="A292" s="309" t="s">
        <v>267</v>
      </c>
      <c r="B292" s="309" t="s">
        <v>268</v>
      </c>
      <c r="C292" s="309" t="s">
        <v>39</v>
      </c>
      <c r="D292" s="316" t="s">
        <v>269</v>
      </c>
      <c r="E292" s="291">
        <f t="shared" si="18"/>
        <v>3.9182938648750003</v>
      </c>
      <c r="F292" s="291">
        <f>IF(VLOOKUP($A292,'[12]KI LA Data'!$A$6:$AF$698,F$2,0)/1000000&lt;0,"",VLOOKUP($A292,'[12]KI LA Data'!$A$6:$AF$698,F$2,0)/1000000)</f>
        <v>0.69329465443899996</v>
      </c>
      <c r="G292" s="291">
        <f>VLOOKUP($A292,'[12]KI LA Data'!$A$6:$AF$698,G$2,0)/1000000</f>
        <v>3.2249992104360001</v>
      </c>
      <c r="H292" s="291">
        <f>VLOOKUP($A292,'[12]KI LA Data'!$A$6:$AF$698,H$2,0)/1000000</f>
        <v>-5.3390595564960002</v>
      </c>
      <c r="I292" s="291">
        <f>VLOOKUP($A292,'[12]KI LA Data'!$A$6:$AF$698,I$2,0)/1000000</f>
        <v>2.9831242696533002</v>
      </c>
      <c r="J292" s="315">
        <f>VLOOKUP($A292,'[12]KI LA Data'!$A$6:$AF$702,J$2,0)</f>
        <v>0.5</v>
      </c>
      <c r="K292" s="317" t="str">
        <f>IF(F292="","",IFERROR(VLOOKUP($A292,'[12]KI LA Data'!$B$6:$AF$701,K$2-K$1,0)/1000000,IF($C292="SC",F292,"")))</f>
        <v/>
      </c>
      <c r="L292" s="291">
        <f>IF(F292="","",IFERROR(VLOOKUP($A292,'[12]KI LA Data'!$C$6:$AF$701,L$2-L$1,0)/1000000,IF($C292="SD",F292,"")))</f>
        <v>0.69329465443899996</v>
      </c>
      <c r="M292" s="317" t="str">
        <f>IF(F292="","",IFERROR(VLOOKUP($A292,'[12]KI LA Data'!$D$6:$AF$701,M$2-M$1,0)/1000000,""))</f>
        <v/>
      </c>
      <c r="N292" s="317" t="str">
        <f>IF(F292="","",IFERROR(VLOOKUP($A292,'[12]KI LA Data'!$E$6:$AF$701,N$2-N$1,0)/1000000,""))</f>
        <v/>
      </c>
      <c r="O292" s="315" t="str">
        <f>IF(F292="","",IFERROR(VLOOKUP($A292,'[12]KI LA Data'!$F$6:$AF$701,O$2-O$1,0)/1000000,""))</f>
        <v/>
      </c>
      <c r="P292" s="317" t="str">
        <f>IFERROR(VLOOKUP($A292,'[12]KI LA Data'!$B$6:$AF$701,P$2-P$1,0)/1000000,IF($C292="SC",G292,""))</f>
        <v/>
      </c>
      <c r="Q292" s="291">
        <f>IFERROR(VLOOKUP($A292,'[12]KI LA Data'!$C$6:$AF$701,Q$2-Q$1,0)/1000000,IF($C292="SD",G292,""))</f>
        <v>3.2249992104360001</v>
      </c>
      <c r="R292" s="317" t="str">
        <f>IFERROR(VLOOKUP($A292,'[12]KI LA Data'!$D$6:$AF$701,R$2-R$1,0)/1000000,"")</f>
        <v/>
      </c>
      <c r="S292" s="317" t="str">
        <f>IFERROR(VLOOKUP($A292,'[12]KI LA Data'!$E$6:$AF$701,S$2-S$1,0)/1000000,"")</f>
        <v/>
      </c>
      <c r="T292" s="315" t="str">
        <f>IFERROR(VLOOKUP($A292,'[12]KI LA Data'!$F$6:$AF$701,T$2-T$1,0)/1000000,"")</f>
        <v/>
      </c>
      <c r="U292" s="317" t="str">
        <f t="shared" si="17"/>
        <v/>
      </c>
      <c r="V292" s="291">
        <f t="shared" si="17"/>
        <v>3.9182938648750003</v>
      </c>
      <c r="W292" s="317" t="str">
        <f t="shared" si="17"/>
        <v/>
      </c>
      <c r="X292" s="317" t="str">
        <f t="shared" si="17"/>
        <v/>
      </c>
      <c r="Y292" s="315" t="str">
        <f t="shared" si="17"/>
        <v/>
      </c>
      <c r="Z292" s="289"/>
      <c r="AA292" s="289" t="str">
        <f>VLOOKUP(A292,'[12]LA Data'!$A$35:$F$417,6,0)</f>
        <v>EM</v>
      </c>
    </row>
    <row r="293" spans="1:27" ht="15.75">
      <c r="A293" s="309" t="s">
        <v>270</v>
      </c>
      <c r="B293" s="309" t="s">
        <v>271</v>
      </c>
      <c r="C293" s="309" t="s">
        <v>39</v>
      </c>
      <c r="D293" s="316" t="s">
        <v>272</v>
      </c>
      <c r="E293" s="291">
        <f t="shared" si="18"/>
        <v>4.0293092870530005</v>
      </c>
      <c r="F293" s="291">
        <f>IF(VLOOKUP($A293,'[12]KI LA Data'!$A$6:$AF$698,F$2,0)/1000000&lt;0,"",VLOOKUP($A293,'[12]KI LA Data'!$A$6:$AF$698,F$2,0)/1000000)</f>
        <v>0.49246518862499999</v>
      </c>
      <c r="G293" s="291">
        <f>VLOOKUP($A293,'[12]KI LA Data'!$A$6:$AF$698,G$2,0)/1000000</f>
        <v>3.5368440984280003</v>
      </c>
      <c r="H293" s="291">
        <f>VLOOKUP($A293,'[12]KI LA Data'!$A$6:$AF$698,H$2,0)/1000000</f>
        <v>-12.832094290939999</v>
      </c>
      <c r="I293" s="291">
        <f>VLOOKUP($A293,'[12]KI LA Data'!$A$6:$AF$698,I$2,0)/1000000</f>
        <v>3.2715807910459005</v>
      </c>
      <c r="J293" s="315">
        <f>VLOOKUP($A293,'[12]KI LA Data'!$A$6:$AF$702,J$2,0)</f>
        <v>0.5</v>
      </c>
      <c r="K293" s="317" t="str">
        <f>IF(F293="","",IFERROR(VLOOKUP($A293,'[12]KI LA Data'!$B$6:$AF$701,K$2-K$1,0)/1000000,IF($C293="SC",F293,"")))</f>
        <v/>
      </c>
      <c r="L293" s="291">
        <f>IF(F293="","",IFERROR(VLOOKUP($A293,'[12]KI LA Data'!$C$6:$AF$701,L$2-L$1,0)/1000000,IF($C293="SD",F293,"")))</f>
        <v>0.49246518862499999</v>
      </c>
      <c r="M293" s="317" t="str">
        <f>IF(F293="","",IFERROR(VLOOKUP($A293,'[12]KI LA Data'!$D$6:$AF$701,M$2-M$1,0)/1000000,""))</f>
        <v/>
      </c>
      <c r="N293" s="317" t="str">
        <f>IF(F293="","",IFERROR(VLOOKUP($A293,'[12]KI LA Data'!$E$6:$AF$701,N$2-N$1,0)/1000000,""))</f>
        <v/>
      </c>
      <c r="O293" s="315" t="str">
        <f>IF(F293="","",IFERROR(VLOOKUP($A293,'[12]KI LA Data'!$F$6:$AF$701,O$2-O$1,0)/1000000,""))</f>
        <v/>
      </c>
      <c r="P293" s="317" t="str">
        <f>IFERROR(VLOOKUP($A293,'[12]KI LA Data'!$B$6:$AF$701,P$2-P$1,0)/1000000,IF($C293="SC",G293,""))</f>
        <v/>
      </c>
      <c r="Q293" s="291">
        <f>IFERROR(VLOOKUP($A293,'[12]KI LA Data'!$C$6:$AF$701,Q$2-Q$1,0)/1000000,IF($C293="SD",G293,""))</f>
        <v>3.5368440984280003</v>
      </c>
      <c r="R293" s="317" t="str">
        <f>IFERROR(VLOOKUP($A293,'[12]KI LA Data'!$D$6:$AF$701,R$2-R$1,0)/1000000,"")</f>
        <v/>
      </c>
      <c r="S293" s="317" t="str">
        <f>IFERROR(VLOOKUP($A293,'[12]KI LA Data'!$E$6:$AF$701,S$2-S$1,0)/1000000,"")</f>
        <v/>
      </c>
      <c r="T293" s="315" t="str">
        <f>IFERROR(VLOOKUP($A293,'[12]KI LA Data'!$F$6:$AF$701,T$2-T$1,0)/1000000,"")</f>
        <v/>
      </c>
      <c r="U293" s="317" t="str">
        <f t="shared" si="17"/>
        <v/>
      </c>
      <c r="V293" s="291">
        <f t="shared" si="17"/>
        <v>4.0293092870530005</v>
      </c>
      <c r="W293" s="317" t="str">
        <f t="shared" si="17"/>
        <v/>
      </c>
      <c r="X293" s="317" t="str">
        <f t="shared" si="17"/>
        <v/>
      </c>
      <c r="Y293" s="315" t="str">
        <f t="shared" si="17"/>
        <v/>
      </c>
      <c r="Z293" s="289"/>
      <c r="AA293" s="289" t="str">
        <f>VLOOKUP(A293,'[12]LA Data'!$A$35:$F$417,6,0)</f>
        <v>EM</v>
      </c>
    </row>
    <row r="294" spans="1:27" ht="15.75">
      <c r="A294" s="309" t="s">
        <v>780</v>
      </c>
      <c r="B294" s="309" t="s">
        <v>781</v>
      </c>
      <c r="C294" s="309" t="s">
        <v>39</v>
      </c>
      <c r="D294" s="316" t="s">
        <v>782</v>
      </c>
      <c r="E294" s="291">
        <f t="shared" si="18"/>
        <v>2.167979219972</v>
      </c>
      <c r="F294" s="291">
        <v>0</v>
      </c>
      <c r="G294" s="291">
        <f>VLOOKUP($A294,'[12]KI LA Data'!$A$6:$AF$698,G$2,0)/1000000</f>
        <v>2.167979219972</v>
      </c>
      <c r="H294" s="291">
        <f>VLOOKUP($A294,'[12]KI LA Data'!$A$6:$AF$698,H$2,0)/1000000</f>
        <v>-14.664883513626</v>
      </c>
      <c r="I294" s="291">
        <f>VLOOKUP($A294,'[12]KI LA Data'!$A$6:$AF$698,I$2,0)/1000000</f>
        <v>2.0053807784741</v>
      </c>
      <c r="J294" s="315">
        <f>VLOOKUP($A294,'[12]KI LA Data'!$A$6:$AF$702,J$2,0)</f>
        <v>0.5</v>
      </c>
      <c r="K294" s="317" t="str">
        <f>IF(F294="","",IFERROR(VLOOKUP($A294,'[12]KI LA Data'!$B$6:$AF$701,K$2-K$1,0)/1000000,IF($C294="SC",F294,"")))</f>
        <v/>
      </c>
      <c r="L294" s="291">
        <f>IF(F294="","",IFERROR(VLOOKUP($A294,'[12]KI LA Data'!$C$6:$AF$701,L$2-L$1,0)/1000000,IF($C294="SD",F294,"")))</f>
        <v>0</v>
      </c>
      <c r="M294" s="317" t="str">
        <f>IF(F294="","",IFERROR(VLOOKUP($A294,'[12]KI LA Data'!$D$6:$AF$701,M$2-M$1,0)/1000000,""))</f>
        <v/>
      </c>
      <c r="N294" s="317" t="str">
        <f>IF(F294="","",IFERROR(VLOOKUP($A294,'[12]KI LA Data'!$E$6:$AF$701,N$2-N$1,0)/1000000,""))</f>
        <v/>
      </c>
      <c r="O294" s="315" t="str">
        <f>IF(F294="","",IFERROR(VLOOKUP($A294,'[12]KI LA Data'!$F$6:$AF$701,O$2-O$1,0)/1000000,""))</f>
        <v/>
      </c>
      <c r="P294" s="317" t="str">
        <f>IFERROR(VLOOKUP($A294,'[12]KI LA Data'!$B$6:$AF$701,P$2-P$1,0)/1000000,IF($C294="SC",G294,""))</f>
        <v/>
      </c>
      <c r="Q294" s="291">
        <f>IFERROR(VLOOKUP($A294,'[12]KI LA Data'!$C$6:$AF$701,Q$2-Q$1,0)/1000000,IF($C294="SD",G294,""))</f>
        <v>2.167979219972</v>
      </c>
      <c r="R294" s="317" t="str">
        <f>IFERROR(VLOOKUP($A294,'[12]KI LA Data'!$D$6:$AF$701,R$2-R$1,0)/1000000,"")</f>
        <v/>
      </c>
      <c r="S294" s="317" t="str">
        <f>IFERROR(VLOOKUP($A294,'[12]KI LA Data'!$E$6:$AF$701,S$2-S$1,0)/1000000,"")</f>
        <v/>
      </c>
      <c r="T294" s="315" t="str">
        <f>IFERROR(VLOOKUP($A294,'[12]KI LA Data'!$F$6:$AF$701,T$2-T$1,0)/1000000,"")</f>
        <v/>
      </c>
      <c r="U294" s="317" t="str">
        <f t="shared" si="17"/>
        <v/>
      </c>
      <c r="V294" s="291">
        <f t="shared" si="17"/>
        <v>2.167979219972</v>
      </c>
      <c r="W294" s="317" t="str">
        <f t="shared" si="17"/>
        <v/>
      </c>
      <c r="X294" s="317" t="str">
        <f t="shared" si="17"/>
        <v/>
      </c>
      <c r="Y294" s="315" t="str">
        <f t="shared" si="17"/>
        <v/>
      </c>
      <c r="Z294" s="289"/>
      <c r="AA294" s="289" t="str">
        <f>VLOOKUP(A294,'[12]LA Data'!$A$35:$F$417,6,0)</f>
        <v>NW</v>
      </c>
    </row>
    <row r="295" spans="1:27" ht="15.75">
      <c r="A295" s="309" t="s">
        <v>291</v>
      </c>
      <c r="B295" s="309" t="s">
        <v>292</v>
      </c>
      <c r="C295" s="309" t="s">
        <v>39</v>
      </c>
      <c r="D295" s="316" t="s">
        <v>293</v>
      </c>
      <c r="E295" s="291">
        <f t="shared" si="18"/>
        <v>3.4255800592700001</v>
      </c>
      <c r="F295" s="291">
        <f>IF(VLOOKUP($A295,'[12]KI LA Data'!$A$6:$AF$698,F$2,0)/1000000&lt;0,"",VLOOKUP($A295,'[12]KI LA Data'!$A$6:$AF$698,F$2,0)/1000000)</f>
        <v>0.41678138837700002</v>
      </c>
      <c r="G295" s="291">
        <f>VLOOKUP($A295,'[12]KI LA Data'!$A$6:$AF$698,G$2,0)/1000000</f>
        <v>3.0087986708929999</v>
      </c>
      <c r="H295" s="291">
        <f>VLOOKUP($A295,'[12]KI LA Data'!$A$6:$AF$698,H$2,0)/1000000</f>
        <v>-7.9115094557000001</v>
      </c>
      <c r="I295" s="291">
        <f>VLOOKUP($A295,'[12]KI LA Data'!$A$6:$AF$698,I$2,0)/1000000</f>
        <v>2.7831387705760249</v>
      </c>
      <c r="J295" s="315">
        <f>VLOOKUP($A295,'[12]KI LA Data'!$A$6:$AF$702,J$2,0)</f>
        <v>0.5</v>
      </c>
      <c r="K295" s="317" t="str">
        <f>IF(F295="","",IFERROR(VLOOKUP($A295,'[12]KI LA Data'!$B$6:$AF$701,K$2-K$1,0)/1000000,IF($C295="SC",F295,"")))</f>
        <v/>
      </c>
      <c r="L295" s="291">
        <f>IF(F295="","",IFERROR(VLOOKUP($A295,'[12]KI LA Data'!$C$6:$AF$701,L$2-L$1,0)/1000000,IF($C295="SD",F295,"")))</f>
        <v>0.41678138837700002</v>
      </c>
      <c r="M295" s="317" t="str">
        <f>IF(F295="","",IFERROR(VLOOKUP($A295,'[12]KI LA Data'!$D$6:$AF$701,M$2-M$1,0)/1000000,""))</f>
        <v/>
      </c>
      <c r="N295" s="317" t="str">
        <f>IF(F295="","",IFERROR(VLOOKUP($A295,'[12]KI LA Data'!$E$6:$AF$701,N$2-N$1,0)/1000000,""))</f>
        <v/>
      </c>
      <c r="O295" s="315" t="str">
        <f>IF(F295="","",IFERROR(VLOOKUP($A295,'[12]KI LA Data'!$F$6:$AF$701,O$2-O$1,0)/1000000,""))</f>
        <v/>
      </c>
      <c r="P295" s="317" t="str">
        <f>IFERROR(VLOOKUP($A295,'[12]KI LA Data'!$B$6:$AF$701,P$2-P$1,0)/1000000,IF($C295="SC",G295,""))</f>
        <v/>
      </c>
      <c r="Q295" s="291">
        <f>IFERROR(VLOOKUP($A295,'[12]KI LA Data'!$C$6:$AF$701,Q$2-Q$1,0)/1000000,IF($C295="SD",G295,""))</f>
        <v>3.0087986708929999</v>
      </c>
      <c r="R295" s="317" t="str">
        <f>IFERROR(VLOOKUP($A295,'[12]KI LA Data'!$D$6:$AF$701,R$2-R$1,0)/1000000,"")</f>
        <v/>
      </c>
      <c r="S295" s="317" t="str">
        <f>IFERROR(VLOOKUP($A295,'[12]KI LA Data'!$E$6:$AF$701,S$2-S$1,0)/1000000,"")</f>
        <v/>
      </c>
      <c r="T295" s="315" t="str">
        <f>IFERROR(VLOOKUP($A295,'[12]KI LA Data'!$F$6:$AF$701,T$2-T$1,0)/1000000,"")</f>
        <v/>
      </c>
      <c r="U295" s="317" t="str">
        <f t="shared" si="17"/>
        <v/>
      </c>
      <c r="V295" s="291">
        <f t="shared" si="17"/>
        <v>3.4255800592700001</v>
      </c>
      <c r="W295" s="317" t="str">
        <f t="shared" si="17"/>
        <v/>
      </c>
      <c r="X295" s="317" t="str">
        <f t="shared" si="17"/>
        <v/>
      </c>
      <c r="Y295" s="315" t="str">
        <f t="shared" si="17"/>
        <v/>
      </c>
      <c r="Z295" s="289"/>
      <c r="AA295" s="289" t="str">
        <f>VLOOKUP(A295,'[12]LA Data'!$A$35:$F$417,6,0)</f>
        <v>EE</v>
      </c>
    </row>
    <row r="296" spans="1:27" ht="15.75">
      <c r="A296" s="309" t="s">
        <v>315</v>
      </c>
      <c r="B296" s="309" t="s">
        <v>316</v>
      </c>
      <c r="C296" s="309" t="s">
        <v>39</v>
      </c>
      <c r="D296" s="316" t="s">
        <v>317</v>
      </c>
      <c r="E296" s="291">
        <f t="shared" si="18"/>
        <v>1.8177587770249999</v>
      </c>
      <c r="F296" s="291">
        <v>0</v>
      </c>
      <c r="G296" s="291">
        <f>VLOOKUP($A296,'[12]KI LA Data'!$A$6:$AF$698,G$2,0)/1000000</f>
        <v>1.8177587770249999</v>
      </c>
      <c r="H296" s="291">
        <f>VLOOKUP($A296,'[12]KI LA Data'!$A$6:$AF$698,H$2,0)/1000000</f>
        <v>-6.2957302980350001</v>
      </c>
      <c r="I296" s="291">
        <f>VLOOKUP($A296,'[12]KI LA Data'!$A$6:$AF$698,I$2,0)/1000000</f>
        <v>1.6814268687481251</v>
      </c>
      <c r="J296" s="315">
        <f>VLOOKUP($A296,'[12]KI LA Data'!$A$6:$AF$702,J$2,0)</f>
        <v>0.5</v>
      </c>
      <c r="K296" s="317" t="str">
        <f>IF(F296="","",IFERROR(VLOOKUP($A296,'[12]KI LA Data'!$B$6:$AF$701,K$2-K$1,0)/1000000,IF($C296="SC",F296,"")))</f>
        <v/>
      </c>
      <c r="L296" s="291">
        <f>IF(F296="","",IFERROR(VLOOKUP($A296,'[12]KI LA Data'!$C$6:$AF$701,L$2-L$1,0)/1000000,IF($C296="SD",F296,"")))</f>
        <v>0</v>
      </c>
      <c r="M296" s="317" t="str">
        <f>IF(F296="","",IFERROR(VLOOKUP($A296,'[12]KI LA Data'!$D$6:$AF$701,M$2-M$1,0)/1000000,""))</f>
        <v/>
      </c>
      <c r="N296" s="317" t="str">
        <f>IF(F296="","",IFERROR(VLOOKUP($A296,'[12]KI LA Data'!$E$6:$AF$701,N$2-N$1,0)/1000000,""))</f>
        <v/>
      </c>
      <c r="O296" s="315" t="str">
        <f>IF(F296="","",IFERROR(VLOOKUP($A296,'[12]KI LA Data'!$F$6:$AF$701,O$2-O$1,0)/1000000,""))</f>
        <v/>
      </c>
      <c r="P296" s="317" t="str">
        <f>IFERROR(VLOOKUP($A296,'[12]KI LA Data'!$B$6:$AF$701,P$2-P$1,0)/1000000,IF($C296="SC",G296,""))</f>
        <v/>
      </c>
      <c r="Q296" s="291">
        <f>IFERROR(VLOOKUP($A296,'[12]KI LA Data'!$C$6:$AF$701,Q$2-Q$1,0)/1000000,IF($C296="SD",G296,""))</f>
        <v>1.8177587770249999</v>
      </c>
      <c r="R296" s="317" t="str">
        <f>IFERROR(VLOOKUP($A296,'[12]KI LA Data'!$D$6:$AF$701,R$2-R$1,0)/1000000,"")</f>
        <v/>
      </c>
      <c r="S296" s="317" t="str">
        <f>IFERROR(VLOOKUP($A296,'[12]KI LA Data'!$E$6:$AF$701,S$2-S$1,0)/1000000,"")</f>
        <v/>
      </c>
      <c r="T296" s="315" t="str">
        <f>IFERROR(VLOOKUP($A296,'[12]KI LA Data'!$F$6:$AF$701,T$2-T$1,0)/1000000,"")</f>
        <v/>
      </c>
      <c r="U296" s="317" t="str">
        <f t="shared" si="17"/>
        <v/>
      </c>
      <c r="V296" s="291">
        <f t="shared" si="17"/>
        <v>1.8177587770249999</v>
      </c>
      <c r="W296" s="317" t="str">
        <f t="shared" si="17"/>
        <v/>
      </c>
      <c r="X296" s="317" t="str">
        <f t="shared" si="17"/>
        <v/>
      </c>
      <c r="Y296" s="315" t="str">
        <f t="shared" si="17"/>
        <v/>
      </c>
      <c r="Z296" s="289"/>
      <c r="AA296" s="289" t="str">
        <f>VLOOKUP(A296,'[12]LA Data'!$A$35:$F$417,6,0)</f>
        <v>EM</v>
      </c>
    </row>
    <row r="297" spans="1:27" ht="15.75">
      <c r="A297" s="309" t="s">
        <v>366</v>
      </c>
      <c r="B297" s="309" t="s">
        <v>367</v>
      </c>
      <c r="C297" s="309" t="s">
        <v>39</v>
      </c>
      <c r="D297" s="316" t="s">
        <v>368</v>
      </c>
      <c r="E297" s="291">
        <f t="shared" si="18"/>
        <v>2.7028678860199995</v>
      </c>
      <c r="F297" s="291">
        <f>IF(VLOOKUP($A297,'[12]KI LA Data'!$A$6:$AF$698,F$2,0)/1000000&lt;0,"",VLOOKUP($A297,'[12]KI LA Data'!$A$6:$AF$698,F$2,0)/1000000)</f>
        <v>0.19197973820699998</v>
      </c>
      <c r="G297" s="291">
        <f>VLOOKUP($A297,'[12]KI LA Data'!$A$6:$AF$698,G$2,0)/1000000</f>
        <v>2.5108881478129996</v>
      </c>
      <c r="H297" s="291">
        <f>VLOOKUP($A297,'[12]KI LA Data'!$A$6:$AF$698,H$2,0)/1000000</f>
        <v>-15.763811829963</v>
      </c>
      <c r="I297" s="291">
        <f>VLOOKUP($A297,'[12]KI LA Data'!$A$6:$AF$698,I$2,0)/1000000</f>
        <v>2.3225715367270245</v>
      </c>
      <c r="J297" s="315">
        <f>VLOOKUP($A297,'[12]KI LA Data'!$A$6:$AF$702,J$2,0)</f>
        <v>0.5</v>
      </c>
      <c r="K297" s="317" t="str">
        <f>IF(F297="","",IFERROR(VLOOKUP($A297,'[12]KI LA Data'!$B$6:$AF$701,K$2-K$1,0)/1000000,IF($C297="SC",F297,"")))</f>
        <v/>
      </c>
      <c r="L297" s="291">
        <f>IF(F297="","",IFERROR(VLOOKUP($A297,'[12]KI LA Data'!$C$6:$AF$701,L$2-L$1,0)/1000000,IF($C297="SD",F297,"")))</f>
        <v>0.19197973820699998</v>
      </c>
      <c r="M297" s="317" t="str">
        <f>IF(F297="","",IFERROR(VLOOKUP($A297,'[12]KI LA Data'!$D$6:$AF$701,M$2-M$1,0)/1000000,""))</f>
        <v/>
      </c>
      <c r="N297" s="317" t="str">
        <f>IF(F297="","",IFERROR(VLOOKUP($A297,'[12]KI LA Data'!$E$6:$AF$701,N$2-N$1,0)/1000000,""))</f>
        <v/>
      </c>
      <c r="O297" s="315" t="str">
        <f>IF(F297="","",IFERROR(VLOOKUP($A297,'[12]KI LA Data'!$F$6:$AF$701,O$2-O$1,0)/1000000,""))</f>
        <v/>
      </c>
      <c r="P297" s="317" t="str">
        <f>IFERROR(VLOOKUP($A297,'[12]KI LA Data'!$B$6:$AF$701,P$2-P$1,0)/1000000,IF($C297="SC",G297,""))</f>
        <v/>
      </c>
      <c r="Q297" s="291">
        <f>IFERROR(VLOOKUP($A297,'[12]KI LA Data'!$C$6:$AF$701,Q$2-Q$1,0)/1000000,IF($C297="SD",G297,""))</f>
        <v>2.5108881478129996</v>
      </c>
      <c r="R297" s="317" t="str">
        <f>IFERROR(VLOOKUP($A297,'[12]KI LA Data'!$D$6:$AF$701,R$2-R$1,0)/1000000,"")</f>
        <v/>
      </c>
      <c r="S297" s="317" t="str">
        <f>IFERROR(VLOOKUP($A297,'[12]KI LA Data'!$E$6:$AF$701,S$2-S$1,0)/1000000,"")</f>
        <v/>
      </c>
      <c r="T297" s="315" t="str">
        <f>IFERROR(VLOOKUP($A297,'[12]KI LA Data'!$F$6:$AF$701,T$2-T$1,0)/1000000,"")</f>
        <v/>
      </c>
      <c r="U297" s="317" t="str">
        <f t="shared" si="17"/>
        <v/>
      </c>
      <c r="V297" s="291">
        <f t="shared" si="17"/>
        <v>2.7028678860199995</v>
      </c>
      <c r="W297" s="317" t="str">
        <f t="shared" si="17"/>
        <v/>
      </c>
      <c r="X297" s="317" t="str">
        <f t="shared" si="17"/>
        <v/>
      </c>
      <c r="Y297" s="315" t="str">
        <f t="shared" si="17"/>
        <v/>
      </c>
      <c r="Z297" s="289"/>
      <c r="AA297" s="289" t="str">
        <f>VLOOKUP(A297,'[12]LA Data'!$A$35:$F$417,6,0)</f>
        <v>SE</v>
      </c>
    </row>
    <row r="298" spans="1:27" ht="15.75">
      <c r="A298" s="309" t="s">
        <v>222</v>
      </c>
      <c r="B298" s="309" t="s">
        <v>223</v>
      </c>
      <c r="C298" s="309" t="s">
        <v>39</v>
      </c>
      <c r="D298" s="316" t="s">
        <v>224</v>
      </c>
      <c r="E298" s="291">
        <f t="shared" si="18"/>
        <v>2.2617711319980001</v>
      </c>
      <c r="F298" s="291">
        <v>0</v>
      </c>
      <c r="G298" s="291">
        <f>VLOOKUP($A298,'[12]KI LA Data'!$A$6:$AF$698,G$2,0)/1000000</f>
        <v>2.2617711319980001</v>
      </c>
      <c r="H298" s="291">
        <f>VLOOKUP($A298,'[12]KI LA Data'!$A$6:$AF$698,H$2,0)/1000000</f>
        <v>-10.063224760361999</v>
      </c>
      <c r="I298" s="291">
        <f>VLOOKUP($A298,'[12]KI LA Data'!$A$6:$AF$698,I$2,0)/1000000</f>
        <v>2.0921382970981504</v>
      </c>
      <c r="J298" s="315">
        <f>VLOOKUP($A298,'[12]KI LA Data'!$A$6:$AF$702,J$2,0)</f>
        <v>0.5</v>
      </c>
      <c r="K298" s="317" t="str">
        <f>IF(F298="","",IFERROR(VLOOKUP($A298,'[12]KI LA Data'!$B$6:$AF$701,K$2-K$1,0)/1000000,IF($C298="SC",F298,"")))</f>
        <v/>
      </c>
      <c r="L298" s="291">
        <f>IF(F298="","",IFERROR(VLOOKUP($A298,'[12]KI LA Data'!$C$6:$AF$701,L$2-L$1,0)/1000000,IF($C298="SD",F298,"")))</f>
        <v>0</v>
      </c>
      <c r="M298" s="317" t="str">
        <f>IF(F298="","",IFERROR(VLOOKUP($A298,'[12]KI LA Data'!$D$6:$AF$701,M$2-M$1,0)/1000000,""))</f>
        <v/>
      </c>
      <c r="N298" s="317" t="str">
        <f>IF(F298="","",IFERROR(VLOOKUP($A298,'[12]KI LA Data'!$E$6:$AF$701,N$2-N$1,0)/1000000,""))</f>
        <v/>
      </c>
      <c r="O298" s="315" t="str">
        <f>IF(F298="","",IFERROR(VLOOKUP($A298,'[12]KI LA Data'!$F$6:$AF$701,O$2-O$1,0)/1000000,""))</f>
        <v/>
      </c>
      <c r="P298" s="317" t="str">
        <f>IFERROR(VLOOKUP($A298,'[12]KI LA Data'!$B$6:$AF$701,P$2-P$1,0)/1000000,IF($C298="SC",G298,""))</f>
        <v/>
      </c>
      <c r="Q298" s="291">
        <f>IFERROR(VLOOKUP($A298,'[12]KI LA Data'!$C$6:$AF$701,Q$2-Q$1,0)/1000000,IF($C298="SD",G298,""))</f>
        <v>2.2617711319980001</v>
      </c>
      <c r="R298" s="317" t="str">
        <f>IFERROR(VLOOKUP($A298,'[12]KI LA Data'!$D$6:$AF$701,R$2-R$1,0)/1000000,"")</f>
        <v/>
      </c>
      <c r="S298" s="317" t="str">
        <f>IFERROR(VLOOKUP($A298,'[12]KI LA Data'!$E$6:$AF$701,S$2-S$1,0)/1000000,"")</f>
        <v/>
      </c>
      <c r="T298" s="315" t="str">
        <f>IFERROR(VLOOKUP($A298,'[12]KI LA Data'!$F$6:$AF$701,T$2-T$1,0)/1000000,"")</f>
        <v/>
      </c>
      <c r="U298" s="317" t="str">
        <f t="shared" si="17"/>
        <v/>
      </c>
      <c r="V298" s="291">
        <f t="shared" si="17"/>
        <v>2.2617711319980001</v>
      </c>
      <c r="W298" s="317" t="str">
        <f t="shared" si="17"/>
        <v/>
      </c>
      <c r="X298" s="317" t="str">
        <f t="shared" si="17"/>
        <v/>
      </c>
      <c r="Y298" s="315" t="str">
        <f t="shared" si="17"/>
        <v/>
      </c>
      <c r="Z298" s="289"/>
      <c r="AA298" s="289" t="str">
        <f>VLOOKUP(A298,'[12]LA Data'!$A$35:$F$417,6,0)</f>
        <v>NW</v>
      </c>
    </row>
    <row r="299" spans="1:27" ht="15.75">
      <c r="A299" s="309" t="s">
        <v>390</v>
      </c>
      <c r="B299" s="309" t="s">
        <v>391</v>
      </c>
      <c r="C299" s="309" t="s">
        <v>39</v>
      </c>
      <c r="D299" s="316" t="s">
        <v>392</v>
      </c>
      <c r="E299" s="291">
        <f t="shared" si="18"/>
        <v>3.80378996494</v>
      </c>
      <c r="F299" s="291">
        <f>IF(VLOOKUP($A299,'[12]KI LA Data'!$A$6:$AF$698,F$2,0)/1000000&lt;0,"",VLOOKUP($A299,'[12]KI LA Data'!$A$6:$AF$698,F$2,0)/1000000)</f>
        <v>0.26890446592</v>
      </c>
      <c r="G299" s="291">
        <f>VLOOKUP($A299,'[12]KI LA Data'!$A$6:$AF$698,G$2,0)/1000000</f>
        <v>3.53488549902</v>
      </c>
      <c r="H299" s="291">
        <f>VLOOKUP($A299,'[12]KI LA Data'!$A$6:$AF$698,H$2,0)/1000000</f>
        <v>-13.561503789006</v>
      </c>
      <c r="I299" s="291">
        <f>VLOOKUP($A299,'[12]KI LA Data'!$A$6:$AF$698,I$2,0)/1000000</f>
        <v>3.2697690865935005</v>
      </c>
      <c r="J299" s="315">
        <f>VLOOKUP($A299,'[12]KI LA Data'!$A$6:$AF$702,J$2,0)</f>
        <v>0.5</v>
      </c>
      <c r="K299" s="317" t="str">
        <f>IF(F299="","",IFERROR(VLOOKUP($A299,'[12]KI LA Data'!$B$6:$AF$701,K$2-K$1,0)/1000000,IF($C299="SC",F299,"")))</f>
        <v/>
      </c>
      <c r="L299" s="291">
        <f>IF(F299="","",IFERROR(VLOOKUP($A299,'[12]KI LA Data'!$C$6:$AF$701,L$2-L$1,0)/1000000,IF($C299="SD",F299,"")))</f>
        <v>0.26890446592</v>
      </c>
      <c r="M299" s="317" t="str">
        <f>IF(F299="","",IFERROR(VLOOKUP($A299,'[12]KI LA Data'!$D$6:$AF$701,M$2-M$1,0)/1000000,""))</f>
        <v/>
      </c>
      <c r="N299" s="317" t="str">
        <f>IF(F299="","",IFERROR(VLOOKUP($A299,'[12]KI LA Data'!$E$6:$AF$701,N$2-N$1,0)/1000000,""))</f>
        <v/>
      </c>
      <c r="O299" s="315" t="str">
        <f>IF(F299="","",IFERROR(VLOOKUP($A299,'[12]KI LA Data'!$F$6:$AF$701,O$2-O$1,0)/1000000,""))</f>
        <v/>
      </c>
      <c r="P299" s="317" t="str">
        <f>IFERROR(VLOOKUP($A299,'[12]KI LA Data'!$B$6:$AF$701,P$2-P$1,0)/1000000,IF($C299="SC",G299,""))</f>
        <v/>
      </c>
      <c r="Q299" s="291">
        <f>IFERROR(VLOOKUP($A299,'[12]KI LA Data'!$C$6:$AF$701,Q$2-Q$1,0)/1000000,IF($C299="SD",G299,""))</f>
        <v>3.53488549902</v>
      </c>
      <c r="R299" s="317" t="str">
        <f>IFERROR(VLOOKUP($A299,'[12]KI LA Data'!$D$6:$AF$701,R$2-R$1,0)/1000000,"")</f>
        <v/>
      </c>
      <c r="S299" s="317" t="str">
        <f>IFERROR(VLOOKUP($A299,'[12]KI LA Data'!$E$6:$AF$701,S$2-S$1,0)/1000000,"")</f>
        <v/>
      </c>
      <c r="T299" s="315" t="str">
        <f>IFERROR(VLOOKUP($A299,'[12]KI LA Data'!$F$6:$AF$701,T$2-T$1,0)/1000000,"")</f>
        <v/>
      </c>
      <c r="U299" s="317" t="str">
        <f t="shared" si="17"/>
        <v/>
      </c>
      <c r="V299" s="291">
        <f t="shared" si="17"/>
        <v>3.80378996494</v>
      </c>
      <c r="W299" s="317" t="str">
        <f t="shared" si="17"/>
        <v/>
      </c>
      <c r="X299" s="317" t="str">
        <f t="shared" si="17"/>
        <v/>
      </c>
      <c r="Y299" s="315" t="str">
        <f t="shared" si="17"/>
        <v/>
      </c>
      <c r="Z299" s="289"/>
      <c r="AA299" s="289" t="str">
        <f>VLOOKUP(A299,'[12]LA Data'!$A$35:$F$417,6,0)</f>
        <v>SW</v>
      </c>
    </row>
    <row r="300" spans="1:27" ht="15.75">
      <c r="A300" s="309" t="s">
        <v>405</v>
      </c>
      <c r="B300" s="309" t="s">
        <v>406</v>
      </c>
      <c r="C300" s="309" t="s">
        <v>39</v>
      </c>
      <c r="D300" s="316" t="s">
        <v>407</v>
      </c>
      <c r="E300" s="291">
        <f t="shared" si="18"/>
        <v>2.6728132903039996</v>
      </c>
      <c r="F300" s="291">
        <f>IF(VLOOKUP($A300,'[12]KI LA Data'!$A$6:$AF$698,F$2,0)/1000000&lt;0,"",VLOOKUP($A300,'[12]KI LA Data'!$A$6:$AF$698,F$2,0)/1000000)</f>
        <v>0.40970024100899999</v>
      </c>
      <c r="G300" s="291">
        <f>VLOOKUP($A300,'[12]KI LA Data'!$A$6:$AF$698,G$2,0)/1000000</f>
        <v>2.2631130492949998</v>
      </c>
      <c r="H300" s="291">
        <f>VLOOKUP($A300,'[12]KI LA Data'!$A$6:$AF$698,H$2,0)/1000000</f>
        <v>-5.635391917133</v>
      </c>
      <c r="I300" s="291">
        <f>VLOOKUP($A300,'[12]KI LA Data'!$A$6:$AF$698,I$2,0)/1000000</f>
        <v>2.0933795705978748</v>
      </c>
      <c r="J300" s="315">
        <f>VLOOKUP($A300,'[12]KI LA Data'!$A$6:$AF$702,J$2,0)</f>
        <v>0.5</v>
      </c>
      <c r="K300" s="317" t="str">
        <f>IF(F300="","",IFERROR(VLOOKUP($A300,'[12]KI LA Data'!$B$6:$AF$701,K$2-K$1,0)/1000000,IF($C300="SC",F300,"")))</f>
        <v/>
      </c>
      <c r="L300" s="291">
        <f>IF(F300="","",IFERROR(VLOOKUP($A300,'[12]KI LA Data'!$C$6:$AF$701,L$2-L$1,0)/1000000,IF($C300="SD",F300,"")))</f>
        <v>0.40970024100899999</v>
      </c>
      <c r="M300" s="317" t="str">
        <f>IF(F300="","",IFERROR(VLOOKUP($A300,'[12]KI LA Data'!$D$6:$AF$701,M$2-M$1,0)/1000000,""))</f>
        <v/>
      </c>
      <c r="N300" s="317" t="str">
        <f>IF(F300="","",IFERROR(VLOOKUP($A300,'[12]KI LA Data'!$E$6:$AF$701,N$2-N$1,0)/1000000,""))</f>
        <v/>
      </c>
      <c r="O300" s="315" t="str">
        <f>IF(F300="","",IFERROR(VLOOKUP($A300,'[12]KI LA Data'!$F$6:$AF$701,O$2-O$1,0)/1000000,""))</f>
        <v/>
      </c>
      <c r="P300" s="317" t="str">
        <f>IFERROR(VLOOKUP($A300,'[12]KI LA Data'!$B$6:$AF$701,P$2-P$1,0)/1000000,IF($C300="SC",G300,""))</f>
        <v/>
      </c>
      <c r="Q300" s="291">
        <f>IFERROR(VLOOKUP($A300,'[12]KI LA Data'!$C$6:$AF$701,Q$2-Q$1,0)/1000000,IF($C300="SD",G300,""))</f>
        <v>2.2631130492949998</v>
      </c>
      <c r="R300" s="317" t="str">
        <f>IFERROR(VLOOKUP($A300,'[12]KI LA Data'!$D$6:$AF$701,R$2-R$1,0)/1000000,"")</f>
        <v/>
      </c>
      <c r="S300" s="317" t="str">
        <f>IFERROR(VLOOKUP($A300,'[12]KI LA Data'!$E$6:$AF$701,S$2-S$1,0)/1000000,"")</f>
        <v/>
      </c>
      <c r="T300" s="315" t="str">
        <f>IFERROR(VLOOKUP($A300,'[12]KI LA Data'!$F$6:$AF$701,T$2-T$1,0)/1000000,"")</f>
        <v/>
      </c>
      <c r="U300" s="317" t="str">
        <f t="shared" si="17"/>
        <v/>
      </c>
      <c r="V300" s="291">
        <f t="shared" si="17"/>
        <v>2.6728132903039996</v>
      </c>
      <c r="W300" s="317" t="str">
        <f t="shared" si="17"/>
        <v/>
      </c>
      <c r="X300" s="317" t="str">
        <f t="shared" si="17"/>
        <v/>
      </c>
      <c r="Y300" s="315" t="str">
        <f t="shared" si="17"/>
        <v/>
      </c>
      <c r="Z300" s="289"/>
      <c r="AA300" s="289" t="str">
        <f>VLOOKUP(A300,'[12]LA Data'!$A$35:$F$417,6,0)</f>
        <v>WM</v>
      </c>
    </row>
    <row r="301" spans="1:27" ht="15.75">
      <c r="A301" s="309" t="s">
        <v>596</v>
      </c>
      <c r="B301" s="309" t="s">
        <v>597</v>
      </c>
      <c r="C301" s="309" t="s">
        <v>531</v>
      </c>
      <c r="D301" s="316" t="s">
        <v>598</v>
      </c>
      <c r="E301" s="291">
        <f t="shared" si="18"/>
        <v>67.371475765001009</v>
      </c>
      <c r="F301" s="291">
        <f>IF(VLOOKUP($A301,'[12]KI LA Data'!$A$6:$AF$698,F$2,0)/1000000&lt;0,"",VLOOKUP($A301,'[12]KI LA Data'!$A$6:$AF$698,F$2,0)/1000000)</f>
        <v>19.695759179533002</v>
      </c>
      <c r="G301" s="291">
        <f>VLOOKUP($A301,'[12]KI LA Data'!$A$6:$AF$698,G$2,0)/1000000</f>
        <v>47.675716585468003</v>
      </c>
      <c r="H301" s="291">
        <f>VLOOKUP($A301,'[12]KI LA Data'!$A$6:$AF$698,H$2,0)/1000000</f>
        <v>33.673390656915998</v>
      </c>
      <c r="I301" s="291">
        <f>VLOOKUP($A301,'[12]KI LA Data'!$A$6:$AF$698,I$2,0)/1000000</f>
        <v>44.100037841557906</v>
      </c>
      <c r="J301" s="315">
        <f>VLOOKUP($A301,'[12]KI LA Data'!$A$6:$AF$702,J$2,0)</f>
        <v>0</v>
      </c>
      <c r="K301" s="317">
        <f>IF(F301="","",IFERROR(VLOOKUP($A301,'[12]KI LA Data'!$B$6:$AF$701,K$2-K$1,0)/1000000,IF($C301="SC",F301,"")))</f>
        <v>18.270497485484999</v>
      </c>
      <c r="L301" s="291">
        <f>IF(F301="","",IFERROR(VLOOKUP($A301,'[12]KI LA Data'!$C$6:$AF$701,L$2-L$1,0)/1000000,IF($C301="SD",F301,"")))</f>
        <v>1.4252616940489999</v>
      </c>
      <c r="M301" s="317" t="str">
        <f>IF(F301="","",IFERROR(VLOOKUP($A301,'[12]KI LA Data'!$D$6:$AF$701,M$2-M$1,0)/1000000,""))</f>
        <v/>
      </c>
      <c r="N301" s="317" t="str">
        <f>IF(F301="","",IFERROR(VLOOKUP($A301,'[12]KI LA Data'!$E$6:$AF$701,N$2-N$1,0)/1000000,""))</f>
        <v/>
      </c>
      <c r="O301" s="315" t="str">
        <f>IF(F301="","",IFERROR(VLOOKUP($A301,'[12]KI LA Data'!$F$6:$AF$701,O$2-O$1,0)/1000000,""))</f>
        <v/>
      </c>
      <c r="P301" s="317">
        <f>IFERROR(VLOOKUP($A301,'[12]KI LA Data'!$B$6:$AF$701,P$2-P$1,0)/1000000,IF($C301="SC",G301,""))</f>
        <v>41.511580233941004</v>
      </c>
      <c r="Q301" s="291">
        <f>IFERROR(VLOOKUP($A301,'[12]KI LA Data'!$C$6:$AF$701,Q$2-Q$1,0)/1000000,IF($C301="SD",G301,""))</f>
        <v>6.1641363515269996</v>
      </c>
      <c r="R301" s="317" t="str">
        <f>IFERROR(VLOOKUP($A301,'[12]KI LA Data'!$D$6:$AF$701,R$2-R$1,0)/1000000,"")</f>
        <v/>
      </c>
      <c r="S301" s="317" t="str">
        <f>IFERROR(VLOOKUP($A301,'[12]KI LA Data'!$E$6:$AF$701,S$2-S$1,0)/1000000,"")</f>
        <v/>
      </c>
      <c r="T301" s="315" t="str">
        <f>IFERROR(VLOOKUP($A301,'[12]KI LA Data'!$F$6:$AF$701,T$2-T$1,0)/1000000,"")</f>
        <v/>
      </c>
      <c r="U301" s="317">
        <f t="shared" si="17"/>
        <v>59.782077719425999</v>
      </c>
      <c r="V301" s="291">
        <f t="shared" si="17"/>
        <v>7.5893980455759991</v>
      </c>
      <c r="W301" s="317" t="str">
        <f t="shared" si="17"/>
        <v/>
      </c>
      <c r="X301" s="317" t="str">
        <f t="shared" si="17"/>
        <v/>
      </c>
      <c r="Y301" s="315" t="str">
        <f t="shared" si="17"/>
        <v/>
      </c>
      <c r="Z301" s="289"/>
      <c r="AA301" s="289" t="str">
        <f>VLOOKUP(A301,'[12]LA Data'!$A$35:$F$417,6,0)</f>
        <v>NE</v>
      </c>
    </row>
    <row r="302" spans="1:27" ht="15.75">
      <c r="A302" s="309" t="s">
        <v>517</v>
      </c>
      <c r="B302" s="309" t="s">
        <v>518</v>
      </c>
      <c r="C302" s="309" t="s">
        <v>512</v>
      </c>
      <c r="D302" s="316" t="s">
        <v>519</v>
      </c>
      <c r="E302" s="291">
        <f t="shared" si="18"/>
        <v>24.223488621081003</v>
      </c>
      <c r="F302" s="291">
        <f>IF(VLOOKUP($A302,'[12]KI LA Data'!$A$6:$AF$698,F$2,0)/1000000&lt;0,"",VLOOKUP($A302,'[12]KI LA Data'!$A$6:$AF$698,F$2,0)/1000000)</f>
        <v>9.1147078887140012</v>
      </c>
      <c r="G302" s="291">
        <f>VLOOKUP($A302,'[12]KI LA Data'!$A$6:$AF$698,G$2,0)/1000000</f>
        <v>15.108780732367</v>
      </c>
      <c r="H302" s="291">
        <f>VLOOKUP($A302,'[12]KI LA Data'!$A$6:$AF$698,H$2,0)/1000000</f>
        <v>11.12246645063</v>
      </c>
      <c r="I302" s="291">
        <f>VLOOKUP($A302,'[12]KI LA Data'!$A$6:$AF$698,I$2,0)/1000000</f>
        <v>13.975622177439476</v>
      </c>
      <c r="J302" s="315">
        <f>VLOOKUP($A302,'[12]KI LA Data'!$A$6:$AF$702,J$2,0)</f>
        <v>0</v>
      </c>
      <c r="K302" s="317" t="str">
        <f>IF(F302="","",IFERROR(VLOOKUP($A302,'[12]KI LA Data'!$B$6:$AF$701,K$2-K$1,0)/1000000,IF($C302="SC",F302,"")))</f>
        <v/>
      </c>
      <c r="L302" s="291" t="str">
        <f>IF(F302="","",IFERROR(VLOOKUP($A302,'[12]KI LA Data'!$C$6:$AF$701,L$2-L$1,0)/1000000,IF($C302="SD",F302,"")))</f>
        <v/>
      </c>
      <c r="M302" s="317">
        <f>IF(F302="","",IFERROR(VLOOKUP($A302,'[12]KI LA Data'!$D$6:$AF$701,M$2-M$1,0)/1000000,""))</f>
        <v>9.1147078887140012</v>
      </c>
      <c r="N302" s="317" t="str">
        <f>IF(F302="","",IFERROR(VLOOKUP($A302,'[12]KI LA Data'!$E$6:$AF$701,N$2-N$1,0)/1000000,""))</f>
        <v/>
      </c>
      <c r="O302" s="315" t="str">
        <f>IF(F302="","",IFERROR(VLOOKUP($A302,'[12]KI LA Data'!$F$6:$AF$701,O$2-O$1,0)/1000000,""))</f>
        <v/>
      </c>
      <c r="P302" s="317" t="str">
        <f>IFERROR(VLOOKUP($A302,'[12]KI LA Data'!$B$6:$AF$701,P$2-P$1,0)/1000000,IF($C302="SC",G302,""))</f>
        <v/>
      </c>
      <c r="Q302" s="291" t="str">
        <f>IFERROR(VLOOKUP($A302,'[12]KI LA Data'!$C$6:$AF$701,Q$2-Q$1,0)/1000000,IF($C302="SD",G302,""))</f>
        <v/>
      </c>
      <c r="R302" s="317">
        <f>IFERROR(VLOOKUP($A302,'[12]KI LA Data'!$D$6:$AF$701,R$2-R$1,0)/1000000,"")</f>
        <v>15.108780732367</v>
      </c>
      <c r="S302" s="317" t="str">
        <f>IFERROR(VLOOKUP($A302,'[12]KI LA Data'!$E$6:$AF$701,S$2-S$1,0)/1000000,"")</f>
        <v/>
      </c>
      <c r="T302" s="315" t="str">
        <f>IFERROR(VLOOKUP($A302,'[12]KI LA Data'!$F$6:$AF$701,T$2-T$1,0)/1000000,"")</f>
        <v/>
      </c>
      <c r="U302" s="317" t="str">
        <f t="shared" si="17"/>
        <v/>
      </c>
      <c r="V302" s="291" t="str">
        <f t="shared" si="17"/>
        <v/>
      </c>
      <c r="W302" s="317">
        <f t="shared" si="17"/>
        <v>24.223488621081003</v>
      </c>
      <c r="X302" s="317" t="str">
        <f t="shared" si="17"/>
        <v/>
      </c>
      <c r="Y302" s="315" t="str">
        <f t="shared" si="17"/>
        <v/>
      </c>
      <c r="Z302" s="289"/>
      <c r="AA302" s="289" t="str">
        <f>VLOOKUP(A302,'[12]LA Data'!$A$35:$F$417,6,0)</f>
        <v>YH</v>
      </c>
    </row>
    <row r="303" spans="1:27" ht="15.75">
      <c r="A303" s="309" t="s">
        <v>894</v>
      </c>
      <c r="B303" s="309" t="s">
        <v>895</v>
      </c>
      <c r="C303" s="309" t="s">
        <v>726</v>
      </c>
      <c r="D303" s="316" t="s">
        <v>896</v>
      </c>
      <c r="E303" s="291">
        <f t="shared" si="18"/>
        <v>70.414697899963997</v>
      </c>
      <c r="F303" s="291">
        <f>IF(VLOOKUP($A303,'[12]KI LA Data'!$A$6:$AF$698,F$2,0)/1000000&lt;0,"",VLOOKUP($A303,'[12]KI LA Data'!$A$6:$AF$698,F$2,0)/1000000)</f>
        <v>17.057695915947999</v>
      </c>
      <c r="G303" s="291">
        <f>VLOOKUP($A303,'[12]KI LA Data'!$A$6:$AF$698,G$2,0)/1000000</f>
        <v>53.357001984016001</v>
      </c>
      <c r="H303" s="291">
        <f>VLOOKUP($A303,'[12]KI LA Data'!$A$6:$AF$698,H$2,0)/1000000</f>
        <v>3.90509982824</v>
      </c>
      <c r="I303" s="291">
        <f>VLOOKUP($A303,'[12]KI LA Data'!$A$6:$AF$698,I$2,0)/1000000</f>
        <v>49.3552268352148</v>
      </c>
      <c r="J303" s="315">
        <f>VLOOKUP($A303,'[12]KI LA Data'!$A$6:$AF$702,J$2,0)</f>
        <v>0</v>
      </c>
      <c r="K303" s="317">
        <f>IF(F303="","",IFERROR(VLOOKUP($A303,'[12]KI LA Data'!$B$6:$AF$701,K$2-K$1,0)/1000000,IF($C303="SC",F303,"")))</f>
        <v>15.621031513781</v>
      </c>
      <c r="L303" s="291">
        <f>IF(F303="","",IFERROR(VLOOKUP($A303,'[12]KI LA Data'!$C$6:$AF$701,L$2-L$1,0)/1000000,IF($C303="SD",F303,"")))</f>
        <v>1.4366644021670001</v>
      </c>
      <c r="M303" s="317" t="str">
        <f>IF(F303="","",IFERROR(VLOOKUP($A303,'[12]KI LA Data'!$D$6:$AF$701,M$2-M$1,0)/1000000,""))</f>
        <v/>
      </c>
      <c r="N303" s="317" t="str">
        <f>IF(F303="","",IFERROR(VLOOKUP($A303,'[12]KI LA Data'!$E$6:$AF$701,N$2-N$1,0)/1000000,""))</f>
        <v/>
      </c>
      <c r="O303" s="315" t="str">
        <f>IF(F303="","",IFERROR(VLOOKUP($A303,'[12]KI LA Data'!$F$6:$AF$701,O$2-O$1,0)/1000000,""))</f>
        <v/>
      </c>
      <c r="P303" s="317">
        <f>IFERROR(VLOOKUP($A303,'[12]KI LA Data'!$B$6:$AF$701,P$2-P$1,0)/1000000,IF($C303="SC",G303,""))</f>
        <v>43.750448081616995</v>
      </c>
      <c r="Q303" s="291">
        <f>IFERROR(VLOOKUP($A303,'[12]KI LA Data'!$C$6:$AF$701,Q$2-Q$1,0)/1000000,IF($C303="SD",G303,""))</f>
        <v>9.6065539023979998</v>
      </c>
      <c r="R303" s="317" t="str">
        <f>IFERROR(VLOOKUP($A303,'[12]KI LA Data'!$D$6:$AF$701,R$2-R$1,0)/1000000,"")</f>
        <v/>
      </c>
      <c r="S303" s="317" t="str">
        <f>IFERROR(VLOOKUP($A303,'[12]KI LA Data'!$E$6:$AF$701,S$2-S$1,0)/1000000,"")</f>
        <v/>
      </c>
      <c r="T303" s="315" t="str">
        <f>IFERROR(VLOOKUP($A303,'[12]KI LA Data'!$F$6:$AF$701,T$2-T$1,0)/1000000,"")</f>
        <v/>
      </c>
      <c r="U303" s="317">
        <f t="shared" si="17"/>
        <v>59.371479595397993</v>
      </c>
      <c r="V303" s="291">
        <f t="shared" si="17"/>
        <v>11.043218304565</v>
      </c>
      <c r="W303" s="317" t="str">
        <f t="shared" si="17"/>
        <v/>
      </c>
      <c r="X303" s="317" t="str">
        <f t="shared" si="17"/>
        <v/>
      </c>
      <c r="Y303" s="315" t="str">
        <f t="shared" si="17"/>
        <v/>
      </c>
      <c r="Z303" s="289"/>
      <c r="AA303" s="289" t="str">
        <f>VLOOKUP(A303,'[12]LA Data'!$A$35:$F$417,6,0)</f>
        <v>SE</v>
      </c>
    </row>
    <row r="304" spans="1:27" ht="15.75">
      <c r="A304" s="309" t="s">
        <v>972</v>
      </c>
      <c r="B304" s="309" t="s">
        <v>973</v>
      </c>
      <c r="C304" s="309" t="s">
        <v>726</v>
      </c>
      <c r="D304" s="316" t="s">
        <v>974</v>
      </c>
      <c r="E304" s="291">
        <f t="shared" si="18"/>
        <v>44.338866379401004</v>
      </c>
      <c r="F304" s="291">
        <f>IF(VLOOKUP($A304,'[12]KI LA Data'!$A$6:$AF$698,F$2,0)/1000000&lt;0,"",VLOOKUP($A304,'[12]KI LA Data'!$A$6:$AF$698,F$2,0)/1000000)</f>
        <v>10.318019471705</v>
      </c>
      <c r="G304" s="291">
        <f>VLOOKUP($A304,'[12]KI LA Data'!$A$6:$AF$698,G$2,0)/1000000</f>
        <v>34.020846907696004</v>
      </c>
      <c r="H304" s="291">
        <f>VLOOKUP($A304,'[12]KI LA Data'!$A$6:$AF$698,H$2,0)/1000000</f>
        <v>12.060529089700001</v>
      </c>
      <c r="I304" s="291">
        <f>VLOOKUP($A304,'[12]KI LA Data'!$A$6:$AF$698,I$2,0)/1000000</f>
        <v>31.469283389618802</v>
      </c>
      <c r="J304" s="315">
        <f>VLOOKUP($A304,'[12]KI LA Data'!$A$6:$AF$702,J$2,0)</f>
        <v>0</v>
      </c>
      <c r="K304" s="317">
        <f>IF(F304="","",IFERROR(VLOOKUP($A304,'[12]KI LA Data'!$B$6:$AF$701,K$2-K$1,0)/1000000,IF($C304="SC",F304,"")))</f>
        <v>9.8064099518219994</v>
      </c>
      <c r="L304" s="291">
        <f>IF(F304="","",IFERROR(VLOOKUP($A304,'[12]KI LA Data'!$C$6:$AF$701,L$2-L$1,0)/1000000,IF($C304="SD",F304,"")))</f>
        <v>0.51160951988199999</v>
      </c>
      <c r="M304" s="317" t="str">
        <f>IF(F304="","",IFERROR(VLOOKUP($A304,'[12]KI LA Data'!$D$6:$AF$701,M$2-M$1,0)/1000000,""))</f>
        <v/>
      </c>
      <c r="N304" s="317" t="str">
        <f>IF(F304="","",IFERROR(VLOOKUP($A304,'[12]KI LA Data'!$E$6:$AF$701,N$2-N$1,0)/1000000,""))</f>
        <v/>
      </c>
      <c r="O304" s="315" t="str">
        <f>IF(F304="","",IFERROR(VLOOKUP($A304,'[12]KI LA Data'!$F$6:$AF$701,O$2-O$1,0)/1000000,""))</f>
        <v/>
      </c>
      <c r="P304" s="317">
        <f>IFERROR(VLOOKUP($A304,'[12]KI LA Data'!$B$6:$AF$701,P$2-P$1,0)/1000000,IF($C304="SC",G304,""))</f>
        <v>28.63578303637</v>
      </c>
      <c r="Q304" s="291">
        <f>IFERROR(VLOOKUP($A304,'[12]KI LA Data'!$C$6:$AF$701,Q$2-Q$1,0)/1000000,IF($C304="SD",G304,""))</f>
        <v>5.3850638713260004</v>
      </c>
      <c r="R304" s="317" t="str">
        <f>IFERROR(VLOOKUP($A304,'[12]KI LA Data'!$D$6:$AF$701,R$2-R$1,0)/1000000,"")</f>
        <v/>
      </c>
      <c r="S304" s="317" t="str">
        <f>IFERROR(VLOOKUP($A304,'[12]KI LA Data'!$E$6:$AF$701,S$2-S$1,0)/1000000,"")</f>
        <v/>
      </c>
      <c r="T304" s="315" t="str">
        <f>IFERROR(VLOOKUP($A304,'[12]KI LA Data'!$F$6:$AF$701,T$2-T$1,0)/1000000,"")</f>
        <v/>
      </c>
      <c r="U304" s="317">
        <f t="shared" si="17"/>
        <v>38.442192988191998</v>
      </c>
      <c r="V304" s="291">
        <f t="shared" si="17"/>
        <v>5.896673391208</v>
      </c>
      <c r="W304" s="317" t="str">
        <f t="shared" si="17"/>
        <v/>
      </c>
      <c r="X304" s="317" t="str">
        <f t="shared" si="17"/>
        <v/>
      </c>
      <c r="Y304" s="315" t="str">
        <f t="shared" si="17"/>
        <v/>
      </c>
      <c r="Z304" s="289"/>
      <c r="AA304" s="289" t="str">
        <f>VLOOKUP(A304,'[12]LA Data'!$A$35:$F$417,6,0)</f>
        <v>EE</v>
      </c>
    </row>
    <row r="305" spans="1:27" ht="15.75">
      <c r="A305" s="309" t="s">
        <v>652</v>
      </c>
      <c r="B305" s="309" t="s">
        <v>653</v>
      </c>
      <c r="C305" s="309" t="s">
        <v>626</v>
      </c>
      <c r="D305" s="316" t="s">
        <v>654</v>
      </c>
      <c r="E305" s="291">
        <f t="shared" si="18"/>
        <v>158.67081610906899</v>
      </c>
      <c r="F305" s="291">
        <f>IF(VLOOKUP($A305,'[12]KI LA Data'!$A$6:$AF$698,F$2,0)/1000000&lt;0,"",VLOOKUP($A305,'[12]KI LA Data'!$A$6:$AF$698,F$2,0)/1000000)</f>
        <v>46.983113845261997</v>
      </c>
      <c r="G305" s="291">
        <f>VLOOKUP($A305,'[12]KI LA Data'!$A$6:$AF$698,G$2,0)/1000000</f>
        <v>111.687702263807</v>
      </c>
      <c r="H305" s="291">
        <f>VLOOKUP($A305,'[12]KI LA Data'!$A$6:$AF$698,H$2,0)/1000000</f>
        <v>34.990378223770996</v>
      </c>
      <c r="I305" s="291">
        <f>VLOOKUP($A305,'[12]KI LA Data'!$A$6:$AF$698,I$2,0)/1000000</f>
        <v>103.31112459402148</v>
      </c>
      <c r="J305" s="315">
        <f>VLOOKUP($A305,'[12]KI LA Data'!$A$6:$AF$702,J$2,0)</f>
        <v>0</v>
      </c>
      <c r="K305" s="317">
        <f>IF(F305="","",IFERROR(VLOOKUP($A305,'[12]KI LA Data'!$B$6:$AF$701,K$2-K$1,0)/1000000,IF($C305="SC",F305,"")))</f>
        <v>38.750513126469997</v>
      </c>
      <c r="L305" s="291">
        <f>IF(F305="","",IFERROR(VLOOKUP($A305,'[12]KI LA Data'!$C$6:$AF$701,L$2-L$1,0)/1000000,IF($C305="SD",F305,"")))</f>
        <v>8.2326007187929999</v>
      </c>
      <c r="M305" s="317" t="str">
        <f>IF(F305="","",IFERROR(VLOOKUP($A305,'[12]KI LA Data'!$D$6:$AF$701,M$2-M$1,0)/1000000,""))</f>
        <v/>
      </c>
      <c r="N305" s="317" t="str">
        <f>IF(F305="","",IFERROR(VLOOKUP($A305,'[12]KI LA Data'!$E$6:$AF$701,N$2-N$1,0)/1000000,""))</f>
        <v/>
      </c>
      <c r="O305" s="315" t="str">
        <f>IF(F305="","",IFERROR(VLOOKUP($A305,'[12]KI LA Data'!$F$6:$AF$701,O$2-O$1,0)/1000000,""))</f>
        <v/>
      </c>
      <c r="P305" s="317">
        <f>IFERROR(VLOOKUP($A305,'[12]KI LA Data'!$B$6:$AF$701,P$2-P$1,0)/1000000,IF($C305="SC",G305,""))</f>
        <v>83.085241805986996</v>
      </c>
      <c r="Q305" s="291">
        <f>IFERROR(VLOOKUP($A305,'[12]KI LA Data'!$C$6:$AF$701,Q$2-Q$1,0)/1000000,IF($C305="SD",G305,""))</f>
        <v>28.602460457821</v>
      </c>
      <c r="R305" s="317" t="str">
        <f>IFERROR(VLOOKUP($A305,'[12]KI LA Data'!$D$6:$AF$701,R$2-R$1,0)/1000000,"")</f>
        <v/>
      </c>
      <c r="S305" s="317" t="str">
        <f>IFERROR(VLOOKUP($A305,'[12]KI LA Data'!$E$6:$AF$701,S$2-S$1,0)/1000000,"")</f>
        <v/>
      </c>
      <c r="T305" s="315" t="str">
        <f>IFERROR(VLOOKUP($A305,'[12]KI LA Data'!$F$6:$AF$701,T$2-T$1,0)/1000000,"")</f>
        <v/>
      </c>
      <c r="U305" s="317">
        <f t="shared" si="17"/>
        <v>121.83575493245699</v>
      </c>
      <c r="V305" s="291">
        <f t="shared" si="17"/>
        <v>36.835061176613998</v>
      </c>
      <c r="W305" s="317" t="str">
        <f t="shared" si="17"/>
        <v/>
      </c>
      <c r="X305" s="317" t="str">
        <f t="shared" si="17"/>
        <v/>
      </c>
      <c r="Y305" s="315" t="str">
        <f t="shared" si="17"/>
        <v/>
      </c>
      <c r="Z305" s="289"/>
      <c r="AA305" s="289" t="str">
        <f>VLOOKUP(A305,'[12]LA Data'!$A$35:$F$417,6,0)</f>
        <v>L</v>
      </c>
    </row>
    <row r="306" spans="1:27" ht="15.75">
      <c r="A306" s="309" t="s">
        <v>459</v>
      </c>
      <c r="B306" s="309" t="s">
        <v>460</v>
      </c>
      <c r="C306" s="309" t="s">
        <v>39</v>
      </c>
      <c r="D306" s="316" t="s">
        <v>461</v>
      </c>
      <c r="E306" s="291">
        <f t="shared" si="18"/>
        <v>1.85926174226</v>
      </c>
      <c r="F306" s="291">
        <v>0</v>
      </c>
      <c r="G306" s="291">
        <f>VLOOKUP($A306,'[12]KI LA Data'!$A$6:$AF$698,G$2,0)/1000000</f>
        <v>1.85926174226</v>
      </c>
      <c r="H306" s="291">
        <f>VLOOKUP($A306,'[12]KI LA Data'!$A$6:$AF$698,H$2,0)/1000000</f>
        <v>-15.483755014987999</v>
      </c>
      <c r="I306" s="291">
        <f>VLOOKUP($A306,'[12]KI LA Data'!$A$6:$AF$698,I$2,0)/1000000</f>
        <v>1.7198171115904999</v>
      </c>
      <c r="J306" s="315">
        <f>VLOOKUP($A306,'[12]KI LA Data'!$A$6:$AF$702,J$2,0)</f>
        <v>0.5</v>
      </c>
      <c r="K306" s="317" t="str">
        <f>IF(F306="","",IFERROR(VLOOKUP($A306,'[12]KI LA Data'!$B$6:$AF$701,K$2-K$1,0)/1000000,IF($C306="SC",F306,"")))</f>
        <v/>
      </c>
      <c r="L306" s="291">
        <f>IF(F306="","",IFERROR(VLOOKUP($A306,'[12]KI LA Data'!$C$6:$AF$701,L$2-L$1,0)/1000000,IF($C306="SD",F306,"")))</f>
        <v>0</v>
      </c>
      <c r="M306" s="317" t="str">
        <f>IF(F306="","",IFERROR(VLOOKUP($A306,'[12]KI LA Data'!$D$6:$AF$701,M$2-M$1,0)/1000000,""))</f>
        <v/>
      </c>
      <c r="N306" s="317" t="str">
        <f>IF(F306="","",IFERROR(VLOOKUP($A306,'[12]KI LA Data'!$E$6:$AF$701,N$2-N$1,0)/1000000,""))</f>
        <v/>
      </c>
      <c r="O306" s="315" t="str">
        <f>IF(F306="","",IFERROR(VLOOKUP($A306,'[12]KI LA Data'!$F$6:$AF$701,O$2-O$1,0)/1000000,""))</f>
        <v/>
      </c>
      <c r="P306" s="317" t="str">
        <f>IFERROR(VLOOKUP($A306,'[12]KI LA Data'!$B$6:$AF$701,P$2-P$1,0)/1000000,IF($C306="SC",G306,""))</f>
        <v/>
      </c>
      <c r="Q306" s="291">
        <f>IFERROR(VLOOKUP($A306,'[12]KI LA Data'!$C$6:$AF$701,Q$2-Q$1,0)/1000000,IF($C306="SD",G306,""))</f>
        <v>1.85926174226</v>
      </c>
      <c r="R306" s="317" t="str">
        <f>IFERROR(VLOOKUP($A306,'[12]KI LA Data'!$D$6:$AF$701,R$2-R$1,0)/1000000,"")</f>
        <v/>
      </c>
      <c r="S306" s="317" t="str">
        <f>IFERROR(VLOOKUP($A306,'[12]KI LA Data'!$E$6:$AF$701,S$2-S$1,0)/1000000,"")</f>
        <v/>
      </c>
      <c r="T306" s="315" t="str">
        <f>IFERROR(VLOOKUP($A306,'[12]KI LA Data'!$F$6:$AF$701,T$2-T$1,0)/1000000,"")</f>
        <v/>
      </c>
      <c r="U306" s="317" t="str">
        <f t="shared" si="17"/>
        <v/>
      </c>
      <c r="V306" s="291">
        <f t="shared" si="17"/>
        <v>1.85926174226</v>
      </c>
      <c r="W306" s="317" t="str">
        <f t="shared" si="17"/>
        <v/>
      </c>
      <c r="X306" s="317" t="str">
        <f t="shared" si="17"/>
        <v/>
      </c>
      <c r="Y306" s="315" t="str">
        <f t="shared" si="17"/>
        <v/>
      </c>
      <c r="Z306" s="289"/>
      <c r="AA306" s="289" t="str">
        <f>VLOOKUP(A306,'[12]LA Data'!$A$35:$F$417,6,0)</f>
        <v>SE</v>
      </c>
    </row>
    <row r="307" spans="1:27" ht="15.75">
      <c r="A307" s="309" t="s">
        <v>138</v>
      </c>
      <c r="B307" s="309" t="s">
        <v>139</v>
      </c>
      <c r="C307" s="309" t="s">
        <v>39</v>
      </c>
      <c r="D307" s="316" t="s">
        <v>140</v>
      </c>
      <c r="E307" s="291">
        <f t="shared" si="18"/>
        <v>2.4339348751759999</v>
      </c>
      <c r="F307" s="291">
        <v>0</v>
      </c>
      <c r="G307" s="291">
        <f>VLOOKUP($A307,'[12]KI LA Data'!$A$6:$AF$698,G$2,0)/1000000</f>
        <v>2.4339348751759999</v>
      </c>
      <c r="H307" s="291">
        <f>VLOOKUP($A307,'[12]KI LA Data'!$A$6:$AF$698,H$2,0)/1000000</f>
        <v>-22.290190185539</v>
      </c>
      <c r="I307" s="291">
        <f>VLOOKUP($A307,'[12]KI LA Data'!$A$6:$AF$698,I$2,0)/1000000</f>
        <v>2.2513897595378003</v>
      </c>
      <c r="J307" s="315">
        <f>VLOOKUP($A307,'[12]KI LA Data'!$A$6:$AF$702,J$2,0)</f>
        <v>0.5</v>
      </c>
      <c r="K307" s="317" t="str">
        <f>IF(F307="","",IFERROR(VLOOKUP($A307,'[12]KI LA Data'!$B$6:$AF$701,K$2-K$1,0)/1000000,IF($C307="SC",F307,"")))</f>
        <v/>
      </c>
      <c r="L307" s="291">
        <f>IF(F307="","",IFERROR(VLOOKUP($A307,'[12]KI LA Data'!$C$6:$AF$701,L$2-L$1,0)/1000000,IF($C307="SD",F307,"")))</f>
        <v>0</v>
      </c>
      <c r="M307" s="317" t="str">
        <f>IF(F307="","",IFERROR(VLOOKUP($A307,'[12]KI LA Data'!$D$6:$AF$701,M$2-M$1,0)/1000000,""))</f>
        <v/>
      </c>
      <c r="N307" s="317" t="str">
        <f>IF(F307="","",IFERROR(VLOOKUP($A307,'[12]KI LA Data'!$E$6:$AF$701,N$2-N$1,0)/1000000,""))</f>
        <v/>
      </c>
      <c r="O307" s="315" t="str">
        <f>IF(F307="","",IFERROR(VLOOKUP($A307,'[12]KI LA Data'!$F$6:$AF$701,O$2-O$1,0)/1000000,""))</f>
        <v/>
      </c>
      <c r="P307" s="317" t="str">
        <f>IFERROR(VLOOKUP($A307,'[12]KI LA Data'!$B$6:$AF$701,P$2-P$1,0)/1000000,IF($C307="SC",G307,""))</f>
        <v/>
      </c>
      <c r="Q307" s="291">
        <f>IFERROR(VLOOKUP($A307,'[12]KI LA Data'!$C$6:$AF$701,Q$2-Q$1,0)/1000000,IF($C307="SD",G307,""))</f>
        <v>2.4339348751759999</v>
      </c>
      <c r="R307" s="317" t="str">
        <f>IFERROR(VLOOKUP($A307,'[12]KI LA Data'!$D$6:$AF$701,R$2-R$1,0)/1000000,"")</f>
        <v/>
      </c>
      <c r="S307" s="317" t="str">
        <f>IFERROR(VLOOKUP($A307,'[12]KI LA Data'!$E$6:$AF$701,S$2-S$1,0)/1000000,"")</f>
        <v/>
      </c>
      <c r="T307" s="315" t="str">
        <f>IFERROR(VLOOKUP($A307,'[12]KI LA Data'!$F$6:$AF$701,T$2-T$1,0)/1000000,"")</f>
        <v/>
      </c>
      <c r="U307" s="317" t="str">
        <f t="shared" si="17"/>
        <v/>
      </c>
      <c r="V307" s="291">
        <f t="shared" si="17"/>
        <v>2.4339348751759999</v>
      </c>
      <c r="W307" s="317" t="str">
        <f t="shared" si="17"/>
        <v/>
      </c>
      <c r="X307" s="317" t="str">
        <f t="shared" si="17"/>
        <v/>
      </c>
      <c r="Y307" s="315" t="str">
        <f t="shared" si="17"/>
        <v/>
      </c>
      <c r="Z307" s="289"/>
      <c r="AA307" s="289" t="str">
        <f>VLOOKUP(A307,'[12]LA Data'!$A$35:$F$417,6,0)</f>
        <v>EE</v>
      </c>
    </row>
    <row r="308" spans="1:27" ht="15.75">
      <c r="A308" s="309" t="s">
        <v>429</v>
      </c>
      <c r="B308" s="309" t="s">
        <v>430</v>
      </c>
      <c r="C308" s="309" t="s">
        <v>39</v>
      </c>
      <c r="D308" s="316" t="s">
        <v>431</v>
      </c>
      <c r="E308" s="291">
        <f t="shared" si="18"/>
        <v>2.5724420318619998</v>
      </c>
      <c r="F308" s="291">
        <f>IF(VLOOKUP($A308,'[12]KI LA Data'!$A$6:$AF$698,F$2,0)/1000000&lt;0,"",VLOOKUP($A308,'[12]KI LA Data'!$A$6:$AF$698,F$2,0)/1000000)</f>
        <v>0.14372748641400002</v>
      </c>
      <c r="G308" s="291">
        <f>VLOOKUP($A308,'[12]KI LA Data'!$A$6:$AF$698,G$2,0)/1000000</f>
        <v>2.4287145454479999</v>
      </c>
      <c r="H308" s="291">
        <f>VLOOKUP($A308,'[12]KI LA Data'!$A$6:$AF$698,H$2,0)/1000000</f>
        <v>-15.109581670342001</v>
      </c>
      <c r="I308" s="291">
        <f>VLOOKUP($A308,'[12]KI LA Data'!$A$6:$AF$698,I$2,0)/1000000</f>
        <v>2.2465609545394001</v>
      </c>
      <c r="J308" s="315">
        <f>VLOOKUP($A308,'[12]KI LA Data'!$A$6:$AF$702,J$2,0)</f>
        <v>0.5</v>
      </c>
      <c r="K308" s="317" t="str">
        <f>IF(F308="","",IFERROR(VLOOKUP($A308,'[12]KI LA Data'!$B$6:$AF$701,K$2-K$1,0)/1000000,IF($C308="SC",F308,"")))</f>
        <v/>
      </c>
      <c r="L308" s="291">
        <f>IF(F308="","",IFERROR(VLOOKUP($A308,'[12]KI LA Data'!$C$6:$AF$701,L$2-L$1,0)/1000000,IF($C308="SD",F308,"")))</f>
        <v>0.14372748641400002</v>
      </c>
      <c r="M308" s="317" t="str">
        <f>IF(F308="","",IFERROR(VLOOKUP($A308,'[12]KI LA Data'!$D$6:$AF$701,M$2-M$1,0)/1000000,""))</f>
        <v/>
      </c>
      <c r="N308" s="317" t="str">
        <f>IF(F308="","",IFERROR(VLOOKUP($A308,'[12]KI LA Data'!$E$6:$AF$701,N$2-N$1,0)/1000000,""))</f>
        <v/>
      </c>
      <c r="O308" s="315" t="str">
        <f>IF(F308="","",IFERROR(VLOOKUP($A308,'[12]KI LA Data'!$F$6:$AF$701,O$2-O$1,0)/1000000,""))</f>
        <v/>
      </c>
      <c r="P308" s="317" t="str">
        <f>IFERROR(VLOOKUP($A308,'[12]KI LA Data'!$B$6:$AF$701,P$2-P$1,0)/1000000,IF($C308="SC",G308,""))</f>
        <v/>
      </c>
      <c r="Q308" s="291">
        <f>IFERROR(VLOOKUP($A308,'[12]KI LA Data'!$C$6:$AF$701,Q$2-Q$1,0)/1000000,IF($C308="SD",G308,""))</f>
        <v>2.4287145454479999</v>
      </c>
      <c r="R308" s="317" t="str">
        <f>IFERROR(VLOOKUP($A308,'[12]KI LA Data'!$D$6:$AF$701,R$2-R$1,0)/1000000,"")</f>
        <v/>
      </c>
      <c r="S308" s="317" t="str">
        <f>IFERROR(VLOOKUP($A308,'[12]KI LA Data'!$E$6:$AF$701,S$2-S$1,0)/1000000,"")</f>
        <v/>
      </c>
      <c r="T308" s="315" t="str">
        <f>IFERROR(VLOOKUP($A308,'[12]KI LA Data'!$F$6:$AF$701,T$2-T$1,0)/1000000,"")</f>
        <v/>
      </c>
      <c r="U308" s="317" t="str">
        <f t="shared" si="17"/>
        <v/>
      </c>
      <c r="V308" s="291">
        <f t="shared" si="17"/>
        <v>2.5724420318619998</v>
      </c>
      <c r="W308" s="317" t="str">
        <f t="shared" si="17"/>
        <v/>
      </c>
      <c r="X308" s="317" t="str">
        <f t="shared" si="17"/>
        <v/>
      </c>
      <c r="Y308" s="315" t="str">
        <f t="shared" si="17"/>
        <v/>
      </c>
      <c r="Z308" s="289"/>
      <c r="AA308" s="289" t="str">
        <f>VLOOKUP(A308,'[12]LA Data'!$A$35:$F$417,6,0)</f>
        <v>EE</v>
      </c>
    </row>
    <row r="309" spans="1:27" ht="15.75">
      <c r="A309" s="309" t="s">
        <v>566</v>
      </c>
      <c r="B309" s="309" t="s">
        <v>567</v>
      </c>
      <c r="C309" s="309" t="s">
        <v>531</v>
      </c>
      <c r="D309" s="316" t="s">
        <v>568</v>
      </c>
      <c r="E309" s="291">
        <f t="shared" si="18"/>
        <v>60.212709753035</v>
      </c>
      <c r="F309" s="291">
        <f>IF(VLOOKUP($A309,'[12]KI LA Data'!$A$6:$AF$698,F$2,0)/1000000&lt;0,"",VLOOKUP($A309,'[12]KI LA Data'!$A$6:$AF$698,F$2,0)/1000000)</f>
        <v>15.660163349063</v>
      </c>
      <c r="G309" s="291">
        <f>VLOOKUP($A309,'[12]KI LA Data'!$A$6:$AF$698,G$2,0)/1000000</f>
        <v>44.552546403972002</v>
      </c>
      <c r="H309" s="291">
        <f>VLOOKUP($A309,'[12]KI LA Data'!$A$6:$AF$698,H$2,0)/1000000</f>
        <v>22.033591253663001</v>
      </c>
      <c r="I309" s="291">
        <f>VLOOKUP($A309,'[12]KI LA Data'!$A$6:$AF$698,I$2,0)/1000000</f>
        <v>41.211105423674098</v>
      </c>
      <c r="J309" s="315">
        <f>VLOOKUP($A309,'[12]KI LA Data'!$A$6:$AF$702,J$2,0)</f>
        <v>0</v>
      </c>
      <c r="K309" s="317">
        <f>IF(F309="","",IFERROR(VLOOKUP($A309,'[12]KI LA Data'!$B$6:$AF$701,K$2-K$1,0)/1000000,IF($C309="SC",F309,"")))</f>
        <v>14.571573438574999</v>
      </c>
      <c r="L309" s="291">
        <f>IF(F309="","",IFERROR(VLOOKUP($A309,'[12]KI LA Data'!$C$6:$AF$701,L$2-L$1,0)/1000000,IF($C309="SD",F309,"")))</f>
        <v>1.0885899104879999</v>
      </c>
      <c r="M309" s="317" t="str">
        <f>IF(F309="","",IFERROR(VLOOKUP($A309,'[12]KI LA Data'!$D$6:$AF$701,M$2-M$1,0)/1000000,""))</f>
        <v/>
      </c>
      <c r="N309" s="317" t="str">
        <f>IF(F309="","",IFERROR(VLOOKUP($A309,'[12]KI LA Data'!$E$6:$AF$701,N$2-N$1,0)/1000000,""))</f>
        <v/>
      </c>
      <c r="O309" s="315" t="str">
        <f>IF(F309="","",IFERROR(VLOOKUP($A309,'[12]KI LA Data'!$F$6:$AF$701,O$2-O$1,0)/1000000,""))</f>
        <v/>
      </c>
      <c r="P309" s="317">
        <f>IFERROR(VLOOKUP($A309,'[12]KI LA Data'!$B$6:$AF$701,P$2-P$1,0)/1000000,IF($C309="SC",G309,""))</f>
        <v>38.421995375471006</v>
      </c>
      <c r="Q309" s="291">
        <f>IFERROR(VLOOKUP($A309,'[12]KI LA Data'!$C$6:$AF$701,Q$2-Q$1,0)/1000000,IF($C309="SD",G309,""))</f>
        <v>6.1305510285010003</v>
      </c>
      <c r="R309" s="317" t="str">
        <f>IFERROR(VLOOKUP($A309,'[12]KI LA Data'!$D$6:$AF$701,R$2-R$1,0)/1000000,"")</f>
        <v/>
      </c>
      <c r="S309" s="317" t="str">
        <f>IFERROR(VLOOKUP($A309,'[12]KI LA Data'!$E$6:$AF$701,S$2-S$1,0)/1000000,"")</f>
        <v/>
      </c>
      <c r="T309" s="315" t="str">
        <f>IFERROR(VLOOKUP($A309,'[12]KI LA Data'!$F$6:$AF$701,T$2-T$1,0)/1000000,"")</f>
        <v/>
      </c>
      <c r="U309" s="317">
        <f t="shared" si="17"/>
        <v>52.993568814046007</v>
      </c>
      <c r="V309" s="291">
        <f t="shared" si="17"/>
        <v>7.2191409389889998</v>
      </c>
      <c r="W309" s="317" t="str">
        <f t="shared" si="17"/>
        <v/>
      </c>
      <c r="X309" s="317" t="str">
        <f t="shared" si="17"/>
        <v/>
      </c>
      <c r="Y309" s="315" t="str">
        <f t="shared" si="17"/>
        <v/>
      </c>
      <c r="Z309" s="289"/>
      <c r="AA309" s="289" t="str">
        <f>VLOOKUP(A309,'[12]LA Data'!$A$35:$F$417,6,0)</f>
        <v>NW</v>
      </c>
    </row>
    <row r="310" spans="1:27" ht="15.75">
      <c r="A310" s="309" t="s">
        <v>408</v>
      </c>
      <c r="B310" s="309" t="s">
        <v>409</v>
      </c>
      <c r="C310" s="309" t="s">
        <v>39</v>
      </c>
      <c r="D310" s="316" t="s">
        <v>410</v>
      </c>
      <c r="E310" s="291">
        <f t="shared" si="18"/>
        <v>2.9308219577159997</v>
      </c>
      <c r="F310" s="291">
        <f>IF(VLOOKUP($A310,'[12]KI LA Data'!$A$6:$AF$698,F$2,0)/1000000&lt;0,"",VLOOKUP($A310,'[12]KI LA Data'!$A$6:$AF$698,F$2,0)/1000000)</f>
        <v>0.20832491605699999</v>
      </c>
      <c r="G310" s="291">
        <f>VLOOKUP($A310,'[12]KI LA Data'!$A$6:$AF$698,G$2,0)/1000000</f>
        <v>2.722497041659</v>
      </c>
      <c r="H310" s="291">
        <f>VLOOKUP($A310,'[12]KI LA Data'!$A$6:$AF$698,H$2,0)/1000000</f>
        <v>-13.905777177188</v>
      </c>
      <c r="I310" s="291">
        <f>VLOOKUP($A310,'[12]KI LA Data'!$A$6:$AF$698,I$2,0)/1000000</f>
        <v>2.5183097635345746</v>
      </c>
      <c r="J310" s="315">
        <f>VLOOKUP($A310,'[12]KI LA Data'!$A$6:$AF$702,J$2,0)</f>
        <v>0.5</v>
      </c>
      <c r="K310" s="317" t="str">
        <f>IF(F310="","",IFERROR(VLOOKUP($A310,'[12]KI LA Data'!$B$6:$AF$701,K$2-K$1,0)/1000000,IF($C310="SC",F310,"")))</f>
        <v/>
      </c>
      <c r="L310" s="291">
        <f>IF(F310="","",IFERROR(VLOOKUP($A310,'[12]KI LA Data'!$C$6:$AF$701,L$2-L$1,0)/1000000,IF($C310="SD",F310,"")))</f>
        <v>0.20832491605699999</v>
      </c>
      <c r="M310" s="317" t="str">
        <f>IF(F310="","",IFERROR(VLOOKUP($A310,'[12]KI LA Data'!$D$6:$AF$701,M$2-M$1,0)/1000000,""))</f>
        <v/>
      </c>
      <c r="N310" s="317" t="str">
        <f>IF(F310="","",IFERROR(VLOOKUP($A310,'[12]KI LA Data'!$E$6:$AF$701,N$2-N$1,0)/1000000,""))</f>
        <v/>
      </c>
      <c r="O310" s="315" t="str">
        <f>IF(F310="","",IFERROR(VLOOKUP($A310,'[12]KI LA Data'!$F$6:$AF$701,O$2-O$1,0)/1000000,""))</f>
        <v/>
      </c>
      <c r="P310" s="317" t="str">
        <f>IFERROR(VLOOKUP($A310,'[12]KI LA Data'!$B$6:$AF$701,P$2-P$1,0)/1000000,IF($C310="SC",G310,""))</f>
        <v/>
      </c>
      <c r="Q310" s="291">
        <f>IFERROR(VLOOKUP($A310,'[12]KI LA Data'!$C$6:$AF$701,Q$2-Q$1,0)/1000000,IF($C310="SD",G310,""))</f>
        <v>2.722497041659</v>
      </c>
      <c r="R310" s="317" t="str">
        <f>IFERROR(VLOOKUP($A310,'[12]KI LA Data'!$D$6:$AF$701,R$2-R$1,0)/1000000,"")</f>
        <v/>
      </c>
      <c r="S310" s="317" t="str">
        <f>IFERROR(VLOOKUP($A310,'[12]KI LA Data'!$E$6:$AF$701,S$2-S$1,0)/1000000,"")</f>
        <v/>
      </c>
      <c r="T310" s="315" t="str">
        <f>IFERROR(VLOOKUP($A310,'[12]KI LA Data'!$F$6:$AF$701,T$2-T$1,0)/1000000,"")</f>
        <v/>
      </c>
      <c r="U310" s="317" t="str">
        <f t="shared" si="17"/>
        <v/>
      </c>
      <c r="V310" s="291">
        <f t="shared" si="17"/>
        <v>2.9308219577159997</v>
      </c>
      <c r="W310" s="317" t="str">
        <f t="shared" si="17"/>
        <v/>
      </c>
      <c r="X310" s="317" t="str">
        <f t="shared" si="17"/>
        <v/>
      </c>
      <c r="Y310" s="315" t="str">
        <f t="shared" si="17"/>
        <v/>
      </c>
      <c r="Z310" s="289"/>
      <c r="AA310" s="289" t="str">
        <f>VLOOKUP(A310,'[12]LA Data'!$A$35:$F$417,6,0)</f>
        <v>WM</v>
      </c>
    </row>
    <row r="311" spans="1:27" ht="15.75">
      <c r="A311" s="309" t="s">
        <v>930</v>
      </c>
      <c r="B311" s="309" t="s">
        <v>931</v>
      </c>
      <c r="C311" s="309" t="s">
        <v>730</v>
      </c>
      <c r="D311" s="316" t="s">
        <v>932</v>
      </c>
      <c r="E311" s="291">
        <f t="shared" si="18"/>
        <v>123.055260943223</v>
      </c>
      <c r="F311" s="291">
        <f>IF(VLOOKUP($A311,'[12]KI LA Data'!$A$6:$AF$698,F$2,0)/1000000&lt;0,"",VLOOKUP($A311,'[12]KI LA Data'!$A$6:$AF$698,F$2,0)/1000000)</f>
        <v>25.514980459594998</v>
      </c>
      <c r="G311" s="291">
        <f>VLOOKUP($A311,'[12]KI LA Data'!$A$6:$AF$698,G$2,0)/1000000</f>
        <v>97.54028048362801</v>
      </c>
      <c r="H311" s="291">
        <f>VLOOKUP($A311,'[12]KI LA Data'!$A$6:$AF$698,H$2,0)/1000000</f>
        <v>73.985948438266988</v>
      </c>
      <c r="I311" s="291">
        <f>VLOOKUP($A311,'[12]KI LA Data'!$A$6:$AF$698,I$2,0)/1000000</f>
        <v>90.224759447355908</v>
      </c>
      <c r="J311" s="315">
        <f>VLOOKUP($A311,'[12]KI LA Data'!$A$6:$AF$702,J$2,0)</f>
        <v>0</v>
      </c>
      <c r="K311" s="317">
        <f>IF(F311="","",IFERROR(VLOOKUP($A311,'[12]KI LA Data'!$B$6:$AF$701,K$2-K$1,0)/1000000,IF($C311="SC",F311,"")))</f>
        <v>25.514980459594998</v>
      </c>
      <c r="L311" s="291" t="str">
        <f>IF(F311="","",IFERROR(VLOOKUP($A311,'[12]KI LA Data'!$C$6:$AF$701,L$2-L$1,0)/1000000,IF($C311="SD",F311,"")))</f>
        <v/>
      </c>
      <c r="M311" s="317" t="str">
        <f>IF(F311="","",IFERROR(VLOOKUP($A311,'[12]KI LA Data'!$D$6:$AF$701,M$2-M$1,0)/1000000,""))</f>
        <v/>
      </c>
      <c r="N311" s="317" t="str">
        <f>IF(F311="","",IFERROR(VLOOKUP($A311,'[12]KI LA Data'!$E$6:$AF$701,N$2-N$1,0)/1000000,""))</f>
        <v/>
      </c>
      <c r="O311" s="315" t="str">
        <f>IF(F311="","",IFERROR(VLOOKUP($A311,'[12]KI LA Data'!$F$6:$AF$701,O$2-O$1,0)/1000000,""))</f>
        <v/>
      </c>
      <c r="P311" s="317">
        <f>IFERROR(VLOOKUP($A311,'[12]KI LA Data'!$B$6:$AF$701,P$2-P$1,0)/1000000,IF($C311="SC",G311,""))</f>
        <v>97.54028048362801</v>
      </c>
      <c r="Q311" s="291" t="str">
        <f>IFERROR(VLOOKUP($A311,'[12]KI LA Data'!$C$6:$AF$701,Q$2-Q$1,0)/1000000,IF($C311="SD",G311,""))</f>
        <v/>
      </c>
      <c r="R311" s="317" t="str">
        <f>IFERROR(VLOOKUP($A311,'[12]KI LA Data'!$D$6:$AF$701,R$2-R$1,0)/1000000,"")</f>
        <v/>
      </c>
      <c r="S311" s="317" t="str">
        <f>IFERROR(VLOOKUP($A311,'[12]KI LA Data'!$E$6:$AF$701,S$2-S$1,0)/1000000,"")</f>
        <v/>
      </c>
      <c r="T311" s="315" t="str">
        <f>IFERROR(VLOOKUP($A311,'[12]KI LA Data'!$F$6:$AF$701,T$2-T$1,0)/1000000,"")</f>
        <v/>
      </c>
      <c r="U311" s="317">
        <f t="shared" si="17"/>
        <v>123.055260943223</v>
      </c>
      <c r="V311" s="291" t="str">
        <f t="shared" si="17"/>
        <v/>
      </c>
      <c r="W311" s="317" t="str">
        <f t="shared" si="17"/>
        <v/>
      </c>
      <c r="X311" s="317" t="str">
        <f t="shared" si="17"/>
        <v/>
      </c>
      <c r="Y311" s="315" t="str">
        <f t="shared" si="17"/>
        <v/>
      </c>
      <c r="Z311" s="289"/>
      <c r="AA311" s="289" t="str">
        <f>VLOOKUP(A311,'[12]LA Data'!$A$35:$F$417,6,0)</f>
        <v>WM</v>
      </c>
    </row>
    <row r="312" spans="1:27" ht="15.75">
      <c r="A312" s="309" t="s">
        <v>1140</v>
      </c>
      <c r="B312" s="309" t="s">
        <v>1141</v>
      </c>
      <c r="C312" s="309" t="s">
        <v>512</v>
      </c>
      <c r="D312" s="316" t="s">
        <v>1142</v>
      </c>
      <c r="E312" s="291">
        <f t="shared" si="18"/>
        <v>14.527035623395999</v>
      </c>
      <c r="F312" s="291">
        <f>IF(VLOOKUP($A312,'[12]KI LA Data'!$A$6:$AF$698,F$2,0)/1000000&lt;0,"",VLOOKUP($A312,'[12]KI LA Data'!$A$6:$AF$698,F$2,0)/1000000)</f>
        <v>5.2553735996839999</v>
      </c>
      <c r="G312" s="291">
        <f>VLOOKUP($A312,'[12]KI LA Data'!$A$6:$AF$698,G$2,0)/1000000</f>
        <v>9.2716620237120004</v>
      </c>
      <c r="H312" s="291">
        <f>VLOOKUP($A312,'[12]KI LA Data'!$A$6:$AF$698,H$2,0)/1000000</f>
        <v>5.8222739737259994</v>
      </c>
      <c r="I312" s="291">
        <f>VLOOKUP($A312,'[12]KI LA Data'!$A$6:$AF$698,I$2,0)/1000000</f>
        <v>8.5762873719335992</v>
      </c>
      <c r="J312" s="315">
        <f>VLOOKUP($A312,'[12]KI LA Data'!$A$6:$AF$702,J$2,0)</f>
        <v>0</v>
      </c>
      <c r="K312" s="317" t="str">
        <f>IF(F312="","",IFERROR(VLOOKUP($A312,'[12]KI LA Data'!$B$6:$AF$701,K$2-K$1,0)/1000000,IF($C312="SC",F312,"")))</f>
        <v/>
      </c>
      <c r="L312" s="291" t="str">
        <f>IF(F312="","",IFERROR(VLOOKUP($A312,'[12]KI LA Data'!$C$6:$AF$701,L$2-L$1,0)/1000000,IF($C312="SD",F312,"")))</f>
        <v/>
      </c>
      <c r="M312" s="317">
        <f>IF(F312="","",IFERROR(VLOOKUP($A312,'[12]KI LA Data'!$D$6:$AF$701,M$2-M$1,0)/1000000,""))</f>
        <v>5.2553735996839999</v>
      </c>
      <c r="N312" s="317" t="str">
        <f>IF(F312="","",IFERROR(VLOOKUP($A312,'[12]KI LA Data'!$E$6:$AF$701,N$2-N$1,0)/1000000,""))</f>
        <v/>
      </c>
      <c r="O312" s="315" t="str">
        <f>IF(F312="","",IFERROR(VLOOKUP($A312,'[12]KI LA Data'!$F$6:$AF$701,O$2-O$1,0)/1000000,""))</f>
        <v/>
      </c>
      <c r="P312" s="317" t="str">
        <f>IFERROR(VLOOKUP($A312,'[12]KI LA Data'!$B$6:$AF$701,P$2-P$1,0)/1000000,IF($C312="SC",G312,""))</f>
        <v/>
      </c>
      <c r="Q312" s="291" t="str">
        <f>IFERROR(VLOOKUP($A312,'[12]KI LA Data'!$C$6:$AF$701,Q$2-Q$1,0)/1000000,IF($C312="SD",G312,""))</f>
        <v/>
      </c>
      <c r="R312" s="317">
        <f>IFERROR(VLOOKUP($A312,'[12]KI LA Data'!$D$6:$AF$701,R$2-R$1,0)/1000000,"")</f>
        <v>9.2716620237120004</v>
      </c>
      <c r="S312" s="317" t="str">
        <f>IFERROR(VLOOKUP($A312,'[12]KI LA Data'!$E$6:$AF$701,S$2-S$1,0)/1000000,"")</f>
        <v/>
      </c>
      <c r="T312" s="315" t="str">
        <f>IFERROR(VLOOKUP($A312,'[12]KI LA Data'!$F$6:$AF$701,T$2-T$1,0)/1000000,"")</f>
        <v/>
      </c>
      <c r="U312" s="317" t="str">
        <f t="shared" si="17"/>
        <v/>
      </c>
      <c r="V312" s="291" t="str">
        <f t="shared" si="17"/>
        <v/>
      </c>
      <c r="W312" s="317">
        <f t="shared" si="17"/>
        <v>14.527035623395999</v>
      </c>
      <c r="X312" s="317" t="str">
        <f t="shared" si="17"/>
        <v/>
      </c>
      <c r="Y312" s="315" t="str">
        <f t="shared" si="17"/>
        <v/>
      </c>
      <c r="Z312" s="289"/>
      <c r="AA312" s="289" t="str">
        <f>VLOOKUP(A312,'[12]LA Data'!$A$35:$F$417,6,0)</f>
        <v>WM</v>
      </c>
    </row>
    <row r="313" spans="1:27" ht="15.75">
      <c r="A313" s="309" t="s">
        <v>411</v>
      </c>
      <c r="B313" s="309" t="s">
        <v>412</v>
      </c>
      <c r="C313" s="309" t="s">
        <v>39</v>
      </c>
      <c r="D313" s="316" t="s">
        <v>413</v>
      </c>
      <c r="E313" s="291">
        <f t="shared" si="18"/>
        <v>2.8747918693110002</v>
      </c>
      <c r="F313" s="291">
        <f>IF(VLOOKUP($A313,'[12]KI LA Data'!$A$6:$AF$698,F$2,0)/1000000&lt;0,"",VLOOKUP($A313,'[12]KI LA Data'!$A$6:$AF$698,F$2,0)/1000000)</f>
        <v>0.34700199516899999</v>
      </c>
      <c r="G313" s="291">
        <f>VLOOKUP($A313,'[12]KI LA Data'!$A$6:$AF$698,G$2,0)/1000000</f>
        <v>2.527789874142</v>
      </c>
      <c r="H313" s="291">
        <f>VLOOKUP($A313,'[12]KI LA Data'!$A$6:$AF$698,H$2,0)/1000000</f>
        <v>-5.3284155809009999</v>
      </c>
      <c r="I313" s="291">
        <f>VLOOKUP($A313,'[12]KI LA Data'!$A$6:$AF$698,I$2,0)/1000000</f>
        <v>2.3382056335813499</v>
      </c>
      <c r="J313" s="315">
        <f>VLOOKUP($A313,'[12]KI LA Data'!$A$6:$AF$702,J$2,0)</f>
        <v>0.5</v>
      </c>
      <c r="K313" s="317" t="str">
        <f>IF(F313="","",IFERROR(VLOOKUP($A313,'[12]KI LA Data'!$B$6:$AF$701,K$2-K$1,0)/1000000,IF($C313="SC",F313,"")))</f>
        <v/>
      </c>
      <c r="L313" s="291">
        <f>IF(F313="","",IFERROR(VLOOKUP($A313,'[12]KI LA Data'!$C$6:$AF$701,L$2-L$1,0)/1000000,IF($C313="SD",F313,"")))</f>
        <v>0.34700199516899999</v>
      </c>
      <c r="M313" s="317" t="str">
        <f>IF(F313="","",IFERROR(VLOOKUP($A313,'[12]KI LA Data'!$D$6:$AF$701,M$2-M$1,0)/1000000,""))</f>
        <v/>
      </c>
      <c r="N313" s="317" t="str">
        <f>IF(F313="","",IFERROR(VLOOKUP($A313,'[12]KI LA Data'!$E$6:$AF$701,N$2-N$1,0)/1000000,""))</f>
        <v/>
      </c>
      <c r="O313" s="315" t="str">
        <f>IF(F313="","",IFERROR(VLOOKUP($A313,'[12]KI LA Data'!$F$6:$AF$701,O$2-O$1,0)/1000000,""))</f>
        <v/>
      </c>
      <c r="P313" s="317" t="str">
        <f>IFERROR(VLOOKUP($A313,'[12]KI LA Data'!$B$6:$AF$701,P$2-P$1,0)/1000000,IF($C313="SC",G313,""))</f>
        <v/>
      </c>
      <c r="Q313" s="291">
        <f>IFERROR(VLOOKUP($A313,'[12]KI LA Data'!$C$6:$AF$701,Q$2-Q$1,0)/1000000,IF($C313="SD",G313,""))</f>
        <v>2.527789874142</v>
      </c>
      <c r="R313" s="317" t="str">
        <f>IFERROR(VLOOKUP($A313,'[12]KI LA Data'!$D$6:$AF$701,R$2-R$1,0)/1000000,"")</f>
        <v/>
      </c>
      <c r="S313" s="317" t="str">
        <f>IFERROR(VLOOKUP($A313,'[12]KI LA Data'!$E$6:$AF$701,S$2-S$1,0)/1000000,"")</f>
        <v/>
      </c>
      <c r="T313" s="315" t="str">
        <f>IFERROR(VLOOKUP($A313,'[12]KI LA Data'!$F$6:$AF$701,T$2-T$1,0)/1000000,"")</f>
        <v/>
      </c>
      <c r="U313" s="317" t="str">
        <f t="shared" si="17"/>
        <v/>
      </c>
      <c r="V313" s="291">
        <f t="shared" si="17"/>
        <v>2.8747918693110002</v>
      </c>
      <c r="W313" s="317" t="str">
        <f t="shared" si="17"/>
        <v/>
      </c>
      <c r="X313" s="317" t="str">
        <f t="shared" si="17"/>
        <v/>
      </c>
      <c r="Y313" s="315" t="str">
        <f t="shared" si="17"/>
        <v/>
      </c>
      <c r="Z313" s="289"/>
      <c r="AA313" s="289" t="str">
        <f>VLOOKUP(A313,'[12]LA Data'!$A$35:$F$417,6,0)</f>
        <v>WM</v>
      </c>
    </row>
    <row r="314" spans="1:27" ht="15.75">
      <c r="A314" s="309" t="s">
        <v>141</v>
      </c>
      <c r="B314" s="309" t="s">
        <v>142</v>
      </c>
      <c r="C314" s="309" t="s">
        <v>39</v>
      </c>
      <c r="D314" s="316" t="s">
        <v>143</v>
      </c>
      <c r="E314" s="291">
        <f t="shared" si="18"/>
        <v>2.8308362729040004</v>
      </c>
      <c r="F314" s="291">
        <f>IF(VLOOKUP($A314,'[12]KI LA Data'!$A$6:$AF$698,F$2,0)/1000000&lt;0,"",VLOOKUP($A314,'[12]KI LA Data'!$A$6:$AF$698,F$2,0)/1000000)</f>
        <v>0.35122991815500004</v>
      </c>
      <c r="G314" s="291">
        <f>VLOOKUP($A314,'[12]KI LA Data'!$A$6:$AF$698,G$2,0)/1000000</f>
        <v>2.4796063547490004</v>
      </c>
      <c r="H314" s="291">
        <f>VLOOKUP($A314,'[12]KI LA Data'!$A$6:$AF$698,H$2,0)/1000000</f>
        <v>-14.767024718242</v>
      </c>
      <c r="I314" s="291">
        <f>VLOOKUP($A314,'[12]KI LA Data'!$A$6:$AF$698,I$2,0)/1000000</f>
        <v>2.2936358781428252</v>
      </c>
      <c r="J314" s="315">
        <f>VLOOKUP($A314,'[12]KI LA Data'!$A$6:$AF$702,J$2,0)</f>
        <v>0.5</v>
      </c>
      <c r="K314" s="317" t="str">
        <f>IF(F314="","",IFERROR(VLOOKUP($A314,'[12]KI LA Data'!$B$6:$AF$701,K$2-K$1,0)/1000000,IF($C314="SC",F314,"")))</f>
        <v/>
      </c>
      <c r="L314" s="291">
        <f>IF(F314="","",IFERROR(VLOOKUP($A314,'[12]KI LA Data'!$C$6:$AF$701,L$2-L$1,0)/1000000,IF($C314="SD",F314,"")))</f>
        <v>0.35122991815500004</v>
      </c>
      <c r="M314" s="317" t="str">
        <f>IF(F314="","",IFERROR(VLOOKUP($A314,'[12]KI LA Data'!$D$6:$AF$701,M$2-M$1,0)/1000000,""))</f>
        <v/>
      </c>
      <c r="N314" s="317" t="str">
        <f>IF(F314="","",IFERROR(VLOOKUP($A314,'[12]KI LA Data'!$E$6:$AF$701,N$2-N$1,0)/1000000,""))</f>
        <v/>
      </c>
      <c r="O314" s="315" t="str">
        <f>IF(F314="","",IFERROR(VLOOKUP($A314,'[12]KI LA Data'!$F$6:$AF$701,O$2-O$1,0)/1000000,""))</f>
        <v/>
      </c>
      <c r="P314" s="317" t="str">
        <f>IFERROR(VLOOKUP($A314,'[12]KI LA Data'!$B$6:$AF$701,P$2-P$1,0)/1000000,IF($C314="SC",G314,""))</f>
        <v/>
      </c>
      <c r="Q314" s="291">
        <f>IFERROR(VLOOKUP($A314,'[12]KI LA Data'!$C$6:$AF$701,Q$2-Q$1,0)/1000000,IF($C314="SD",G314,""))</f>
        <v>2.4796063547490004</v>
      </c>
      <c r="R314" s="317" t="str">
        <f>IFERROR(VLOOKUP($A314,'[12]KI LA Data'!$D$6:$AF$701,R$2-R$1,0)/1000000,"")</f>
        <v/>
      </c>
      <c r="S314" s="317" t="str">
        <f>IFERROR(VLOOKUP($A314,'[12]KI LA Data'!$E$6:$AF$701,S$2-S$1,0)/1000000,"")</f>
        <v/>
      </c>
      <c r="T314" s="315" t="str">
        <f>IFERROR(VLOOKUP($A314,'[12]KI LA Data'!$F$6:$AF$701,T$2-T$1,0)/1000000,"")</f>
        <v/>
      </c>
      <c r="U314" s="317" t="str">
        <f t="shared" ref="U314:Y377" si="19">IF(IF(K314="",0,K314)+IF(P314="",0,P314)=0,"",IF(K314="",0,K314)+IF(P314="",0,P314))</f>
        <v/>
      </c>
      <c r="V314" s="291">
        <f t="shared" si="19"/>
        <v>2.8308362729040004</v>
      </c>
      <c r="W314" s="317" t="str">
        <f t="shared" si="19"/>
        <v/>
      </c>
      <c r="X314" s="317" t="str">
        <f t="shared" si="19"/>
        <v/>
      </c>
      <c r="Y314" s="315" t="str">
        <f t="shared" si="19"/>
        <v/>
      </c>
      <c r="Z314" s="289"/>
      <c r="AA314" s="289" t="str">
        <f>VLOOKUP(A314,'[12]LA Data'!$A$35:$F$417,6,0)</f>
        <v>EE</v>
      </c>
    </row>
    <row r="315" spans="1:27" ht="15.75">
      <c r="A315" s="309" t="s">
        <v>548</v>
      </c>
      <c r="B315" s="309" t="s">
        <v>549</v>
      </c>
      <c r="C315" s="309" t="s">
        <v>531</v>
      </c>
      <c r="D315" s="316" t="s">
        <v>550</v>
      </c>
      <c r="E315" s="291">
        <f t="shared" si="18"/>
        <v>56.426042723872996</v>
      </c>
      <c r="F315" s="291">
        <f>IF(VLOOKUP($A315,'[12]KI LA Data'!$A$6:$AF$698,F$2,0)/1000000&lt;0,"",VLOOKUP($A315,'[12]KI LA Data'!$A$6:$AF$698,F$2,0)/1000000)</f>
        <v>10.239570542847</v>
      </c>
      <c r="G315" s="291">
        <f>VLOOKUP($A315,'[12]KI LA Data'!$A$6:$AF$698,G$2,0)/1000000</f>
        <v>46.186472181025998</v>
      </c>
      <c r="H315" s="291">
        <f>VLOOKUP($A315,'[12]KI LA Data'!$A$6:$AF$698,H$2,0)/1000000</f>
        <v>5.5619010632909998</v>
      </c>
      <c r="I315" s="291">
        <f>VLOOKUP($A315,'[12]KI LA Data'!$A$6:$AF$698,I$2,0)/1000000</f>
        <v>42.722486767449048</v>
      </c>
      <c r="J315" s="315">
        <f>VLOOKUP($A315,'[12]KI LA Data'!$A$6:$AF$702,J$2,0)</f>
        <v>0</v>
      </c>
      <c r="K315" s="317">
        <f>IF(F315="","",IFERROR(VLOOKUP($A315,'[12]KI LA Data'!$B$6:$AF$701,K$2-K$1,0)/1000000,IF($C315="SC",F315,"")))</f>
        <v>10.305855326074001</v>
      </c>
      <c r="L315" s="291">
        <f>IF(F315="","",IFERROR(VLOOKUP($A315,'[12]KI LA Data'!$C$6:$AF$701,L$2-L$1,0)/1000000,IF($C315="SD",F315,"")))</f>
        <v>-6.6284783227000002E-2</v>
      </c>
      <c r="M315" s="317" t="str">
        <f>IF(F315="","",IFERROR(VLOOKUP($A315,'[12]KI LA Data'!$D$6:$AF$701,M$2-M$1,0)/1000000,""))</f>
        <v/>
      </c>
      <c r="N315" s="317" t="str">
        <f>IF(F315="","",IFERROR(VLOOKUP($A315,'[12]KI LA Data'!$E$6:$AF$701,N$2-N$1,0)/1000000,""))</f>
        <v/>
      </c>
      <c r="O315" s="315" t="str">
        <f>IF(F315="","",IFERROR(VLOOKUP($A315,'[12]KI LA Data'!$F$6:$AF$701,O$2-O$1,0)/1000000,""))</f>
        <v/>
      </c>
      <c r="P315" s="317">
        <f>IFERROR(VLOOKUP($A315,'[12]KI LA Data'!$B$6:$AF$701,P$2-P$1,0)/1000000,IF($C315="SC",G315,""))</f>
        <v>39.008282880546005</v>
      </c>
      <c r="Q315" s="291">
        <f>IFERROR(VLOOKUP($A315,'[12]KI LA Data'!$C$6:$AF$701,Q$2-Q$1,0)/1000000,IF($C315="SD",G315,""))</f>
        <v>7.1781893004799997</v>
      </c>
      <c r="R315" s="317" t="str">
        <f>IFERROR(VLOOKUP($A315,'[12]KI LA Data'!$D$6:$AF$701,R$2-R$1,0)/1000000,"")</f>
        <v/>
      </c>
      <c r="S315" s="317" t="str">
        <f>IFERROR(VLOOKUP($A315,'[12]KI LA Data'!$E$6:$AF$701,S$2-S$1,0)/1000000,"")</f>
        <v/>
      </c>
      <c r="T315" s="315" t="str">
        <f>IFERROR(VLOOKUP($A315,'[12]KI LA Data'!$F$6:$AF$701,T$2-T$1,0)/1000000,"")</f>
        <v/>
      </c>
      <c r="U315" s="317">
        <f t="shared" si="19"/>
        <v>49.314138206620008</v>
      </c>
      <c r="V315" s="291">
        <f t="shared" si="19"/>
        <v>7.1119045172529995</v>
      </c>
      <c r="W315" s="317" t="str">
        <f t="shared" si="19"/>
        <v/>
      </c>
      <c r="X315" s="317" t="str">
        <f t="shared" si="19"/>
        <v/>
      </c>
      <c r="Y315" s="315" t="str">
        <f t="shared" si="19"/>
        <v/>
      </c>
      <c r="Z315" s="289"/>
      <c r="AA315" s="289" t="str">
        <f>VLOOKUP(A315,'[12]LA Data'!$A$35:$F$417,6,0)</f>
        <v>NW</v>
      </c>
    </row>
    <row r="316" spans="1:27" ht="15.75">
      <c r="A316" s="309" t="s">
        <v>834</v>
      </c>
      <c r="B316" s="309" t="s">
        <v>835</v>
      </c>
      <c r="C316" s="309" t="s">
        <v>726</v>
      </c>
      <c r="D316" s="316" t="s">
        <v>836</v>
      </c>
      <c r="E316" s="291">
        <f t="shared" si="18"/>
        <v>48.078051013486998</v>
      </c>
      <c r="F316" s="291">
        <f>IF(VLOOKUP($A316,'[12]KI LA Data'!$A$6:$AF$698,F$2,0)/1000000&lt;0,"",VLOOKUP($A316,'[12]KI LA Data'!$A$6:$AF$698,F$2,0)/1000000)</f>
        <v>9.8395207495060006</v>
      </c>
      <c r="G316" s="291">
        <f>VLOOKUP($A316,'[12]KI LA Data'!$A$6:$AF$698,G$2,0)/1000000</f>
        <v>38.238530263980998</v>
      </c>
      <c r="H316" s="291">
        <f>VLOOKUP($A316,'[12]KI LA Data'!$A$6:$AF$698,H$2,0)/1000000</f>
        <v>1.6861382182519999</v>
      </c>
      <c r="I316" s="291">
        <f>VLOOKUP($A316,'[12]KI LA Data'!$A$6:$AF$698,I$2,0)/1000000</f>
        <v>35.370640494182425</v>
      </c>
      <c r="J316" s="315">
        <f>VLOOKUP($A316,'[12]KI LA Data'!$A$6:$AF$702,J$2,0)</f>
        <v>0</v>
      </c>
      <c r="K316" s="317">
        <f>IF(F316="","",IFERROR(VLOOKUP($A316,'[12]KI LA Data'!$B$6:$AF$701,K$2-K$1,0)/1000000,IF($C316="SC",F316,"")))</f>
        <v>9.3078442294309998</v>
      </c>
      <c r="L316" s="291">
        <f>IF(F316="","",IFERROR(VLOOKUP($A316,'[12]KI LA Data'!$C$6:$AF$701,L$2-L$1,0)/1000000,IF($C316="SD",F316,"")))</f>
        <v>0.53167652007499999</v>
      </c>
      <c r="M316" s="317" t="str">
        <f>IF(F316="","",IFERROR(VLOOKUP($A316,'[12]KI LA Data'!$D$6:$AF$701,M$2-M$1,0)/1000000,""))</f>
        <v/>
      </c>
      <c r="N316" s="317" t="str">
        <f>IF(F316="","",IFERROR(VLOOKUP($A316,'[12]KI LA Data'!$E$6:$AF$701,N$2-N$1,0)/1000000,""))</f>
        <v/>
      </c>
      <c r="O316" s="315" t="str">
        <f>IF(F316="","",IFERROR(VLOOKUP($A316,'[12]KI LA Data'!$F$6:$AF$701,O$2-O$1,0)/1000000,""))</f>
        <v/>
      </c>
      <c r="P316" s="317">
        <f>IFERROR(VLOOKUP($A316,'[12]KI LA Data'!$B$6:$AF$701,P$2-P$1,0)/1000000,IF($C316="SC",G316,""))</f>
        <v>32.078725931347996</v>
      </c>
      <c r="Q316" s="291">
        <f>IFERROR(VLOOKUP($A316,'[12]KI LA Data'!$C$6:$AF$701,Q$2-Q$1,0)/1000000,IF($C316="SD",G316,""))</f>
        <v>6.1598043326319996</v>
      </c>
      <c r="R316" s="317" t="str">
        <f>IFERROR(VLOOKUP($A316,'[12]KI LA Data'!$D$6:$AF$701,R$2-R$1,0)/1000000,"")</f>
        <v/>
      </c>
      <c r="S316" s="317" t="str">
        <f>IFERROR(VLOOKUP($A316,'[12]KI LA Data'!$E$6:$AF$701,S$2-S$1,0)/1000000,"")</f>
        <v/>
      </c>
      <c r="T316" s="315" t="str">
        <f>IFERROR(VLOOKUP($A316,'[12]KI LA Data'!$F$6:$AF$701,T$2-T$1,0)/1000000,"")</f>
        <v/>
      </c>
      <c r="U316" s="317">
        <f t="shared" si="19"/>
        <v>41.386570160778994</v>
      </c>
      <c r="V316" s="291">
        <f t="shared" si="19"/>
        <v>6.6914808527069995</v>
      </c>
      <c r="W316" s="317" t="str">
        <f t="shared" si="19"/>
        <v/>
      </c>
      <c r="X316" s="317" t="str">
        <f t="shared" si="19"/>
        <v/>
      </c>
      <c r="Y316" s="315" t="str">
        <f t="shared" si="19"/>
        <v/>
      </c>
      <c r="Z316" s="289"/>
      <c r="AA316" s="289" t="str">
        <f>VLOOKUP(A316,'[12]LA Data'!$A$35:$F$417,6,0)</f>
        <v>NE</v>
      </c>
    </row>
    <row r="317" spans="1:27" ht="15.75">
      <c r="A317" s="309" t="s">
        <v>906</v>
      </c>
      <c r="B317" s="309" t="s">
        <v>907</v>
      </c>
      <c r="C317" s="309" t="s">
        <v>726</v>
      </c>
      <c r="D317" s="316" t="s">
        <v>908</v>
      </c>
      <c r="E317" s="291">
        <f t="shared" si="18"/>
        <v>100.64626185230499</v>
      </c>
      <c r="F317" s="291">
        <f>IF(VLOOKUP($A317,'[12]KI LA Data'!$A$6:$AF$698,F$2,0)/1000000&lt;0,"",VLOOKUP($A317,'[12]KI LA Data'!$A$6:$AF$698,F$2,0)/1000000)</f>
        <v>30.408053055463999</v>
      </c>
      <c r="G317" s="291">
        <f>VLOOKUP($A317,'[12]KI LA Data'!$A$6:$AF$698,G$2,0)/1000000</f>
        <v>70.238208796840993</v>
      </c>
      <c r="H317" s="291">
        <f>VLOOKUP($A317,'[12]KI LA Data'!$A$6:$AF$698,H$2,0)/1000000</f>
        <v>29.449291626131004</v>
      </c>
      <c r="I317" s="291">
        <f>VLOOKUP($A317,'[12]KI LA Data'!$A$6:$AF$698,I$2,0)/1000000</f>
        <v>64.970343137077933</v>
      </c>
      <c r="J317" s="315">
        <f>VLOOKUP($A317,'[12]KI LA Data'!$A$6:$AF$702,J$2,0)</f>
        <v>0</v>
      </c>
      <c r="K317" s="317">
        <f>IF(F317="","",IFERROR(VLOOKUP($A317,'[12]KI LA Data'!$B$6:$AF$701,K$2-K$1,0)/1000000,IF($C317="SC",F317,"")))</f>
        <v>27.987395933428001</v>
      </c>
      <c r="L317" s="291">
        <f>IF(F317="","",IFERROR(VLOOKUP($A317,'[12]KI LA Data'!$C$6:$AF$701,L$2-L$1,0)/1000000,IF($C317="SD",F317,"")))</f>
        <v>2.4206571220359998</v>
      </c>
      <c r="M317" s="317" t="str">
        <f>IF(F317="","",IFERROR(VLOOKUP($A317,'[12]KI LA Data'!$D$6:$AF$701,M$2-M$1,0)/1000000,""))</f>
        <v/>
      </c>
      <c r="N317" s="317" t="str">
        <f>IF(F317="","",IFERROR(VLOOKUP($A317,'[12]KI LA Data'!$E$6:$AF$701,N$2-N$1,0)/1000000,""))</f>
        <v/>
      </c>
      <c r="O317" s="315" t="str">
        <f>IF(F317="","",IFERROR(VLOOKUP($A317,'[12]KI LA Data'!$F$6:$AF$701,O$2-O$1,0)/1000000,""))</f>
        <v/>
      </c>
      <c r="P317" s="317">
        <f>IFERROR(VLOOKUP($A317,'[12]KI LA Data'!$B$6:$AF$701,P$2-P$1,0)/1000000,IF($C317="SC",G317,""))</f>
        <v>60.791040518876002</v>
      </c>
      <c r="Q317" s="291">
        <f>IFERROR(VLOOKUP($A317,'[12]KI LA Data'!$C$6:$AF$701,Q$2-Q$1,0)/1000000,IF($C317="SD",G317,""))</f>
        <v>9.4471682779649999</v>
      </c>
      <c r="R317" s="317" t="str">
        <f>IFERROR(VLOOKUP($A317,'[12]KI LA Data'!$D$6:$AF$701,R$2-R$1,0)/1000000,"")</f>
        <v/>
      </c>
      <c r="S317" s="317" t="str">
        <f>IFERROR(VLOOKUP($A317,'[12]KI LA Data'!$E$6:$AF$701,S$2-S$1,0)/1000000,"")</f>
        <v/>
      </c>
      <c r="T317" s="315" t="str">
        <f>IFERROR(VLOOKUP($A317,'[12]KI LA Data'!$F$6:$AF$701,T$2-T$1,0)/1000000,"")</f>
        <v/>
      </c>
      <c r="U317" s="317">
        <f t="shared" si="19"/>
        <v>88.778436452304007</v>
      </c>
      <c r="V317" s="291">
        <f t="shared" si="19"/>
        <v>11.867825400000999</v>
      </c>
      <c r="W317" s="317" t="str">
        <f t="shared" si="19"/>
        <v/>
      </c>
      <c r="X317" s="317" t="str">
        <f t="shared" si="19"/>
        <v/>
      </c>
      <c r="Y317" s="315" t="str">
        <f t="shared" si="19"/>
        <v/>
      </c>
      <c r="Z317" s="289"/>
      <c r="AA317" s="289" t="str">
        <f>VLOOKUP(A317,'[12]LA Data'!$A$35:$F$417,6,0)</f>
        <v>WM</v>
      </c>
    </row>
    <row r="318" spans="1:27" ht="15.75">
      <c r="A318" s="309" t="s">
        <v>483</v>
      </c>
      <c r="B318" s="309" t="s">
        <v>484</v>
      </c>
      <c r="C318" s="309" t="s">
        <v>39</v>
      </c>
      <c r="D318" s="316" t="s">
        <v>485</v>
      </c>
      <c r="E318" s="291">
        <f t="shared" si="18"/>
        <v>2.4928056933550002</v>
      </c>
      <c r="F318" s="291">
        <f>IF(VLOOKUP($A318,'[12]KI LA Data'!$A$6:$AF$698,F$2,0)/1000000&lt;0,"",VLOOKUP($A318,'[12]KI LA Data'!$A$6:$AF$698,F$2,0)/1000000)</f>
        <v>0.111545236536</v>
      </c>
      <c r="G318" s="291">
        <f>VLOOKUP($A318,'[12]KI LA Data'!$A$6:$AF$698,G$2,0)/1000000</f>
        <v>2.3812604568190001</v>
      </c>
      <c r="H318" s="291">
        <f>VLOOKUP($A318,'[12]KI LA Data'!$A$6:$AF$698,H$2,0)/1000000</f>
        <v>-18.523541918210999</v>
      </c>
      <c r="I318" s="291">
        <f>VLOOKUP($A318,'[12]KI LA Data'!$A$6:$AF$698,I$2,0)/1000000</f>
        <v>2.2026659225575753</v>
      </c>
      <c r="J318" s="315">
        <f>VLOOKUP($A318,'[12]KI LA Data'!$A$6:$AF$702,J$2,0)</f>
        <v>0.5</v>
      </c>
      <c r="K318" s="317" t="str">
        <f>IF(F318="","",IFERROR(VLOOKUP($A318,'[12]KI LA Data'!$B$6:$AF$701,K$2-K$1,0)/1000000,IF($C318="SC",F318,"")))</f>
        <v/>
      </c>
      <c r="L318" s="291">
        <f>IF(F318="","",IFERROR(VLOOKUP($A318,'[12]KI LA Data'!$C$6:$AF$701,L$2-L$1,0)/1000000,IF($C318="SD",F318,"")))</f>
        <v>0.111545236536</v>
      </c>
      <c r="M318" s="317" t="str">
        <f>IF(F318="","",IFERROR(VLOOKUP($A318,'[12]KI LA Data'!$D$6:$AF$701,M$2-M$1,0)/1000000,""))</f>
        <v/>
      </c>
      <c r="N318" s="317" t="str">
        <f>IF(F318="","",IFERROR(VLOOKUP($A318,'[12]KI LA Data'!$E$6:$AF$701,N$2-N$1,0)/1000000,""))</f>
        <v/>
      </c>
      <c r="O318" s="315" t="str">
        <f>IF(F318="","",IFERROR(VLOOKUP($A318,'[12]KI LA Data'!$F$6:$AF$701,O$2-O$1,0)/1000000,""))</f>
        <v/>
      </c>
      <c r="P318" s="317" t="str">
        <f>IFERROR(VLOOKUP($A318,'[12]KI LA Data'!$B$6:$AF$701,P$2-P$1,0)/1000000,IF($C318="SC",G318,""))</f>
        <v/>
      </c>
      <c r="Q318" s="291">
        <f>IFERROR(VLOOKUP($A318,'[12]KI LA Data'!$C$6:$AF$701,Q$2-Q$1,0)/1000000,IF($C318="SD",G318,""))</f>
        <v>2.3812604568190001</v>
      </c>
      <c r="R318" s="317" t="str">
        <f>IFERROR(VLOOKUP($A318,'[12]KI LA Data'!$D$6:$AF$701,R$2-R$1,0)/1000000,"")</f>
        <v/>
      </c>
      <c r="S318" s="317" t="str">
        <f>IFERROR(VLOOKUP($A318,'[12]KI LA Data'!$E$6:$AF$701,S$2-S$1,0)/1000000,"")</f>
        <v/>
      </c>
      <c r="T318" s="315" t="str">
        <f>IFERROR(VLOOKUP($A318,'[12]KI LA Data'!$F$6:$AF$701,T$2-T$1,0)/1000000,"")</f>
        <v/>
      </c>
      <c r="U318" s="317" t="str">
        <f t="shared" si="19"/>
        <v/>
      </c>
      <c r="V318" s="291">
        <f t="shared" si="19"/>
        <v>2.4928056933550002</v>
      </c>
      <c r="W318" s="317" t="str">
        <f t="shared" si="19"/>
        <v/>
      </c>
      <c r="X318" s="317" t="str">
        <f t="shared" si="19"/>
        <v/>
      </c>
      <c r="Y318" s="315" t="str">
        <f t="shared" si="19"/>
        <v/>
      </c>
      <c r="Z318" s="289"/>
      <c r="AA318" s="289" t="str">
        <f>VLOOKUP(A318,'[12]LA Data'!$A$35:$F$417,6,0)</f>
        <v>WM</v>
      </c>
    </row>
    <row r="319" spans="1:27" ht="15.75">
      <c r="A319" s="309" t="s">
        <v>69</v>
      </c>
      <c r="B319" s="309" t="s">
        <v>70</v>
      </c>
      <c r="C319" s="309" t="s">
        <v>39</v>
      </c>
      <c r="D319" s="316" t="s">
        <v>71</v>
      </c>
      <c r="E319" s="291">
        <f t="shared" si="18"/>
        <v>2.3810223322310002</v>
      </c>
      <c r="F319" s="291">
        <v>0</v>
      </c>
      <c r="G319" s="291">
        <f>VLOOKUP($A319,'[12]KI LA Data'!$A$6:$AF$698,G$2,0)/1000000</f>
        <v>2.3810223322310002</v>
      </c>
      <c r="H319" s="291">
        <f>VLOOKUP($A319,'[12]KI LA Data'!$A$6:$AF$698,H$2,0)/1000000</f>
        <v>-7.6326557025169999</v>
      </c>
      <c r="I319" s="291">
        <f>VLOOKUP($A319,'[12]KI LA Data'!$A$6:$AF$698,I$2,0)/1000000</f>
        <v>2.202445657313675</v>
      </c>
      <c r="J319" s="315">
        <f>VLOOKUP($A319,'[12]KI LA Data'!$A$6:$AF$702,J$2,0)</f>
        <v>0.5</v>
      </c>
      <c r="K319" s="317" t="str">
        <f>IF(F319="","",IFERROR(VLOOKUP($A319,'[12]KI LA Data'!$B$6:$AF$701,K$2-K$1,0)/1000000,IF($C319="SC",F319,"")))</f>
        <v/>
      </c>
      <c r="L319" s="291">
        <f>IF(F319="","",IFERROR(VLOOKUP($A319,'[12]KI LA Data'!$C$6:$AF$701,L$2-L$1,0)/1000000,IF($C319="SD",F319,"")))</f>
        <v>0</v>
      </c>
      <c r="M319" s="317" t="str">
        <f>IF(F319="","",IFERROR(VLOOKUP($A319,'[12]KI LA Data'!$D$6:$AF$701,M$2-M$1,0)/1000000,""))</f>
        <v/>
      </c>
      <c r="N319" s="317" t="str">
        <f>IF(F319="","",IFERROR(VLOOKUP($A319,'[12]KI LA Data'!$E$6:$AF$701,N$2-N$1,0)/1000000,""))</f>
        <v/>
      </c>
      <c r="O319" s="315" t="str">
        <f>IF(F319="","",IFERROR(VLOOKUP($A319,'[12]KI LA Data'!$F$6:$AF$701,O$2-O$1,0)/1000000,""))</f>
        <v/>
      </c>
      <c r="P319" s="317" t="str">
        <f>IFERROR(VLOOKUP($A319,'[12]KI LA Data'!$B$6:$AF$701,P$2-P$1,0)/1000000,IF($C319="SC",G319,""))</f>
        <v/>
      </c>
      <c r="Q319" s="291">
        <f>IFERROR(VLOOKUP($A319,'[12]KI LA Data'!$C$6:$AF$701,Q$2-Q$1,0)/1000000,IF($C319="SD",G319,""))</f>
        <v>2.3810223322310002</v>
      </c>
      <c r="R319" s="317" t="str">
        <f>IFERROR(VLOOKUP($A319,'[12]KI LA Data'!$D$6:$AF$701,R$2-R$1,0)/1000000,"")</f>
        <v/>
      </c>
      <c r="S319" s="317" t="str">
        <f>IFERROR(VLOOKUP($A319,'[12]KI LA Data'!$E$6:$AF$701,S$2-S$1,0)/1000000,"")</f>
        <v/>
      </c>
      <c r="T319" s="315" t="str">
        <f>IFERROR(VLOOKUP($A319,'[12]KI LA Data'!$F$6:$AF$701,T$2-T$1,0)/1000000,"")</f>
        <v/>
      </c>
      <c r="U319" s="317" t="str">
        <f t="shared" si="19"/>
        <v/>
      </c>
      <c r="V319" s="291">
        <f t="shared" si="19"/>
        <v>2.3810223322310002</v>
      </c>
      <c r="W319" s="317" t="str">
        <f t="shared" si="19"/>
        <v/>
      </c>
      <c r="X319" s="317" t="str">
        <f t="shared" si="19"/>
        <v/>
      </c>
      <c r="Y319" s="315" t="str">
        <f t="shared" si="19"/>
        <v/>
      </c>
      <c r="Z319" s="289"/>
      <c r="AA319" s="289" t="str">
        <f>VLOOKUP(A319,'[12]LA Data'!$A$35:$F$417,6,0)</f>
        <v>SW</v>
      </c>
    </row>
    <row r="320" spans="1:27" ht="15.75">
      <c r="A320" s="309" t="s">
        <v>753</v>
      </c>
      <c r="B320" s="309" t="s">
        <v>754</v>
      </c>
      <c r="C320" s="309" t="s">
        <v>730</v>
      </c>
      <c r="D320" s="316" t="s">
        <v>755</v>
      </c>
      <c r="E320" s="291">
        <f t="shared" si="18"/>
        <v>129.453014108194</v>
      </c>
      <c r="F320" s="291">
        <f>IF(VLOOKUP($A320,'[12]KI LA Data'!$A$6:$AF$698,F$2,0)/1000000&lt;0,"",VLOOKUP($A320,'[12]KI LA Data'!$A$6:$AF$698,F$2,0)/1000000)</f>
        <v>30.454575487574999</v>
      </c>
      <c r="G320" s="291">
        <f>VLOOKUP($A320,'[12]KI LA Data'!$A$6:$AF$698,G$2,0)/1000000</f>
        <v>98.998438620618998</v>
      </c>
      <c r="H320" s="291">
        <f>VLOOKUP($A320,'[12]KI LA Data'!$A$6:$AF$698,H$2,0)/1000000</f>
        <v>75.280503814294988</v>
      </c>
      <c r="I320" s="291">
        <f>VLOOKUP($A320,'[12]KI LA Data'!$A$6:$AF$698,I$2,0)/1000000</f>
        <v>91.573555724072577</v>
      </c>
      <c r="J320" s="315">
        <f>VLOOKUP($A320,'[12]KI LA Data'!$A$6:$AF$702,J$2,0)</f>
        <v>0</v>
      </c>
      <c r="K320" s="317">
        <f>IF(F320="","",IFERROR(VLOOKUP($A320,'[12]KI LA Data'!$B$6:$AF$701,K$2-K$1,0)/1000000,IF($C320="SC",F320,"")))</f>
        <v>27.500945712774001</v>
      </c>
      <c r="L320" s="291" t="str">
        <f>IF(F320="","",IFERROR(VLOOKUP($A320,'[12]KI LA Data'!$C$6:$AF$701,L$2-L$1,0)/1000000,IF($C320="SD",F320,"")))</f>
        <v/>
      </c>
      <c r="M320" s="317">
        <f>IF(F320="","",IFERROR(VLOOKUP($A320,'[12]KI LA Data'!$D$6:$AF$701,M$2-M$1,0)/1000000,""))</f>
        <v>2.9536297748010001</v>
      </c>
      <c r="N320" s="317" t="str">
        <f>IF(F320="","",IFERROR(VLOOKUP($A320,'[12]KI LA Data'!$E$6:$AF$701,N$2-N$1,0)/1000000,""))</f>
        <v/>
      </c>
      <c r="O320" s="315" t="str">
        <f>IF(F320="","",IFERROR(VLOOKUP($A320,'[12]KI LA Data'!$F$6:$AF$701,O$2-O$1,0)/1000000,""))</f>
        <v/>
      </c>
      <c r="P320" s="317">
        <f>IFERROR(VLOOKUP($A320,'[12]KI LA Data'!$B$6:$AF$701,P$2-P$1,0)/1000000,IF($C320="SC",G320,""))</f>
        <v>93.732390700090008</v>
      </c>
      <c r="Q320" s="291" t="str">
        <f>IFERROR(VLOOKUP($A320,'[12]KI LA Data'!$C$6:$AF$701,Q$2-Q$1,0)/1000000,IF($C320="SD",G320,""))</f>
        <v/>
      </c>
      <c r="R320" s="317">
        <f>IFERROR(VLOOKUP($A320,'[12]KI LA Data'!$D$6:$AF$701,R$2-R$1,0)/1000000,"")</f>
        <v>5.2660479205290001</v>
      </c>
      <c r="S320" s="317" t="str">
        <f>IFERROR(VLOOKUP($A320,'[12]KI LA Data'!$E$6:$AF$701,S$2-S$1,0)/1000000,"")</f>
        <v/>
      </c>
      <c r="T320" s="315" t="str">
        <f>IFERROR(VLOOKUP($A320,'[12]KI LA Data'!$F$6:$AF$701,T$2-T$1,0)/1000000,"")</f>
        <v/>
      </c>
      <c r="U320" s="317">
        <f t="shared" si="19"/>
        <v>121.23333641286401</v>
      </c>
      <c r="V320" s="291" t="str">
        <f t="shared" si="19"/>
        <v/>
      </c>
      <c r="W320" s="317">
        <f t="shared" si="19"/>
        <v>8.2196776953300006</v>
      </c>
      <c r="X320" s="317" t="str">
        <f t="shared" si="19"/>
        <v/>
      </c>
      <c r="Y320" s="315" t="str">
        <f t="shared" si="19"/>
        <v/>
      </c>
      <c r="Z320" s="289"/>
      <c r="AA320" s="289" t="str">
        <f>VLOOKUP(A320,'[12]LA Data'!$A$35:$F$417,6,0)</f>
        <v>EE</v>
      </c>
    </row>
    <row r="321" spans="1:27" ht="15.75">
      <c r="A321" s="309" t="s">
        <v>432</v>
      </c>
      <c r="B321" s="309" t="s">
        <v>433</v>
      </c>
      <c r="C321" s="309" t="s">
        <v>39</v>
      </c>
      <c r="D321" s="316" t="s">
        <v>434</v>
      </c>
      <c r="E321" s="291">
        <f t="shared" si="18"/>
        <v>2.9445332312039998</v>
      </c>
      <c r="F321" s="291">
        <f>IF(VLOOKUP($A321,'[12]KI LA Data'!$A$6:$AF$698,F$2,0)/1000000&lt;0,"",VLOOKUP($A321,'[12]KI LA Data'!$A$6:$AF$698,F$2,0)/1000000)</f>
        <v>0.16759370354899999</v>
      </c>
      <c r="G321" s="291">
        <f>VLOOKUP($A321,'[12]KI LA Data'!$A$6:$AF$698,G$2,0)/1000000</f>
        <v>2.7769395276549997</v>
      </c>
      <c r="H321" s="291">
        <f>VLOOKUP($A321,'[12]KI LA Data'!$A$6:$AF$698,H$2,0)/1000000</f>
        <v>-15.290254325344</v>
      </c>
      <c r="I321" s="291">
        <f>VLOOKUP($A321,'[12]KI LA Data'!$A$6:$AF$698,I$2,0)/1000000</f>
        <v>2.5686690630808751</v>
      </c>
      <c r="J321" s="315">
        <f>VLOOKUP($A321,'[12]KI LA Data'!$A$6:$AF$702,J$2,0)</f>
        <v>0.5</v>
      </c>
      <c r="K321" s="317" t="str">
        <f>IF(F321="","",IFERROR(VLOOKUP($A321,'[12]KI LA Data'!$B$6:$AF$701,K$2-K$1,0)/1000000,IF($C321="SC",F321,"")))</f>
        <v/>
      </c>
      <c r="L321" s="291">
        <f>IF(F321="","",IFERROR(VLOOKUP($A321,'[12]KI LA Data'!$C$6:$AF$701,L$2-L$1,0)/1000000,IF($C321="SD",F321,"")))</f>
        <v>0.16759370354899999</v>
      </c>
      <c r="M321" s="317" t="str">
        <f>IF(F321="","",IFERROR(VLOOKUP($A321,'[12]KI LA Data'!$D$6:$AF$701,M$2-M$1,0)/1000000,""))</f>
        <v/>
      </c>
      <c r="N321" s="317" t="str">
        <f>IF(F321="","",IFERROR(VLOOKUP($A321,'[12]KI LA Data'!$E$6:$AF$701,N$2-N$1,0)/1000000,""))</f>
        <v/>
      </c>
      <c r="O321" s="315" t="str">
        <f>IF(F321="","",IFERROR(VLOOKUP($A321,'[12]KI LA Data'!$F$6:$AF$701,O$2-O$1,0)/1000000,""))</f>
        <v/>
      </c>
      <c r="P321" s="317" t="str">
        <f>IFERROR(VLOOKUP($A321,'[12]KI LA Data'!$B$6:$AF$701,P$2-P$1,0)/1000000,IF($C321="SC",G321,""))</f>
        <v/>
      </c>
      <c r="Q321" s="291">
        <f>IFERROR(VLOOKUP($A321,'[12]KI LA Data'!$C$6:$AF$701,Q$2-Q$1,0)/1000000,IF($C321="SD",G321,""))</f>
        <v>2.7769395276549997</v>
      </c>
      <c r="R321" s="317" t="str">
        <f>IFERROR(VLOOKUP($A321,'[12]KI LA Data'!$D$6:$AF$701,R$2-R$1,0)/1000000,"")</f>
        <v/>
      </c>
      <c r="S321" s="317" t="str">
        <f>IFERROR(VLOOKUP($A321,'[12]KI LA Data'!$E$6:$AF$701,S$2-S$1,0)/1000000,"")</f>
        <v/>
      </c>
      <c r="T321" s="315" t="str">
        <f>IFERROR(VLOOKUP($A321,'[12]KI LA Data'!$F$6:$AF$701,T$2-T$1,0)/1000000,"")</f>
        <v/>
      </c>
      <c r="U321" s="317" t="str">
        <f t="shared" si="19"/>
        <v/>
      </c>
      <c r="V321" s="291">
        <f t="shared" si="19"/>
        <v>2.9445332312039998</v>
      </c>
      <c r="W321" s="317" t="str">
        <f t="shared" si="19"/>
        <v/>
      </c>
      <c r="X321" s="317" t="str">
        <f t="shared" si="19"/>
        <v/>
      </c>
      <c r="Y321" s="315" t="str">
        <f t="shared" si="19"/>
        <v/>
      </c>
      <c r="Z321" s="289"/>
      <c r="AA321" s="289" t="str">
        <f>VLOOKUP(A321,'[12]LA Data'!$A$35:$F$417,6,0)</f>
        <v>EE</v>
      </c>
    </row>
    <row r="322" spans="1:27" ht="15.75">
      <c r="A322" s="309" t="s">
        <v>599</v>
      </c>
      <c r="B322" s="309" t="s">
        <v>600</v>
      </c>
      <c r="C322" s="309" t="s">
        <v>531</v>
      </c>
      <c r="D322" s="316" t="s">
        <v>601</v>
      </c>
      <c r="E322" s="291">
        <f t="shared" si="18"/>
        <v>118.92752005200299</v>
      </c>
      <c r="F322" s="291">
        <f>IF(VLOOKUP($A322,'[12]KI LA Data'!$A$6:$AF$698,F$2,0)/1000000&lt;0,"",VLOOKUP($A322,'[12]KI LA Data'!$A$6:$AF$698,F$2,0)/1000000)</f>
        <v>36.156881073845994</v>
      </c>
      <c r="G322" s="291">
        <f>VLOOKUP($A322,'[12]KI LA Data'!$A$6:$AF$698,G$2,0)/1000000</f>
        <v>82.770638978156995</v>
      </c>
      <c r="H322" s="291">
        <f>VLOOKUP($A322,'[12]KI LA Data'!$A$6:$AF$698,H$2,0)/1000000</f>
        <v>42.008459235922004</v>
      </c>
      <c r="I322" s="291">
        <f>VLOOKUP($A322,'[12]KI LA Data'!$A$6:$AF$698,I$2,0)/1000000</f>
        <v>76.562841054795214</v>
      </c>
      <c r="J322" s="315">
        <f>VLOOKUP($A322,'[12]KI LA Data'!$A$6:$AF$702,J$2,0)</f>
        <v>0</v>
      </c>
      <c r="K322" s="317">
        <f>IF(F322="","",IFERROR(VLOOKUP($A322,'[12]KI LA Data'!$B$6:$AF$701,K$2-K$1,0)/1000000,IF($C322="SC",F322,"")))</f>
        <v>33.357994913246998</v>
      </c>
      <c r="L322" s="291">
        <f>IF(F322="","",IFERROR(VLOOKUP($A322,'[12]KI LA Data'!$C$6:$AF$701,L$2-L$1,0)/1000000,IF($C322="SD",F322,"")))</f>
        <v>2.7988861605989999</v>
      </c>
      <c r="M322" s="317" t="str">
        <f>IF(F322="","",IFERROR(VLOOKUP($A322,'[12]KI LA Data'!$D$6:$AF$701,M$2-M$1,0)/1000000,""))</f>
        <v/>
      </c>
      <c r="N322" s="317" t="str">
        <f>IF(F322="","",IFERROR(VLOOKUP($A322,'[12]KI LA Data'!$E$6:$AF$701,N$2-N$1,0)/1000000,""))</f>
        <v/>
      </c>
      <c r="O322" s="315" t="str">
        <f>IF(F322="","",IFERROR(VLOOKUP($A322,'[12]KI LA Data'!$F$6:$AF$701,O$2-O$1,0)/1000000,""))</f>
        <v/>
      </c>
      <c r="P322" s="317">
        <f>IFERROR(VLOOKUP($A322,'[12]KI LA Data'!$B$6:$AF$701,P$2-P$1,0)/1000000,IF($C322="SC",G322,""))</f>
        <v>71.482764432750002</v>
      </c>
      <c r="Q322" s="291">
        <f>IFERROR(VLOOKUP($A322,'[12]KI LA Data'!$C$6:$AF$701,Q$2-Q$1,0)/1000000,IF($C322="SD",G322,""))</f>
        <v>11.287874545407002</v>
      </c>
      <c r="R322" s="317" t="str">
        <f>IFERROR(VLOOKUP($A322,'[12]KI LA Data'!$D$6:$AF$701,R$2-R$1,0)/1000000,"")</f>
        <v/>
      </c>
      <c r="S322" s="317" t="str">
        <f>IFERROR(VLOOKUP($A322,'[12]KI LA Data'!$E$6:$AF$701,S$2-S$1,0)/1000000,"")</f>
        <v/>
      </c>
      <c r="T322" s="315" t="str">
        <f>IFERROR(VLOOKUP($A322,'[12]KI LA Data'!$F$6:$AF$701,T$2-T$1,0)/1000000,"")</f>
        <v/>
      </c>
      <c r="U322" s="317">
        <f t="shared" si="19"/>
        <v>104.840759345997</v>
      </c>
      <c r="V322" s="291">
        <f t="shared" si="19"/>
        <v>14.086760706006002</v>
      </c>
      <c r="W322" s="317" t="str">
        <f t="shared" si="19"/>
        <v/>
      </c>
      <c r="X322" s="317" t="str">
        <f t="shared" si="19"/>
        <v/>
      </c>
      <c r="Y322" s="315" t="str">
        <f t="shared" si="19"/>
        <v/>
      </c>
      <c r="Z322" s="289"/>
      <c r="AA322" s="289" t="str">
        <f>VLOOKUP(A322,'[12]LA Data'!$A$35:$F$417,6,0)</f>
        <v>NE</v>
      </c>
    </row>
    <row r="323" spans="1:27" ht="15.75">
      <c r="A323" s="309" t="s">
        <v>756</v>
      </c>
      <c r="B323" s="309" t="s">
        <v>757</v>
      </c>
      <c r="C323" s="309" t="s">
        <v>730</v>
      </c>
      <c r="D323" s="316" t="s">
        <v>758</v>
      </c>
      <c r="E323" s="291">
        <f t="shared" si="18"/>
        <v>115.419865451443</v>
      </c>
      <c r="F323" s="291">
        <f>IF(VLOOKUP($A323,'[12]KI LA Data'!$A$6:$AF$698,F$2,0)/1000000&lt;0,"",VLOOKUP($A323,'[12]KI LA Data'!$A$6:$AF$698,F$2,0)/1000000)</f>
        <v>4.4526779615649996</v>
      </c>
      <c r="G323" s="291">
        <f>VLOOKUP($A323,'[12]KI LA Data'!$A$6:$AF$698,G$2,0)/1000000</f>
        <v>110.967187489878</v>
      </c>
      <c r="H323" s="291">
        <f>VLOOKUP($A323,'[12]KI LA Data'!$A$6:$AF$698,H$2,0)/1000000</f>
        <v>60.435429387957996</v>
      </c>
      <c r="I323" s="291">
        <f>VLOOKUP($A323,'[12]KI LA Data'!$A$6:$AF$698,I$2,0)/1000000</f>
        <v>102.64464842813716</v>
      </c>
      <c r="J323" s="315">
        <f>VLOOKUP($A323,'[12]KI LA Data'!$A$6:$AF$702,J$2,0)</f>
        <v>0</v>
      </c>
      <c r="K323" s="317">
        <f>IF(F323="","",IFERROR(VLOOKUP($A323,'[12]KI LA Data'!$B$6:$AF$701,K$2-K$1,0)/1000000,IF($C323="SC",F323,"")))</f>
        <v>4.7319304690070005</v>
      </c>
      <c r="L323" s="291" t="str">
        <f>IF(F323="","",IFERROR(VLOOKUP($A323,'[12]KI LA Data'!$C$6:$AF$701,L$2-L$1,0)/1000000,IF($C323="SD",F323,"")))</f>
        <v/>
      </c>
      <c r="M323" s="317">
        <f>IF(F323="","",IFERROR(VLOOKUP($A323,'[12]KI LA Data'!$D$6:$AF$701,M$2-M$1,0)/1000000,""))</f>
        <v>-0.27925250744299995</v>
      </c>
      <c r="N323" s="317" t="str">
        <f>IF(F323="","",IFERROR(VLOOKUP($A323,'[12]KI LA Data'!$E$6:$AF$701,N$2-N$1,0)/1000000,""))</f>
        <v/>
      </c>
      <c r="O323" s="315" t="str">
        <f>IF(F323="","",IFERROR(VLOOKUP($A323,'[12]KI LA Data'!$F$6:$AF$701,O$2-O$1,0)/1000000,""))</f>
        <v/>
      </c>
      <c r="P323" s="317">
        <f>IFERROR(VLOOKUP($A323,'[12]KI LA Data'!$B$6:$AF$701,P$2-P$1,0)/1000000,IF($C323="SC",G323,""))</f>
        <v>99.716132102312002</v>
      </c>
      <c r="Q323" s="291" t="str">
        <f>IFERROR(VLOOKUP($A323,'[12]KI LA Data'!$C$6:$AF$701,Q$2-Q$1,0)/1000000,IF($C323="SD",G323,""))</f>
        <v/>
      </c>
      <c r="R323" s="317">
        <f>IFERROR(VLOOKUP($A323,'[12]KI LA Data'!$D$6:$AF$701,R$2-R$1,0)/1000000,"")</f>
        <v>11.251055387566</v>
      </c>
      <c r="S323" s="317" t="str">
        <f>IFERROR(VLOOKUP($A323,'[12]KI LA Data'!$E$6:$AF$701,S$2-S$1,0)/1000000,"")</f>
        <v/>
      </c>
      <c r="T323" s="315" t="str">
        <f>IFERROR(VLOOKUP($A323,'[12]KI LA Data'!$F$6:$AF$701,T$2-T$1,0)/1000000,"")</f>
        <v/>
      </c>
      <c r="U323" s="317">
        <f t="shared" si="19"/>
        <v>104.448062571319</v>
      </c>
      <c r="V323" s="291" t="str">
        <f t="shared" si="19"/>
        <v/>
      </c>
      <c r="W323" s="317">
        <f t="shared" si="19"/>
        <v>10.971802880123001</v>
      </c>
      <c r="X323" s="317" t="str">
        <f t="shared" si="19"/>
        <v/>
      </c>
      <c r="Y323" s="315" t="str">
        <f t="shared" si="19"/>
        <v/>
      </c>
      <c r="Z323" s="289"/>
      <c r="AA323" s="289" t="str">
        <f>VLOOKUP(A323,'[12]LA Data'!$A$35:$F$417,6,0)</f>
        <v>SE</v>
      </c>
    </row>
    <row r="324" spans="1:27" ht="15.75">
      <c r="A324" s="309" t="s">
        <v>462</v>
      </c>
      <c r="B324" s="309" t="s">
        <v>463</v>
      </c>
      <c r="C324" s="309" t="s">
        <v>39</v>
      </c>
      <c r="D324" s="316" t="s">
        <v>464</v>
      </c>
      <c r="E324" s="291">
        <f t="shared" si="18"/>
        <v>1.511785347382</v>
      </c>
      <c r="F324" s="291">
        <v>0</v>
      </c>
      <c r="G324" s="291">
        <f>VLOOKUP($A324,'[12]KI LA Data'!$A$6:$AF$698,G$2,0)/1000000</f>
        <v>1.511785347382</v>
      </c>
      <c r="H324" s="291">
        <f>VLOOKUP($A324,'[12]KI LA Data'!$A$6:$AF$698,H$2,0)/1000000</f>
        <v>-12.308832583026</v>
      </c>
      <c r="I324" s="291">
        <f>VLOOKUP($A324,'[12]KI LA Data'!$A$6:$AF$698,I$2,0)/1000000</f>
        <v>1.3984014463283501</v>
      </c>
      <c r="J324" s="315">
        <f>VLOOKUP($A324,'[12]KI LA Data'!$A$6:$AF$702,J$2,0)</f>
        <v>0.5</v>
      </c>
      <c r="K324" s="317" t="str">
        <f>IF(F324="","",IFERROR(VLOOKUP($A324,'[12]KI LA Data'!$B$6:$AF$701,K$2-K$1,0)/1000000,IF($C324="SC",F324,"")))</f>
        <v/>
      </c>
      <c r="L324" s="291">
        <f>IF(F324="","",IFERROR(VLOOKUP($A324,'[12]KI LA Data'!$C$6:$AF$701,L$2-L$1,0)/1000000,IF($C324="SD",F324,"")))</f>
        <v>0</v>
      </c>
      <c r="M324" s="317" t="str">
        <f>IF(F324="","",IFERROR(VLOOKUP($A324,'[12]KI LA Data'!$D$6:$AF$701,M$2-M$1,0)/1000000,""))</f>
        <v/>
      </c>
      <c r="N324" s="317" t="str">
        <f>IF(F324="","",IFERROR(VLOOKUP($A324,'[12]KI LA Data'!$E$6:$AF$701,N$2-N$1,0)/1000000,""))</f>
        <v/>
      </c>
      <c r="O324" s="315" t="str">
        <f>IF(F324="","",IFERROR(VLOOKUP($A324,'[12]KI LA Data'!$F$6:$AF$701,O$2-O$1,0)/1000000,""))</f>
        <v/>
      </c>
      <c r="P324" s="317" t="str">
        <f>IFERROR(VLOOKUP($A324,'[12]KI LA Data'!$B$6:$AF$701,P$2-P$1,0)/1000000,IF($C324="SC",G324,""))</f>
        <v/>
      </c>
      <c r="Q324" s="291">
        <f>IFERROR(VLOOKUP($A324,'[12]KI LA Data'!$C$6:$AF$701,Q$2-Q$1,0)/1000000,IF($C324="SD",G324,""))</f>
        <v>1.511785347382</v>
      </c>
      <c r="R324" s="317" t="str">
        <f>IFERROR(VLOOKUP($A324,'[12]KI LA Data'!$D$6:$AF$701,R$2-R$1,0)/1000000,"")</f>
        <v/>
      </c>
      <c r="S324" s="317" t="str">
        <f>IFERROR(VLOOKUP($A324,'[12]KI LA Data'!$E$6:$AF$701,S$2-S$1,0)/1000000,"")</f>
        <v/>
      </c>
      <c r="T324" s="315" t="str">
        <f>IFERROR(VLOOKUP($A324,'[12]KI LA Data'!$F$6:$AF$701,T$2-T$1,0)/1000000,"")</f>
        <v/>
      </c>
      <c r="U324" s="317" t="str">
        <f t="shared" si="19"/>
        <v/>
      </c>
      <c r="V324" s="291">
        <f t="shared" si="19"/>
        <v>1.511785347382</v>
      </c>
      <c r="W324" s="317" t="str">
        <f t="shared" si="19"/>
        <v/>
      </c>
      <c r="X324" s="317" t="str">
        <f t="shared" si="19"/>
        <v/>
      </c>
      <c r="Y324" s="315" t="str">
        <f t="shared" si="19"/>
        <v/>
      </c>
      <c r="Z324" s="289"/>
      <c r="AA324" s="289" t="str">
        <f>VLOOKUP(A324,'[12]LA Data'!$A$35:$F$417,6,0)</f>
        <v>SE</v>
      </c>
    </row>
    <row r="325" spans="1:27" ht="15.75">
      <c r="A325" s="309" t="s">
        <v>718</v>
      </c>
      <c r="B325" s="309" t="s">
        <v>719</v>
      </c>
      <c r="C325" s="309" t="s">
        <v>626</v>
      </c>
      <c r="D325" s="316" t="s">
        <v>720</v>
      </c>
      <c r="E325" s="291">
        <f t="shared" si="18"/>
        <v>46.857380438928999</v>
      </c>
      <c r="F325" s="291">
        <f>IF(VLOOKUP($A325,'[12]KI LA Data'!$A$6:$AF$698,F$2,0)/1000000&lt;0,"",VLOOKUP($A325,'[12]KI LA Data'!$A$6:$AF$698,F$2,0)/1000000)</f>
        <v>11.754272680756999</v>
      </c>
      <c r="G325" s="291">
        <f>VLOOKUP($A325,'[12]KI LA Data'!$A$6:$AF$698,G$2,0)/1000000</f>
        <v>35.103107758172001</v>
      </c>
      <c r="H325" s="291">
        <f>VLOOKUP($A325,'[12]KI LA Data'!$A$6:$AF$698,H$2,0)/1000000</f>
        <v>18.694680205598001</v>
      </c>
      <c r="I325" s="291">
        <f>VLOOKUP($A325,'[12]KI LA Data'!$A$6:$AF$698,I$2,0)/1000000</f>
        <v>32.470374676309099</v>
      </c>
      <c r="J325" s="315">
        <f>VLOOKUP($A325,'[12]KI LA Data'!$A$6:$AF$702,J$2,0)</f>
        <v>0</v>
      </c>
      <c r="K325" s="317">
        <f>IF(F325="","",IFERROR(VLOOKUP($A325,'[12]KI LA Data'!$B$6:$AF$701,K$2-K$1,0)/1000000,IF($C325="SC",F325,"")))</f>
        <v>12.049092485527</v>
      </c>
      <c r="L325" s="291">
        <f>IF(F325="","",IFERROR(VLOOKUP($A325,'[12]KI LA Data'!$C$6:$AF$701,L$2-L$1,0)/1000000,IF($C325="SD",F325,"")))</f>
        <v>-0.29481980476999997</v>
      </c>
      <c r="M325" s="317" t="str">
        <f>IF(F325="","",IFERROR(VLOOKUP($A325,'[12]KI LA Data'!$D$6:$AF$701,M$2-M$1,0)/1000000,""))</f>
        <v/>
      </c>
      <c r="N325" s="317" t="str">
        <f>IF(F325="","",IFERROR(VLOOKUP($A325,'[12]KI LA Data'!$E$6:$AF$701,N$2-N$1,0)/1000000,""))</f>
        <v/>
      </c>
      <c r="O325" s="315" t="str">
        <f>IF(F325="","",IFERROR(VLOOKUP($A325,'[12]KI LA Data'!$F$6:$AF$701,O$2-O$1,0)/1000000,""))</f>
        <v/>
      </c>
      <c r="P325" s="317">
        <f>IFERROR(VLOOKUP($A325,'[12]KI LA Data'!$B$6:$AF$701,P$2-P$1,0)/1000000,IF($C325="SC",G325,""))</f>
        <v>28.131085697288</v>
      </c>
      <c r="Q325" s="291">
        <f>IFERROR(VLOOKUP($A325,'[12]KI LA Data'!$C$6:$AF$701,Q$2-Q$1,0)/1000000,IF($C325="SD",G325,""))</f>
        <v>6.9720220608829999</v>
      </c>
      <c r="R325" s="317" t="str">
        <f>IFERROR(VLOOKUP($A325,'[12]KI LA Data'!$D$6:$AF$701,R$2-R$1,0)/1000000,"")</f>
        <v/>
      </c>
      <c r="S325" s="317" t="str">
        <f>IFERROR(VLOOKUP($A325,'[12]KI LA Data'!$E$6:$AF$701,S$2-S$1,0)/1000000,"")</f>
        <v/>
      </c>
      <c r="T325" s="315" t="str">
        <f>IFERROR(VLOOKUP($A325,'[12]KI LA Data'!$F$6:$AF$701,T$2-T$1,0)/1000000,"")</f>
        <v/>
      </c>
      <c r="U325" s="317">
        <f t="shared" si="19"/>
        <v>40.180178182814998</v>
      </c>
      <c r="V325" s="291">
        <f t="shared" si="19"/>
        <v>6.6772022561129996</v>
      </c>
      <c r="W325" s="317" t="str">
        <f t="shared" si="19"/>
        <v/>
      </c>
      <c r="X325" s="317" t="str">
        <f t="shared" si="19"/>
        <v/>
      </c>
      <c r="Y325" s="315" t="str">
        <f t="shared" si="19"/>
        <v/>
      </c>
      <c r="Z325" s="289"/>
      <c r="AA325" s="289" t="str">
        <f>VLOOKUP(A325,'[12]LA Data'!$A$35:$F$417,6,0)</f>
        <v>L</v>
      </c>
    </row>
    <row r="326" spans="1:27" ht="15.75">
      <c r="A326" s="309" t="s">
        <v>177</v>
      </c>
      <c r="B326" s="309" t="s">
        <v>178</v>
      </c>
      <c r="C326" s="309" t="s">
        <v>39</v>
      </c>
      <c r="D326" s="316" t="s">
        <v>179</v>
      </c>
      <c r="E326" s="291">
        <f t="shared" si="18"/>
        <v>4.8421937433400002</v>
      </c>
      <c r="F326" s="291">
        <f>IF(VLOOKUP($A326,'[12]KI LA Data'!$A$6:$AF$698,F$2,0)/1000000&lt;0,"",VLOOKUP($A326,'[12]KI LA Data'!$A$6:$AF$698,F$2,0)/1000000)</f>
        <v>0.70670941053899994</v>
      </c>
      <c r="G326" s="291">
        <f>VLOOKUP($A326,'[12]KI LA Data'!$A$6:$AF$698,G$2,0)/1000000</f>
        <v>4.135484332801</v>
      </c>
      <c r="H326" s="291">
        <f>VLOOKUP($A326,'[12]KI LA Data'!$A$6:$AF$698,H$2,0)/1000000</f>
        <v>-11.222791162059</v>
      </c>
      <c r="I326" s="291">
        <f>VLOOKUP($A326,'[12]KI LA Data'!$A$6:$AF$698,I$2,0)/1000000</f>
        <v>3.8253230078409253</v>
      </c>
      <c r="J326" s="315">
        <f>VLOOKUP($A326,'[12]KI LA Data'!$A$6:$AF$702,J$2,0)</f>
        <v>0.5</v>
      </c>
      <c r="K326" s="317" t="str">
        <f>IF(F326="","",IFERROR(VLOOKUP($A326,'[12]KI LA Data'!$B$6:$AF$701,K$2-K$1,0)/1000000,IF($C326="SC",F326,"")))</f>
        <v/>
      </c>
      <c r="L326" s="291">
        <f>IF(F326="","",IFERROR(VLOOKUP($A326,'[12]KI LA Data'!$C$6:$AF$701,L$2-L$1,0)/1000000,IF($C326="SD",F326,"")))</f>
        <v>0.70670941053899994</v>
      </c>
      <c r="M326" s="317" t="str">
        <f>IF(F326="","",IFERROR(VLOOKUP($A326,'[12]KI LA Data'!$D$6:$AF$701,M$2-M$1,0)/1000000,""))</f>
        <v/>
      </c>
      <c r="N326" s="317" t="str">
        <f>IF(F326="","",IFERROR(VLOOKUP($A326,'[12]KI LA Data'!$E$6:$AF$701,N$2-N$1,0)/1000000,""))</f>
        <v/>
      </c>
      <c r="O326" s="315" t="str">
        <f>IF(F326="","",IFERROR(VLOOKUP($A326,'[12]KI LA Data'!$F$6:$AF$701,O$2-O$1,0)/1000000,""))</f>
        <v/>
      </c>
      <c r="P326" s="317" t="str">
        <f>IFERROR(VLOOKUP($A326,'[12]KI LA Data'!$B$6:$AF$701,P$2-P$1,0)/1000000,IF($C326="SC",G326,""))</f>
        <v/>
      </c>
      <c r="Q326" s="291">
        <f>IFERROR(VLOOKUP($A326,'[12]KI LA Data'!$C$6:$AF$701,Q$2-Q$1,0)/1000000,IF($C326="SD",G326,""))</f>
        <v>4.135484332801</v>
      </c>
      <c r="R326" s="317" t="str">
        <f>IFERROR(VLOOKUP($A326,'[12]KI LA Data'!$D$6:$AF$701,R$2-R$1,0)/1000000,"")</f>
        <v/>
      </c>
      <c r="S326" s="317" t="str">
        <f>IFERROR(VLOOKUP($A326,'[12]KI LA Data'!$E$6:$AF$701,S$2-S$1,0)/1000000,"")</f>
        <v/>
      </c>
      <c r="T326" s="315" t="str">
        <f>IFERROR(VLOOKUP($A326,'[12]KI LA Data'!$F$6:$AF$701,T$2-T$1,0)/1000000,"")</f>
        <v/>
      </c>
      <c r="U326" s="317" t="str">
        <f t="shared" si="19"/>
        <v/>
      </c>
      <c r="V326" s="291">
        <f t="shared" si="19"/>
        <v>4.8421937433400002</v>
      </c>
      <c r="W326" s="317" t="str">
        <f t="shared" si="19"/>
        <v/>
      </c>
      <c r="X326" s="317" t="str">
        <f t="shared" si="19"/>
        <v/>
      </c>
      <c r="Y326" s="315" t="str">
        <f t="shared" si="19"/>
        <v/>
      </c>
      <c r="Z326" s="289"/>
      <c r="AA326" s="289" t="str">
        <f>VLOOKUP(A326,'[12]LA Data'!$A$35:$F$417,6,0)</f>
        <v>SE</v>
      </c>
    </row>
    <row r="327" spans="1:27" ht="15.75">
      <c r="A327" s="309" t="s">
        <v>909</v>
      </c>
      <c r="B327" s="309" t="s">
        <v>910</v>
      </c>
      <c r="C327" s="309" t="s">
        <v>726</v>
      </c>
      <c r="D327" s="316" t="s">
        <v>911</v>
      </c>
      <c r="E327" s="291">
        <f t="shared" si="18"/>
        <v>40.074717605551001</v>
      </c>
      <c r="F327" s="291">
        <f>IF(VLOOKUP($A327,'[12]KI LA Data'!$A$6:$AF$698,F$2,0)/1000000&lt;0,"",VLOOKUP($A327,'[12]KI LA Data'!$A$6:$AF$698,F$2,0)/1000000)</f>
        <v>8.9494557654570013</v>
      </c>
      <c r="G327" s="291">
        <f>VLOOKUP($A327,'[12]KI LA Data'!$A$6:$AF$698,G$2,0)/1000000</f>
        <v>31.125261840094002</v>
      </c>
      <c r="H327" s="291">
        <f>VLOOKUP($A327,'[12]KI LA Data'!$A$6:$AF$698,H$2,0)/1000000</f>
        <v>-16.483251653310003</v>
      </c>
      <c r="I327" s="291">
        <f>VLOOKUP($A327,'[12]KI LA Data'!$A$6:$AF$698,I$2,0)/1000000</f>
        <v>28.79086720208695</v>
      </c>
      <c r="J327" s="315">
        <f>VLOOKUP($A327,'[12]KI LA Data'!$A$6:$AF$702,J$2,0)</f>
        <v>0.346225</v>
      </c>
      <c r="K327" s="317">
        <f>IF(F327="","",IFERROR(VLOOKUP($A327,'[12]KI LA Data'!$B$6:$AF$701,K$2-K$1,0)/1000000,IF($C327="SC",F327,"")))</f>
        <v>8.9347075120449997</v>
      </c>
      <c r="L327" s="291">
        <f>IF(F327="","",IFERROR(VLOOKUP($A327,'[12]KI LA Data'!$C$6:$AF$701,L$2-L$1,0)/1000000,IF($C327="SD",F327,"")))</f>
        <v>1.4748253411999999E-2</v>
      </c>
      <c r="M327" s="317" t="str">
        <f>IF(F327="","",IFERROR(VLOOKUP($A327,'[12]KI LA Data'!$D$6:$AF$701,M$2-M$1,0)/1000000,""))</f>
        <v/>
      </c>
      <c r="N327" s="317" t="str">
        <f>IF(F327="","",IFERROR(VLOOKUP($A327,'[12]KI LA Data'!$E$6:$AF$701,N$2-N$1,0)/1000000,""))</f>
        <v/>
      </c>
      <c r="O327" s="315" t="str">
        <f>IF(F327="","",IFERROR(VLOOKUP($A327,'[12]KI LA Data'!$F$6:$AF$701,O$2-O$1,0)/1000000,""))</f>
        <v/>
      </c>
      <c r="P327" s="317">
        <f>IFERROR(VLOOKUP($A327,'[12]KI LA Data'!$B$6:$AF$701,P$2-P$1,0)/1000000,IF($C327="SC",G327,""))</f>
        <v>24.771739400458998</v>
      </c>
      <c r="Q327" s="291">
        <f>IFERROR(VLOOKUP($A327,'[12]KI LA Data'!$C$6:$AF$701,Q$2-Q$1,0)/1000000,IF($C327="SD",G327,""))</f>
        <v>6.3535224396350003</v>
      </c>
      <c r="R327" s="317" t="str">
        <f>IFERROR(VLOOKUP($A327,'[12]KI LA Data'!$D$6:$AF$701,R$2-R$1,0)/1000000,"")</f>
        <v/>
      </c>
      <c r="S327" s="317" t="str">
        <f>IFERROR(VLOOKUP($A327,'[12]KI LA Data'!$E$6:$AF$701,S$2-S$1,0)/1000000,"")</f>
        <v/>
      </c>
      <c r="T327" s="315" t="str">
        <f>IFERROR(VLOOKUP($A327,'[12]KI LA Data'!$F$6:$AF$701,T$2-T$1,0)/1000000,"")</f>
        <v/>
      </c>
      <c r="U327" s="317">
        <f t="shared" si="19"/>
        <v>33.706446912503999</v>
      </c>
      <c r="V327" s="291">
        <f t="shared" si="19"/>
        <v>6.3682706930470001</v>
      </c>
      <c r="W327" s="317" t="str">
        <f t="shared" si="19"/>
        <v/>
      </c>
      <c r="X327" s="317" t="str">
        <f t="shared" si="19"/>
        <v/>
      </c>
      <c r="Y327" s="315" t="str">
        <f t="shared" si="19"/>
        <v/>
      </c>
      <c r="Z327" s="289"/>
      <c r="AA327" s="289" t="str">
        <f>VLOOKUP(A327,'[12]LA Data'!$A$35:$F$417,6,0)</f>
        <v>SW</v>
      </c>
    </row>
    <row r="328" spans="1:27" ht="15.75">
      <c r="A328" s="309" t="s">
        <v>551</v>
      </c>
      <c r="B328" s="309" t="s">
        <v>552</v>
      </c>
      <c r="C328" s="309" t="s">
        <v>531</v>
      </c>
      <c r="D328" s="316" t="s">
        <v>553</v>
      </c>
      <c r="E328" s="291">
        <f t="shared" ref="E328:E391" si="20">IF(F328&lt;&gt;"",F328+G328,G328)</f>
        <v>73.637906073937003</v>
      </c>
      <c r="F328" s="291">
        <f>IF(VLOOKUP($A328,'[12]KI LA Data'!$A$6:$AF$698,F$2,0)/1000000&lt;0,"",VLOOKUP($A328,'[12]KI LA Data'!$A$6:$AF$698,F$2,0)/1000000)</f>
        <v>19.371400348237</v>
      </c>
      <c r="G328" s="291">
        <f>VLOOKUP($A328,'[12]KI LA Data'!$A$6:$AF$698,G$2,0)/1000000</f>
        <v>54.2665057257</v>
      </c>
      <c r="H328" s="291">
        <f>VLOOKUP($A328,'[12]KI LA Data'!$A$6:$AF$698,H$2,0)/1000000</f>
        <v>28.875580250755998</v>
      </c>
      <c r="I328" s="291">
        <f>VLOOKUP($A328,'[12]KI LA Data'!$A$6:$AF$698,I$2,0)/1000000</f>
        <v>50.196517796272502</v>
      </c>
      <c r="J328" s="315">
        <f>VLOOKUP($A328,'[12]KI LA Data'!$A$6:$AF$702,J$2,0)</f>
        <v>0</v>
      </c>
      <c r="K328" s="317">
        <f>IF(F328="","",IFERROR(VLOOKUP($A328,'[12]KI LA Data'!$B$6:$AF$701,K$2-K$1,0)/1000000,IF($C328="SC",F328,"")))</f>
        <v>17.976961887338</v>
      </c>
      <c r="L328" s="291">
        <f>IF(F328="","",IFERROR(VLOOKUP($A328,'[12]KI LA Data'!$C$6:$AF$701,L$2-L$1,0)/1000000,IF($C328="SD",F328,"")))</f>
        <v>1.3944384608990001</v>
      </c>
      <c r="M328" s="317" t="str">
        <f>IF(F328="","",IFERROR(VLOOKUP($A328,'[12]KI LA Data'!$D$6:$AF$701,M$2-M$1,0)/1000000,""))</f>
        <v/>
      </c>
      <c r="N328" s="317" t="str">
        <f>IF(F328="","",IFERROR(VLOOKUP($A328,'[12]KI LA Data'!$E$6:$AF$701,N$2-N$1,0)/1000000,""))</f>
        <v/>
      </c>
      <c r="O328" s="315" t="str">
        <f>IF(F328="","",IFERROR(VLOOKUP($A328,'[12]KI LA Data'!$F$6:$AF$701,O$2-O$1,0)/1000000,""))</f>
        <v/>
      </c>
      <c r="P328" s="317">
        <f>IFERROR(VLOOKUP($A328,'[12]KI LA Data'!$B$6:$AF$701,P$2-P$1,0)/1000000,IF($C328="SC",G328,""))</f>
        <v>46.343555875059003</v>
      </c>
      <c r="Q328" s="291">
        <f>IFERROR(VLOOKUP($A328,'[12]KI LA Data'!$C$6:$AF$701,Q$2-Q$1,0)/1000000,IF($C328="SD",G328,""))</f>
        <v>7.9229498506410003</v>
      </c>
      <c r="R328" s="317" t="str">
        <f>IFERROR(VLOOKUP($A328,'[12]KI LA Data'!$D$6:$AF$701,R$2-R$1,0)/1000000,"")</f>
        <v/>
      </c>
      <c r="S328" s="317" t="str">
        <f>IFERROR(VLOOKUP($A328,'[12]KI LA Data'!$E$6:$AF$701,S$2-S$1,0)/1000000,"")</f>
        <v/>
      </c>
      <c r="T328" s="315" t="str">
        <f>IFERROR(VLOOKUP($A328,'[12]KI LA Data'!$F$6:$AF$701,T$2-T$1,0)/1000000,"")</f>
        <v/>
      </c>
      <c r="U328" s="317">
        <f t="shared" si="19"/>
        <v>64.320517762397003</v>
      </c>
      <c r="V328" s="291">
        <f t="shared" si="19"/>
        <v>9.3173883115400002</v>
      </c>
      <c r="W328" s="317" t="str">
        <f t="shared" si="19"/>
        <v/>
      </c>
      <c r="X328" s="317" t="str">
        <f t="shared" si="19"/>
        <v/>
      </c>
      <c r="Y328" s="315" t="str">
        <f t="shared" si="19"/>
        <v/>
      </c>
      <c r="Z328" s="289"/>
      <c r="AA328" s="289" t="str">
        <f>VLOOKUP(A328,'[12]LA Data'!$A$35:$F$417,6,0)</f>
        <v>NW</v>
      </c>
    </row>
    <row r="329" spans="1:27" ht="15.75">
      <c r="A329" s="309" t="s">
        <v>414</v>
      </c>
      <c r="B329" s="309" t="s">
        <v>415</v>
      </c>
      <c r="C329" s="309" t="s">
        <v>39</v>
      </c>
      <c r="D329" s="316" t="s">
        <v>416</v>
      </c>
      <c r="E329" s="291">
        <f t="shared" si="20"/>
        <v>2.7480799652769998</v>
      </c>
      <c r="F329" s="291">
        <f>IF(VLOOKUP($A329,'[12]KI LA Data'!$A$6:$AF$698,F$2,0)/1000000&lt;0,"",VLOOKUP($A329,'[12]KI LA Data'!$A$6:$AF$698,F$2,0)/1000000)</f>
        <v>0.49396420321599999</v>
      </c>
      <c r="G329" s="291">
        <f>VLOOKUP($A329,'[12]KI LA Data'!$A$6:$AF$698,G$2,0)/1000000</f>
        <v>2.2541157620609997</v>
      </c>
      <c r="H329" s="291">
        <f>VLOOKUP($A329,'[12]KI LA Data'!$A$6:$AF$698,H$2,0)/1000000</f>
        <v>-10.106732681824001</v>
      </c>
      <c r="I329" s="291">
        <f>VLOOKUP($A329,'[12]KI LA Data'!$A$6:$AF$698,I$2,0)/1000000</f>
        <v>2.085057079906425</v>
      </c>
      <c r="J329" s="315">
        <f>VLOOKUP($A329,'[12]KI LA Data'!$A$6:$AF$702,J$2,0)</f>
        <v>0.5</v>
      </c>
      <c r="K329" s="317" t="str">
        <f>IF(F329="","",IFERROR(VLOOKUP($A329,'[12]KI LA Data'!$B$6:$AF$701,K$2-K$1,0)/1000000,IF($C329="SC",F329,"")))</f>
        <v/>
      </c>
      <c r="L329" s="291">
        <f>IF(F329="","",IFERROR(VLOOKUP($A329,'[12]KI LA Data'!$C$6:$AF$701,L$2-L$1,0)/1000000,IF($C329="SD",F329,"")))</f>
        <v>0.49396420321599999</v>
      </c>
      <c r="M329" s="317" t="str">
        <f>IF(F329="","",IFERROR(VLOOKUP($A329,'[12]KI LA Data'!$D$6:$AF$701,M$2-M$1,0)/1000000,""))</f>
        <v/>
      </c>
      <c r="N329" s="317" t="str">
        <f>IF(F329="","",IFERROR(VLOOKUP($A329,'[12]KI LA Data'!$E$6:$AF$701,N$2-N$1,0)/1000000,""))</f>
        <v/>
      </c>
      <c r="O329" s="315" t="str">
        <f>IF(F329="","",IFERROR(VLOOKUP($A329,'[12]KI LA Data'!$F$6:$AF$701,O$2-O$1,0)/1000000,""))</f>
        <v/>
      </c>
      <c r="P329" s="317" t="str">
        <f>IFERROR(VLOOKUP($A329,'[12]KI LA Data'!$B$6:$AF$701,P$2-P$1,0)/1000000,IF($C329="SC",G329,""))</f>
        <v/>
      </c>
      <c r="Q329" s="291">
        <f>IFERROR(VLOOKUP($A329,'[12]KI LA Data'!$C$6:$AF$701,Q$2-Q$1,0)/1000000,IF($C329="SD",G329,""))</f>
        <v>2.2541157620609997</v>
      </c>
      <c r="R329" s="317" t="str">
        <f>IFERROR(VLOOKUP($A329,'[12]KI LA Data'!$D$6:$AF$701,R$2-R$1,0)/1000000,"")</f>
        <v/>
      </c>
      <c r="S329" s="317" t="str">
        <f>IFERROR(VLOOKUP($A329,'[12]KI LA Data'!$E$6:$AF$701,S$2-S$1,0)/1000000,"")</f>
        <v/>
      </c>
      <c r="T329" s="315" t="str">
        <f>IFERROR(VLOOKUP($A329,'[12]KI LA Data'!$F$6:$AF$701,T$2-T$1,0)/1000000,"")</f>
        <v/>
      </c>
      <c r="U329" s="317" t="str">
        <f t="shared" si="19"/>
        <v/>
      </c>
      <c r="V329" s="291">
        <f t="shared" si="19"/>
        <v>2.7480799652769998</v>
      </c>
      <c r="W329" s="317" t="str">
        <f t="shared" si="19"/>
        <v/>
      </c>
      <c r="X329" s="317" t="str">
        <f t="shared" si="19"/>
        <v/>
      </c>
      <c r="Y329" s="315" t="str">
        <f t="shared" si="19"/>
        <v/>
      </c>
      <c r="Z329" s="289"/>
      <c r="AA329" s="289" t="str">
        <f>VLOOKUP(A329,'[12]LA Data'!$A$35:$F$417,6,0)</f>
        <v>WM</v>
      </c>
    </row>
    <row r="330" spans="1:27" ht="15.75">
      <c r="A330" s="309" t="s">
        <v>465</v>
      </c>
      <c r="B330" s="309" t="s">
        <v>466</v>
      </c>
      <c r="C330" s="309" t="s">
        <v>39</v>
      </c>
      <c r="D330" s="316" t="s">
        <v>467</v>
      </c>
      <c r="E330" s="291">
        <f t="shared" si="20"/>
        <v>1.4065033788030001</v>
      </c>
      <c r="F330" s="291">
        <v>0</v>
      </c>
      <c r="G330" s="291">
        <f>VLOOKUP($A330,'[12]KI LA Data'!$A$6:$AF$698,G$2,0)/1000000</f>
        <v>1.4065033788030001</v>
      </c>
      <c r="H330" s="291">
        <f>VLOOKUP($A330,'[12]KI LA Data'!$A$6:$AF$698,H$2,0)/1000000</f>
        <v>-7.4283639945010007</v>
      </c>
      <c r="I330" s="291">
        <f>VLOOKUP($A330,'[12]KI LA Data'!$A$6:$AF$698,I$2,0)/1000000</f>
        <v>1.3010156253927752</v>
      </c>
      <c r="J330" s="315">
        <f>VLOOKUP($A330,'[12]KI LA Data'!$A$6:$AF$702,J$2,0)</f>
        <v>0.5</v>
      </c>
      <c r="K330" s="317" t="str">
        <f>IF(F330="","",IFERROR(VLOOKUP($A330,'[12]KI LA Data'!$B$6:$AF$701,K$2-K$1,0)/1000000,IF($C330="SC",F330,"")))</f>
        <v/>
      </c>
      <c r="L330" s="291">
        <f>IF(F330="","",IFERROR(VLOOKUP($A330,'[12]KI LA Data'!$C$6:$AF$701,L$2-L$1,0)/1000000,IF($C330="SD",F330,"")))</f>
        <v>0</v>
      </c>
      <c r="M330" s="317" t="str">
        <f>IF(F330="","",IFERROR(VLOOKUP($A330,'[12]KI LA Data'!$D$6:$AF$701,M$2-M$1,0)/1000000,""))</f>
        <v/>
      </c>
      <c r="N330" s="317" t="str">
        <f>IF(F330="","",IFERROR(VLOOKUP($A330,'[12]KI LA Data'!$E$6:$AF$701,N$2-N$1,0)/1000000,""))</f>
        <v/>
      </c>
      <c r="O330" s="315" t="str">
        <f>IF(F330="","",IFERROR(VLOOKUP($A330,'[12]KI LA Data'!$F$6:$AF$701,O$2-O$1,0)/1000000,""))</f>
        <v/>
      </c>
      <c r="P330" s="317" t="str">
        <f>IFERROR(VLOOKUP($A330,'[12]KI LA Data'!$B$6:$AF$701,P$2-P$1,0)/1000000,IF($C330="SC",G330,""))</f>
        <v/>
      </c>
      <c r="Q330" s="291">
        <f>IFERROR(VLOOKUP($A330,'[12]KI LA Data'!$C$6:$AF$701,Q$2-Q$1,0)/1000000,IF($C330="SD",G330,""))</f>
        <v>1.4065033788030001</v>
      </c>
      <c r="R330" s="317" t="str">
        <f>IFERROR(VLOOKUP($A330,'[12]KI LA Data'!$D$6:$AF$701,R$2-R$1,0)/1000000,"")</f>
        <v/>
      </c>
      <c r="S330" s="317" t="str">
        <f>IFERROR(VLOOKUP($A330,'[12]KI LA Data'!$E$6:$AF$701,S$2-S$1,0)/1000000,"")</f>
        <v/>
      </c>
      <c r="T330" s="315" t="str">
        <f>IFERROR(VLOOKUP($A330,'[12]KI LA Data'!$F$6:$AF$701,T$2-T$1,0)/1000000,"")</f>
        <v/>
      </c>
      <c r="U330" s="317" t="str">
        <f t="shared" si="19"/>
        <v/>
      </c>
      <c r="V330" s="291">
        <f t="shared" si="19"/>
        <v>1.4065033788030001</v>
      </c>
      <c r="W330" s="317" t="str">
        <f t="shared" si="19"/>
        <v/>
      </c>
      <c r="X330" s="317" t="str">
        <f t="shared" si="19"/>
        <v/>
      </c>
      <c r="Y330" s="315" t="str">
        <f t="shared" si="19"/>
        <v/>
      </c>
      <c r="Z330" s="289"/>
      <c r="AA330" s="289" t="str">
        <f>VLOOKUP(A330,'[12]LA Data'!$A$35:$F$417,6,0)</f>
        <v>SE</v>
      </c>
    </row>
    <row r="331" spans="1:27" ht="15.75">
      <c r="A331" s="309" t="s">
        <v>384</v>
      </c>
      <c r="B331" s="309" t="s">
        <v>385</v>
      </c>
      <c r="C331" s="309" t="s">
        <v>39</v>
      </c>
      <c r="D331" s="316" t="s">
        <v>386</v>
      </c>
      <c r="E331" s="291">
        <f t="shared" si="20"/>
        <v>2.8901883403260005</v>
      </c>
      <c r="F331" s="291">
        <f>IF(VLOOKUP($A331,'[12]KI LA Data'!$A$6:$AF$698,F$2,0)/1000000&lt;0,"",VLOOKUP($A331,'[12]KI LA Data'!$A$6:$AF$698,F$2,0)/1000000)</f>
        <v>0.279788461667</v>
      </c>
      <c r="G331" s="291">
        <f>VLOOKUP($A331,'[12]KI LA Data'!$A$6:$AF$698,G$2,0)/1000000</f>
        <v>2.6103998786590004</v>
      </c>
      <c r="H331" s="291">
        <f>VLOOKUP($A331,'[12]KI LA Data'!$A$6:$AF$698,H$2,0)/1000000</f>
        <v>-12.656708098708</v>
      </c>
      <c r="I331" s="291">
        <f>VLOOKUP($A331,'[12]KI LA Data'!$A$6:$AF$698,I$2,0)/1000000</f>
        <v>2.4146198877595753</v>
      </c>
      <c r="J331" s="315">
        <f>VLOOKUP($A331,'[12]KI LA Data'!$A$6:$AF$702,J$2,0)</f>
        <v>0.5</v>
      </c>
      <c r="K331" s="317" t="str">
        <f>IF(F331="","",IFERROR(VLOOKUP($A331,'[12]KI LA Data'!$B$6:$AF$701,K$2-K$1,0)/1000000,IF($C331="SC",F331,"")))</f>
        <v/>
      </c>
      <c r="L331" s="291">
        <f>IF(F331="","",IFERROR(VLOOKUP($A331,'[12]KI LA Data'!$C$6:$AF$701,L$2-L$1,0)/1000000,IF($C331="SD",F331,"")))</f>
        <v>0.279788461667</v>
      </c>
      <c r="M331" s="317" t="str">
        <f>IF(F331="","",IFERROR(VLOOKUP($A331,'[12]KI LA Data'!$D$6:$AF$701,M$2-M$1,0)/1000000,""))</f>
        <v/>
      </c>
      <c r="N331" s="317" t="str">
        <f>IF(F331="","",IFERROR(VLOOKUP($A331,'[12]KI LA Data'!$E$6:$AF$701,N$2-N$1,0)/1000000,""))</f>
        <v/>
      </c>
      <c r="O331" s="315" t="str">
        <f>IF(F331="","",IFERROR(VLOOKUP($A331,'[12]KI LA Data'!$F$6:$AF$701,O$2-O$1,0)/1000000,""))</f>
        <v/>
      </c>
      <c r="P331" s="317" t="str">
        <f>IFERROR(VLOOKUP($A331,'[12]KI LA Data'!$B$6:$AF$701,P$2-P$1,0)/1000000,IF($C331="SC",G331,""))</f>
        <v/>
      </c>
      <c r="Q331" s="291">
        <f>IFERROR(VLOOKUP($A331,'[12]KI LA Data'!$C$6:$AF$701,Q$2-Q$1,0)/1000000,IF($C331="SD",G331,""))</f>
        <v>2.6103998786590004</v>
      </c>
      <c r="R331" s="317" t="str">
        <f>IFERROR(VLOOKUP($A331,'[12]KI LA Data'!$D$6:$AF$701,R$2-R$1,0)/1000000,"")</f>
        <v/>
      </c>
      <c r="S331" s="317" t="str">
        <f>IFERROR(VLOOKUP($A331,'[12]KI LA Data'!$E$6:$AF$701,S$2-S$1,0)/1000000,"")</f>
        <v/>
      </c>
      <c r="T331" s="315" t="str">
        <f>IFERROR(VLOOKUP($A331,'[12]KI LA Data'!$F$6:$AF$701,T$2-T$1,0)/1000000,"")</f>
        <v/>
      </c>
      <c r="U331" s="317" t="str">
        <f t="shared" si="19"/>
        <v/>
      </c>
      <c r="V331" s="291">
        <f t="shared" si="19"/>
        <v>2.8901883403260005</v>
      </c>
      <c r="W331" s="317" t="str">
        <f t="shared" si="19"/>
        <v/>
      </c>
      <c r="X331" s="317" t="str">
        <f t="shared" si="19"/>
        <v/>
      </c>
      <c r="Y331" s="315" t="str">
        <f t="shared" si="19"/>
        <v/>
      </c>
      <c r="Z331" s="289"/>
      <c r="AA331" s="289" t="str">
        <f>VLOOKUP(A331,'[12]LA Data'!$A$35:$F$417,6,0)</f>
        <v>SW</v>
      </c>
    </row>
    <row r="332" spans="1:27" ht="15.75">
      <c r="A332" s="309" t="s">
        <v>990</v>
      </c>
      <c r="B332" s="309" t="s">
        <v>991</v>
      </c>
      <c r="C332" s="309" t="s">
        <v>39</v>
      </c>
      <c r="D332" s="316" t="s">
        <v>992</v>
      </c>
      <c r="E332" s="291">
        <f t="shared" si="20"/>
        <v>3.6531193779139999</v>
      </c>
      <c r="F332" s="291">
        <f>IF(VLOOKUP($A332,'[12]KI LA Data'!$A$6:$AF$698,F$2,0)/1000000&lt;0,"",VLOOKUP($A332,'[12]KI LA Data'!$A$6:$AF$698,F$2,0)/1000000)</f>
        <v>0.38179744680099997</v>
      </c>
      <c r="G332" s="291">
        <f>VLOOKUP($A332,'[12]KI LA Data'!$A$6:$AF$698,G$2,0)/1000000</f>
        <v>3.271321931113</v>
      </c>
      <c r="H332" s="291">
        <f>VLOOKUP($A332,'[12]KI LA Data'!$A$6:$AF$698,H$2,0)/1000000</f>
        <v>-8.7694381035210007</v>
      </c>
      <c r="I332" s="291">
        <f>VLOOKUP($A332,'[12]KI LA Data'!$A$6:$AF$698,I$2,0)/1000000</f>
        <v>3.0259727862795249</v>
      </c>
      <c r="J332" s="315">
        <f>VLOOKUP($A332,'[12]KI LA Data'!$A$6:$AF$702,J$2,0)</f>
        <v>0.5</v>
      </c>
      <c r="K332" s="317" t="str">
        <f>IF(F332="","",IFERROR(VLOOKUP($A332,'[12]KI LA Data'!$B$6:$AF$701,K$2-K$1,0)/1000000,IF($C332="SC",F332,"")))</f>
        <v/>
      </c>
      <c r="L332" s="291">
        <f>IF(F332="","",IFERROR(VLOOKUP($A332,'[12]KI LA Data'!$C$6:$AF$701,L$2-L$1,0)/1000000,IF($C332="SD",F332,"")))</f>
        <v>0.38179744680099997</v>
      </c>
      <c r="M332" s="317" t="str">
        <f>IF(F332="","",IFERROR(VLOOKUP($A332,'[12]KI LA Data'!$D$6:$AF$701,M$2-M$1,0)/1000000,""))</f>
        <v/>
      </c>
      <c r="N332" s="317" t="str">
        <f>IF(F332="","",IFERROR(VLOOKUP($A332,'[12]KI LA Data'!$E$6:$AF$701,N$2-N$1,0)/1000000,""))</f>
        <v/>
      </c>
      <c r="O332" s="315" t="str">
        <f>IF(F332="","",IFERROR(VLOOKUP($A332,'[12]KI LA Data'!$F$6:$AF$701,O$2-O$1,0)/1000000,""))</f>
        <v/>
      </c>
      <c r="P332" s="317" t="str">
        <f>IFERROR(VLOOKUP($A332,'[12]KI LA Data'!$B$6:$AF$701,P$2-P$1,0)/1000000,IF($C332="SC",G332,""))</f>
        <v/>
      </c>
      <c r="Q332" s="291">
        <f>IFERROR(VLOOKUP($A332,'[12]KI LA Data'!$C$6:$AF$701,Q$2-Q$1,0)/1000000,IF($C332="SD",G332,""))</f>
        <v>3.271321931113</v>
      </c>
      <c r="R332" s="317" t="str">
        <f>IFERROR(VLOOKUP($A332,'[12]KI LA Data'!$D$6:$AF$701,R$2-R$1,0)/1000000,"")</f>
        <v/>
      </c>
      <c r="S332" s="317" t="str">
        <f>IFERROR(VLOOKUP($A332,'[12]KI LA Data'!$E$6:$AF$701,S$2-S$1,0)/1000000,"")</f>
        <v/>
      </c>
      <c r="T332" s="315" t="str">
        <f>IFERROR(VLOOKUP($A332,'[12]KI LA Data'!$F$6:$AF$701,T$2-T$1,0)/1000000,"")</f>
        <v/>
      </c>
      <c r="U332" s="317" t="str">
        <f t="shared" si="19"/>
        <v/>
      </c>
      <c r="V332" s="291">
        <f t="shared" si="19"/>
        <v>3.6531193779139999</v>
      </c>
      <c r="W332" s="317" t="str">
        <f t="shared" si="19"/>
        <v/>
      </c>
      <c r="X332" s="317" t="str">
        <f t="shared" si="19"/>
        <v/>
      </c>
      <c r="Y332" s="315" t="str">
        <f t="shared" si="19"/>
        <v/>
      </c>
      <c r="Z332" s="289"/>
      <c r="AA332" s="289" t="str">
        <f>VLOOKUP(A332,'[12]LA Data'!$A$35:$F$417,6,0)</f>
        <v>SW</v>
      </c>
    </row>
    <row r="333" spans="1:27" ht="15.75">
      <c r="A333" s="309" t="s">
        <v>999</v>
      </c>
      <c r="B333" s="309" t="s">
        <v>1000</v>
      </c>
      <c r="C333" s="309" t="s">
        <v>726</v>
      </c>
      <c r="D333" s="316" t="s">
        <v>1001</v>
      </c>
      <c r="E333" s="291">
        <f t="shared" si="20"/>
        <v>51.489807868779003</v>
      </c>
      <c r="F333" s="291">
        <f>IF(VLOOKUP($A333,'[12]KI LA Data'!$A$6:$AF$698,F$2,0)/1000000&lt;0,"",VLOOKUP($A333,'[12]KI LA Data'!$A$6:$AF$698,F$2,0)/1000000)</f>
        <v>14.147394730482999</v>
      </c>
      <c r="G333" s="291">
        <f>VLOOKUP($A333,'[12]KI LA Data'!$A$6:$AF$698,G$2,0)/1000000</f>
        <v>37.342413138296003</v>
      </c>
      <c r="H333" s="291">
        <f>VLOOKUP($A333,'[12]KI LA Data'!$A$6:$AF$698,H$2,0)/1000000</f>
        <v>4.5048691116450001</v>
      </c>
      <c r="I333" s="291">
        <f>VLOOKUP($A333,'[12]KI LA Data'!$A$6:$AF$698,I$2,0)/1000000</f>
        <v>34.5417321529238</v>
      </c>
      <c r="J333" s="315">
        <f>VLOOKUP($A333,'[12]KI LA Data'!$A$6:$AF$702,J$2,0)</f>
        <v>0</v>
      </c>
      <c r="K333" s="317">
        <f>IF(F333="","",IFERROR(VLOOKUP($A333,'[12]KI LA Data'!$B$6:$AF$701,K$2-K$1,0)/1000000,IF($C333="SC",F333,"")))</f>
        <v>13.306004829097001</v>
      </c>
      <c r="L333" s="291">
        <f>IF(F333="","",IFERROR(VLOOKUP($A333,'[12]KI LA Data'!$C$6:$AF$701,L$2-L$1,0)/1000000,IF($C333="SD",F333,"")))</f>
        <v>0.84138990138699998</v>
      </c>
      <c r="M333" s="317" t="str">
        <f>IF(F333="","",IFERROR(VLOOKUP($A333,'[12]KI LA Data'!$D$6:$AF$701,M$2-M$1,0)/1000000,""))</f>
        <v/>
      </c>
      <c r="N333" s="317" t="str">
        <f>IF(F333="","",IFERROR(VLOOKUP($A333,'[12]KI LA Data'!$E$6:$AF$701,N$2-N$1,0)/1000000,""))</f>
        <v/>
      </c>
      <c r="O333" s="315" t="str">
        <f>IF(F333="","",IFERROR(VLOOKUP($A333,'[12]KI LA Data'!$F$6:$AF$701,O$2-O$1,0)/1000000,""))</f>
        <v/>
      </c>
      <c r="P333" s="317">
        <f>IFERROR(VLOOKUP($A333,'[12]KI LA Data'!$B$6:$AF$701,P$2-P$1,0)/1000000,IF($C333="SC",G333,""))</f>
        <v>32.498008335050997</v>
      </c>
      <c r="Q333" s="291">
        <f>IFERROR(VLOOKUP($A333,'[12]KI LA Data'!$C$6:$AF$701,Q$2-Q$1,0)/1000000,IF($C333="SD",G333,""))</f>
        <v>4.8444048032459994</v>
      </c>
      <c r="R333" s="317" t="str">
        <f>IFERROR(VLOOKUP($A333,'[12]KI LA Data'!$D$6:$AF$701,R$2-R$1,0)/1000000,"")</f>
        <v/>
      </c>
      <c r="S333" s="317" t="str">
        <f>IFERROR(VLOOKUP($A333,'[12]KI LA Data'!$E$6:$AF$701,S$2-S$1,0)/1000000,"")</f>
        <v/>
      </c>
      <c r="T333" s="315" t="str">
        <f>IFERROR(VLOOKUP($A333,'[12]KI LA Data'!$F$6:$AF$701,T$2-T$1,0)/1000000,"")</f>
        <v/>
      </c>
      <c r="U333" s="317">
        <f t="shared" si="19"/>
        <v>45.804013164147996</v>
      </c>
      <c r="V333" s="291">
        <f t="shared" si="19"/>
        <v>5.6857947046329995</v>
      </c>
      <c r="W333" s="317" t="str">
        <f t="shared" si="19"/>
        <v/>
      </c>
      <c r="X333" s="317" t="str">
        <f t="shared" si="19"/>
        <v/>
      </c>
      <c r="Y333" s="315" t="str">
        <f t="shared" si="19"/>
        <v/>
      </c>
      <c r="Z333" s="289"/>
      <c r="AA333" s="289" t="str">
        <f>VLOOKUP(A333,'[12]LA Data'!$A$35:$F$417,6,0)</f>
        <v>WM</v>
      </c>
    </row>
    <row r="334" spans="1:27" ht="15.75">
      <c r="A334" s="309" t="s">
        <v>51</v>
      </c>
      <c r="B334" s="309" t="s">
        <v>52</v>
      </c>
      <c r="C334" s="309" t="s">
        <v>39</v>
      </c>
      <c r="D334" s="316" t="s">
        <v>53</v>
      </c>
      <c r="E334" s="291">
        <f t="shared" si="20"/>
        <v>5.9464621752620008</v>
      </c>
      <c r="F334" s="291">
        <f>IF(VLOOKUP($A334,'[12]KI LA Data'!$A$6:$AF$698,F$2,0)/1000000&lt;0,"",VLOOKUP($A334,'[12]KI LA Data'!$A$6:$AF$698,F$2,0)/1000000)</f>
        <v>1.0701001343159999</v>
      </c>
      <c r="G334" s="291">
        <f>VLOOKUP($A334,'[12]KI LA Data'!$A$6:$AF$698,G$2,0)/1000000</f>
        <v>4.8763620409460007</v>
      </c>
      <c r="H334" s="291">
        <f>VLOOKUP($A334,'[12]KI LA Data'!$A$6:$AF$698,H$2,0)/1000000</f>
        <v>-5.3203100436129995</v>
      </c>
      <c r="I334" s="291">
        <f>VLOOKUP($A334,'[12]KI LA Data'!$A$6:$AF$698,I$2,0)/1000000</f>
        <v>4.5106348878750504</v>
      </c>
      <c r="J334" s="315">
        <f>VLOOKUP($A334,'[12]KI LA Data'!$A$6:$AF$702,J$2,0)</f>
        <v>0.5</v>
      </c>
      <c r="K334" s="317" t="str">
        <f>IF(F334="","",IFERROR(VLOOKUP($A334,'[12]KI LA Data'!$B$6:$AF$701,K$2-K$1,0)/1000000,IF($C334="SC",F334,"")))</f>
        <v/>
      </c>
      <c r="L334" s="291">
        <f>IF(F334="","",IFERROR(VLOOKUP($A334,'[12]KI LA Data'!$C$6:$AF$701,L$2-L$1,0)/1000000,IF($C334="SD",F334,"")))</f>
        <v>1.0701001343159999</v>
      </c>
      <c r="M334" s="317" t="str">
        <f>IF(F334="","",IFERROR(VLOOKUP($A334,'[12]KI LA Data'!$D$6:$AF$701,M$2-M$1,0)/1000000,""))</f>
        <v/>
      </c>
      <c r="N334" s="317" t="str">
        <f>IF(F334="","",IFERROR(VLOOKUP($A334,'[12]KI LA Data'!$E$6:$AF$701,N$2-N$1,0)/1000000,""))</f>
        <v/>
      </c>
      <c r="O334" s="315" t="str">
        <f>IF(F334="","",IFERROR(VLOOKUP($A334,'[12]KI LA Data'!$F$6:$AF$701,O$2-O$1,0)/1000000,""))</f>
        <v/>
      </c>
      <c r="P334" s="317" t="str">
        <f>IFERROR(VLOOKUP($A334,'[12]KI LA Data'!$B$6:$AF$701,P$2-P$1,0)/1000000,IF($C334="SC",G334,""))</f>
        <v/>
      </c>
      <c r="Q334" s="291">
        <f>IFERROR(VLOOKUP($A334,'[12]KI LA Data'!$C$6:$AF$701,Q$2-Q$1,0)/1000000,IF($C334="SD",G334,""))</f>
        <v>4.8763620409460007</v>
      </c>
      <c r="R334" s="317" t="str">
        <f>IFERROR(VLOOKUP($A334,'[12]KI LA Data'!$D$6:$AF$701,R$2-R$1,0)/1000000,"")</f>
        <v/>
      </c>
      <c r="S334" s="317" t="str">
        <f>IFERROR(VLOOKUP($A334,'[12]KI LA Data'!$E$6:$AF$701,S$2-S$1,0)/1000000,"")</f>
        <v/>
      </c>
      <c r="T334" s="315" t="str">
        <f>IFERROR(VLOOKUP($A334,'[12]KI LA Data'!$F$6:$AF$701,T$2-T$1,0)/1000000,"")</f>
        <v/>
      </c>
      <c r="U334" s="317" t="str">
        <f t="shared" si="19"/>
        <v/>
      </c>
      <c r="V334" s="291">
        <f t="shared" si="19"/>
        <v>5.9464621752620008</v>
      </c>
      <c r="W334" s="317" t="str">
        <f t="shared" si="19"/>
        <v/>
      </c>
      <c r="X334" s="317" t="str">
        <f t="shared" si="19"/>
        <v/>
      </c>
      <c r="Y334" s="315" t="str">
        <f t="shared" si="19"/>
        <v/>
      </c>
      <c r="Z334" s="289"/>
      <c r="AA334" s="289" t="str">
        <f>VLOOKUP(A334,'[12]LA Data'!$A$35:$F$417,6,0)</f>
        <v>EE</v>
      </c>
    </row>
    <row r="335" spans="1:27" ht="15.75">
      <c r="A335" s="309" t="s">
        <v>102</v>
      </c>
      <c r="B335" s="309" t="s">
        <v>103</v>
      </c>
      <c r="C335" s="309" t="s">
        <v>39</v>
      </c>
      <c r="D335" s="316" t="s">
        <v>104</v>
      </c>
      <c r="E335" s="291">
        <f t="shared" si="20"/>
        <v>2.3513267733589998</v>
      </c>
      <c r="F335" s="291">
        <f>IF(VLOOKUP($A335,'[12]KI LA Data'!$A$6:$AF$698,F$2,0)/1000000&lt;0,"",VLOOKUP($A335,'[12]KI LA Data'!$A$6:$AF$698,F$2,0)/1000000)</f>
        <v>5.5979683852999999E-2</v>
      </c>
      <c r="G335" s="291">
        <f>VLOOKUP($A335,'[12]KI LA Data'!$A$6:$AF$698,G$2,0)/1000000</f>
        <v>2.295347089506</v>
      </c>
      <c r="H335" s="291">
        <f>VLOOKUP($A335,'[12]KI LA Data'!$A$6:$AF$698,H$2,0)/1000000</f>
        <v>-16.58655998479</v>
      </c>
      <c r="I335" s="291">
        <f>VLOOKUP($A335,'[12]KI LA Data'!$A$6:$AF$698,I$2,0)/1000000</f>
        <v>2.12319605779305</v>
      </c>
      <c r="J335" s="315">
        <f>VLOOKUP($A335,'[12]KI LA Data'!$A$6:$AF$702,J$2,0)</f>
        <v>0.5</v>
      </c>
      <c r="K335" s="317" t="str">
        <f>IF(F335="","",IFERROR(VLOOKUP($A335,'[12]KI LA Data'!$B$6:$AF$701,K$2-K$1,0)/1000000,IF($C335="SC",F335,"")))</f>
        <v/>
      </c>
      <c r="L335" s="291">
        <f>IF(F335="","",IFERROR(VLOOKUP($A335,'[12]KI LA Data'!$C$6:$AF$701,L$2-L$1,0)/1000000,IF($C335="SD",F335,"")))</f>
        <v>5.5979683852999999E-2</v>
      </c>
      <c r="M335" s="317" t="str">
        <f>IF(F335="","",IFERROR(VLOOKUP($A335,'[12]KI LA Data'!$D$6:$AF$701,M$2-M$1,0)/1000000,""))</f>
        <v/>
      </c>
      <c r="N335" s="317" t="str">
        <f>IF(F335="","",IFERROR(VLOOKUP($A335,'[12]KI LA Data'!$E$6:$AF$701,N$2-N$1,0)/1000000,""))</f>
        <v/>
      </c>
      <c r="O335" s="315" t="str">
        <f>IF(F335="","",IFERROR(VLOOKUP($A335,'[12]KI LA Data'!$F$6:$AF$701,O$2-O$1,0)/1000000,""))</f>
        <v/>
      </c>
      <c r="P335" s="317" t="str">
        <f>IFERROR(VLOOKUP($A335,'[12]KI LA Data'!$B$6:$AF$701,P$2-P$1,0)/1000000,IF($C335="SC",G335,""))</f>
        <v/>
      </c>
      <c r="Q335" s="291">
        <f>IFERROR(VLOOKUP($A335,'[12]KI LA Data'!$C$6:$AF$701,Q$2-Q$1,0)/1000000,IF($C335="SD",G335,""))</f>
        <v>2.295347089506</v>
      </c>
      <c r="R335" s="317" t="str">
        <f>IFERROR(VLOOKUP($A335,'[12]KI LA Data'!$D$6:$AF$701,R$2-R$1,0)/1000000,"")</f>
        <v/>
      </c>
      <c r="S335" s="317" t="str">
        <f>IFERROR(VLOOKUP($A335,'[12]KI LA Data'!$E$6:$AF$701,S$2-S$1,0)/1000000,"")</f>
        <v/>
      </c>
      <c r="T335" s="315" t="str">
        <f>IFERROR(VLOOKUP($A335,'[12]KI LA Data'!$F$6:$AF$701,T$2-T$1,0)/1000000,"")</f>
        <v/>
      </c>
      <c r="U335" s="317" t="str">
        <f t="shared" si="19"/>
        <v/>
      </c>
      <c r="V335" s="291">
        <f t="shared" si="19"/>
        <v>2.3513267733589998</v>
      </c>
      <c r="W335" s="317" t="str">
        <f t="shared" si="19"/>
        <v/>
      </c>
      <c r="X335" s="317" t="str">
        <f t="shared" si="19"/>
        <v/>
      </c>
      <c r="Y335" s="315" t="str">
        <f t="shared" si="19"/>
        <v/>
      </c>
      <c r="Z335" s="289"/>
      <c r="AA335" s="289" t="str">
        <f>VLOOKUP(A335,'[12]LA Data'!$A$35:$F$417,6,0)</f>
        <v>SE</v>
      </c>
    </row>
    <row r="336" spans="1:27" ht="15.75">
      <c r="A336" s="309" t="s">
        <v>72</v>
      </c>
      <c r="B336" s="309" t="s">
        <v>73</v>
      </c>
      <c r="C336" s="309" t="s">
        <v>39</v>
      </c>
      <c r="D336" s="316" t="s">
        <v>74</v>
      </c>
      <c r="E336" s="291">
        <f t="shared" si="20"/>
        <v>2.062235601367</v>
      </c>
      <c r="F336" s="291">
        <f>IF(VLOOKUP($A336,'[12]KI LA Data'!$A$6:$AF$698,F$2,0)/1000000&lt;0,"",VLOOKUP($A336,'[12]KI LA Data'!$A$6:$AF$698,F$2,0)/1000000)</f>
        <v>0.28262730503400002</v>
      </c>
      <c r="G336" s="291">
        <f>VLOOKUP($A336,'[12]KI LA Data'!$A$6:$AF$698,G$2,0)/1000000</f>
        <v>1.779608296333</v>
      </c>
      <c r="H336" s="291">
        <f>VLOOKUP($A336,'[12]KI LA Data'!$A$6:$AF$698,H$2,0)/1000000</f>
        <v>-12.719882750582</v>
      </c>
      <c r="I336" s="291">
        <f>VLOOKUP($A336,'[12]KI LA Data'!$A$6:$AF$698,I$2,0)/1000000</f>
        <v>1.6461376741080251</v>
      </c>
      <c r="J336" s="315">
        <f>VLOOKUP($A336,'[12]KI LA Data'!$A$6:$AF$702,J$2,0)</f>
        <v>0.5</v>
      </c>
      <c r="K336" s="317" t="str">
        <f>IF(F336="","",IFERROR(VLOOKUP($A336,'[12]KI LA Data'!$B$6:$AF$701,K$2-K$1,0)/1000000,IF($C336="SC",F336,"")))</f>
        <v/>
      </c>
      <c r="L336" s="291">
        <f>IF(F336="","",IFERROR(VLOOKUP($A336,'[12]KI LA Data'!$C$6:$AF$701,L$2-L$1,0)/1000000,IF($C336="SD",F336,"")))</f>
        <v>0.28262730503400002</v>
      </c>
      <c r="M336" s="317" t="str">
        <f>IF(F336="","",IFERROR(VLOOKUP($A336,'[12]KI LA Data'!$D$6:$AF$701,M$2-M$1,0)/1000000,""))</f>
        <v/>
      </c>
      <c r="N336" s="317" t="str">
        <f>IF(F336="","",IFERROR(VLOOKUP($A336,'[12]KI LA Data'!$E$6:$AF$701,N$2-N$1,0)/1000000,""))</f>
        <v/>
      </c>
      <c r="O336" s="315" t="str">
        <f>IF(F336="","",IFERROR(VLOOKUP($A336,'[12]KI LA Data'!$F$6:$AF$701,O$2-O$1,0)/1000000,""))</f>
        <v/>
      </c>
      <c r="P336" s="317" t="str">
        <f>IFERROR(VLOOKUP($A336,'[12]KI LA Data'!$B$6:$AF$701,P$2-P$1,0)/1000000,IF($C336="SC",G336,""))</f>
        <v/>
      </c>
      <c r="Q336" s="291">
        <f>IFERROR(VLOOKUP($A336,'[12]KI LA Data'!$C$6:$AF$701,Q$2-Q$1,0)/1000000,IF($C336="SD",G336,""))</f>
        <v>1.779608296333</v>
      </c>
      <c r="R336" s="317" t="str">
        <f>IFERROR(VLOOKUP($A336,'[12]KI LA Data'!$D$6:$AF$701,R$2-R$1,0)/1000000,"")</f>
        <v/>
      </c>
      <c r="S336" s="317" t="str">
        <f>IFERROR(VLOOKUP($A336,'[12]KI LA Data'!$E$6:$AF$701,S$2-S$1,0)/1000000,"")</f>
        <v/>
      </c>
      <c r="T336" s="315" t="str">
        <f>IFERROR(VLOOKUP($A336,'[12]KI LA Data'!$F$6:$AF$701,T$2-T$1,0)/1000000,"")</f>
        <v/>
      </c>
      <c r="U336" s="317" t="str">
        <f t="shared" si="19"/>
        <v/>
      </c>
      <c r="V336" s="291">
        <f t="shared" si="19"/>
        <v>2.062235601367</v>
      </c>
      <c r="W336" s="317" t="str">
        <f t="shared" si="19"/>
        <v/>
      </c>
      <c r="X336" s="317" t="str">
        <f t="shared" si="19"/>
        <v/>
      </c>
      <c r="Y336" s="315" t="str">
        <f t="shared" si="19"/>
        <v/>
      </c>
      <c r="Z336" s="289"/>
      <c r="AA336" s="289" t="str">
        <f>VLOOKUP(A336,'[12]LA Data'!$A$35:$F$417,6,0)</f>
        <v>SW</v>
      </c>
    </row>
    <row r="337" spans="1:27" ht="15.75">
      <c r="A337" s="309" t="s">
        <v>180</v>
      </c>
      <c r="B337" s="309" t="s">
        <v>181</v>
      </c>
      <c r="C337" s="309" t="s">
        <v>39</v>
      </c>
      <c r="D337" s="316" t="s">
        <v>182</v>
      </c>
      <c r="E337" s="291">
        <f t="shared" si="20"/>
        <v>5.6803469013710002</v>
      </c>
      <c r="F337" s="291">
        <f>IF(VLOOKUP($A337,'[12]KI LA Data'!$A$6:$AF$698,F$2,0)/1000000&lt;0,"",VLOOKUP($A337,'[12]KI LA Data'!$A$6:$AF$698,F$2,0)/1000000)</f>
        <v>0.80887155926699994</v>
      </c>
      <c r="G337" s="291">
        <f>VLOOKUP($A337,'[12]KI LA Data'!$A$6:$AF$698,G$2,0)/1000000</f>
        <v>4.8714753421040005</v>
      </c>
      <c r="H337" s="291">
        <f>VLOOKUP($A337,'[12]KI LA Data'!$A$6:$AF$698,H$2,0)/1000000</f>
        <v>-8.2377993186640008</v>
      </c>
      <c r="I337" s="291">
        <f>VLOOKUP($A337,'[12]KI LA Data'!$A$6:$AF$698,I$2,0)/1000000</f>
        <v>4.5061146914462</v>
      </c>
      <c r="J337" s="315">
        <f>VLOOKUP($A337,'[12]KI LA Data'!$A$6:$AF$702,J$2,0)</f>
        <v>0.5</v>
      </c>
      <c r="K337" s="317" t="str">
        <f>IF(F337="","",IFERROR(VLOOKUP($A337,'[12]KI LA Data'!$B$6:$AF$701,K$2-K$1,0)/1000000,IF($C337="SC",F337,"")))</f>
        <v/>
      </c>
      <c r="L337" s="291">
        <f>IF(F337="","",IFERROR(VLOOKUP($A337,'[12]KI LA Data'!$C$6:$AF$701,L$2-L$1,0)/1000000,IF($C337="SD",F337,"")))</f>
        <v>0.80887155926699994</v>
      </c>
      <c r="M337" s="317" t="str">
        <f>IF(F337="","",IFERROR(VLOOKUP($A337,'[12]KI LA Data'!$D$6:$AF$701,M$2-M$1,0)/1000000,""))</f>
        <v/>
      </c>
      <c r="N337" s="317" t="str">
        <f>IF(F337="","",IFERROR(VLOOKUP($A337,'[12]KI LA Data'!$E$6:$AF$701,N$2-N$1,0)/1000000,""))</f>
        <v/>
      </c>
      <c r="O337" s="315" t="str">
        <f>IF(F337="","",IFERROR(VLOOKUP($A337,'[12]KI LA Data'!$F$6:$AF$701,O$2-O$1,0)/1000000,""))</f>
        <v/>
      </c>
      <c r="P337" s="317" t="str">
        <f>IFERROR(VLOOKUP($A337,'[12]KI LA Data'!$B$6:$AF$701,P$2-P$1,0)/1000000,IF($C337="SC",G337,""))</f>
        <v/>
      </c>
      <c r="Q337" s="291">
        <f>IFERROR(VLOOKUP($A337,'[12]KI LA Data'!$C$6:$AF$701,Q$2-Q$1,0)/1000000,IF($C337="SD",G337,""))</f>
        <v>4.8714753421040005</v>
      </c>
      <c r="R337" s="317" t="str">
        <f>IFERROR(VLOOKUP($A337,'[12]KI LA Data'!$D$6:$AF$701,R$2-R$1,0)/1000000,"")</f>
        <v/>
      </c>
      <c r="S337" s="317" t="str">
        <f>IFERROR(VLOOKUP($A337,'[12]KI LA Data'!$E$6:$AF$701,S$2-S$1,0)/1000000,"")</f>
        <v/>
      </c>
      <c r="T337" s="315" t="str">
        <f>IFERROR(VLOOKUP($A337,'[12]KI LA Data'!$F$6:$AF$701,T$2-T$1,0)/1000000,"")</f>
        <v/>
      </c>
      <c r="U337" s="317" t="str">
        <f t="shared" si="19"/>
        <v/>
      </c>
      <c r="V337" s="291">
        <f t="shared" si="19"/>
        <v>5.6803469013710002</v>
      </c>
      <c r="W337" s="317" t="str">
        <f t="shared" si="19"/>
        <v/>
      </c>
      <c r="X337" s="317" t="str">
        <f t="shared" si="19"/>
        <v/>
      </c>
      <c r="Y337" s="315" t="str">
        <f t="shared" si="19"/>
        <v/>
      </c>
      <c r="Z337" s="289"/>
      <c r="AA337" s="289" t="str">
        <f>VLOOKUP(A337,'[12]LA Data'!$A$35:$F$417,6,0)</f>
        <v>SE</v>
      </c>
    </row>
    <row r="338" spans="1:27" ht="15.75">
      <c r="A338" s="309" t="s">
        <v>144</v>
      </c>
      <c r="B338" s="309" t="s">
        <v>145</v>
      </c>
      <c r="C338" s="309" t="s">
        <v>39</v>
      </c>
      <c r="D338" s="316" t="s">
        <v>146</v>
      </c>
      <c r="E338" s="291">
        <f t="shared" si="20"/>
        <v>1.9346039919669999</v>
      </c>
      <c r="F338" s="291">
        <f>IF(VLOOKUP($A338,'[12]KI LA Data'!$A$6:$AF$698,F$2,0)/1000000&lt;0,"",VLOOKUP($A338,'[12]KI LA Data'!$A$6:$AF$698,F$2,0)/1000000)</f>
        <v>1.1791581549000001E-2</v>
      </c>
      <c r="G338" s="291">
        <f>VLOOKUP($A338,'[12]KI LA Data'!$A$6:$AF$698,G$2,0)/1000000</f>
        <v>1.922812410418</v>
      </c>
      <c r="H338" s="291">
        <f>VLOOKUP($A338,'[12]KI LA Data'!$A$6:$AF$698,H$2,0)/1000000</f>
        <v>-8.3115674244310007</v>
      </c>
      <c r="I338" s="291">
        <f>VLOOKUP($A338,'[12]KI LA Data'!$A$6:$AF$698,I$2,0)/1000000</f>
        <v>1.7786014796366501</v>
      </c>
      <c r="J338" s="315">
        <f>VLOOKUP($A338,'[12]KI LA Data'!$A$6:$AF$702,J$2,0)</f>
        <v>0.5</v>
      </c>
      <c r="K338" s="317" t="str">
        <f>IF(F338="","",IFERROR(VLOOKUP($A338,'[12]KI LA Data'!$B$6:$AF$701,K$2-K$1,0)/1000000,IF($C338="SC",F338,"")))</f>
        <v/>
      </c>
      <c r="L338" s="291">
        <f>IF(F338="","",IFERROR(VLOOKUP($A338,'[12]KI LA Data'!$C$6:$AF$701,L$2-L$1,0)/1000000,IF($C338="SD",F338,"")))</f>
        <v>1.1791581549000001E-2</v>
      </c>
      <c r="M338" s="317" t="str">
        <f>IF(F338="","",IFERROR(VLOOKUP($A338,'[12]KI LA Data'!$D$6:$AF$701,M$2-M$1,0)/1000000,""))</f>
        <v/>
      </c>
      <c r="N338" s="317" t="str">
        <f>IF(F338="","",IFERROR(VLOOKUP($A338,'[12]KI LA Data'!$E$6:$AF$701,N$2-N$1,0)/1000000,""))</f>
        <v/>
      </c>
      <c r="O338" s="315" t="str">
        <f>IF(F338="","",IFERROR(VLOOKUP($A338,'[12]KI LA Data'!$F$6:$AF$701,O$2-O$1,0)/1000000,""))</f>
        <v/>
      </c>
      <c r="P338" s="317" t="str">
        <f>IFERROR(VLOOKUP($A338,'[12]KI LA Data'!$B$6:$AF$701,P$2-P$1,0)/1000000,IF($C338="SC",G338,""))</f>
        <v/>
      </c>
      <c r="Q338" s="291">
        <f>IFERROR(VLOOKUP($A338,'[12]KI LA Data'!$C$6:$AF$701,Q$2-Q$1,0)/1000000,IF($C338="SD",G338,""))</f>
        <v>1.922812410418</v>
      </c>
      <c r="R338" s="317" t="str">
        <f>IFERROR(VLOOKUP($A338,'[12]KI LA Data'!$D$6:$AF$701,R$2-R$1,0)/1000000,"")</f>
        <v/>
      </c>
      <c r="S338" s="317" t="str">
        <f>IFERROR(VLOOKUP($A338,'[12]KI LA Data'!$E$6:$AF$701,S$2-S$1,0)/1000000,"")</f>
        <v/>
      </c>
      <c r="T338" s="315" t="str">
        <f>IFERROR(VLOOKUP($A338,'[12]KI LA Data'!$F$6:$AF$701,T$2-T$1,0)/1000000,"")</f>
        <v/>
      </c>
      <c r="U338" s="317" t="str">
        <f t="shared" si="19"/>
        <v/>
      </c>
      <c r="V338" s="291">
        <f t="shared" si="19"/>
        <v>1.9346039919669999</v>
      </c>
      <c r="W338" s="317" t="str">
        <f t="shared" si="19"/>
        <v/>
      </c>
      <c r="X338" s="317" t="str">
        <f t="shared" si="19"/>
        <v/>
      </c>
      <c r="Y338" s="315" t="str">
        <f t="shared" si="19"/>
        <v/>
      </c>
      <c r="Z338" s="289"/>
      <c r="AA338" s="289" t="str">
        <f>VLOOKUP(A338,'[12]LA Data'!$A$35:$F$417,6,0)</f>
        <v>EE</v>
      </c>
    </row>
    <row r="339" spans="1:27" ht="15.75">
      <c r="A339" s="309" t="s">
        <v>975</v>
      </c>
      <c r="B339" s="309" t="s">
        <v>976</v>
      </c>
      <c r="C339" s="309" t="s">
        <v>726</v>
      </c>
      <c r="D339" s="316" t="s">
        <v>977</v>
      </c>
      <c r="E339" s="291">
        <f t="shared" si="20"/>
        <v>42.706300072543996</v>
      </c>
      <c r="F339" s="291">
        <f>IF(VLOOKUP($A339,'[12]KI LA Data'!$A$6:$AF$698,F$2,0)/1000000&lt;0,"",VLOOKUP($A339,'[12]KI LA Data'!$A$6:$AF$698,F$2,0)/1000000)</f>
        <v>10.697580067714</v>
      </c>
      <c r="G339" s="291">
        <f>VLOOKUP($A339,'[12]KI LA Data'!$A$6:$AF$698,G$2,0)/1000000</f>
        <v>32.008720004829996</v>
      </c>
      <c r="H339" s="291">
        <f>VLOOKUP($A339,'[12]KI LA Data'!$A$6:$AF$698,H$2,0)/1000000</f>
        <v>-19.569349960469999</v>
      </c>
      <c r="I339" s="291">
        <f>VLOOKUP($A339,'[12]KI LA Data'!$A$6:$AF$698,I$2,0)/1000000</f>
        <v>29.608066004467751</v>
      </c>
      <c r="J339" s="315">
        <f>VLOOKUP($A339,'[12]KI LA Data'!$A$6:$AF$702,J$2,0)</f>
        <v>0.37941200000000003</v>
      </c>
      <c r="K339" s="317">
        <f>IF(F339="","",IFERROR(VLOOKUP($A339,'[12]KI LA Data'!$B$6:$AF$701,K$2-K$1,0)/1000000,IF($C339="SC",F339,"")))</f>
        <v>10.013994679838</v>
      </c>
      <c r="L339" s="291">
        <f>IF(F339="","",IFERROR(VLOOKUP($A339,'[12]KI LA Data'!$C$6:$AF$701,L$2-L$1,0)/1000000,IF($C339="SD",F339,"")))</f>
        <v>0.68358538787599998</v>
      </c>
      <c r="M339" s="317" t="str">
        <f>IF(F339="","",IFERROR(VLOOKUP($A339,'[12]KI LA Data'!$D$6:$AF$701,M$2-M$1,0)/1000000,""))</f>
        <v/>
      </c>
      <c r="N339" s="317" t="str">
        <f>IF(F339="","",IFERROR(VLOOKUP($A339,'[12]KI LA Data'!$E$6:$AF$701,N$2-N$1,0)/1000000,""))</f>
        <v/>
      </c>
      <c r="O339" s="315" t="str">
        <f>IF(F339="","",IFERROR(VLOOKUP($A339,'[12]KI LA Data'!$F$6:$AF$701,O$2-O$1,0)/1000000,""))</f>
        <v/>
      </c>
      <c r="P339" s="317">
        <f>IFERROR(VLOOKUP($A339,'[12]KI LA Data'!$B$6:$AF$701,P$2-P$1,0)/1000000,IF($C339="SC",G339,""))</f>
        <v>26.610022862748</v>
      </c>
      <c r="Q339" s="291">
        <f>IFERROR(VLOOKUP($A339,'[12]KI LA Data'!$C$6:$AF$701,Q$2-Q$1,0)/1000000,IF($C339="SD",G339,""))</f>
        <v>5.3986971420819998</v>
      </c>
      <c r="R339" s="317" t="str">
        <f>IFERROR(VLOOKUP($A339,'[12]KI LA Data'!$D$6:$AF$701,R$2-R$1,0)/1000000,"")</f>
        <v/>
      </c>
      <c r="S339" s="317" t="str">
        <f>IFERROR(VLOOKUP($A339,'[12]KI LA Data'!$E$6:$AF$701,S$2-S$1,0)/1000000,"")</f>
        <v/>
      </c>
      <c r="T339" s="315" t="str">
        <f>IFERROR(VLOOKUP($A339,'[12]KI LA Data'!$F$6:$AF$701,T$2-T$1,0)/1000000,"")</f>
        <v/>
      </c>
      <c r="U339" s="317">
        <f t="shared" si="19"/>
        <v>36.624017542586003</v>
      </c>
      <c r="V339" s="291">
        <f t="shared" si="19"/>
        <v>6.0822825299579995</v>
      </c>
      <c r="W339" s="317" t="str">
        <f t="shared" si="19"/>
        <v/>
      </c>
      <c r="X339" s="317" t="str">
        <f t="shared" si="19"/>
        <v/>
      </c>
      <c r="Y339" s="315" t="str">
        <f t="shared" si="19"/>
        <v/>
      </c>
      <c r="Z339" s="289"/>
      <c r="AA339" s="289" t="str">
        <f>VLOOKUP(A339,'[12]LA Data'!$A$35:$F$417,6,0)</f>
        <v>EE</v>
      </c>
    </row>
    <row r="340" spans="1:27" ht="15.75">
      <c r="A340" s="309" t="s">
        <v>183</v>
      </c>
      <c r="B340" s="309" t="s">
        <v>184</v>
      </c>
      <c r="C340" s="309" t="s">
        <v>39</v>
      </c>
      <c r="D340" s="316" t="s">
        <v>185</v>
      </c>
      <c r="E340" s="291">
        <f t="shared" si="20"/>
        <v>2.2186876016389996</v>
      </c>
      <c r="F340" s="291">
        <v>0</v>
      </c>
      <c r="G340" s="291">
        <f>VLOOKUP($A340,'[12]KI LA Data'!$A$6:$AF$698,G$2,0)/1000000</f>
        <v>2.2186876016389996</v>
      </c>
      <c r="H340" s="291">
        <f>VLOOKUP($A340,'[12]KI LA Data'!$A$6:$AF$698,H$2,0)/1000000</f>
        <v>-20.613142517065</v>
      </c>
      <c r="I340" s="291">
        <f>VLOOKUP($A340,'[12]KI LA Data'!$A$6:$AF$698,I$2,0)/1000000</f>
        <v>2.0522860315160747</v>
      </c>
      <c r="J340" s="315">
        <f>VLOOKUP($A340,'[12]KI LA Data'!$A$6:$AF$702,J$2,0)</f>
        <v>0.5</v>
      </c>
      <c r="K340" s="317" t="str">
        <f>IF(F340="","",IFERROR(VLOOKUP($A340,'[12]KI LA Data'!$B$6:$AF$701,K$2-K$1,0)/1000000,IF($C340="SC",F340,"")))</f>
        <v/>
      </c>
      <c r="L340" s="291">
        <f>IF(F340="","",IFERROR(VLOOKUP($A340,'[12]KI LA Data'!$C$6:$AF$701,L$2-L$1,0)/1000000,IF($C340="SD",F340,"")))</f>
        <v>0</v>
      </c>
      <c r="M340" s="317" t="str">
        <f>IF(F340="","",IFERROR(VLOOKUP($A340,'[12]KI LA Data'!$D$6:$AF$701,M$2-M$1,0)/1000000,""))</f>
        <v/>
      </c>
      <c r="N340" s="317" t="str">
        <f>IF(F340="","",IFERROR(VLOOKUP($A340,'[12]KI LA Data'!$E$6:$AF$701,N$2-N$1,0)/1000000,""))</f>
        <v/>
      </c>
      <c r="O340" s="315" t="str">
        <f>IF(F340="","",IFERROR(VLOOKUP($A340,'[12]KI LA Data'!$F$6:$AF$701,O$2-O$1,0)/1000000,""))</f>
        <v/>
      </c>
      <c r="P340" s="317" t="str">
        <f>IFERROR(VLOOKUP($A340,'[12]KI LA Data'!$B$6:$AF$701,P$2-P$1,0)/1000000,IF($C340="SC",G340,""))</f>
        <v/>
      </c>
      <c r="Q340" s="291">
        <f>IFERROR(VLOOKUP($A340,'[12]KI LA Data'!$C$6:$AF$701,Q$2-Q$1,0)/1000000,IF($C340="SD",G340,""))</f>
        <v>2.2186876016389996</v>
      </c>
      <c r="R340" s="317" t="str">
        <f>IFERROR(VLOOKUP($A340,'[12]KI LA Data'!$D$6:$AF$701,R$2-R$1,0)/1000000,"")</f>
        <v/>
      </c>
      <c r="S340" s="317" t="str">
        <f>IFERROR(VLOOKUP($A340,'[12]KI LA Data'!$E$6:$AF$701,S$2-S$1,0)/1000000,"")</f>
        <v/>
      </c>
      <c r="T340" s="315" t="str">
        <f>IFERROR(VLOOKUP($A340,'[12]KI LA Data'!$F$6:$AF$701,T$2-T$1,0)/1000000,"")</f>
        <v/>
      </c>
      <c r="U340" s="317" t="str">
        <f t="shared" si="19"/>
        <v/>
      </c>
      <c r="V340" s="291">
        <f t="shared" si="19"/>
        <v>2.2186876016389996</v>
      </c>
      <c r="W340" s="317" t="str">
        <f t="shared" si="19"/>
        <v/>
      </c>
      <c r="X340" s="317" t="str">
        <f t="shared" si="19"/>
        <v/>
      </c>
      <c r="Y340" s="315" t="str">
        <f t="shared" si="19"/>
        <v/>
      </c>
      <c r="Z340" s="289"/>
      <c r="AA340" s="289" t="str">
        <f>VLOOKUP(A340,'[12]LA Data'!$A$35:$F$417,6,0)</f>
        <v>SE</v>
      </c>
    </row>
    <row r="341" spans="1:27" ht="15.75">
      <c r="A341" s="309" t="s">
        <v>969</v>
      </c>
      <c r="B341" s="309" t="s">
        <v>970</v>
      </c>
      <c r="C341" s="309" t="s">
        <v>726</v>
      </c>
      <c r="D341" s="316" t="s">
        <v>971</v>
      </c>
      <c r="E341" s="291">
        <f t="shared" si="20"/>
        <v>41.676342590391002</v>
      </c>
      <c r="F341" s="291">
        <f>IF(VLOOKUP($A341,'[12]KI LA Data'!$A$6:$AF$698,F$2,0)/1000000&lt;0,"",VLOOKUP($A341,'[12]KI LA Data'!$A$6:$AF$698,F$2,0)/1000000)</f>
        <v>10.310112872357999</v>
      </c>
      <c r="G341" s="291">
        <f>VLOOKUP($A341,'[12]KI LA Data'!$A$6:$AF$698,G$2,0)/1000000</f>
        <v>31.366229718033001</v>
      </c>
      <c r="H341" s="291">
        <f>VLOOKUP($A341,'[12]KI LA Data'!$A$6:$AF$698,H$2,0)/1000000</f>
        <v>14.447634365627</v>
      </c>
      <c r="I341" s="291">
        <f>VLOOKUP($A341,'[12]KI LA Data'!$A$6:$AF$698,I$2,0)/1000000</f>
        <v>29.013762489180529</v>
      </c>
      <c r="J341" s="315">
        <f>VLOOKUP($A341,'[12]KI LA Data'!$A$6:$AF$702,J$2,0)</f>
        <v>0</v>
      </c>
      <c r="K341" s="317">
        <f>IF(F341="","",IFERROR(VLOOKUP($A341,'[12]KI LA Data'!$B$6:$AF$701,K$2-K$1,0)/1000000,IF($C341="SC",F341,"")))</f>
        <v>9.6141724230310004</v>
      </c>
      <c r="L341" s="291">
        <f>IF(F341="","",IFERROR(VLOOKUP($A341,'[12]KI LA Data'!$C$6:$AF$701,L$2-L$1,0)/1000000,IF($C341="SD",F341,"")))</f>
        <v>0.69594044932699994</v>
      </c>
      <c r="M341" s="317" t="str">
        <f>IF(F341="","",IFERROR(VLOOKUP($A341,'[12]KI LA Data'!$D$6:$AF$701,M$2-M$1,0)/1000000,""))</f>
        <v/>
      </c>
      <c r="N341" s="317" t="str">
        <f>IF(F341="","",IFERROR(VLOOKUP($A341,'[12]KI LA Data'!$E$6:$AF$701,N$2-N$1,0)/1000000,""))</f>
        <v/>
      </c>
      <c r="O341" s="315" t="str">
        <f>IF(F341="","",IFERROR(VLOOKUP($A341,'[12]KI LA Data'!$F$6:$AF$701,O$2-O$1,0)/1000000,""))</f>
        <v/>
      </c>
      <c r="P341" s="317">
        <f>IFERROR(VLOOKUP($A341,'[12]KI LA Data'!$B$6:$AF$701,P$2-P$1,0)/1000000,IF($C341="SC",G341,""))</f>
        <v>27.340072521294999</v>
      </c>
      <c r="Q341" s="291">
        <f>IFERROR(VLOOKUP($A341,'[12]KI LA Data'!$C$6:$AF$701,Q$2-Q$1,0)/1000000,IF($C341="SD",G341,""))</f>
        <v>4.0261571967379997</v>
      </c>
      <c r="R341" s="317" t="str">
        <f>IFERROR(VLOOKUP($A341,'[12]KI LA Data'!$D$6:$AF$701,R$2-R$1,0)/1000000,"")</f>
        <v/>
      </c>
      <c r="S341" s="317" t="str">
        <f>IFERROR(VLOOKUP($A341,'[12]KI LA Data'!$E$6:$AF$701,S$2-S$1,0)/1000000,"")</f>
        <v/>
      </c>
      <c r="T341" s="315" t="str">
        <f>IFERROR(VLOOKUP($A341,'[12]KI LA Data'!$F$6:$AF$701,T$2-T$1,0)/1000000,"")</f>
        <v/>
      </c>
      <c r="U341" s="317">
        <f t="shared" si="19"/>
        <v>36.954244944326</v>
      </c>
      <c r="V341" s="291">
        <f t="shared" si="19"/>
        <v>4.7220976460649995</v>
      </c>
      <c r="W341" s="317" t="str">
        <f t="shared" si="19"/>
        <v/>
      </c>
      <c r="X341" s="317" t="str">
        <f t="shared" si="19"/>
        <v/>
      </c>
      <c r="Y341" s="315" t="str">
        <f t="shared" si="19"/>
        <v/>
      </c>
      <c r="Z341" s="289"/>
      <c r="AA341" s="289" t="str">
        <f>VLOOKUP(A341,'[12]LA Data'!$A$35:$F$417,6,0)</f>
        <v>SW</v>
      </c>
    </row>
    <row r="342" spans="1:27" ht="15.75">
      <c r="A342" s="309" t="s">
        <v>1053</v>
      </c>
      <c r="B342" s="309" t="s">
        <v>1054</v>
      </c>
      <c r="C342" s="309" t="s">
        <v>39</v>
      </c>
      <c r="D342" s="316" t="s">
        <v>1055</v>
      </c>
      <c r="E342" s="291">
        <f t="shared" si="20"/>
        <v>2.7341637511930004</v>
      </c>
      <c r="F342" s="291">
        <f>IF(VLOOKUP($A342,'[12]KI LA Data'!$A$6:$AF$698,F$2,0)/1000000&lt;0,"",VLOOKUP($A342,'[12]KI LA Data'!$A$6:$AF$698,F$2,0)/1000000)</f>
        <v>0.43953295281999999</v>
      </c>
      <c r="G342" s="291">
        <f>VLOOKUP($A342,'[12]KI LA Data'!$A$6:$AF$698,G$2,0)/1000000</f>
        <v>2.2946307983730003</v>
      </c>
      <c r="H342" s="291">
        <f>VLOOKUP($A342,'[12]KI LA Data'!$A$6:$AF$698,H$2,0)/1000000</f>
        <v>-2.3100708602849997</v>
      </c>
      <c r="I342" s="291">
        <f>VLOOKUP($A342,'[12]KI LA Data'!$A$6:$AF$698,I$2,0)/1000000</f>
        <v>2.1225334884950251</v>
      </c>
      <c r="J342" s="315">
        <f>VLOOKUP($A342,'[12]KI LA Data'!$A$6:$AF$702,J$2,0)</f>
        <v>0.5</v>
      </c>
      <c r="K342" s="317" t="str">
        <f>IF(F342="","",IFERROR(VLOOKUP($A342,'[12]KI LA Data'!$B$6:$AF$701,K$2-K$1,0)/1000000,IF($C342="SC",F342,"")))</f>
        <v/>
      </c>
      <c r="L342" s="291">
        <f>IF(F342="","",IFERROR(VLOOKUP($A342,'[12]KI LA Data'!$C$6:$AF$701,L$2-L$1,0)/1000000,IF($C342="SD",F342,"")))</f>
        <v>0.43953295281999999</v>
      </c>
      <c r="M342" s="317" t="str">
        <f>IF(F342="","",IFERROR(VLOOKUP($A342,'[12]KI LA Data'!$D$6:$AF$701,M$2-M$1,0)/1000000,""))</f>
        <v/>
      </c>
      <c r="N342" s="317" t="str">
        <f>IF(F342="","",IFERROR(VLOOKUP($A342,'[12]KI LA Data'!$E$6:$AF$701,N$2-N$1,0)/1000000,""))</f>
        <v/>
      </c>
      <c r="O342" s="315" t="str">
        <f>IF(F342="","",IFERROR(VLOOKUP($A342,'[12]KI LA Data'!$F$6:$AF$701,O$2-O$1,0)/1000000,""))</f>
        <v/>
      </c>
      <c r="P342" s="317" t="str">
        <f>IFERROR(VLOOKUP($A342,'[12]KI LA Data'!$B$6:$AF$701,P$2-P$1,0)/1000000,IF($C342="SC",G342,""))</f>
        <v/>
      </c>
      <c r="Q342" s="291">
        <f>IFERROR(VLOOKUP($A342,'[12]KI LA Data'!$C$6:$AF$701,Q$2-Q$1,0)/1000000,IF($C342="SD",G342,""))</f>
        <v>2.2946307983730003</v>
      </c>
      <c r="R342" s="317" t="str">
        <f>IFERROR(VLOOKUP($A342,'[12]KI LA Data'!$D$6:$AF$701,R$2-R$1,0)/1000000,"")</f>
        <v/>
      </c>
      <c r="S342" s="317" t="str">
        <f>IFERROR(VLOOKUP($A342,'[12]KI LA Data'!$E$6:$AF$701,S$2-S$1,0)/1000000,"")</f>
        <v/>
      </c>
      <c r="T342" s="315" t="str">
        <f>IFERROR(VLOOKUP($A342,'[12]KI LA Data'!$F$6:$AF$701,T$2-T$1,0)/1000000,"")</f>
        <v/>
      </c>
      <c r="U342" s="317" t="str">
        <f t="shared" si="19"/>
        <v/>
      </c>
      <c r="V342" s="291">
        <f t="shared" si="19"/>
        <v>2.7341637511930004</v>
      </c>
      <c r="W342" s="317" t="str">
        <f t="shared" si="19"/>
        <v/>
      </c>
      <c r="X342" s="317" t="str">
        <f t="shared" si="19"/>
        <v/>
      </c>
      <c r="Y342" s="315" t="str">
        <f t="shared" si="19"/>
        <v/>
      </c>
      <c r="Z342" s="289"/>
      <c r="AA342" s="289" t="str">
        <f>VLOOKUP(A342,'[12]LA Data'!$A$35:$F$417,6,0)</f>
        <v>SW</v>
      </c>
    </row>
    <row r="343" spans="1:27" ht="15.75">
      <c r="A343" s="309" t="s">
        <v>655</v>
      </c>
      <c r="B343" s="309" t="s">
        <v>656</v>
      </c>
      <c r="C343" s="309" t="s">
        <v>626</v>
      </c>
      <c r="D343" s="316" t="s">
        <v>657</v>
      </c>
      <c r="E343" s="291">
        <f t="shared" si="20"/>
        <v>151.29244052965899</v>
      </c>
      <c r="F343" s="291">
        <f>IF(VLOOKUP($A343,'[12]KI LA Data'!$A$6:$AF$698,F$2,0)/1000000&lt;0,"",VLOOKUP($A343,'[12]KI LA Data'!$A$6:$AF$698,F$2,0)/1000000)</f>
        <v>43.795125858928003</v>
      </c>
      <c r="G343" s="291">
        <f>VLOOKUP($A343,'[12]KI LA Data'!$A$6:$AF$698,G$2,0)/1000000</f>
        <v>107.49731467073099</v>
      </c>
      <c r="H343" s="291">
        <f>VLOOKUP($A343,'[12]KI LA Data'!$A$6:$AF$698,H$2,0)/1000000</f>
        <v>-5.8887904070309993</v>
      </c>
      <c r="I343" s="291">
        <f>VLOOKUP($A343,'[12]KI LA Data'!$A$6:$AF$698,I$2,0)/1000000</f>
        <v>99.435016070426173</v>
      </c>
      <c r="J343" s="315">
        <f>VLOOKUP($A343,'[12]KI LA Data'!$A$6:$AF$702,J$2,0)</f>
        <v>5.1936000000000003E-2</v>
      </c>
      <c r="K343" s="317">
        <f>IF(F343="","",IFERROR(VLOOKUP($A343,'[12]KI LA Data'!$B$6:$AF$701,K$2-K$1,0)/1000000,IF($C343="SC",F343,"")))</f>
        <v>34.253587944275999</v>
      </c>
      <c r="L343" s="291">
        <f>IF(F343="","",IFERROR(VLOOKUP($A343,'[12]KI LA Data'!$C$6:$AF$701,L$2-L$1,0)/1000000,IF($C343="SD",F343,"")))</f>
        <v>9.5415379146510002</v>
      </c>
      <c r="M343" s="317" t="str">
        <f>IF(F343="","",IFERROR(VLOOKUP($A343,'[12]KI LA Data'!$D$6:$AF$701,M$2-M$1,0)/1000000,""))</f>
        <v/>
      </c>
      <c r="N343" s="317" t="str">
        <f>IF(F343="","",IFERROR(VLOOKUP($A343,'[12]KI LA Data'!$E$6:$AF$701,N$2-N$1,0)/1000000,""))</f>
        <v/>
      </c>
      <c r="O343" s="315" t="str">
        <f>IF(F343="","",IFERROR(VLOOKUP($A343,'[12]KI LA Data'!$F$6:$AF$701,O$2-O$1,0)/1000000,""))</f>
        <v/>
      </c>
      <c r="P343" s="317">
        <f>IFERROR(VLOOKUP($A343,'[12]KI LA Data'!$B$6:$AF$701,P$2-P$1,0)/1000000,IF($C343="SC",G343,""))</f>
        <v>75.714077041631995</v>
      </c>
      <c r="Q343" s="291">
        <f>IFERROR(VLOOKUP($A343,'[12]KI LA Data'!$C$6:$AF$701,Q$2-Q$1,0)/1000000,IF($C343="SD",G343,""))</f>
        <v>31.783237629097997</v>
      </c>
      <c r="R343" s="317" t="str">
        <f>IFERROR(VLOOKUP($A343,'[12]KI LA Data'!$D$6:$AF$701,R$2-R$1,0)/1000000,"")</f>
        <v/>
      </c>
      <c r="S343" s="317" t="str">
        <f>IFERROR(VLOOKUP($A343,'[12]KI LA Data'!$E$6:$AF$701,S$2-S$1,0)/1000000,"")</f>
        <v/>
      </c>
      <c r="T343" s="315" t="str">
        <f>IFERROR(VLOOKUP($A343,'[12]KI LA Data'!$F$6:$AF$701,T$2-T$1,0)/1000000,"")</f>
        <v/>
      </c>
      <c r="U343" s="317">
        <f t="shared" si="19"/>
        <v>109.96766498590799</v>
      </c>
      <c r="V343" s="291">
        <f t="shared" si="19"/>
        <v>41.324775543748999</v>
      </c>
      <c r="W343" s="317" t="str">
        <f t="shared" si="19"/>
        <v/>
      </c>
      <c r="X343" s="317" t="str">
        <f t="shared" si="19"/>
        <v/>
      </c>
      <c r="Y343" s="315" t="str">
        <f t="shared" si="19"/>
        <v/>
      </c>
      <c r="Z343" s="289"/>
      <c r="AA343" s="289" t="str">
        <f>VLOOKUP(A343,'[12]LA Data'!$A$35:$F$417,6,0)</f>
        <v>L</v>
      </c>
    </row>
    <row r="344" spans="1:27" ht="15.75">
      <c r="A344" s="309" t="s">
        <v>554</v>
      </c>
      <c r="B344" s="309" t="s">
        <v>555</v>
      </c>
      <c r="C344" s="309" t="s">
        <v>531</v>
      </c>
      <c r="D344" s="316" t="s">
        <v>556</v>
      </c>
      <c r="E344" s="291">
        <f t="shared" si="20"/>
        <v>45.406753171085001</v>
      </c>
      <c r="F344" s="291">
        <f>IF(VLOOKUP($A344,'[12]KI LA Data'!$A$6:$AF$698,F$2,0)/1000000&lt;0,"",VLOOKUP($A344,'[12]KI LA Data'!$A$6:$AF$698,F$2,0)/1000000)</f>
        <v>10.302852816826999</v>
      </c>
      <c r="G344" s="291">
        <f>VLOOKUP($A344,'[12]KI LA Data'!$A$6:$AF$698,G$2,0)/1000000</f>
        <v>35.103900354258002</v>
      </c>
      <c r="H344" s="291">
        <f>VLOOKUP($A344,'[12]KI LA Data'!$A$6:$AF$698,H$2,0)/1000000</f>
        <v>-36.113639440256996</v>
      </c>
      <c r="I344" s="291">
        <f>VLOOKUP($A344,'[12]KI LA Data'!$A$6:$AF$698,I$2,0)/1000000</f>
        <v>32.471107827688655</v>
      </c>
      <c r="J344" s="315">
        <f>VLOOKUP($A344,'[12]KI LA Data'!$A$6:$AF$702,J$2,0)</f>
        <v>0.5</v>
      </c>
      <c r="K344" s="317">
        <f>IF(F344="","",IFERROR(VLOOKUP($A344,'[12]KI LA Data'!$B$6:$AF$701,K$2-K$1,0)/1000000,IF($C344="SC",F344,"")))</f>
        <v>9.9170994186499986</v>
      </c>
      <c r="L344" s="291">
        <f>IF(F344="","",IFERROR(VLOOKUP($A344,'[12]KI LA Data'!$C$6:$AF$701,L$2-L$1,0)/1000000,IF($C344="SD",F344,"")))</f>
        <v>0.38575339817599996</v>
      </c>
      <c r="M344" s="317" t="str">
        <f>IF(F344="","",IFERROR(VLOOKUP($A344,'[12]KI LA Data'!$D$6:$AF$701,M$2-M$1,0)/1000000,""))</f>
        <v/>
      </c>
      <c r="N344" s="317" t="str">
        <f>IF(F344="","",IFERROR(VLOOKUP($A344,'[12]KI LA Data'!$E$6:$AF$701,N$2-N$1,0)/1000000,""))</f>
        <v/>
      </c>
      <c r="O344" s="315" t="str">
        <f>IF(F344="","",IFERROR(VLOOKUP($A344,'[12]KI LA Data'!$F$6:$AF$701,O$2-O$1,0)/1000000,""))</f>
        <v/>
      </c>
      <c r="P344" s="317">
        <f>IFERROR(VLOOKUP($A344,'[12]KI LA Data'!$B$6:$AF$701,P$2-P$1,0)/1000000,IF($C344="SC",G344,""))</f>
        <v>29.087254816043998</v>
      </c>
      <c r="Q344" s="291">
        <f>IFERROR(VLOOKUP($A344,'[12]KI LA Data'!$C$6:$AF$701,Q$2-Q$1,0)/1000000,IF($C344="SD",G344,""))</f>
        <v>6.0166455382140001</v>
      </c>
      <c r="R344" s="317" t="str">
        <f>IFERROR(VLOOKUP($A344,'[12]KI LA Data'!$D$6:$AF$701,R$2-R$1,0)/1000000,"")</f>
        <v/>
      </c>
      <c r="S344" s="317" t="str">
        <f>IFERROR(VLOOKUP($A344,'[12]KI LA Data'!$E$6:$AF$701,S$2-S$1,0)/1000000,"")</f>
        <v/>
      </c>
      <c r="T344" s="315" t="str">
        <f>IFERROR(VLOOKUP($A344,'[12]KI LA Data'!$F$6:$AF$701,T$2-T$1,0)/1000000,"")</f>
        <v/>
      </c>
      <c r="U344" s="317">
        <f t="shared" si="19"/>
        <v>39.004354234693999</v>
      </c>
      <c r="V344" s="291">
        <f t="shared" si="19"/>
        <v>6.40239893639</v>
      </c>
      <c r="W344" s="317" t="str">
        <f t="shared" si="19"/>
        <v/>
      </c>
      <c r="X344" s="317" t="str">
        <f t="shared" si="19"/>
        <v/>
      </c>
      <c r="Y344" s="315" t="str">
        <f t="shared" si="19"/>
        <v/>
      </c>
      <c r="Z344" s="289"/>
      <c r="AA344" s="289" t="str">
        <f>VLOOKUP(A344,'[12]LA Data'!$A$35:$F$417,6,0)</f>
        <v>NW</v>
      </c>
    </row>
    <row r="345" spans="1:27" ht="15.75">
      <c r="A345" s="309" t="s">
        <v>189</v>
      </c>
      <c r="B345" s="309" t="s">
        <v>190</v>
      </c>
      <c r="C345" s="309" t="s">
        <v>39</v>
      </c>
      <c r="D345" s="316" t="s">
        <v>191</v>
      </c>
      <c r="E345" s="291">
        <f t="shared" si="20"/>
        <v>2.2889877024869998</v>
      </c>
      <c r="F345" s="291">
        <v>0</v>
      </c>
      <c r="G345" s="291">
        <f>VLOOKUP($A345,'[12]KI LA Data'!$A$6:$AF$698,G$2,0)/1000000</f>
        <v>2.2889877024869998</v>
      </c>
      <c r="H345" s="291">
        <f>VLOOKUP($A345,'[12]KI LA Data'!$A$6:$AF$698,H$2,0)/1000000</f>
        <v>-17.906806891887001</v>
      </c>
      <c r="I345" s="291">
        <f>VLOOKUP($A345,'[12]KI LA Data'!$A$6:$AF$698,I$2,0)/1000000</f>
        <v>2.1173136248004747</v>
      </c>
      <c r="J345" s="315">
        <f>VLOOKUP($A345,'[12]KI LA Data'!$A$6:$AF$702,J$2,0)</f>
        <v>0.5</v>
      </c>
      <c r="K345" s="317" t="str">
        <f>IF(F345="","",IFERROR(VLOOKUP($A345,'[12]KI LA Data'!$B$6:$AF$701,K$2-K$1,0)/1000000,IF($C345="SC",F345,"")))</f>
        <v/>
      </c>
      <c r="L345" s="291">
        <f>IF(F345="","",IFERROR(VLOOKUP($A345,'[12]KI LA Data'!$C$6:$AF$701,L$2-L$1,0)/1000000,IF($C345="SD",F345,"")))</f>
        <v>0</v>
      </c>
      <c r="M345" s="317" t="str">
        <f>IF(F345="","",IFERROR(VLOOKUP($A345,'[12]KI LA Data'!$D$6:$AF$701,M$2-M$1,0)/1000000,""))</f>
        <v/>
      </c>
      <c r="N345" s="317" t="str">
        <f>IF(F345="","",IFERROR(VLOOKUP($A345,'[12]KI LA Data'!$E$6:$AF$701,N$2-N$1,0)/1000000,""))</f>
        <v/>
      </c>
      <c r="O345" s="315" t="str">
        <f>IF(F345="","",IFERROR(VLOOKUP($A345,'[12]KI LA Data'!$F$6:$AF$701,O$2-O$1,0)/1000000,""))</f>
        <v/>
      </c>
      <c r="P345" s="317" t="str">
        <f>IFERROR(VLOOKUP($A345,'[12]KI LA Data'!$B$6:$AF$701,P$2-P$1,0)/1000000,IF($C345="SC",G345,""))</f>
        <v/>
      </c>
      <c r="Q345" s="291">
        <f>IFERROR(VLOOKUP($A345,'[12]KI LA Data'!$C$6:$AF$701,Q$2-Q$1,0)/1000000,IF($C345="SD",G345,""))</f>
        <v>2.2889877024869998</v>
      </c>
      <c r="R345" s="317" t="str">
        <f>IFERROR(VLOOKUP($A345,'[12]KI LA Data'!$D$6:$AF$701,R$2-R$1,0)/1000000,"")</f>
        <v/>
      </c>
      <c r="S345" s="317" t="str">
        <f>IFERROR(VLOOKUP($A345,'[12]KI LA Data'!$E$6:$AF$701,S$2-S$1,0)/1000000,"")</f>
        <v/>
      </c>
      <c r="T345" s="315" t="str">
        <f>IFERROR(VLOOKUP($A345,'[12]KI LA Data'!$F$6:$AF$701,T$2-T$1,0)/1000000,"")</f>
        <v/>
      </c>
      <c r="U345" s="317" t="str">
        <f t="shared" si="19"/>
        <v/>
      </c>
      <c r="V345" s="291">
        <f t="shared" si="19"/>
        <v>2.2889877024869998</v>
      </c>
      <c r="W345" s="317" t="str">
        <f t="shared" si="19"/>
        <v/>
      </c>
      <c r="X345" s="317" t="str">
        <f t="shared" si="19"/>
        <v/>
      </c>
      <c r="Y345" s="315" t="str">
        <f t="shared" si="19"/>
        <v/>
      </c>
      <c r="Z345" s="289"/>
      <c r="AA345" s="289" t="str">
        <f>VLOOKUP(A345,'[12]LA Data'!$A$35:$F$417,6,0)</f>
        <v>SE</v>
      </c>
    </row>
    <row r="346" spans="1:27" ht="15.75">
      <c r="A346" s="309" t="s">
        <v>520</v>
      </c>
      <c r="B346" s="309" t="s">
        <v>521</v>
      </c>
      <c r="C346" s="309" t="s">
        <v>512</v>
      </c>
      <c r="D346" s="316" t="s">
        <v>522</v>
      </c>
      <c r="E346" s="291">
        <f t="shared" si="20"/>
        <v>24.604408215679999</v>
      </c>
      <c r="F346" s="291">
        <f>IF(VLOOKUP($A346,'[12]KI LA Data'!$A$6:$AF$698,F$2,0)/1000000&lt;0,"",VLOOKUP($A346,'[12]KI LA Data'!$A$6:$AF$698,F$2,0)/1000000)</f>
        <v>9.6201529877419993</v>
      </c>
      <c r="G346" s="291">
        <f>VLOOKUP($A346,'[12]KI LA Data'!$A$6:$AF$698,G$2,0)/1000000</f>
        <v>14.984255227938</v>
      </c>
      <c r="H346" s="291">
        <f>VLOOKUP($A346,'[12]KI LA Data'!$A$6:$AF$698,H$2,0)/1000000</f>
        <v>11.031682173677</v>
      </c>
      <c r="I346" s="291">
        <f>VLOOKUP($A346,'[12]KI LA Data'!$A$6:$AF$698,I$2,0)/1000000</f>
        <v>13.86043608584265</v>
      </c>
      <c r="J346" s="315">
        <f>VLOOKUP($A346,'[12]KI LA Data'!$A$6:$AF$702,J$2,0)</f>
        <v>0</v>
      </c>
      <c r="K346" s="317" t="str">
        <f>IF(F346="","",IFERROR(VLOOKUP($A346,'[12]KI LA Data'!$B$6:$AF$701,K$2-K$1,0)/1000000,IF($C346="SC",F346,"")))</f>
        <v/>
      </c>
      <c r="L346" s="291" t="str">
        <f>IF(F346="","",IFERROR(VLOOKUP($A346,'[12]KI LA Data'!$C$6:$AF$701,L$2-L$1,0)/1000000,IF($C346="SD",F346,"")))</f>
        <v/>
      </c>
      <c r="M346" s="317">
        <f>IF(F346="","",IFERROR(VLOOKUP($A346,'[12]KI LA Data'!$D$6:$AF$701,M$2-M$1,0)/1000000,""))</f>
        <v>9.6201529877419993</v>
      </c>
      <c r="N346" s="317" t="str">
        <f>IF(F346="","",IFERROR(VLOOKUP($A346,'[12]KI LA Data'!$E$6:$AF$701,N$2-N$1,0)/1000000,""))</f>
        <v/>
      </c>
      <c r="O346" s="315" t="str">
        <f>IF(F346="","",IFERROR(VLOOKUP($A346,'[12]KI LA Data'!$F$6:$AF$701,O$2-O$1,0)/1000000,""))</f>
        <v/>
      </c>
      <c r="P346" s="317" t="str">
        <f>IFERROR(VLOOKUP($A346,'[12]KI LA Data'!$B$6:$AF$701,P$2-P$1,0)/1000000,IF($C346="SC",G346,""))</f>
        <v/>
      </c>
      <c r="Q346" s="291" t="str">
        <f>IFERROR(VLOOKUP($A346,'[12]KI LA Data'!$C$6:$AF$701,Q$2-Q$1,0)/1000000,IF($C346="SD",G346,""))</f>
        <v/>
      </c>
      <c r="R346" s="317">
        <f>IFERROR(VLOOKUP($A346,'[12]KI LA Data'!$D$6:$AF$701,R$2-R$1,0)/1000000,"")</f>
        <v>14.984255227938</v>
      </c>
      <c r="S346" s="317" t="str">
        <f>IFERROR(VLOOKUP($A346,'[12]KI LA Data'!$E$6:$AF$701,S$2-S$1,0)/1000000,"")</f>
        <v/>
      </c>
      <c r="T346" s="315" t="str">
        <f>IFERROR(VLOOKUP($A346,'[12]KI LA Data'!$F$6:$AF$701,T$2-T$1,0)/1000000,"")</f>
        <v/>
      </c>
      <c r="U346" s="317" t="str">
        <f t="shared" si="19"/>
        <v/>
      </c>
      <c r="V346" s="291" t="str">
        <f t="shared" si="19"/>
        <v/>
      </c>
      <c r="W346" s="317">
        <f t="shared" si="19"/>
        <v>24.604408215679999</v>
      </c>
      <c r="X346" s="317" t="str">
        <f t="shared" si="19"/>
        <v/>
      </c>
      <c r="Y346" s="315" t="str">
        <f t="shared" si="19"/>
        <v/>
      </c>
      <c r="Z346" s="289"/>
      <c r="AA346" s="289" t="str">
        <f>VLOOKUP(A346,'[12]LA Data'!$A$35:$F$417,6,0)</f>
        <v>NE</v>
      </c>
    </row>
    <row r="347" spans="1:27" ht="15.75">
      <c r="A347" s="309" t="s">
        <v>54</v>
      </c>
      <c r="B347" s="309" t="s">
        <v>55</v>
      </c>
      <c r="C347" s="309" t="s">
        <v>39</v>
      </c>
      <c r="D347" s="316" t="s">
        <v>56</v>
      </c>
      <c r="E347" s="291">
        <f t="shared" si="20"/>
        <v>1.496261547976</v>
      </c>
      <c r="F347" s="291">
        <v>0</v>
      </c>
      <c r="G347" s="291">
        <f>VLOOKUP($A347,'[12]KI LA Data'!$A$6:$AF$698,G$2,0)/1000000</f>
        <v>1.496261547976</v>
      </c>
      <c r="H347" s="291">
        <f>VLOOKUP($A347,'[12]KI LA Data'!$A$6:$AF$698,H$2,0)/1000000</f>
        <v>-14.777771762363001</v>
      </c>
      <c r="I347" s="291">
        <f>VLOOKUP($A347,'[12]KI LA Data'!$A$6:$AF$698,I$2,0)/1000000</f>
        <v>1.3840419318778001</v>
      </c>
      <c r="J347" s="315">
        <f>VLOOKUP($A347,'[12]KI LA Data'!$A$6:$AF$702,J$2,0)</f>
        <v>0.5</v>
      </c>
      <c r="K347" s="317" t="str">
        <f>IF(F347="","",IFERROR(VLOOKUP($A347,'[12]KI LA Data'!$B$6:$AF$701,K$2-K$1,0)/1000000,IF($C347="SC",F347,"")))</f>
        <v/>
      </c>
      <c r="L347" s="291">
        <f>IF(F347="","",IFERROR(VLOOKUP($A347,'[12]KI LA Data'!$C$6:$AF$701,L$2-L$1,0)/1000000,IF($C347="SD",F347,"")))</f>
        <v>0</v>
      </c>
      <c r="M347" s="317" t="str">
        <f>IF(F347="","",IFERROR(VLOOKUP($A347,'[12]KI LA Data'!$D$6:$AF$701,M$2-M$1,0)/1000000,""))</f>
        <v/>
      </c>
      <c r="N347" s="317" t="str">
        <f>IF(F347="","",IFERROR(VLOOKUP($A347,'[12]KI LA Data'!$E$6:$AF$701,N$2-N$1,0)/1000000,""))</f>
        <v/>
      </c>
      <c r="O347" s="315" t="str">
        <f>IF(F347="","",IFERROR(VLOOKUP($A347,'[12]KI LA Data'!$F$6:$AF$701,O$2-O$1,0)/1000000,""))</f>
        <v/>
      </c>
      <c r="P347" s="317" t="str">
        <f>IFERROR(VLOOKUP($A347,'[12]KI LA Data'!$B$6:$AF$701,P$2-P$1,0)/1000000,IF($C347="SC",G347,""))</f>
        <v/>
      </c>
      <c r="Q347" s="291">
        <f>IFERROR(VLOOKUP($A347,'[12]KI LA Data'!$C$6:$AF$701,Q$2-Q$1,0)/1000000,IF($C347="SD",G347,""))</f>
        <v>1.496261547976</v>
      </c>
      <c r="R347" s="317" t="str">
        <f>IFERROR(VLOOKUP($A347,'[12]KI LA Data'!$D$6:$AF$701,R$2-R$1,0)/1000000,"")</f>
        <v/>
      </c>
      <c r="S347" s="317" t="str">
        <f>IFERROR(VLOOKUP($A347,'[12]KI LA Data'!$E$6:$AF$701,S$2-S$1,0)/1000000,"")</f>
        <v/>
      </c>
      <c r="T347" s="315" t="str">
        <f>IFERROR(VLOOKUP($A347,'[12]KI LA Data'!$F$6:$AF$701,T$2-T$1,0)/1000000,"")</f>
        <v/>
      </c>
      <c r="U347" s="317" t="str">
        <f t="shared" si="19"/>
        <v/>
      </c>
      <c r="V347" s="291">
        <f t="shared" si="19"/>
        <v>1.496261547976</v>
      </c>
      <c r="W347" s="317" t="str">
        <f t="shared" si="19"/>
        <v/>
      </c>
      <c r="X347" s="317" t="str">
        <f t="shared" si="19"/>
        <v/>
      </c>
      <c r="Y347" s="315" t="str">
        <f t="shared" si="19"/>
        <v/>
      </c>
      <c r="Z347" s="289"/>
      <c r="AA347" s="289" t="str">
        <f>VLOOKUP(A347,'[12]LA Data'!$A$35:$F$417,6,0)</f>
        <v>EE</v>
      </c>
    </row>
    <row r="348" spans="1:27" ht="15.75">
      <c r="A348" s="309" t="s">
        <v>372</v>
      </c>
      <c r="B348" s="309" t="s">
        <v>373</v>
      </c>
      <c r="C348" s="309" t="s">
        <v>39</v>
      </c>
      <c r="D348" s="316" t="s">
        <v>374</v>
      </c>
      <c r="E348" s="291">
        <f t="shared" si="20"/>
        <v>2.4493130070210003</v>
      </c>
      <c r="F348" s="291">
        <f>IF(VLOOKUP($A348,'[12]KI LA Data'!$A$6:$AF$698,F$2,0)/1000000&lt;0,"",VLOOKUP($A348,'[12]KI LA Data'!$A$6:$AF$698,F$2,0)/1000000)</f>
        <v>0.16479494241300002</v>
      </c>
      <c r="G348" s="291">
        <f>VLOOKUP($A348,'[12]KI LA Data'!$A$6:$AF$698,G$2,0)/1000000</f>
        <v>2.2845180646080001</v>
      </c>
      <c r="H348" s="291">
        <f>VLOOKUP($A348,'[12]KI LA Data'!$A$6:$AF$698,H$2,0)/1000000</f>
        <v>-20.24607130235</v>
      </c>
      <c r="I348" s="291">
        <f>VLOOKUP($A348,'[12]KI LA Data'!$A$6:$AF$698,I$2,0)/1000000</f>
        <v>2.1131792097624005</v>
      </c>
      <c r="J348" s="315">
        <f>VLOOKUP($A348,'[12]KI LA Data'!$A$6:$AF$702,J$2,0)</f>
        <v>0.5</v>
      </c>
      <c r="K348" s="317" t="str">
        <f>IF(F348="","",IFERROR(VLOOKUP($A348,'[12]KI LA Data'!$B$6:$AF$701,K$2-K$1,0)/1000000,IF($C348="SC",F348,"")))</f>
        <v/>
      </c>
      <c r="L348" s="291">
        <f>IF(F348="","",IFERROR(VLOOKUP($A348,'[12]KI LA Data'!$C$6:$AF$701,L$2-L$1,0)/1000000,IF($C348="SD",F348,"")))</f>
        <v>0.16479494241300002</v>
      </c>
      <c r="M348" s="317" t="str">
        <f>IF(F348="","",IFERROR(VLOOKUP($A348,'[12]KI LA Data'!$D$6:$AF$701,M$2-M$1,0)/1000000,""))</f>
        <v/>
      </c>
      <c r="N348" s="317" t="str">
        <f>IF(F348="","",IFERROR(VLOOKUP($A348,'[12]KI LA Data'!$E$6:$AF$701,N$2-N$1,0)/1000000,""))</f>
        <v/>
      </c>
      <c r="O348" s="315" t="str">
        <f>IF(F348="","",IFERROR(VLOOKUP($A348,'[12]KI LA Data'!$F$6:$AF$701,O$2-O$1,0)/1000000,""))</f>
        <v/>
      </c>
      <c r="P348" s="317" t="str">
        <f>IFERROR(VLOOKUP($A348,'[12]KI LA Data'!$B$6:$AF$701,P$2-P$1,0)/1000000,IF($C348="SC",G348,""))</f>
        <v/>
      </c>
      <c r="Q348" s="291">
        <f>IFERROR(VLOOKUP($A348,'[12]KI LA Data'!$C$6:$AF$701,Q$2-Q$1,0)/1000000,IF($C348="SD",G348,""))</f>
        <v>2.2845180646080001</v>
      </c>
      <c r="R348" s="317" t="str">
        <f>IFERROR(VLOOKUP($A348,'[12]KI LA Data'!$D$6:$AF$701,R$2-R$1,0)/1000000,"")</f>
        <v/>
      </c>
      <c r="S348" s="317" t="str">
        <f>IFERROR(VLOOKUP($A348,'[12]KI LA Data'!$E$6:$AF$701,S$2-S$1,0)/1000000,"")</f>
        <v/>
      </c>
      <c r="T348" s="315" t="str">
        <f>IFERROR(VLOOKUP($A348,'[12]KI LA Data'!$F$6:$AF$701,T$2-T$1,0)/1000000,"")</f>
        <v/>
      </c>
      <c r="U348" s="317" t="str">
        <f t="shared" si="19"/>
        <v/>
      </c>
      <c r="V348" s="291">
        <f t="shared" si="19"/>
        <v>2.4493130070210003</v>
      </c>
      <c r="W348" s="317" t="str">
        <f t="shared" si="19"/>
        <v/>
      </c>
      <c r="X348" s="317" t="str">
        <f t="shared" si="19"/>
        <v/>
      </c>
      <c r="Y348" s="315" t="str">
        <f t="shared" si="19"/>
        <v/>
      </c>
      <c r="Z348" s="289"/>
      <c r="AA348" s="289" t="str">
        <f>VLOOKUP(A348,'[12]LA Data'!$A$35:$F$417,6,0)</f>
        <v>SE</v>
      </c>
    </row>
    <row r="349" spans="1:27" ht="15.75">
      <c r="A349" s="309" t="s">
        <v>621</v>
      </c>
      <c r="B349" s="309" t="s">
        <v>622</v>
      </c>
      <c r="C349" s="309" t="s">
        <v>531</v>
      </c>
      <c r="D349" s="316" t="s">
        <v>623</v>
      </c>
      <c r="E349" s="291">
        <f t="shared" si="20"/>
        <v>91.880425338655002</v>
      </c>
      <c r="F349" s="291">
        <f>IF(VLOOKUP($A349,'[12]KI LA Data'!$A$6:$AF$698,F$2,0)/1000000&lt;0,"",VLOOKUP($A349,'[12]KI LA Data'!$A$6:$AF$698,F$2,0)/1000000)</f>
        <v>22.348765497965999</v>
      </c>
      <c r="G349" s="291">
        <f>VLOOKUP($A349,'[12]KI LA Data'!$A$6:$AF$698,G$2,0)/1000000</f>
        <v>69.531659840689002</v>
      </c>
      <c r="H349" s="291">
        <f>VLOOKUP($A349,'[12]KI LA Data'!$A$6:$AF$698,H$2,0)/1000000</f>
        <v>13.463076590891999</v>
      </c>
      <c r="I349" s="291">
        <f>VLOOKUP($A349,'[12]KI LA Data'!$A$6:$AF$698,I$2,0)/1000000</f>
        <v>64.316785352637325</v>
      </c>
      <c r="J349" s="315">
        <f>VLOOKUP($A349,'[12]KI LA Data'!$A$6:$AF$702,J$2,0)</f>
        <v>0</v>
      </c>
      <c r="K349" s="317">
        <f>IF(F349="","",IFERROR(VLOOKUP($A349,'[12]KI LA Data'!$B$6:$AF$701,K$2-K$1,0)/1000000,IF($C349="SC",F349,"")))</f>
        <v>21.154008099523999</v>
      </c>
      <c r="L349" s="291">
        <f>IF(F349="","",IFERROR(VLOOKUP($A349,'[12]KI LA Data'!$C$6:$AF$701,L$2-L$1,0)/1000000,IF($C349="SD",F349,"")))</f>
        <v>1.1947573984419999</v>
      </c>
      <c r="M349" s="317" t="str">
        <f>IF(F349="","",IFERROR(VLOOKUP($A349,'[12]KI LA Data'!$D$6:$AF$701,M$2-M$1,0)/1000000,""))</f>
        <v/>
      </c>
      <c r="N349" s="317" t="str">
        <f>IF(F349="","",IFERROR(VLOOKUP($A349,'[12]KI LA Data'!$E$6:$AF$701,N$2-N$1,0)/1000000,""))</f>
        <v/>
      </c>
      <c r="O349" s="315" t="str">
        <f>IF(F349="","",IFERROR(VLOOKUP($A349,'[12]KI LA Data'!$F$6:$AF$701,O$2-O$1,0)/1000000,""))</f>
        <v/>
      </c>
      <c r="P349" s="317">
        <f>IFERROR(VLOOKUP($A349,'[12]KI LA Data'!$B$6:$AF$701,P$2-P$1,0)/1000000,IF($C349="SC",G349,""))</f>
        <v>59.809575270737</v>
      </c>
      <c r="Q349" s="291">
        <f>IFERROR(VLOOKUP($A349,'[12]KI LA Data'!$C$6:$AF$701,Q$2-Q$1,0)/1000000,IF($C349="SD",G349,""))</f>
        <v>9.722084569953001</v>
      </c>
      <c r="R349" s="317" t="str">
        <f>IFERROR(VLOOKUP($A349,'[12]KI LA Data'!$D$6:$AF$701,R$2-R$1,0)/1000000,"")</f>
        <v/>
      </c>
      <c r="S349" s="317" t="str">
        <f>IFERROR(VLOOKUP($A349,'[12]KI LA Data'!$E$6:$AF$701,S$2-S$1,0)/1000000,"")</f>
        <v/>
      </c>
      <c r="T349" s="315" t="str">
        <f>IFERROR(VLOOKUP($A349,'[12]KI LA Data'!$F$6:$AF$701,T$2-T$1,0)/1000000,"")</f>
        <v/>
      </c>
      <c r="U349" s="317">
        <f t="shared" si="19"/>
        <v>80.963583370261006</v>
      </c>
      <c r="V349" s="291">
        <f t="shared" si="19"/>
        <v>10.916841968395001</v>
      </c>
      <c r="W349" s="317" t="str">
        <f t="shared" si="19"/>
        <v/>
      </c>
      <c r="X349" s="317" t="str">
        <f t="shared" si="19"/>
        <v/>
      </c>
      <c r="Y349" s="315" t="str">
        <f t="shared" si="19"/>
        <v/>
      </c>
      <c r="Z349" s="289"/>
      <c r="AA349" s="289" t="str">
        <f>VLOOKUP(A349,'[12]LA Data'!$A$35:$F$417,6,0)</f>
        <v>YH</v>
      </c>
    </row>
    <row r="350" spans="1:27" ht="15.75">
      <c r="A350" s="309" t="s">
        <v>607</v>
      </c>
      <c r="B350" s="309" t="s">
        <v>13</v>
      </c>
      <c r="C350" s="309" t="s">
        <v>531</v>
      </c>
      <c r="D350" s="316" t="s">
        <v>14</v>
      </c>
      <c r="E350" s="291">
        <f t="shared" si="20"/>
        <v>97.750486058017998</v>
      </c>
      <c r="F350" s="291">
        <f>IF(VLOOKUP($A350,'[12]KI LA Data'!$A$6:$AF$698,F$2,0)/1000000&lt;0,"",VLOOKUP($A350,'[12]KI LA Data'!$A$6:$AF$698,F$2,0)/1000000)</f>
        <v>25.68666279096</v>
      </c>
      <c r="G350" s="291">
        <f>VLOOKUP($A350,'[12]KI LA Data'!$A$6:$AF$698,G$2,0)/1000000</f>
        <v>72.063823267057998</v>
      </c>
      <c r="H350" s="291">
        <f>VLOOKUP($A350,'[12]KI LA Data'!$A$6:$AF$698,H$2,0)/1000000</f>
        <v>35.789327301104002</v>
      </c>
      <c r="I350" s="291">
        <f>VLOOKUP($A350,'[12]KI LA Data'!$A$6:$AF$698,I$2,0)/1000000</f>
        <v>66.659036522028657</v>
      </c>
      <c r="J350" s="315">
        <f>VLOOKUP($A350,'[12]KI LA Data'!$A$6:$AF$702,J$2,0)</f>
        <v>0</v>
      </c>
      <c r="K350" s="317">
        <f>IF(F350="","",IFERROR(VLOOKUP($A350,'[12]KI LA Data'!$B$6:$AF$701,K$2-K$1,0)/1000000,IF($C350="SC",F350,"")))</f>
        <v>23.896790763758997</v>
      </c>
      <c r="L350" s="291">
        <f>IF(F350="","",IFERROR(VLOOKUP($A350,'[12]KI LA Data'!$C$6:$AF$701,L$2-L$1,0)/1000000,IF($C350="SD",F350,"")))</f>
        <v>1.7898720272009998</v>
      </c>
      <c r="M350" s="317" t="str">
        <f>IF(F350="","",IFERROR(VLOOKUP($A350,'[12]KI LA Data'!$D$6:$AF$701,M$2-M$1,0)/1000000,""))</f>
        <v/>
      </c>
      <c r="N350" s="317" t="str">
        <f>IF(F350="","",IFERROR(VLOOKUP($A350,'[12]KI LA Data'!$E$6:$AF$701,N$2-N$1,0)/1000000,""))</f>
        <v/>
      </c>
      <c r="O350" s="315" t="str">
        <f>IF(F350="","",IFERROR(VLOOKUP($A350,'[12]KI LA Data'!$F$6:$AF$701,O$2-O$1,0)/1000000,""))</f>
        <v/>
      </c>
      <c r="P350" s="317">
        <f>IFERROR(VLOOKUP($A350,'[12]KI LA Data'!$B$6:$AF$701,P$2-P$1,0)/1000000,IF($C350="SC",G350,""))</f>
        <v>62.128568191886998</v>
      </c>
      <c r="Q350" s="291">
        <f>IFERROR(VLOOKUP($A350,'[12]KI LA Data'!$C$6:$AF$701,Q$2-Q$1,0)/1000000,IF($C350="SD",G350,""))</f>
        <v>9.9352550751709998</v>
      </c>
      <c r="R350" s="317" t="str">
        <f>IFERROR(VLOOKUP($A350,'[12]KI LA Data'!$D$6:$AF$701,R$2-R$1,0)/1000000,"")</f>
        <v/>
      </c>
      <c r="S350" s="317" t="str">
        <f>IFERROR(VLOOKUP($A350,'[12]KI LA Data'!$E$6:$AF$701,S$2-S$1,0)/1000000,"")</f>
        <v/>
      </c>
      <c r="T350" s="315" t="str">
        <f>IFERROR(VLOOKUP($A350,'[12]KI LA Data'!$F$6:$AF$701,T$2-T$1,0)/1000000,"")</f>
        <v/>
      </c>
      <c r="U350" s="317">
        <f t="shared" si="19"/>
        <v>86.025358955645999</v>
      </c>
      <c r="V350" s="291">
        <f t="shared" si="19"/>
        <v>11.725127102371999</v>
      </c>
      <c r="W350" s="317" t="str">
        <f t="shared" si="19"/>
        <v/>
      </c>
      <c r="X350" s="317" t="str">
        <f t="shared" si="19"/>
        <v/>
      </c>
      <c r="Y350" s="315" t="str">
        <f t="shared" si="19"/>
        <v/>
      </c>
      <c r="Z350" s="289"/>
      <c r="AA350" s="289" t="str">
        <f>VLOOKUP(A350,'[12]LA Data'!$A$35:$F$417,6,0)</f>
        <v>WM</v>
      </c>
    </row>
    <row r="351" spans="1:27" ht="15.75">
      <c r="A351" s="309" t="s">
        <v>721</v>
      </c>
      <c r="B351" s="309" t="s">
        <v>722</v>
      </c>
      <c r="C351" s="309" t="s">
        <v>626</v>
      </c>
      <c r="D351" s="316" t="s">
        <v>723</v>
      </c>
      <c r="E351" s="291">
        <f t="shared" si="20"/>
        <v>93.677534210988</v>
      </c>
      <c r="F351" s="291">
        <f>IF(VLOOKUP($A351,'[12]KI LA Data'!$A$6:$AF$698,F$2,0)/1000000&lt;0,"",VLOOKUP($A351,'[12]KI LA Data'!$A$6:$AF$698,F$2,0)/1000000)</f>
        <v>26.053177672341</v>
      </c>
      <c r="G351" s="291">
        <f>VLOOKUP($A351,'[12]KI LA Data'!$A$6:$AF$698,G$2,0)/1000000</f>
        <v>67.624356538646992</v>
      </c>
      <c r="H351" s="291">
        <f>VLOOKUP($A351,'[12]KI LA Data'!$A$6:$AF$698,H$2,0)/1000000</f>
        <v>46.072590543724999</v>
      </c>
      <c r="I351" s="291">
        <f>VLOOKUP($A351,'[12]KI LA Data'!$A$6:$AF$698,I$2,0)/1000000</f>
        <v>62.552529798248479</v>
      </c>
      <c r="J351" s="315">
        <f>VLOOKUP($A351,'[12]KI LA Data'!$A$6:$AF$702,J$2,0)</f>
        <v>0</v>
      </c>
      <c r="K351" s="317">
        <f>IF(F351="","",IFERROR(VLOOKUP($A351,'[12]KI LA Data'!$B$6:$AF$701,K$2-K$1,0)/1000000,IF($C351="SC",F351,"")))</f>
        <v>22.919023538407998</v>
      </c>
      <c r="L351" s="291">
        <f>IF(F351="","",IFERROR(VLOOKUP($A351,'[12]KI LA Data'!$C$6:$AF$701,L$2-L$1,0)/1000000,IF($C351="SD",F351,"")))</f>
        <v>3.1341541339329999</v>
      </c>
      <c r="M351" s="317" t="str">
        <f>IF(F351="","",IFERROR(VLOOKUP($A351,'[12]KI LA Data'!$D$6:$AF$701,M$2-M$1,0)/1000000,""))</f>
        <v/>
      </c>
      <c r="N351" s="317" t="str">
        <f>IF(F351="","",IFERROR(VLOOKUP($A351,'[12]KI LA Data'!$E$6:$AF$701,N$2-N$1,0)/1000000,""))</f>
        <v/>
      </c>
      <c r="O351" s="315" t="str">
        <f>IF(F351="","",IFERROR(VLOOKUP($A351,'[12]KI LA Data'!$F$6:$AF$701,O$2-O$1,0)/1000000,""))</f>
        <v/>
      </c>
      <c r="P351" s="317">
        <f>IFERROR(VLOOKUP($A351,'[12]KI LA Data'!$B$6:$AF$701,P$2-P$1,0)/1000000,IF($C351="SC",G351,""))</f>
        <v>53.414234830542</v>
      </c>
      <c r="Q351" s="291">
        <f>IFERROR(VLOOKUP($A351,'[12]KI LA Data'!$C$6:$AF$701,Q$2-Q$1,0)/1000000,IF($C351="SD",G351,""))</f>
        <v>14.210121708106</v>
      </c>
      <c r="R351" s="317" t="str">
        <f>IFERROR(VLOOKUP($A351,'[12]KI LA Data'!$D$6:$AF$701,R$2-R$1,0)/1000000,"")</f>
        <v/>
      </c>
      <c r="S351" s="317" t="str">
        <f>IFERROR(VLOOKUP($A351,'[12]KI LA Data'!$E$6:$AF$701,S$2-S$1,0)/1000000,"")</f>
        <v/>
      </c>
      <c r="T351" s="315" t="str">
        <f>IFERROR(VLOOKUP($A351,'[12]KI LA Data'!$F$6:$AF$701,T$2-T$1,0)/1000000,"")</f>
        <v/>
      </c>
      <c r="U351" s="317">
        <f t="shared" si="19"/>
        <v>76.333258368949998</v>
      </c>
      <c r="V351" s="291">
        <f t="shared" si="19"/>
        <v>17.344275842039</v>
      </c>
      <c r="W351" s="317" t="str">
        <f t="shared" si="19"/>
        <v/>
      </c>
      <c r="X351" s="317" t="str">
        <f t="shared" si="19"/>
        <v/>
      </c>
      <c r="Y351" s="315" t="str">
        <f t="shared" si="19"/>
        <v/>
      </c>
      <c r="Z351" s="289"/>
      <c r="AA351" s="289" t="str">
        <f>VLOOKUP(A351,'[12]LA Data'!$A$35:$F$417,6,0)</f>
        <v>L</v>
      </c>
    </row>
    <row r="352" spans="1:27" ht="15.75">
      <c r="A352" s="309" t="s">
        <v>658</v>
      </c>
      <c r="B352" s="309" t="s">
        <v>659</v>
      </c>
      <c r="C352" s="309" t="s">
        <v>626</v>
      </c>
      <c r="D352" s="316" t="s">
        <v>660</v>
      </c>
      <c r="E352" s="291">
        <f t="shared" si="20"/>
        <v>101.429151026626</v>
      </c>
      <c r="F352" s="291">
        <f>IF(VLOOKUP($A352,'[12]KI LA Data'!$A$6:$AF$698,F$2,0)/1000000&lt;0,"",VLOOKUP($A352,'[12]KI LA Data'!$A$6:$AF$698,F$2,0)/1000000)</f>
        <v>30.185433334920997</v>
      </c>
      <c r="G352" s="291">
        <f>VLOOKUP($A352,'[12]KI LA Data'!$A$6:$AF$698,G$2,0)/1000000</f>
        <v>71.243717691705001</v>
      </c>
      <c r="H352" s="291">
        <f>VLOOKUP($A352,'[12]KI LA Data'!$A$6:$AF$698,H$2,0)/1000000</f>
        <v>35.649535231354001</v>
      </c>
      <c r="I352" s="291">
        <f>VLOOKUP($A352,'[12]KI LA Data'!$A$6:$AF$698,I$2,0)/1000000</f>
        <v>65.900438864827137</v>
      </c>
      <c r="J352" s="315">
        <f>VLOOKUP($A352,'[12]KI LA Data'!$A$6:$AF$702,J$2,0)</f>
        <v>0</v>
      </c>
      <c r="K352" s="317">
        <f>IF(F352="","",IFERROR(VLOOKUP($A352,'[12]KI LA Data'!$B$6:$AF$701,K$2-K$1,0)/1000000,IF($C352="SC",F352,"")))</f>
        <v>23.226091362934</v>
      </c>
      <c r="L352" s="291">
        <f>IF(F352="","",IFERROR(VLOOKUP($A352,'[12]KI LA Data'!$C$6:$AF$701,L$2-L$1,0)/1000000,IF($C352="SD",F352,"")))</f>
        <v>6.9593419719869996</v>
      </c>
      <c r="M352" s="317" t="str">
        <f>IF(F352="","",IFERROR(VLOOKUP($A352,'[12]KI LA Data'!$D$6:$AF$701,M$2-M$1,0)/1000000,""))</f>
        <v/>
      </c>
      <c r="N352" s="317" t="str">
        <f>IF(F352="","",IFERROR(VLOOKUP($A352,'[12]KI LA Data'!$E$6:$AF$701,N$2-N$1,0)/1000000,""))</f>
        <v/>
      </c>
      <c r="O352" s="315" t="str">
        <f>IF(F352="","",IFERROR(VLOOKUP($A352,'[12]KI LA Data'!$F$6:$AF$701,O$2-O$1,0)/1000000,""))</f>
        <v/>
      </c>
      <c r="P352" s="317">
        <f>IFERROR(VLOOKUP($A352,'[12]KI LA Data'!$B$6:$AF$701,P$2-P$1,0)/1000000,IF($C352="SC",G352,""))</f>
        <v>46.206278158762004</v>
      </c>
      <c r="Q352" s="291">
        <f>IFERROR(VLOOKUP($A352,'[12]KI LA Data'!$C$6:$AF$701,Q$2-Q$1,0)/1000000,IF($C352="SD",G352,""))</f>
        <v>25.037439532944003</v>
      </c>
      <c r="R352" s="317" t="str">
        <f>IFERROR(VLOOKUP($A352,'[12]KI LA Data'!$D$6:$AF$701,R$2-R$1,0)/1000000,"")</f>
        <v/>
      </c>
      <c r="S352" s="317" t="str">
        <f>IFERROR(VLOOKUP($A352,'[12]KI LA Data'!$E$6:$AF$701,S$2-S$1,0)/1000000,"")</f>
        <v/>
      </c>
      <c r="T352" s="315" t="str">
        <f>IFERROR(VLOOKUP($A352,'[12]KI LA Data'!$F$6:$AF$701,T$2-T$1,0)/1000000,"")</f>
        <v/>
      </c>
      <c r="U352" s="317">
        <f t="shared" si="19"/>
        <v>69.432369521696003</v>
      </c>
      <c r="V352" s="291">
        <f t="shared" si="19"/>
        <v>31.996781504931</v>
      </c>
      <c r="W352" s="317" t="str">
        <f t="shared" si="19"/>
        <v/>
      </c>
      <c r="X352" s="317" t="str">
        <f t="shared" si="19"/>
        <v/>
      </c>
      <c r="Y352" s="315" t="str">
        <f t="shared" si="19"/>
        <v/>
      </c>
      <c r="Z352" s="289"/>
      <c r="AA352" s="289" t="str">
        <f>VLOOKUP(A352,'[12]LA Data'!$A$35:$F$417,6,0)</f>
        <v>L</v>
      </c>
    </row>
    <row r="353" spans="1:27" ht="15.75">
      <c r="A353" s="309" t="s">
        <v>963</v>
      </c>
      <c r="B353" s="309" t="s">
        <v>964</v>
      </c>
      <c r="C353" s="309" t="s">
        <v>726</v>
      </c>
      <c r="D353" s="316" t="s">
        <v>965</v>
      </c>
      <c r="E353" s="291">
        <f t="shared" si="20"/>
        <v>36.013424404185997</v>
      </c>
      <c r="F353" s="291">
        <f>IF(VLOOKUP($A353,'[12]KI LA Data'!$A$6:$AF$698,F$2,0)/1000000&lt;0,"",VLOOKUP($A353,'[12]KI LA Data'!$A$6:$AF$698,F$2,0)/1000000)</f>
        <v>5.8138421770510007</v>
      </c>
      <c r="G353" s="291">
        <f>VLOOKUP($A353,'[12]KI LA Data'!$A$6:$AF$698,G$2,0)/1000000</f>
        <v>30.199582227135</v>
      </c>
      <c r="H353" s="291">
        <f>VLOOKUP($A353,'[12]KI LA Data'!$A$6:$AF$698,H$2,0)/1000000</f>
        <v>-16.750230655669</v>
      </c>
      <c r="I353" s="291">
        <f>VLOOKUP($A353,'[12]KI LA Data'!$A$6:$AF$698,I$2,0)/1000000</f>
        <v>27.934613560099873</v>
      </c>
      <c r="J353" s="315">
        <f>VLOOKUP($A353,'[12]KI LA Data'!$A$6:$AF$702,J$2,0)</f>
        <v>0.356769</v>
      </c>
      <c r="K353" s="317">
        <f>IF(F353="","",IFERROR(VLOOKUP($A353,'[12]KI LA Data'!$B$6:$AF$701,K$2-K$1,0)/1000000,IF($C353="SC",F353,"")))</f>
        <v>6.1164656629360001</v>
      </c>
      <c r="L353" s="291">
        <f>IF(F353="","",IFERROR(VLOOKUP($A353,'[12]KI LA Data'!$C$6:$AF$701,L$2-L$1,0)/1000000,IF($C353="SD",F353,"")))</f>
        <v>-0.30262348588499999</v>
      </c>
      <c r="M353" s="317" t="str">
        <f>IF(F353="","",IFERROR(VLOOKUP($A353,'[12]KI LA Data'!$D$6:$AF$701,M$2-M$1,0)/1000000,""))</f>
        <v/>
      </c>
      <c r="N353" s="317" t="str">
        <f>IF(F353="","",IFERROR(VLOOKUP($A353,'[12]KI LA Data'!$E$6:$AF$701,N$2-N$1,0)/1000000,""))</f>
        <v/>
      </c>
      <c r="O353" s="315" t="str">
        <f>IF(F353="","",IFERROR(VLOOKUP($A353,'[12]KI LA Data'!$F$6:$AF$701,O$2-O$1,0)/1000000,""))</f>
        <v/>
      </c>
      <c r="P353" s="317">
        <f>IFERROR(VLOOKUP($A353,'[12]KI LA Data'!$B$6:$AF$701,P$2-P$1,0)/1000000,IF($C353="SC",G353,""))</f>
        <v>24.965332208161001</v>
      </c>
      <c r="Q353" s="291">
        <f>IFERROR(VLOOKUP($A353,'[12]KI LA Data'!$C$6:$AF$701,Q$2-Q$1,0)/1000000,IF($C353="SD",G353,""))</f>
        <v>5.2342500189739996</v>
      </c>
      <c r="R353" s="317" t="str">
        <f>IFERROR(VLOOKUP($A353,'[12]KI LA Data'!$D$6:$AF$701,R$2-R$1,0)/1000000,"")</f>
        <v/>
      </c>
      <c r="S353" s="317" t="str">
        <f>IFERROR(VLOOKUP($A353,'[12]KI LA Data'!$E$6:$AF$701,S$2-S$1,0)/1000000,"")</f>
        <v/>
      </c>
      <c r="T353" s="315" t="str">
        <f>IFERROR(VLOOKUP($A353,'[12]KI LA Data'!$F$6:$AF$701,T$2-T$1,0)/1000000,"")</f>
        <v/>
      </c>
      <c r="U353" s="317">
        <f t="shared" si="19"/>
        <v>31.081797871097002</v>
      </c>
      <c r="V353" s="291">
        <f t="shared" si="19"/>
        <v>4.9316265330889992</v>
      </c>
      <c r="W353" s="317" t="str">
        <f t="shared" si="19"/>
        <v/>
      </c>
      <c r="X353" s="317" t="str">
        <f t="shared" si="19"/>
        <v/>
      </c>
      <c r="Y353" s="315" t="str">
        <f t="shared" si="19"/>
        <v/>
      </c>
      <c r="Z353" s="289"/>
      <c r="AA353" s="289" t="str">
        <f>VLOOKUP(A353,'[12]LA Data'!$A$35:$F$417,6,0)</f>
        <v>NW</v>
      </c>
    </row>
    <row r="354" spans="1:27" ht="15.75">
      <c r="A354" s="309" t="s">
        <v>486</v>
      </c>
      <c r="B354" s="309" t="s">
        <v>487</v>
      </c>
      <c r="C354" s="309" t="s">
        <v>39</v>
      </c>
      <c r="D354" s="316" t="s">
        <v>488</v>
      </c>
      <c r="E354" s="291">
        <f t="shared" si="20"/>
        <v>3.6292173011699997</v>
      </c>
      <c r="F354" s="291">
        <f>IF(VLOOKUP($A354,'[12]KI LA Data'!$A$6:$AF$698,F$2,0)/1000000&lt;0,"",VLOOKUP($A354,'[12]KI LA Data'!$A$6:$AF$698,F$2,0)/1000000)</f>
        <v>0.30673630163900001</v>
      </c>
      <c r="G354" s="291">
        <f>VLOOKUP($A354,'[12]KI LA Data'!$A$6:$AF$698,G$2,0)/1000000</f>
        <v>3.3224809995309998</v>
      </c>
      <c r="H354" s="291">
        <f>VLOOKUP($A354,'[12]KI LA Data'!$A$6:$AF$698,H$2,0)/1000000</f>
        <v>-22.355671597413</v>
      </c>
      <c r="I354" s="291">
        <f>VLOOKUP($A354,'[12]KI LA Data'!$A$6:$AF$698,I$2,0)/1000000</f>
        <v>3.0732949245661749</v>
      </c>
      <c r="J354" s="315">
        <f>VLOOKUP($A354,'[12]KI LA Data'!$A$6:$AF$702,J$2,0)</f>
        <v>0.5</v>
      </c>
      <c r="K354" s="317" t="str">
        <f>IF(F354="","",IFERROR(VLOOKUP($A354,'[12]KI LA Data'!$B$6:$AF$701,K$2-K$1,0)/1000000,IF($C354="SC",F354,"")))</f>
        <v/>
      </c>
      <c r="L354" s="291">
        <f>IF(F354="","",IFERROR(VLOOKUP($A354,'[12]KI LA Data'!$C$6:$AF$701,L$2-L$1,0)/1000000,IF($C354="SD",F354,"")))</f>
        <v>0.30673630163900001</v>
      </c>
      <c r="M354" s="317" t="str">
        <f>IF(F354="","",IFERROR(VLOOKUP($A354,'[12]KI LA Data'!$D$6:$AF$701,M$2-M$1,0)/1000000,""))</f>
        <v/>
      </c>
      <c r="N354" s="317" t="str">
        <f>IF(F354="","",IFERROR(VLOOKUP($A354,'[12]KI LA Data'!$E$6:$AF$701,N$2-N$1,0)/1000000,""))</f>
        <v/>
      </c>
      <c r="O354" s="315" t="str">
        <f>IF(F354="","",IFERROR(VLOOKUP($A354,'[12]KI LA Data'!$F$6:$AF$701,O$2-O$1,0)/1000000,""))</f>
        <v/>
      </c>
      <c r="P354" s="317" t="str">
        <f>IFERROR(VLOOKUP($A354,'[12]KI LA Data'!$B$6:$AF$701,P$2-P$1,0)/1000000,IF($C354="SC",G354,""))</f>
        <v/>
      </c>
      <c r="Q354" s="291">
        <f>IFERROR(VLOOKUP($A354,'[12]KI LA Data'!$C$6:$AF$701,Q$2-Q$1,0)/1000000,IF($C354="SD",G354,""))</f>
        <v>3.3224809995309998</v>
      </c>
      <c r="R354" s="317" t="str">
        <f>IFERROR(VLOOKUP($A354,'[12]KI LA Data'!$D$6:$AF$701,R$2-R$1,0)/1000000,"")</f>
        <v/>
      </c>
      <c r="S354" s="317" t="str">
        <f>IFERROR(VLOOKUP($A354,'[12]KI LA Data'!$E$6:$AF$701,S$2-S$1,0)/1000000,"")</f>
        <v/>
      </c>
      <c r="T354" s="315" t="str">
        <f>IFERROR(VLOOKUP($A354,'[12]KI LA Data'!$F$6:$AF$701,T$2-T$1,0)/1000000,"")</f>
        <v/>
      </c>
      <c r="U354" s="317" t="str">
        <f t="shared" si="19"/>
        <v/>
      </c>
      <c r="V354" s="291">
        <f t="shared" si="19"/>
        <v>3.6292173011699997</v>
      </c>
      <c r="W354" s="317" t="str">
        <f t="shared" si="19"/>
        <v/>
      </c>
      <c r="X354" s="317" t="str">
        <f t="shared" si="19"/>
        <v/>
      </c>
      <c r="Y354" s="315" t="str">
        <f t="shared" si="19"/>
        <v/>
      </c>
      <c r="Z354" s="289"/>
      <c r="AA354" s="289" t="str">
        <f>VLOOKUP(A354,'[12]LA Data'!$A$35:$F$417,6,0)</f>
        <v>WM</v>
      </c>
    </row>
    <row r="355" spans="1:27" ht="15.75">
      <c r="A355" s="309" t="s">
        <v>759</v>
      </c>
      <c r="B355" s="309" t="s">
        <v>760</v>
      </c>
      <c r="C355" s="309" t="s">
        <v>730</v>
      </c>
      <c r="D355" s="316" t="s">
        <v>761</v>
      </c>
      <c r="E355" s="291">
        <f t="shared" si="20"/>
        <v>71.472496833936006</v>
      </c>
      <c r="F355" s="291">
        <f>IF(VLOOKUP($A355,'[12]KI LA Data'!$A$6:$AF$698,F$2,0)/1000000&lt;0,"",VLOOKUP($A355,'[12]KI LA Data'!$A$6:$AF$698,F$2,0)/1000000)</f>
        <v>9.6895430313839999</v>
      </c>
      <c r="G355" s="291">
        <f>VLOOKUP($A355,'[12]KI LA Data'!$A$6:$AF$698,G$2,0)/1000000</f>
        <v>61.782953802552001</v>
      </c>
      <c r="H355" s="291">
        <f>VLOOKUP($A355,'[12]KI LA Data'!$A$6:$AF$698,H$2,0)/1000000</f>
        <v>38.989792864471006</v>
      </c>
      <c r="I355" s="291">
        <f>VLOOKUP($A355,'[12]KI LA Data'!$A$6:$AF$698,I$2,0)/1000000</f>
        <v>57.149232267360603</v>
      </c>
      <c r="J355" s="315">
        <f>VLOOKUP($A355,'[12]KI LA Data'!$A$6:$AF$702,J$2,0)</f>
        <v>0</v>
      </c>
      <c r="K355" s="317">
        <f>IF(F355="","",IFERROR(VLOOKUP($A355,'[12]KI LA Data'!$B$6:$AF$701,K$2-K$1,0)/1000000,IF($C355="SC",F355,"")))</f>
        <v>8.0960499209810006</v>
      </c>
      <c r="L355" s="291" t="str">
        <f>IF(F355="","",IFERROR(VLOOKUP($A355,'[12]KI LA Data'!$C$6:$AF$701,L$2-L$1,0)/1000000,IF($C355="SD",F355,"")))</f>
        <v/>
      </c>
      <c r="M355" s="317">
        <f>IF(F355="","",IFERROR(VLOOKUP($A355,'[12]KI LA Data'!$D$6:$AF$701,M$2-M$1,0)/1000000,""))</f>
        <v>1.5934931104029999</v>
      </c>
      <c r="N355" s="317" t="str">
        <f>IF(F355="","",IFERROR(VLOOKUP($A355,'[12]KI LA Data'!$E$6:$AF$701,N$2-N$1,0)/1000000,""))</f>
        <v/>
      </c>
      <c r="O355" s="315" t="str">
        <f>IF(F355="","",IFERROR(VLOOKUP($A355,'[12]KI LA Data'!$F$6:$AF$701,O$2-O$1,0)/1000000,""))</f>
        <v/>
      </c>
      <c r="P355" s="317">
        <f>IFERROR(VLOOKUP($A355,'[12]KI LA Data'!$B$6:$AF$701,P$2-P$1,0)/1000000,IF($C355="SC",G355,""))</f>
        <v>57.702537270074998</v>
      </c>
      <c r="Q355" s="291" t="str">
        <f>IFERROR(VLOOKUP($A355,'[12]KI LA Data'!$C$6:$AF$701,Q$2-Q$1,0)/1000000,IF($C355="SD",G355,""))</f>
        <v/>
      </c>
      <c r="R355" s="317">
        <f>IFERROR(VLOOKUP($A355,'[12]KI LA Data'!$D$6:$AF$701,R$2-R$1,0)/1000000,"")</f>
        <v>4.0804165324759998</v>
      </c>
      <c r="S355" s="317" t="str">
        <f>IFERROR(VLOOKUP($A355,'[12]KI LA Data'!$E$6:$AF$701,S$2-S$1,0)/1000000,"")</f>
        <v/>
      </c>
      <c r="T355" s="315" t="str">
        <f>IFERROR(VLOOKUP($A355,'[12]KI LA Data'!$F$6:$AF$701,T$2-T$1,0)/1000000,"")</f>
        <v/>
      </c>
      <c r="U355" s="317">
        <f t="shared" si="19"/>
        <v>65.798587191056001</v>
      </c>
      <c r="V355" s="291" t="str">
        <f t="shared" si="19"/>
        <v/>
      </c>
      <c r="W355" s="317">
        <f t="shared" si="19"/>
        <v>5.6739096428789999</v>
      </c>
      <c r="X355" s="317" t="str">
        <f t="shared" si="19"/>
        <v/>
      </c>
      <c r="Y355" s="315" t="str">
        <f t="shared" si="19"/>
        <v/>
      </c>
      <c r="Z355" s="289"/>
      <c r="AA355" s="289" t="str">
        <f>VLOOKUP(A355,'[12]LA Data'!$A$35:$F$417,6,0)</f>
        <v>WM</v>
      </c>
    </row>
    <row r="356" spans="1:27" ht="15.75">
      <c r="A356" s="309" t="s">
        <v>147</v>
      </c>
      <c r="B356" s="309" t="s">
        <v>148</v>
      </c>
      <c r="C356" s="309" t="s">
        <v>39</v>
      </c>
      <c r="D356" s="316" t="s">
        <v>149</v>
      </c>
      <c r="E356" s="291">
        <f t="shared" si="20"/>
        <v>2.8509668000209998</v>
      </c>
      <c r="F356" s="291">
        <f>IF(VLOOKUP($A356,'[12]KI LA Data'!$A$6:$AF$698,F$2,0)/1000000&lt;0,"",VLOOKUP($A356,'[12]KI LA Data'!$A$6:$AF$698,F$2,0)/1000000)</f>
        <v>0.114298875933</v>
      </c>
      <c r="G356" s="291">
        <f>VLOOKUP($A356,'[12]KI LA Data'!$A$6:$AF$698,G$2,0)/1000000</f>
        <v>2.7366679240879996</v>
      </c>
      <c r="H356" s="291">
        <f>VLOOKUP($A356,'[12]KI LA Data'!$A$6:$AF$698,H$2,0)/1000000</f>
        <v>-22.832810860628001</v>
      </c>
      <c r="I356" s="291">
        <f>VLOOKUP($A356,'[12]KI LA Data'!$A$6:$AF$698,I$2,0)/1000000</f>
        <v>2.5314178297813998</v>
      </c>
      <c r="J356" s="315">
        <f>VLOOKUP($A356,'[12]KI LA Data'!$A$6:$AF$702,J$2,0)</f>
        <v>0.5</v>
      </c>
      <c r="K356" s="317" t="str">
        <f>IF(F356="","",IFERROR(VLOOKUP($A356,'[12]KI LA Data'!$B$6:$AF$701,K$2-K$1,0)/1000000,IF($C356="SC",F356,"")))</f>
        <v/>
      </c>
      <c r="L356" s="291">
        <f>IF(F356="","",IFERROR(VLOOKUP($A356,'[12]KI LA Data'!$C$6:$AF$701,L$2-L$1,0)/1000000,IF($C356="SD",F356,"")))</f>
        <v>0.114298875933</v>
      </c>
      <c r="M356" s="317" t="str">
        <f>IF(F356="","",IFERROR(VLOOKUP($A356,'[12]KI LA Data'!$D$6:$AF$701,M$2-M$1,0)/1000000,""))</f>
        <v/>
      </c>
      <c r="N356" s="317" t="str">
        <f>IF(F356="","",IFERROR(VLOOKUP($A356,'[12]KI LA Data'!$E$6:$AF$701,N$2-N$1,0)/1000000,""))</f>
        <v/>
      </c>
      <c r="O356" s="315" t="str">
        <f>IF(F356="","",IFERROR(VLOOKUP($A356,'[12]KI LA Data'!$F$6:$AF$701,O$2-O$1,0)/1000000,""))</f>
        <v/>
      </c>
      <c r="P356" s="317" t="str">
        <f>IFERROR(VLOOKUP($A356,'[12]KI LA Data'!$B$6:$AF$701,P$2-P$1,0)/1000000,IF($C356="SC",G356,""))</f>
        <v/>
      </c>
      <c r="Q356" s="291">
        <f>IFERROR(VLOOKUP($A356,'[12]KI LA Data'!$C$6:$AF$701,Q$2-Q$1,0)/1000000,IF($C356="SD",G356,""))</f>
        <v>2.7366679240879996</v>
      </c>
      <c r="R356" s="317" t="str">
        <f>IFERROR(VLOOKUP($A356,'[12]KI LA Data'!$D$6:$AF$701,R$2-R$1,0)/1000000,"")</f>
        <v/>
      </c>
      <c r="S356" s="317" t="str">
        <f>IFERROR(VLOOKUP($A356,'[12]KI LA Data'!$E$6:$AF$701,S$2-S$1,0)/1000000,"")</f>
        <v/>
      </c>
      <c r="T356" s="315" t="str">
        <f>IFERROR(VLOOKUP($A356,'[12]KI LA Data'!$F$6:$AF$701,T$2-T$1,0)/1000000,"")</f>
        <v/>
      </c>
      <c r="U356" s="317" t="str">
        <f t="shared" si="19"/>
        <v/>
      </c>
      <c r="V356" s="291">
        <f t="shared" si="19"/>
        <v>2.8509668000209998</v>
      </c>
      <c r="W356" s="317" t="str">
        <f t="shared" si="19"/>
        <v/>
      </c>
      <c r="X356" s="317" t="str">
        <f t="shared" si="19"/>
        <v/>
      </c>
      <c r="Y356" s="315" t="str">
        <f t="shared" si="19"/>
        <v/>
      </c>
      <c r="Z356" s="289"/>
      <c r="AA356" s="289" t="str">
        <f>VLOOKUP(A356,'[12]LA Data'!$A$35:$F$417,6,0)</f>
        <v>EE</v>
      </c>
    </row>
    <row r="357" spans="1:27" ht="15.75">
      <c r="A357" s="309" t="s">
        <v>435</v>
      </c>
      <c r="B357" s="309" t="s">
        <v>436</v>
      </c>
      <c r="C357" s="309" t="s">
        <v>39</v>
      </c>
      <c r="D357" s="316" t="s">
        <v>437</v>
      </c>
      <c r="E357" s="291">
        <f t="shared" si="20"/>
        <v>4.7341093756439996</v>
      </c>
      <c r="F357" s="291">
        <f>IF(VLOOKUP($A357,'[12]KI LA Data'!$A$6:$AF$698,F$2,0)/1000000&lt;0,"",VLOOKUP($A357,'[12]KI LA Data'!$A$6:$AF$698,F$2,0)/1000000)</f>
        <v>0.835979373282</v>
      </c>
      <c r="G357" s="291">
        <f>VLOOKUP($A357,'[12]KI LA Data'!$A$6:$AF$698,G$2,0)/1000000</f>
        <v>3.898130002362</v>
      </c>
      <c r="H357" s="291">
        <f>VLOOKUP($A357,'[12]KI LA Data'!$A$6:$AF$698,H$2,0)/1000000</f>
        <v>-7.2155354477999998</v>
      </c>
      <c r="I357" s="291">
        <f>VLOOKUP($A357,'[12]KI LA Data'!$A$6:$AF$698,I$2,0)/1000000</f>
        <v>3.60577025218485</v>
      </c>
      <c r="J357" s="315">
        <f>VLOOKUP($A357,'[12]KI LA Data'!$A$6:$AF$702,J$2,0)</f>
        <v>0.5</v>
      </c>
      <c r="K357" s="317" t="str">
        <f>IF(F357="","",IFERROR(VLOOKUP($A357,'[12]KI LA Data'!$B$6:$AF$701,K$2-K$1,0)/1000000,IF($C357="SC",F357,"")))</f>
        <v/>
      </c>
      <c r="L357" s="291">
        <f>IF(F357="","",IFERROR(VLOOKUP($A357,'[12]KI LA Data'!$C$6:$AF$701,L$2-L$1,0)/1000000,IF($C357="SD",F357,"")))</f>
        <v>0.835979373282</v>
      </c>
      <c r="M357" s="317" t="str">
        <f>IF(F357="","",IFERROR(VLOOKUP($A357,'[12]KI LA Data'!$D$6:$AF$701,M$2-M$1,0)/1000000,""))</f>
        <v/>
      </c>
      <c r="N357" s="317" t="str">
        <f>IF(F357="","",IFERROR(VLOOKUP($A357,'[12]KI LA Data'!$E$6:$AF$701,N$2-N$1,0)/1000000,""))</f>
        <v/>
      </c>
      <c r="O357" s="315" t="str">
        <f>IF(F357="","",IFERROR(VLOOKUP($A357,'[12]KI LA Data'!$F$6:$AF$701,O$2-O$1,0)/1000000,""))</f>
        <v/>
      </c>
      <c r="P357" s="317" t="str">
        <f>IFERROR(VLOOKUP($A357,'[12]KI LA Data'!$B$6:$AF$701,P$2-P$1,0)/1000000,IF($C357="SC",G357,""))</f>
        <v/>
      </c>
      <c r="Q357" s="291">
        <f>IFERROR(VLOOKUP($A357,'[12]KI LA Data'!$C$6:$AF$701,Q$2-Q$1,0)/1000000,IF($C357="SD",G357,""))</f>
        <v>3.898130002362</v>
      </c>
      <c r="R357" s="317" t="str">
        <f>IFERROR(VLOOKUP($A357,'[12]KI LA Data'!$D$6:$AF$701,R$2-R$1,0)/1000000,"")</f>
        <v/>
      </c>
      <c r="S357" s="317" t="str">
        <f>IFERROR(VLOOKUP($A357,'[12]KI LA Data'!$E$6:$AF$701,S$2-S$1,0)/1000000,"")</f>
        <v/>
      </c>
      <c r="T357" s="315" t="str">
        <f>IFERROR(VLOOKUP($A357,'[12]KI LA Data'!$F$6:$AF$701,T$2-T$1,0)/1000000,"")</f>
        <v/>
      </c>
      <c r="U357" s="317" t="str">
        <f t="shared" si="19"/>
        <v/>
      </c>
      <c r="V357" s="291">
        <f t="shared" si="19"/>
        <v>4.7341093756439996</v>
      </c>
      <c r="W357" s="317" t="str">
        <f t="shared" si="19"/>
        <v/>
      </c>
      <c r="X357" s="317" t="str">
        <f t="shared" si="19"/>
        <v/>
      </c>
      <c r="Y357" s="315" t="str">
        <f t="shared" si="19"/>
        <v/>
      </c>
      <c r="Z357" s="289"/>
      <c r="AA357" s="289" t="str">
        <f>VLOOKUP(A357,'[12]LA Data'!$A$35:$F$417,6,0)</f>
        <v>EE</v>
      </c>
    </row>
    <row r="358" spans="1:27" ht="15.75">
      <c r="A358" s="309" t="s">
        <v>468</v>
      </c>
      <c r="B358" s="309" t="s">
        <v>469</v>
      </c>
      <c r="C358" s="309" t="s">
        <v>39</v>
      </c>
      <c r="D358" s="316" t="s">
        <v>470</v>
      </c>
      <c r="E358" s="291">
        <f t="shared" si="20"/>
        <v>1.930374058378</v>
      </c>
      <c r="F358" s="291">
        <v>0</v>
      </c>
      <c r="G358" s="291">
        <f>VLOOKUP($A358,'[12]KI LA Data'!$A$6:$AF$698,G$2,0)/1000000</f>
        <v>1.930374058378</v>
      </c>
      <c r="H358" s="291">
        <f>VLOOKUP($A358,'[12]KI LA Data'!$A$6:$AF$698,H$2,0)/1000000</f>
        <v>-13.952974075739</v>
      </c>
      <c r="I358" s="291">
        <f>VLOOKUP($A358,'[12]KI LA Data'!$A$6:$AF$698,I$2,0)/1000000</f>
        <v>1.7855960039996499</v>
      </c>
      <c r="J358" s="315">
        <f>VLOOKUP($A358,'[12]KI LA Data'!$A$6:$AF$702,J$2,0)</f>
        <v>0.5</v>
      </c>
      <c r="K358" s="317" t="str">
        <f>IF(F358="","",IFERROR(VLOOKUP($A358,'[12]KI LA Data'!$B$6:$AF$701,K$2-K$1,0)/1000000,IF($C358="SC",F358,"")))</f>
        <v/>
      </c>
      <c r="L358" s="291">
        <f>IF(F358="","",IFERROR(VLOOKUP($A358,'[12]KI LA Data'!$C$6:$AF$701,L$2-L$1,0)/1000000,IF($C358="SD",F358,"")))</f>
        <v>0</v>
      </c>
      <c r="M358" s="317" t="str">
        <f>IF(F358="","",IFERROR(VLOOKUP($A358,'[12]KI LA Data'!$D$6:$AF$701,M$2-M$1,0)/1000000,""))</f>
        <v/>
      </c>
      <c r="N358" s="317" t="str">
        <f>IF(F358="","",IFERROR(VLOOKUP($A358,'[12]KI LA Data'!$E$6:$AF$701,N$2-N$1,0)/1000000,""))</f>
        <v/>
      </c>
      <c r="O358" s="315" t="str">
        <f>IF(F358="","",IFERROR(VLOOKUP($A358,'[12]KI LA Data'!$F$6:$AF$701,O$2-O$1,0)/1000000,""))</f>
        <v/>
      </c>
      <c r="P358" s="317" t="str">
        <f>IFERROR(VLOOKUP($A358,'[12]KI LA Data'!$B$6:$AF$701,P$2-P$1,0)/1000000,IF($C358="SC",G358,""))</f>
        <v/>
      </c>
      <c r="Q358" s="291">
        <f>IFERROR(VLOOKUP($A358,'[12]KI LA Data'!$C$6:$AF$701,Q$2-Q$1,0)/1000000,IF($C358="SD",G358,""))</f>
        <v>1.930374058378</v>
      </c>
      <c r="R358" s="317" t="str">
        <f>IFERROR(VLOOKUP($A358,'[12]KI LA Data'!$D$6:$AF$701,R$2-R$1,0)/1000000,"")</f>
        <v/>
      </c>
      <c r="S358" s="317" t="str">
        <f>IFERROR(VLOOKUP($A358,'[12]KI LA Data'!$E$6:$AF$701,S$2-S$1,0)/1000000,"")</f>
        <v/>
      </c>
      <c r="T358" s="315" t="str">
        <f>IFERROR(VLOOKUP($A358,'[12]KI LA Data'!$F$6:$AF$701,T$2-T$1,0)/1000000,"")</f>
        <v/>
      </c>
      <c r="U358" s="317" t="str">
        <f t="shared" si="19"/>
        <v/>
      </c>
      <c r="V358" s="291">
        <f t="shared" si="19"/>
        <v>1.930374058378</v>
      </c>
      <c r="W358" s="317" t="str">
        <f t="shared" si="19"/>
        <v/>
      </c>
      <c r="X358" s="317" t="str">
        <f t="shared" si="19"/>
        <v/>
      </c>
      <c r="Y358" s="315" t="str">
        <f t="shared" si="19"/>
        <v/>
      </c>
      <c r="Z358" s="289"/>
      <c r="AA358" s="289" t="str">
        <f>VLOOKUP(A358,'[12]LA Data'!$A$35:$F$417,6,0)</f>
        <v>SE</v>
      </c>
    </row>
    <row r="359" spans="1:27" ht="15.75">
      <c r="A359" s="309" t="s">
        <v>1095</v>
      </c>
      <c r="B359" s="309" t="s">
        <v>1096</v>
      </c>
      <c r="C359" s="309" t="s">
        <v>39</v>
      </c>
      <c r="D359" s="316" t="s">
        <v>1097</v>
      </c>
      <c r="E359" s="291">
        <f t="shared" si="20"/>
        <v>2.846313337462</v>
      </c>
      <c r="F359" s="291">
        <v>0</v>
      </c>
      <c r="G359" s="291">
        <f>VLOOKUP($A359,'[12]KI LA Data'!$A$6:$AF$698,G$2,0)/1000000</f>
        <v>2.846313337462</v>
      </c>
      <c r="H359" s="291">
        <f>VLOOKUP($A359,'[12]KI LA Data'!$A$6:$AF$698,H$2,0)/1000000</f>
        <v>-9.5364004191820015</v>
      </c>
      <c r="I359" s="291">
        <f>VLOOKUP($A359,'[12]KI LA Data'!$A$6:$AF$698,I$2,0)/1000000</f>
        <v>2.6328398371523503</v>
      </c>
      <c r="J359" s="315">
        <f>VLOOKUP($A359,'[12]KI LA Data'!$A$6:$AF$702,J$2,0)</f>
        <v>0.5</v>
      </c>
      <c r="K359" s="317" t="str">
        <f>IF(F359="","",IFERROR(VLOOKUP($A359,'[12]KI LA Data'!$B$6:$AF$701,K$2-K$1,0)/1000000,IF($C359="SC",F359,"")))</f>
        <v/>
      </c>
      <c r="L359" s="291">
        <f>IF(F359="","",IFERROR(VLOOKUP($A359,'[12]KI LA Data'!$C$6:$AF$701,L$2-L$1,0)/1000000,IF($C359="SD",F359,"")))</f>
        <v>0</v>
      </c>
      <c r="M359" s="317" t="str">
        <f>IF(F359="","",IFERROR(VLOOKUP($A359,'[12]KI LA Data'!$D$6:$AF$701,M$2-M$1,0)/1000000,""))</f>
        <v/>
      </c>
      <c r="N359" s="317" t="str">
        <f>IF(F359="","",IFERROR(VLOOKUP($A359,'[12]KI LA Data'!$E$6:$AF$701,N$2-N$1,0)/1000000,""))</f>
        <v/>
      </c>
      <c r="O359" s="315" t="str">
        <f>IF(F359="","",IFERROR(VLOOKUP($A359,'[12]KI LA Data'!$F$6:$AF$701,O$2-O$1,0)/1000000,""))</f>
        <v/>
      </c>
      <c r="P359" s="317" t="str">
        <f>IFERROR(VLOOKUP($A359,'[12]KI LA Data'!$B$6:$AF$701,P$2-P$1,0)/1000000,IF($C359="SC",G359,""))</f>
        <v/>
      </c>
      <c r="Q359" s="291">
        <f>IFERROR(VLOOKUP($A359,'[12]KI LA Data'!$C$6:$AF$701,Q$2-Q$1,0)/1000000,IF($C359="SD",G359,""))</f>
        <v>2.846313337462</v>
      </c>
      <c r="R359" s="317" t="str">
        <f>IFERROR(VLOOKUP($A359,'[12]KI LA Data'!$D$6:$AF$701,R$2-R$1,0)/1000000,"")</f>
        <v/>
      </c>
      <c r="S359" s="317" t="str">
        <f>IFERROR(VLOOKUP($A359,'[12]KI LA Data'!$E$6:$AF$701,S$2-S$1,0)/1000000,"")</f>
        <v/>
      </c>
      <c r="T359" s="315" t="str">
        <f>IFERROR(VLOOKUP($A359,'[12]KI LA Data'!$F$6:$AF$701,T$2-T$1,0)/1000000,"")</f>
        <v/>
      </c>
      <c r="U359" s="317" t="str">
        <f t="shared" si="19"/>
        <v/>
      </c>
      <c r="V359" s="291">
        <f t="shared" si="19"/>
        <v>2.846313337462</v>
      </c>
      <c r="W359" s="317" t="str">
        <f t="shared" si="19"/>
        <v/>
      </c>
      <c r="X359" s="317" t="str">
        <f t="shared" si="19"/>
        <v/>
      </c>
      <c r="Y359" s="315" t="str">
        <f t="shared" si="19"/>
        <v/>
      </c>
      <c r="Z359" s="289"/>
      <c r="AA359" s="289" t="str">
        <f>VLOOKUP(A359,'[12]LA Data'!$A$35:$F$417,6,0)</f>
        <v>SE</v>
      </c>
    </row>
    <row r="360" spans="1:27" ht="15.75">
      <c r="A360" s="309" t="s">
        <v>318</v>
      </c>
      <c r="B360" s="309" t="s">
        <v>319</v>
      </c>
      <c r="C360" s="309" t="s">
        <v>39</v>
      </c>
      <c r="D360" s="316" t="s">
        <v>320</v>
      </c>
      <c r="E360" s="291">
        <f t="shared" si="20"/>
        <v>2.8638810347890002</v>
      </c>
      <c r="F360" s="291">
        <f>IF(VLOOKUP($A360,'[12]KI LA Data'!$A$6:$AF$698,F$2,0)/1000000&lt;0,"",VLOOKUP($A360,'[12]KI LA Data'!$A$6:$AF$698,F$2,0)/1000000)</f>
        <v>0.53076795874399996</v>
      </c>
      <c r="G360" s="291">
        <f>VLOOKUP($A360,'[12]KI LA Data'!$A$6:$AF$698,G$2,0)/1000000</f>
        <v>2.3331130760450001</v>
      </c>
      <c r="H360" s="291">
        <f>VLOOKUP($A360,'[12]KI LA Data'!$A$6:$AF$698,H$2,0)/1000000</f>
        <v>-7.737068502074</v>
      </c>
      <c r="I360" s="291">
        <f>VLOOKUP($A360,'[12]KI LA Data'!$A$6:$AF$698,I$2,0)/1000000</f>
        <v>2.1581295953416251</v>
      </c>
      <c r="J360" s="315">
        <f>VLOOKUP($A360,'[12]KI LA Data'!$A$6:$AF$702,J$2,0)</f>
        <v>0.5</v>
      </c>
      <c r="K360" s="317" t="str">
        <f>IF(F360="","",IFERROR(VLOOKUP($A360,'[12]KI LA Data'!$B$6:$AF$701,K$2-K$1,0)/1000000,IF($C360="SC",F360,"")))</f>
        <v/>
      </c>
      <c r="L360" s="291">
        <f>IF(F360="","",IFERROR(VLOOKUP($A360,'[12]KI LA Data'!$C$6:$AF$701,L$2-L$1,0)/1000000,IF($C360="SD",F360,"")))</f>
        <v>0.53076795874399996</v>
      </c>
      <c r="M360" s="317" t="str">
        <f>IF(F360="","",IFERROR(VLOOKUP($A360,'[12]KI LA Data'!$D$6:$AF$701,M$2-M$1,0)/1000000,""))</f>
        <v/>
      </c>
      <c r="N360" s="317" t="str">
        <f>IF(F360="","",IFERROR(VLOOKUP($A360,'[12]KI LA Data'!$E$6:$AF$701,N$2-N$1,0)/1000000,""))</f>
        <v/>
      </c>
      <c r="O360" s="315" t="str">
        <f>IF(F360="","",IFERROR(VLOOKUP($A360,'[12]KI LA Data'!$F$6:$AF$701,O$2-O$1,0)/1000000,""))</f>
        <v/>
      </c>
      <c r="P360" s="317" t="str">
        <f>IFERROR(VLOOKUP($A360,'[12]KI LA Data'!$B$6:$AF$701,P$2-P$1,0)/1000000,IF($C360="SC",G360,""))</f>
        <v/>
      </c>
      <c r="Q360" s="291">
        <f>IFERROR(VLOOKUP($A360,'[12]KI LA Data'!$C$6:$AF$701,Q$2-Q$1,0)/1000000,IF($C360="SD",G360,""))</f>
        <v>2.3331130760450001</v>
      </c>
      <c r="R360" s="317" t="str">
        <f>IFERROR(VLOOKUP($A360,'[12]KI LA Data'!$D$6:$AF$701,R$2-R$1,0)/1000000,"")</f>
        <v/>
      </c>
      <c r="S360" s="317" t="str">
        <f>IFERROR(VLOOKUP($A360,'[12]KI LA Data'!$E$6:$AF$701,S$2-S$1,0)/1000000,"")</f>
        <v/>
      </c>
      <c r="T360" s="315" t="str">
        <f>IFERROR(VLOOKUP($A360,'[12]KI LA Data'!$F$6:$AF$701,T$2-T$1,0)/1000000,"")</f>
        <v/>
      </c>
      <c r="U360" s="317" t="str">
        <f t="shared" si="19"/>
        <v/>
      </c>
      <c r="V360" s="291">
        <f t="shared" si="19"/>
        <v>2.8638810347890002</v>
      </c>
      <c r="W360" s="317" t="str">
        <f t="shared" si="19"/>
        <v/>
      </c>
      <c r="X360" s="317" t="str">
        <f t="shared" si="19"/>
        <v/>
      </c>
      <c r="Y360" s="315" t="str">
        <f t="shared" si="19"/>
        <v/>
      </c>
      <c r="Z360" s="289"/>
      <c r="AA360" s="289" t="str">
        <f>VLOOKUP(A360,'[12]LA Data'!$A$35:$F$417,6,0)</f>
        <v>EM</v>
      </c>
    </row>
    <row r="361" spans="1:27" ht="15.75">
      <c r="A361" s="309" t="s">
        <v>150</v>
      </c>
      <c r="B361" s="309" t="s">
        <v>151</v>
      </c>
      <c r="C361" s="309" t="s">
        <v>39</v>
      </c>
      <c r="D361" s="316" t="s">
        <v>152</v>
      </c>
      <c r="E361" s="291">
        <f t="shared" si="20"/>
        <v>2.9100533508530004</v>
      </c>
      <c r="F361" s="291">
        <f>IF(VLOOKUP($A361,'[12]KI LA Data'!$A$6:$AF$698,F$2,0)/1000000&lt;0,"",VLOOKUP($A361,'[12]KI LA Data'!$A$6:$AF$698,F$2,0)/1000000)</f>
        <v>0.10418435949600001</v>
      </c>
      <c r="G361" s="291">
        <f>VLOOKUP($A361,'[12]KI LA Data'!$A$6:$AF$698,G$2,0)/1000000</f>
        <v>2.8058689913570003</v>
      </c>
      <c r="H361" s="291">
        <f>VLOOKUP($A361,'[12]KI LA Data'!$A$6:$AF$698,H$2,0)/1000000</f>
        <v>-19.773767287505002</v>
      </c>
      <c r="I361" s="291">
        <f>VLOOKUP($A361,'[12]KI LA Data'!$A$6:$AF$698,I$2,0)/1000000</f>
        <v>2.5954288170052249</v>
      </c>
      <c r="J361" s="315">
        <f>VLOOKUP($A361,'[12]KI LA Data'!$A$6:$AF$702,J$2,0)</f>
        <v>0.5</v>
      </c>
      <c r="K361" s="317" t="str">
        <f>IF(F361="","",IFERROR(VLOOKUP($A361,'[12]KI LA Data'!$B$6:$AF$701,K$2-K$1,0)/1000000,IF($C361="SC",F361,"")))</f>
        <v/>
      </c>
      <c r="L361" s="291">
        <f>IF(F361="","",IFERROR(VLOOKUP($A361,'[12]KI LA Data'!$C$6:$AF$701,L$2-L$1,0)/1000000,IF($C361="SD",F361,"")))</f>
        <v>0.10418435949600001</v>
      </c>
      <c r="M361" s="317" t="str">
        <f>IF(F361="","",IFERROR(VLOOKUP($A361,'[12]KI LA Data'!$D$6:$AF$701,M$2-M$1,0)/1000000,""))</f>
        <v/>
      </c>
      <c r="N361" s="317" t="str">
        <f>IF(F361="","",IFERROR(VLOOKUP($A361,'[12]KI LA Data'!$E$6:$AF$701,N$2-N$1,0)/1000000,""))</f>
        <v/>
      </c>
      <c r="O361" s="315" t="str">
        <f>IF(F361="","",IFERROR(VLOOKUP($A361,'[12]KI LA Data'!$F$6:$AF$701,O$2-O$1,0)/1000000,""))</f>
        <v/>
      </c>
      <c r="P361" s="317" t="str">
        <f>IFERROR(VLOOKUP($A361,'[12]KI LA Data'!$B$6:$AF$701,P$2-P$1,0)/1000000,IF($C361="SC",G361,""))</f>
        <v/>
      </c>
      <c r="Q361" s="291">
        <f>IFERROR(VLOOKUP($A361,'[12]KI LA Data'!$C$6:$AF$701,Q$2-Q$1,0)/1000000,IF($C361="SD",G361,""))</f>
        <v>2.8058689913570003</v>
      </c>
      <c r="R361" s="317" t="str">
        <f>IFERROR(VLOOKUP($A361,'[12]KI LA Data'!$D$6:$AF$701,R$2-R$1,0)/1000000,"")</f>
        <v/>
      </c>
      <c r="S361" s="317" t="str">
        <f>IFERROR(VLOOKUP($A361,'[12]KI LA Data'!$E$6:$AF$701,S$2-S$1,0)/1000000,"")</f>
        <v/>
      </c>
      <c r="T361" s="315" t="str">
        <f>IFERROR(VLOOKUP($A361,'[12]KI LA Data'!$F$6:$AF$701,T$2-T$1,0)/1000000,"")</f>
        <v/>
      </c>
      <c r="U361" s="317" t="str">
        <f t="shared" si="19"/>
        <v/>
      </c>
      <c r="V361" s="291">
        <f t="shared" si="19"/>
        <v>2.9100533508530004</v>
      </c>
      <c r="W361" s="317" t="str">
        <f t="shared" si="19"/>
        <v/>
      </c>
      <c r="X361" s="317" t="str">
        <f t="shared" si="19"/>
        <v/>
      </c>
      <c r="Y361" s="315" t="str">
        <f t="shared" si="19"/>
        <v/>
      </c>
      <c r="Z361" s="289"/>
      <c r="AA361" s="289" t="str">
        <f>VLOOKUP(A361,'[12]LA Data'!$A$35:$F$417,6,0)</f>
        <v>EE</v>
      </c>
    </row>
    <row r="362" spans="1:27" ht="15.75">
      <c r="A362" s="309" t="s">
        <v>936</v>
      </c>
      <c r="B362" s="309" t="s">
        <v>937</v>
      </c>
      <c r="C362" s="309" t="s">
        <v>726</v>
      </c>
      <c r="D362" s="316" t="s">
        <v>938</v>
      </c>
      <c r="E362" s="291">
        <f t="shared" si="20"/>
        <v>17.567586301776</v>
      </c>
      <c r="F362" s="291">
        <f>IF(VLOOKUP($A362,'[12]KI LA Data'!$A$6:$AF$698,F$2,0)/1000000&lt;0,"",VLOOKUP($A362,'[12]KI LA Data'!$A$6:$AF$698,F$2,0)/1000000)</f>
        <v>0.11995483121600001</v>
      </c>
      <c r="G362" s="291">
        <f>VLOOKUP($A362,'[12]KI LA Data'!$A$6:$AF$698,G$2,0)/1000000</f>
        <v>17.447631470560001</v>
      </c>
      <c r="H362" s="291">
        <f>VLOOKUP($A362,'[12]KI LA Data'!$A$6:$AF$698,H$2,0)/1000000</f>
        <v>-21.431871654242002</v>
      </c>
      <c r="I362" s="291">
        <f>VLOOKUP($A362,'[12]KI LA Data'!$A$6:$AF$698,I$2,0)/1000000</f>
        <v>16.139059110268001</v>
      </c>
      <c r="J362" s="315">
        <f>VLOOKUP($A362,'[12]KI LA Data'!$A$6:$AF$702,J$2,0)</f>
        <v>0.5</v>
      </c>
      <c r="K362" s="317">
        <f>IF(F362="","",IFERROR(VLOOKUP($A362,'[12]KI LA Data'!$B$6:$AF$701,K$2-K$1,0)/1000000,IF($C362="SC",F362,"")))</f>
        <v>1.6022273363790001</v>
      </c>
      <c r="L362" s="291">
        <f>IF(F362="","",IFERROR(VLOOKUP($A362,'[12]KI LA Data'!$C$6:$AF$701,L$2-L$1,0)/1000000,IF($C362="SD",F362,"")))</f>
        <v>-1.4822725051629999</v>
      </c>
      <c r="M362" s="317" t="str">
        <f>IF(F362="","",IFERROR(VLOOKUP($A362,'[12]KI LA Data'!$D$6:$AF$701,M$2-M$1,0)/1000000,""))</f>
        <v/>
      </c>
      <c r="N362" s="317" t="str">
        <f>IF(F362="","",IFERROR(VLOOKUP($A362,'[12]KI LA Data'!$E$6:$AF$701,N$2-N$1,0)/1000000,""))</f>
        <v/>
      </c>
      <c r="O362" s="315" t="str">
        <f>IF(F362="","",IFERROR(VLOOKUP($A362,'[12]KI LA Data'!$F$6:$AF$701,O$2-O$1,0)/1000000,""))</f>
        <v/>
      </c>
      <c r="P362" s="317">
        <f>IFERROR(VLOOKUP($A362,'[12]KI LA Data'!$B$6:$AF$701,P$2-P$1,0)/1000000,IF($C362="SC",G362,""))</f>
        <v>13.038338291696</v>
      </c>
      <c r="Q362" s="291">
        <f>IFERROR(VLOOKUP($A362,'[12]KI LA Data'!$C$6:$AF$701,Q$2-Q$1,0)/1000000,IF($C362="SD",G362,""))</f>
        <v>4.4092931788629999</v>
      </c>
      <c r="R362" s="317" t="str">
        <f>IFERROR(VLOOKUP($A362,'[12]KI LA Data'!$D$6:$AF$701,R$2-R$1,0)/1000000,"")</f>
        <v/>
      </c>
      <c r="S362" s="317" t="str">
        <f>IFERROR(VLOOKUP($A362,'[12]KI LA Data'!$E$6:$AF$701,S$2-S$1,0)/1000000,"")</f>
        <v/>
      </c>
      <c r="T362" s="315" t="str">
        <f>IFERROR(VLOOKUP($A362,'[12]KI LA Data'!$F$6:$AF$701,T$2-T$1,0)/1000000,"")</f>
        <v/>
      </c>
      <c r="U362" s="317">
        <f t="shared" si="19"/>
        <v>14.640565628075001</v>
      </c>
      <c r="V362" s="291">
        <f t="shared" si="19"/>
        <v>2.9270206737</v>
      </c>
      <c r="W362" s="317" t="str">
        <f t="shared" si="19"/>
        <v/>
      </c>
      <c r="X362" s="317" t="str">
        <f t="shared" si="19"/>
        <v/>
      </c>
      <c r="Y362" s="315" t="str">
        <f t="shared" si="19"/>
        <v/>
      </c>
      <c r="Z362" s="289"/>
      <c r="AA362" s="289" t="str">
        <f>VLOOKUP(A362,'[12]LA Data'!$A$35:$F$417,6,0)</f>
        <v>SE</v>
      </c>
    </row>
    <row r="363" spans="1:27" ht="15.75">
      <c r="A363" s="309" t="s">
        <v>1056</v>
      </c>
      <c r="B363" s="309" t="s">
        <v>1057</v>
      </c>
      <c r="C363" s="309" t="s">
        <v>39</v>
      </c>
      <c r="D363" s="316" t="s">
        <v>1058</v>
      </c>
      <c r="E363" s="291">
        <f t="shared" si="20"/>
        <v>1.588485562355</v>
      </c>
      <c r="F363" s="291">
        <v>0</v>
      </c>
      <c r="G363" s="291">
        <f>VLOOKUP($A363,'[12]KI LA Data'!$A$6:$AF$698,G$2,0)/1000000</f>
        <v>1.588485562355</v>
      </c>
      <c r="H363" s="291">
        <f>VLOOKUP($A363,'[12]KI LA Data'!$A$6:$AF$698,H$2,0)/1000000</f>
        <v>-3.0609938772579999</v>
      </c>
      <c r="I363" s="291">
        <f>VLOOKUP($A363,'[12]KI LA Data'!$A$6:$AF$698,I$2,0)/1000000</f>
        <v>1.4693491451783751</v>
      </c>
      <c r="J363" s="315">
        <f>VLOOKUP($A363,'[12]KI LA Data'!$A$6:$AF$702,J$2,0)</f>
        <v>0.5</v>
      </c>
      <c r="K363" s="317" t="str">
        <f>IF(F363="","",IFERROR(VLOOKUP($A363,'[12]KI LA Data'!$B$6:$AF$701,K$2-K$1,0)/1000000,IF($C363="SC",F363,"")))</f>
        <v/>
      </c>
      <c r="L363" s="291">
        <f>IF(F363="","",IFERROR(VLOOKUP($A363,'[12]KI LA Data'!$C$6:$AF$701,L$2-L$1,0)/1000000,IF($C363="SD",F363,"")))</f>
        <v>0</v>
      </c>
      <c r="M363" s="317" t="str">
        <f>IF(F363="","",IFERROR(VLOOKUP($A363,'[12]KI LA Data'!$D$6:$AF$701,M$2-M$1,0)/1000000,""))</f>
        <v/>
      </c>
      <c r="N363" s="317" t="str">
        <f>IF(F363="","",IFERROR(VLOOKUP($A363,'[12]KI LA Data'!$E$6:$AF$701,N$2-N$1,0)/1000000,""))</f>
        <v/>
      </c>
      <c r="O363" s="315" t="str">
        <f>IF(F363="","",IFERROR(VLOOKUP($A363,'[12]KI LA Data'!$F$6:$AF$701,O$2-O$1,0)/1000000,""))</f>
        <v/>
      </c>
      <c r="P363" s="317" t="str">
        <f>IFERROR(VLOOKUP($A363,'[12]KI LA Data'!$B$6:$AF$701,P$2-P$1,0)/1000000,IF($C363="SC",G363,""))</f>
        <v/>
      </c>
      <c r="Q363" s="291">
        <f>IFERROR(VLOOKUP($A363,'[12]KI LA Data'!$C$6:$AF$701,Q$2-Q$1,0)/1000000,IF($C363="SD",G363,""))</f>
        <v>1.588485562355</v>
      </c>
      <c r="R363" s="317" t="str">
        <f>IFERROR(VLOOKUP($A363,'[12]KI LA Data'!$D$6:$AF$701,R$2-R$1,0)/1000000,"")</f>
        <v/>
      </c>
      <c r="S363" s="317" t="str">
        <f>IFERROR(VLOOKUP($A363,'[12]KI LA Data'!$E$6:$AF$701,S$2-S$1,0)/1000000,"")</f>
        <v/>
      </c>
      <c r="T363" s="315" t="str">
        <f>IFERROR(VLOOKUP($A363,'[12]KI LA Data'!$F$6:$AF$701,T$2-T$1,0)/1000000,"")</f>
        <v/>
      </c>
      <c r="U363" s="317" t="str">
        <f t="shared" si="19"/>
        <v/>
      </c>
      <c r="V363" s="291">
        <f t="shared" si="19"/>
        <v>1.588485562355</v>
      </c>
      <c r="W363" s="317" t="str">
        <f t="shared" si="19"/>
        <v/>
      </c>
      <c r="X363" s="317" t="str">
        <f t="shared" si="19"/>
        <v/>
      </c>
      <c r="Y363" s="315" t="str">
        <f t="shared" si="19"/>
        <v/>
      </c>
      <c r="Z363" s="289"/>
      <c r="AA363" s="289" t="str">
        <f>VLOOKUP(A363,'[12]LA Data'!$A$35:$F$417,6,0)</f>
        <v>SW</v>
      </c>
    </row>
    <row r="364" spans="1:27" ht="15.75">
      <c r="A364" s="309" t="s">
        <v>1074</v>
      </c>
      <c r="B364" s="309" t="s">
        <v>1075</v>
      </c>
      <c r="C364" s="309" t="s">
        <v>39</v>
      </c>
      <c r="D364" s="316" t="s">
        <v>1076</v>
      </c>
      <c r="E364" s="291">
        <f t="shared" si="20"/>
        <v>3.125480024512</v>
      </c>
      <c r="F364" s="291">
        <f>IF(VLOOKUP($A364,'[12]KI LA Data'!$A$6:$AF$698,F$2,0)/1000000&lt;0,"",VLOOKUP($A364,'[12]KI LA Data'!$A$6:$AF$698,F$2,0)/1000000)</f>
        <v>0.30734451382799999</v>
      </c>
      <c r="G364" s="291">
        <f>VLOOKUP($A364,'[12]KI LA Data'!$A$6:$AF$698,G$2,0)/1000000</f>
        <v>2.8181355106839998</v>
      </c>
      <c r="H364" s="291">
        <f>VLOOKUP($A364,'[12]KI LA Data'!$A$6:$AF$698,H$2,0)/1000000</f>
        <v>-10.094282725740001</v>
      </c>
      <c r="I364" s="291">
        <f>VLOOKUP($A364,'[12]KI LA Data'!$A$6:$AF$698,I$2,0)/1000000</f>
        <v>2.6067753473827002</v>
      </c>
      <c r="J364" s="315">
        <f>VLOOKUP($A364,'[12]KI LA Data'!$A$6:$AF$702,J$2,0)</f>
        <v>0.5</v>
      </c>
      <c r="K364" s="317" t="str">
        <f>IF(F364="","",IFERROR(VLOOKUP($A364,'[12]KI LA Data'!$B$6:$AF$701,K$2-K$1,0)/1000000,IF($C364="SC",F364,"")))</f>
        <v/>
      </c>
      <c r="L364" s="291">
        <f>IF(F364="","",IFERROR(VLOOKUP($A364,'[12]KI LA Data'!$C$6:$AF$701,L$2-L$1,0)/1000000,IF($C364="SD",F364,"")))</f>
        <v>0.30734451382799999</v>
      </c>
      <c r="M364" s="317" t="str">
        <f>IF(F364="","",IFERROR(VLOOKUP($A364,'[12]KI LA Data'!$D$6:$AF$701,M$2-M$1,0)/1000000,""))</f>
        <v/>
      </c>
      <c r="N364" s="317" t="str">
        <f>IF(F364="","",IFERROR(VLOOKUP($A364,'[12]KI LA Data'!$E$6:$AF$701,N$2-N$1,0)/1000000,""))</f>
        <v/>
      </c>
      <c r="O364" s="315" t="str">
        <f>IF(F364="","",IFERROR(VLOOKUP($A364,'[12]KI LA Data'!$F$6:$AF$701,O$2-O$1,0)/1000000,""))</f>
        <v/>
      </c>
      <c r="P364" s="317" t="str">
        <f>IFERROR(VLOOKUP($A364,'[12]KI LA Data'!$B$6:$AF$701,P$2-P$1,0)/1000000,IF($C364="SC",G364,""))</f>
        <v/>
      </c>
      <c r="Q364" s="291">
        <f>IFERROR(VLOOKUP($A364,'[12]KI LA Data'!$C$6:$AF$701,Q$2-Q$1,0)/1000000,IF($C364="SD",G364,""))</f>
        <v>2.8181355106839998</v>
      </c>
      <c r="R364" s="317" t="str">
        <f>IFERROR(VLOOKUP($A364,'[12]KI LA Data'!$D$6:$AF$701,R$2-R$1,0)/1000000,"")</f>
        <v/>
      </c>
      <c r="S364" s="317" t="str">
        <f>IFERROR(VLOOKUP($A364,'[12]KI LA Data'!$E$6:$AF$701,S$2-S$1,0)/1000000,"")</f>
        <v/>
      </c>
      <c r="T364" s="315" t="str">
        <f>IFERROR(VLOOKUP($A364,'[12]KI LA Data'!$F$6:$AF$701,T$2-T$1,0)/1000000,"")</f>
        <v/>
      </c>
      <c r="U364" s="317" t="str">
        <f t="shared" si="19"/>
        <v/>
      </c>
      <c r="V364" s="291">
        <f t="shared" si="19"/>
        <v>3.125480024512</v>
      </c>
      <c r="W364" s="317" t="str">
        <f t="shared" si="19"/>
        <v/>
      </c>
      <c r="X364" s="317" t="str">
        <f t="shared" si="19"/>
        <v/>
      </c>
      <c r="Y364" s="315" t="str">
        <f t="shared" si="19"/>
        <v/>
      </c>
      <c r="Z364" s="289"/>
      <c r="AA364" s="289" t="str">
        <f>VLOOKUP(A364,'[12]LA Data'!$A$35:$F$417,6,0)</f>
        <v>SW</v>
      </c>
    </row>
    <row r="365" spans="1:27" ht="15.75">
      <c r="A365" s="309" t="s">
        <v>225</v>
      </c>
      <c r="B365" s="309" t="s">
        <v>226</v>
      </c>
      <c r="C365" s="309" t="s">
        <v>39</v>
      </c>
      <c r="D365" s="316" t="s">
        <v>227</v>
      </c>
      <c r="E365" s="291">
        <f t="shared" si="20"/>
        <v>3.6285902728959996</v>
      </c>
      <c r="F365" s="291">
        <f>IF(VLOOKUP($A365,'[12]KI LA Data'!$A$6:$AF$698,F$2,0)/1000000&lt;0,"",VLOOKUP($A365,'[12]KI LA Data'!$A$6:$AF$698,F$2,0)/1000000)</f>
        <v>0.43347601997199997</v>
      </c>
      <c r="G365" s="291">
        <f>VLOOKUP($A365,'[12]KI LA Data'!$A$6:$AF$698,G$2,0)/1000000</f>
        <v>3.1951142529239998</v>
      </c>
      <c r="H365" s="291">
        <f>VLOOKUP($A365,'[12]KI LA Data'!$A$6:$AF$698,H$2,0)/1000000</f>
        <v>-8.4916030952669992</v>
      </c>
      <c r="I365" s="291">
        <f>VLOOKUP($A365,'[12]KI LA Data'!$A$6:$AF$698,I$2,0)/1000000</f>
        <v>2.9554806839547001</v>
      </c>
      <c r="J365" s="315">
        <f>VLOOKUP($A365,'[12]KI LA Data'!$A$6:$AF$702,J$2,0)</f>
        <v>0.5</v>
      </c>
      <c r="K365" s="317" t="str">
        <f>IF(F365="","",IFERROR(VLOOKUP($A365,'[12]KI LA Data'!$B$6:$AF$701,K$2-K$1,0)/1000000,IF($C365="SC",F365,"")))</f>
        <v/>
      </c>
      <c r="L365" s="291">
        <f>IF(F365="","",IFERROR(VLOOKUP($A365,'[12]KI LA Data'!$C$6:$AF$701,L$2-L$1,0)/1000000,IF($C365="SD",F365,"")))</f>
        <v>0.43347601997199997</v>
      </c>
      <c r="M365" s="317" t="str">
        <f>IF(F365="","",IFERROR(VLOOKUP($A365,'[12]KI LA Data'!$D$6:$AF$701,M$2-M$1,0)/1000000,""))</f>
        <v/>
      </c>
      <c r="N365" s="317" t="str">
        <f>IF(F365="","",IFERROR(VLOOKUP($A365,'[12]KI LA Data'!$E$6:$AF$701,N$2-N$1,0)/1000000,""))</f>
        <v/>
      </c>
      <c r="O365" s="315" t="str">
        <f>IF(F365="","",IFERROR(VLOOKUP($A365,'[12]KI LA Data'!$F$6:$AF$701,O$2-O$1,0)/1000000,""))</f>
        <v/>
      </c>
      <c r="P365" s="317" t="str">
        <f>IFERROR(VLOOKUP($A365,'[12]KI LA Data'!$B$6:$AF$701,P$2-P$1,0)/1000000,IF($C365="SC",G365,""))</f>
        <v/>
      </c>
      <c r="Q365" s="291">
        <f>IFERROR(VLOOKUP($A365,'[12]KI LA Data'!$C$6:$AF$701,Q$2-Q$1,0)/1000000,IF($C365="SD",G365,""))</f>
        <v>3.1951142529239998</v>
      </c>
      <c r="R365" s="317" t="str">
        <f>IFERROR(VLOOKUP($A365,'[12]KI LA Data'!$D$6:$AF$701,R$2-R$1,0)/1000000,"")</f>
        <v/>
      </c>
      <c r="S365" s="317" t="str">
        <f>IFERROR(VLOOKUP($A365,'[12]KI LA Data'!$E$6:$AF$701,S$2-S$1,0)/1000000,"")</f>
        <v/>
      </c>
      <c r="T365" s="315" t="str">
        <f>IFERROR(VLOOKUP($A365,'[12]KI LA Data'!$F$6:$AF$701,T$2-T$1,0)/1000000,"")</f>
        <v/>
      </c>
      <c r="U365" s="317" t="str">
        <f t="shared" ref="U365:Y391" si="21">IF(IF(K365="",0,K365)+IF(P365="",0,P365)=0,"",IF(K365="",0,K365)+IF(P365="",0,P365))</f>
        <v/>
      </c>
      <c r="V365" s="291">
        <f t="shared" si="21"/>
        <v>3.6285902728959996</v>
      </c>
      <c r="W365" s="317" t="str">
        <f t="shared" si="21"/>
        <v/>
      </c>
      <c r="X365" s="317" t="str">
        <f t="shared" si="21"/>
        <v/>
      </c>
      <c r="Y365" s="315" t="str">
        <f t="shared" si="21"/>
        <v/>
      </c>
      <c r="Z365" s="289"/>
      <c r="AA365" s="289" t="str">
        <f>VLOOKUP(A365,'[12]LA Data'!$A$35:$F$417,6,0)</f>
        <v>NW</v>
      </c>
    </row>
    <row r="366" spans="1:27" ht="15.75">
      <c r="A366" s="309" t="s">
        <v>273</v>
      </c>
      <c r="B366" s="309" t="s">
        <v>274</v>
      </c>
      <c r="C366" s="309" t="s">
        <v>39</v>
      </c>
      <c r="D366" s="316" t="s">
        <v>275</v>
      </c>
      <c r="E366" s="291">
        <f t="shared" si="20"/>
        <v>3.2843595746740002</v>
      </c>
      <c r="F366" s="291">
        <f>IF(VLOOKUP($A366,'[12]KI LA Data'!$A$6:$AF$698,F$2,0)/1000000&lt;0,"",VLOOKUP($A366,'[12]KI LA Data'!$A$6:$AF$698,F$2,0)/1000000)</f>
        <v>0.37074643403099999</v>
      </c>
      <c r="G366" s="291">
        <f>VLOOKUP($A366,'[12]KI LA Data'!$A$6:$AF$698,G$2,0)/1000000</f>
        <v>2.9136131406430001</v>
      </c>
      <c r="H366" s="291">
        <f>VLOOKUP($A366,'[12]KI LA Data'!$A$6:$AF$698,H$2,0)/1000000</f>
        <v>-3.4975398287799999</v>
      </c>
      <c r="I366" s="291">
        <f>VLOOKUP($A366,'[12]KI LA Data'!$A$6:$AF$698,I$2,0)/1000000</f>
        <v>2.6950921550947755</v>
      </c>
      <c r="J366" s="315">
        <f>VLOOKUP($A366,'[12]KI LA Data'!$A$6:$AF$702,J$2,0)</f>
        <v>0.5</v>
      </c>
      <c r="K366" s="317" t="str">
        <f>IF(F366="","",IFERROR(VLOOKUP($A366,'[12]KI LA Data'!$B$6:$AF$701,K$2-K$1,0)/1000000,IF($C366="SC",F366,"")))</f>
        <v/>
      </c>
      <c r="L366" s="291">
        <f>IF(F366="","",IFERROR(VLOOKUP($A366,'[12]KI LA Data'!$C$6:$AF$701,L$2-L$1,0)/1000000,IF($C366="SD",F366,"")))</f>
        <v>0.37074643403099999</v>
      </c>
      <c r="M366" s="317" t="str">
        <f>IF(F366="","",IFERROR(VLOOKUP($A366,'[12]KI LA Data'!$D$6:$AF$701,M$2-M$1,0)/1000000,""))</f>
        <v/>
      </c>
      <c r="N366" s="317" t="str">
        <f>IF(F366="","",IFERROR(VLOOKUP($A366,'[12]KI LA Data'!$E$6:$AF$701,N$2-N$1,0)/1000000,""))</f>
        <v/>
      </c>
      <c r="O366" s="315" t="str">
        <f>IF(F366="","",IFERROR(VLOOKUP($A366,'[12]KI LA Data'!$F$6:$AF$701,O$2-O$1,0)/1000000,""))</f>
        <v/>
      </c>
      <c r="P366" s="317" t="str">
        <f>IFERROR(VLOOKUP($A366,'[12]KI LA Data'!$B$6:$AF$701,P$2-P$1,0)/1000000,IF($C366="SC",G366,""))</f>
        <v/>
      </c>
      <c r="Q366" s="291">
        <f>IFERROR(VLOOKUP($A366,'[12]KI LA Data'!$C$6:$AF$701,Q$2-Q$1,0)/1000000,IF($C366="SD",G366,""))</f>
        <v>2.9136131406430001</v>
      </c>
      <c r="R366" s="317" t="str">
        <f>IFERROR(VLOOKUP($A366,'[12]KI LA Data'!$D$6:$AF$701,R$2-R$1,0)/1000000,"")</f>
        <v/>
      </c>
      <c r="S366" s="317" t="str">
        <f>IFERROR(VLOOKUP($A366,'[12]KI LA Data'!$E$6:$AF$701,S$2-S$1,0)/1000000,"")</f>
        <v/>
      </c>
      <c r="T366" s="315" t="str">
        <f>IFERROR(VLOOKUP($A366,'[12]KI LA Data'!$F$6:$AF$701,T$2-T$1,0)/1000000,"")</f>
        <v/>
      </c>
      <c r="U366" s="317" t="str">
        <f t="shared" si="21"/>
        <v/>
      </c>
      <c r="V366" s="291">
        <f t="shared" si="21"/>
        <v>3.2843595746740002</v>
      </c>
      <c r="W366" s="317" t="str">
        <f t="shared" si="21"/>
        <v/>
      </c>
      <c r="X366" s="317" t="str">
        <f t="shared" si="21"/>
        <v/>
      </c>
      <c r="Y366" s="315" t="str">
        <f t="shared" si="21"/>
        <v/>
      </c>
      <c r="Z366" s="289"/>
      <c r="AA366" s="289" t="str">
        <f>VLOOKUP(A366,'[12]LA Data'!$A$35:$F$417,6,0)</f>
        <v>EM</v>
      </c>
    </row>
    <row r="367" spans="1:27" ht="15.75">
      <c r="A367" s="309" t="s">
        <v>523</v>
      </c>
      <c r="B367" s="309" t="s">
        <v>524</v>
      </c>
      <c r="C367" s="309" t="s">
        <v>512</v>
      </c>
      <c r="D367" s="316" t="s">
        <v>525</v>
      </c>
      <c r="E367" s="291">
        <f t="shared" si="20"/>
        <v>53.097048572039995</v>
      </c>
      <c r="F367" s="291">
        <f>IF(VLOOKUP($A367,'[12]KI LA Data'!$A$6:$AF$698,F$2,0)/1000000&lt;0,"",VLOOKUP($A367,'[12]KI LA Data'!$A$6:$AF$698,F$2,0)/1000000)</f>
        <v>20.582370269657002</v>
      </c>
      <c r="G367" s="291">
        <f>VLOOKUP($A367,'[12]KI LA Data'!$A$6:$AF$698,G$2,0)/1000000</f>
        <v>32.514678302382997</v>
      </c>
      <c r="H367" s="291">
        <f>VLOOKUP($A367,'[12]KI LA Data'!$A$6:$AF$698,H$2,0)/1000000</f>
        <v>23.004147048309999</v>
      </c>
      <c r="I367" s="291">
        <f>VLOOKUP($A367,'[12]KI LA Data'!$A$6:$AF$698,I$2,0)/1000000</f>
        <v>30.076077429704274</v>
      </c>
      <c r="J367" s="315">
        <f>VLOOKUP($A367,'[12]KI LA Data'!$A$6:$AF$702,J$2,0)</f>
        <v>0</v>
      </c>
      <c r="K367" s="317" t="str">
        <f>IF(F367="","",IFERROR(VLOOKUP($A367,'[12]KI LA Data'!$B$6:$AF$701,K$2-K$1,0)/1000000,IF($C367="SC",F367,"")))</f>
        <v/>
      </c>
      <c r="L367" s="291" t="str">
        <f>IF(F367="","",IFERROR(VLOOKUP($A367,'[12]KI LA Data'!$C$6:$AF$701,L$2-L$1,0)/1000000,IF($C367="SD",F367,"")))</f>
        <v/>
      </c>
      <c r="M367" s="317">
        <f>IF(F367="","",IFERROR(VLOOKUP($A367,'[12]KI LA Data'!$D$6:$AF$701,M$2-M$1,0)/1000000,""))</f>
        <v>20.582370269657002</v>
      </c>
      <c r="N367" s="317" t="str">
        <f>IF(F367="","",IFERROR(VLOOKUP($A367,'[12]KI LA Data'!$E$6:$AF$701,N$2-N$1,0)/1000000,""))</f>
        <v/>
      </c>
      <c r="O367" s="315" t="str">
        <f>IF(F367="","",IFERROR(VLOOKUP($A367,'[12]KI LA Data'!$F$6:$AF$701,O$2-O$1,0)/1000000,""))</f>
        <v/>
      </c>
      <c r="P367" s="317" t="str">
        <f>IFERROR(VLOOKUP($A367,'[12]KI LA Data'!$B$6:$AF$701,P$2-P$1,0)/1000000,IF($C367="SC",G367,""))</f>
        <v/>
      </c>
      <c r="Q367" s="291" t="str">
        <f>IFERROR(VLOOKUP($A367,'[12]KI LA Data'!$C$6:$AF$701,Q$2-Q$1,0)/1000000,IF($C367="SD",G367,""))</f>
        <v/>
      </c>
      <c r="R367" s="317">
        <f>IFERROR(VLOOKUP($A367,'[12]KI LA Data'!$D$6:$AF$701,R$2-R$1,0)/1000000,"")</f>
        <v>32.514678302382997</v>
      </c>
      <c r="S367" s="317" t="str">
        <f>IFERROR(VLOOKUP($A367,'[12]KI LA Data'!$E$6:$AF$701,S$2-S$1,0)/1000000,"")</f>
        <v/>
      </c>
      <c r="T367" s="315" t="str">
        <f>IFERROR(VLOOKUP($A367,'[12]KI LA Data'!$F$6:$AF$701,T$2-T$1,0)/1000000,"")</f>
        <v/>
      </c>
      <c r="U367" s="317" t="str">
        <f t="shared" si="21"/>
        <v/>
      </c>
      <c r="V367" s="291" t="str">
        <f t="shared" si="21"/>
        <v/>
      </c>
      <c r="W367" s="317">
        <f t="shared" si="21"/>
        <v>53.097048572039995</v>
      </c>
      <c r="X367" s="317" t="str">
        <f t="shared" si="21"/>
        <v/>
      </c>
      <c r="Y367" s="315" t="str">
        <f t="shared" si="21"/>
        <v/>
      </c>
      <c r="Z367" s="289"/>
      <c r="AA367" s="289" t="str">
        <f>VLOOKUP(A367,'[12]LA Data'!$A$35:$F$417,6,0)</f>
        <v>WM</v>
      </c>
    </row>
    <row r="368" spans="1:27" ht="15.75">
      <c r="A368" s="309" t="s">
        <v>375</v>
      </c>
      <c r="B368" s="309" t="s">
        <v>376</v>
      </c>
      <c r="C368" s="309" t="s">
        <v>39</v>
      </c>
      <c r="D368" s="316" t="s">
        <v>377</v>
      </c>
      <c r="E368" s="291">
        <f t="shared" si="20"/>
        <v>2.4411517400269998</v>
      </c>
      <c r="F368" s="291">
        <f>IF(VLOOKUP($A368,'[12]KI LA Data'!$A$6:$AF$698,F$2,0)/1000000&lt;0,"",VLOOKUP($A368,'[12]KI LA Data'!$A$6:$AF$698,F$2,0)/1000000)</f>
        <v>0.372528554442</v>
      </c>
      <c r="G368" s="291">
        <f>VLOOKUP($A368,'[12]KI LA Data'!$A$6:$AF$698,G$2,0)/1000000</f>
        <v>2.0686231855849999</v>
      </c>
      <c r="H368" s="291">
        <f>VLOOKUP($A368,'[12]KI LA Data'!$A$6:$AF$698,H$2,0)/1000000</f>
        <v>-11.601485896982</v>
      </c>
      <c r="I368" s="291">
        <f>VLOOKUP($A368,'[12]KI LA Data'!$A$6:$AF$698,I$2,0)/1000000</f>
        <v>1.9134764466661252</v>
      </c>
      <c r="J368" s="315">
        <f>VLOOKUP($A368,'[12]KI LA Data'!$A$6:$AF$702,J$2,0)</f>
        <v>0.5</v>
      </c>
      <c r="K368" s="317" t="str">
        <f>IF(F368="","",IFERROR(VLOOKUP($A368,'[12]KI LA Data'!$B$6:$AF$701,K$2-K$1,0)/1000000,IF($C368="SC",F368,"")))</f>
        <v/>
      </c>
      <c r="L368" s="291">
        <f>IF(F368="","",IFERROR(VLOOKUP($A368,'[12]KI LA Data'!$C$6:$AF$701,L$2-L$1,0)/1000000,IF($C368="SD",F368,"")))</f>
        <v>0.372528554442</v>
      </c>
      <c r="M368" s="317" t="str">
        <f>IF(F368="","",IFERROR(VLOOKUP($A368,'[12]KI LA Data'!$D$6:$AF$701,M$2-M$1,0)/1000000,""))</f>
        <v/>
      </c>
      <c r="N368" s="317" t="str">
        <f>IF(F368="","",IFERROR(VLOOKUP($A368,'[12]KI LA Data'!$E$6:$AF$701,N$2-N$1,0)/1000000,""))</f>
        <v/>
      </c>
      <c r="O368" s="315" t="str">
        <f>IF(F368="","",IFERROR(VLOOKUP($A368,'[12]KI LA Data'!$F$6:$AF$701,O$2-O$1,0)/1000000,""))</f>
        <v/>
      </c>
      <c r="P368" s="317" t="str">
        <f>IFERROR(VLOOKUP($A368,'[12]KI LA Data'!$B$6:$AF$701,P$2-P$1,0)/1000000,IF($C368="SC",G368,""))</f>
        <v/>
      </c>
      <c r="Q368" s="291">
        <f>IFERROR(VLOOKUP($A368,'[12]KI LA Data'!$C$6:$AF$701,Q$2-Q$1,0)/1000000,IF($C368="SD",G368,""))</f>
        <v>2.0686231855849999</v>
      </c>
      <c r="R368" s="317" t="str">
        <f>IFERROR(VLOOKUP($A368,'[12]KI LA Data'!$D$6:$AF$701,R$2-R$1,0)/1000000,"")</f>
        <v/>
      </c>
      <c r="S368" s="317" t="str">
        <f>IFERROR(VLOOKUP($A368,'[12]KI LA Data'!$E$6:$AF$701,S$2-S$1,0)/1000000,"")</f>
        <v/>
      </c>
      <c r="T368" s="315" t="str">
        <f>IFERROR(VLOOKUP($A368,'[12]KI LA Data'!$F$6:$AF$701,T$2-T$1,0)/1000000,"")</f>
        <v/>
      </c>
      <c r="U368" s="317" t="str">
        <f t="shared" si="21"/>
        <v/>
      </c>
      <c r="V368" s="291">
        <f t="shared" si="21"/>
        <v>2.4411517400269998</v>
      </c>
      <c r="W368" s="317" t="str">
        <f t="shared" si="21"/>
        <v/>
      </c>
      <c r="X368" s="317" t="str">
        <f t="shared" si="21"/>
        <v/>
      </c>
      <c r="Y368" s="315" t="str">
        <f t="shared" si="21"/>
        <v/>
      </c>
      <c r="Z368" s="289"/>
      <c r="AA368" s="289" t="str">
        <f>VLOOKUP(A368,'[12]LA Data'!$A$35:$F$417,6,0)</f>
        <v>SE</v>
      </c>
    </row>
    <row r="369" spans="1:27" ht="15.75">
      <c r="A369" s="309" t="s">
        <v>387</v>
      </c>
      <c r="B369" s="309" t="s">
        <v>388</v>
      </c>
      <c r="C369" s="309" t="s">
        <v>39</v>
      </c>
      <c r="D369" s="316" t="s">
        <v>389</v>
      </c>
      <c r="E369" s="291">
        <f t="shared" si="20"/>
        <v>1.3294942686040001</v>
      </c>
      <c r="F369" s="291">
        <f>IF(VLOOKUP($A369,'[12]KI LA Data'!$A$6:$AF$698,F$2,0)/1000000&lt;0,"",VLOOKUP($A369,'[12]KI LA Data'!$A$6:$AF$698,F$2,0)/1000000)</f>
        <v>0.17019293025999999</v>
      </c>
      <c r="G369" s="291">
        <f>VLOOKUP($A369,'[12]KI LA Data'!$A$6:$AF$698,G$2,0)/1000000</f>
        <v>1.1593013383440001</v>
      </c>
      <c r="H369" s="291">
        <f>VLOOKUP($A369,'[12]KI LA Data'!$A$6:$AF$698,H$2,0)/1000000</f>
        <v>-6.2532821608160001</v>
      </c>
      <c r="I369" s="291">
        <f>VLOOKUP($A369,'[12]KI LA Data'!$A$6:$AF$698,I$2,0)/1000000</f>
        <v>1.0723537379682002</v>
      </c>
      <c r="J369" s="315">
        <f>VLOOKUP($A369,'[12]KI LA Data'!$A$6:$AF$702,J$2,0)</f>
        <v>0.5</v>
      </c>
      <c r="K369" s="317" t="str">
        <f>IF(F369="","",IFERROR(VLOOKUP($A369,'[12]KI LA Data'!$B$6:$AF$701,K$2-K$1,0)/1000000,IF($C369="SC",F369,"")))</f>
        <v/>
      </c>
      <c r="L369" s="291">
        <f>IF(F369="","",IFERROR(VLOOKUP($A369,'[12]KI LA Data'!$C$6:$AF$701,L$2-L$1,0)/1000000,IF($C369="SD",F369,"")))</f>
        <v>0.17019293025999999</v>
      </c>
      <c r="M369" s="317" t="str">
        <f>IF(F369="","",IFERROR(VLOOKUP($A369,'[12]KI LA Data'!$D$6:$AF$701,M$2-M$1,0)/1000000,""))</f>
        <v/>
      </c>
      <c r="N369" s="317" t="str">
        <f>IF(F369="","",IFERROR(VLOOKUP($A369,'[12]KI LA Data'!$E$6:$AF$701,N$2-N$1,0)/1000000,""))</f>
        <v/>
      </c>
      <c r="O369" s="315" t="str">
        <f>IF(F369="","",IFERROR(VLOOKUP($A369,'[12]KI LA Data'!$F$6:$AF$701,O$2-O$1,0)/1000000,""))</f>
        <v/>
      </c>
      <c r="P369" s="317" t="str">
        <f>IFERROR(VLOOKUP($A369,'[12]KI LA Data'!$B$6:$AF$701,P$2-P$1,0)/1000000,IF($C369="SC",G369,""))</f>
        <v/>
      </c>
      <c r="Q369" s="291">
        <f>IFERROR(VLOOKUP($A369,'[12]KI LA Data'!$C$6:$AF$701,Q$2-Q$1,0)/1000000,IF($C369="SD",G369,""))</f>
        <v>1.1593013383440001</v>
      </c>
      <c r="R369" s="317" t="str">
        <f>IFERROR(VLOOKUP($A369,'[12]KI LA Data'!$D$6:$AF$701,R$2-R$1,0)/1000000,"")</f>
        <v/>
      </c>
      <c r="S369" s="317" t="str">
        <f>IFERROR(VLOOKUP($A369,'[12]KI LA Data'!$E$6:$AF$701,S$2-S$1,0)/1000000,"")</f>
        <v/>
      </c>
      <c r="T369" s="315" t="str">
        <f>IFERROR(VLOOKUP($A369,'[12]KI LA Data'!$F$6:$AF$701,T$2-T$1,0)/1000000,"")</f>
        <v/>
      </c>
      <c r="U369" s="317" t="str">
        <f t="shared" si="21"/>
        <v/>
      </c>
      <c r="V369" s="291">
        <f t="shared" si="21"/>
        <v>1.3294942686040001</v>
      </c>
      <c r="W369" s="317" t="str">
        <f t="shared" si="21"/>
        <v/>
      </c>
      <c r="X369" s="317" t="str">
        <f t="shared" si="21"/>
        <v/>
      </c>
      <c r="Y369" s="315" t="str">
        <f t="shared" si="21"/>
        <v/>
      </c>
      <c r="Z369" s="289"/>
      <c r="AA369" s="289" t="str">
        <f>VLOOKUP(A369,'[12]LA Data'!$A$35:$F$417,6,0)</f>
        <v>SW</v>
      </c>
    </row>
    <row r="370" spans="1:27" ht="15.75">
      <c r="A370" s="309" t="s">
        <v>762</v>
      </c>
      <c r="B370" s="309" t="s">
        <v>763</v>
      </c>
      <c r="C370" s="309" t="s">
        <v>730</v>
      </c>
      <c r="D370" s="316" t="s">
        <v>764</v>
      </c>
      <c r="E370" s="291">
        <f t="shared" si="20"/>
        <v>88.518856602566999</v>
      </c>
      <c r="F370" s="291">
        <f>IF(VLOOKUP($A370,'[12]KI LA Data'!$A$6:$AF$698,F$2,0)/1000000&lt;0,"",VLOOKUP($A370,'[12]KI LA Data'!$A$6:$AF$698,F$2,0)/1000000)</f>
        <v>12.122186075030999</v>
      </c>
      <c r="G370" s="291">
        <f>VLOOKUP($A370,'[12]KI LA Data'!$A$6:$AF$698,G$2,0)/1000000</f>
        <v>76.396670527536003</v>
      </c>
      <c r="H370" s="291">
        <f>VLOOKUP($A370,'[12]KI LA Data'!$A$6:$AF$698,H$2,0)/1000000</f>
        <v>44.008359687237999</v>
      </c>
      <c r="I370" s="291">
        <f>VLOOKUP($A370,'[12]KI LA Data'!$A$6:$AF$698,I$2,0)/1000000</f>
        <v>70.666920237970814</v>
      </c>
      <c r="J370" s="315">
        <f>VLOOKUP($A370,'[12]KI LA Data'!$A$6:$AF$702,J$2,0)</f>
        <v>0</v>
      </c>
      <c r="K370" s="317">
        <f>IF(F370="","",IFERROR(VLOOKUP($A370,'[12]KI LA Data'!$B$6:$AF$701,K$2-K$1,0)/1000000,IF($C370="SC",F370,"")))</f>
        <v>10.035821969173</v>
      </c>
      <c r="L370" s="291" t="str">
        <f>IF(F370="","",IFERROR(VLOOKUP($A370,'[12]KI LA Data'!$C$6:$AF$701,L$2-L$1,0)/1000000,IF($C370="SD",F370,"")))</f>
        <v/>
      </c>
      <c r="M370" s="317">
        <f>IF(F370="","",IFERROR(VLOOKUP($A370,'[12]KI LA Data'!$D$6:$AF$701,M$2-M$1,0)/1000000,""))</f>
        <v>2.0863641058579998</v>
      </c>
      <c r="N370" s="317" t="str">
        <f>IF(F370="","",IFERROR(VLOOKUP($A370,'[12]KI LA Data'!$E$6:$AF$701,N$2-N$1,0)/1000000,""))</f>
        <v/>
      </c>
      <c r="O370" s="315" t="str">
        <f>IF(F370="","",IFERROR(VLOOKUP($A370,'[12]KI LA Data'!$F$6:$AF$701,O$2-O$1,0)/1000000,""))</f>
        <v/>
      </c>
      <c r="P370" s="317">
        <f>IFERROR(VLOOKUP($A370,'[12]KI LA Data'!$B$6:$AF$701,P$2-P$1,0)/1000000,IF($C370="SC",G370,""))</f>
        <v>71.057937244661005</v>
      </c>
      <c r="Q370" s="291" t="str">
        <f>IFERROR(VLOOKUP($A370,'[12]KI LA Data'!$C$6:$AF$701,Q$2-Q$1,0)/1000000,IF($C370="SD",G370,""))</f>
        <v/>
      </c>
      <c r="R370" s="317">
        <f>IFERROR(VLOOKUP($A370,'[12]KI LA Data'!$D$6:$AF$701,R$2-R$1,0)/1000000,"")</f>
        <v>5.3387332828740002</v>
      </c>
      <c r="S370" s="317" t="str">
        <f>IFERROR(VLOOKUP($A370,'[12]KI LA Data'!$E$6:$AF$701,S$2-S$1,0)/1000000,"")</f>
        <v/>
      </c>
      <c r="T370" s="315" t="str">
        <f>IFERROR(VLOOKUP($A370,'[12]KI LA Data'!$F$6:$AF$701,T$2-T$1,0)/1000000,"")</f>
        <v/>
      </c>
      <c r="U370" s="317">
        <f t="shared" si="21"/>
        <v>81.093759213834005</v>
      </c>
      <c r="V370" s="291" t="str">
        <f t="shared" si="21"/>
        <v/>
      </c>
      <c r="W370" s="317">
        <f t="shared" si="21"/>
        <v>7.4250973887320004</v>
      </c>
      <c r="X370" s="317" t="str">
        <f t="shared" si="21"/>
        <v/>
      </c>
      <c r="Y370" s="315" t="str">
        <f t="shared" si="21"/>
        <v/>
      </c>
      <c r="Z370" s="289"/>
      <c r="AA370" s="289" t="str">
        <f>VLOOKUP(A370,'[12]LA Data'!$A$35:$F$417,6,0)</f>
        <v>SE</v>
      </c>
    </row>
    <row r="371" spans="1:27" ht="15.75">
      <c r="A371" s="309" t="s">
        <v>526</v>
      </c>
      <c r="B371" s="309" t="s">
        <v>527</v>
      </c>
      <c r="C371" s="309" t="s">
        <v>512</v>
      </c>
      <c r="D371" s="316" t="s">
        <v>528</v>
      </c>
      <c r="E371" s="291">
        <f t="shared" si="20"/>
        <v>38.513032802030999</v>
      </c>
      <c r="F371" s="291">
        <f>IF(VLOOKUP($A371,'[12]KI LA Data'!$A$6:$AF$698,F$2,0)/1000000&lt;0,"",VLOOKUP($A371,'[12]KI LA Data'!$A$6:$AF$698,F$2,0)/1000000)</f>
        <v>14.669803942600002</v>
      </c>
      <c r="G371" s="291">
        <f>VLOOKUP($A371,'[12]KI LA Data'!$A$6:$AF$698,G$2,0)/1000000</f>
        <v>23.843228859430997</v>
      </c>
      <c r="H371" s="291">
        <f>VLOOKUP($A371,'[12]KI LA Data'!$A$6:$AF$698,H$2,0)/1000000</f>
        <v>16.293090813165001</v>
      </c>
      <c r="I371" s="291">
        <f>VLOOKUP($A371,'[12]KI LA Data'!$A$6:$AF$698,I$2,0)/1000000</f>
        <v>22.054986694973675</v>
      </c>
      <c r="J371" s="315">
        <f>VLOOKUP($A371,'[12]KI LA Data'!$A$6:$AF$702,J$2,0)</f>
        <v>0</v>
      </c>
      <c r="K371" s="317" t="str">
        <f>IF(F371="","",IFERROR(VLOOKUP($A371,'[12]KI LA Data'!$B$6:$AF$701,K$2-K$1,0)/1000000,IF($C371="SC",F371,"")))</f>
        <v/>
      </c>
      <c r="L371" s="291" t="str">
        <f>IF(F371="","",IFERROR(VLOOKUP($A371,'[12]KI LA Data'!$C$6:$AF$701,L$2-L$1,0)/1000000,IF($C371="SD",F371,"")))</f>
        <v/>
      </c>
      <c r="M371" s="317">
        <f>IF(F371="","",IFERROR(VLOOKUP($A371,'[12]KI LA Data'!$D$6:$AF$701,M$2-M$1,0)/1000000,""))</f>
        <v>14.669803942600002</v>
      </c>
      <c r="N371" s="317" t="str">
        <f>IF(F371="","",IFERROR(VLOOKUP($A371,'[12]KI LA Data'!$E$6:$AF$701,N$2-N$1,0)/1000000,""))</f>
        <v/>
      </c>
      <c r="O371" s="315" t="str">
        <f>IF(F371="","",IFERROR(VLOOKUP($A371,'[12]KI LA Data'!$F$6:$AF$701,O$2-O$1,0)/1000000,""))</f>
        <v/>
      </c>
      <c r="P371" s="317" t="str">
        <f>IFERROR(VLOOKUP($A371,'[12]KI LA Data'!$B$6:$AF$701,P$2-P$1,0)/1000000,IF($C371="SC",G371,""))</f>
        <v/>
      </c>
      <c r="Q371" s="291" t="str">
        <f>IFERROR(VLOOKUP($A371,'[12]KI LA Data'!$C$6:$AF$701,Q$2-Q$1,0)/1000000,IF($C371="SD",G371,""))</f>
        <v/>
      </c>
      <c r="R371" s="317">
        <f>IFERROR(VLOOKUP($A371,'[12]KI LA Data'!$D$6:$AF$701,R$2-R$1,0)/1000000,"")</f>
        <v>23.843228859430997</v>
      </c>
      <c r="S371" s="317" t="str">
        <f>IFERROR(VLOOKUP($A371,'[12]KI LA Data'!$E$6:$AF$701,S$2-S$1,0)/1000000,"")</f>
        <v/>
      </c>
      <c r="T371" s="315" t="str">
        <f>IFERROR(VLOOKUP($A371,'[12]KI LA Data'!$F$6:$AF$701,T$2-T$1,0)/1000000,"")</f>
        <v/>
      </c>
      <c r="U371" s="317" t="str">
        <f t="shared" si="21"/>
        <v/>
      </c>
      <c r="V371" s="291" t="str">
        <f t="shared" si="21"/>
        <v/>
      </c>
      <c r="W371" s="317">
        <f t="shared" si="21"/>
        <v>38.513032802030999</v>
      </c>
      <c r="X371" s="317" t="str">
        <f t="shared" si="21"/>
        <v/>
      </c>
      <c r="Y371" s="315" t="str">
        <f t="shared" si="21"/>
        <v/>
      </c>
      <c r="Z371" s="289"/>
      <c r="AA371" s="289" t="str">
        <f>VLOOKUP(A371,'[12]LA Data'!$A$35:$F$417,6,0)</f>
        <v>YH</v>
      </c>
    </row>
    <row r="372" spans="1:27" ht="15.75">
      <c r="A372" s="309" t="s">
        <v>661</v>
      </c>
      <c r="B372" s="309" t="s">
        <v>662</v>
      </c>
      <c r="C372" s="309" t="s">
        <v>626</v>
      </c>
      <c r="D372" s="316" t="s">
        <v>663</v>
      </c>
      <c r="E372" s="291">
        <f t="shared" si="20"/>
        <v>125.21879780841499</v>
      </c>
      <c r="F372" s="291">
        <f>IF(VLOOKUP($A372,'[12]KI LA Data'!$A$6:$AF$698,F$2,0)/1000000&lt;0,"",VLOOKUP($A372,'[12]KI LA Data'!$A$6:$AF$698,F$2,0)/1000000)</f>
        <v>38.098078819847998</v>
      </c>
      <c r="G372" s="291">
        <f>VLOOKUP($A372,'[12]KI LA Data'!$A$6:$AF$698,G$2,0)/1000000</f>
        <v>87.120718988566992</v>
      </c>
      <c r="H372" s="291">
        <f>VLOOKUP($A372,'[12]KI LA Data'!$A$6:$AF$698,H$2,0)/1000000</f>
        <v>-555.77497765530507</v>
      </c>
      <c r="I372" s="291">
        <f>VLOOKUP($A372,'[12]KI LA Data'!$A$6:$AF$698,I$2,0)/1000000</f>
        <v>80.586665064424466</v>
      </c>
      <c r="J372" s="315">
        <f>VLOOKUP($A372,'[12]KI LA Data'!$A$6:$AF$702,J$2,0)</f>
        <v>0.5</v>
      </c>
      <c r="K372" s="317">
        <f>IF(F372="","",IFERROR(VLOOKUP($A372,'[12]KI LA Data'!$B$6:$AF$701,K$2-K$1,0)/1000000,IF($C372="SC",F372,"")))</f>
        <v>25.472018532442998</v>
      </c>
      <c r="L372" s="291">
        <f>IF(F372="","",IFERROR(VLOOKUP($A372,'[12]KI LA Data'!$C$6:$AF$701,L$2-L$1,0)/1000000,IF($C372="SD",F372,"")))</f>
        <v>12.626060287404998</v>
      </c>
      <c r="M372" s="317" t="str">
        <f>IF(F372="","",IFERROR(VLOOKUP($A372,'[12]KI LA Data'!$D$6:$AF$701,M$2-M$1,0)/1000000,""))</f>
        <v/>
      </c>
      <c r="N372" s="317" t="str">
        <f>IF(F372="","",IFERROR(VLOOKUP($A372,'[12]KI LA Data'!$E$6:$AF$701,N$2-N$1,0)/1000000,""))</f>
        <v/>
      </c>
      <c r="O372" s="315" t="str">
        <f>IF(F372="","",IFERROR(VLOOKUP($A372,'[12]KI LA Data'!$F$6:$AF$701,O$2-O$1,0)/1000000,""))</f>
        <v/>
      </c>
      <c r="P372" s="317">
        <f>IFERROR(VLOOKUP($A372,'[12]KI LA Data'!$B$6:$AF$701,P$2-P$1,0)/1000000,IF($C372="SC",G372,""))</f>
        <v>51.422490475837002</v>
      </c>
      <c r="Q372" s="291">
        <f>IFERROR(VLOOKUP($A372,'[12]KI LA Data'!$C$6:$AF$701,Q$2-Q$1,0)/1000000,IF($C372="SD",G372,""))</f>
        <v>35.698228512728996</v>
      </c>
      <c r="R372" s="317" t="str">
        <f>IFERROR(VLOOKUP($A372,'[12]KI LA Data'!$D$6:$AF$701,R$2-R$1,0)/1000000,"")</f>
        <v/>
      </c>
      <c r="S372" s="317" t="str">
        <f>IFERROR(VLOOKUP($A372,'[12]KI LA Data'!$E$6:$AF$701,S$2-S$1,0)/1000000,"")</f>
        <v/>
      </c>
      <c r="T372" s="315" t="str">
        <f>IFERROR(VLOOKUP($A372,'[12]KI LA Data'!$F$6:$AF$701,T$2-T$1,0)/1000000,"")</f>
        <v/>
      </c>
      <c r="U372" s="317">
        <f t="shared" si="21"/>
        <v>76.894509008279996</v>
      </c>
      <c r="V372" s="291">
        <f t="shared" si="21"/>
        <v>48.324288800133992</v>
      </c>
      <c r="W372" s="317" t="str">
        <f t="shared" si="21"/>
        <v/>
      </c>
      <c r="X372" s="317" t="str">
        <f t="shared" si="21"/>
        <v/>
      </c>
      <c r="Y372" s="315" t="str">
        <f t="shared" si="21"/>
        <v/>
      </c>
      <c r="Z372" s="289"/>
      <c r="AA372" s="289" t="str">
        <f>VLOOKUP(A372,'[12]LA Data'!$A$35:$F$417,6,0)</f>
        <v>L</v>
      </c>
    </row>
    <row r="373" spans="1:27" ht="15.75">
      <c r="A373" s="309" t="s">
        <v>1077</v>
      </c>
      <c r="B373" s="309" t="s">
        <v>1078</v>
      </c>
      <c r="C373" s="309" t="s">
        <v>39</v>
      </c>
      <c r="D373" s="316" t="s">
        <v>1079</v>
      </c>
      <c r="E373" s="291">
        <f t="shared" si="20"/>
        <v>1.96562602591</v>
      </c>
      <c r="F373" s="291">
        <v>0</v>
      </c>
      <c r="G373" s="291">
        <f>VLOOKUP($A373,'[12]KI LA Data'!$A$6:$AF$698,G$2,0)/1000000</f>
        <v>1.96562602591</v>
      </c>
      <c r="H373" s="291">
        <f>VLOOKUP($A373,'[12]KI LA Data'!$A$6:$AF$698,H$2,0)/1000000</f>
        <v>-4.7065412178870005</v>
      </c>
      <c r="I373" s="291">
        <f>VLOOKUP($A373,'[12]KI LA Data'!$A$6:$AF$698,I$2,0)/1000000</f>
        <v>1.8182040739667502</v>
      </c>
      <c r="J373" s="315">
        <f>VLOOKUP($A373,'[12]KI LA Data'!$A$6:$AF$702,J$2,0)</f>
        <v>0.5</v>
      </c>
      <c r="K373" s="317" t="str">
        <f>IF(F373="","",IFERROR(VLOOKUP($A373,'[12]KI LA Data'!$B$6:$AF$701,K$2-K$1,0)/1000000,IF($C373="SC",F373,"")))</f>
        <v/>
      </c>
      <c r="L373" s="291">
        <f>IF(F373="","",IFERROR(VLOOKUP($A373,'[12]KI LA Data'!$C$6:$AF$701,L$2-L$1,0)/1000000,IF($C373="SD",F373,"")))</f>
        <v>0</v>
      </c>
      <c r="M373" s="317" t="str">
        <f>IF(F373="","",IFERROR(VLOOKUP($A373,'[12]KI LA Data'!$D$6:$AF$701,M$2-M$1,0)/1000000,""))</f>
        <v/>
      </c>
      <c r="N373" s="317" t="str">
        <f>IF(F373="","",IFERROR(VLOOKUP($A373,'[12]KI LA Data'!$E$6:$AF$701,N$2-N$1,0)/1000000,""))</f>
        <v/>
      </c>
      <c r="O373" s="315" t="str">
        <f>IF(F373="","",IFERROR(VLOOKUP($A373,'[12]KI LA Data'!$F$6:$AF$701,O$2-O$1,0)/1000000,""))</f>
        <v/>
      </c>
      <c r="P373" s="317" t="str">
        <f>IFERROR(VLOOKUP($A373,'[12]KI LA Data'!$B$6:$AF$701,P$2-P$1,0)/1000000,IF($C373="SC",G373,""))</f>
        <v/>
      </c>
      <c r="Q373" s="291">
        <f>IFERROR(VLOOKUP($A373,'[12]KI LA Data'!$C$6:$AF$701,Q$2-Q$1,0)/1000000,IF($C373="SD",G373,""))</f>
        <v>1.96562602591</v>
      </c>
      <c r="R373" s="317" t="str">
        <f>IFERROR(VLOOKUP($A373,'[12]KI LA Data'!$D$6:$AF$701,R$2-R$1,0)/1000000,"")</f>
        <v/>
      </c>
      <c r="S373" s="317" t="str">
        <f>IFERROR(VLOOKUP($A373,'[12]KI LA Data'!$E$6:$AF$701,S$2-S$1,0)/1000000,"")</f>
        <v/>
      </c>
      <c r="T373" s="315" t="str">
        <f>IFERROR(VLOOKUP($A373,'[12]KI LA Data'!$F$6:$AF$701,T$2-T$1,0)/1000000,"")</f>
        <v/>
      </c>
      <c r="U373" s="317" t="str">
        <f t="shared" si="21"/>
        <v/>
      </c>
      <c r="V373" s="291">
        <f t="shared" si="21"/>
        <v>1.96562602591</v>
      </c>
      <c r="W373" s="317" t="str">
        <f t="shared" si="21"/>
        <v/>
      </c>
      <c r="X373" s="317" t="str">
        <f t="shared" si="21"/>
        <v/>
      </c>
      <c r="Y373" s="315" t="str">
        <f t="shared" si="21"/>
        <v/>
      </c>
      <c r="Z373" s="289"/>
      <c r="AA373" s="289" t="str">
        <f>VLOOKUP(A373,'[12]LA Data'!$A$35:$F$417,6,0)</f>
        <v>SW</v>
      </c>
    </row>
    <row r="374" spans="1:27" ht="15.75">
      <c r="A374" s="309" t="s">
        <v>557</v>
      </c>
      <c r="B374" s="309" t="s">
        <v>558</v>
      </c>
      <c r="C374" s="309" t="s">
        <v>531</v>
      </c>
      <c r="D374" s="316" t="s">
        <v>559</v>
      </c>
      <c r="E374" s="291">
        <f t="shared" si="20"/>
        <v>91.917681901652003</v>
      </c>
      <c r="F374" s="291">
        <f>IF(VLOOKUP($A374,'[12]KI LA Data'!$A$6:$AF$698,F$2,0)/1000000&lt;0,"",VLOOKUP($A374,'[12]KI LA Data'!$A$6:$AF$698,F$2,0)/1000000)</f>
        <v>23.871864285097001</v>
      </c>
      <c r="G374" s="291">
        <f>VLOOKUP($A374,'[12]KI LA Data'!$A$6:$AF$698,G$2,0)/1000000</f>
        <v>68.045817616554999</v>
      </c>
      <c r="H374" s="291">
        <f>VLOOKUP($A374,'[12]KI LA Data'!$A$6:$AF$698,H$2,0)/1000000</f>
        <v>31.255779100561998</v>
      </c>
      <c r="I374" s="291">
        <f>VLOOKUP($A374,'[12]KI LA Data'!$A$6:$AF$698,I$2,0)/1000000</f>
        <v>62.942381295313382</v>
      </c>
      <c r="J374" s="315">
        <f>VLOOKUP($A374,'[12]KI LA Data'!$A$6:$AF$702,J$2,0)</f>
        <v>0</v>
      </c>
      <c r="K374" s="317">
        <f>IF(F374="","",IFERROR(VLOOKUP($A374,'[12]KI LA Data'!$B$6:$AF$701,K$2-K$1,0)/1000000,IF($C374="SC",F374,"")))</f>
        <v>22.185696187851001</v>
      </c>
      <c r="L374" s="291">
        <f>IF(F374="","",IFERROR(VLOOKUP($A374,'[12]KI LA Data'!$C$6:$AF$701,L$2-L$1,0)/1000000,IF($C374="SD",F374,"")))</f>
        <v>1.6861680972450002</v>
      </c>
      <c r="M374" s="317" t="str">
        <f>IF(F374="","",IFERROR(VLOOKUP($A374,'[12]KI LA Data'!$D$6:$AF$701,M$2-M$1,0)/1000000,""))</f>
        <v/>
      </c>
      <c r="N374" s="317" t="str">
        <f>IF(F374="","",IFERROR(VLOOKUP($A374,'[12]KI LA Data'!$E$6:$AF$701,N$2-N$1,0)/1000000,""))</f>
        <v/>
      </c>
      <c r="O374" s="315" t="str">
        <f>IF(F374="","",IFERROR(VLOOKUP($A374,'[12]KI LA Data'!$F$6:$AF$701,O$2-O$1,0)/1000000,""))</f>
        <v/>
      </c>
      <c r="P374" s="317">
        <f>IFERROR(VLOOKUP($A374,'[12]KI LA Data'!$B$6:$AF$701,P$2-P$1,0)/1000000,IF($C374="SC",G374,""))</f>
        <v>57.619772343431002</v>
      </c>
      <c r="Q374" s="291">
        <f>IFERROR(VLOOKUP($A374,'[12]KI LA Data'!$C$6:$AF$701,Q$2-Q$1,0)/1000000,IF($C374="SD",G374,""))</f>
        <v>10.426045273124</v>
      </c>
      <c r="R374" s="317" t="str">
        <f>IFERROR(VLOOKUP($A374,'[12]KI LA Data'!$D$6:$AF$701,R$2-R$1,0)/1000000,"")</f>
        <v/>
      </c>
      <c r="S374" s="317" t="str">
        <f>IFERROR(VLOOKUP($A374,'[12]KI LA Data'!$E$6:$AF$701,S$2-S$1,0)/1000000,"")</f>
        <v/>
      </c>
      <c r="T374" s="315" t="str">
        <f>IFERROR(VLOOKUP($A374,'[12]KI LA Data'!$F$6:$AF$701,T$2-T$1,0)/1000000,"")</f>
        <v/>
      </c>
      <c r="U374" s="317">
        <f t="shared" si="21"/>
        <v>79.805468531282003</v>
      </c>
      <c r="V374" s="291">
        <f t="shared" si="21"/>
        <v>12.112213370369</v>
      </c>
      <c r="W374" s="317" t="str">
        <f t="shared" si="21"/>
        <v/>
      </c>
      <c r="X374" s="317" t="str">
        <f t="shared" si="21"/>
        <v/>
      </c>
      <c r="Y374" s="315" t="str">
        <f t="shared" si="21"/>
        <v/>
      </c>
      <c r="Z374" s="289"/>
      <c r="AA374" s="289" t="str">
        <f>VLOOKUP(A374,'[12]LA Data'!$A$35:$F$417,6,0)</f>
        <v>NW</v>
      </c>
    </row>
    <row r="375" spans="1:27" ht="15.75">
      <c r="A375" s="309" t="s">
        <v>1038</v>
      </c>
      <c r="B375" s="309" t="s">
        <v>1039</v>
      </c>
      <c r="C375" s="309" t="s">
        <v>726</v>
      </c>
      <c r="D375" s="316" t="s">
        <v>1040</v>
      </c>
      <c r="E375" s="291">
        <f t="shared" si="20"/>
        <v>63.846665744636994</v>
      </c>
      <c r="F375" s="291">
        <f>IF(VLOOKUP($A375,'[12]KI LA Data'!$A$6:$AF$698,F$2,0)/1000000&lt;0,"",VLOOKUP($A375,'[12]KI LA Data'!$A$6:$AF$698,F$2,0)/1000000)</f>
        <v>8.046086799047</v>
      </c>
      <c r="G375" s="291">
        <f>VLOOKUP($A375,'[12]KI LA Data'!$A$6:$AF$698,G$2,0)/1000000</f>
        <v>55.800578945589997</v>
      </c>
      <c r="H375" s="291">
        <f>VLOOKUP($A375,'[12]KI LA Data'!$A$6:$AF$698,H$2,0)/1000000</f>
        <v>-14.081286081951999</v>
      </c>
      <c r="I375" s="291">
        <f>VLOOKUP($A375,'[12]KI LA Data'!$A$6:$AF$698,I$2,0)/1000000</f>
        <v>51.615535524670747</v>
      </c>
      <c r="J375" s="315">
        <f>VLOOKUP($A375,'[12]KI LA Data'!$A$6:$AF$702,J$2,0)</f>
        <v>0.20150100000000001</v>
      </c>
      <c r="K375" s="317">
        <f>IF(F375="","",IFERROR(VLOOKUP($A375,'[12]KI LA Data'!$B$6:$AF$701,K$2-K$1,0)/1000000,IF($C375="SC",F375,"")))</f>
        <v>9.5755166238770002</v>
      </c>
      <c r="L375" s="291">
        <f>IF(F375="","",IFERROR(VLOOKUP($A375,'[12]KI LA Data'!$C$6:$AF$701,L$2-L$1,0)/1000000,IF($C375="SD",F375,"")))</f>
        <v>-1.52942982483</v>
      </c>
      <c r="M375" s="317" t="str">
        <f>IF(F375="","",IFERROR(VLOOKUP($A375,'[12]KI LA Data'!$D$6:$AF$701,M$2-M$1,0)/1000000,""))</f>
        <v/>
      </c>
      <c r="N375" s="317" t="str">
        <f>IF(F375="","",IFERROR(VLOOKUP($A375,'[12]KI LA Data'!$E$6:$AF$701,N$2-N$1,0)/1000000,""))</f>
        <v/>
      </c>
      <c r="O375" s="315" t="str">
        <f>IF(F375="","",IFERROR(VLOOKUP($A375,'[12]KI LA Data'!$F$6:$AF$701,O$2-O$1,0)/1000000,""))</f>
        <v/>
      </c>
      <c r="P375" s="317">
        <f>IFERROR(VLOOKUP($A375,'[12]KI LA Data'!$B$6:$AF$701,P$2-P$1,0)/1000000,IF($C375="SC",G375,""))</f>
        <v>45.093098298881003</v>
      </c>
      <c r="Q375" s="291">
        <f>IFERROR(VLOOKUP($A375,'[12]KI LA Data'!$C$6:$AF$701,Q$2-Q$1,0)/1000000,IF($C375="SD",G375,""))</f>
        <v>10.707480646709001</v>
      </c>
      <c r="R375" s="317" t="str">
        <f>IFERROR(VLOOKUP($A375,'[12]KI LA Data'!$D$6:$AF$701,R$2-R$1,0)/1000000,"")</f>
        <v/>
      </c>
      <c r="S375" s="317" t="str">
        <f>IFERROR(VLOOKUP($A375,'[12]KI LA Data'!$E$6:$AF$701,S$2-S$1,0)/1000000,"")</f>
        <v/>
      </c>
      <c r="T375" s="315" t="str">
        <f>IFERROR(VLOOKUP($A375,'[12]KI LA Data'!$F$6:$AF$701,T$2-T$1,0)/1000000,"")</f>
        <v/>
      </c>
      <c r="U375" s="317">
        <f t="shared" si="21"/>
        <v>54.668614922758003</v>
      </c>
      <c r="V375" s="291">
        <f t="shared" si="21"/>
        <v>9.1780508218790011</v>
      </c>
      <c r="W375" s="317" t="str">
        <f t="shared" si="21"/>
        <v/>
      </c>
      <c r="X375" s="317" t="str">
        <f t="shared" si="21"/>
        <v/>
      </c>
      <c r="Y375" s="315" t="str">
        <f t="shared" si="21"/>
        <v/>
      </c>
      <c r="Z375" s="289"/>
      <c r="AA375" s="289" t="str">
        <f>VLOOKUP(A375,'[12]LA Data'!$A$35:$F$417,6,0)</f>
        <v>SW</v>
      </c>
    </row>
    <row r="376" spans="1:27" ht="15.75">
      <c r="A376" s="309" t="s">
        <v>105</v>
      </c>
      <c r="B376" s="309" t="s">
        <v>106</v>
      </c>
      <c r="C376" s="309" t="s">
        <v>39</v>
      </c>
      <c r="D376" s="316" t="s">
        <v>107</v>
      </c>
      <c r="E376" s="291">
        <f t="shared" si="20"/>
        <v>2.1571287246539996</v>
      </c>
      <c r="F376" s="291">
        <f>IF(VLOOKUP($A376,'[12]KI LA Data'!$A$6:$AF$698,F$2,0)/1000000&lt;0,"",VLOOKUP($A376,'[12]KI LA Data'!$A$6:$AF$698,F$2,0)/1000000)</f>
        <v>7.5610773069999995E-3</v>
      </c>
      <c r="G376" s="291">
        <f>VLOOKUP($A376,'[12]KI LA Data'!$A$6:$AF$698,G$2,0)/1000000</f>
        <v>2.1495676473469998</v>
      </c>
      <c r="H376" s="291">
        <f>VLOOKUP($A376,'[12]KI LA Data'!$A$6:$AF$698,H$2,0)/1000000</f>
        <v>-19.673889573223999</v>
      </c>
      <c r="I376" s="291">
        <f>VLOOKUP($A376,'[12]KI LA Data'!$A$6:$AF$698,I$2,0)/1000000</f>
        <v>1.9883500737959749</v>
      </c>
      <c r="J376" s="315">
        <f>VLOOKUP($A376,'[12]KI LA Data'!$A$6:$AF$702,J$2,0)</f>
        <v>0.5</v>
      </c>
      <c r="K376" s="317" t="str">
        <f>IF(F376="","",IFERROR(VLOOKUP($A376,'[12]KI LA Data'!$B$6:$AF$701,K$2-K$1,0)/1000000,IF($C376="SC",F376,"")))</f>
        <v/>
      </c>
      <c r="L376" s="291">
        <f>IF(F376="","",IFERROR(VLOOKUP($A376,'[12]KI LA Data'!$C$6:$AF$701,L$2-L$1,0)/1000000,IF($C376="SD",F376,"")))</f>
        <v>7.5610773069999995E-3</v>
      </c>
      <c r="M376" s="317" t="str">
        <f>IF(F376="","",IFERROR(VLOOKUP($A376,'[12]KI LA Data'!$D$6:$AF$701,M$2-M$1,0)/1000000,""))</f>
        <v/>
      </c>
      <c r="N376" s="317" t="str">
        <f>IF(F376="","",IFERROR(VLOOKUP($A376,'[12]KI LA Data'!$E$6:$AF$701,N$2-N$1,0)/1000000,""))</f>
        <v/>
      </c>
      <c r="O376" s="315" t="str">
        <f>IF(F376="","",IFERROR(VLOOKUP($A376,'[12]KI LA Data'!$F$6:$AF$701,O$2-O$1,0)/1000000,""))</f>
        <v/>
      </c>
      <c r="P376" s="317" t="str">
        <f>IFERROR(VLOOKUP($A376,'[12]KI LA Data'!$B$6:$AF$701,P$2-P$1,0)/1000000,IF($C376="SC",G376,""))</f>
        <v/>
      </c>
      <c r="Q376" s="291">
        <f>IFERROR(VLOOKUP($A376,'[12]KI LA Data'!$C$6:$AF$701,Q$2-Q$1,0)/1000000,IF($C376="SD",G376,""))</f>
        <v>2.1495676473469998</v>
      </c>
      <c r="R376" s="317" t="str">
        <f>IFERROR(VLOOKUP($A376,'[12]KI LA Data'!$D$6:$AF$701,R$2-R$1,0)/1000000,"")</f>
        <v/>
      </c>
      <c r="S376" s="317" t="str">
        <f>IFERROR(VLOOKUP($A376,'[12]KI LA Data'!$E$6:$AF$701,S$2-S$1,0)/1000000,"")</f>
        <v/>
      </c>
      <c r="T376" s="315" t="str">
        <f>IFERROR(VLOOKUP($A376,'[12]KI LA Data'!$F$6:$AF$701,T$2-T$1,0)/1000000,"")</f>
        <v/>
      </c>
      <c r="U376" s="317" t="str">
        <f t="shared" si="21"/>
        <v/>
      </c>
      <c r="V376" s="291">
        <f t="shared" si="21"/>
        <v>2.1571287246539996</v>
      </c>
      <c r="W376" s="317" t="str">
        <f t="shared" si="21"/>
        <v/>
      </c>
      <c r="X376" s="317" t="str">
        <f t="shared" si="21"/>
        <v/>
      </c>
      <c r="Y376" s="315" t="str">
        <f t="shared" si="21"/>
        <v/>
      </c>
      <c r="Z376" s="289"/>
      <c r="AA376" s="289" t="str">
        <f>VLOOKUP(A376,'[12]LA Data'!$A$35:$F$417,6,0)</f>
        <v>SE</v>
      </c>
    </row>
    <row r="377" spans="1:27" ht="15.75">
      <c r="A377" s="309" t="s">
        <v>945</v>
      </c>
      <c r="B377" s="309" t="s">
        <v>946</v>
      </c>
      <c r="C377" s="309" t="s">
        <v>726</v>
      </c>
      <c r="D377" s="316" t="s">
        <v>947</v>
      </c>
      <c r="E377" s="291">
        <f t="shared" si="20"/>
        <v>12.819531123261999</v>
      </c>
      <c r="F377" s="291">
        <f>IF(VLOOKUP($A377,'[12]KI LA Data'!$A$6:$AF$698,F$2,0)/1000000&lt;0,"",VLOOKUP($A377,'[12]KI LA Data'!$A$6:$AF$698,F$2,0)/1000000)</f>
        <v>0.551195596949</v>
      </c>
      <c r="G377" s="291">
        <f>VLOOKUP($A377,'[12]KI LA Data'!$A$6:$AF$698,G$2,0)/1000000</f>
        <v>12.268335526312999</v>
      </c>
      <c r="H377" s="291">
        <f>VLOOKUP($A377,'[12]KI LA Data'!$A$6:$AF$698,H$2,0)/1000000</f>
        <v>-31.362285758783003</v>
      </c>
      <c r="I377" s="291">
        <f>VLOOKUP($A377,'[12]KI LA Data'!$A$6:$AF$698,I$2,0)/1000000</f>
        <v>11.348210361839525</v>
      </c>
      <c r="J377" s="315">
        <f>VLOOKUP($A377,'[12]KI LA Data'!$A$6:$AF$702,J$2,0)</f>
        <v>0.5</v>
      </c>
      <c r="K377" s="317">
        <f>IF(F377="","",IFERROR(VLOOKUP($A377,'[12]KI LA Data'!$B$6:$AF$701,K$2-K$1,0)/1000000,IF($C377="SC",F377,"")))</f>
        <v>2.2883189688619998</v>
      </c>
      <c r="L377" s="291">
        <f>IF(F377="","",IFERROR(VLOOKUP($A377,'[12]KI LA Data'!$C$6:$AF$701,L$2-L$1,0)/1000000,IF($C377="SD",F377,"")))</f>
        <v>-1.7371233719129999</v>
      </c>
      <c r="M377" s="317" t="str">
        <f>IF(F377="","",IFERROR(VLOOKUP($A377,'[12]KI LA Data'!$D$6:$AF$701,M$2-M$1,0)/1000000,""))</f>
        <v/>
      </c>
      <c r="N377" s="317" t="str">
        <f>IF(F377="","",IFERROR(VLOOKUP($A377,'[12]KI LA Data'!$E$6:$AF$701,N$2-N$1,0)/1000000,""))</f>
        <v/>
      </c>
      <c r="O377" s="315" t="str">
        <f>IF(F377="","",IFERROR(VLOOKUP($A377,'[12]KI LA Data'!$F$6:$AF$701,O$2-O$1,0)/1000000,""))</f>
        <v/>
      </c>
      <c r="P377" s="317">
        <f>IFERROR(VLOOKUP($A377,'[12]KI LA Data'!$B$6:$AF$701,P$2-P$1,0)/1000000,IF($C377="SC",G377,""))</f>
        <v>8.2217973999670004</v>
      </c>
      <c r="Q377" s="291">
        <f>IFERROR(VLOOKUP($A377,'[12]KI LA Data'!$C$6:$AF$701,Q$2-Q$1,0)/1000000,IF($C377="SD",G377,""))</f>
        <v>4.0465381263460003</v>
      </c>
      <c r="R377" s="317" t="str">
        <f>IFERROR(VLOOKUP($A377,'[12]KI LA Data'!$D$6:$AF$701,R$2-R$1,0)/1000000,"")</f>
        <v/>
      </c>
      <c r="S377" s="317" t="str">
        <f>IFERROR(VLOOKUP($A377,'[12]KI LA Data'!$E$6:$AF$701,S$2-S$1,0)/1000000,"")</f>
        <v/>
      </c>
      <c r="T377" s="315" t="str">
        <f>IFERROR(VLOOKUP($A377,'[12]KI LA Data'!$F$6:$AF$701,T$2-T$1,0)/1000000,"")</f>
        <v/>
      </c>
      <c r="U377" s="317">
        <f t="shared" si="21"/>
        <v>10.510116368828999</v>
      </c>
      <c r="V377" s="291">
        <f t="shared" si="21"/>
        <v>2.3094147544330004</v>
      </c>
      <c r="W377" s="317" t="str">
        <f t="shared" si="21"/>
        <v/>
      </c>
      <c r="X377" s="317" t="str">
        <f t="shared" si="21"/>
        <v/>
      </c>
      <c r="Y377" s="315" t="str">
        <f t="shared" si="21"/>
        <v/>
      </c>
      <c r="Z377" s="289"/>
      <c r="AA377" s="289" t="str">
        <f>VLOOKUP(A377,'[12]LA Data'!$A$35:$F$417,6,0)</f>
        <v>SE</v>
      </c>
    </row>
    <row r="378" spans="1:27" ht="15.75">
      <c r="A378" s="309" t="s">
        <v>572</v>
      </c>
      <c r="B378" s="309" t="s">
        <v>573</v>
      </c>
      <c r="C378" s="309" t="s">
        <v>531</v>
      </c>
      <c r="D378" s="316" t="s">
        <v>574</v>
      </c>
      <c r="E378" s="291">
        <f t="shared" si="20"/>
        <v>106.317121892724</v>
      </c>
      <c r="F378" s="291">
        <f>IF(VLOOKUP($A378,'[12]KI LA Data'!$A$6:$AF$698,F$2,0)/1000000&lt;0,"",VLOOKUP($A378,'[12]KI LA Data'!$A$6:$AF$698,F$2,0)/1000000)</f>
        <v>27.796665780958001</v>
      </c>
      <c r="G378" s="291">
        <f>VLOOKUP($A378,'[12]KI LA Data'!$A$6:$AF$698,G$2,0)/1000000</f>
        <v>78.520456111765995</v>
      </c>
      <c r="H378" s="291">
        <f>VLOOKUP($A378,'[12]KI LA Data'!$A$6:$AF$698,H$2,0)/1000000</f>
        <v>46.537405538828999</v>
      </c>
      <c r="I378" s="291">
        <f>VLOOKUP($A378,'[12]KI LA Data'!$A$6:$AF$698,I$2,0)/1000000</f>
        <v>72.631421903383554</v>
      </c>
      <c r="J378" s="315">
        <f>VLOOKUP($A378,'[12]KI LA Data'!$A$6:$AF$702,J$2,0)</f>
        <v>0</v>
      </c>
      <c r="K378" s="317">
        <f>IF(F378="","",IFERROR(VLOOKUP($A378,'[12]KI LA Data'!$B$6:$AF$701,K$2-K$1,0)/1000000,IF($C378="SC",F378,"")))</f>
        <v>25.924469967194</v>
      </c>
      <c r="L378" s="291">
        <f>IF(F378="","",IFERROR(VLOOKUP($A378,'[12]KI LA Data'!$C$6:$AF$701,L$2-L$1,0)/1000000,IF($C378="SD",F378,"")))</f>
        <v>1.872195813764</v>
      </c>
      <c r="M378" s="317" t="str">
        <f>IF(F378="","",IFERROR(VLOOKUP($A378,'[12]KI LA Data'!$D$6:$AF$701,M$2-M$1,0)/1000000,""))</f>
        <v/>
      </c>
      <c r="N378" s="317" t="str">
        <f>IF(F378="","",IFERROR(VLOOKUP($A378,'[12]KI LA Data'!$E$6:$AF$701,N$2-N$1,0)/1000000,""))</f>
        <v/>
      </c>
      <c r="O378" s="315" t="str">
        <f>IF(F378="","",IFERROR(VLOOKUP($A378,'[12]KI LA Data'!$F$6:$AF$701,O$2-O$1,0)/1000000,""))</f>
        <v/>
      </c>
      <c r="P378" s="317">
        <f>IFERROR(VLOOKUP($A378,'[12]KI LA Data'!$B$6:$AF$701,P$2-P$1,0)/1000000,IF($C378="SC",G378,""))</f>
        <v>67.565739837134004</v>
      </c>
      <c r="Q378" s="291">
        <f>IFERROR(VLOOKUP($A378,'[12]KI LA Data'!$C$6:$AF$701,Q$2-Q$1,0)/1000000,IF($C378="SD",G378,""))</f>
        <v>10.954716274632</v>
      </c>
      <c r="R378" s="317" t="str">
        <f>IFERROR(VLOOKUP($A378,'[12]KI LA Data'!$D$6:$AF$701,R$2-R$1,0)/1000000,"")</f>
        <v/>
      </c>
      <c r="S378" s="317" t="str">
        <f>IFERROR(VLOOKUP($A378,'[12]KI LA Data'!$E$6:$AF$701,S$2-S$1,0)/1000000,"")</f>
        <v/>
      </c>
      <c r="T378" s="315" t="str">
        <f>IFERROR(VLOOKUP($A378,'[12]KI LA Data'!$F$6:$AF$701,T$2-T$1,0)/1000000,"")</f>
        <v/>
      </c>
      <c r="U378" s="317">
        <f t="shared" si="21"/>
        <v>93.490209804328003</v>
      </c>
      <c r="V378" s="291">
        <f t="shared" si="21"/>
        <v>12.826912088396</v>
      </c>
      <c r="W378" s="317" t="str">
        <f t="shared" si="21"/>
        <v/>
      </c>
      <c r="X378" s="317" t="str">
        <f t="shared" si="21"/>
        <v/>
      </c>
      <c r="Y378" s="315" t="str">
        <f t="shared" si="21"/>
        <v/>
      </c>
      <c r="Z378" s="289"/>
      <c r="AA378" s="289" t="str">
        <f>VLOOKUP(A378,'[12]LA Data'!$A$35:$F$417,6,0)</f>
        <v>NW</v>
      </c>
    </row>
    <row r="379" spans="1:27" ht="15.75">
      <c r="A379" s="309" t="s">
        <v>471</v>
      </c>
      <c r="B379" s="309" t="s">
        <v>472</v>
      </c>
      <c r="C379" s="309" t="s">
        <v>39</v>
      </c>
      <c r="D379" s="316" t="s">
        <v>473</v>
      </c>
      <c r="E379" s="291">
        <f t="shared" si="20"/>
        <v>2.0575923769369999</v>
      </c>
      <c r="F379" s="291">
        <v>0</v>
      </c>
      <c r="G379" s="291">
        <f>VLOOKUP($A379,'[12]KI LA Data'!$A$6:$AF$698,G$2,0)/1000000</f>
        <v>2.0575923769369999</v>
      </c>
      <c r="H379" s="291">
        <f>VLOOKUP($A379,'[12]KI LA Data'!$A$6:$AF$698,H$2,0)/1000000</f>
        <v>-15.782030057949999</v>
      </c>
      <c r="I379" s="291">
        <f>VLOOKUP($A379,'[12]KI LA Data'!$A$6:$AF$698,I$2,0)/1000000</f>
        <v>1.903272948666725</v>
      </c>
      <c r="J379" s="315">
        <f>VLOOKUP($A379,'[12]KI LA Data'!$A$6:$AF$702,J$2,0)</f>
        <v>0.5</v>
      </c>
      <c r="K379" s="317" t="str">
        <f>IF(F379="","",IFERROR(VLOOKUP($A379,'[12]KI LA Data'!$B$6:$AF$701,K$2-K$1,0)/1000000,IF($C379="SC",F379,"")))</f>
        <v/>
      </c>
      <c r="L379" s="291">
        <f>IF(F379="","",IFERROR(VLOOKUP($A379,'[12]KI LA Data'!$C$6:$AF$701,L$2-L$1,0)/1000000,IF($C379="SD",F379,"")))</f>
        <v>0</v>
      </c>
      <c r="M379" s="317" t="str">
        <f>IF(F379="","",IFERROR(VLOOKUP($A379,'[12]KI LA Data'!$D$6:$AF$701,M$2-M$1,0)/1000000,""))</f>
        <v/>
      </c>
      <c r="N379" s="317" t="str">
        <f>IF(F379="","",IFERROR(VLOOKUP($A379,'[12]KI LA Data'!$E$6:$AF$701,N$2-N$1,0)/1000000,""))</f>
        <v/>
      </c>
      <c r="O379" s="315" t="str">
        <f>IF(F379="","",IFERROR(VLOOKUP($A379,'[12]KI LA Data'!$F$6:$AF$701,O$2-O$1,0)/1000000,""))</f>
        <v/>
      </c>
      <c r="P379" s="317" t="str">
        <f>IFERROR(VLOOKUP($A379,'[12]KI LA Data'!$B$6:$AF$701,P$2-P$1,0)/1000000,IF($C379="SC",G379,""))</f>
        <v/>
      </c>
      <c r="Q379" s="291">
        <f>IFERROR(VLOOKUP($A379,'[12]KI LA Data'!$C$6:$AF$701,Q$2-Q$1,0)/1000000,IF($C379="SD",G379,""))</f>
        <v>2.0575923769369999</v>
      </c>
      <c r="R379" s="317" t="str">
        <f>IFERROR(VLOOKUP($A379,'[12]KI LA Data'!$D$6:$AF$701,R$2-R$1,0)/1000000,"")</f>
        <v/>
      </c>
      <c r="S379" s="317" t="str">
        <f>IFERROR(VLOOKUP($A379,'[12]KI LA Data'!$E$6:$AF$701,S$2-S$1,0)/1000000,"")</f>
        <v/>
      </c>
      <c r="T379" s="315" t="str">
        <f>IFERROR(VLOOKUP($A379,'[12]KI LA Data'!$F$6:$AF$701,T$2-T$1,0)/1000000,"")</f>
        <v/>
      </c>
      <c r="U379" s="317" t="str">
        <f t="shared" si="21"/>
        <v/>
      </c>
      <c r="V379" s="291">
        <f t="shared" si="21"/>
        <v>2.0575923769369999</v>
      </c>
      <c r="W379" s="317" t="str">
        <f t="shared" si="21"/>
        <v/>
      </c>
      <c r="X379" s="317" t="str">
        <f t="shared" si="21"/>
        <v/>
      </c>
      <c r="Y379" s="315" t="str">
        <f t="shared" si="21"/>
        <v/>
      </c>
      <c r="Z379" s="289"/>
      <c r="AA379" s="289" t="str">
        <f>VLOOKUP(A379,'[12]LA Data'!$A$35:$F$417,6,0)</f>
        <v>SE</v>
      </c>
    </row>
    <row r="380" spans="1:27" ht="15.75">
      <c r="A380" s="309" t="s">
        <v>948</v>
      </c>
      <c r="B380" s="309" t="s">
        <v>949</v>
      </c>
      <c r="C380" s="309" t="s">
        <v>726</v>
      </c>
      <c r="D380" s="316" t="s">
        <v>950</v>
      </c>
      <c r="E380" s="291">
        <f t="shared" si="20"/>
        <v>13.611761180482</v>
      </c>
      <c r="F380" s="291">
        <v>0</v>
      </c>
      <c r="G380" s="291">
        <f>VLOOKUP($A380,'[12]KI LA Data'!$A$6:$AF$698,G$2,0)/1000000</f>
        <v>13.611761180482</v>
      </c>
      <c r="H380" s="291">
        <f>VLOOKUP($A380,'[12]KI LA Data'!$A$6:$AF$698,H$2,0)/1000000</f>
        <v>-17.611857540747003</v>
      </c>
      <c r="I380" s="291">
        <f>VLOOKUP($A380,'[12]KI LA Data'!$A$6:$AF$698,I$2,0)/1000000</f>
        <v>12.590879091945851</v>
      </c>
      <c r="J380" s="315">
        <f>VLOOKUP($A380,'[12]KI LA Data'!$A$6:$AF$702,J$2,0)</f>
        <v>0.5</v>
      </c>
      <c r="K380" s="317">
        <f>IF(F380="","",IFERROR(VLOOKUP($A380,'[12]KI LA Data'!$B$6:$AF$701,K$2-K$1,0)/1000000,IF($C380="SC",F380,"")))</f>
        <v>3.6773661312049999</v>
      </c>
      <c r="L380" s="291">
        <f>IF(F380="","",IFERROR(VLOOKUP($A380,'[12]KI LA Data'!$C$6:$AF$701,L$2-L$1,0)/1000000,IF($C380="SD",F380,"")))</f>
        <v>-7.0283589334140002</v>
      </c>
      <c r="M380" s="317" t="str">
        <f>IF(F380="","",IFERROR(VLOOKUP($A380,'[12]KI LA Data'!$D$6:$AF$701,M$2-M$1,0)/1000000,""))</f>
        <v/>
      </c>
      <c r="N380" s="317" t="str">
        <f>IF(F380="","",IFERROR(VLOOKUP($A380,'[12]KI LA Data'!$E$6:$AF$701,N$2-N$1,0)/1000000,""))</f>
        <v/>
      </c>
      <c r="O380" s="315" t="str">
        <f>IF(F380="","",IFERROR(VLOOKUP($A380,'[12]KI LA Data'!$F$6:$AF$701,O$2-O$1,0)/1000000,""))</f>
        <v/>
      </c>
      <c r="P380" s="317">
        <f>IFERROR(VLOOKUP($A380,'[12]KI LA Data'!$B$6:$AF$701,P$2-P$1,0)/1000000,IF($C380="SC",G380,""))</f>
        <v>6.4997816165640003</v>
      </c>
      <c r="Q380" s="291">
        <f>IFERROR(VLOOKUP($A380,'[12]KI LA Data'!$C$6:$AF$701,Q$2-Q$1,0)/1000000,IF($C380="SD",G380,""))</f>
        <v>7.1119795639180001</v>
      </c>
      <c r="R380" s="317" t="str">
        <f>IFERROR(VLOOKUP($A380,'[12]KI LA Data'!$D$6:$AF$701,R$2-R$1,0)/1000000,"")</f>
        <v/>
      </c>
      <c r="S380" s="317" t="str">
        <f>IFERROR(VLOOKUP($A380,'[12]KI LA Data'!$E$6:$AF$701,S$2-S$1,0)/1000000,"")</f>
        <v/>
      </c>
      <c r="T380" s="315" t="str">
        <f>IFERROR(VLOOKUP($A380,'[12]KI LA Data'!$F$6:$AF$701,T$2-T$1,0)/1000000,"")</f>
        <v/>
      </c>
      <c r="U380" s="317">
        <f t="shared" si="21"/>
        <v>10.177147747769</v>
      </c>
      <c r="V380" s="291">
        <f t="shared" si="21"/>
        <v>8.3620630503999926E-2</v>
      </c>
      <c r="W380" s="317" t="str">
        <f t="shared" si="21"/>
        <v/>
      </c>
      <c r="X380" s="317" t="str">
        <f t="shared" si="21"/>
        <v/>
      </c>
      <c r="Y380" s="315" t="str">
        <f t="shared" si="21"/>
        <v/>
      </c>
      <c r="Z380" s="289"/>
      <c r="AA380" s="289" t="str">
        <f>VLOOKUP(A380,'[12]LA Data'!$A$35:$F$417,6,0)</f>
        <v>SE</v>
      </c>
    </row>
    <row r="381" spans="1:27" ht="15.75">
      <c r="A381" s="309" t="s">
        <v>608</v>
      </c>
      <c r="B381" s="309" t="s">
        <v>3</v>
      </c>
      <c r="C381" s="309" t="s">
        <v>531</v>
      </c>
      <c r="D381" s="316" t="s">
        <v>4</v>
      </c>
      <c r="E381" s="291">
        <f t="shared" si="20"/>
        <v>107.097034851014</v>
      </c>
      <c r="F381" s="291">
        <f>IF(VLOOKUP($A381,'[12]KI LA Data'!$A$6:$AF$698,F$2,0)/1000000&lt;0,"",VLOOKUP($A381,'[12]KI LA Data'!$A$6:$AF$698,F$2,0)/1000000)</f>
        <v>30.297897393541998</v>
      </c>
      <c r="G381" s="291">
        <f>VLOOKUP($A381,'[12]KI LA Data'!$A$6:$AF$698,G$2,0)/1000000</f>
        <v>76.799137457472</v>
      </c>
      <c r="H381" s="291">
        <f>VLOOKUP($A381,'[12]KI LA Data'!$A$6:$AF$698,H$2,0)/1000000</f>
        <v>40.684587714020999</v>
      </c>
      <c r="I381" s="291">
        <f>VLOOKUP($A381,'[12]KI LA Data'!$A$6:$AF$698,I$2,0)/1000000</f>
        <v>71.039202148161607</v>
      </c>
      <c r="J381" s="315">
        <f>VLOOKUP($A381,'[12]KI LA Data'!$A$6:$AF$702,J$2,0)</f>
        <v>0</v>
      </c>
      <c r="K381" s="317">
        <f>IF(F381="","",IFERROR(VLOOKUP($A381,'[12]KI LA Data'!$B$6:$AF$701,K$2-K$1,0)/1000000,IF($C381="SC",F381,"")))</f>
        <v>28.103348972585998</v>
      </c>
      <c r="L381" s="291">
        <f>IF(F381="","",IFERROR(VLOOKUP($A381,'[12]KI LA Data'!$C$6:$AF$701,L$2-L$1,0)/1000000,IF($C381="SD",F381,"")))</f>
        <v>2.194548420956</v>
      </c>
      <c r="M381" s="317" t="str">
        <f>IF(F381="","",IFERROR(VLOOKUP($A381,'[12]KI LA Data'!$D$6:$AF$701,M$2-M$1,0)/1000000,""))</f>
        <v/>
      </c>
      <c r="N381" s="317" t="str">
        <f>IF(F381="","",IFERROR(VLOOKUP($A381,'[12]KI LA Data'!$E$6:$AF$701,N$2-N$1,0)/1000000,""))</f>
        <v/>
      </c>
      <c r="O381" s="315" t="str">
        <f>IF(F381="","",IFERROR(VLOOKUP($A381,'[12]KI LA Data'!$F$6:$AF$701,O$2-O$1,0)/1000000,""))</f>
        <v/>
      </c>
      <c r="P381" s="317">
        <f>IFERROR(VLOOKUP($A381,'[12]KI LA Data'!$B$6:$AF$701,P$2-P$1,0)/1000000,IF($C381="SC",G381,""))</f>
        <v>66.530481374456002</v>
      </c>
      <c r="Q381" s="291">
        <f>IFERROR(VLOOKUP($A381,'[12]KI LA Data'!$C$6:$AF$701,Q$2-Q$1,0)/1000000,IF($C381="SD",G381,""))</f>
        <v>10.268656083017001</v>
      </c>
      <c r="R381" s="317" t="str">
        <f>IFERROR(VLOOKUP($A381,'[12]KI LA Data'!$D$6:$AF$701,R$2-R$1,0)/1000000,"")</f>
        <v/>
      </c>
      <c r="S381" s="317" t="str">
        <f>IFERROR(VLOOKUP($A381,'[12]KI LA Data'!$E$6:$AF$701,S$2-S$1,0)/1000000,"")</f>
        <v/>
      </c>
      <c r="T381" s="315" t="str">
        <f>IFERROR(VLOOKUP($A381,'[12]KI LA Data'!$F$6:$AF$701,T$2-T$1,0)/1000000,"")</f>
        <v/>
      </c>
      <c r="U381" s="317">
        <f t="shared" si="21"/>
        <v>94.633830347041993</v>
      </c>
      <c r="V381" s="291">
        <f t="shared" si="21"/>
        <v>12.463204503973001</v>
      </c>
      <c r="W381" s="317" t="str">
        <f t="shared" si="21"/>
        <v/>
      </c>
      <c r="X381" s="317" t="str">
        <f t="shared" si="21"/>
        <v/>
      </c>
      <c r="Y381" s="315" t="str">
        <f t="shared" si="21"/>
        <v/>
      </c>
      <c r="Z381" s="289"/>
      <c r="AA381" s="289" t="str">
        <f>VLOOKUP(A381,'[12]LA Data'!$A$35:$F$417,6,0)</f>
        <v>WM</v>
      </c>
    </row>
    <row r="382" spans="1:27" ht="15.75">
      <c r="A382" s="309" t="s">
        <v>114</v>
      </c>
      <c r="B382" s="309" t="s">
        <v>115</v>
      </c>
      <c r="C382" s="309" t="s">
        <v>39</v>
      </c>
      <c r="D382" s="316" t="s">
        <v>116</v>
      </c>
      <c r="E382" s="291">
        <f t="shared" si="20"/>
        <v>2.826768717597</v>
      </c>
      <c r="F382" s="291">
        <f>IF(VLOOKUP($A382,'[12]KI LA Data'!$A$6:$AF$698,F$2,0)/1000000&lt;0,"",VLOOKUP($A382,'[12]KI LA Data'!$A$6:$AF$698,F$2,0)/1000000)</f>
        <v>0.30597016691000001</v>
      </c>
      <c r="G382" s="291">
        <f>VLOOKUP($A382,'[12]KI LA Data'!$A$6:$AF$698,G$2,0)/1000000</f>
        <v>2.5207985506870001</v>
      </c>
      <c r="H382" s="291">
        <f>VLOOKUP($A382,'[12]KI LA Data'!$A$6:$AF$698,H$2,0)/1000000</f>
        <v>-12.907847252285</v>
      </c>
      <c r="I382" s="291">
        <f>VLOOKUP($A382,'[12]KI LA Data'!$A$6:$AF$698,I$2,0)/1000000</f>
        <v>2.3317386593854752</v>
      </c>
      <c r="J382" s="315">
        <f>VLOOKUP($A382,'[12]KI LA Data'!$A$6:$AF$702,J$2,0)</f>
        <v>0.5</v>
      </c>
      <c r="K382" s="317" t="str">
        <f>IF(F382="","",IFERROR(VLOOKUP($A382,'[12]KI LA Data'!$B$6:$AF$701,K$2-K$1,0)/1000000,IF($C382="SC",F382,"")))</f>
        <v/>
      </c>
      <c r="L382" s="291">
        <f>IF(F382="","",IFERROR(VLOOKUP($A382,'[12]KI LA Data'!$C$6:$AF$701,L$2-L$1,0)/1000000,IF($C382="SD",F382,"")))</f>
        <v>0.30597016691000001</v>
      </c>
      <c r="M382" s="317" t="str">
        <f>IF(F382="","",IFERROR(VLOOKUP($A382,'[12]KI LA Data'!$D$6:$AF$701,M$2-M$1,0)/1000000,""))</f>
        <v/>
      </c>
      <c r="N382" s="317" t="str">
        <f>IF(F382="","",IFERROR(VLOOKUP($A382,'[12]KI LA Data'!$E$6:$AF$701,N$2-N$1,0)/1000000,""))</f>
        <v/>
      </c>
      <c r="O382" s="315" t="str">
        <f>IF(F382="","",IFERROR(VLOOKUP($A382,'[12]KI LA Data'!$F$6:$AF$701,O$2-O$1,0)/1000000,""))</f>
        <v/>
      </c>
      <c r="P382" s="317" t="str">
        <f>IFERROR(VLOOKUP($A382,'[12]KI LA Data'!$B$6:$AF$701,P$2-P$1,0)/1000000,IF($C382="SC",G382,""))</f>
        <v/>
      </c>
      <c r="Q382" s="291">
        <f>IFERROR(VLOOKUP($A382,'[12]KI LA Data'!$C$6:$AF$701,Q$2-Q$1,0)/1000000,IF($C382="SD",G382,""))</f>
        <v>2.5207985506870001</v>
      </c>
      <c r="R382" s="317" t="str">
        <f>IFERROR(VLOOKUP($A382,'[12]KI LA Data'!$D$6:$AF$701,R$2-R$1,0)/1000000,"")</f>
        <v/>
      </c>
      <c r="S382" s="317" t="str">
        <f>IFERROR(VLOOKUP($A382,'[12]KI LA Data'!$E$6:$AF$701,S$2-S$1,0)/1000000,"")</f>
        <v/>
      </c>
      <c r="T382" s="315" t="str">
        <f>IFERROR(VLOOKUP($A382,'[12]KI LA Data'!$F$6:$AF$701,T$2-T$1,0)/1000000,"")</f>
        <v/>
      </c>
      <c r="U382" s="317" t="str">
        <f t="shared" si="21"/>
        <v/>
      </c>
      <c r="V382" s="291">
        <f t="shared" si="21"/>
        <v>2.826768717597</v>
      </c>
      <c r="W382" s="317" t="str">
        <f t="shared" si="21"/>
        <v/>
      </c>
      <c r="X382" s="317" t="str">
        <f t="shared" si="21"/>
        <v/>
      </c>
      <c r="Y382" s="315" t="str">
        <f t="shared" si="21"/>
        <v/>
      </c>
      <c r="Z382" s="289"/>
      <c r="AA382" s="289" t="str">
        <f>VLOOKUP(A382,'[12]LA Data'!$A$35:$F$417,6,0)</f>
        <v>WM</v>
      </c>
    </row>
    <row r="383" spans="1:27" ht="15.75">
      <c r="A383" s="309" t="s">
        <v>1023</v>
      </c>
      <c r="B383" s="309" t="s">
        <v>1024</v>
      </c>
      <c r="C383" s="309" t="s">
        <v>730</v>
      </c>
      <c r="D383" s="316" t="s">
        <v>1025</v>
      </c>
      <c r="E383" s="291">
        <f t="shared" si="20"/>
        <v>70.632888380038992</v>
      </c>
      <c r="F383" s="291">
        <f>IF(VLOOKUP($A383,'[12]KI LA Data'!$A$6:$AF$698,F$2,0)/1000000&lt;0,"",VLOOKUP($A383,'[12]KI LA Data'!$A$6:$AF$698,F$2,0)/1000000)</f>
        <v>9.4355195056669992</v>
      </c>
      <c r="G383" s="291">
        <f>VLOOKUP($A383,'[12]KI LA Data'!$A$6:$AF$698,G$2,0)/1000000</f>
        <v>61.197368874371996</v>
      </c>
      <c r="H383" s="291">
        <f>VLOOKUP($A383,'[12]KI LA Data'!$A$6:$AF$698,H$2,0)/1000000</f>
        <v>45.220254364513004</v>
      </c>
      <c r="I383" s="291">
        <f>VLOOKUP($A383,'[12]KI LA Data'!$A$6:$AF$698,I$2,0)/1000000</f>
        <v>56.607566208794104</v>
      </c>
      <c r="J383" s="315">
        <f>VLOOKUP($A383,'[12]KI LA Data'!$A$6:$AF$702,J$2,0)</f>
        <v>0</v>
      </c>
      <c r="K383" s="317">
        <f>IF(F383="","",IFERROR(VLOOKUP($A383,'[12]KI LA Data'!$B$6:$AF$701,K$2-K$1,0)/1000000,IF($C383="SC",F383,"")))</f>
        <v>9.4355195056669992</v>
      </c>
      <c r="L383" s="291" t="str">
        <f>IF(F383="","",IFERROR(VLOOKUP($A383,'[12]KI LA Data'!$C$6:$AF$701,L$2-L$1,0)/1000000,IF($C383="SD",F383,"")))</f>
        <v/>
      </c>
      <c r="M383" s="317" t="str">
        <f>IF(F383="","",IFERROR(VLOOKUP($A383,'[12]KI LA Data'!$D$6:$AF$701,M$2-M$1,0)/1000000,""))</f>
        <v/>
      </c>
      <c r="N383" s="317" t="str">
        <f>IF(F383="","",IFERROR(VLOOKUP($A383,'[12]KI LA Data'!$E$6:$AF$701,N$2-N$1,0)/1000000,""))</f>
        <v/>
      </c>
      <c r="O383" s="315" t="str">
        <f>IF(F383="","",IFERROR(VLOOKUP($A383,'[12]KI LA Data'!$F$6:$AF$701,O$2-O$1,0)/1000000,""))</f>
        <v/>
      </c>
      <c r="P383" s="317">
        <f>IFERROR(VLOOKUP($A383,'[12]KI LA Data'!$B$6:$AF$701,P$2-P$1,0)/1000000,IF($C383="SC",G383,""))</f>
        <v>61.197368874371996</v>
      </c>
      <c r="Q383" s="291" t="str">
        <f>IFERROR(VLOOKUP($A383,'[12]KI LA Data'!$C$6:$AF$701,Q$2-Q$1,0)/1000000,IF($C383="SD",G383,""))</f>
        <v/>
      </c>
      <c r="R383" s="317" t="str">
        <f>IFERROR(VLOOKUP($A383,'[12]KI LA Data'!$D$6:$AF$701,R$2-R$1,0)/1000000,"")</f>
        <v/>
      </c>
      <c r="S383" s="317" t="str">
        <f>IFERROR(VLOOKUP($A383,'[12]KI LA Data'!$E$6:$AF$701,S$2-S$1,0)/1000000,"")</f>
        <v/>
      </c>
      <c r="T383" s="315" t="str">
        <f>IFERROR(VLOOKUP($A383,'[12]KI LA Data'!$F$6:$AF$701,T$2-T$1,0)/1000000,"")</f>
        <v/>
      </c>
      <c r="U383" s="317">
        <f t="shared" si="21"/>
        <v>70.632888380038992</v>
      </c>
      <c r="V383" s="291" t="str">
        <f t="shared" si="21"/>
        <v/>
      </c>
      <c r="W383" s="317" t="str">
        <f t="shared" si="21"/>
        <v/>
      </c>
      <c r="X383" s="317" t="str">
        <f t="shared" si="21"/>
        <v/>
      </c>
      <c r="Y383" s="315" t="str">
        <f t="shared" si="21"/>
        <v/>
      </c>
      <c r="Z383" s="289"/>
      <c r="AA383" s="289" t="str">
        <f>VLOOKUP(A383,'[12]LA Data'!$A$35:$F$417,6,0)</f>
        <v>WM</v>
      </c>
    </row>
    <row r="384" spans="1:27" ht="15.75">
      <c r="A384" s="309" t="s">
        <v>507</v>
      </c>
      <c r="B384" s="309" t="s">
        <v>508</v>
      </c>
      <c r="C384" s="309" t="s">
        <v>39</v>
      </c>
      <c r="D384" s="316" t="s">
        <v>509</v>
      </c>
      <c r="E384" s="291">
        <f t="shared" si="20"/>
        <v>2.6030656866109996</v>
      </c>
      <c r="F384" s="291">
        <f>IF(VLOOKUP($A384,'[12]KI LA Data'!$A$6:$AF$698,F$2,0)/1000000&lt;0,"",VLOOKUP($A384,'[12]KI LA Data'!$A$6:$AF$698,F$2,0)/1000000)</f>
        <v>7.6800591169999995E-3</v>
      </c>
      <c r="G384" s="291">
        <f>VLOOKUP($A384,'[12]KI LA Data'!$A$6:$AF$698,G$2,0)/1000000</f>
        <v>2.5953856274939997</v>
      </c>
      <c r="H384" s="291">
        <f>VLOOKUP($A384,'[12]KI LA Data'!$A$6:$AF$698,H$2,0)/1000000</f>
        <v>-9.8472135009039992</v>
      </c>
      <c r="I384" s="291">
        <f>VLOOKUP($A384,'[12]KI LA Data'!$A$6:$AF$698,I$2,0)/1000000</f>
        <v>2.4007317054319497</v>
      </c>
      <c r="J384" s="315">
        <f>VLOOKUP($A384,'[12]KI LA Data'!$A$6:$AF$702,J$2,0)</f>
        <v>0.5</v>
      </c>
      <c r="K384" s="317" t="str">
        <f>IF(F384="","",IFERROR(VLOOKUP($A384,'[12]KI LA Data'!$B$6:$AF$701,K$2-K$1,0)/1000000,IF($C384="SC",F384,"")))</f>
        <v/>
      </c>
      <c r="L384" s="291">
        <f>IF(F384="","",IFERROR(VLOOKUP($A384,'[12]KI LA Data'!$C$6:$AF$701,L$2-L$1,0)/1000000,IF($C384="SD",F384,"")))</f>
        <v>7.6800591169999995E-3</v>
      </c>
      <c r="M384" s="317" t="str">
        <f>IF(F384="","",IFERROR(VLOOKUP($A384,'[12]KI LA Data'!$D$6:$AF$701,M$2-M$1,0)/1000000,""))</f>
        <v/>
      </c>
      <c r="N384" s="317" t="str">
        <f>IF(F384="","",IFERROR(VLOOKUP($A384,'[12]KI LA Data'!$E$6:$AF$701,N$2-N$1,0)/1000000,""))</f>
        <v/>
      </c>
      <c r="O384" s="315" t="str">
        <f>IF(F384="","",IFERROR(VLOOKUP($A384,'[12]KI LA Data'!$F$6:$AF$701,O$2-O$1,0)/1000000,""))</f>
        <v/>
      </c>
      <c r="P384" s="317" t="str">
        <f>IFERROR(VLOOKUP($A384,'[12]KI LA Data'!$B$6:$AF$701,P$2-P$1,0)/1000000,IF($C384="SC",G384,""))</f>
        <v/>
      </c>
      <c r="Q384" s="291">
        <f>IFERROR(VLOOKUP($A384,'[12]KI LA Data'!$C$6:$AF$701,Q$2-Q$1,0)/1000000,IF($C384="SD",G384,""))</f>
        <v>2.5953856274939997</v>
      </c>
      <c r="R384" s="317" t="str">
        <f>IFERROR(VLOOKUP($A384,'[12]KI LA Data'!$D$6:$AF$701,R$2-R$1,0)/1000000,"")</f>
        <v/>
      </c>
      <c r="S384" s="317" t="str">
        <f>IFERROR(VLOOKUP($A384,'[12]KI LA Data'!$E$6:$AF$701,S$2-S$1,0)/1000000,"")</f>
        <v/>
      </c>
      <c r="T384" s="315" t="str">
        <f>IFERROR(VLOOKUP($A384,'[12]KI LA Data'!$F$6:$AF$701,T$2-T$1,0)/1000000,"")</f>
        <v/>
      </c>
      <c r="U384" s="317" t="str">
        <f t="shared" si="21"/>
        <v/>
      </c>
      <c r="V384" s="291">
        <f t="shared" si="21"/>
        <v>2.6030656866109996</v>
      </c>
      <c r="W384" s="317" t="str">
        <f t="shared" si="21"/>
        <v/>
      </c>
      <c r="X384" s="317" t="str">
        <f t="shared" si="21"/>
        <v/>
      </c>
      <c r="Y384" s="315" t="str">
        <f t="shared" si="21"/>
        <v/>
      </c>
      <c r="Z384" s="289"/>
      <c r="AA384" s="289" t="str">
        <f>VLOOKUP(A384,'[12]LA Data'!$A$35:$F$417,6,0)</f>
        <v>SE</v>
      </c>
    </row>
    <row r="385" spans="1:27" ht="15.75">
      <c r="A385" s="309" t="s">
        <v>117</v>
      </c>
      <c r="B385" s="309" t="s">
        <v>118</v>
      </c>
      <c r="C385" s="309" t="s">
        <v>39</v>
      </c>
      <c r="D385" s="316" t="s">
        <v>119</v>
      </c>
      <c r="E385" s="291">
        <f t="shared" si="20"/>
        <v>2.7675612194779999</v>
      </c>
      <c r="F385" s="291">
        <f>IF(VLOOKUP($A385,'[12]KI LA Data'!$A$6:$AF$698,F$2,0)/1000000&lt;0,"",VLOOKUP($A385,'[12]KI LA Data'!$A$6:$AF$698,F$2,0)/1000000)</f>
        <v>0.21101990294799999</v>
      </c>
      <c r="G385" s="291">
        <f>VLOOKUP($A385,'[12]KI LA Data'!$A$6:$AF$698,G$2,0)/1000000</f>
        <v>2.5565413165300002</v>
      </c>
      <c r="H385" s="291">
        <f>VLOOKUP($A385,'[12]KI LA Data'!$A$6:$AF$698,H$2,0)/1000000</f>
        <v>-12.983171942230999</v>
      </c>
      <c r="I385" s="291">
        <f>VLOOKUP($A385,'[12]KI LA Data'!$A$6:$AF$698,I$2,0)/1000000</f>
        <v>2.3648007177902501</v>
      </c>
      <c r="J385" s="315">
        <f>VLOOKUP($A385,'[12]KI LA Data'!$A$6:$AF$702,J$2,0)</f>
        <v>0.5</v>
      </c>
      <c r="K385" s="317" t="str">
        <f>IF(F385="","",IFERROR(VLOOKUP($A385,'[12]KI LA Data'!$B$6:$AF$701,K$2-K$1,0)/1000000,IF($C385="SC",F385,"")))</f>
        <v/>
      </c>
      <c r="L385" s="291">
        <f>IF(F385="","",IFERROR(VLOOKUP($A385,'[12]KI LA Data'!$C$6:$AF$701,L$2-L$1,0)/1000000,IF($C385="SD",F385,"")))</f>
        <v>0.21101990294799999</v>
      </c>
      <c r="M385" s="317" t="str">
        <f>IF(F385="","",IFERROR(VLOOKUP($A385,'[12]KI LA Data'!$D$6:$AF$701,M$2-M$1,0)/1000000,""))</f>
        <v/>
      </c>
      <c r="N385" s="317" t="str">
        <f>IF(F385="","",IFERROR(VLOOKUP($A385,'[12]KI LA Data'!$E$6:$AF$701,N$2-N$1,0)/1000000,""))</f>
        <v/>
      </c>
      <c r="O385" s="315" t="str">
        <f>IF(F385="","",IFERROR(VLOOKUP($A385,'[12]KI LA Data'!$F$6:$AF$701,O$2-O$1,0)/1000000,""))</f>
        <v/>
      </c>
      <c r="P385" s="317" t="str">
        <f>IFERROR(VLOOKUP($A385,'[12]KI LA Data'!$B$6:$AF$701,P$2-P$1,0)/1000000,IF($C385="SC",G385,""))</f>
        <v/>
      </c>
      <c r="Q385" s="291">
        <f>IFERROR(VLOOKUP($A385,'[12]KI LA Data'!$C$6:$AF$701,Q$2-Q$1,0)/1000000,IF($C385="SD",G385,""))</f>
        <v>2.5565413165300002</v>
      </c>
      <c r="R385" s="317" t="str">
        <f>IFERROR(VLOOKUP($A385,'[12]KI LA Data'!$D$6:$AF$701,R$2-R$1,0)/1000000,"")</f>
        <v/>
      </c>
      <c r="S385" s="317" t="str">
        <f>IFERROR(VLOOKUP($A385,'[12]KI LA Data'!$E$6:$AF$701,S$2-S$1,0)/1000000,"")</f>
        <v/>
      </c>
      <c r="T385" s="315" t="str">
        <f>IFERROR(VLOOKUP($A385,'[12]KI LA Data'!$F$6:$AF$701,T$2-T$1,0)/1000000,"")</f>
        <v/>
      </c>
      <c r="U385" s="317" t="str">
        <f t="shared" si="21"/>
        <v/>
      </c>
      <c r="V385" s="291">
        <f t="shared" si="21"/>
        <v>2.7675612194779999</v>
      </c>
      <c r="W385" s="317" t="str">
        <f t="shared" si="21"/>
        <v/>
      </c>
      <c r="X385" s="317" t="str">
        <f t="shared" si="21"/>
        <v/>
      </c>
      <c r="Y385" s="315" t="str">
        <f t="shared" si="21"/>
        <v/>
      </c>
      <c r="Z385" s="289"/>
      <c r="AA385" s="289" t="str">
        <f>VLOOKUP(A385,'[12]LA Data'!$A$35:$F$417,6,0)</f>
        <v>WM</v>
      </c>
    </row>
    <row r="386" spans="1:27" ht="15.75">
      <c r="A386" s="309" t="s">
        <v>303</v>
      </c>
      <c r="B386" s="309" t="s">
        <v>304</v>
      </c>
      <c r="C386" s="309" t="s">
        <v>39</v>
      </c>
      <c r="D386" s="316" t="s">
        <v>305</v>
      </c>
      <c r="E386" s="291">
        <f t="shared" si="20"/>
        <v>3.3421585579589999</v>
      </c>
      <c r="F386" s="291">
        <f>IF(VLOOKUP($A386,'[12]KI LA Data'!$A$6:$AF$698,F$2,0)/1000000&lt;0,"",VLOOKUP($A386,'[12]KI LA Data'!$A$6:$AF$698,F$2,0)/1000000)</f>
        <v>0.11669392475599999</v>
      </c>
      <c r="G386" s="291">
        <f>VLOOKUP($A386,'[12]KI LA Data'!$A$6:$AF$698,G$2,0)/1000000</f>
        <v>3.2254646332029999</v>
      </c>
      <c r="H386" s="291">
        <f>VLOOKUP($A386,'[12]KI LA Data'!$A$6:$AF$698,H$2,0)/1000000</f>
        <v>-24.386270210755999</v>
      </c>
      <c r="I386" s="291">
        <f>VLOOKUP($A386,'[12]KI LA Data'!$A$6:$AF$698,I$2,0)/1000000</f>
        <v>2.9835547857127747</v>
      </c>
      <c r="J386" s="315">
        <f>VLOOKUP($A386,'[12]KI LA Data'!$A$6:$AF$702,J$2,0)</f>
        <v>0.5</v>
      </c>
      <c r="K386" s="317" t="str">
        <f>IF(F386="","",IFERROR(VLOOKUP($A386,'[12]KI LA Data'!$B$6:$AF$701,K$2-K$1,0)/1000000,IF($C386="SC",F386,"")))</f>
        <v/>
      </c>
      <c r="L386" s="291">
        <f>IF(F386="","",IFERROR(VLOOKUP($A386,'[12]KI LA Data'!$C$6:$AF$701,L$2-L$1,0)/1000000,IF($C386="SD",F386,"")))</f>
        <v>0.11669392475599999</v>
      </c>
      <c r="M386" s="317" t="str">
        <f>IF(F386="","",IFERROR(VLOOKUP($A386,'[12]KI LA Data'!$D$6:$AF$701,M$2-M$1,0)/1000000,""))</f>
        <v/>
      </c>
      <c r="N386" s="317" t="str">
        <f>IF(F386="","",IFERROR(VLOOKUP($A386,'[12]KI LA Data'!$E$6:$AF$701,N$2-N$1,0)/1000000,""))</f>
        <v/>
      </c>
      <c r="O386" s="315" t="str">
        <f>IF(F386="","",IFERROR(VLOOKUP($A386,'[12]KI LA Data'!$F$6:$AF$701,O$2-O$1,0)/1000000,""))</f>
        <v/>
      </c>
      <c r="P386" s="317" t="str">
        <f>IFERROR(VLOOKUP($A386,'[12]KI LA Data'!$B$6:$AF$701,P$2-P$1,0)/1000000,IF($C386="SC",G386,""))</f>
        <v/>
      </c>
      <c r="Q386" s="291">
        <f>IFERROR(VLOOKUP($A386,'[12]KI LA Data'!$C$6:$AF$701,Q$2-Q$1,0)/1000000,IF($C386="SD",G386,""))</f>
        <v>3.2254646332029999</v>
      </c>
      <c r="R386" s="317" t="str">
        <f>IFERROR(VLOOKUP($A386,'[12]KI LA Data'!$D$6:$AF$701,R$2-R$1,0)/1000000,"")</f>
        <v/>
      </c>
      <c r="S386" s="317" t="str">
        <f>IFERROR(VLOOKUP($A386,'[12]KI LA Data'!$E$6:$AF$701,S$2-S$1,0)/1000000,"")</f>
        <v/>
      </c>
      <c r="T386" s="315" t="str">
        <f>IFERROR(VLOOKUP($A386,'[12]KI LA Data'!$F$6:$AF$701,T$2-T$1,0)/1000000,"")</f>
        <v/>
      </c>
      <c r="U386" s="317" t="str">
        <f t="shared" si="21"/>
        <v/>
      </c>
      <c r="V386" s="291">
        <f t="shared" si="21"/>
        <v>3.3421585579589999</v>
      </c>
      <c r="W386" s="317" t="str">
        <f t="shared" si="21"/>
        <v/>
      </c>
      <c r="X386" s="317" t="str">
        <f t="shared" si="21"/>
        <v/>
      </c>
      <c r="Y386" s="315" t="str">
        <f t="shared" si="21"/>
        <v/>
      </c>
      <c r="Z386" s="289"/>
      <c r="AA386" s="289" t="str">
        <f>VLOOKUP(A386,'[12]LA Data'!$A$35:$F$417,6,0)</f>
        <v>SE</v>
      </c>
    </row>
    <row r="387" spans="1:27" ht="15.75">
      <c r="A387" s="309" t="s">
        <v>228</v>
      </c>
      <c r="B387" s="309" t="s">
        <v>229</v>
      </c>
      <c r="C387" s="309" t="s">
        <v>39</v>
      </c>
      <c r="D387" s="316" t="s">
        <v>230</v>
      </c>
      <c r="E387" s="291">
        <f t="shared" si="20"/>
        <v>3.75184530728</v>
      </c>
      <c r="F387" s="291">
        <f>IF(VLOOKUP($A387,'[12]KI LA Data'!$A$6:$AF$698,F$2,0)/1000000&lt;0,"",VLOOKUP($A387,'[12]KI LA Data'!$A$6:$AF$698,F$2,0)/1000000)</f>
        <v>0.46561262461899999</v>
      </c>
      <c r="G387" s="291">
        <f>VLOOKUP($A387,'[12]KI LA Data'!$A$6:$AF$698,G$2,0)/1000000</f>
        <v>3.2862326826610002</v>
      </c>
      <c r="H387" s="291">
        <f>VLOOKUP($A387,'[12]KI LA Data'!$A$6:$AF$698,H$2,0)/1000000</f>
        <v>-6.612475578093</v>
      </c>
      <c r="I387" s="291">
        <f>VLOOKUP($A387,'[12]KI LA Data'!$A$6:$AF$698,I$2,0)/1000000</f>
        <v>3.0397652314614252</v>
      </c>
      <c r="J387" s="315">
        <f>VLOOKUP($A387,'[12]KI LA Data'!$A$6:$AF$702,J$2,0)</f>
        <v>0.5</v>
      </c>
      <c r="K387" s="317" t="str">
        <f>IF(F387="","",IFERROR(VLOOKUP($A387,'[12]KI LA Data'!$B$6:$AF$701,K$2-K$1,0)/1000000,IF($C387="SC",F387,"")))</f>
        <v/>
      </c>
      <c r="L387" s="291">
        <f>IF(F387="","",IFERROR(VLOOKUP($A387,'[12]KI LA Data'!$C$6:$AF$701,L$2-L$1,0)/1000000,IF($C387="SD",F387,"")))</f>
        <v>0.46561262461899999</v>
      </c>
      <c r="M387" s="317" t="str">
        <f>IF(F387="","",IFERROR(VLOOKUP($A387,'[12]KI LA Data'!$D$6:$AF$701,M$2-M$1,0)/1000000,""))</f>
        <v/>
      </c>
      <c r="N387" s="317" t="str">
        <f>IF(F387="","",IFERROR(VLOOKUP($A387,'[12]KI LA Data'!$E$6:$AF$701,N$2-N$1,0)/1000000,""))</f>
        <v/>
      </c>
      <c r="O387" s="315" t="str">
        <f>IF(F387="","",IFERROR(VLOOKUP($A387,'[12]KI LA Data'!$F$6:$AF$701,O$2-O$1,0)/1000000,""))</f>
        <v/>
      </c>
      <c r="P387" s="317" t="str">
        <f>IFERROR(VLOOKUP($A387,'[12]KI LA Data'!$B$6:$AF$701,P$2-P$1,0)/1000000,IF($C387="SC",G387,""))</f>
        <v/>
      </c>
      <c r="Q387" s="291">
        <f>IFERROR(VLOOKUP($A387,'[12]KI LA Data'!$C$6:$AF$701,Q$2-Q$1,0)/1000000,IF($C387="SD",G387,""))</f>
        <v>3.2862326826610002</v>
      </c>
      <c r="R387" s="317" t="str">
        <f>IFERROR(VLOOKUP($A387,'[12]KI LA Data'!$D$6:$AF$701,R$2-R$1,0)/1000000,"")</f>
        <v/>
      </c>
      <c r="S387" s="317" t="str">
        <f>IFERROR(VLOOKUP($A387,'[12]KI LA Data'!$E$6:$AF$701,S$2-S$1,0)/1000000,"")</f>
        <v/>
      </c>
      <c r="T387" s="315" t="str">
        <f>IFERROR(VLOOKUP($A387,'[12]KI LA Data'!$F$6:$AF$701,T$2-T$1,0)/1000000,"")</f>
        <v/>
      </c>
      <c r="U387" s="317" t="str">
        <f t="shared" si="21"/>
        <v/>
      </c>
      <c r="V387" s="291">
        <f t="shared" si="21"/>
        <v>3.75184530728</v>
      </c>
      <c r="W387" s="317" t="str">
        <f t="shared" si="21"/>
        <v/>
      </c>
      <c r="X387" s="317" t="str">
        <f t="shared" si="21"/>
        <v/>
      </c>
      <c r="Y387" s="315" t="str">
        <f t="shared" si="21"/>
        <v/>
      </c>
      <c r="Z387" s="289"/>
      <c r="AA387" s="289" t="str">
        <f>VLOOKUP(A387,'[12]LA Data'!$A$35:$F$417,6,0)</f>
        <v>NW</v>
      </c>
    </row>
    <row r="388" spans="1:27" ht="15.75">
      <c r="A388" s="309" t="s">
        <v>120</v>
      </c>
      <c r="B388" s="309" t="s">
        <v>121</v>
      </c>
      <c r="C388" s="309" t="s">
        <v>39</v>
      </c>
      <c r="D388" s="316" t="s">
        <v>122</v>
      </c>
      <c r="E388" s="291">
        <f t="shared" si="20"/>
        <v>2.8412905630820005</v>
      </c>
      <c r="F388" s="291">
        <f>IF(VLOOKUP($A388,'[12]KI LA Data'!$A$6:$AF$698,F$2,0)/1000000&lt;0,"",VLOOKUP($A388,'[12]KI LA Data'!$A$6:$AF$698,F$2,0)/1000000)</f>
        <v>0.100683124675</v>
      </c>
      <c r="G388" s="291">
        <f>VLOOKUP($A388,'[12]KI LA Data'!$A$6:$AF$698,G$2,0)/1000000</f>
        <v>2.7406074384070003</v>
      </c>
      <c r="H388" s="291">
        <f>VLOOKUP($A388,'[12]KI LA Data'!$A$6:$AF$698,H$2,0)/1000000</f>
        <v>-8.1803150204889992</v>
      </c>
      <c r="I388" s="291">
        <f>VLOOKUP($A388,'[12]KI LA Data'!$A$6:$AF$698,I$2,0)/1000000</f>
        <v>2.5350618805264751</v>
      </c>
      <c r="J388" s="315">
        <f>VLOOKUP($A388,'[12]KI LA Data'!$A$6:$AF$702,J$2,0)</f>
        <v>0.5</v>
      </c>
      <c r="K388" s="317" t="str">
        <f>IF(F388="","",IFERROR(VLOOKUP($A388,'[12]KI LA Data'!$B$6:$AF$701,K$2-K$1,0)/1000000,IF($C388="SC",F388,"")))</f>
        <v/>
      </c>
      <c r="L388" s="291">
        <f>IF(F388="","",IFERROR(VLOOKUP($A388,'[12]KI LA Data'!$C$6:$AF$701,L$2-L$1,0)/1000000,IF($C388="SD",F388,"")))</f>
        <v>0.100683124675</v>
      </c>
      <c r="M388" s="317" t="str">
        <f>IF(F388="","",IFERROR(VLOOKUP($A388,'[12]KI LA Data'!$D$6:$AF$701,M$2-M$1,0)/1000000,""))</f>
        <v/>
      </c>
      <c r="N388" s="317" t="str">
        <f>IF(F388="","",IFERROR(VLOOKUP($A388,'[12]KI LA Data'!$E$6:$AF$701,N$2-N$1,0)/1000000,""))</f>
        <v/>
      </c>
      <c r="O388" s="315" t="str">
        <f>IF(F388="","",IFERROR(VLOOKUP($A388,'[12]KI LA Data'!$F$6:$AF$701,O$2-O$1,0)/1000000,""))</f>
        <v/>
      </c>
      <c r="P388" s="317" t="str">
        <f>IFERROR(VLOOKUP($A388,'[12]KI LA Data'!$B$6:$AF$701,P$2-P$1,0)/1000000,IF($C388="SC",G388,""))</f>
        <v/>
      </c>
      <c r="Q388" s="291">
        <f>IFERROR(VLOOKUP($A388,'[12]KI LA Data'!$C$6:$AF$701,Q$2-Q$1,0)/1000000,IF($C388="SD",G388,""))</f>
        <v>2.7406074384070003</v>
      </c>
      <c r="R388" s="317" t="str">
        <f>IFERROR(VLOOKUP($A388,'[12]KI LA Data'!$D$6:$AF$701,R$2-R$1,0)/1000000,"")</f>
        <v/>
      </c>
      <c r="S388" s="317" t="str">
        <f>IFERROR(VLOOKUP($A388,'[12]KI LA Data'!$E$6:$AF$701,S$2-S$1,0)/1000000,"")</f>
        <v/>
      </c>
      <c r="T388" s="315" t="str">
        <f>IFERROR(VLOOKUP($A388,'[12]KI LA Data'!$F$6:$AF$701,T$2-T$1,0)/1000000,"")</f>
        <v/>
      </c>
      <c r="U388" s="317" t="str">
        <f t="shared" si="21"/>
        <v/>
      </c>
      <c r="V388" s="291">
        <f t="shared" si="21"/>
        <v>2.8412905630820005</v>
      </c>
      <c r="W388" s="317" t="str">
        <f t="shared" si="21"/>
        <v/>
      </c>
      <c r="X388" s="317" t="str">
        <f t="shared" si="21"/>
        <v/>
      </c>
      <c r="Y388" s="315" t="str">
        <f t="shared" si="21"/>
        <v/>
      </c>
      <c r="Z388" s="289"/>
      <c r="AA388" s="289" t="str">
        <f>VLOOKUP(A388,'[12]LA Data'!$A$35:$F$417,6,0)</f>
        <v>WM</v>
      </c>
    </row>
    <row r="389" spans="1:27" ht="15.75">
      <c r="A389" s="309" t="s">
        <v>861</v>
      </c>
      <c r="B389" s="309" t="s">
        <v>862</v>
      </c>
      <c r="C389" s="309" t="s">
        <v>726</v>
      </c>
      <c r="D389" s="316" t="s">
        <v>863</v>
      </c>
      <c r="E389" s="291">
        <f t="shared" si="20"/>
        <v>30.172415966534999</v>
      </c>
      <c r="F389" s="291">
        <f>IF(VLOOKUP($A389,'[12]KI LA Data'!$A$6:$AF$698,F$2,0)/1000000&lt;0,"",VLOOKUP($A389,'[12]KI LA Data'!$A$6:$AF$698,F$2,0)/1000000)</f>
        <v>4.5756922149250006</v>
      </c>
      <c r="G389" s="291">
        <f>VLOOKUP($A389,'[12]KI LA Data'!$A$6:$AF$698,G$2,0)/1000000</f>
        <v>25.59672375161</v>
      </c>
      <c r="H389" s="291">
        <f>VLOOKUP($A389,'[12]KI LA Data'!$A$6:$AF$698,H$2,0)/1000000</f>
        <v>-21.034191960976003</v>
      </c>
      <c r="I389" s="291">
        <f>VLOOKUP($A389,'[12]KI LA Data'!$A$6:$AF$698,I$2,0)/1000000</f>
        <v>23.676969470239253</v>
      </c>
      <c r="J389" s="315">
        <f>VLOOKUP($A389,'[12]KI LA Data'!$A$6:$AF$702,J$2,0)</f>
        <v>0.45107799999999998</v>
      </c>
      <c r="K389" s="317">
        <f>IF(F389="","",IFERROR(VLOOKUP($A389,'[12]KI LA Data'!$B$6:$AF$701,K$2-K$1,0)/1000000,IF($C389="SC",F389,"")))</f>
        <v>4.934399792722</v>
      </c>
      <c r="L389" s="291">
        <f>IF(F389="","",IFERROR(VLOOKUP($A389,'[12]KI LA Data'!$C$6:$AF$701,L$2-L$1,0)/1000000,IF($C389="SD",F389,"")))</f>
        <v>-0.35870757779700002</v>
      </c>
      <c r="M389" s="317" t="str">
        <f>IF(F389="","",IFERROR(VLOOKUP($A389,'[12]KI LA Data'!$D$6:$AF$701,M$2-M$1,0)/1000000,""))</f>
        <v/>
      </c>
      <c r="N389" s="317" t="str">
        <f>IF(F389="","",IFERROR(VLOOKUP($A389,'[12]KI LA Data'!$E$6:$AF$701,N$2-N$1,0)/1000000,""))</f>
        <v/>
      </c>
      <c r="O389" s="315" t="str">
        <f>IF(F389="","",IFERROR(VLOOKUP($A389,'[12]KI LA Data'!$F$6:$AF$701,O$2-O$1,0)/1000000,""))</f>
        <v/>
      </c>
      <c r="P389" s="317">
        <f>IFERROR(VLOOKUP($A389,'[12]KI LA Data'!$B$6:$AF$701,P$2-P$1,0)/1000000,IF($C389="SC",G389,""))</f>
        <v>20.111455867570999</v>
      </c>
      <c r="Q389" s="291">
        <f>IFERROR(VLOOKUP($A389,'[12]KI LA Data'!$C$6:$AF$701,Q$2-Q$1,0)/1000000,IF($C389="SD",G389,""))</f>
        <v>5.4852678840389997</v>
      </c>
      <c r="R389" s="317" t="str">
        <f>IFERROR(VLOOKUP($A389,'[12]KI LA Data'!$D$6:$AF$701,R$2-R$1,0)/1000000,"")</f>
        <v/>
      </c>
      <c r="S389" s="317" t="str">
        <f>IFERROR(VLOOKUP($A389,'[12]KI LA Data'!$E$6:$AF$701,S$2-S$1,0)/1000000,"")</f>
        <v/>
      </c>
      <c r="T389" s="315" t="str">
        <f>IFERROR(VLOOKUP($A389,'[12]KI LA Data'!$F$6:$AF$701,T$2-T$1,0)/1000000,"")</f>
        <v/>
      </c>
      <c r="U389" s="317">
        <f t="shared" si="21"/>
        <v>25.045855660293</v>
      </c>
      <c r="V389" s="291">
        <f t="shared" si="21"/>
        <v>5.1265603062419993</v>
      </c>
      <c r="W389" s="317" t="str">
        <f t="shared" si="21"/>
        <v/>
      </c>
      <c r="X389" s="317" t="str">
        <f t="shared" si="21"/>
        <v/>
      </c>
      <c r="Y389" s="315" t="str">
        <f t="shared" si="21"/>
        <v/>
      </c>
      <c r="Z389" s="289"/>
      <c r="AA389" s="289" t="str">
        <f>VLOOKUP(A389,'[12]LA Data'!$A$35:$F$417,6,0)</f>
        <v>YH</v>
      </c>
    </row>
    <row r="390" spans="1:27" ht="15.75">
      <c r="A390" s="289" t="s">
        <v>1969</v>
      </c>
      <c r="B390" s="289"/>
      <c r="C390" s="289"/>
      <c r="D390" s="289" t="s">
        <v>1970</v>
      </c>
      <c r="E390" s="291">
        <f t="shared" si="20"/>
        <v>0</v>
      </c>
      <c r="F390" s="291">
        <f>IF(VLOOKUP($A390,'[12]KI LA Data'!$A$6:$AF$707,F$2,0)/1000000&lt;0,"",VLOOKUP($A390,'[12]KI LA Data'!$A$6:$AF$707,F$2,0)/1000000)</f>
        <v>0</v>
      </c>
      <c r="G390" s="291">
        <f>VLOOKUP($A390,'[12]KI LA Data'!$A$6:$AF$707,G$2,0)/1000000</f>
        <v>0</v>
      </c>
      <c r="H390" s="291">
        <f>VLOOKUP($A390,'[12]KI LA Data'!$A$6:$AF$707,H$2,0)/1000000</f>
        <v>0</v>
      </c>
      <c r="I390" s="291">
        <f>VLOOKUP($A390,'[12]KI LA Data'!$A$6:$AF$707,I$2,0)/1000000</f>
        <v>0</v>
      </c>
      <c r="J390" s="315">
        <f>VLOOKUP($A390,'[12]KI LA Data'!$A$6:$AF$707,J$2,0)</f>
        <v>0</v>
      </c>
      <c r="K390" s="317" t="str">
        <f>IF(F390="","",IFERROR(VLOOKUP($A390,'[12]KI LA Data'!$B$6:$AF$707,K$2-K$1,0)/1000000,IF($C390="SC",F390,"")))</f>
        <v/>
      </c>
      <c r="L390" s="291" t="str">
        <f>IF(F390="","",IFERROR(VLOOKUP($A390,'[12]KI LA Data'!$C$6:$AF$707,L$2-L$1,0)/1000000,IF($C390="SD",F390,"")))</f>
        <v/>
      </c>
      <c r="M390" s="317" t="str">
        <f>IF(F390="","",IFERROR(VLOOKUP($A390,'[12]KI LA Data'!$D$6:$AF$707,M$2-M$1,0)/1000000,""))</f>
        <v/>
      </c>
      <c r="N390" s="317" t="str">
        <f>IF(F390="","",IFERROR(VLOOKUP($A390,'[12]KI LA Data'!$E$6:$AF$707,N$2-N$1,0)/1000000,""))</f>
        <v/>
      </c>
      <c r="O390" s="315" t="str">
        <f>IF(F390="","",IFERROR(VLOOKUP($A390,'[12]KI LA Data'!$F$6:$AF$707,O$2-O$1,0)/1000000,""))</f>
        <v/>
      </c>
      <c r="P390" s="317" t="str">
        <f>IFERROR(VLOOKUP($A390,'[12]KI LA Data'!$B$6:$AF$707,P$2-P$1,0)/1000000,IF($C390="SC",G390,""))</f>
        <v/>
      </c>
      <c r="Q390" s="291" t="str">
        <f>IFERROR(VLOOKUP($A390,'[12]KI LA Data'!$C$6:$AF$707,Q$2-Q$1,0)/1000000,IF($C390="SD",G390,""))</f>
        <v/>
      </c>
      <c r="R390" s="317" t="str">
        <f>IFERROR(VLOOKUP($A390,'[12]KI LA Data'!$D$6:$AF$707,R$2-R$1,0)/1000000,"")</f>
        <v/>
      </c>
      <c r="S390" s="317" t="str">
        <f>IFERROR(VLOOKUP($A390,'[12]KI LA Data'!$E$6:$AF$707,S$2-S$1,0)/1000000,"")</f>
        <v/>
      </c>
      <c r="T390" s="315" t="str">
        <f>IFERROR(VLOOKUP($A390,'[12]KI LA Data'!$F$6:$AF$707,T$2-T$1,0)/1000000,"")</f>
        <v/>
      </c>
      <c r="U390" s="317" t="str">
        <f t="shared" si="21"/>
        <v/>
      </c>
      <c r="V390" s="291" t="str">
        <f t="shared" si="21"/>
        <v/>
      </c>
      <c r="W390" s="317" t="str">
        <f t="shared" si="21"/>
        <v/>
      </c>
      <c r="X390" s="317" t="str">
        <f t="shared" si="21"/>
        <v/>
      </c>
      <c r="Y390" s="315" t="str">
        <f t="shared" si="21"/>
        <v/>
      </c>
      <c r="Z390" s="289"/>
      <c r="AA390" s="289"/>
    </row>
    <row r="391" spans="1:27" ht="15.75">
      <c r="A391" s="289" t="s">
        <v>1971</v>
      </c>
      <c r="B391" s="289"/>
      <c r="C391" s="289"/>
      <c r="D391" s="289" t="s">
        <v>1972</v>
      </c>
      <c r="E391" s="291">
        <f t="shared" si="20"/>
        <v>0</v>
      </c>
      <c r="F391" s="291">
        <f>IF(VLOOKUP($A391,'[12]KI LA Data'!$A$6:$AF$707,F$2,0)/1000000&lt;0,"",VLOOKUP($A391,'[12]KI LA Data'!$A$6:$AF$707,F$2,0)/1000000)</f>
        <v>0</v>
      </c>
      <c r="G391" s="291">
        <f>VLOOKUP($A391,'[12]KI LA Data'!$A$6:$AF$707,G$2,0)/1000000</f>
        <v>0</v>
      </c>
      <c r="H391" s="291">
        <f>VLOOKUP($A391,'[12]KI LA Data'!$A$6:$AF$707,H$2,0)/1000000</f>
        <v>0</v>
      </c>
      <c r="I391" s="291">
        <f>VLOOKUP($A391,'[12]KI LA Data'!$A$6:$AF$707,I$2,0)/1000000</f>
        <v>0</v>
      </c>
      <c r="J391" s="315">
        <f>VLOOKUP($A391,'[12]KI LA Data'!$A$6:$AF$707,J$2,0)</f>
        <v>0</v>
      </c>
      <c r="K391" s="317" t="str">
        <f>IF(F391="","",IFERROR(VLOOKUP($A391,'[12]KI LA Data'!$B$6:$AF$707,K$2-K$1,0)/1000000,IF($C391="SC",F391,"")))</f>
        <v/>
      </c>
      <c r="L391" s="291" t="str">
        <f>IF(F391="","",IFERROR(VLOOKUP($A391,'[12]KI LA Data'!$C$6:$AF$707,L$2-L$1,0)/1000000,IF($C391="SD",F391,"")))</f>
        <v/>
      </c>
      <c r="M391" s="317" t="str">
        <f>IF(F391="","",IFERROR(VLOOKUP($A391,'[12]KI LA Data'!$D$6:$AF$707,M$2-M$1,0)/1000000,""))</f>
        <v/>
      </c>
      <c r="N391" s="317" t="str">
        <f>IF(F391="","",IFERROR(VLOOKUP($A391,'[12]KI LA Data'!$E$6:$AF$707,N$2-N$1,0)/1000000,""))</f>
        <v/>
      </c>
      <c r="O391" s="315" t="str">
        <f>IF(F391="","",IFERROR(VLOOKUP($A391,'[12]KI LA Data'!$F$6:$AF$707,O$2-O$1,0)/1000000,""))</f>
        <v/>
      </c>
      <c r="P391" s="317" t="str">
        <f>IFERROR(VLOOKUP($A391,'[12]KI LA Data'!$B$6:$AF$707,P$2-P$1,0)/1000000,IF($C391="SC",G391,""))</f>
        <v/>
      </c>
      <c r="Q391" s="291" t="str">
        <f>IFERROR(VLOOKUP($A391,'[12]KI LA Data'!$C$6:$AF$707,Q$2-Q$1,0)/1000000,IF($C391="SD",G391,""))</f>
        <v/>
      </c>
      <c r="R391" s="317" t="str">
        <f>IFERROR(VLOOKUP($A391,'[12]KI LA Data'!$D$6:$AF$707,R$2-R$1,0)/1000000,"")</f>
        <v/>
      </c>
      <c r="S391" s="317" t="str">
        <f>IFERROR(VLOOKUP($A391,'[12]KI LA Data'!$E$6:$AF$707,S$2-S$1,0)/1000000,"")</f>
        <v/>
      </c>
      <c r="T391" s="315" t="str">
        <f>IFERROR(VLOOKUP($A391,'[12]KI LA Data'!$F$6:$AF$707,T$2-T$1,0)/1000000,"")</f>
        <v/>
      </c>
      <c r="U391" s="317" t="str">
        <f t="shared" si="21"/>
        <v/>
      </c>
      <c r="V391" s="291" t="str">
        <f t="shared" si="21"/>
        <v/>
      </c>
      <c r="W391" s="317" t="str">
        <f t="shared" si="21"/>
        <v/>
      </c>
      <c r="X391" s="317" t="str">
        <f t="shared" si="21"/>
        <v/>
      </c>
      <c r="Y391" s="315" t="str">
        <f t="shared" si="21"/>
        <v/>
      </c>
      <c r="Z391" s="289"/>
      <c r="AA391" s="289"/>
    </row>
  </sheetData>
  <autoFilter ref="A6:AA391"/>
  <mergeCells count="3">
    <mergeCell ref="K3:O3"/>
    <mergeCell ref="P3:T3"/>
    <mergeCell ref="U3:Y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89"/>
  <sheetViews>
    <sheetView workbookViewId="0">
      <selection activeCell="F11" sqref="F11"/>
    </sheetView>
  </sheetViews>
  <sheetFormatPr defaultRowHeight="15"/>
  <sheetData>
    <row r="1" spans="1:15" s="53" customFormat="1" ht="15" customHeight="1">
      <c r="A1" s="51" t="s">
        <v>1310</v>
      </c>
      <c r="B1" s="51"/>
      <c r="C1" s="51"/>
      <c r="E1" s="54"/>
      <c r="F1" s="55"/>
      <c r="G1" s="55"/>
      <c r="H1" s="55"/>
      <c r="I1" s="55"/>
      <c r="J1" s="62"/>
      <c r="K1" s="62"/>
      <c r="L1" s="62"/>
      <c r="M1" s="62"/>
      <c r="N1" s="62"/>
    </row>
    <row r="2" spans="1:15" s="73" customFormat="1" ht="15" customHeight="1">
      <c r="A2" s="67">
        <f>COLUMN()</f>
        <v>1</v>
      </c>
      <c r="B2" s="67">
        <f>COLUMN()</f>
        <v>2</v>
      </c>
      <c r="C2" s="67">
        <f>COLUMN()</f>
        <v>3</v>
      </c>
      <c r="D2" s="67">
        <f>COLUMN()</f>
        <v>4</v>
      </c>
      <c r="E2" s="67">
        <f>COLUMN()</f>
        <v>5</v>
      </c>
      <c r="F2" s="67">
        <f>COLUMN()</f>
        <v>6</v>
      </c>
      <c r="G2" s="67">
        <f>COLUMN()</f>
        <v>7</v>
      </c>
      <c r="H2" s="67">
        <f>COLUMN()</f>
        <v>8</v>
      </c>
      <c r="I2" s="67">
        <f>COLUMN()</f>
        <v>9</v>
      </c>
      <c r="J2" s="67">
        <f>COLUMN()</f>
        <v>10</v>
      </c>
      <c r="K2" s="67">
        <f>COLUMN()</f>
        <v>11</v>
      </c>
      <c r="L2" s="67">
        <f>COLUMN()</f>
        <v>12</v>
      </c>
      <c r="M2" s="67">
        <f>COLUMN()</f>
        <v>13</v>
      </c>
      <c r="N2" s="67">
        <f>COLUMN()</f>
        <v>14</v>
      </c>
      <c r="O2" s="72" t="s">
        <v>1311</v>
      </c>
    </row>
    <row r="3" spans="1:15" s="73" customFormat="1" ht="15" customHeight="1">
      <c r="A3" s="67">
        <f>COLUMN()-1</f>
        <v>0</v>
      </c>
      <c r="B3" s="67">
        <f t="shared" ref="B3:N3" si="0">COLUMN()-1</f>
        <v>1</v>
      </c>
      <c r="C3" s="67">
        <f t="shared" si="0"/>
        <v>2</v>
      </c>
      <c r="D3" s="67">
        <f t="shared" si="0"/>
        <v>3</v>
      </c>
      <c r="E3" s="67">
        <f t="shared" si="0"/>
        <v>4</v>
      </c>
      <c r="F3" s="67">
        <f t="shared" si="0"/>
        <v>5</v>
      </c>
      <c r="G3" s="67">
        <f t="shared" si="0"/>
        <v>6</v>
      </c>
      <c r="H3" s="67">
        <f t="shared" si="0"/>
        <v>7</v>
      </c>
      <c r="I3" s="67">
        <f t="shared" si="0"/>
        <v>8</v>
      </c>
      <c r="J3" s="67">
        <f t="shared" si="0"/>
        <v>9</v>
      </c>
      <c r="K3" s="67">
        <f t="shared" si="0"/>
        <v>10</v>
      </c>
      <c r="L3" s="67">
        <f t="shared" si="0"/>
        <v>11</v>
      </c>
      <c r="M3" s="67">
        <f t="shared" si="0"/>
        <v>12</v>
      </c>
      <c r="N3" s="67">
        <f t="shared" si="0"/>
        <v>13</v>
      </c>
      <c r="O3" s="72" t="s">
        <v>1312</v>
      </c>
    </row>
    <row r="4" spans="1:15" s="79" customFormat="1" ht="15" customHeight="1" thickBot="1">
      <c r="A4" s="324"/>
      <c r="B4" s="324"/>
      <c r="C4" s="324"/>
      <c r="D4" s="324"/>
      <c r="E4" s="325"/>
      <c r="F4" s="325"/>
      <c r="G4" s="325"/>
      <c r="H4" s="325"/>
      <c r="I4" s="325"/>
      <c r="J4" s="326"/>
      <c r="K4" s="326"/>
      <c r="L4" s="326"/>
      <c r="M4" s="326"/>
      <c r="N4" s="326"/>
    </row>
    <row r="5" spans="1:15" s="84" customFormat="1" ht="33.75" customHeight="1">
      <c r="A5" s="80" t="s">
        <v>1313</v>
      </c>
      <c r="B5" s="81" t="s">
        <v>1314</v>
      </c>
      <c r="C5" s="81" t="s">
        <v>21</v>
      </c>
      <c r="D5" s="83" t="s">
        <v>22</v>
      </c>
      <c r="E5" s="287" t="s">
        <v>1323</v>
      </c>
      <c r="F5" s="287"/>
      <c r="G5" s="287"/>
      <c r="H5" s="287"/>
      <c r="I5" s="287"/>
      <c r="J5" s="284" t="s">
        <v>1329</v>
      </c>
      <c r="K5" s="284"/>
      <c r="L5" s="284"/>
      <c r="M5" s="284"/>
      <c r="N5" s="284"/>
    </row>
    <row r="6" spans="1:15" s="53" customFormat="1" ht="15" customHeight="1">
      <c r="A6" s="85"/>
      <c r="B6" s="85"/>
      <c r="C6" s="85"/>
      <c r="D6" s="87"/>
      <c r="E6" s="88" t="s">
        <v>1338</v>
      </c>
      <c r="F6" s="89" t="s">
        <v>1339</v>
      </c>
      <c r="G6" s="89" t="s">
        <v>1340</v>
      </c>
      <c r="H6" s="89" t="s">
        <v>1341</v>
      </c>
      <c r="I6" s="89" t="s">
        <v>1342</v>
      </c>
      <c r="J6" s="91" t="s">
        <v>1338</v>
      </c>
      <c r="K6" s="92" t="s">
        <v>1339</v>
      </c>
      <c r="L6" s="92" t="s">
        <v>1340</v>
      </c>
      <c r="M6" s="92" t="s">
        <v>1341</v>
      </c>
      <c r="N6" s="92" t="s">
        <v>1342</v>
      </c>
    </row>
    <row r="7" spans="1:15" s="53" customFormat="1" ht="15" customHeight="1">
      <c r="A7" s="53" t="s">
        <v>489</v>
      </c>
      <c r="B7" s="53" t="s">
        <v>490</v>
      </c>
      <c r="C7" s="53" t="s">
        <v>39</v>
      </c>
      <c r="D7" s="53" t="s">
        <v>491</v>
      </c>
      <c r="E7" s="54">
        <f>[12]Provisional!M35</f>
        <v>3.0157391273579996</v>
      </c>
      <c r="F7" s="54">
        <f>[12]Provisional!N35</f>
        <v>2.3912040853029999</v>
      </c>
      <c r="G7" s="54">
        <f>[12]Provisional!O35</f>
        <v>1.9214826453600002</v>
      </c>
      <c r="H7" s="54">
        <f>[12]Provisional!P35</f>
        <v>1.7033815726419999</v>
      </c>
      <c r="I7" s="54">
        <f>[12]Provisional!Q35</f>
        <v>1.397463663536</v>
      </c>
      <c r="J7" s="103">
        <f>'[12]Published CSP'!AN35</f>
        <v>0</v>
      </c>
      <c r="K7" s="103">
        <f>'[12]Published CSP'!AO35</f>
        <v>0</v>
      </c>
      <c r="L7" s="103">
        <f>'[12]Published CSP'!AP35+'[12]NHB savings'!I22</f>
        <v>0</v>
      </c>
      <c r="M7" s="103">
        <f>'[12]Published CSP'!AQ35+'[12]NHB savings'!J22</f>
        <v>0</v>
      </c>
      <c r="N7" s="103">
        <f>'[12]Published CSP'!AR35+'[12]NHB savings'!K22</f>
        <v>0</v>
      </c>
    </row>
    <row r="8" spans="1:15" s="53" customFormat="1" ht="15" customHeight="1">
      <c r="A8" s="53" t="s">
        <v>765</v>
      </c>
      <c r="B8" s="53" t="s">
        <v>766</v>
      </c>
      <c r="C8" s="53" t="s">
        <v>39</v>
      </c>
      <c r="D8" s="53" t="s">
        <v>767</v>
      </c>
      <c r="E8" s="54">
        <f>[12]Provisional!M36</f>
        <v>5.8070828160709995</v>
      </c>
      <c r="F8" s="54">
        <f>[12]Provisional!N36</f>
        <v>5.046013002174</v>
      </c>
      <c r="G8" s="54">
        <f>[12]Provisional!O36</f>
        <v>4.4746297274630003</v>
      </c>
      <c r="H8" s="54">
        <f>[12]Provisional!P36</f>
        <v>4.1760451179959999</v>
      </c>
      <c r="I8" s="54">
        <f>[12]Provisional!Q36</f>
        <v>3.8452072440359997</v>
      </c>
      <c r="J8" s="103">
        <f>'[12]Published CSP'!AN36</f>
        <v>6.22977574171244E-2</v>
      </c>
      <c r="K8" s="103">
        <f>'[12]Published CSP'!AO36</f>
        <v>0.32354641755345259</v>
      </c>
      <c r="L8" s="103">
        <f>'[12]Published CSP'!AP36+'[12]NHB savings'!I23</f>
        <v>0.26124866013632819</v>
      </c>
      <c r="M8" s="103">
        <f>'[12]Published CSP'!AQ36+'[12]NHB savings'!J23</f>
        <v>0.2009605077971755</v>
      </c>
      <c r="N8" s="103">
        <f>'[12]Published CSP'!AR36+'[12]NHB savings'!K23</f>
        <v>0.26124866013632819</v>
      </c>
    </row>
    <row r="9" spans="1:15" s="53" customFormat="1" ht="15" customHeight="1">
      <c r="A9" s="53" t="s">
        <v>783</v>
      </c>
      <c r="B9" s="53" t="s">
        <v>784</v>
      </c>
      <c r="C9" s="53" t="s">
        <v>39</v>
      </c>
      <c r="D9" s="53" t="s">
        <v>785</v>
      </c>
      <c r="E9" s="54">
        <f>[12]Provisional!M37</f>
        <v>5.3024620975620005</v>
      </c>
      <c r="F9" s="54">
        <f>[12]Provisional!N37</f>
        <v>4.4967622221429995</v>
      </c>
      <c r="G9" s="54">
        <f>[12]Provisional!O37</f>
        <v>3.8914291791200002</v>
      </c>
      <c r="H9" s="54">
        <f>[12]Provisional!P37</f>
        <v>3.5737061905989997</v>
      </c>
      <c r="I9" s="54">
        <f>[12]Provisional!Q37</f>
        <v>3.2211487426619998</v>
      </c>
      <c r="J9" s="103">
        <f>'[12]Published CSP'!AN37</f>
        <v>0</v>
      </c>
      <c r="K9" s="103">
        <f>'[12]Published CSP'!AO37</f>
        <v>0</v>
      </c>
      <c r="L9" s="103">
        <f>'[12]Published CSP'!AP37+'[12]NHB savings'!I24</f>
        <v>0</v>
      </c>
      <c r="M9" s="103">
        <f>'[12]Published CSP'!AQ37+'[12]NHB savings'!J24</f>
        <v>0</v>
      </c>
      <c r="N9" s="103">
        <f>'[12]Published CSP'!AR37+'[12]NHB savings'!K24</f>
        <v>0</v>
      </c>
    </row>
    <row r="10" spans="1:15" s="53" customFormat="1" ht="15" customHeight="1">
      <c r="A10" s="53" t="s">
        <v>492</v>
      </c>
      <c r="B10" s="53" t="s">
        <v>493</v>
      </c>
      <c r="C10" s="53" t="s">
        <v>39</v>
      </c>
      <c r="D10" s="53" t="s">
        <v>494</v>
      </c>
      <c r="E10" s="54">
        <f>[12]Provisional!M38</f>
        <v>6.1494876563579997</v>
      </c>
      <c r="F10" s="54">
        <f>[12]Provisional!N38</f>
        <v>5.0231386222859999</v>
      </c>
      <c r="G10" s="54">
        <f>[12]Provisional!O38</f>
        <v>4.1763255062189995</v>
      </c>
      <c r="H10" s="54">
        <f>[12]Provisional!P38</f>
        <v>3.73005344701</v>
      </c>
      <c r="I10" s="54">
        <f>[12]Provisional!Q38</f>
        <v>3.234193126314</v>
      </c>
      <c r="J10" s="103">
        <f>'[12]Published CSP'!AN38</f>
        <v>0</v>
      </c>
      <c r="K10" s="103">
        <f>'[12]Published CSP'!AO38</f>
        <v>0</v>
      </c>
      <c r="L10" s="103">
        <f>'[12]Published CSP'!AP38+'[12]NHB savings'!I25</f>
        <v>0</v>
      </c>
      <c r="M10" s="103">
        <f>'[12]Published CSP'!AQ38+'[12]NHB savings'!J25</f>
        <v>0</v>
      </c>
      <c r="N10" s="103">
        <f>'[12]Published CSP'!AR38+'[12]NHB savings'!K25</f>
        <v>0</v>
      </c>
    </row>
    <row r="11" spans="1:15" s="53" customFormat="1" ht="15" customHeight="1">
      <c r="A11" s="53" t="s">
        <v>336</v>
      </c>
      <c r="B11" s="53" t="s">
        <v>337</v>
      </c>
      <c r="C11" s="53" t="s">
        <v>39</v>
      </c>
      <c r="D11" s="53" t="s">
        <v>338</v>
      </c>
      <c r="E11" s="54">
        <f>[12]Provisional!M39</f>
        <v>6.2654854105269999</v>
      </c>
      <c r="F11" s="54">
        <f>[12]Provisional!N39</f>
        <v>5.4150757911910006</v>
      </c>
      <c r="G11" s="54">
        <f>[12]Provisional!O39</f>
        <v>4.7764829523440007</v>
      </c>
      <c r="H11" s="54">
        <f>[12]Provisional!P39</f>
        <v>4.4423465192710001</v>
      </c>
      <c r="I11" s="54">
        <f>[12]Provisional!Q39</f>
        <v>4.0719581971349994</v>
      </c>
      <c r="J11" s="103">
        <f>'[12]Published CSP'!AN39</f>
        <v>0</v>
      </c>
      <c r="K11" s="103">
        <f>'[12]Published CSP'!AO39</f>
        <v>0</v>
      </c>
      <c r="L11" s="103">
        <f>'[12]Published CSP'!AP39+'[12]NHB savings'!I26</f>
        <v>0</v>
      </c>
      <c r="M11" s="103">
        <f>'[12]Published CSP'!AQ39+'[12]NHB savings'!J26</f>
        <v>0</v>
      </c>
      <c r="N11" s="103">
        <f>'[12]Published CSP'!AR39+'[12]NHB savings'!K26</f>
        <v>0</v>
      </c>
    </row>
    <row r="12" spans="1:15" s="53" customFormat="1" ht="15" customHeight="1">
      <c r="A12" s="53" t="s">
        <v>153</v>
      </c>
      <c r="B12" s="53" t="s">
        <v>154</v>
      </c>
      <c r="C12" s="53" t="s">
        <v>39</v>
      </c>
      <c r="D12" s="53" t="s">
        <v>155</v>
      </c>
      <c r="E12" s="54">
        <f>[12]Provisional!M40</f>
        <v>4.7028353029469994</v>
      </c>
      <c r="F12" s="54">
        <f>[12]Provisional!N40</f>
        <v>3.903472296246</v>
      </c>
      <c r="G12" s="54">
        <f>[12]Provisional!O40</f>
        <v>3.3026816942520001</v>
      </c>
      <c r="H12" s="54">
        <f>[12]Provisional!P40</f>
        <v>2.9866543008109998</v>
      </c>
      <c r="I12" s="54">
        <f>[12]Provisional!Q40</f>
        <v>2.6357262512829998</v>
      </c>
      <c r="J12" s="103">
        <f>'[12]Published CSP'!AN40</f>
        <v>1.5899072848631294E-2</v>
      </c>
      <c r="K12" s="103">
        <f>'[12]Published CSP'!AO40</f>
        <v>8.2572604149343184E-2</v>
      </c>
      <c r="L12" s="103">
        <f>'[12]Published CSP'!AP40+'[12]NHB savings'!I27</f>
        <v>6.667353130071188E-2</v>
      </c>
      <c r="M12" s="103">
        <f>'[12]Published CSP'!AQ40+'[12]NHB savings'!J27</f>
        <v>5.1287331769778378E-2</v>
      </c>
      <c r="N12" s="103">
        <f>'[12]Published CSP'!AR40+'[12]NHB savings'!K27</f>
        <v>6.667353130071188E-2</v>
      </c>
    </row>
    <row r="13" spans="1:15" s="53" customFormat="1" ht="15" customHeight="1">
      <c r="A13" s="53" t="s">
        <v>1104</v>
      </c>
      <c r="B13" s="53" t="s">
        <v>1105</v>
      </c>
      <c r="C13" s="53" t="s">
        <v>1357</v>
      </c>
      <c r="D13" s="53" t="s">
        <v>1215</v>
      </c>
      <c r="E13" s="54">
        <f>[12]Provisional!M41</f>
        <v>20.061896474220998</v>
      </c>
      <c r="F13" s="54">
        <f>[12]Provisional!N41</f>
        <v>18.629490634036998</v>
      </c>
      <c r="G13" s="54">
        <f>[12]Provisional!O41</f>
        <v>16.895495390063999</v>
      </c>
      <c r="H13" s="54">
        <f>[12]Provisional!P41</f>
        <v>16.183992428872003</v>
      </c>
      <c r="I13" s="54">
        <f>[12]Provisional!Q41</f>
        <v>15.921625485052001</v>
      </c>
      <c r="J13" s="103">
        <f>'[12]Published CSP'!AN41</f>
        <v>0</v>
      </c>
      <c r="K13" s="103">
        <f>'[12]Published CSP'!AO41</f>
        <v>0</v>
      </c>
      <c r="L13" s="103">
        <f>'[12]Published CSP'!AP41+'[12]NHB savings'!I28</f>
        <v>0</v>
      </c>
      <c r="M13" s="103">
        <f>'[12]Published CSP'!AQ41+'[12]NHB savings'!J28</f>
        <v>0</v>
      </c>
      <c r="N13" s="103">
        <f>'[12]Published CSP'!AR41+'[12]NHB savings'!K28</f>
        <v>0</v>
      </c>
    </row>
    <row r="14" spans="1:15" s="53" customFormat="1" ht="15" customHeight="1">
      <c r="A14" s="53" t="s">
        <v>186</v>
      </c>
      <c r="B14" s="53" t="s">
        <v>187</v>
      </c>
      <c r="C14" s="53" t="s">
        <v>39</v>
      </c>
      <c r="D14" s="53" t="s">
        <v>188</v>
      </c>
      <c r="E14" s="54">
        <f>[12]Provisional!M42</f>
        <v>6.4274345248220008</v>
      </c>
      <c r="F14" s="54">
        <f>[12]Provisional!N42</f>
        <v>5.2145658102129993</v>
      </c>
      <c r="G14" s="54">
        <f>[12]Provisional!O42</f>
        <v>4.3027275781930001</v>
      </c>
      <c r="H14" s="54">
        <f>[12]Provisional!P42</f>
        <v>3.8392325528710001</v>
      </c>
      <c r="I14" s="54">
        <f>[12]Provisional!Q42</f>
        <v>3.2884239026430002</v>
      </c>
      <c r="J14" s="103">
        <f>'[12]Published CSP'!AN42</f>
        <v>0</v>
      </c>
      <c r="K14" s="103">
        <f>'[12]Published CSP'!AO42</f>
        <v>0</v>
      </c>
      <c r="L14" s="103">
        <f>'[12]Published CSP'!AP42+'[12]NHB savings'!I29</f>
        <v>0</v>
      </c>
      <c r="M14" s="103">
        <f>'[12]Published CSP'!AQ42+'[12]NHB savings'!J29</f>
        <v>0</v>
      </c>
      <c r="N14" s="103">
        <f>'[12]Published CSP'!AR42+'[12]NHB savings'!K29</f>
        <v>0</v>
      </c>
    </row>
    <row r="15" spans="1:15" s="53" customFormat="1" ht="15" customHeight="1">
      <c r="A15" s="53" t="s">
        <v>417</v>
      </c>
      <c r="B15" s="53" t="s">
        <v>418</v>
      </c>
      <c r="C15" s="53" t="s">
        <v>39</v>
      </c>
      <c r="D15" s="53" t="s">
        <v>419</v>
      </c>
      <c r="E15" s="54">
        <f>[12]Provisional!M43</f>
        <v>3.5445298156980001</v>
      </c>
      <c r="F15" s="54">
        <f>[12]Provisional!N43</f>
        <v>2.9488461952980001</v>
      </c>
      <c r="G15" s="54">
        <f>[12]Provisional!O43</f>
        <v>2.5011344062390002</v>
      </c>
      <c r="H15" s="54">
        <f>[12]Provisional!P43</f>
        <v>2.2656171097689999</v>
      </c>
      <c r="I15" s="54">
        <f>[12]Provisional!Q43</f>
        <v>2.004085840798</v>
      </c>
      <c r="J15" s="103">
        <f>'[12]Published CSP'!AN43</f>
        <v>4.3392831168266872E-2</v>
      </c>
      <c r="K15" s="103">
        <f>'[12]Published CSP'!AO43</f>
        <v>0.22536276832551508</v>
      </c>
      <c r="L15" s="103">
        <f>'[12]Published CSP'!AP43+'[12]NHB savings'!I30</f>
        <v>0.18196993715724821</v>
      </c>
      <c r="M15" s="103">
        <f>'[12]Published CSP'!AQ43+'[12]NHB savings'!J30</f>
        <v>0.13997687473634476</v>
      </c>
      <c r="N15" s="103">
        <f>'[12]Published CSP'!AR43+'[12]NHB savings'!K30</f>
        <v>0.18196993715724821</v>
      </c>
    </row>
    <row r="16" spans="1:15" s="53" customFormat="1" ht="15" customHeight="1">
      <c r="A16" s="53" t="s">
        <v>664</v>
      </c>
      <c r="B16" s="53" t="s">
        <v>665</v>
      </c>
      <c r="C16" s="53" t="s">
        <v>1351</v>
      </c>
      <c r="D16" s="53" t="s">
        <v>666</v>
      </c>
      <c r="E16" s="54">
        <f>[12]Provisional!M44</f>
        <v>98.835200187377012</v>
      </c>
      <c r="F16" s="54">
        <f>[12]Provisional!N44</f>
        <v>89.494348353048991</v>
      </c>
      <c r="G16" s="54">
        <f>[12]Provisional!O44</f>
        <v>82.643118515856997</v>
      </c>
      <c r="H16" s="54">
        <f>[12]Provisional!P44</f>
        <v>78.908249374228006</v>
      </c>
      <c r="I16" s="54">
        <f>[12]Provisional!Q44</f>
        <v>75.325427943880001</v>
      </c>
      <c r="J16" s="103">
        <f>'[12]Published CSP'!AN44</f>
        <v>0</v>
      </c>
      <c r="K16" s="103">
        <f>'[12]Published CSP'!AO44</f>
        <v>0</v>
      </c>
      <c r="L16" s="103">
        <f>'[12]Published CSP'!AP44+'[12]NHB savings'!I31</f>
        <v>0</v>
      </c>
      <c r="M16" s="103">
        <f>'[12]Published CSP'!AQ44+'[12]NHB savings'!J31</f>
        <v>0</v>
      </c>
      <c r="N16" s="103">
        <f>'[12]Published CSP'!AR44+'[12]NHB savings'!K31</f>
        <v>0</v>
      </c>
    </row>
    <row r="17" spans="1:14" s="53" customFormat="1" ht="15" customHeight="1">
      <c r="A17" s="53" t="s">
        <v>667</v>
      </c>
      <c r="B17" s="53" t="s">
        <v>668</v>
      </c>
      <c r="C17" s="53" t="s">
        <v>1351</v>
      </c>
      <c r="D17" s="53" t="s">
        <v>669</v>
      </c>
      <c r="E17" s="54">
        <f>[12]Provisional!M45</f>
        <v>107.33593451737801</v>
      </c>
      <c r="F17" s="54">
        <f>[12]Provisional!N45</f>
        <v>90.598334622642994</v>
      </c>
      <c r="G17" s="54">
        <f>[12]Provisional!O45</f>
        <v>78.259847558700997</v>
      </c>
      <c r="H17" s="54">
        <f>[12]Provisional!P45</f>
        <v>71.476195580645992</v>
      </c>
      <c r="I17" s="54">
        <f>[12]Provisional!Q45</f>
        <v>64.807577177257002</v>
      </c>
      <c r="J17" s="103">
        <f>'[12]Published CSP'!AN45</f>
        <v>0</v>
      </c>
      <c r="K17" s="103">
        <f>'[12]Published CSP'!AO45</f>
        <v>0</v>
      </c>
      <c r="L17" s="103">
        <f>'[12]Published CSP'!AP45+'[12]NHB savings'!I32</f>
        <v>0</v>
      </c>
      <c r="M17" s="103">
        <f>'[12]Published CSP'!AQ45+'[12]NHB savings'!J32</f>
        <v>0</v>
      </c>
      <c r="N17" s="103">
        <f>'[12]Published CSP'!AR45+'[12]NHB savings'!K32</f>
        <v>0</v>
      </c>
    </row>
    <row r="18" spans="1:14" s="53" customFormat="1" ht="15" customHeight="1">
      <c r="A18" s="53" t="s">
        <v>575</v>
      </c>
      <c r="B18" s="53" t="s">
        <v>576</v>
      </c>
      <c r="C18" s="53" t="s">
        <v>531</v>
      </c>
      <c r="D18" s="53" t="s">
        <v>577</v>
      </c>
      <c r="E18" s="54">
        <f>[12]Provisional!M46</f>
        <v>97.895542021352</v>
      </c>
      <c r="F18" s="54">
        <f>[12]Provisional!N46</f>
        <v>86.665482640539011</v>
      </c>
      <c r="G18" s="54">
        <f>[12]Provisional!O46</f>
        <v>78.430197175784997</v>
      </c>
      <c r="H18" s="54">
        <f>[12]Provisional!P46</f>
        <v>73.901869422971004</v>
      </c>
      <c r="I18" s="54">
        <f>[12]Provisional!Q46</f>
        <v>69.578519864259007</v>
      </c>
      <c r="J18" s="103">
        <f>'[12]Published CSP'!AN46</f>
        <v>0</v>
      </c>
      <c r="K18" s="103">
        <f>'[12]Published CSP'!AO46</f>
        <v>0</v>
      </c>
      <c r="L18" s="103">
        <f>'[12]Published CSP'!AP46+'[12]NHB savings'!I33</f>
        <v>0</v>
      </c>
      <c r="M18" s="103">
        <f>'[12]Published CSP'!AQ46+'[12]NHB savings'!J33</f>
        <v>0</v>
      </c>
      <c r="N18" s="103">
        <f>'[12]Published CSP'!AR46+'[12]NHB savings'!K33</f>
        <v>0</v>
      </c>
    </row>
    <row r="19" spans="1:14" s="53" customFormat="1" ht="15" customHeight="1">
      <c r="A19" s="53" t="s">
        <v>768</v>
      </c>
      <c r="B19" s="53" t="s">
        <v>769</v>
      </c>
      <c r="C19" s="53" t="s">
        <v>39</v>
      </c>
      <c r="D19" s="53" t="s">
        <v>770</v>
      </c>
      <c r="E19" s="54">
        <f>[12]Provisional!M47</f>
        <v>6.3209619822079999</v>
      </c>
      <c r="F19" s="54">
        <f>[12]Provisional!N47</f>
        <v>5.5676271567560001</v>
      </c>
      <c r="G19" s="54">
        <f>[12]Provisional!O47</f>
        <v>5.0017164359180004</v>
      </c>
      <c r="H19" s="54">
        <f>[12]Provisional!P47</f>
        <v>4.7049364989539999</v>
      </c>
      <c r="I19" s="54">
        <f>[12]Provisional!Q47</f>
        <v>4.3757102673960002</v>
      </c>
      <c r="J19" s="103">
        <f>'[12]Published CSP'!AN47</f>
        <v>0</v>
      </c>
      <c r="K19" s="103">
        <f>'[12]Published CSP'!AO47</f>
        <v>0</v>
      </c>
      <c r="L19" s="103">
        <f>'[12]Published CSP'!AP47+'[12]NHB savings'!I34</f>
        <v>0</v>
      </c>
      <c r="M19" s="103">
        <f>'[12]Published CSP'!AQ47+'[12]NHB savings'!J34</f>
        <v>0</v>
      </c>
      <c r="N19" s="103">
        <f>'[12]Published CSP'!AR47+'[12]NHB savings'!K34</f>
        <v>0</v>
      </c>
    </row>
    <row r="20" spans="1:14" s="53" customFormat="1" ht="15" customHeight="1">
      <c r="A20" s="53" t="s">
        <v>1098</v>
      </c>
      <c r="B20" s="53" t="s">
        <v>1099</v>
      </c>
      <c r="C20" s="53" t="s">
        <v>39</v>
      </c>
      <c r="D20" s="53" t="s">
        <v>1100</v>
      </c>
      <c r="E20" s="54">
        <f>[12]Provisional!M48</f>
        <v>9.5854061605630001</v>
      </c>
      <c r="F20" s="54">
        <f>[12]Provisional!N48</f>
        <v>7.8128814476089996</v>
      </c>
      <c r="G20" s="54">
        <f>[12]Provisional!O48</f>
        <v>6.4802105291809999</v>
      </c>
      <c r="H20" s="54">
        <f>[12]Provisional!P48</f>
        <v>5.7777355656189995</v>
      </c>
      <c r="I20" s="54">
        <f>[12]Provisional!Q48</f>
        <v>4.9971474296959997</v>
      </c>
      <c r="J20" s="103">
        <f>'[12]Published CSP'!AN48</f>
        <v>0</v>
      </c>
      <c r="K20" s="103">
        <f>'[12]Published CSP'!AO48</f>
        <v>0</v>
      </c>
      <c r="L20" s="103">
        <f>'[12]Published CSP'!AP48+'[12]NHB savings'!I35</f>
        <v>0</v>
      </c>
      <c r="M20" s="103">
        <f>'[12]Published CSP'!AQ48+'[12]NHB savings'!J35</f>
        <v>0</v>
      </c>
      <c r="N20" s="103">
        <f>'[12]Published CSP'!AR48+'[12]NHB savings'!K35</f>
        <v>0</v>
      </c>
    </row>
    <row r="21" spans="1:14" s="53" customFormat="1" ht="15" customHeight="1">
      <c r="A21" s="53" t="s">
        <v>75</v>
      </c>
      <c r="B21" s="53" t="s">
        <v>76</v>
      </c>
      <c r="C21" s="53" t="s">
        <v>39</v>
      </c>
      <c r="D21" s="53" t="s">
        <v>77</v>
      </c>
      <c r="E21" s="54">
        <f>[12]Provisional!M49</f>
        <v>5.0633095132620003</v>
      </c>
      <c r="F21" s="54">
        <f>[12]Provisional!N49</f>
        <v>4.2171776692130001</v>
      </c>
      <c r="G21" s="54">
        <f>[12]Provisional!O49</f>
        <v>3.5812404641090003</v>
      </c>
      <c r="H21" s="54">
        <f>[12]Provisional!P49</f>
        <v>3.2467386157189999</v>
      </c>
      <c r="I21" s="54">
        <f>[12]Provisional!Q49</f>
        <v>2.8753007454300001</v>
      </c>
      <c r="J21" s="103">
        <f>'[12]Published CSP'!AN49</f>
        <v>0</v>
      </c>
      <c r="K21" s="103">
        <f>'[12]Published CSP'!AO49</f>
        <v>0</v>
      </c>
      <c r="L21" s="103">
        <f>'[12]Published CSP'!AP49+'[12]NHB savings'!I36</f>
        <v>0</v>
      </c>
      <c r="M21" s="103">
        <f>'[12]Published CSP'!AQ49+'[12]NHB savings'!J36</f>
        <v>0</v>
      </c>
      <c r="N21" s="103">
        <f>'[12]Published CSP'!AR49+'[12]NHB savings'!K36</f>
        <v>0</v>
      </c>
    </row>
    <row r="22" spans="1:14" s="53" customFormat="1" ht="15" customHeight="1">
      <c r="A22" s="53" t="s">
        <v>342</v>
      </c>
      <c r="B22" s="53" t="s">
        <v>343</v>
      </c>
      <c r="C22" s="53" t="s">
        <v>39</v>
      </c>
      <c r="D22" s="53" t="s">
        <v>344</v>
      </c>
      <c r="E22" s="54">
        <f>[12]Provisional!M50</f>
        <v>6.4724412356999999</v>
      </c>
      <c r="F22" s="54">
        <f>[12]Provisional!N50</f>
        <v>5.6192551132410005</v>
      </c>
      <c r="G22" s="54">
        <f>[12]Provisional!O50</f>
        <v>4.9786856737190002</v>
      </c>
      <c r="H22" s="54">
        <f>[12]Provisional!P50</f>
        <v>4.6438565748410001</v>
      </c>
      <c r="I22" s="54">
        <f>[12]Provisional!Q50</f>
        <v>4.2728258742929999</v>
      </c>
      <c r="J22" s="103">
        <f>'[12]Published CSP'!AN50</f>
        <v>1.0281113920840331E-2</v>
      </c>
      <c r="K22" s="103">
        <f>'[12]Published CSP'!AO50</f>
        <v>5.3395462621138499E-2</v>
      </c>
      <c r="L22" s="103">
        <f>'[12]Published CSP'!AP50+'[12]NHB savings'!I37</f>
        <v>4.3114348700298163E-2</v>
      </c>
      <c r="M22" s="103">
        <f>'[12]Published CSP'!AQ50+'[12]NHB savings'!J37</f>
        <v>3.3164883615613976E-2</v>
      </c>
      <c r="N22" s="103">
        <f>'[12]Published CSP'!AR50+'[12]NHB savings'!K37</f>
        <v>4.3114348700298163E-2</v>
      </c>
    </row>
    <row r="23" spans="1:14" s="53" customFormat="1" ht="15" customHeight="1">
      <c r="A23" s="53" t="s">
        <v>813</v>
      </c>
      <c r="B23" s="53" t="s">
        <v>814</v>
      </c>
      <c r="C23" s="53" t="s">
        <v>726</v>
      </c>
      <c r="D23" s="53" t="s">
        <v>815</v>
      </c>
      <c r="E23" s="54">
        <f>[12]Provisional!M51</f>
        <v>43.871170858203001</v>
      </c>
      <c r="F23" s="54">
        <f>[12]Provisional!N51</f>
        <v>36.102109530599002</v>
      </c>
      <c r="G23" s="54">
        <f>[12]Provisional!O51</f>
        <v>30.381122107503998</v>
      </c>
      <c r="H23" s="54">
        <f>[12]Provisional!P51</f>
        <v>27.217615895243995</v>
      </c>
      <c r="I23" s="54">
        <f>[12]Provisional!Q51</f>
        <v>24.133741458514997</v>
      </c>
      <c r="J23" s="103">
        <f>'[12]Published CSP'!AN51</f>
        <v>0</v>
      </c>
      <c r="K23" s="103">
        <f>'[12]Published CSP'!AO51</f>
        <v>0</v>
      </c>
      <c r="L23" s="103">
        <f>'[12]Published CSP'!AP51+'[12]NHB savings'!I38</f>
        <v>0</v>
      </c>
      <c r="M23" s="103">
        <f>'[12]Published CSP'!AQ51+'[12]NHB savings'!J38</f>
        <v>0</v>
      </c>
      <c r="N23" s="103">
        <f>'[12]Published CSP'!AR51+'[12]NHB savings'!K38</f>
        <v>0</v>
      </c>
    </row>
    <row r="24" spans="1:14" s="53" customFormat="1" ht="15" customHeight="1">
      <c r="A24" s="53" t="s">
        <v>1047</v>
      </c>
      <c r="B24" s="53" t="s">
        <v>1048</v>
      </c>
      <c r="C24" s="53" t="s">
        <v>726</v>
      </c>
      <c r="D24" s="53" t="s">
        <v>1049</v>
      </c>
      <c r="E24" s="54">
        <f>[12]Provisional!M52</f>
        <v>59.289657558403</v>
      </c>
      <c r="F24" s="54">
        <f>[12]Provisional!N52</f>
        <v>50.832050829193996</v>
      </c>
      <c r="G24" s="54">
        <f>[12]Provisional!O52</f>
        <v>44.609088583856995</v>
      </c>
      <c r="H24" s="54">
        <f>[12]Provisional!P52</f>
        <v>41.180709818861999</v>
      </c>
      <c r="I24" s="54">
        <f>[12]Provisional!Q52</f>
        <v>37.848271294925993</v>
      </c>
      <c r="J24" s="103">
        <f>'[12]Published CSP'!AN52</f>
        <v>0</v>
      </c>
      <c r="K24" s="103">
        <f>'[12]Published CSP'!AO52</f>
        <v>0</v>
      </c>
      <c r="L24" s="103">
        <f>'[12]Published CSP'!AP52+'[12]NHB savings'!I39</f>
        <v>0</v>
      </c>
      <c r="M24" s="103">
        <f>'[12]Published CSP'!AQ52+'[12]NHB savings'!J39</f>
        <v>0</v>
      </c>
      <c r="N24" s="103">
        <f>'[12]Published CSP'!AR52+'[12]NHB savings'!K39</f>
        <v>0</v>
      </c>
    </row>
    <row r="25" spans="1:14" s="53" customFormat="1" ht="15" customHeight="1">
      <c r="A25" s="53" t="s">
        <v>1116</v>
      </c>
      <c r="B25" s="53" t="s">
        <v>1117</v>
      </c>
      <c r="C25" s="53" t="s">
        <v>1357</v>
      </c>
      <c r="D25" s="53" t="s">
        <v>1219</v>
      </c>
      <c r="E25" s="54">
        <f>[12]Provisional!M53</f>
        <v>11.157024230746</v>
      </c>
      <c r="F25" s="54">
        <f>[12]Provisional!N53</f>
        <v>10.207850850998</v>
      </c>
      <c r="G25" s="54">
        <f>[12]Provisional!O53</f>
        <v>9.0579516595649991</v>
      </c>
      <c r="H25" s="54">
        <f>[12]Provisional!P53</f>
        <v>8.5832453798419994</v>
      </c>
      <c r="I25" s="54">
        <f>[12]Provisional!Q53</f>
        <v>8.404786369839</v>
      </c>
      <c r="J25" s="103">
        <f>'[12]Published CSP'!AN53</f>
        <v>0</v>
      </c>
      <c r="K25" s="103">
        <f>'[12]Published CSP'!AO53</f>
        <v>0</v>
      </c>
      <c r="L25" s="103">
        <f>'[12]Published CSP'!AP53+'[12]NHB savings'!I40</f>
        <v>0</v>
      </c>
      <c r="M25" s="103">
        <f>'[12]Published CSP'!AQ53+'[12]NHB savings'!J40</f>
        <v>0</v>
      </c>
      <c r="N25" s="103">
        <f>'[12]Published CSP'!AR53+'[12]NHB savings'!K40</f>
        <v>0</v>
      </c>
    </row>
    <row r="26" spans="1:14" s="53" customFormat="1" ht="15" customHeight="1">
      <c r="A26" s="53" t="s">
        <v>1143</v>
      </c>
      <c r="B26" s="53" t="s">
        <v>1144</v>
      </c>
      <c r="C26" s="53" t="s">
        <v>1357</v>
      </c>
      <c r="D26" s="112" t="s">
        <v>1145</v>
      </c>
      <c r="E26" s="54">
        <f>[12]Provisional!M54</f>
        <v>13.327663830759001</v>
      </c>
      <c r="F26" s="54">
        <f>[12]Provisional!N54</f>
        <v>12.228909899346998</v>
      </c>
      <c r="G26" s="54">
        <f>[12]Provisional!O54</f>
        <v>10.897967970490999</v>
      </c>
      <c r="H26" s="54">
        <f>[12]Provisional!P54</f>
        <v>10.349078441375999</v>
      </c>
      <c r="I26" s="54">
        <f>[12]Provisional!Q54</f>
        <v>10.143386921529</v>
      </c>
      <c r="J26" s="103">
        <f>'[12]Published CSP'!AN54</f>
        <v>0</v>
      </c>
      <c r="K26" s="103">
        <f>'[12]Published CSP'!AO54</f>
        <v>0</v>
      </c>
      <c r="L26" s="103">
        <f>'[12]Published CSP'!AP54+'[12]NHB savings'!I41</f>
        <v>0</v>
      </c>
      <c r="M26" s="103">
        <f>'[12]Published CSP'!AQ54+'[12]NHB savings'!J41</f>
        <v>0</v>
      </c>
      <c r="N26" s="103">
        <f>'[12]Published CSP'!AR54+'[12]NHB savings'!K41</f>
        <v>0</v>
      </c>
    </row>
    <row r="27" spans="1:14" s="53" customFormat="1" ht="15" customHeight="1">
      <c r="A27" s="53" t="s">
        <v>670</v>
      </c>
      <c r="B27" s="53" t="s">
        <v>671</v>
      </c>
      <c r="C27" s="53" t="s">
        <v>1351</v>
      </c>
      <c r="D27" s="53" t="s">
        <v>672</v>
      </c>
      <c r="E27" s="54">
        <f>[12]Provisional!M55</f>
        <v>65.624665757236997</v>
      </c>
      <c r="F27" s="54">
        <f>[12]Provisional!N55</f>
        <v>55.461143086956</v>
      </c>
      <c r="G27" s="54">
        <f>[12]Provisional!O55</f>
        <v>47.978595939732998</v>
      </c>
      <c r="H27" s="54">
        <f>[12]Provisional!P55</f>
        <v>43.855800255039995</v>
      </c>
      <c r="I27" s="54">
        <f>[12]Provisional!Q55</f>
        <v>39.835520214259994</v>
      </c>
      <c r="J27" s="103">
        <f>'[12]Published CSP'!AN55</f>
        <v>0</v>
      </c>
      <c r="K27" s="103">
        <f>'[12]Published CSP'!AO55</f>
        <v>0</v>
      </c>
      <c r="L27" s="103">
        <f>'[12]Published CSP'!AP55+'[12]NHB savings'!I42</f>
        <v>0</v>
      </c>
      <c r="M27" s="103">
        <f>'[12]Published CSP'!AQ55+'[12]NHB savings'!J42</f>
        <v>0</v>
      </c>
      <c r="N27" s="103">
        <f>'[12]Published CSP'!AR55+'[12]NHB savings'!K42</f>
        <v>0</v>
      </c>
    </row>
    <row r="28" spans="1:14" s="53" customFormat="1" ht="15" customHeight="1">
      <c r="A28" s="53" t="s">
        <v>602</v>
      </c>
      <c r="B28" s="53" t="s">
        <v>1</v>
      </c>
      <c r="C28" s="53" t="s">
        <v>531</v>
      </c>
      <c r="D28" s="53" t="s">
        <v>2</v>
      </c>
      <c r="E28" s="54">
        <f>[12]Provisional!M56</f>
        <v>611.91053299081693</v>
      </c>
      <c r="F28" s="54">
        <f>[12]Provisional!N56</f>
        <v>554.41692417249499</v>
      </c>
      <c r="G28" s="54">
        <f>[12]Provisional!O56</f>
        <v>512.27555171733206</v>
      </c>
      <c r="H28" s="54">
        <f>[12]Provisional!P56</f>
        <v>489.27721926602692</v>
      </c>
      <c r="I28" s="54">
        <f>[12]Provisional!Q56</f>
        <v>467.310118346933</v>
      </c>
      <c r="J28" s="103">
        <f>'[12]Published CSP'!AN56</f>
        <v>0</v>
      </c>
      <c r="K28" s="103">
        <f>'[12]Published CSP'!AO56</f>
        <v>0</v>
      </c>
      <c r="L28" s="103">
        <f>'[12]Published CSP'!AP56+'[12]NHB savings'!I43</f>
        <v>0</v>
      </c>
      <c r="M28" s="103">
        <f>'[12]Published CSP'!AQ56+'[12]NHB savings'!J43</f>
        <v>0</v>
      </c>
      <c r="N28" s="103">
        <f>'[12]Published CSP'!AR56+'[12]NHB savings'!K43</f>
        <v>0</v>
      </c>
    </row>
    <row r="29" spans="1:14" s="53" customFormat="1" ht="15" customHeight="1">
      <c r="A29" s="53" t="s">
        <v>231</v>
      </c>
      <c r="B29" s="53" t="s">
        <v>232</v>
      </c>
      <c r="C29" s="53" t="s">
        <v>39</v>
      </c>
      <c r="D29" s="53" t="s">
        <v>233</v>
      </c>
      <c r="E29" s="54">
        <f>[12]Provisional!M57</f>
        <v>3.583481502673</v>
      </c>
      <c r="F29" s="54">
        <f>[12]Provisional!N57</f>
        <v>2.9933610904179999</v>
      </c>
      <c r="G29" s="54">
        <f>[12]Provisional!O57</f>
        <v>2.549906877867</v>
      </c>
      <c r="H29" s="54">
        <f>[12]Provisional!P57</f>
        <v>2.3168696230370003</v>
      </c>
      <c r="I29" s="54">
        <f>[12]Provisional!Q57</f>
        <v>2.058180125691</v>
      </c>
      <c r="J29" s="103">
        <f>'[12]Published CSP'!AN57</f>
        <v>0</v>
      </c>
      <c r="K29" s="103">
        <f>'[12]Published CSP'!AO57</f>
        <v>0</v>
      </c>
      <c r="L29" s="103">
        <f>'[12]Published CSP'!AP57+'[12]NHB savings'!I44</f>
        <v>0</v>
      </c>
      <c r="M29" s="103">
        <f>'[12]Published CSP'!AQ57+'[12]NHB savings'!J44</f>
        <v>0</v>
      </c>
      <c r="N29" s="103">
        <f>'[12]Published CSP'!AR57+'[12]NHB savings'!K44</f>
        <v>0</v>
      </c>
    </row>
    <row r="30" spans="1:14" s="53" customFormat="1" ht="15" customHeight="1">
      <c r="A30" s="53" t="s">
        <v>987</v>
      </c>
      <c r="B30" s="53" t="s">
        <v>988</v>
      </c>
      <c r="C30" s="53" t="s">
        <v>726</v>
      </c>
      <c r="D30" s="53" t="s">
        <v>989</v>
      </c>
      <c r="E30" s="54">
        <f>[12]Provisional!M58</f>
        <v>77.434073261046009</v>
      </c>
      <c r="F30" s="54">
        <f>[12]Provisional!N58</f>
        <v>69.639815802265005</v>
      </c>
      <c r="G30" s="54">
        <f>[12]Provisional!O58</f>
        <v>63.920183858561003</v>
      </c>
      <c r="H30" s="54">
        <f>[12]Provisional!P58</f>
        <v>60.794929028311998</v>
      </c>
      <c r="I30" s="54">
        <f>[12]Provisional!Q58</f>
        <v>57.79157089679201</v>
      </c>
      <c r="J30" s="103">
        <f>'[12]Published CSP'!AN58</f>
        <v>0</v>
      </c>
      <c r="K30" s="103">
        <f>'[12]Published CSP'!AO58</f>
        <v>0</v>
      </c>
      <c r="L30" s="103">
        <f>'[12]Published CSP'!AP58+'[12]NHB savings'!I45</f>
        <v>0</v>
      </c>
      <c r="M30" s="103">
        <f>'[12]Published CSP'!AQ58+'[12]NHB savings'!J45</f>
        <v>0</v>
      </c>
      <c r="N30" s="103">
        <f>'[12]Published CSP'!AR58+'[12]NHB savings'!K45</f>
        <v>0</v>
      </c>
    </row>
    <row r="31" spans="1:14" s="53" customFormat="1" ht="15" customHeight="1">
      <c r="A31" s="53" t="s">
        <v>993</v>
      </c>
      <c r="B31" s="53" t="s">
        <v>994</v>
      </c>
      <c r="C31" s="53" t="s">
        <v>726</v>
      </c>
      <c r="D31" s="53" t="s">
        <v>995</v>
      </c>
      <c r="E31" s="54">
        <f>[12]Provisional!M59</f>
        <v>84.298085572778007</v>
      </c>
      <c r="F31" s="54">
        <f>[12]Provisional!N59</f>
        <v>75.845174242462008</v>
      </c>
      <c r="G31" s="54">
        <f>[12]Provisional!O59</f>
        <v>69.646408391761</v>
      </c>
      <c r="H31" s="54">
        <f>[12]Provisional!P59</f>
        <v>66.254156475015009</v>
      </c>
      <c r="I31" s="54">
        <f>[12]Provisional!Q59</f>
        <v>63.008837510287002</v>
      </c>
      <c r="J31" s="103">
        <f>'[12]Published CSP'!AN59</f>
        <v>0</v>
      </c>
      <c r="K31" s="103">
        <f>'[12]Published CSP'!AO59</f>
        <v>0</v>
      </c>
      <c r="L31" s="103">
        <f>'[12]Published CSP'!AP59+'[12]NHB savings'!I46</f>
        <v>0</v>
      </c>
      <c r="M31" s="103">
        <f>'[12]Published CSP'!AQ59+'[12]NHB savings'!J46</f>
        <v>0</v>
      </c>
      <c r="N31" s="103">
        <f>'[12]Published CSP'!AR59+'[12]NHB savings'!K46</f>
        <v>0</v>
      </c>
    </row>
    <row r="32" spans="1:14" s="53" customFormat="1" ht="15" customHeight="1">
      <c r="A32" s="53" t="s">
        <v>786</v>
      </c>
      <c r="B32" s="53" t="s">
        <v>787</v>
      </c>
      <c r="C32" s="53" t="s">
        <v>39</v>
      </c>
      <c r="D32" s="53" t="s">
        <v>788</v>
      </c>
      <c r="E32" s="54">
        <f>[12]Provisional!M60</f>
        <v>5.796291648565</v>
      </c>
      <c r="F32" s="54">
        <f>[12]Provisional!N60</f>
        <v>5.1351920200930001</v>
      </c>
      <c r="G32" s="54">
        <f>[12]Provisional!O60</f>
        <v>4.6386922982790004</v>
      </c>
      <c r="H32" s="54">
        <f>[12]Provisional!P60</f>
        <v>4.378701865679</v>
      </c>
      <c r="I32" s="54">
        <f>[12]Provisional!Q60</f>
        <v>4.0904295554159997</v>
      </c>
      <c r="J32" s="103">
        <f>'[12]Published CSP'!AN60</f>
        <v>0</v>
      </c>
      <c r="K32" s="103">
        <f>'[12]Published CSP'!AO60</f>
        <v>0</v>
      </c>
      <c r="L32" s="103">
        <f>'[12]Published CSP'!AP60+'[12]NHB savings'!I47</f>
        <v>0</v>
      </c>
      <c r="M32" s="103">
        <f>'[12]Published CSP'!AQ60+'[12]NHB savings'!J47</f>
        <v>0</v>
      </c>
      <c r="N32" s="103">
        <f>'[12]Published CSP'!AR60+'[12]NHB savings'!K47</f>
        <v>0</v>
      </c>
    </row>
    <row r="33" spans="1:14" s="53" customFormat="1" ht="15" customHeight="1">
      <c r="A33" s="53" t="s">
        <v>529</v>
      </c>
      <c r="B33" s="53" t="s">
        <v>530</v>
      </c>
      <c r="C33" s="53" t="s">
        <v>531</v>
      </c>
      <c r="D33" s="53" t="s">
        <v>532</v>
      </c>
      <c r="E33" s="54">
        <f>[12]Provisional!M61</f>
        <v>117.90411942060099</v>
      </c>
      <c r="F33" s="54">
        <f>[12]Provisional!N61</f>
        <v>104.38498457437299</v>
      </c>
      <c r="G33" s="54">
        <f>[12]Provisional!O61</f>
        <v>94.463259628792002</v>
      </c>
      <c r="H33" s="54">
        <f>[12]Provisional!P61</f>
        <v>89.016003501941</v>
      </c>
      <c r="I33" s="54">
        <f>[12]Provisional!Q61</f>
        <v>83.788725608261004</v>
      </c>
      <c r="J33" s="103">
        <f>'[12]Published CSP'!AN61</f>
        <v>0</v>
      </c>
      <c r="K33" s="103">
        <f>'[12]Published CSP'!AO61</f>
        <v>0</v>
      </c>
      <c r="L33" s="103">
        <f>'[12]Published CSP'!AP61+'[12]NHB savings'!I48</f>
        <v>0</v>
      </c>
      <c r="M33" s="103">
        <f>'[12]Published CSP'!AQ61+'[12]NHB savings'!J48</f>
        <v>0</v>
      </c>
      <c r="N33" s="103">
        <f>'[12]Published CSP'!AR61+'[12]NHB savings'!K48</f>
        <v>0</v>
      </c>
    </row>
    <row r="34" spans="1:14" s="53" customFormat="1" ht="15" customHeight="1">
      <c r="A34" s="53" t="s">
        <v>255</v>
      </c>
      <c r="B34" s="53" t="s">
        <v>256</v>
      </c>
      <c r="C34" s="53" t="s">
        <v>39</v>
      </c>
      <c r="D34" s="53" t="s">
        <v>257</v>
      </c>
      <c r="E34" s="54">
        <f>[12]Provisional!M62</f>
        <v>4.4520498873650007</v>
      </c>
      <c r="F34" s="54">
        <f>[12]Provisional!N62</f>
        <v>3.9043090955870001</v>
      </c>
      <c r="G34" s="54">
        <f>[12]Provisional!O62</f>
        <v>3.4931347174990002</v>
      </c>
      <c r="H34" s="54">
        <f>[12]Provisional!P62</f>
        <v>3.2784250458399997</v>
      </c>
      <c r="I34" s="54">
        <f>[12]Provisional!Q62</f>
        <v>3.0405794879620003</v>
      </c>
      <c r="J34" s="103">
        <f>'[12]Published CSP'!AN62</f>
        <v>1.6312597205725681E-2</v>
      </c>
      <c r="K34" s="103">
        <f>'[12]Published CSP'!AO62</f>
        <v>8.4720262907155966E-2</v>
      </c>
      <c r="L34" s="103">
        <f>'[12]Published CSP'!AP62+'[12]NHB savings'!I49</f>
        <v>6.8407665701430295E-2</v>
      </c>
      <c r="M34" s="103">
        <f>'[12]Published CSP'!AQ62+'[12]NHB savings'!J49</f>
        <v>5.2621281308792525E-2</v>
      </c>
      <c r="N34" s="103">
        <f>'[12]Published CSP'!AR62+'[12]NHB savings'!K49</f>
        <v>6.8407665701430295E-2</v>
      </c>
    </row>
    <row r="35" spans="1:14" s="53" customFormat="1" ht="15" customHeight="1">
      <c r="A35" s="53" t="s">
        <v>879</v>
      </c>
      <c r="B35" s="53" t="s">
        <v>880</v>
      </c>
      <c r="C35" s="53" t="s">
        <v>726</v>
      </c>
      <c r="D35" s="53" t="s">
        <v>881</v>
      </c>
      <c r="E35" s="54">
        <f>[12]Provisional!M63</f>
        <v>56.224812561333003</v>
      </c>
      <c r="F35" s="54">
        <f>[12]Provisional!N63</f>
        <v>47.662580838856002</v>
      </c>
      <c r="G35" s="54">
        <f>[12]Provisional!O63</f>
        <v>41.360524713827999</v>
      </c>
      <c r="H35" s="54">
        <f>[12]Provisional!P63</f>
        <v>37.888387012509</v>
      </c>
      <c r="I35" s="54">
        <f>[12]Provisional!Q63</f>
        <v>34.507222872629001</v>
      </c>
      <c r="J35" s="103">
        <f>'[12]Published CSP'!AN63</f>
        <v>0</v>
      </c>
      <c r="K35" s="103">
        <f>'[12]Published CSP'!AO63</f>
        <v>0</v>
      </c>
      <c r="L35" s="103">
        <f>'[12]Published CSP'!AP63+'[12]NHB savings'!I50</f>
        <v>0</v>
      </c>
      <c r="M35" s="103">
        <f>'[12]Published CSP'!AQ63+'[12]NHB savings'!J50</f>
        <v>0</v>
      </c>
      <c r="N35" s="103">
        <f>'[12]Published CSP'!AR63+'[12]NHB savings'!K50</f>
        <v>0</v>
      </c>
    </row>
    <row r="36" spans="1:14" s="53" customFormat="1" ht="15" customHeight="1">
      <c r="A36" s="53" t="s">
        <v>933</v>
      </c>
      <c r="B36" s="53" t="s">
        <v>934</v>
      </c>
      <c r="C36" s="53" t="s">
        <v>726</v>
      </c>
      <c r="D36" s="53" t="s">
        <v>935</v>
      </c>
      <c r="E36" s="54">
        <f>[12]Provisional!M64</f>
        <v>31.947547296964</v>
      </c>
      <c r="F36" s="54">
        <f>[12]Provisional!N64</f>
        <v>26.686940099767</v>
      </c>
      <c r="G36" s="54">
        <f>[12]Provisional!O64</f>
        <v>22.799713320555</v>
      </c>
      <c r="H36" s="54">
        <f>[12]Provisional!P64</f>
        <v>20.668991469238001</v>
      </c>
      <c r="I36" s="54">
        <f>[12]Provisional!Q64</f>
        <v>18.544216827799001</v>
      </c>
      <c r="J36" s="103">
        <f>'[12]Published CSP'!AN64</f>
        <v>0</v>
      </c>
      <c r="K36" s="103">
        <f>'[12]Published CSP'!AO64</f>
        <v>0</v>
      </c>
      <c r="L36" s="103">
        <f>'[12]Published CSP'!AP64+'[12]NHB savings'!I51</f>
        <v>0</v>
      </c>
      <c r="M36" s="103">
        <f>'[12]Published CSP'!AQ64+'[12]NHB savings'!J51</f>
        <v>0</v>
      </c>
      <c r="N36" s="103">
        <f>'[12]Published CSP'!AR64+'[12]NHB savings'!K51</f>
        <v>0</v>
      </c>
    </row>
    <row r="37" spans="1:14" s="53" customFormat="1" ht="15" customHeight="1">
      <c r="A37" s="53" t="s">
        <v>609</v>
      </c>
      <c r="B37" s="53" t="s">
        <v>610</v>
      </c>
      <c r="C37" s="53" t="s">
        <v>531</v>
      </c>
      <c r="D37" s="53" t="s">
        <v>611</v>
      </c>
      <c r="E37" s="54">
        <f>[12]Provisional!M65</f>
        <v>236.60404882153699</v>
      </c>
      <c r="F37" s="54">
        <f>[12]Provisional!N65</f>
        <v>211.39329450024599</v>
      </c>
      <c r="G37" s="54">
        <f>[12]Provisional!O65</f>
        <v>192.89722331014701</v>
      </c>
      <c r="H37" s="54">
        <f>[12]Provisional!P65</f>
        <v>182.77109051289401</v>
      </c>
      <c r="I37" s="54">
        <f>[12]Provisional!Q65</f>
        <v>173.06058330025598</v>
      </c>
      <c r="J37" s="103">
        <f>'[12]Published CSP'!AN65</f>
        <v>0</v>
      </c>
      <c r="K37" s="103">
        <f>'[12]Published CSP'!AO65</f>
        <v>0</v>
      </c>
      <c r="L37" s="103">
        <f>'[12]Published CSP'!AP65+'[12]NHB savings'!I52</f>
        <v>0</v>
      </c>
      <c r="M37" s="103">
        <f>'[12]Published CSP'!AQ65+'[12]NHB savings'!J52</f>
        <v>0</v>
      </c>
      <c r="N37" s="103">
        <f>'[12]Published CSP'!AR65+'[12]NHB savings'!K52</f>
        <v>0</v>
      </c>
    </row>
    <row r="38" spans="1:14" s="53" customFormat="1" ht="15" customHeight="1">
      <c r="A38" s="53" t="s">
        <v>1101</v>
      </c>
      <c r="B38" s="53" t="s">
        <v>1102</v>
      </c>
      <c r="C38" s="53" t="s">
        <v>39</v>
      </c>
      <c r="D38" s="53" t="s">
        <v>1103</v>
      </c>
      <c r="E38" s="54">
        <f>[12]Provisional!M66</f>
        <v>5.8047256744359998</v>
      </c>
      <c r="F38" s="54">
        <f>[12]Provisional!N66</f>
        <v>4.7936747430829998</v>
      </c>
      <c r="G38" s="54">
        <f>[12]Provisional!O66</f>
        <v>4.0336777870929996</v>
      </c>
      <c r="H38" s="54">
        <f>[12]Provisional!P66</f>
        <v>3.6335755468369997</v>
      </c>
      <c r="I38" s="54">
        <f>[12]Provisional!Q66</f>
        <v>3.1891675254300003</v>
      </c>
      <c r="J38" s="103">
        <f>'[12]Published CSP'!AN66</f>
        <v>4.2337208431410074E-3</v>
      </c>
      <c r="K38" s="103">
        <f>'[12]Published CSP'!AO66</f>
        <v>2.1988034056312979E-2</v>
      </c>
      <c r="L38" s="103">
        <f>'[12]Published CSP'!AP66+'[12]NHB savings'!I53</f>
        <v>1.7754313213171967E-2</v>
      </c>
      <c r="M38" s="103">
        <f>'[12]Published CSP'!AQ66+'[12]NHB savings'!J53</f>
        <v>1.3657164010132283E-2</v>
      </c>
      <c r="N38" s="103">
        <f>'[12]Published CSP'!AR66+'[12]NHB savings'!K53</f>
        <v>1.7754313213171967E-2</v>
      </c>
    </row>
    <row r="39" spans="1:14" s="53" customFormat="1" ht="15" customHeight="1">
      <c r="A39" s="53" t="s">
        <v>276</v>
      </c>
      <c r="B39" s="53" t="s">
        <v>277</v>
      </c>
      <c r="C39" s="53" t="s">
        <v>39</v>
      </c>
      <c r="D39" s="53" t="s">
        <v>278</v>
      </c>
      <c r="E39" s="54">
        <f>[12]Provisional!M67</f>
        <v>6.3225720434500001</v>
      </c>
      <c r="F39" s="54">
        <f>[12]Provisional!N67</f>
        <v>5.6518320528450001</v>
      </c>
      <c r="G39" s="54">
        <f>[12]Provisional!O67</f>
        <v>5.1487698701360003</v>
      </c>
      <c r="H39" s="54">
        <f>[12]Provisional!P67</f>
        <v>4.8874791845620003</v>
      </c>
      <c r="I39" s="54">
        <f>[12]Provisional!Q67</f>
        <v>4.5985490519760006</v>
      </c>
      <c r="J39" s="103">
        <f>'[12]Published CSP'!AN67</f>
        <v>9.0404951247347709E-2</v>
      </c>
      <c r="K39" s="103">
        <f>'[12]Published CSP'!AO67</f>
        <v>0.46952248873622521</v>
      </c>
      <c r="L39" s="103">
        <f>'[12]Published CSP'!AP67+'[12]NHB savings'!I54</f>
        <v>0.37911753748887755</v>
      </c>
      <c r="M39" s="103">
        <f>'[12]Published CSP'!AQ67+'[12]NHB savings'!J54</f>
        <v>0.29162887499144424</v>
      </c>
      <c r="N39" s="103">
        <f>'[12]Published CSP'!AR67+'[12]NHB savings'!K54</f>
        <v>0.37911753748887755</v>
      </c>
    </row>
    <row r="40" spans="1:14" s="53" customFormat="1" ht="15" customHeight="1">
      <c r="A40" s="53" t="s">
        <v>673</v>
      </c>
      <c r="B40" s="53" t="s">
        <v>674</v>
      </c>
      <c r="C40" s="53" t="s">
        <v>1351</v>
      </c>
      <c r="D40" s="53" t="s">
        <v>675</v>
      </c>
      <c r="E40" s="54">
        <f>[12]Provisional!M68</f>
        <v>152.673438905572</v>
      </c>
      <c r="F40" s="54">
        <f>[12]Provisional!N68</f>
        <v>136.829992735562</v>
      </c>
      <c r="G40" s="54">
        <f>[12]Provisional!O68</f>
        <v>125.18152257551</v>
      </c>
      <c r="H40" s="54">
        <f>[12]Provisional!P68</f>
        <v>118.836897126748</v>
      </c>
      <c r="I40" s="54">
        <f>[12]Provisional!Q68</f>
        <v>112.66566736650199</v>
      </c>
      <c r="J40" s="103">
        <f>'[12]Published CSP'!AN68</f>
        <v>0</v>
      </c>
      <c r="K40" s="103">
        <f>'[12]Published CSP'!AO68</f>
        <v>0</v>
      </c>
      <c r="L40" s="103">
        <f>'[12]Published CSP'!AP68+'[12]NHB savings'!I55</f>
        <v>0</v>
      </c>
      <c r="M40" s="103">
        <f>'[12]Published CSP'!AQ68+'[12]NHB savings'!J55</f>
        <v>0</v>
      </c>
      <c r="N40" s="103">
        <f>'[12]Published CSP'!AR68+'[12]NHB savings'!K55</f>
        <v>0</v>
      </c>
    </row>
    <row r="41" spans="1:14" s="53" customFormat="1" ht="15" customHeight="1">
      <c r="A41" s="53" t="s">
        <v>1131</v>
      </c>
      <c r="B41" s="53" t="s">
        <v>1132</v>
      </c>
      <c r="C41" s="53" t="s">
        <v>39</v>
      </c>
      <c r="D41" s="53" t="s">
        <v>1133</v>
      </c>
      <c r="E41" s="54">
        <f>[12]Provisional!M69</f>
        <v>2.8216768277639996</v>
      </c>
      <c r="F41" s="54">
        <f>[12]Provisional!N69</f>
        <v>2.228661348728</v>
      </c>
      <c r="G41" s="54">
        <f>[12]Provisional!O69</f>
        <v>1.7826333936100001</v>
      </c>
      <c r="H41" s="54">
        <f>[12]Provisional!P69</f>
        <v>1.5993627114389999</v>
      </c>
      <c r="I41" s="54">
        <f>[12]Provisional!Q69</f>
        <v>1.2849468892160001</v>
      </c>
      <c r="J41" s="103">
        <f>'[12]Published CSP'!AN69</f>
        <v>0</v>
      </c>
      <c r="K41" s="103">
        <f>'[12]Published CSP'!AO69</f>
        <v>0</v>
      </c>
      <c r="L41" s="103">
        <f>'[12]Published CSP'!AP69+'[12]NHB savings'!I56</f>
        <v>0</v>
      </c>
      <c r="M41" s="103">
        <f>'[12]Published CSP'!AQ69+'[12]NHB savings'!J56</f>
        <v>0</v>
      </c>
      <c r="N41" s="103">
        <f>'[12]Published CSP'!AR69+'[12]NHB savings'!K56</f>
        <v>0</v>
      </c>
    </row>
    <row r="42" spans="1:14" s="53" customFormat="1" ht="15" customHeight="1">
      <c r="A42" s="53" t="s">
        <v>888</v>
      </c>
      <c r="B42" s="53" t="s">
        <v>889</v>
      </c>
      <c r="C42" s="53" t="s">
        <v>726</v>
      </c>
      <c r="D42" s="53" t="s">
        <v>890</v>
      </c>
      <c r="E42" s="54">
        <f>[12]Provisional!M70</f>
        <v>101.36470954606401</v>
      </c>
      <c r="F42" s="54">
        <f>[12]Provisional!N70</f>
        <v>87.245236334595006</v>
      </c>
      <c r="G42" s="54">
        <f>[12]Provisional!O70</f>
        <v>76.842817768328999</v>
      </c>
      <c r="H42" s="54">
        <f>[12]Provisional!P70</f>
        <v>71.144740265990009</v>
      </c>
      <c r="I42" s="54">
        <f>[12]Provisional!Q70</f>
        <v>65.552157088550004</v>
      </c>
      <c r="J42" s="103">
        <f>'[12]Published CSP'!AN70</f>
        <v>0</v>
      </c>
      <c r="K42" s="103">
        <f>'[12]Published CSP'!AO70</f>
        <v>0</v>
      </c>
      <c r="L42" s="103">
        <f>'[12]Published CSP'!AP70+'[12]NHB savings'!I57</f>
        <v>0</v>
      </c>
      <c r="M42" s="103">
        <f>'[12]Published CSP'!AQ70+'[12]NHB savings'!J57</f>
        <v>0</v>
      </c>
      <c r="N42" s="103">
        <f>'[12]Published CSP'!AR70+'[12]NHB savings'!K57</f>
        <v>0</v>
      </c>
    </row>
    <row r="43" spans="1:14" s="53" customFormat="1" ht="15" customHeight="1">
      <c r="A43" s="53" t="s">
        <v>816</v>
      </c>
      <c r="B43" s="53" t="s">
        <v>817</v>
      </c>
      <c r="C43" s="53" t="s">
        <v>726</v>
      </c>
      <c r="D43" s="53" t="s">
        <v>818</v>
      </c>
      <c r="E43" s="54">
        <f>[12]Provisional!M71</f>
        <v>176.32570489297299</v>
      </c>
      <c r="F43" s="54">
        <f>[12]Provisional!N71</f>
        <v>153.714996343716</v>
      </c>
      <c r="G43" s="54">
        <f>[12]Provisional!O71</f>
        <v>137.09684432288299</v>
      </c>
      <c r="H43" s="54">
        <f>[12]Provisional!P71</f>
        <v>127.96681794281201</v>
      </c>
      <c r="I43" s="54">
        <f>[12]Provisional!Q71</f>
        <v>119.136351304219</v>
      </c>
      <c r="J43" s="103">
        <f>'[12]Published CSP'!AN71</f>
        <v>0</v>
      </c>
      <c r="K43" s="103">
        <f>'[12]Published CSP'!AO71</f>
        <v>0</v>
      </c>
      <c r="L43" s="103">
        <f>'[12]Published CSP'!AP71+'[12]NHB savings'!I58</f>
        <v>0</v>
      </c>
      <c r="M43" s="103">
        <f>'[12]Published CSP'!AQ71+'[12]NHB savings'!J58</f>
        <v>0</v>
      </c>
      <c r="N43" s="103">
        <f>'[12]Published CSP'!AR71+'[12]NHB savings'!K58</f>
        <v>0</v>
      </c>
    </row>
    <row r="44" spans="1:14" s="53" customFormat="1" ht="15" customHeight="1">
      <c r="A44" s="53" t="s">
        <v>279</v>
      </c>
      <c r="B44" s="53" t="s">
        <v>280</v>
      </c>
      <c r="C44" s="53" t="s">
        <v>39</v>
      </c>
      <c r="D44" s="53" t="s">
        <v>281</v>
      </c>
      <c r="E44" s="54">
        <f>[12]Provisional!M72</f>
        <v>4.7291164561759995</v>
      </c>
      <c r="F44" s="54">
        <f>[12]Provisional!N72</f>
        <v>4.0210631298289998</v>
      </c>
      <c r="G44" s="54">
        <f>[12]Provisional!O72</f>
        <v>3.4891231696829998</v>
      </c>
      <c r="H44" s="54">
        <f>[12]Provisional!P72</f>
        <v>3.2100165438800001</v>
      </c>
      <c r="I44" s="54">
        <f>[12]Provisional!Q72</f>
        <v>2.9003438006099995</v>
      </c>
      <c r="J44" s="103">
        <f>'[12]Published CSP'!AN72</f>
        <v>0</v>
      </c>
      <c r="K44" s="103">
        <f>'[12]Published CSP'!AO72</f>
        <v>0</v>
      </c>
      <c r="L44" s="103">
        <f>'[12]Published CSP'!AP72+'[12]NHB savings'!I59</f>
        <v>0</v>
      </c>
      <c r="M44" s="103">
        <f>'[12]Published CSP'!AQ72+'[12]NHB savings'!J59</f>
        <v>0</v>
      </c>
      <c r="N44" s="103">
        <f>'[12]Published CSP'!AR72+'[12]NHB savings'!K59</f>
        <v>0</v>
      </c>
    </row>
    <row r="45" spans="1:14" s="53" customFormat="1" ht="15" customHeight="1">
      <c r="A45" s="53" t="s">
        <v>676</v>
      </c>
      <c r="B45" s="53" t="s">
        <v>677</v>
      </c>
      <c r="C45" s="53" t="s">
        <v>1351</v>
      </c>
      <c r="D45" s="53" t="s">
        <v>678</v>
      </c>
      <c r="E45" s="54">
        <f>[12]Provisional!M73</f>
        <v>69.672784366077011</v>
      </c>
      <c r="F45" s="54">
        <f>[12]Provisional!N73</f>
        <v>56.502665700088997</v>
      </c>
      <c r="G45" s="54">
        <f>[12]Provisional!O73</f>
        <v>46.784148315875996</v>
      </c>
      <c r="H45" s="54">
        <f>[12]Provisional!P73</f>
        <v>41.429982998249997</v>
      </c>
      <c r="I45" s="54">
        <f>[12]Provisional!Q73</f>
        <v>36.142067923634002</v>
      </c>
      <c r="J45" s="103">
        <f>'[12]Published CSP'!AN73</f>
        <v>0</v>
      </c>
      <c r="K45" s="103">
        <f>'[12]Published CSP'!AO73</f>
        <v>0</v>
      </c>
      <c r="L45" s="103">
        <f>'[12]Published CSP'!AP73+'[12]NHB savings'!I60</f>
        <v>0</v>
      </c>
      <c r="M45" s="103">
        <f>'[12]Published CSP'!AQ73+'[12]NHB savings'!J60</f>
        <v>0</v>
      </c>
      <c r="N45" s="103">
        <f>'[12]Published CSP'!AR73+'[12]NHB savings'!K60</f>
        <v>0</v>
      </c>
    </row>
    <row r="46" spans="1:14" s="53" customFormat="1" ht="15" customHeight="1">
      <c r="A46" s="53" t="s">
        <v>108</v>
      </c>
      <c r="B46" s="53" t="s">
        <v>109</v>
      </c>
      <c r="C46" s="53" t="s">
        <v>39</v>
      </c>
      <c r="D46" s="53" t="s">
        <v>110</v>
      </c>
      <c r="E46" s="54">
        <f>[12]Provisional!M74</f>
        <v>2.8887050565529999</v>
      </c>
      <c r="F46" s="54">
        <f>[12]Provisional!N74</f>
        <v>2.161898321007</v>
      </c>
      <c r="G46" s="54">
        <f>[12]Provisional!O74</f>
        <v>1.630695589481</v>
      </c>
      <c r="H46" s="54">
        <f>[12]Provisional!P74</f>
        <v>1.683159300724</v>
      </c>
      <c r="I46" s="54">
        <f>[12]Provisional!Q74</f>
        <v>1.0033221317179999</v>
      </c>
      <c r="J46" s="103">
        <f>'[12]Published CSP'!AN74</f>
        <v>0</v>
      </c>
      <c r="K46" s="103">
        <f>'[12]Published CSP'!AO74</f>
        <v>0</v>
      </c>
      <c r="L46" s="103">
        <f>'[12]Published CSP'!AP74+'[12]NHB savings'!I61</f>
        <v>0</v>
      </c>
      <c r="M46" s="103">
        <f>'[12]Published CSP'!AQ74+'[12]NHB savings'!J61</f>
        <v>0</v>
      </c>
      <c r="N46" s="103">
        <f>'[12]Published CSP'!AR74+'[12]NHB savings'!K61</f>
        <v>0</v>
      </c>
    </row>
    <row r="47" spans="1:14" s="53" customFormat="1" ht="15" customHeight="1">
      <c r="A47" s="53" t="s">
        <v>123</v>
      </c>
      <c r="B47" s="53" t="s">
        <v>124</v>
      </c>
      <c r="C47" s="53" t="s">
        <v>39</v>
      </c>
      <c r="D47" s="53" t="s">
        <v>125</v>
      </c>
      <c r="E47" s="54">
        <f>[12]Provisional!M75</f>
        <v>3.861661736776</v>
      </c>
      <c r="F47" s="54">
        <f>[12]Provisional!N75</f>
        <v>3.2971559879179999</v>
      </c>
      <c r="G47" s="54">
        <f>[12]Provisional!O75</f>
        <v>2.8731012820550004</v>
      </c>
      <c r="H47" s="54">
        <f>[12]Provisional!P75</f>
        <v>2.6507343065869997</v>
      </c>
      <c r="I47" s="54">
        <f>[12]Provisional!Q75</f>
        <v>2.4040636108409998</v>
      </c>
      <c r="J47" s="103">
        <f>'[12]Published CSP'!AN75</f>
        <v>0</v>
      </c>
      <c r="K47" s="103">
        <f>'[12]Published CSP'!AO75</f>
        <v>0</v>
      </c>
      <c r="L47" s="103">
        <f>'[12]Published CSP'!AP75+'[12]NHB savings'!I62</f>
        <v>0</v>
      </c>
      <c r="M47" s="103">
        <f>'[12]Published CSP'!AQ75+'[12]NHB savings'!J62</f>
        <v>0</v>
      </c>
      <c r="N47" s="103">
        <f>'[12]Published CSP'!AR75+'[12]NHB savings'!K62</f>
        <v>0</v>
      </c>
    </row>
    <row r="48" spans="1:14" s="53" customFormat="1" ht="15" customHeight="1">
      <c r="A48" s="53" t="s">
        <v>345</v>
      </c>
      <c r="B48" s="53" t="s">
        <v>346</v>
      </c>
      <c r="C48" s="53" t="s">
        <v>39</v>
      </c>
      <c r="D48" s="53" t="s">
        <v>347</v>
      </c>
      <c r="E48" s="54">
        <f>[12]Provisional!M76</f>
        <v>4.8064734701340006</v>
      </c>
      <c r="F48" s="54">
        <f>[12]Provisional!N76</f>
        <v>4.0651831024669995</v>
      </c>
      <c r="G48" s="54">
        <f>[12]Provisional!O76</f>
        <v>3.5081957554679999</v>
      </c>
      <c r="H48" s="54">
        <f>[12]Provisional!P76</f>
        <v>3.2157030924969998</v>
      </c>
      <c r="I48" s="54">
        <f>[12]Provisional!Q76</f>
        <v>2.8910890745320001</v>
      </c>
      <c r="J48" s="103">
        <f>'[12]Published CSP'!AN76</f>
        <v>0</v>
      </c>
      <c r="K48" s="103">
        <f>'[12]Published CSP'!AO76</f>
        <v>0</v>
      </c>
      <c r="L48" s="103">
        <f>'[12]Published CSP'!AP76+'[12]NHB savings'!I63</f>
        <v>0</v>
      </c>
      <c r="M48" s="103">
        <f>'[12]Published CSP'!AQ76+'[12]NHB savings'!J63</f>
        <v>0</v>
      </c>
      <c r="N48" s="103">
        <f>'[12]Published CSP'!AR76+'[12]NHB savings'!K63</f>
        <v>0</v>
      </c>
    </row>
    <row r="49" spans="1:14" s="53" customFormat="1" ht="15" customHeight="1">
      <c r="A49" s="53" t="s">
        <v>912</v>
      </c>
      <c r="B49" s="53" t="s">
        <v>913</v>
      </c>
      <c r="C49" s="53" t="s">
        <v>730</v>
      </c>
      <c r="D49" s="53" t="s">
        <v>914</v>
      </c>
      <c r="E49" s="54">
        <f>[12]Provisional!M77</f>
        <v>84.655803265968999</v>
      </c>
      <c r="F49" s="54">
        <f>[12]Provisional!N77</f>
        <v>64.444791222421003</v>
      </c>
      <c r="G49" s="54">
        <f>[12]Provisional!O77</f>
        <v>49.640197993748998</v>
      </c>
      <c r="H49" s="54">
        <f>[12]Provisional!P77</f>
        <v>42.901072274593005</v>
      </c>
      <c r="I49" s="54">
        <f>[12]Provisional!Q77</f>
        <v>33.47765663357</v>
      </c>
      <c r="J49" s="103">
        <f>'[12]Published CSP'!AN77</f>
        <v>0</v>
      </c>
      <c r="K49" s="103">
        <f>'[12]Published CSP'!AO77</f>
        <v>0</v>
      </c>
      <c r="L49" s="103">
        <f>'[12]Published CSP'!AP77+'[12]NHB savings'!I64</f>
        <v>0</v>
      </c>
      <c r="M49" s="103">
        <f>'[12]Published CSP'!AQ77+'[12]NHB savings'!J64</f>
        <v>0</v>
      </c>
      <c r="N49" s="103">
        <f>'[12]Published CSP'!AR77+'[12]NHB savings'!K64</f>
        <v>0</v>
      </c>
    </row>
    <row r="50" spans="1:14" s="53" customFormat="1" ht="15" customHeight="1">
      <c r="A50" s="53" t="s">
        <v>1119</v>
      </c>
      <c r="B50" s="53" t="s">
        <v>1120</v>
      </c>
      <c r="C50" s="53" t="s">
        <v>1357</v>
      </c>
      <c r="D50" s="53" t="s">
        <v>1220</v>
      </c>
      <c r="E50" s="54">
        <f>[12]Provisional!M78</f>
        <v>10.023259132572999</v>
      </c>
      <c r="F50" s="54">
        <f>[12]Provisional!N78</f>
        <v>9.1273898904670006</v>
      </c>
      <c r="G50" s="54">
        <f>[12]Provisional!O78</f>
        <v>8.0417506990530008</v>
      </c>
      <c r="H50" s="54">
        <f>[12]Provisional!P78</f>
        <v>7.5925394231660004</v>
      </c>
      <c r="I50" s="54">
        <f>[12]Provisional!Q78</f>
        <v>7.4224458034060001</v>
      </c>
      <c r="J50" s="103">
        <f>'[12]Published CSP'!AN78</f>
        <v>0</v>
      </c>
      <c r="K50" s="103">
        <f>'[12]Published CSP'!AO78</f>
        <v>0</v>
      </c>
      <c r="L50" s="103">
        <f>'[12]Published CSP'!AP78+'[12]NHB savings'!I65</f>
        <v>0</v>
      </c>
      <c r="M50" s="103">
        <f>'[12]Published CSP'!AQ78+'[12]NHB savings'!J65</f>
        <v>0</v>
      </c>
      <c r="N50" s="103">
        <f>'[12]Published CSP'!AR78+'[12]NHB savings'!K65</f>
        <v>0</v>
      </c>
    </row>
    <row r="51" spans="1:14" s="53" customFormat="1" ht="15" customHeight="1">
      <c r="A51" s="53" t="s">
        <v>192</v>
      </c>
      <c r="B51" s="53" t="s">
        <v>193</v>
      </c>
      <c r="C51" s="53" t="s">
        <v>39</v>
      </c>
      <c r="D51" s="53" t="s">
        <v>194</v>
      </c>
      <c r="E51" s="54">
        <f>[12]Provisional!M79</f>
        <v>8.6318632987009991</v>
      </c>
      <c r="F51" s="54">
        <f>[12]Provisional!N79</f>
        <v>7.5630048289060001</v>
      </c>
      <c r="G51" s="54">
        <f>[12]Provisional!O79</f>
        <v>6.7599501639589992</v>
      </c>
      <c r="H51" s="54">
        <f>[12]Provisional!P79</f>
        <v>6.3384261618940005</v>
      </c>
      <c r="I51" s="54">
        <f>[12]Provisional!Q79</f>
        <v>5.8706790306130001</v>
      </c>
      <c r="J51" s="103">
        <f>'[12]Published CSP'!AN79</f>
        <v>0</v>
      </c>
      <c r="K51" s="103">
        <f>'[12]Published CSP'!AO79</f>
        <v>0</v>
      </c>
      <c r="L51" s="103">
        <f>'[12]Published CSP'!AP79+'[12]NHB savings'!I66</f>
        <v>0</v>
      </c>
      <c r="M51" s="103">
        <f>'[12]Published CSP'!AQ79+'[12]NHB savings'!J66</f>
        <v>0</v>
      </c>
      <c r="N51" s="103">
        <f>'[12]Published CSP'!AR79+'[12]NHB savings'!K66</f>
        <v>0</v>
      </c>
    </row>
    <row r="52" spans="1:14" s="53" customFormat="1" ht="15" customHeight="1">
      <c r="A52" s="53" t="s">
        <v>533</v>
      </c>
      <c r="B52" s="53" t="s">
        <v>534</v>
      </c>
      <c r="C52" s="53" t="s">
        <v>531</v>
      </c>
      <c r="D52" s="53" t="s">
        <v>535</v>
      </c>
      <c r="E52" s="54">
        <f>[12]Provisional!M80</f>
        <v>63.726380693784002</v>
      </c>
      <c r="F52" s="54">
        <f>[12]Provisional!N80</f>
        <v>55.202410391881003</v>
      </c>
      <c r="G52" s="54">
        <f>[12]Provisional!O80</f>
        <v>48.93899015945</v>
      </c>
      <c r="H52" s="54">
        <f>[12]Provisional!P80</f>
        <v>45.488852338492002</v>
      </c>
      <c r="I52" s="54">
        <f>[12]Provisional!Q80</f>
        <v>42.159880074185999</v>
      </c>
      <c r="J52" s="103">
        <f>'[12]Published CSP'!AN80</f>
        <v>0</v>
      </c>
      <c r="K52" s="103">
        <f>'[12]Published CSP'!AO80</f>
        <v>0</v>
      </c>
      <c r="L52" s="103">
        <f>'[12]Published CSP'!AP80+'[12]NHB savings'!I67</f>
        <v>0</v>
      </c>
      <c r="M52" s="103">
        <f>'[12]Published CSP'!AQ80+'[12]NHB savings'!J67</f>
        <v>0</v>
      </c>
      <c r="N52" s="103">
        <f>'[12]Published CSP'!AR80+'[12]NHB savings'!K67</f>
        <v>0</v>
      </c>
    </row>
    <row r="53" spans="1:14" s="53" customFormat="1" ht="15" customHeight="1">
      <c r="A53" s="53" t="s">
        <v>612</v>
      </c>
      <c r="B53" s="53" t="s">
        <v>613</v>
      </c>
      <c r="C53" s="53" t="s">
        <v>531</v>
      </c>
      <c r="D53" s="53" t="s">
        <v>614</v>
      </c>
      <c r="E53" s="54">
        <f>[12]Provisional!M81</f>
        <v>73.510776177617998</v>
      </c>
      <c r="F53" s="54">
        <f>[12]Provisional!N81</f>
        <v>63.950244278180001</v>
      </c>
      <c r="G53" s="54">
        <f>[12]Provisional!O81</f>
        <v>56.927463032094998</v>
      </c>
      <c r="H53" s="54">
        <f>[12]Provisional!P81</f>
        <v>53.061697622379</v>
      </c>
      <c r="I53" s="54">
        <f>[12]Provisional!Q81</f>
        <v>49.337450022368998</v>
      </c>
      <c r="J53" s="103">
        <f>'[12]Published CSP'!AN81</f>
        <v>0</v>
      </c>
      <c r="K53" s="103">
        <f>'[12]Published CSP'!AO81</f>
        <v>0</v>
      </c>
      <c r="L53" s="103">
        <f>'[12]Published CSP'!AP81+'[12]NHB savings'!I68</f>
        <v>0</v>
      </c>
      <c r="M53" s="103">
        <f>'[12]Published CSP'!AQ81+'[12]NHB savings'!J68</f>
        <v>0</v>
      </c>
      <c r="N53" s="103">
        <f>'[12]Published CSP'!AR81+'[12]NHB savings'!K68</f>
        <v>0</v>
      </c>
    </row>
    <row r="54" spans="1:14" s="53" customFormat="1" ht="15" customHeight="1">
      <c r="A54" s="53" t="s">
        <v>321</v>
      </c>
      <c r="B54" s="53" t="s">
        <v>322</v>
      </c>
      <c r="C54" s="53" t="s">
        <v>39</v>
      </c>
      <c r="D54" s="53" t="s">
        <v>323</v>
      </c>
      <c r="E54" s="54">
        <f>[12]Provisional!M82</f>
        <v>6.8903019371280001</v>
      </c>
      <c r="F54" s="54">
        <f>[12]Provisional!N82</f>
        <v>5.863893552535</v>
      </c>
      <c r="G54" s="54">
        <f>[12]Provisional!O82</f>
        <v>5.0928533595059999</v>
      </c>
      <c r="H54" s="54">
        <f>[12]Provisional!P82</f>
        <v>4.6885146655110006</v>
      </c>
      <c r="I54" s="54">
        <f>[12]Provisional!Q82</f>
        <v>4.239976769009</v>
      </c>
      <c r="J54" s="103">
        <f>'[12]Published CSP'!AN82</f>
        <v>0</v>
      </c>
      <c r="K54" s="103">
        <f>'[12]Published CSP'!AO82</f>
        <v>0</v>
      </c>
      <c r="L54" s="103">
        <f>'[12]Published CSP'!AP82+'[12]NHB savings'!I69</f>
        <v>0</v>
      </c>
      <c r="M54" s="103">
        <f>'[12]Published CSP'!AQ82+'[12]NHB savings'!J69</f>
        <v>0</v>
      </c>
      <c r="N54" s="103">
        <f>'[12]Published CSP'!AR82+'[12]NHB savings'!K69</f>
        <v>0</v>
      </c>
    </row>
    <row r="55" spans="1:14" s="53" customFormat="1" ht="15" customHeight="1">
      <c r="A55" s="53" t="s">
        <v>1002</v>
      </c>
      <c r="B55" s="53" t="s">
        <v>1003</v>
      </c>
      <c r="C55" s="53" t="s">
        <v>730</v>
      </c>
      <c r="D55" s="53" t="s">
        <v>1004</v>
      </c>
      <c r="E55" s="54">
        <f>[12]Provisional!M83</f>
        <v>116.159366743756</v>
      </c>
      <c r="F55" s="54">
        <f>[12]Provisional!N83</f>
        <v>93.192968377694001</v>
      </c>
      <c r="G55" s="54">
        <f>[12]Provisional!O83</f>
        <v>76.380190331918996</v>
      </c>
      <c r="H55" s="54">
        <f>[12]Provisional!P83</f>
        <v>66.948049870791991</v>
      </c>
      <c r="I55" s="54">
        <f>[12]Provisional!Q83</f>
        <v>58.104520496672997</v>
      </c>
      <c r="J55" s="103">
        <f>'[12]Published CSP'!AN83</f>
        <v>0</v>
      </c>
      <c r="K55" s="103">
        <f>'[12]Published CSP'!AO83</f>
        <v>0</v>
      </c>
      <c r="L55" s="103">
        <f>'[12]Published CSP'!AP83+'[12]NHB savings'!I70</f>
        <v>0</v>
      </c>
      <c r="M55" s="103">
        <f>'[12]Published CSP'!AQ83+'[12]NHB savings'!J70</f>
        <v>0</v>
      </c>
      <c r="N55" s="103">
        <f>'[12]Published CSP'!AR83+'[12]NHB savings'!K70</f>
        <v>0</v>
      </c>
    </row>
    <row r="56" spans="1:14" s="53" customFormat="1" ht="15" customHeight="1">
      <c r="A56" s="53" t="s">
        <v>1146</v>
      </c>
      <c r="B56" s="53" t="s">
        <v>1147</v>
      </c>
      <c r="C56" s="53" t="s">
        <v>1357</v>
      </c>
      <c r="D56" s="53" t="s">
        <v>1232</v>
      </c>
      <c r="E56" s="54">
        <f>[12]Provisional!M84</f>
        <v>11.635485357874</v>
      </c>
      <c r="F56" s="54">
        <f>[12]Provisional!N84</f>
        <v>10.676281706095001</v>
      </c>
      <c r="G56" s="54">
        <f>[12]Provisional!O84</f>
        <v>9.5143068950469996</v>
      </c>
      <c r="H56" s="54">
        <f>[12]Provisional!P84</f>
        <v>9.0348628421730002</v>
      </c>
      <c r="I56" s="54">
        <f>[12]Provisional!Q84</f>
        <v>8.8549146029019994</v>
      </c>
      <c r="J56" s="103">
        <f>'[12]Published CSP'!AN84</f>
        <v>0</v>
      </c>
      <c r="K56" s="103">
        <f>'[12]Published CSP'!AO84</f>
        <v>0</v>
      </c>
      <c r="L56" s="103">
        <f>'[12]Published CSP'!AP84+'[12]NHB savings'!I71</f>
        <v>0</v>
      </c>
      <c r="M56" s="103">
        <f>'[12]Published CSP'!AQ84+'[12]NHB savings'!J71</f>
        <v>0</v>
      </c>
      <c r="N56" s="103">
        <f>'[12]Published CSP'!AR84+'[12]NHB savings'!K71</f>
        <v>0</v>
      </c>
    </row>
    <row r="57" spans="1:14" s="53" customFormat="1" ht="15" customHeight="1">
      <c r="A57" s="53" t="s">
        <v>628</v>
      </c>
      <c r="B57" s="53" t="s">
        <v>629</v>
      </c>
      <c r="C57" s="53" t="s">
        <v>1352</v>
      </c>
      <c r="D57" s="53" t="s">
        <v>630</v>
      </c>
      <c r="E57" s="54">
        <f>[12]Provisional!M85</f>
        <v>154.807254182382</v>
      </c>
      <c r="F57" s="54">
        <f>[12]Provisional!N85</f>
        <v>138.5405164988</v>
      </c>
      <c r="G57" s="54">
        <f>[12]Provisional!O85</f>
        <v>126.55084554755399</v>
      </c>
      <c r="H57" s="54">
        <f>[12]Provisional!P85</f>
        <v>120.05923294288098</v>
      </c>
      <c r="I57" s="54">
        <f>[12]Provisional!Q85</f>
        <v>113.63970606973301</v>
      </c>
      <c r="J57" s="103">
        <f>'[12]Published CSP'!AN85</f>
        <v>0</v>
      </c>
      <c r="K57" s="103">
        <f>'[12]Published CSP'!AO85</f>
        <v>0</v>
      </c>
      <c r="L57" s="103">
        <f>'[12]Published CSP'!AP85+'[12]NHB savings'!I72</f>
        <v>0</v>
      </c>
      <c r="M57" s="103">
        <f>'[12]Published CSP'!AQ85+'[12]NHB savings'!J72</f>
        <v>0</v>
      </c>
      <c r="N57" s="103">
        <f>'[12]Published CSP'!AR85+'[12]NHB savings'!K72</f>
        <v>0</v>
      </c>
    </row>
    <row r="58" spans="1:14" s="53" customFormat="1" ht="15" customHeight="1">
      <c r="A58" s="53" t="s">
        <v>393</v>
      </c>
      <c r="B58" s="53" t="s">
        <v>394</v>
      </c>
      <c r="C58" s="53" t="s">
        <v>39</v>
      </c>
      <c r="D58" s="53" t="s">
        <v>395</v>
      </c>
      <c r="E58" s="54">
        <f>[12]Provisional!M86</f>
        <v>4.9553498909179998</v>
      </c>
      <c r="F58" s="54">
        <f>[12]Provisional!N86</f>
        <v>4.1930197578020003</v>
      </c>
      <c r="G58" s="54">
        <f>[12]Provisional!O86</f>
        <v>3.620268710081</v>
      </c>
      <c r="H58" s="54">
        <f>[12]Provisional!P86</f>
        <v>3.319639980866</v>
      </c>
      <c r="I58" s="54">
        <f>[12]Provisional!Q86</f>
        <v>2.9860483516830003</v>
      </c>
      <c r="J58" s="103">
        <f>'[12]Published CSP'!AN86</f>
        <v>0</v>
      </c>
      <c r="K58" s="103">
        <f>'[12]Published CSP'!AO86</f>
        <v>0</v>
      </c>
      <c r="L58" s="103">
        <f>'[12]Published CSP'!AP86+'[12]NHB savings'!I73</f>
        <v>0</v>
      </c>
      <c r="M58" s="103">
        <f>'[12]Published CSP'!AQ86+'[12]NHB savings'!J73</f>
        <v>0</v>
      </c>
      <c r="N58" s="103">
        <f>'[12]Published CSP'!AR86+'[12]NHB savings'!K73</f>
        <v>0</v>
      </c>
    </row>
    <row r="59" spans="1:14" s="53" customFormat="1" ht="15" customHeight="1">
      <c r="A59" s="53" t="s">
        <v>156</v>
      </c>
      <c r="B59" s="53" t="s">
        <v>157</v>
      </c>
      <c r="C59" s="53" t="s">
        <v>39</v>
      </c>
      <c r="D59" s="53" t="s">
        <v>158</v>
      </c>
      <c r="E59" s="54">
        <f>[12]Provisional!M87</f>
        <v>7.492977765489</v>
      </c>
      <c r="F59" s="54">
        <f>[12]Provisional!N87</f>
        <v>6.2839647985380003</v>
      </c>
      <c r="G59" s="54">
        <f>[12]Provisional!O87</f>
        <v>5.3755159807370001</v>
      </c>
      <c r="H59" s="54">
        <f>[12]Provisional!P87</f>
        <v>4.8983765589570005</v>
      </c>
      <c r="I59" s="54">
        <f>[12]Provisional!Q87</f>
        <v>4.3688077702079999</v>
      </c>
      <c r="J59" s="103">
        <f>'[12]Published CSP'!AN87</f>
        <v>0</v>
      </c>
      <c r="K59" s="103">
        <f>'[12]Published CSP'!AO87</f>
        <v>0</v>
      </c>
      <c r="L59" s="103">
        <f>'[12]Published CSP'!AP87+'[12]NHB savings'!I74</f>
        <v>0</v>
      </c>
      <c r="M59" s="103">
        <f>'[12]Published CSP'!AQ87+'[12]NHB savings'!J74</f>
        <v>0</v>
      </c>
      <c r="N59" s="103">
        <f>'[12]Published CSP'!AR87+'[12]NHB savings'!K74</f>
        <v>0</v>
      </c>
    </row>
    <row r="60" spans="1:14" s="53" customFormat="1" ht="15" customHeight="1">
      <c r="A60" s="53" t="s">
        <v>771</v>
      </c>
      <c r="B60" s="53" t="s">
        <v>772</v>
      </c>
      <c r="C60" s="53" t="s">
        <v>39</v>
      </c>
      <c r="D60" s="53" t="s">
        <v>773</v>
      </c>
      <c r="E60" s="54">
        <f>[12]Provisional!M88</f>
        <v>5.4956739811490003</v>
      </c>
      <c r="F60" s="54">
        <f>[12]Provisional!N88</f>
        <v>4.6418296890660002</v>
      </c>
      <c r="G60" s="54">
        <f>[12]Provisional!O88</f>
        <v>4.0002705613579996</v>
      </c>
      <c r="H60" s="54">
        <f>[12]Provisional!P88</f>
        <v>3.6633616082869995</v>
      </c>
      <c r="I60" s="54">
        <f>[12]Provisional!Q88</f>
        <v>3.289451767249</v>
      </c>
      <c r="J60" s="103">
        <f>'[12]Published CSP'!AN88</f>
        <v>3.5158009679806361E-2</v>
      </c>
      <c r="K60" s="103">
        <f>'[12]Published CSP'!AO88</f>
        <v>0.18259482446609113</v>
      </c>
      <c r="L60" s="103">
        <f>'[12]Published CSP'!AP88+'[12]NHB savings'!I75</f>
        <v>0.14743681478628476</v>
      </c>
      <c r="M60" s="103">
        <f>'[12]Published CSP'!AQ88+'[12]NHB savings'!J75</f>
        <v>0.11341293445098828</v>
      </c>
      <c r="N60" s="103">
        <f>'[12]Published CSP'!AR88+'[12]NHB savings'!K75</f>
        <v>0.14743681478628476</v>
      </c>
    </row>
    <row r="61" spans="1:14" s="53" customFormat="1" ht="15" customHeight="1">
      <c r="A61" s="53" t="s">
        <v>1158</v>
      </c>
      <c r="B61" s="53" t="s">
        <v>1159</v>
      </c>
      <c r="C61" s="53" t="s">
        <v>39</v>
      </c>
      <c r="D61" s="53" t="s">
        <v>1160</v>
      </c>
      <c r="E61" s="54">
        <f>[12]Provisional!M89</f>
        <v>3.7711252676019997</v>
      </c>
      <c r="F61" s="54">
        <f>[12]Provisional!N89</f>
        <v>2.9888008514309998</v>
      </c>
      <c r="G61" s="54">
        <f>[12]Provisional!O89</f>
        <v>2.4004377878100001</v>
      </c>
      <c r="H61" s="54">
        <f>[12]Provisional!P89</f>
        <v>2.1815615937859998</v>
      </c>
      <c r="I61" s="54">
        <f>[12]Provisional!Q89</f>
        <v>1.7443273192430002</v>
      </c>
      <c r="J61" s="103">
        <f>'[12]Published CSP'!AN89</f>
        <v>0</v>
      </c>
      <c r="K61" s="103">
        <f>'[12]Published CSP'!AO89</f>
        <v>0</v>
      </c>
      <c r="L61" s="103">
        <f>'[12]Published CSP'!AP89+'[12]NHB savings'!I76</f>
        <v>0</v>
      </c>
      <c r="M61" s="103">
        <f>'[12]Published CSP'!AQ89+'[12]NHB savings'!J76</f>
        <v>0</v>
      </c>
      <c r="N61" s="103">
        <f>'[12]Published CSP'!AR89+'[12]NHB savings'!K76</f>
        <v>0</v>
      </c>
    </row>
    <row r="62" spans="1:14" s="53" customFormat="1" ht="15" customHeight="1">
      <c r="A62" s="53" t="s">
        <v>1050</v>
      </c>
      <c r="B62" s="53" t="s">
        <v>1051</v>
      </c>
      <c r="C62" s="53" t="s">
        <v>726</v>
      </c>
      <c r="D62" s="53" t="s">
        <v>1052</v>
      </c>
      <c r="E62" s="54">
        <f>[12]Provisional!M90</f>
        <v>61.735416174488002</v>
      </c>
      <c r="F62" s="54">
        <f>[12]Provisional!N90</f>
        <v>49.596133142726003</v>
      </c>
      <c r="G62" s="54">
        <f>[12]Provisional!O90</f>
        <v>40.644517547141</v>
      </c>
      <c r="H62" s="54">
        <f>[12]Provisional!P90</f>
        <v>35.695465329903001</v>
      </c>
      <c r="I62" s="54">
        <f>[12]Provisional!Q90</f>
        <v>30.833618360149</v>
      </c>
      <c r="J62" s="103">
        <f>'[12]Published CSP'!AN90</f>
        <v>0</v>
      </c>
      <c r="K62" s="103">
        <f>'[12]Published CSP'!AO90</f>
        <v>0</v>
      </c>
      <c r="L62" s="103">
        <f>'[12]Published CSP'!AP90+'[12]NHB savings'!I77</f>
        <v>0</v>
      </c>
      <c r="M62" s="103">
        <f>'[12]Published CSP'!AQ90+'[12]NHB savings'!J77</f>
        <v>0</v>
      </c>
      <c r="N62" s="103">
        <f>'[12]Published CSP'!AR90+'[12]NHB savings'!K77</f>
        <v>0</v>
      </c>
    </row>
    <row r="63" spans="1:14" s="53" customFormat="1" ht="15" customHeight="1">
      <c r="A63" s="53" t="s">
        <v>234</v>
      </c>
      <c r="B63" s="53" t="s">
        <v>235</v>
      </c>
      <c r="C63" s="53" t="s">
        <v>39</v>
      </c>
      <c r="D63" s="53" t="s">
        <v>236</v>
      </c>
      <c r="E63" s="54">
        <f>[12]Provisional!M91</f>
        <v>7.0113258351760006</v>
      </c>
      <c r="F63" s="54">
        <f>[12]Provisional!N91</f>
        <v>6.0189220904919996</v>
      </c>
      <c r="G63" s="54">
        <f>[12]Provisional!O91</f>
        <v>5.273537452986</v>
      </c>
      <c r="H63" s="54">
        <f>[12]Provisional!P91</f>
        <v>4.8830031449310001</v>
      </c>
      <c r="I63" s="54">
        <f>[12]Provisional!Q91</f>
        <v>4.4499070326810006</v>
      </c>
      <c r="J63" s="103">
        <f>'[12]Published CSP'!AN91</f>
        <v>0</v>
      </c>
      <c r="K63" s="103">
        <f>'[12]Published CSP'!AO91</f>
        <v>0</v>
      </c>
      <c r="L63" s="103">
        <f>'[12]Published CSP'!AP91+'[12]NHB savings'!I78</f>
        <v>0</v>
      </c>
      <c r="M63" s="103">
        <f>'[12]Published CSP'!AQ91+'[12]NHB savings'!J78</f>
        <v>0</v>
      </c>
      <c r="N63" s="103">
        <f>'[12]Published CSP'!AR91+'[12]NHB savings'!K78</f>
        <v>0</v>
      </c>
    </row>
    <row r="64" spans="1:14" s="53" customFormat="1" ht="15" customHeight="1">
      <c r="A64" s="53" t="s">
        <v>1173</v>
      </c>
      <c r="B64" s="53" t="s">
        <v>1174</v>
      </c>
      <c r="C64" s="53" t="s">
        <v>39</v>
      </c>
      <c r="D64" s="53" t="s">
        <v>1175</v>
      </c>
      <c r="E64" s="54">
        <f>[12]Provisional!M92</f>
        <v>5.5460685021699998</v>
      </c>
      <c r="F64" s="54">
        <f>[12]Provisional!N92</f>
        <v>4.3397715196039996</v>
      </c>
      <c r="G64" s="54">
        <f>[12]Provisional!O92</f>
        <v>3.4324953616379998</v>
      </c>
      <c r="H64" s="54">
        <f>[12]Provisional!P92</f>
        <v>3.2851447920279999</v>
      </c>
      <c r="I64" s="54">
        <f>[12]Provisional!Q92</f>
        <v>2.4203150142350003</v>
      </c>
      <c r="J64" s="103">
        <f>'[12]Published CSP'!AN92</f>
        <v>0</v>
      </c>
      <c r="K64" s="103">
        <f>'[12]Published CSP'!AO92</f>
        <v>0</v>
      </c>
      <c r="L64" s="103">
        <f>'[12]Published CSP'!AP92+'[12]NHB savings'!I79</f>
        <v>0</v>
      </c>
      <c r="M64" s="103">
        <f>'[12]Published CSP'!AQ92+'[12]NHB savings'!J79</f>
        <v>0</v>
      </c>
      <c r="N64" s="103">
        <f>'[12]Published CSP'!AR92+'[12]NHB savings'!K79</f>
        <v>0</v>
      </c>
    </row>
    <row r="65" spans="1:14" s="53" customFormat="1" ht="15" customHeight="1">
      <c r="A65" s="53" t="s">
        <v>57</v>
      </c>
      <c r="B65" s="53" t="s">
        <v>58</v>
      </c>
      <c r="C65" s="53" t="s">
        <v>39</v>
      </c>
      <c r="D65" s="53" t="s">
        <v>59</v>
      </c>
      <c r="E65" s="54">
        <f>[12]Provisional!M93</f>
        <v>4.7722673647159999</v>
      </c>
      <c r="F65" s="54">
        <f>[12]Provisional!N93</f>
        <v>3.873403284878</v>
      </c>
      <c r="G65" s="54">
        <f>[12]Provisional!O93</f>
        <v>3.1975591378849999</v>
      </c>
      <c r="H65" s="54">
        <f>[12]Provisional!P93</f>
        <v>2.84120209657</v>
      </c>
      <c r="I65" s="54">
        <f>[12]Provisional!Q93</f>
        <v>2.445180052859</v>
      </c>
      <c r="J65" s="103">
        <f>'[12]Published CSP'!AN93</f>
        <v>0</v>
      </c>
      <c r="K65" s="103">
        <f>'[12]Published CSP'!AO93</f>
        <v>0</v>
      </c>
      <c r="L65" s="103">
        <f>'[12]Published CSP'!AP93+'[12]NHB savings'!I80</f>
        <v>0</v>
      </c>
      <c r="M65" s="103">
        <f>'[12]Published CSP'!AQ93+'[12]NHB savings'!J80</f>
        <v>0</v>
      </c>
      <c r="N65" s="103">
        <f>'[12]Published CSP'!AR93+'[12]NHB savings'!K80</f>
        <v>0</v>
      </c>
    </row>
    <row r="66" spans="1:14" s="53" customFormat="1" ht="15" customHeight="1">
      <c r="A66" s="53" t="s">
        <v>360</v>
      </c>
      <c r="B66" s="53" t="s">
        <v>361</v>
      </c>
      <c r="C66" s="53" t="s">
        <v>39</v>
      </c>
      <c r="D66" s="53" t="s">
        <v>362</v>
      </c>
      <c r="E66" s="54">
        <f>[12]Provisional!M94</f>
        <v>6.2439539704460003</v>
      </c>
      <c r="F66" s="54">
        <f>[12]Provisional!N94</f>
        <v>5.3461220819649995</v>
      </c>
      <c r="G66" s="54">
        <f>[12]Provisional!O94</f>
        <v>4.6717250627199993</v>
      </c>
      <c r="H66" s="54">
        <f>[12]Provisional!P94</f>
        <v>4.3182439210460002</v>
      </c>
      <c r="I66" s="54">
        <f>[12]Provisional!Q94</f>
        <v>3.9261878708509999</v>
      </c>
      <c r="J66" s="103">
        <f>'[12]Published CSP'!AN94</f>
        <v>0</v>
      </c>
      <c r="K66" s="103">
        <f>'[12]Published CSP'!AO94</f>
        <v>0</v>
      </c>
      <c r="L66" s="103">
        <f>'[12]Published CSP'!AP94+'[12]NHB savings'!I81</f>
        <v>0</v>
      </c>
      <c r="M66" s="103">
        <f>'[12]Published CSP'!AQ94+'[12]NHB savings'!J81</f>
        <v>0</v>
      </c>
      <c r="N66" s="103">
        <f>'[12]Published CSP'!AR94+'[12]NHB savings'!K81</f>
        <v>0</v>
      </c>
    </row>
    <row r="67" spans="1:14" s="53" customFormat="1" ht="15" customHeight="1">
      <c r="A67" s="53" t="s">
        <v>1041</v>
      </c>
      <c r="B67" s="53" t="s">
        <v>1042</v>
      </c>
      <c r="C67" s="53" t="s">
        <v>726</v>
      </c>
      <c r="D67" s="53" t="s">
        <v>1043</v>
      </c>
      <c r="E67" s="54">
        <f>[12]Provisional!M95</f>
        <v>81.730067203556004</v>
      </c>
      <c r="F67" s="54">
        <f>[12]Provisional!N95</f>
        <v>65.268129957445012</v>
      </c>
      <c r="G67" s="54">
        <f>[12]Provisional!O95</f>
        <v>53.138654799591002</v>
      </c>
      <c r="H67" s="54">
        <f>[12]Provisional!P95</f>
        <v>46.417539403836003</v>
      </c>
      <c r="I67" s="54">
        <f>[12]Provisional!Q95</f>
        <v>39.850071755222004</v>
      </c>
      <c r="J67" s="103">
        <f>'[12]Published CSP'!AN95</f>
        <v>0</v>
      </c>
      <c r="K67" s="103">
        <f>'[12]Published CSP'!AO95</f>
        <v>0</v>
      </c>
      <c r="L67" s="103">
        <f>'[12]Published CSP'!AP95+'[12]NHB savings'!I82</f>
        <v>0</v>
      </c>
      <c r="M67" s="103">
        <f>'[12]Published CSP'!AQ95+'[12]NHB savings'!J82</f>
        <v>0</v>
      </c>
      <c r="N67" s="103">
        <f>'[12]Published CSP'!AR95+'[12]NHB savings'!K82</f>
        <v>0</v>
      </c>
    </row>
    <row r="68" spans="1:14" s="53" customFormat="1" ht="15" customHeight="1">
      <c r="A68" s="53" t="s">
        <v>1149</v>
      </c>
      <c r="B68" s="53" t="s">
        <v>1150</v>
      </c>
      <c r="C68" s="53" t="s">
        <v>1357</v>
      </c>
      <c r="D68" s="53" t="s">
        <v>1233</v>
      </c>
      <c r="E68" s="54">
        <f>[12]Provisional!M96</f>
        <v>17.436917397790999</v>
      </c>
      <c r="F68" s="54">
        <f>[12]Provisional!N96</f>
        <v>16.035949310664002</v>
      </c>
      <c r="G68" s="54">
        <f>[12]Provisional!O96</f>
        <v>14.339190628809</v>
      </c>
      <c r="H68" s="54">
        <f>[12]Provisional!P96</f>
        <v>13.640287915209999</v>
      </c>
      <c r="I68" s="54">
        <f>[12]Provisional!Q96</f>
        <v>13.379386860611998</v>
      </c>
      <c r="J68" s="103">
        <f>'[12]Published CSP'!AN96</f>
        <v>0</v>
      </c>
      <c r="K68" s="103">
        <f>'[12]Published CSP'!AO96</f>
        <v>0</v>
      </c>
      <c r="L68" s="103">
        <f>'[12]Published CSP'!AP96+'[12]NHB savings'!I83</f>
        <v>0</v>
      </c>
      <c r="M68" s="103">
        <f>'[12]Published CSP'!AQ96+'[12]NHB savings'!J83</f>
        <v>0</v>
      </c>
      <c r="N68" s="103">
        <f>'[12]Published CSP'!AR96+'[12]NHB savings'!K83</f>
        <v>0</v>
      </c>
    </row>
    <row r="69" spans="1:14" s="53" customFormat="1" ht="15" customHeight="1">
      <c r="A69" s="53" t="s">
        <v>1044</v>
      </c>
      <c r="B69" s="53" t="s">
        <v>1045</v>
      </c>
      <c r="C69" s="53" t="s">
        <v>726</v>
      </c>
      <c r="D69" s="53" t="s">
        <v>1213</v>
      </c>
      <c r="E69" s="54">
        <f>[12]Provisional!M97</f>
        <v>95.876268306916003</v>
      </c>
      <c r="F69" s="54">
        <f>[12]Provisional!N97</f>
        <v>80.208869517118998</v>
      </c>
      <c r="G69" s="54">
        <f>[12]Provisional!O97</f>
        <v>68.686543205432002</v>
      </c>
      <c r="H69" s="54">
        <f>[12]Provisional!P97</f>
        <v>62.312339186384001</v>
      </c>
      <c r="I69" s="54">
        <f>[12]Provisional!Q97</f>
        <v>56.143760303116999</v>
      </c>
      <c r="J69" s="103">
        <f>'[12]Published CSP'!AN97</f>
        <v>0</v>
      </c>
      <c r="K69" s="103">
        <f>'[12]Published CSP'!AO97</f>
        <v>0</v>
      </c>
      <c r="L69" s="103">
        <f>'[12]Published CSP'!AP97+'[12]NHB savings'!I84</f>
        <v>0</v>
      </c>
      <c r="M69" s="103">
        <f>'[12]Published CSP'!AQ97+'[12]NHB savings'!J84</f>
        <v>0</v>
      </c>
      <c r="N69" s="103">
        <f>'[12]Published CSP'!AR97+'[12]NHB savings'!K84</f>
        <v>0</v>
      </c>
    </row>
    <row r="70" spans="1:14" s="53" customFormat="1" ht="15" customHeight="1">
      <c r="A70" s="53" t="s">
        <v>789</v>
      </c>
      <c r="B70" s="53" t="s">
        <v>790</v>
      </c>
      <c r="C70" s="53" t="s">
        <v>39</v>
      </c>
      <c r="D70" s="53" t="s">
        <v>791</v>
      </c>
      <c r="E70" s="54">
        <f>[12]Provisional!M98</f>
        <v>5.6341410100769993</v>
      </c>
      <c r="F70" s="54">
        <f>[12]Provisional!N98</f>
        <v>4.9234643805499996</v>
      </c>
      <c r="G70" s="54">
        <f>[12]Provisional!O98</f>
        <v>4.3898870658939995</v>
      </c>
      <c r="H70" s="54">
        <f>[12]Provisional!P98</f>
        <v>4.1109721295429997</v>
      </c>
      <c r="I70" s="54">
        <f>[12]Provisional!Q98</f>
        <v>3.8018968941500004</v>
      </c>
      <c r="J70" s="103">
        <f>'[12]Published CSP'!AN98</f>
        <v>0</v>
      </c>
      <c r="K70" s="103">
        <f>'[12]Published CSP'!AO98</f>
        <v>0</v>
      </c>
      <c r="L70" s="103">
        <f>'[12]Published CSP'!AP98+'[12]NHB savings'!I85</f>
        <v>0</v>
      </c>
      <c r="M70" s="103">
        <f>'[12]Published CSP'!AQ98+'[12]NHB savings'!J85</f>
        <v>0</v>
      </c>
      <c r="N70" s="103">
        <f>'[12]Published CSP'!AR98+'[12]NHB savings'!K85</f>
        <v>0</v>
      </c>
    </row>
    <row r="71" spans="1:14" s="53" customFormat="1" ht="15" customHeight="1">
      <c r="A71" s="53" t="s">
        <v>495</v>
      </c>
      <c r="B71" s="53" t="s">
        <v>496</v>
      </c>
      <c r="C71" s="53" t="s">
        <v>39</v>
      </c>
      <c r="D71" s="53" t="s">
        <v>497</v>
      </c>
      <c r="E71" s="54">
        <f>[12]Provisional!M99</f>
        <v>3.6842421631289999</v>
      </c>
      <c r="F71" s="54">
        <f>[12]Provisional!N99</f>
        <v>2.889962137725</v>
      </c>
      <c r="G71" s="54">
        <f>[12]Provisional!O99</f>
        <v>2.2925761928799999</v>
      </c>
      <c r="H71" s="54">
        <f>[12]Provisional!P99</f>
        <v>2.1706387047410001</v>
      </c>
      <c r="I71" s="54">
        <f>[12]Provisional!Q99</f>
        <v>1.6261590239789998</v>
      </c>
      <c r="J71" s="103">
        <f>'[12]Published CSP'!AN99</f>
        <v>3.6179876499741845E-2</v>
      </c>
      <c r="K71" s="103">
        <f>'[12]Published CSP'!AO99</f>
        <v>0.18790193924059478</v>
      </c>
      <c r="L71" s="103">
        <f>'[12]Published CSP'!AP99+'[12]NHB savings'!I86</f>
        <v>0.1517220627408529</v>
      </c>
      <c r="M71" s="103">
        <f>'[12]Published CSP'!AQ99+'[12]NHB savings'!J86</f>
        <v>0.11670927903142532</v>
      </c>
      <c r="N71" s="103">
        <f>'[12]Published CSP'!AR99+'[12]NHB savings'!K86</f>
        <v>0.1517220627408529</v>
      </c>
    </row>
    <row r="72" spans="1:14" s="53" customFormat="1" ht="15" customHeight="1">
      <c r="A72" s="53" t="s">
        <v>243</v>
      </c>
      <c r="B72" s="53" t="s">
        <v>244</v>
      </c>
      <c r="C72" s="53" t="s">
        <v>39</v>
      </c>
      <c r="D72" s="53" t="s">
        <v>245</v>
      </c>
      <c r="E72" s="54">
        <f>[12]Provisional!M100</f>
        <v>2.4814257185890001</v>
      </c>
      <c r="F72" s="54">
        <f>[12]Provisional!N100</f>
        <v>1.7731440744269999</v>
      </c>
      <c r="G72" s="54">
        <f>[12]Provisional!O100</f>
        <v>1.394454875636</v>
      </c>
      <c r="H72" s="54">
        <f>[12]Provisional!P100</f>
        <v>1.439318109712</v>
      </c>
      <c r="I72" s="54">
        <f>[12]Provisional!Q100</f>
        <v>0.64268466301100013</v>
      </c>
      <c r="J72" s="103">
        <f>'[12]Published CSP'!AN100</f>
        <v>0</v>
      </c>
      <c r="K72" s="103">
        <f>'[12]Published CSP'!AO100</f>
        <v>0</v>
      </c>
      <c r="L72" s="103">
        <f>'[12]Published CSP'!AP100+'[12]NHB savings'!I87</f>
        <v>0</v>
      </c>
      <c r="M72" s="103">
        <f>'[12]Published CSP'!AQ100+'[12]NHB savings'!J87</f>
        <v>0</v>
      </c>
      <c r="N72" s="103">
        <f>'[12]Published CSP'!AR100+'[12]NHB savings'!K87</f>
        <v>0</v>
      </c>
    </row>
    <row r="73" spans="1:14" s="53" customFormat="1" ht="15" customHeight="1">
      <c r="A73" s="53" t="s">
        <v>195</v>
      </c>
      <c r="B73" s="53" t="s">
        <v>196</v>
      </c>
      <c r="C73" s="53" t="s">
        <v>39</v>
      </c>
      <c r="D73" s="53" t="s">
        <v>197</v>
      </c>
      <c r="E73" s="54">
        <f>[12]Provisional!M101</f>
        <v>4.8705023211510001</v>
      </c>
      <c r="F73" s="54">
        <f>[12]Provisional!N101</f>
        <v>4.0617903310120003</v>
      </c>
      <c r="G73" s="54">
        <f>[12]Provisional!O101</f>
        <v>3.4539935253379999</v>
      </c>
      <c r="H73" s="54">
        <f>[12]Provisional!P101</f>
        <v>3.1343448913360001</v>
      </c>
      <c r="I73" s="54">
        <f>[12]Provisional!Q101</f>
        <v>2.7794191241419997</v>
      </c>
      <c r="J73" s="103">
        <f>'[12]Published CSP'!AN101</f>
        <v>0</v>
      </c>
      <c r="K73" s="103">
        <f>'[12]Published CSP'!AO101</f>
        <v>0</v>
      </c>
      <c r="L73" s="103">
        <f>'[12]Published CSP'!AP101+'[12]NHB savings'!I88</f>
        <v>0</v>
      </c>
      <c r="M73" s="103">
        <f>'[12]Published CSP'!AQ101+'[12]NHB savings'!J88</f>
        <v>0</v>
      </c>
      <c r="N73" s="103">
        <f>'[12]Published CSP'!AR101+'[12]NHB savings'!K88</f>
        <v>0</v>
      </c>
    </row>
    <row r="74" spans="1:14" s="53" customFormat="1" ht="15" customHeight="1">
      <c r="A74" s="53" t="s">
        <v>1059</v>
      </c>
      <c r="B74" s="53" t="s">
        <v>1060</v>
      </c>
      <c r="C74" s="53" t="s">
        <v>39</v>
      </c>
      <c r="D74" s="53" t="s">
        <v>1061</v>
      </c>
      <c r="E74" s="54">
        <f>[12]Provisional!M102</f>
        <v>1.603951407439</v>
      </c>
      <c r="F74" s="54">
        <f>[12]Provisional!N102</f>
        <v>1.2239097003569999</v>
      </c>
      <c r="G74" s="54">
        <f>[12]Provisional!O102</f>
        <v>0.93802042172199995</v>
      </c>
      <c r="H74" s="54">
        <f>[12]Provisional!P102</f>
        <v>0.95954800199599999</v>
      </c>
      <c r="I74" s="54">
        <f>[12]Provisional!Q102</f>
        <v>0.618657785844</v>
      </c>
      <c r="J74" s="103">
        <f>'[12]Published CSP'!AN102</f>
        <v>0</v>
      </c>
      <c r="K74" s="103">
        <f>'[12]Published CSP'!AO102</f>
        <v>0</v>
      </c>
      <c r="L74" s="103">
        <f>'[12]Published CSP'!AP102+'[12]NHB savings'!I89</f>
        <v>0</v>
      </c>
      <c r="M74" s="103">
        <f>'[12]Published CSP'!AQ102+'[12]NHB savings'!J89</f>
        <v>0</v>
      </c>
      <c r="N74" s="103">
        <f>'[12]Published CSP'!AR102+'[12]NHB savings'!K89</f>
        <v>0</v>
      </c>
    </row>
    <row r="75" spans="1:14" s="53" customFormat="1" ht="15" customHeight="1">
      <c r="A75" s="53" t="s">
        <v>624</v>
      </c>
      <c r="B75" s="53" t="s">
        <v>625</v>
      </c>
      <c r="C75" s="53" t="s">
        <v>1352</v>
      </c>
      <c r="D75" s="53" t="s">
        <v>627</v>
      </c>
      <c r="E75" s="54">
        <f>[12]Provisional!M103</f>
        <v>27.920939980505</v>
      </c>
      <c r="F75" s="54">
        <f>[12]Provisional!N103</f>
        <v>25.897371483595002</v>
      </c>
      <c r="G75" s="54">
        <f>[12]Provisional!O103</f>
        <v>24.404548210713997</v>
      </c>
      <c r="H75" s="54">
        <f>[12]Provisional!P103</f>
        <v>23.613626179161997</v>
      </c>
      <c r="I75" s="54">
        <f>[12]Provisional!Q103</f>
        <v>22.820032507834</v>
      </c>
      <c r="J75" s="103">
        <f>'[12]Published CSP'!AN103</f>
        <v>0</v>
      </c>
      <c r="K75" s="103">
        <f>'[12]Published CSP'!AO103</f>
        <v>0</v>
      </c>
      <c r="L75" s="103">
        <f>'[12]Published CSP'!AP103+'[12]NHB savings'!I90</f>
        <v>0</v>
      </c>
      <c r="M75" s="103">
        <f>'[12]Published CSP'!AQ103+'[12]NHB savings'!J90</f>
        <v>0</v>
      </c>
      <c r="N75" s="103">
        <f>'[12]Published CSP'!AR103+'[12]NHB savings'!K90</f>
        <v>0</v>
      </c>
    </row>
    <row r="76" spans="1:14" s="53" customFormat="1" ht="15" customHeight="1">
      <c r="A76" s="53" t="s">
        <v>1107</v>
      </c>
      <c r="B76" s="53" t="s">
        <v>1108</v>
      </c>
      <c r="C76" s="53" t="s">
        <v>1357</v>
      </c>
      <c r="D76" s="53" t="s">
        <v>1216</v>
      </c>
      <c r="E76" s="54">
        <f>[12]Provisional!M104</f>
        <v>17.200032279548999</v>
      </c>
      <c r="F76" s="54">
        <f>[12]Provisional!N104</f>
        <v>16.290293036948</v>
      </c>
      <c r="G76" s="54">
        <f>[12]Provisional!O104</f>
        <v>15.190678552626999</v>
      </c>
      <c r="H76" s="54">
        <f>[12]Provisional!P104</f>
        <v>14.744925537552998</v>
      </c>
      <c r="I76" s="54">
        <f>[12]Provisional!Q104</f>
        <v>14.587021039217998</v>
      </c>
      <c r="J76" s="103">
        <f>'[12]Published CSP'!AN104</f>
        <v>0</v>
      </c>
      <c r="K76" s="103">
        <f>'[12]Published CSP'!AO104</f>
        <v>0</v>
      </c>
      <c r="L76" s="103">
        <f>'[12]Published CSP'!AP104+'[12]NHB savings'!I91</f>
        <v>0</v>
      </c>
      <c r="M76" s="103">
        <f>'[12]Published CSP'!AQ104+'[12]NHB savings'!J91</f>
        <v>0</v>
      </c>
      <c r="N76" s="103">
        <f>'[12]Published CSP'!AR104+'[12]NHB savings'!K91</f>
        <v>0</v>
      </c>
    </row>
    <row r="77" spans="1:14" s="53" customFormat="1" ht="15" customHeight="1">
      <c r="A77" s="53" t="s">
        <v>1176</v>
      </c>
      <c r="B77" s="53" t="s">
        <v>1177</v>
      </c>
      <c r="C77" s="53" t="s">
        <v>39</v>
      </c>
      <c r="D77" s="53" t="s">
        <v>1178</v>
      </c>
      <c r="E77" s="54">
        <f>[12]Provisional!M105</f>
        <v>7.2386638535990002</v>
      </c>
      <c r="F77" s="54">
        <f>[12]Provisional!N105</f>
        <v>5.9383876869780003</v>
      </c>
      <c r="G77" s="54">
        <f>[12]Provisional!O105</f>
        <v>4.9608752150919999</v>
      </c>
      <c r="H77" s="54">
        <f>[12]Provisional!P105</f>
        <v>4.4459219673370001</v>
      </c>
      <c r="I77" s="54">
        <f>[12]Provisional!Q105</f>
        <v>3.8738208861850008</v>
      </c>
      <c r="J77" s="103">
        <f>'[12]Published CSP'!AN105</f>
        <v>0</v>
      </c>
      <c r="K77" s="103">
        <f>'[12]Published CSP'!AO105</f>
        <v>0</v>
      </c>
      <c r="L77" s="103">
        <f>'[12]Published CSP'!AP105+'[12]NHB savings'!I92</f>
        <v>0</v>
      </c>
      <c r="M77" s="103">
        <f>'[12]Published CSP'!AQ105+'[12]NHB savings'!J92</f>
        <v>0</v>
      </c>
      <c r="N77" s="103">
        <f>'[12]Published CSP'!AR105+'[12]NHB savings'!K92</f>
        <v>0</v>
      </c>
    </row>
    <row r="78" spans="1:14" s="53" customFormat="1" ht="15" customHeight="1">
      <c r="A78" s="53" t="s">
        <v>774</v>
      </c>
      <c r="B78" s="53" t="s">
        <v>775</v>
      </c>
      <c r="C78" s="53" t="s">
        <v>39</v>
      </c>
      <c r="D78" s="53" t="s">
        <v>776</v>
      </c>
      <c r="E78" s="54">
        <f>[12]Provisional!M106</f>
        <v>4.0434530498210002</v>
      </c>
      <c r="F78" s="54">
        <f>[12]Provisional!N106</f>
        <v>3.4671722839050001</v>
      </c>
      <c r="G78" s="54">
        <f>[12]Provisional!O106</f>
        <v>3.0343533914789997</v>
      </c>
      <c r="H78" s="54">
        <f>[12]Provisional!P106</f>
        <v>2.8076464208869996</v>
      </c>
      <c r="I78" s="54">
        <f>[12]Provisional!Q106</f>
        <v>2.5562551205790003</v>
      </c>
      <c r="J78" s="103">
        <f>'[12]Published CSP'!AN106</f>
        <v>9.2587965535105652E-3</v>
      </c>
      <c r="K78" s="103">
        <f>'[12]Published CSP'!AO106</f>
        <v>4.8086007906941973E-2</v>
      </c>
      <c r="L78" s="103">
        <f>'[12]Published CSP'!AP106+'[12]NHB savings'!I93</f>
        <v>3.8827211353431403E-2</v>
      </c>
      <c r="M78" s="103">
        <f>'[12]Published CSP'!AQ106+'[12]NHB savings'!J93</f>
        <v>2.9867085656485694E-2</v>
      </c>
      <c r="N78" s="103">
        <f>'[12]Published CSP'!AR106+'[12]NHB savings'!K93</f>
        <v>3.8827211353431403E-2</v>
      </c>
    </row>
    <row r="79" spans="1:14" s="53" customFormat="1" ht="15" customHeight="1">
      <c r="A79" s="53" t="s">
        <v>297</v>
      </c>
      <c r="B79" s="53" t="s">
        <v>298</v>
      </c>
      <c r="C79" s="53" t="s">
        <v>39</v>
      </c>
      <c r="D79" s="53" t="s">
        <v>299</v>
      </c>
      <c r="E79" s="54">
        <f>[12]Provisional!M107</f>
        <v>3.4576878057060001</v>
      </c>
      <c r="F79" s="54">
        <f>[12]Provisional!N107</f>
        <v>2.9774403139390002</v>
      </c>
      <c r="G79" s="54">
        <f>[12]Provisional!O107</f>
        <v>2.616756600829</v>
      </c>
      <c r="H79" s="54">
        <f>[12]Provisional!P107</f>
        <v>2.4278613445819999</v>
      </c>
      <c r="I79" s="54">
        <f>[12]Provisional!Q107</f>
        <v>2.21840901305</v>
      </c>
      <c r="J79" s="103">
        <f>'[12]Published CSP'!AN107</f>
        <v>0</v>
      </c>
      <c r="K79" s="103">
        <f>'[12]Published CSP'!AO107</f>
        <v>0</v>
      </c>
      <c r="L79" s="103">
        <f>'[12]Published CSP'!AP107+'[12]NHB savings'!I94</f>
        <v>0</v>
      </c>
      <c r="M79" s="103">
        <f>'[12]Published CSP'!AQ107+'[12]NHB savings'!J94</f>
        <v>0</v>
      </c>
      <c r="N79" s="103">
        <f>'[12]Published CSP'!AR107+'[12]NHB savings'!K94</f>
        <v>0</v>
      </c>
    </row>
    <row r="80" spans="1:14" s="53" customFormat="1" ht="15" customHeight="1">
      <c r="A80" s="53" t="s">
        <v>1026</v>
      </c>
      <c r="B80" s="53" t="s">
        <v>1027</v>
      </c>
      <c r="C80" s="53" t="s">
        <v>726</v>
      </c>
      <c r="D80" s="53" t="s">
        <v>1028</v>
      </c>
      <c r="E80" s="54">
        <f>[12]Provisional!M108</f>
        <v>194.76652004198797</v>
      </c>
      <c r="F80" s="54">
        <f>[12]Provisional!N108</f>
        <v>167.92174600699499</v>
      </c>
      <c r="G80" s="54">
        <f>[12]Provisional!O108</f>
        <v>147.69667626139301</v>
      </c>
      <c r="H80" s="54">
        <f>[12]Provisional!P108</f>
        <v>136.715516527478</v>
      </c>
      <c r="I80" s="54">
        <f>[12]Provisional!Q108</f>
        <v>126.458271461921</v>
      </c>
      <c r="J80" s="103">
        <f>'[12]Published CSP'!AN108</f>
        <v>0.75453216854819272</v>
      </c>
      <c r="K80" s="103">
        <f>'[12]Published CSP'!AO108</f>
        <v>3.9186993269760979</v>
      </c>
      <c r="L80" s="103">
        <f>'[12]Published CSP'!AP108+'[12]NHB savings'!I95</f>
        <v>3.1641671584279059</v>
      </c>
      <c r="M80" s="103">
        <f>'[12]Published CSP'!AQ108+'[12]NHB savings'!J95</f>
        <v>2.4339747372522349</v>
      </c>
      <c r="N80" s="103">
        <f>'[12]Published CSP'!AR108+'[12]NHB savings'!K95</f>
        <v>3.1641671584279059</v>
      </c>
    </row>
    <row r="81" spans="1:14" s="53" customFormat="1" ht="15" customHeight="1">
      <c r="A81" s="53" t="s">
        <v>60</v>
      </c>
      <c r="B81" s="53" t="s">
        <v>61</v>
      </c>
      <c r="C81" s="53" t="s">
        <v>39</v>
      </c>
      <c r="D81" s="53" t="s">
        <v>62</v>
      </c>
      <c r="E81" s="54">
        <f>[12]Provisional!M109</f>
        <v>3.1538084863680003</v>
      </c>
      <c r="F81" s="54">
        <f>[12]Provisional!N109</f>
        <v>2.5753566820870004</v>
      </c>
      <c r="G81" s="54">
        <f>[12]Provisional!O109</f>
        <v>2.140460372962</v>
      </c>
      <c r="H81" s="54">
        <f>[12]Provisional!P109</f>
        <v>1.911256746834</v>
      </c>
      <c r="I81" s="54">
        <f>[12]Provisional!Q109</f>
        <v>1.6565802296559999</v>
      </c>
      <c r="J81" s="103">
        <f>'[12]Published CSP'!AN109</f>
        <v>0.11528048568824381</v>
      </c>
      <c r="K81" s="103">
        <f>'[12]Published CSP'!AO109</f>
        <v>0.59871478050991145</v>
      </c>
      <c r="L81" s="103">
        <f>'[12]Published CSP'!AP109+'[12]NHB savings'!I96</f>
        <v>0.48343429482166761</v>
      </c>
      <c r="M81" s="103">
        <f>'[12]Published CSP'!AQ109+'[12]NHB savings'!J96</f>
        <v>0.3718725344782059</v>
      </c>
      <c r="N81" s="103">
        <f>'[12]Published CSP'!AR109+'[12]NHB savings'!K96</f>
        <v>0.48343429482166761</v>
      </c>
    </row>
    <row r="82" spans="1:14" s="53" customFormat="1" ht="15" customHeight="1">
      <c r="A82" s="53" t="s">
        <v>603</v>
      </c>
      <c r="B82" s="53" t="s">
        <v>5</v>
      </c>
      <c r="C82" s="53" t="s">
        <v>531</v>
      </c>
      <c r="D82" s="53" t="s">
        <v>6</v>
      </c>
      <c r="E82" s="54">
        <f>[12]Provisional!M110</f>
        <v>137.25496759815999</v>
      </c>
      <c r="F82" s="54">
        <f>[12]Provisional!N110</f>
        <v>121.630301877942</v>
      </c>
      <c r="G82" s="54">
        <f>[12]Provisional!O110</f>
        <v>110.16112038749</v>
      </c>
      <c r="H82" s="54">
        <f>[12]Provisional!P110</f>
        <v>103.873177511438</v>
      </c>
      <c r="I82" s="54">
        <f>[12]Provisional!Q110</f>
        <v>97.828996022840002</v>
      </c>
      <c r="J82" s="103">
        <f>'[12]Published CSP'!AN110</f>
        <v>0</v>
      </c>
      <c r="K82" s="103">
        <f>'[12]Published CSP'!AO110</f>
        <v>0</v>
      </c>
      <c r="L82" s="103">
        <f>'[12]Published CSP'!AP110+'[12]NHB savings'!I97</f>
        <v>0</v>
      </c>
      <c r="M82" s="103">
        <f>'[12]Published CSP'!AQ110+'[12]NHB savings'!J97</f>
        <v>0</v>
      </c>
      <c r="N82" s="103">
        <f>'[12]Published CSP'!AR110+'[12]NHB savings'!K97</f>
        <v>0</v>
      </c>
    </row>
    <row r="83" spans="1:14" s="53" customFormat="1" ht="15" customHeight="1">
      <c r="A83" s="53" t="s">
        <v>324</v>
      </c>
      <c r="B83" s="53" t="s">
        <v>325</v>
      </c>
      <c r="C83" s="53" t="s">
        <v>39</v>
      </c>
      <c r="D83" s="53" t="s">
        <v>326</v>
      </c>
      <c r="E83" s="54">
        <f>[12]Provisional!M111</f>
        <v>2.4785185661619997</v>
      </c>
      <c r="F83" s="54">
        <f>[12]Provisional!N111</f>
        <v>2.0568845084309997</v>
      </c>
      <c r="G83" s="54">
        <f>[12]Provisional!O111</f>
        <v>1.7399678524509998</v>
      </c>
      <c r="H83" s="54">
        <f>[12]Provisional!P111</f>
        <v>1.5731939701870001</v>
      </c>
      <c r="I83" s="54">
        <f>[12]Provisional!Q111</f>
        <v>1.3879768862169999</v>
      </c>
      <c r="J83" s="103">
        <f>'[12]Published CSP'!AN111</f>
        <v>5.3563823296922587E-2</v>
      </c>
      <c r="K83" s="103">
        <f>'[12]Published CSP'!AO111</f>
        <v>0.27818630809046896</v>
      </c>
      <c r="L83" s="103">
        <f>'[12]Published CSP'!AP111+'[12]NHB savings'!I98</f>
        <v>0.22462248479354638</v>
      </c>
      <c r="M83" s="103">
        <f>'[12]Published CSP'!AQ111+'[12]NHB savings'!J98</f>
        <v>0.17278652676426642</v>
      </c>
      <c r="N83" s="103">
        <f>'[12]Published CSP'!AR111+'[12]NHB savings'!K98</f>
        <v>0.22462248479354638</v>
      </c>
    </row>
    <row r="84" spans="1:14" s="53" customFormat="1" ht="15" customHeight="1">
      <c r="A84" s="53" t="s">
        <v>498</v>
      </c>
      <c r="B84" s="53" t="s">
        <v>499</v>
      </c>
      <c r="C84" s="53" t="s">
        <v>39</v>
      </c>
      <c r="D84" s="53" t="s">
        <v>500</v>
      </c>
      <c r="E84" s="54">
        <f>[12]Provisional!M112</f>
        <v>6.0032132781750001</v>
      </c>
      <c r="F84" s="54">
        <f>[12]Provisional!N112</f>
        <v>5.1096792354589997</v>
      </c>
      <c r="G84" s="54">
        <f>[12]Provisional!O112</f>
        <v>4.4384026342069998</v>
      </c>
      <c r="H84" s="54">
        <f>[12]Provisional!P112</f>
        <v>4.086217076924</v>
      </c>
      <c r="I84" s="54">
        <f>[12]Provisional!Q112</f>
        <v>3.6954733635220003</v>
      </c>
      <c r="J84" s="103">
        <f>'[12]Published CSP'!AN112</f>
        <v>0</v>
      </c>
      <c r="K84" s="103">
        <f>'[12]Published CSP'!AO112</f>
        <v>0</v>
      </c>
      <c r="L84" s="103">
        <f>'[12]Published CSP'!AP112+'[12]NHB savings'!I99</f>
        <v>0</v>
      </c>
      <c r="M84" s="103">
        <f>'[12]Published CSP'!AQ112+'[12]NHB savings'!J99</f>
        <v>0</v>
      </c>
      <c r="N84" s="103">
        <f>'[12]Published CSP'!AR112+'[12]NHB savings'!K99</f>
        <v>0</v>
      </c>
    </row>
    <row r="85" spans="1:14" s="53" customFormat="1" ht="15" customHeight="1">
      <c r="A85" s="53" t="s">
        <v>679</v>
      </c>
      <c r="B85" s="53" t="s">
        <v>680</v>
      </c>
      <c r="C85" s="53" t="s">
        <v>1351</v>
      </c>
      <c r="D85" s="53" t="s">
        <v>681</v>
      </c>
      <c r="E85" s="54">
        <f>[12]Provisional!M113</f>
        <v>132.015805773197</v>
      </c>
      <c r="F85" s="54">
        <f>[12]Provisional!N113</f>
        <v>114.564567007398</v>
      </c>
      <c r="G85" s="54">
        <f>[12]Provisional!O113</f>
        <v>101.724625539375</v>
      </c>
      <c r="H85" s="54">
        <f>[12]Provisional!P113</f>
        <v>94.673318369379004</v>
      </c>
      <c r="I85" s="54">
        <f>[12]Provisional!Q113</f>
        <v>87.811042406911994</v>
      </c>
      <c r="J85" s="103">
        <f>'[12]Published CSP'!AN113</f>
        <v>0</v>
      </c>
      <c r="K85" s="103">
        <f>'[12]Published CSP'!AO113</f>
        <v>0</v>
      </c>
      <c r="L85" s="103">
        <f>'[12]Published CSP'!AP113+'[12]NHB savings'!I100</f>
        <v>0</v>
      </c>
      <c r="M85" s="103">
        <f>'[12]Published CSP'!AQ113+'[12]NHB savings'!J100</f>
        <v>0</v>
      </c>
      <c r="N85" s="103">
        <f>'[12]Published CSP'!AR113+'[12]NHB savings'!K100</f>
        <v>0</v>
      </c>
    </row>
    <row r="86" spans="1:14" s="53" customFormat="1" ht="15" customHeight="1">
      <c r="A86" s="53" t="s">
        <v>728</v>
      </c>
      <c r="B86" s="53" t="s">
        <v>729</v>
      </c>
      <c r="C86" s="53" t="s">
        <v>730</v>
      </c>
      <c r="D86" s="53" t="s">
        <v>731</v>
      </c>
      <c r="E86" s="54">
        <f>[12]Provisional!M114</f>
        <v>161.654969269242</v>
      </c>
      <c r="F86" s="54">
        <f>[12]Provisional!N114</f>
        <v>139.871328272695</v>
      </c>
      <c r="G86" s="54">
        <f>[12]Provisional!O114</f>
        <v>123.54555967406999</v>
      </c>
      <c r="H86" s="54">
        <f>[12]Provisional!P114</f>
        <v>114.58582754490399</v>
      </c>
      <c r="I86" s="54">
        <f>[12]Provisional!Q114</f>
        <v>106.44616721357599</v>
      </c>
      <c r="J86" s="103">
        <f>'[12]Published CSP'!AN114</f>
        <v>1.1110767736111111</v>
      </c>
      <c r="K86" s="103">
        <f>'[12]Published CSP'!AO114</f>
        <v>5.7704309855286748</v>
      </c>
      <c r="L86" s="103">
        <f>'[12]Published CSP'!AP114+'[12]NHB savings'!I101</f>
        <v>4.659354211917563</v>
      </c>
      <c r="M86" s="103">
        <f>'[12]Published CSP'!AQ114+'[12]NHB savings'!J101</f>
        <v>3.5841186245519721</v>
      </c>
      <c r="N86" s="103">
        <f>'[12]Published CSP'!AR114+'[12]NHB savings'!K101</f>
        <v>4.659354211917563</v>
      </c>
    </row>
    <row r="87" spans="1:14" s="53" customFormat="1" ht="15" customHeight="1">
      <c r="A87" s="53" t="s">
        <v>126</v>
      </c>
      <c r="B87" s="53" t="s">
        <v>127</v>
      </c>
      <c r="C87" s="53" t="s">
        <v>39</v>
      </c>
      <c r="D87" s="53" t="s">
        <v>128</v>
      </c>
      <c r="E87" s="54">
        <f>[12]Provisional!M115</f>
        <v>4.8086492223719999</v>
      </c>
      <c r="F87" s="54">
        <f>[12]Provisional!N115</f>
        <v>3.7319640849670002</v>
      </c>
      <c r="G87" s="54">
        <f>[12]Provisional!O115</f>
        <v>2.9221541896610002</v>
      </c>
      <c r="H87" s="54">
        <f>[12]Provisional!P115</f>
        <v>2.9082550479810001</v>
      </c>
      <c r="I87" s="54">
        <f>[12]Provisional!Q115</f>
        <v>2.0185773896289998</v>
      </c>
      <c r="J87" s="103">
        <f>'[12]Published CSP'!AN115</f>
        <v>0</v>
      </c>
      <c r="K87" s="103">
        <f>'[12]Published CSP'!AO115</f>
        <v>0</v>
      </c>
      <c r="L87" s="103">
        <f>'[12]Published CSP'!AP115+'[12]NHB savings'!I102</f>
        <v>0</v>
      </c>
      <c r="M87" s="103">
        <f>'[12]Published CSP'!AQ115+'[12]NHB savings'!J102</f>
        <v>0</v>
      </c>
      <c r="N87" s="103">
        <f>'[12]Published CSP'!AR115+'[12]NHB savings'!K102</f>
        <v>0</v>
      </c>
    </row>
    <row r="88" spans="1:14" s="53" customFormat="1" ht="15" customHeight="1">
      <c r="A88" s="53" t="s">
        <v>885</v>
      </c>
      <c r="B88" s="53" t="s">
        <v>886</v>
      </c>
      <c r="C88" s="53" t="s">
        <v>726</v>
      </c>
      <c r="D88" s="53" t="s">
        <v>887</v>
      </c>
      <c r="E88" s="54">
        <f>[12]Provisional!M116</f>
        <v>39.374648531017996</v>
      </c>
      <c r="F88" s="54">
        <f>[12]Provisional!N116</f>
        <v>34.249558470338002</v>
      </c>
      <c r="G88" s="54">
        <f>[12]Provisional!O116</f>
        <v>30.486304695569999</v>
      </c>
      <c r="H88" s="54">
        <f>[12]Provisional!P116</f>
        <v>28.413835066255999</v>
      </c>
      <c r="I88" s="54">
        <f>[12]Provisional!Q116</f>
        <v>26.421874306867998</v>
      </c>
      <c r="J88" s="103">
        <f>'[12]Published CSP'!AN116</f>
        <v>0</v>
      </c>
      <c r="K88" s="103">
        <f>'[12]Published CSP'!AO116</f>
        <v>0</v>
      </c>
      <c r="L88" s="103">
        <f>'[12]Published CSP'!AP116+'[12]NHB savings'!I103</f>
        <v>0</v>
      </c>
      <c r="M88" s="103">
        <f>'[12]Published CSP'!AQ116+'[12]NHB savings'!J103</f>
        <v>0</v>
      </c>
      <c r="N88" s="103">
        <f>'[12]Published CSP'!AR116+'[12]NHB savings'!K103</f>
        <v>0</v>
      </c>
    </row>
    <row r="89" spans="1:14" s="53" customFormat="1" ht="15" customHeight="1">
      <c r="A89" s="53" t="s">
        <v>159</v>
      </c>
      <c r="B89" s="53" t="s">
        <v>160</v>
      </c>
      <c r="C89" s="53" t="s">
        <v>39</v>
      </c>
      <c r="D89" s="53" t="s">
        <v>161</v>
      </c>
      <c r="E89" s="54">
        <f>[12]Provisional!M117</f>
        <v>4.4979445381399996</v>
      </c>
      <c r="F89" s="54">
        <f>[12]Provisional!N117</f>
        <v>3.7687617851989996</v>
      </c>
      <c r="G89" s="54">
        <f>[12]Provisional!O117</f>
        <v>3.2207799428719999</v>
      </c>
      <c r="H89" s="54">
        <f>[12]Provisional!P117</f>
        <v>2.9327269414470001</v>
      </c>
      <c r="I89" s="54">
        <f>[12]Provisional!Q117</f>
        <v>2.6129342389039998</v>
      </c>
      <c r="J89" s="103">
        <f>'[12]Published CSP'!AN117</f>
        <v>0</v>
      </c>
      <c r="K89" s="103">
        <f>'[12]Published CSP'!AO117</f>
        <v>0</v>
      </c>
      <c r="L89" s="103">
        <f>'[12]Published CSP'!AP117+'[12]NHB savings'!I104</f>
        <v>0</v>
      </c>
      <c r="M89" s="103">
        <f>'[12]Published CSP'!AQ117+'[12]NHB savings'!J104</f>
        <v>0</v>
      </c>
      <c r="N89" s="103">
        <f>'[12]Published CSP'!AR117+'[12]NHB savings'!K104</f>
        <v>0</v>
      </c>
    </row>
    <row r="90" spans="1:14" s="53" customFormat="1" ht="15" customHeight="1">
      <c r="A90" s="53" t="s">
        <v>300</v>
      </c>
      <c r="B90" s="53" t="s">
        <v>301</v>
      </c>
      <c r="C90" s="53" t="s">
        <v>39</v>
      </c>
      <c r="D90" s="53" t="s">
        <v>302</v>
      </c>
      <c r="E90" s="54">
        <f>[12]Provisional!M118</f>
        <v>3.3599139989100002</v>
      </c>
      <c r="F90" s="54">
        <f>[12]Provisional!N118</f>
        <v>2.8187142491599997</v>
      </c>
      <c r="G90" s="54">
        <f>[12]Provisional!O118</f>
        <v>2.4120717655270001</v>
      </c>
      <c r="H90" s="54">
        <f>[12]Provisional!P118</f>
        <v>2.198535553942</v>
      </c>
      <c r="I90" s="54">
        <f>[12]Provisional!Q118</f>
        <v>1.9615508881630002</v>
      </c>
      <c r="J90" s="103">
        <f>'[12]Published CSP'!AN118</f>
        <v>3.553026574595846E-2</v>
      </c>
      <c r="K90" s="103">
        <f>'[12]Published CSP'!AO118</f>
        <v>0.18452815435804235</v>
      </c>
      <c r="L90" s="103">
        <f>'[12]Published CSP'!AP118+'[12]NHB savings'!I105</f>
        <v>0.14899788861208385</v>
      </c>
      <c r="M90" s="103">
        <f>'[12]Published CSP'!AQ118+'[12]NHB savings'!J105</f>
        <v>0.11461376047083376</v>
      </c>
      <c r="N90" s="103">
        <f>'[12]Published CSP'!AR118+'[12]NHB savings'!K105</f>
        <v>0.14899788861208385</v>
      </c>
    </row>
    <row r="91" spans="1:14" s="53" customFormat="1" ht="15" customHeight="1">
      <c r="A91" s="53" t="s">
        <v>876</v>
      </c>
      <c r="B91" s="53" t="s">
        <v>877</v>
      </c>
      <c r="C91" s="53" t="s">
        <v>726</v>
      </c>
      <c r="D91" s="53" t="s">
        <v>878</v>
      </c>
      <c r="E91" s="54">
        <f>[12]Provisional!M119</f>
        <v>98.793539884748995</v>
      </c>
      <c r="F91" s="54">
        <f>[12]Provisional!N119</f>
        <v>87.440667412016012</v>
      </c>
      <c r="G91" s="54">
        <f>[12]Provisional!O119</f>
        <v>79.106696634757995</v>
      </c>
      <c r="H91" s="54">
        <f>[12]Provisional!P119</f>
        <v>74.535119612555008</v>
      </c>
      <c r="I91" s="54">
        <f>[12]Provisional!Q119</f>
        <v>70.140387560849007</v>
      </c>
      <c r="J91" s="103">
        <f>'[12]Published CSP'!AN119</f>
        <v>0</v>
      </c>
      <c r="K91" s="103">
        <f>'[12]Published CSP'!AO119</f>
        <v>0</v>
      </c>
      <c r="L91" s="103">
        <f>'[12]Published CSP'!AP119+'[12]NHB savings'!I106</f>
        <v>0</v>
      </c>
      <c r="M91" s="103">
        <f>'[12]Published CSP'!AQ119+'[12]NHB savings'!J106</f>
        <v>0</v>
      </c>
      <c r="N91" s="103">
        <f>'[12]Published CSP'!AR119+'[12]NHB savings'!K106</f>
        <v>0</v>
      </c>
    </row>
    <row r="92" spans="1:14" s="53" customFormat="1" ht="15" customHeight="1">
      <c r="A92" s="53" t="s">
        <v>915</v>
      </c>
      <c r="B92" s="53" t="s">
        <v>916</v>
      </c>
      <c r="C92" s="53" t="s">
        <v>730</v>
      </c>
      <c r="D92" s="53" t="s">
        <v>917</v>
      </c>
      <c r="E92" s="54">
        <f>[12]Provisional!M120</f>
        <v>200.49706668766999</v>
      </c>
      <c r="F92" s="54">
        <f>[12]Provisional!N120</f>
        <v>171.023101622241</v>
      </c>
      <c r="G92" s="54">
        <f>[12]Provisional!O120</f>
        <v>149.46620684843001</v>
      </c>
      <c r="H92" s="54">
        <f>[12]Provisional!P120</f>
        <v>137.434279788395</v>
      </c>
      <c r="I92" s="54">
        <f>[12]Provisional!Q120</f>
        <v>126.18858667898701</v>
      </c>
      <c r="J92" s="103">
        <f>'[12]Published CSP'!AN120</f>
        <v>0</v>
      </c>
      <c r="K92" s="103">
        <f>'[12]Published CSP'!AO120</f>
        <v>0</v>
      </c>
      <c r="L92" s="103">
        <f>'[12]Published CSP'!AP120+'[12]NHB savings'!I107</f>
        <v>0</v>
      </c>
      <c r="M92" s="103">
        <f>'[12]Published CSP'!AQ120+'[12]NHB savings'!J107</f>
        <v>0</v>
      </c>
      <c r="N92" s="103">
        <f>'[12]Published CSP'!AR120+'[12]NHB savings'!K107</f>
        <v>0</v>
      </c>
    </row>
    <row r="93" spans="1:14" s="53" customFormat="1" ht="15" customHeight="1">
      <c r="A93" s="53" t="s">
        <v>807</v>
      </c>
      <c r="B93" s="53" t="s">
        <v>808</v>
      </c>
      <c r="C93" s="53" t="s">
        <v>39</v>
      </c>
      <c r="D93" s="53" t="s">
        <v>809</v>
      </c>
      <c r="E93" s="54">
        <f>[12]Provisional!M121</f>
        <v>2.872420310061</v>
      </c>
      <c r="F93" s="54">
        <f>[12]Provisional!N121</f>
        <v>2.269475686552</v>
      </c>
      <c r="G93" s="54">
        <f>[12]Provisional!O121</f>
        <v>1.8159715154199998</v>
      </c>
      <c r="H93" s="54">
        <f>[12]Provisional!P121</f>
        <v>1.614654425965</v>
      </c>
      <c r="I93" s="54">
        <f>[12]Provisional!Q121</f>
        <v>1.3098793603240002</v>
      </c>
      <c r="J93" s="103">
        <f>'[12]Published CSP'!AN121</f>
        <v>7.6768797885843787E-2</v>
      </c>
      <c r="K93" s="103">
        <f>'[12]Published CSP'!AO121</f>
        <v>0.39870246643938229</v>
      </c>
      <c r="L93" s="103">
        <f>'[12]Published CSP'!AP121+'[12]NHB savings'!I108</f>
        <v>0.3219336685535385</v>
      </c>
      <c r="M93" s="103">
        <f>'[12]Published CSP'!AQ121+'[12]NHB savings'!J108</f>
        <v>0.24764128350272194</v>
      </c>
      <c r="N93" s="103">
        <f>'[12]Published CSP'!AR121+'[12]NHB savings'!K108</f>
        <v>0.3219336685535385</v>
      </c>
    </row>
    <row r="94" spans="1:14" s="53" customFormat="1" ht="15" customHeight="1">
      <c r="A94" s="53" t="s">
        <v>1122</v>
      </c>
      <c r="B94" s="53" t="s">
        <v>1123</v>
      </c>
      <c r="C94" s="53" t="s">
        <v>1357</v>
      </c>
      <c r="D94" s="53" t="s">
        <v>1221</v>
      </c>
      <c r="E94" s="54">
        <f>[12]Provisional!M122</f>
        <v>16.763566868542</v>
      </c>
      <c r="F94" s="54">
        <f>[12]Provisional!N122</f>
        <v>15.510703306139</v>
      </c>
      <c r="G94" s="54">
        <f>[12]Provisional!O122</f>
        <v>13.993671358274</v>
      </c>
      <c r="H94" s="54">
        <f>[12]Provisional!P122</f>
        <v>13.369949342165</v>
      </c>
      <c r="I94" s="54">
        <f>[12]Provisional!Q122</f>
        <v>13.138473908984999</v>
      </c>
      <c r="J94" s="103">
        <f>'[12]Published CSP'!AN122</f>
        <v>0</v>
      </c>
      <c r="K94" s="103">
        <f>'[12]Published CSP'!AO122</f>
        <v>0</v>
      </c>
      <c r="L94" s="103">
        <f>'[12]Published CSP'!AP122+'[12]NHB savings'!I109</f>
        <v>0</v>
      </c>
      <c r="M94" s="103">
        <f>'[12]Published CSP'!AQ122+'[12]NHB savings'!J109</f>
        <v>0</v>
      </c>
      <c r="N94" s="103">
        <f>'[12]Published CSP'!AR122+'[12]NHB savings'!K109</f>
        <v>0</v>
      </c>
    </row>
    <row r="95" spans="1:14" s="53" customFormat="1" ht="15" customHeight="1">
      <c r="A95" s="53" t="s">
        <v>1005</v>
      </c>
      <c r="B95" s="53" t="s">
        <v>1006</v>
      </c>
      <c r="C95" s="53" t="s">
        <v>730</v>
      </c>
      <c r="D95" s="53" t="s">
        <v>1007</v>
      </c>
      <c r="E95" s="54">
        <f>[12]Provisional!M123</f>
        <v>183.53374777517899</v>
      </c>
      <c r="F95" s="54">
        <f>[12]Provisional!N123</f>
        <v>151.64424586041102</v>
      </c>
      <c r="G95" s="54">
        <f>[12]Provisional!O123</f>
        <v>128.307331438002</v>
      </c>
      <c r="H95" s="54">
        <f>[12]Provisional!P123</f>
        <v>115.24034397610401</v>
      </c>
      <c r="I95" s="54">
        <f>[12]Provisional!Q123</f>
        <v>103.003283127047</v>
      </c>
      <c r="J95" s="103">
        <f>'[12]Published CSP'!AN123</f>
        <v>1.4266337664904367</v>
      </c>
      <c r="K95" s="103">
        <f>'[12]Published CSP'!AO123</f>
        <v>7.4092914969342045</v>
      </c>
      <c r="L95" s="103">
        <f>'[12]Published CSP'!AP123+'[12]NHB savings'!I110</f>
        <v>5.9826577304437674</v>
      </c>
      <c r="M95" s="103">
        <f>'[12]Published CSP'!AQ123+'[12]NHB savings'!J110</f>
        <v>4.6020444080336684</v>
      </c>
      <c r="N95" s="103">
        <f>'[12]Published CSP'!AR123+'[12]NHB savings'!K110</f>
        <v>5.9826577304437674</v>
      </c>
    </row>
    <row r="96" spans="1:14" s="53" customFormat="1" ht="15" customHeight="1">
      <c r="A96" s="53" t="s">
        <v>1068</v>
      </c>
      <c r="B96" s="53" t="s">
        <v>1069</v>
      </c>
      <c r="C96" s="53" t="s">
        <v>1357</v>
      </c>
      <c r="D96" s="53" t="s">
        <v>1214</v>
      </c>
      <c r="E96" s="54">
        <f>[12]Provisional!M124</f>
        <v>29.341119397488001</v>
      </c>
      <c r="F96" s="54">
        <f>[12]Provisional!N124</f>
        <v>26.872982001564999</v>
      </c>
      <c r="G96" s="54">
        <f>[12]Provisional!O124</f>
        <v>23.883224665958998</v>
      </c>
      <c r="H96" s="54">
        <f>[12]Provisional!P124</f>
        <v>22.65004989909</v>
      </c>
      <c r="I96" s="54">
        <f>[12]Provisional!Q124</f>
        <v>22.187717715962002</v>
      </c>
      <c r="J96" s="103">
        <f>'[12]Published CSP'!AN124</f>
        <v>8.1082807434084858E-2</v>
      </c>
      <c r="K96" s="103">
        <f>'[12]Published CSP'!AO124</f>
        <v>0.42110748377056978</v>
      </c>
      <c r="L96" s="103">
        <f>'[12]Published CSP'!AP124+'[12]NHB savings'!I111</f>
        <v>0.34002467633648492</v>
      </c>
      <c r="M96" s="103">
        <f>'[12]Published CSP'!AQ124+'[12]NHB savings'!J111</f>
        <v>0.26155744333575764</v>
      </c>
      <c r="N96" s="103">
        <f>'[12]Published CSP'!AR124+'[12]NHB savings'!K111</f>
        <v>0.34002467633648492</v>
      </c>
    </row>
    <row r="97" spans="1:14" s="53" customFormat="1" ht="15" customHeight="1">
      <c r="A97" s="53" t="s">
        <v>578</v>
      </c>
      <c r="B97" s="53" t="s">
        <v>579</v>
      </c>
      <c r="C97" s="53" t="s">
        <v>531</v>
      </c>
      <c r="D97" s="53" t="s">
        <v>580</v>
      </c>
      <c r="E97" s="54">
        <f>[12]Provisional!M125</f>
        <v>132.128908541616</v>
      </c>
      <c r="F97" s="54">
        <f>[12]Provisional!N125</f>
        <v>117.900788644855</v>
      </c>
      <c r="G97" s="54">
        <f>[12]Provisional!O125</f>
        <v>107.46643651688001</v>
      </c>
      <c r="H97" s="54">
        <f>[12]Provisional!P125</f>
        <v>101.742126348</v>
      </c>
      <c r="I97" s="54">
        <f>[12]Provisional!Q125</f>
        <v>96.270101397362012</v>
      </c>
      <c r="J97" s="103">
        <f>'[12]Published CSP'!AN125</f>
        <v>0</v>
      </c>
      <c r="K97" s="103">
        <f>'[12]Published CSP'!AO125</f>
        <v>0</v>
      </c>
      <c r="L97" s="103">
        <f>'[12]Published CSP'!AP125+'[12]NHB savings'!I112</f>
        <v>0</v>
      </c>
      <c r="M97" s="103">
        <f>'[12]Published CSP'!AQ125+'[12]NHB savings'!J112</f>
        <v>0</v>
      </c>
      <c r="N97" s="103">
        <f>'[12]Published CSP'!AR125+'[12]NHB savings'!K112</f>
        <v>0</v>
      </c>
    </row>
    <row r="98" spans="1:14" s="53" customFormat="1" ht="15" customHeight="1">
      <c r="A98" s="53" t="s">
        <v>918</v>
      </c>
      <c r="B98" s="53" t="s">
        <v>919</v>
      </c>
      <c r="C98" s="53" t="s">
        <v>730</v>
      </c>
      <c r="D98" s="53" t="s">
        <v>920</v>
      </c>
      <c r="E98" s="54">
        <f>[12]Provisional!M126</f>
        <v>73.290519892153995</v>
      </c>
      <c r="F98" s="54">
        <f>[12]Provisional!N126</f>
        <v>56.143158331256004</v>
      </c>
      <c r="G98" s="54">
        <f>[12]Provisional!O126</f>
        <v>43.584292466393997</v>
      </c>
      <c r="H98" s="54">
        <f>[12]Provisional!P126</f>
        <v>38.650887610551003</v>
      </c>
      <c r="I98" s="54">
        <f>[12]Provisional!Q126</f>
        <v>29.885968715745001</v>
      </c>
      <c r="J98" s="103">
        <f>'[12]Published CSP'!AN126</f>
        <v>0.29095262743919237</v>
      </c>
      <c r="K98" s="103">
        <f>'[12]Published CSP'!AO126</f>
        <v>1.5110765489583864</v>
      </c>
      <c r="L98" s="103">
        <f>'[12]Published CSP'!AP126+'[12]NHB savings'!I113</f>
        <v>1.2201239215191941</v>
      </c>
      <c r="M98" s="103">
        <f>'[12]Published CSP'!AQ126+'[12]NHB savings'!J113</f>
        <v>0.93855686270707228</v>
      </c>
      <c r="N98" s="103">
        <f>'[12]Published CSP'!AR126+'[12]NHB savings'!K113</f>
        <v>1.2201239215191941</v>
      </c>
    </row>
    <row r="99" spans="1:14" s="53" customFormat="1" ht="15" customHeight="1">
      <c r="A99" s="112" t="s">
        <v>1071</v>
      </c>
      <c r="B99" s="129" t="s">
        <v>1072</v>
      </c>
      <c r="C99" s="53" t="s">
        <v>1357</v>
      </c>
      <c r="D99" s="53" t="s">
        <v>1384</v>
      </c>
      <c r="E99" s="54">
        <f>[12]Provisional!M127</f>
        <v>19.426250881858</v>
      </c>
      <c r="F99" s="54">
        <f>[12]Provisional!N127</f>
        <v>17.636116744329001</v>
      </c>
      <c r="G99" s="54">
        <f>[12]Provisional!O127</f>
        <v>15.466900167770998</v>
      </c>
      <c r="H99" s="54">
        <f>[12]Provisional!P127</f>
        <v>14.569714418374001</v>
      </c>
      <c r="I99" s="54">
        <f>[12]Provisional!Q127</f>
        <v>14.230447210255001</v>
      </c>
      <c r="J99" s="103">
        <f>'[12]Published CSP'!AN127</f>
        <v>9.4019347169111839E-3</v>
      </c>
      <c r="K99" s="103">
        <f>'[12]Published CSP'!AO127</f>
        <v>4.8829402884603253E-2</v>
      </c>
      <c r="L99" s="103">
        <f>'[12]Published CSP'!AP127+'[12]NHB savings'!I114</f>
        <v>3.9427468167692069E-2</v>
      </c>
      <c r="M99" s="103">
        <f>'[12]Published CSP'!AQ127+'[12]NHB savings'!J114</f>
        <v>3.0328821667455437E-2</v>
      </c>
      <c r="N99" s="103">
        <f>'[12]Published CSP'!AR127+'[12]NHB savings'!K114</f>
        <v>3.9427468167692069E-2</v>
      </c>
    </row>
    <row r="100" spans="1:14" s="53" customFormat="1" ht="15" customHeight="1">
      <c r="A100" s="53" t="s">
        <v>162</v>
      </c>
      <c r="B100" s="53" t="s">
        <v>163</v>
      </c>
      <c r="C100" s="53" t="s">
        <v>39</v>
      </c>
      <c r="D100" s="53" t="s">
        <v>164</v>
      </c>
      <c r="E100" s="54">
        <f>[12]Provisional!M128</f>
        <v>6.0298584417639995</v>
      </c>
      <c r="F100" s="54">
        <f>[12]Provisional!N128</f>
        <v>5.148714602479</v>
      </c>
      <c r="G100" s="54">
        <f>[12]Provisional!O128</f>
        <v>4.4868233201049996</v>
      </c>
      <c r="H100" s="54">
        <f>[12]Provisional!P128</f>
        <v>4.1398045858339998</v>
      </c>
      <c r="I100" s="54">
        <f>[12]Provisional!Q128</f>
        <v>3.7548823024389999</v>
      </c>
      <c r="J100" s="103">
        <f>'[12]Published CSP'!AN128</f>
        <v>0</v>
      </c>
      <c r="K100" s="103">
        <f>'[12]Published CSP'!AO128</f>
        <v>0</v>
      </c>
      <c r="L100" s="103">
        <f>'[12]Published CSP'!AP128+'[12]NHB savings'!I115</f>
        <v>0</v>
      </c>
      <c r="M100" s="103">
        <f>'[12]Published CSP'!AQ128+'[12]NHB savings'!J115</f>
        <v>0</v>
      </c>
      <c r="N100" s="103">
        <f>'[12]Published CSP'!AR128+'[12]NHB savings'!K115</f>
        <v>0</v>
      </c>
    </row>
    <row r="101" spans="1:14" s="53" customFormat="1" ht="15" customHeight="1">
      <c r="A101" s="53" t="s">
        <v>604</v>
      </c>
      <c r="B101" s="53" t="s">
        <v>7</v>
      </c>
      <c r="C101" s="53" t="s">
        <v>531</v>
      </c>
      <c r="D101" s="53" t="s">
        <v>8</v>
      </c>
      <c r="E101" s="54">
        <f>[12]Provisional!M129</f>
        <v>122.173171075152</v>
      </c>
      <c r="F101" s="54">
        <f>[12]Provisional!N129</f>
        <v>107.94992463684801</v>
      </c>
      <c r="G101" s="54">
        <f>[12]Provisional!O129</f>
        <v>97.514740100343005</v>
      </c>
      <c r="H101" s="54">
        <f>[12]Provisional!P129</f>
        <v>91.773146201312002</v>
      </c>
      <c r="I101" s="54">
        <f>[12]Provisional!Q129</f>
        <v>86.27825216612699</v>
      </c>
      <c r="J101" s="103">
        <f>'[12]Published CSP'!AN129</f>
        <v>0</v>
      </c>
      <c r="K101" s="103">
        <f>'[12]Published CSP'!AO129</f>
        <v>0</v>
      </c>
      <c r="L101" s="103">
        <f>'[12]Published CSP'!AP129+'[12]NHB savings'!I116</f>
        <v>0</v>
      </c>
      <c r="M101" s="103">
        <f>'[12]Published CSP'!AQ129+'[12]NHB savings'!J116</f>
        <v>0</v>
      </c>
      <c r="N101" s="103">
        <f>'[12]Published CSP'!AR129+'[12]NHB savings'!K116</f>
        <v>0</v>
      </c>
    </row>
    <row r="102" spans="1:14" s="53" customFormat="1" ht="15" customHeight="1">
      <c r="A102" s="53" t="s">
        <v>1029</v>
      </c>
      <c r="B102" s="53" t="s">
        <v>1030</v>
      </c>
      <c r="C102" s="53" t="s">
        <v>726</v>
      </c>
      <c r="D102" s="53" t="s">
        <v>1031</v>
      </c>
      <c r="E102" s="54">
        <f>[12]Provisional!M130</f>
        <v>219.22480182575299</v>
      </c>
      <c r="F102" s="54">
        <f>[12]Provisional!N130</f>
        <v>193.64733022973999</v>
      </c>
      <c r="G102" s="54">
        <f>[12]Provisional!O130</f>
        <v>174.88246562658901</v>
      </c>
      <c r="H102" s="54">
        <f>[12]Provisional!P130</f>
        <v>164.56727758610401</v>
      </c>
      <c r="I102" s="54">
        <f>[12]Provisional!Q130</f>
        <v>154.69320813908001</v>
      </c>
      <c r="J102" s="103">
        <f>'[12]Published CSP'!AN130</f>
        <v>0</v>
      </c>
      <c r="K102" s="103">
        <f>'[12]Published CSP'!AO130</f>
        <v>0</v>
      </c>
      <c r="L102" s="103">
        <f>'[12]Published CSP'!AP130+'[12]NHB savings'!I117</f>
        <v>0</v>
      </c>
      <c r="M102" s="103">
        <f>'[12]Published CSP'!AQ130+'[12]NHB savings'!J117</f>
        <v>0</v>
      </c>
      <c r="N102" s="103">
        <f>'[12]Published CSP'!AR130+'[12]NHB savings'!K117</f>
        <v>0</v>
      </c>
    </row>
    <row r="103" spans="1:14" s="53" customFormat="1" ht="15" customHeight="1">
      <c r="A103" s="53" t="s">
        <v>1125</v>
      </c>
      <c r="B103" s="53" t="s">
        <v>1126</v>
      </c>
      <c r="C103" s="53" t="s">
        <v>1357</v>
      </c>
      <c r="D103" s="53" t="s">
        <v>1224</v>
      </c>
      <c r="E103" s="54">
        <f>[12]Provisional!M131</f>
        <v>13.282810423176</v>
      </c>
      <c r="F103" s="54">
        <f>[12]Provisional!N131</f>
        <v>12.332139905843999</v>
      </c>
      <c r="G103" s="54">
        <f>[12]Provisional!O131</f>
        <v>11.18122868207</v>
      </c>
      <c r="H103" s="54">
        <f>[12]Provisional!P131</f>
        <v>10.708720681440999</v>
      </c>
      <c r="I103" s="54">
        <f>[12]Provisional!Q131</f>
        <v>10.534175179186001</v>
      </c>
      <c r="J103" s="103">
        <f>'[12]Published CSP'!AN131</f>
        <v>0</v>
      </c>
      <c r="K103" s="103">
        <f>'[12]Published CSP'!AO131</f>
        <v>0</v>
      </c>
      <c r="L103" s="103">
        <f>'[12]Published CSP'!AP131+'[12]NHB savings'!I118</f>
        <v>0</v>
      </c>
      <c r="M103" s="103">
        <f>'[12]Published CSP'!AQ131+'[12]NHB savings'!J118</f>
        <v>0</v>
      </c>
      <c r="N103" s="103">
        <f>'[12]Published CSP'!AR131+'[12]NHB savings'!K118</f>
        <v>0</v>
      </c>
    </row>
    <row r="104" spans="1:14" s="53" customFormat="1" ht="15" customHeight="1">
      <c r="A104" s="53" t="s">
        <v>682</v>
      </c>
      <c r="B104" s="53" t="s">
        <v>683</v>
      </c>
      <c r="C104" s="53" t="s">
        <v>1351</v>
      </c>
      <c r="D104" s="53" t="s">
        <v>684</v>
      </c>
      <c r="E104" s="54">
        <f>[12]Provisional!M132</f>
        <v>135.14275226799899</v>
      </c>
      <c r="F104" s="54">
        <f>[12]Provisional!N132</f>
        <v>118.936266805202</v>
      </c>
      <c r="G104" s="54">
        <f>[12]Provisional!O132</f>
        <v>107.01321958273</v>
      </c>
      <c r="H104" s="54">
        <f>[12]Provisional!P132</f>
        <v>100.488971999607</v>
      </c>
      <c r="I104" s="54">
        <f>[12]Provisional!Q132</f>
        <v>94.132878319202007</v>
      </c>
      <c r="J104" s="103">
        <f>'[12]Published CSP'!AN132</f>
        <v>0</v>
      </c>
      <c r="K104" s="103">
        <f>'[12]Published CSP'!AO132</f>
        <v>0</v>
      </c>
      <c r="L104" s="103">
        <f>'[12]Published CSP'!AP132+'[12]NHB savings'!I119</f>
        <v>0</v>
      </c>
      <c r="M104" s="103">
        <f>'[12]Published CSP'!AQ132+'[12]NHB savings'!J119</f>
        <v>0</v>
      </c>
      <c r="N104" s="103">
        <f>'[12]Published CSP'!AR132+'[12]NHB savings'!K119</f>
        <v>0</v>
      </c>
    </row>
    <row r="105" spans="1:14" s="53" customFormat="1" ht="15" customHeight="1">
      <c r="A105" s="53" t="s">
        <v>339</v>
      </c>
      <c r="B105" s="53" t="s">
        <v>340</v>
      </c>
      <c r="C105" s="53" t="s">
        <v>39</v>
      </c>
      <c r="D105" s="53" t="s">
        <v>341</v>
      </c>
      <c r="E105" s="54">
        <f>[12]Provisional!M133</f>
        <v>3.9953711459119998</v>
      </c>
      <c r="F105" s="54">
        <f>[12]Provisional!N133</f>
        <v>3.4058510459270002</v>
      </c>
      <c r="G105" s="54">
        <f>[12]Provisional!O133</f>
        <v>2.9630108925630001</v>
      </c>
      <c r="H105" s="54">
        <f>[12]Provisional!P133</f>
        <v>2.7308096787059997</v>
      </c>
      <c r="I105" s="54">
        <f>[12]Provisional!Q133</f>
        <v>2.47323596201</v>
      </c>
      <c r="J105" s="103">
        <f>'[12]Published CSP'!AN133</f>
        <v>3.0924550808527615E-2</v>
      </c>
      <c r="K105" s="103">
        <f>'[12]Published CSP'!AO133</f>
        <v>0.16060815097332087</v>
      </c>
      <c r="L105" s="103">
        <f>'[12]Published CSP'!AP133+'[12]NHB savings'!I120</f>
        <v>0.12968360016479324</v>
      </c>
      <c r="M105" s="103">
        <f>'[12]Published CSP'!AQ133+'[12]NHB savings'!J120</f>
        <v>9.9756615511379404E-2</v>
      </c>
      <c r="N105" s="103">
        <f>'[12]Published CSP'!AR133+'[12]NHB savings'!K120</f>
        <v>0.12968360016479324</v>
      </c>
    </row>
    <row r="106" spans="1:14" s="53" customFormat="1" ht="15" customHeight="1">
      <c r="A106" s="53" t="s">
        <v>837</v>
      </c>
      <c r="B106" s="53" t="s">
        <v>838</v>
      </c>
      <c r="C106" s="53" t="s">
        <v>39</v>
      </c>
      <c r="D106" s="53" t="s">
        <v>839</v>
      </c>
      <c r="E106" s="54">
        <f>[12]Provisional!M134</f>
        <v>4.4679753767159998</v>
      </c>
      <c r="F106" s="54">
        <f>[12]Provisional!N134</f>
        <v>3.6438740176859996</v>
      </c>
      <c r="G106" s="54">
        <f>[12]Provisional!O134</f>
        <v>3.0242855504620003</v>
      </c>
      <c r="H106" s="54">
        <f>[12]Provisional!P134</f>
        <v>2.6977248633980002</v>
      </c>
      <c r="I106" s="54">
        <f>[12]Provisional!Q134</f>
        <v>2.3348645587970003</v>
      </c>
      <c r="J106" s="103">
        <f>'[12]Published CSP'!AN134</f>
        <v>4.3168767944060105E-2</v>
      </c>
      <c r="K106" s="103">
        <f>'[12]Published CSP'!AO134</f>
        <v>0.2241990851288283</v>
      </c>
      <c r="L106" s="103">
        <f>'[12]Published CSP'!AP134+'[12]NHB savings'!I121</f>
        <v>0.18103031718476817</v>
      </c>
      <c r="M106" s="103">
        <f>'[12]Published CSP'!AQ134+'[12]NHB savings'!J121</f>
        <v>0.13925409014212939</v>
      </c>
      <c r="N106" s="103">
        <f>'[12]Published CSP'!AR134+'[12]NHB savings'!K121</f>
        <v>0.18103031718476817</v>
      </c>
    </row>
    <row r="107" spans="1:14" s="53" customFormat="1" ht="15" customHeight="1">
      <c r="A107" s="53" t="s">
        <v>1080</v>
      </c>
      <c r="B107" s="53" t="s">
        <v>1081</v>
      </c>
      <c r="C107" s="53" t="s">
        <v>39</v>
      </c>
      <c r="D107" s="53" t="s">
        <v>1082</v>
      </c>
      <c r="E107" s="54">
        <f>[12]Provisional!M135</f>
        <v>2.2338063957690002</v>
      </c>
      <c r="F107" s="54">
        <f>[12]Provisional!N135</f>
        <v>1.526947465741</v>
      </c>
      <c r="G107" s="54">
        <f>[12]Provisional!O135</f>
        <v>1.2898913596879999</v>
      </c>
      <c r="H107" s="54">
        <f>[12]Provisional!P135</f>
        <v>1.3313905139550002</v>
      </c>
      <c r="I107" s="54">
        <f>[12]Provisional!Q135</f>
        <v>0.39801997275700018</v>
      </c>
      <c r="J107" s="103">
        <f>'[12]Published CSP'!AN135</f>
        <v>0</v>
      </c>
      <c r="K107" s="103">
        <f>'[12]Published CSP'!AO135</f>
        <v>0</v>
      </c>
      <c r="L107" s="103">
        <f>'[12]Published CSP'!AP135+'[12]NHB savings'!I122</f>
        <v>0</v>
      </c>
      <c r="M107" s="103">
        <f>'[12]Published CSP'!AQ135+'[12]NHB savings'!J122</f>
        <v>0</v>
      </c>
      <c r="N107" s="103">
        <f>'[12]Published CSP'!AR135+'[12]NHB savings'!K122</f>
        <v>0</v>
      </c>
    </row>
    <row r="108" spans="1:14" s="53" customFormat="1" ht="15" customHeight="1">
      <c r="A108" s="53" t="s">
        <v>78</v>
      </c>
      <c r="B108" s="53" t="s">
        <v>79</v>
      </c>
      <c r="C108" s="53" t="s">
        <v>39</v>
      </c>
      <c r="D108" s="53" t="s">
        <v>80</v>
      </c>
      <c r="E108" s="54">
        <f>[12]Provisional!M136</f>
        <v>3.1809557453539998</v>
      </c>
      <c r="F108" s="54">
        <f>[12]Provisional!N136</f>
        <v>2.4686039407379998</v>
      </c>
      <c r="G108" s="54">
        <f>[12]Provisional!O136</f>
        <v>1.9327522453599999</v>
      </c>
      <c r="H108" s="54">
        <f>[12]Provisional!P136</f>
        <v>1.8273090899590001</v>
      </c>
      <c r="I108" s="54">
        <f>[12]Provisional!Q136</f>
        <v>1.3343192297840001</v>
      </c>
      <c r="J108" s="103">
        <f>'[12]Published CSP'!AN136</f>
        <v>0</v>
      </c>
      <c r="K108" s="103">
        <f>'[12]Published CSP'!AO136</f>
        <v>0</v>
      </c>
      <c r="L108" s="103">
        <f>'[12]Published CSP'!AP136+'[12]NHB savings'!I123</f>
        <v>0</v>
      </c>
      <c r="M108" s="103">
        <f>'[12]Published CSP'!AQ136+'[12]NHB savings'!J123</f>
        <v>0</v>
      </c>
      <c r="N108" s="103">
        <f>'[12]Published CSP'!AR136+'[12]NHB savings'!K123</f>
        <v>0</v>
      </c>
    </row>
    <row r="109" spans="1:14" s="53" customFormat="1" ht="15" customHeight="1">
      <c r="A109" s="53" t="s">
        <v>129</v>
      </c>
      <c r="B109" s="53" t="s">
        <v>130</v>
      </c>
      <c r="C109" s="53" t="s">
        <v>39</v>
      </c>
      <c r="D109" s="53" t="s">
        <v>131</v>
      </c>
      <c r="E109" s="54">
        <f>[12]Provisional!M137</f>
        <v>4.621875065687</v>
      </c>
      <c r="F109" s="54">
        <f>[12]Provisional!N137</f>
        <v>3.6343316417040001</v>
      </c>
      <c r="G109" s="54">
        <f>[12]Provisional!O137</f>
        <v>2.8915360890150001</v>
      </c>
      <c r="H109" s="54">
        <f>[12]Provisional!P137</f>
        <v>2.6223414961799998</v>
      </c>
      <c r="I109" s="54">
        <f>[12]Provisional!Q137</f>
        <v>2.0624834781629997</v>
      </c>
      <c r="J109" s="103">
        <f>'[12]Published CSP'!AN137</f>
        <v>0</v>
      </c>
      <c r="K109" s="103">
        <f>'[12]Published CSP'!AO137</f>
        <v>0</v>
      </c>
      <c r="L109" s="103">
        <f>'[12]Published CSP'!AP137+'[12]NHB savings'!I124</f>
        <v>0</v>
      </c>
      <c r="M109" s="103">
        <f>'[12]Published CSP'!AQ137+'[12]NHB savings'!J124</f>
        <v>0</v>
      </c>
      <c r="N109" s="103">
        <f>'[12]Published CSP'!AR137+'[12]NHB savings'!K124</f>
        <v>0</v>
      </c>
    </row>
    <row r="110" spans="1:14" s="53" customFormat="1" ht="15" customHeight="1">
      <c r="A110" s="53" t="s">
        <v>258</v>
      </c>
      <c r="B110" s="53" t="s">
        <v>259</v>
      </c>
      <c r="C110" s="53" t="s">
        <v>39</v>
      </c>
      <c r="D110" s="112" t="s">
        <v>260</v>
      </c>
      <c r="E110" s="54">
        <f>[12]Provisional!M138</f>
        <v>9.8770833561940012</v>
      </c>
      <c r="F110" s="54">
        <f>[12]Provisional!N138</f>
        <v>8.7799549346540005</v>
      </c>
      <c r="G110" s="54">
        <f>[12]Provisional!O138</f>
        <v>7.9568742108659993</v>
      </c>
      <c r="H110" s="54">
        <f>[12]Provisional!P138</f>
        <v>7.5286629821350006</v>
      </c>
      <c r="I110" s="54">
        <f>[12]Provisional!Q138</f>
        <v>7.0548953741859997</v>
      </c>
      <c r="J110" s="103">
        <f>'[12]Published CSP'!AN138</f>
        <v>0.12712847249523804</v>
      </c>
      <c r="K110" s="103">
        <f>'[12]Published CSP'!AO138</f>
        <v>0.66024787328172019</v>
      </c>
      <c r="L110" s="103">
        <f>'[12]Published CSP'!AP138+'[12]NHB savings'!I125</f>
        <v>0.53311940078648212</v>
      </c>
      <c r="M110" s="103">
        <f>'[12]Published CSP'!AQ138+'[12]NHB savings'!J125</f>
        <v>0.41009184675883242</v>
      </c>
      <c r="N110" s="103">
        <f>'[12]Published CSP'!AR138+'[12]NHB savings'!K125</f>
        <v>0.53311940078648212</v>
      </c>
    </row>
    <row r="111" spans="1:14" s="53" customFormat="1" ht="15" customHeight="1">
      <c r="A111" s="53" t="s">
        <v>306</v>
      </c>
      <c r="B111" s="53" t="s">
        <v>307</v>
      </c>
      <c r="C111" s="53" t="s">
        <v>39</v>
      </c>
      <c r="D111" s="53" t="s">
        <v>308</v>
      </c>
      <c r="E111" s="54">
        <f>[12]Provisional!M139</f>
        <v>3.9306210690430001</v>
      </c>
      <c r="F111" s="54">
        <f>[12]Provisional!N139</f>
        <v>3.3739964869130006</v>
      </c>
      <c r="G111" s="54">
        <f>[12]Provisional!O139</f>
        <v>2.955922755484</v>
      </c>
      <c r="H111" s="54">
        <f>[12]Provisional!P139</f>
        <v>2.7368833046399996</v>
      </c>
      <c r="I111" s="54">
        <f>[12]Provisional!Q139</f>
        <v>2.4939738821030004</v>
      </c>
      <c r="J111" s="103">
        <f>'[12]Published CSP'!AN139</f>
        <v>6.4484461477910737E-3</v>
      </c>
      <c r="K111" s="103">
        <f>'[12]Published CSP'!AO139</f>
        <v>3.3490317090140741E-2</v>
      </c>
      <c r="L111" s="103">
        <f>'[12]Published CSP'!AP139+'[12]NHB savings'!I126</f>
        <v>2.7041870942349666E-2</v>
      </c>
      <c r="M111" s="103">
        <f>'[12]Published CSP'!AQ139+'[12]NHB savings'!J126</f>
        <v>2.080143918642282E-2</v>
      </c>
      <c r="N111" s="103">
        <f>'[12]Published CSP'!AR139+'[12]NHB savings'!K126</f>
        <v>2.7041870942349666E-2</v>
      </c>
    </row>
    <row r="112" spans="1:14" s="53" customFormat="1" ht="15" customHeight="1">
      <c r="A112" s="53" t="s">
        <v>840</v>
      </c>
      <c r="B112" s="53" t="s">
        <v>841</v>
      </c>
      <c r="C112" s="53" t="s">
        <v>726</v>
      </c>
      <c r="D112" s="53" t="s">
        <v>842</v>
      </c>
      <c r="E112" s="54">
        <f>[12]Provisional!M140</f>
        <v>95.850032537309005</v>
      </c>
      <c r="F112" s="54">
        <f>[12]Provisional!N140</f>
        <v>80.887473183053004</v>
      </c>
      <c r="G112" s="54">
        <f>[12]Provisional!O140</f>
        <v>69.879582194726993</v>
      </c>
      <c r="H112" s="54">
        <f>[12]Provisional!P140</f>
        <v>63.802682545287006</v>
      </c>
      <c r="I112" s="54">
        <f>[12]Provisional!Q140</f>
        <v>57.904893089311003</v>
      </c>
      <c r="J112" s="103">
        <f>'[12]Published CSP'!AN140</f>
        <v>0.3569848278575054</v>
      </c>
      <c r="K112" s="103">
        <f>'[12]Published CSP'!AO140</f>
        <v>1.854017976937367</v>
      </c>
      <c r="L112" s="103">
        <f>'[12]Published CSP'!AP140+'[12]NHB savings'!I127</f>
        <v>1.4970331490798616</v>
      </c>
      <c r="M112" s="103">
        <f>'[12]Published CSP'!AQ140+'[12]NHB savings'!J127</f>
        <v>1.1515639608306627</v>
      </c>
      <c r="N112" s="103">
        <f>'[12]Published CSP'!AR140+'[12]NHB savings'!K127</f>
        <v>1.4970331490798616</v>
      </c>
    </row>
    <row r="113" spans="1:14" s="53" customFormat="1" ht="15" customHeight="1">
      <c r="A113" s="53" t="s">
        <v>396</v>
      </c>
      <c r="B113" s="53" t="s">
        <v>397</v>
      </c>
      <c r="C113" s="53" t="s">
        <v>39</v>
      </c>
      <c r="D113" s="53" t="s">
        <v>398</v>
      </c>
      <c r="E113" s="54">
        <f>[12]Provisional!M141</f>
        <v>5.2808475205229994</v>
      </c>
      <c r="F113" s="54">
        <f>[12]Provisional!N141</f>
        <v>4.4356370366290001</v>
      </c>
      <c r="G113" s="54">
        <f>[12]Provisional!O141</f>
        <v>3.8004952571929995</v>
      </c>
      <c r="H113" s="54">
        <f>[12]Provisional!P141</f>
        <v>3.4667360814190005</v>
      </c>
      <c r="I113" s="54">
        <f>[12]Provisional!Q141</f>
        <v>3.096241354445</v>
      </c>
      <c r="J113" s="103">
        <f>'[12]Published CSP'!AN141</f>
        <v>0</v>
      </c>
      <c r="K113" s="103">
        <f>'[12]Published CSP'!AO141</f>
        <v>0</v>
      </c>
      <c r="L113" s="103">
        <f>'[12]Published CSP'!AP141+'[12]NHB savings'!I128</f>
        <v>0</v>
      </c>
      <c r="M113" s="103">
        <f>'[12]Published CSP'!AQ141+'[12]NHB savings'!J128</f>
        <v>0</v>
      </c>
      <c r="N113" s="103">
        <f>'[12]Published CSP'!AR141+'[12]NHB savings'!K128</f>
        <v>0</v>
      </c>
    </row>
    <row r="114" spans="1:14" s="53" customFormat="1" ht="15" customHeight="1">
      <c r="A114" s="53" t="s">
        <v>921</v>
      </c>
      <c r="B114" s="53" t="s">
        <v>922</v>
      </c>
      <c r="C114" s="53" t="s">
        <v>730</v>
      </c>
      <c r="D114" s="53" t="s">
        <v>923</v>
      </c>
      <c r="E114" s="54">
        <f>[12]Provisional!M142</f>
        <v>137.004592152653</v>
      </c>
      <c r="F114" s="54">
        <f>[12]Provisional!N142</f>
        <v>113.80459501356302</v>
      </c>
      <c r="G114" s="54">
        <f>[12]Provisional!O142</f>
        <v>96.82697165175901</v>
      </c>
      <c r="H114" s="54">
        <f>[12]Provisional!P142</f>
        <v>87.321548437082996</v>
      </c>
      <c r="I114" s="54">
        <f>[12]Provisional!Q142</f>
        <v>78.420316629322002</v>
      </c>
      <c r="J114" s="103">
        <f>'[12]Published CSP'!AN142</f>
        <v>0</v>
      </c>
      <c r="K114" s="103">
        <f>'[12]Published CSP'!AO142</f>
        <v>0</v>
      </c>
      <c r="L114" s="103">
        <f>'[12]Published CSP'!AP142+'[12]NHB savings'!I129</f>
        <v>0</v>
      </c>
      <c r="M114" s="103">
        <f>'[12]Published CSP'!AQ142+'[12]NHB savings'!J129</f>
        <v>0</v>
      </c>
      <c r="N114" s="103">
        <f>'[12]Published CSP'!AR142+'[12]NHB savings'!K129</f>
        <v>0</v>
      </c>
    </row>
    <row r="115" spans="1:14" s="53" customFormat="1" ht="15" customHeight="1">
      <c r="A115" s="53" t="s">
        <v>1128</v>
      </c>
      <c r="B115" s="53" t="s">
        <v>1129</v>
      </c>
      <c r="C115" s="53" t="s">
        <v>1357</v>
      </c>
      <c r="D115" s="53" t="s">
        <v>1225</v>
      </c>
      <c r="E115" s="54">
        <f>[12]Provisional!M143</f>
        <v>14.560762866008</v>
      </c>
      <c r="F115" s="54">
        <f>[12]Provisional!N143</f>
        <v>13.300681955288001</v>
      </c>
      <c r="G115" s="54">
        <f>[12]Provisional!O143</f>
        <v>11.77404093847</v>
      </c>
      <c r="H115" s="54">
        <f>[12]Provisional!P143</f>
        <v>11.143528052628</v>
      </c>
      <c r="I115" s="54">
        <f>[12]Provisional!Q143</f>
        <v>10.906167210607</v>
      </c>
      <c r="J115" s="103">
        <f>'[12]Published CSP'!AN143</f>
        <v>0</v>
      </c>
      <c r="K115" s="103">
        <f>'[12]Published CSP'!AO143</f>
        <v>0</v>
      </c>
      <c r="L115" s="103">
        <f>'[12]Published CSP'!AP143+'[12]NHB savings'!I130</f>
        <v>0</v>
      </c>
      <c r="M115" s="103">
        <f>'[12]Published CSP'!AQ143+'[12]NHB savings'!J130</f>
        <v>0</v>
      </c>
      <c r="N115" s="103">
        <f>'[12]Published CSP'!AR143+'[12]NHB savings'!K130</f>
        <v>0</v>
      </c>
    </row>
    <row r="116" spans="1:14" s="53" customFormat="1" ht="15" customHeight="1">
      <c r="A116" s="53" t="s">
        <v>1083</v>
      </c>
      <c r="B116" s="53" t="s">
        <v>1084</v>
      </c>
      <c r="C116" s="53" t="s">
        <v>39</v>
      </c>
      <c r="D116" s="53" t="s">
        <v>1085</v>
      </c>
      <c r="E116" s="54">
        <f>[12]Provisional!M144</f>
        <v>6.0786664546910005</v>
      </c>
      <c r="F116" s="54">
        <f>[12]Provisional!N144</f>
        <v>5.0943955504760003</v>
      </c>
      <c r="G116" s="54">
        <f>[12]Provisional!O144</f>
        <v>4.3547051544200004</v>
      </c>
      <c r="H116" s="54">
        <f>[12]Provisional!P144</f>
        <v>3.9658485395180003</v>
      </c>
      <c r="I116" s="54">
        <f>[12]Provisional!Q144</f>
        <v>3.5341340835349997</v>
      </c>
      <c r="J116" s="103">
        <f>'[12]Published CSP'!AN144</f>
        <v>0</v>
      </c>
      <c r="K116" s="103">
        <f>'[12]Published CSP'!AO144</f>
        <v>0</v>
      </c>
      <c r="L116" s="103">
        <f>'[12]Published CSP'!AP144+'[12]NHB savings'!I131</f>
        <v>0</v>
      </c>
      <c r="M116" s="103">
        <f>'[12]Published CSP'!AQ144+'[12]NHB savings'!J131</f>
        <v>0</v>
      </c>
      <c r="N116" s="103">
        <f>'[12]Published CSP'!AR144+'[12]NHB savings'!K131</f>
        <v>0</v>
      </c>
    </row>
    <row r="117" spans="1:14" s="53" customFormat="1" ht="15" customHeight="1">
      <c r="A117" s="53" t="s">
        <v>81</v>
      </c>
      <c r="B117" s="53" t="s">
        <v>82</v>
      </c>
      <c r="C117" s="53" t="s">
        <v>39</v>
      </c>
      <c r="D117" s="53" t="s">
        <v>83</v>
      </c>
      <c r="E117" s="54">
        <f>[12]Provisional!M145</f>
        <v>4.2834751526070001</v>
      </c>
      <c r="F117" s="54">
        <f>[12]Provisional!N145</f>
        <v>3.5600745678230004</v>
      </c>
      <c r="G117" s="54">
        <f>[12]Provisional!O145</f>
        <v>3.0163622434700001</v>
      </c>
      <c r="H117" s="54">
        <f>[12]Provisional!P145</f>
        <v>2.730314806679</v>
      </c>
      <c r="I117" s="54">
        <f>[12]Provisional!Q145</f>
        <v>2.4126613788500002</v>
      </c>
      <c r="J117" s="103">
        <f>'[12]Published CSP'!AN145</f>
        <v>0</v>
      </c>
      <c r="K117" s="103">
        <f>'[12]Published CSP'!AO145</f>
        <v>0</v>
      </c>
      <c r="L117" s="103">
        <f>'[12]Published CSP'!AP145+'[12]NHB savings'!I132</f>
        <v>0</v>
      </c>
      <c r="M117" s="103">
        <f>'[12]Published CSP'!AQ145+'[12]NHB savings'!J132</f>
        <v>0</v>
      </c>
      <c r="N117" s="103">
        <f>'[12]Published CSP'!AR145+'[12]NHB savings'!K132</f>
        <v>0</v>
      </c>
    </row>
    <row r="118" spans="1:14" s="53" customFormat="1" ht="15" customHeight="1">
      <c r="A118" s="53" t="s">
        <v>777</v>
      </c>
      <c r="B118" s="53" t="s">
        <v>778</v>
      </c>
      <c r="C118" s="53" t="s">
        <v>39</v>
      </c>
      <c r="D118" s="53" t="s">
        <v>779</v>
      </c>
      <c r="E118" s="54">
        <f>[12]Provisional!M146</f>
        <v>2.7463837889749998</v>
      </c>
      <c r="F118" s="54">
        <f>[12]Provisional!N146</f>
        <v>2.2780623388199999</v>
      </c>
      <c r="G118" s="54">
        <f>[12]Provisional!O146</f>
        <v>1.926098509165</v>
      </c>
      <c r="H118" s="54">
        <f>[12]Provisional!P146</f>
        <v>1.7410228524269999</v>
      </c>
      <c r="I118" s="54">
        <f>[12]Provisional!Q146</f>
        <v>1.535531672494</v>
      </c>
      <c r="J118" s="103">
        <f>'[12]Published CSP'!AN146</f>
        <v>0.12967156082390188</v>
      </c>
      <c r="K118" s="103">
        <f>'[12]Published CSP'!AO146</f>
        <v>0.673455525569297</v>
      </c>
      <c r="L118" s="103">
        <f>'[12]Published CSP'!AP146+'[12]NHB savings'!I133</f>
        <v>0.54378396474539514</v>
      </c>
      <c r="M118" s="103">
        <f>'[12]Published CSP'!AQ146+'[12]NHB savings'!J133</f>
        <v>0.41829535749645774</v>
      </c>
      <c r="N118" s="103">
        <f>'[12]Published CSP'!AR146+'[12]NHB savings'!K133</f>
        <v>0.54378396474539514</v>
      </c>
    </row>
    <row r="119" spans="1:14" s="53" customFormat="1" ht="15" customHeight="1">
      <c r="A119" s="53" t="s">
        <v>438</v>
      </c>
      <c r="B119" s="53" t="s">
        <v>439</v>
      </c>
      <c r="C119" s="53" t="s">
        <v>39</v>
      </c>
      <c r="D119" s="53" t="s">
        <v>440</v>
      </c>
      <c r="E119" s="54">
        <f>[12]Provisional!M147</f>
        <v>4.0216290857579997</v>
      </c>
      <c r="F119" s="54">
        <f>[12]Provisional!N147</f>
        <v>2.798158759284</v>
      </c>
      <c r="G119" s="54">
        <f>[12]Provisional!O147</f>
        <v>2.174357706726</v>
      </c>
      <c r="H119" s="54">
        <f>[12]Provisional!P147</f>
        <v>2.2443124399089998</v>
      </c>
      <c r="I119" s="54">
        <f>[12]Provisional!Q147</f>
        <v>0.8437259825029999</v>
      </c>
      <c r="J119" s="103">
        <f>'[12]Published CSP'!AN147</f>
        <v>0</v>
      </c>
      <c r="K119" s="103">
        <f>'[12]Published CSP'!AO147</f>
        <v>0</v>
      </c>
      <c r="L119" s="103">
        <f>'[12]Published CSP'!AP147+'[12]NHB savings'!I134</f>
        <v>0</v>
      </c>
      <c r="M119" s="103">
        <f>'[12]Published CSP'!AQ147+'[12]NHB savings'!J134</f>
        <v>0</v>
      </c>
      <c r="N119" s="103">
        <f>'[12]Published CSP'!AR147+'[12]NHB savings'!K134</f>
        <v>0</v>
      </c>
    </row>
    <row r="120" spans="1:14" s="53" customFormat="1" ht="15" customHeight="1">
      <c r="A120" s="53" t="s">
        <v>685</v>
      </c>
      <c r="B120" s="53" t="s">
        <v>686</v>
      </c>
      <c r="C120" s="53" t="s">
        <v>1351</v>
      </c>
      <c r="D120" s="53" t="s">
        <v>687</v>
      </c>
      <c r="E120" s="54">
        <f>[12]Provisional!M148</f>
        <v>129.55286324773101</v>
      </c>
      <c r="F120" s="54">
        <f>[12]Provisional!N148</f>
        <v>114.427316625012</v>
      </c>
      <c r="G120" s="54">
        <f>[12]Provisional!O148</f>
        <v>103.30929744289401</v>
      </c>
      <c r="H120" s="54">
        <f>[12]Provisional!P148</f>
        <v>97.220185650220003</v>
      </c>
      <c r="I120" s="54">
        <f>[12]Provisional!Q148</f>
        <v>91.319311133354006</v>
      </c>
      <c r="J120" s="103">
        <f>'[12]Published CSP'!AN148</f>
        <v>0</v>
      </c>
      <c r="K120" s="103">
        <f>'[12]Published CSP'!AO148</f>
        <v>0</v>
      </c>
      <c r="L120" s="103">
        <f>'[12]Published CSP'!AP148+'[12]NHB savings'!I135</f>
        <v>0</v>
      </c>
      <c r="M120" s="103">
        <f>'[12]Published CSP'!AQ148+'[12]NHB savings'!J135</f>
        <v>0</v>
      </c>
      <c r="N120" s="103">
        <f>'[12]Published CSP'!AR148+'[12]NHB savings'!K135</f>
        <v>0</v>
      </c>
    </row>
    <row r="121" spans="1:14" s="53" customFormat="1" ht="15" customHeight="1">
      <c r="A121" s="53" t="s">
        <v>37</v>
      </c>
      <c r="B121" s="53" t="s">
        <v>38</v>
      </c>
      <c r="C121" s="53" t="s">
        <v>39</v>
      </c>
      <c r="D121" s="53" t="s">
        <v>40</v>
      </c>
      <c r="E121" s="54">
        <f>[12]Provisional!M149</f>
        <v>5.5508892327610004</v>
      </c>
      <c r="F121" s="54">
        <f>[12]Provisional!N149</f>
        <v>4.5821204978220003</v>
      </c>
      <c r="G121" s="54">
        <f>[12]Provisional!O149</f>
        <v>3.8538992359249997</v>
      </c>
      <c r="H121" s="54">
        <f>[12]Provisional!P149</f>
        <v>3.470502038097</v>
      </c>
      <c r="I121" s="54">
        <f>[12]Provisional!Q149</f>
        <v>3.0446403889059996</v>
      </c>
      <c r="J121" s="103">
        <f>'[12]Published CSP'!AN149</f>
        <v>0</v>
      </c>
      <c r="K121" s="103">
        <f>'[12]Published CSP'!AO149</f>
        <v>0</v>
      </c>
      <c r="L121" s="103">
        <f>'[12]Published CSP'!AP149+'[12]NHB savings'!I136</f>
        <v>0</v>
      </c>
      <c r="M121" s="103">
        <f>'[12]Published CSP'!AQ149+'[12]NHB savings'!J136</f>
        <v>0</v>
      </c>
      <c r="N121" s="103">
        <f>'[12]Published CSP'!AR149+'[12]NHB savings'!K136</f>
        <v>0</v>
      </c>
    </row>
    <row r="122" spans="1:14" s="53" customFormat="1" ht="15" customHeight="1">
      <c r="A122" s="53" t="s">
        <v>444</v>
      </c>
      <c r="B122" s="53" t="s">
        <v>445</v>
      </c>
      <c r="C122" s="53" t="s">
        <v>39</v>
      </c>
      <c r="D122" s="53" t="s">
        <v>446</v>
      </c>
      <c r="E122" s="54">
        <f>[12]Provisional!M150</f>
        <v>2.295693604422</v>
      </c>
      <c r="F122" s="54">
        <f>[12]Provisional!N150</f>
        <v>1.716154522569</v>
      </c>
      <c r="G122" s="54">
        <f>[12]Provisional!O150</f>
        <v>1.3258309192469999</v>
      </c>
      <c r="H122" s="54">
        <f>[12]Provisional!P150</f>
        <v>1.368486342463</v>
      </c>
      <c r="I122" s="54">
        <f>[12]Provisional!Q150</f>
        <v>0.79251785465800006</v>
      </c>
      <c r="J122" s="103">
        <f>'[12]Published CSP'!AN150</f>
        <v>0</v>
      </c>
      <c r="K122" s="103">
        <f>'[12]Published CSP'!AO150</f>
        <v>0</v>
      </c>
      <c r="L122" s="103">
        <f>'[12]Published CSP'!AP150+'[12]NHB savings'!I137</f>
        <v>0</v>
      </c>
      <c r="M122" s="103">
        <f>'[12]Published CSP'!AQ150+'[12]NHB savings'!J137</f>
        <v>0</v>
      </c>
      <c r="N122" s="103">
        <f>'[12]Published CSP'!AR150+'[12]NHB savings'!K137</f>
        <v>0</v>
      </c>
    </row>
    <row r="123" spans="1:14" s="53" customFormat="1" ht="15" customHeight="1">
      <c r="A123" s="53" t="s">
        <v>792</v>
      </c>
      <c r="B123" s="53" t="s">
        <v>793</v>
      </c>
      <c r="C123" s="53" t="s">
        <v>39</v>
      </c>
      <c r="D123" s="53" t="s">
        <v>794</v>
      </c>
      <c r="E123" s="54">
        <f>[12]Provisional!M151</f>
        <v>5.4559971176559996</v>
      </c>
      <c r="F123" s="54">
        <f>[12]Provisional!N151</f>
        <v>4.6681290979500005</v>
      </c>
      <c r="G123" s="54">
        <f>[12]Provisional!O151</f>
        <v>4.0763118117769999</v>
      </c>
      <c r="H123" s="54">
        <f>[12]Provisional!P151</f>
        <v>3.7660561106110002</v>
      </c>
      <c r="I123" s="54">
        <f>[12]Provisional!Q151</f>
        <v>3.4219212860520001</v>
      </c>
      <c r="J123" s="103">
        <f>'[12]Published CSP'!AN151</f>
        <v>0</v>
      </c>
      <c r="K123" s="103">
        <f>'[12]Published CSP'!AO151</f>
        <v>0</v>
      </c>
      <c r="L123" s="103">
        <f>'[12]Published CSP'!AP151+'[12]NHB savings'!I138</f>
        <v>0</v>
      </c>
      <c r="M123" s="103">
        <f>'[12]Published CSP'!AQ151+'[12]NHB savings'!J138</f>
        <v>0</v>
      </c>
      <c r="N123" s="103">
        <f>'[12]Published CSP'!AR151+'[12]NHB savings'!K138</f>
        <v>0</v>
      </c>
    </row>
    <row r="124" spans="1:14" s="53" customFormat="1" ht="15" customHeight="1">
      <c r="A124" s="53" t="s">
        <v>1008</v>
      </c>
      <c r="B124" s="53" t="s">
        <v>1009</v>
      </c>
      <c r="C124" s="53" t="s">
        <v>730</v>
      </c>
      <c r="D124" s="53" t="s">
        <v>1010</v>
      </c>
      <c r="E124" s="54">
        <f>[12]Provisional!M152</f>
        <v>335.29107150780601</v>
      </c>
      <c r="F124" s="54">
        <f>[12]Provisional!N152</f>
        <v>279.59272865969996</v>
      </c>
      <c r="G124" s="54">
        <f>[12]Provisional!O152</f>
        <v>238.830556266618</v>
      </c>
      <c r="H124" s="54">
        <f>[12]Provisional!P152</f>
        <v>216.00102328309003</v>
      </c>
      <c r="I124" s="54">
        <f>[12]Provisional!Q152</f>
        <v>194.61821678838101</v>
      </c>
      <c r="J124" s="103">
        <f>'[12]Published CSP'!AN152</f>
        <v>0</v>
      </c>
      <c r="K124" s="103">
        <f>'[12]Published CSP'!AO152</f>
        <v>0</v>
      </c>
      <c r="L124" s="103">
        <f>'[12]Published CSP'!AP152+'[12]NHB savings'!I139</f>
        <v>0</v>
      </c>
      <c r="M124" s="103">
        <f>'[12]Published CSP'!AQ152+'[12]NHB savings'!J139</f>
        <v>0</v>
      </c>
      <c r="N124" s="103">
        <f>'[12]Published CSP'!AR152+'[12]NHB savings'!K139</f>
        <v>0</v>
      </c>
    </row>
    <row r="125" spans="1:14" s="53" customFormat="1" ht="15" customHeight="1">
      <c r="A125" s="53" t="s">
        <v>1152</v>
      </c>
      <c r="B125" s="53" t="s">
        <v>1153</v>
      </c>
      <c r="C125" s="53" t="s">
        <v>1357</v>
      </c>
      <c r="D125" s="53" t="s">
        <v>1234</v>
      </c>
      <c r="E125" s="54">
        <f>[12]Provisional!M153</f>
        <v>31.739478692963001</v>
      </c>
      <c r="F125" s="54">
        <f>[12]Provisional!N153</f>
        <v>29.351722058269001</v>
      </c>
      <c r="G125" s="54">
        <f>[12]Provisional!O153</f>
        <v>26.460091498738002</v>
      </c>
      <c r="H125" s="54">
        <f>[12]Provisional!P153</f>
        <v>25.269865170334</v>
      </c>
      <c r="I125" s="54">
        <f>[12]Provisional!Q153</f>
        <v>24.826557363496001</v>
      </c>
      <c r="J125" s="103">
        <f>'[12]Published CSP'!AN153</f>
        <v>0</v>
      </c>
      <c r="K125" s="103">
        <f>'[12]Published CSP'!AO153</f>
        <v>0</v>
      </c>
      <c r="L125" s="103">
        <f>'[12]Published CSP'!AP153+'[12]NHB savings'!I140</f>
        <v>0</v>
      </c>
      <c r="M125" s="103">
        <f>'[12]Published CSP'!AQ153+'[12]NHB savings'!J140</f>
        <v>0</v>
      </c>
      <c r="N125" s="103">
        <f>'[12]Published CSP'!AR153+'[12]NHB savings'!K140</f>
        <v>0</v>
      </c>
    </row>
    <row r="126" spans="1:14" s="53" customFormat="1" ht="15" customHeight="1">
      <c r="A126" s="53" t="s">
        <v>870</v>
      </c>
      <c r="B126" s="53" t="s">
        <v>871</v>
      </c>
      <c r="C126" s="53" t="s">
        <v>39</v>
      </c>
      <c r="D126" s="53" t="s">
        <v>872</v>
      </c>
      <c r="E126" s="54">
        <f>[12]Provisional!M154</f>
        <v>6.635720166654</v>
      </c>
      <c r="F126" s="54">
        <f>[12]Provisional!N154</f>
        <v>5.8022262119060004</v>
      </c>
      <c r="G126" s="54">
        <f>[12]Provisional!O154</f>
        <v>5.1765561514040002</v>
      </c>
      <c r="H126" s="54">
        <f>[12]Provisional!P154</f>
        <v>4.8498762776939994</v>
      </c>
      <c r="I126" s="54">
        <f>[12]Provisional!Q154</f>
        <v>4.4880086907620003</v>
      </c>
      <c r="J126" s="103">
        <f>'[12]Published CSP'!AN154</f>
        <v>0</v>
      </c>
      <c r="K126" s="103">
        <f>'[12]Published CSP'!AO154</f>
        <v>0</v>
      </c>
      <c r="L126" s="103">
        <f>'[12]Published CSP'!AP154+'[12]NHB savings'!I141</f>
        <v>0</v>
      </c>
      <c r="M126" s="103">
        <f>'[12]Published CSP'!AQ154+'[12]NHB savings'!J141</f>
        <v>0</v>
      </c>
      <c r="N126" s="103">
        <f>'[12]Published CSP'!AR154+'[12]NHB savings'!K141</f>
        <v>0</v>
      </c>
    </row>
    <row r="127" spans="1:14" s="53" customFormat="1" ht="15" customHeight="1">
      <c r="A127" s="53" t="s">
        <v>84</v>
      </c>
      <c r="B127" s="53" t="s">
        <v>85</v>
      </c>
      <c r="C127" s="53" t="s">
        <v>39</v>
      </c>
      <c r="D127" s="53" t="s">
        <v>86</v>
      </c>
      <c r="E127" s="54">
        <f>[12]Provisional!M155</f>
        <v>3.2623593997749998</v>
      </c>
      <c r="F127" s="54">
        <f>[12]Provisional!N155</f>
        <v>2.5928593903849997</v>
      </c>
      <c r="G127" s="54">
        <f>[12]Provisional!O155</f>
        <v>2.0893425978660001</v>
      </c>
      <c r="H127" s="54">
        <f>[12]Provisional!P155</f>
        <v>1.859013366983</v>
      </c>
      <c r="I127" s="54">
        <f>[12]Provisional!Q155</f>
        <v>1.5278042005019998</v>
      </c>
      <c r="J127" s="103">
        <f>'[12]Published CSP'!AN155</f>
        <v>0</v>
      </c>
      <c r="K127" s="103">
        <f>'[12]Published CSP'!AO155</f>
        <v>0</v>
      </c>
      <c r="L127" s="103">
        <f>'[12]Published CSP'!AP155+'[12]NHB savings'!I142</f>
        <v>0</v>
      </c>
      <c r="M127" s="103">
        <f>'[12]Published CSP'!AQ155+'[12]NHB savings'!J142</f>
        <v>0</v>
      </c>
      <c r="N127" s="103">
        <f>'[12]Published CSP'!AR155+'[12]NHB savings'!K142</f>
        <v>0</v>
      </c>
    </row>
    <row r="128" spans="1:14" s="53" customFormat="1" ht="15" customHeight="1">
      <c r="A128" s="53" t="s">
        <v>369</v>
      </c>
      <c r="B128" s="53" t="s">
        <v>370</v>
      </c>
      <c r="C128" s="53" t="s">
        <v>39</v>
      </c>
      <c r="D128" s="53" t="s">
        <v>371</v>
      </c>
      <c r="E128" s="54">
        <f>[12]Provisional!M156</f>
        <v>6.0244155678890001</v>
      </c>
      <c r="F128" s="54">
        <f>[12]Provisional!N156</f>
        <v>5.0866281592650004</v>
      </c>
      <c r="G128" s="54">
        <f>[12]Provisional!O156</f>
        <v>4.3820226460490002</v>
      </c>
      <c r="H128" s="54">
        <f>[12]Provisional!P156</f>
        <v>4.0120891339129994</v>
      </c>
      <c r="I128" s="54">
        <f>[12]Provisional!Q156</f>
        <v>3.6015584437890005</v>
      </c>
      <c r="J128" s="103">
        <f>'[12]Published CSP'!AN156</f>
        <v>0</v>
      </c>
      <c r="K128" s="103">
        <f>'[12]Published CSP'!AO156</f>
        <v>0</v>
      </c>
      <c r="L128" s="103">
        <f>'[12]Published CSP'!AP156+'[12]NHB savings'!I143</f>
        <v>0</v>
      </c>
      <c r="M128" s="103">
        <f>'[12]Published CSP'!AQ156+'[12]NHB savings'!J143</f>
        <v>0</v>
      </c>
      <c r="N128" s="103">
        <f>'[12]Published CSP'!AR156+'[12]NHB savings'!K143</f>
        <v>0</v>
      </c>
    </row>
    <row r="129" spans="1:14" s="53" customFormat="1" ht="15" customHeight="1">
      <c r="A129" s="53" t="s">
        <v>420</v>
      </c>
      <c r="B129" s="53" t="s">
        <v>421</v>
      </c>
      <c r="C129" s="53" t="s">
        <v>39</v>
      </c>
      <c r="D129" s="53" t="s">
        <v>422</v>
      </c>
      <c r="E129" s="54">
        <f>[12]Provisional!M157</f>
        <v>3.2454811081389998</v>
      </c>
      <c r="F129" s="54">
        <f>[12]Provisional!N157</f>
        <v>2.8383348794870003</v>
      </c>
      <c r="G129" s="54">
        <f>[12]Provisional!O157</f>
        <v>2.5326976113070003</v>
      </c>
      <c r="H129" s="54">
        <f>[12]Provisional!P157</f>
        <v>2.3730870333</v>
      </c>
      <c r="I129" s="54">
        <f>[12]Provisional!Q157</f>
        <v>2.1962737026279999</v>
      </c>
      <c r="J129" s="103">
        <f>'[12]Published CSP'!AN157</f>
        <v>4.1801195984064159E-3</v>
      </c>
      <c r="K129" s="103">
        <f>'[12]Published CSP'!AO157</f>
        <v>2.1709653398175262E-2</v>
      </c>
      <c r="L129" s="103">
        <f>'[12]Published CSP'!AP157+'[12]NHB savings'!I144</f>
        <v>1.7529533799768845E-2</v>
      </c>
      <c r="M129" s="103">
        <f>'[12]Published CSP'!AQ157+'[12]NHB savings'!J144</f>
        <v>1.3484256769052955E-2</v>
      </c>
      <c r="N129" s="103">
        <f>'[12]Published CSP'!AR157+'[12]NHB savings'!K144</f>
        <v>1.7529533799768845E-2</v>
      </c>
    </row>
    <row r="130" spans="1:14" s="53" customFormat="1" ht="15" customHeight="1">
      <c r="A130" s="53" t="s">
        <v>63</v>
      </c>
      <c r="B130" s="53" t="s">
        <v>64</v>
      </c>
      <c r="C130" s="53" t="s">
        <v>39</v>
      </c>
      <c r="D130" s="53" t="s">
        <v>65</v>
      </c>
      <c r="E130" s="54">
        <f>[12]Provisional!M158</f>
        <v>4.2548791713289997</v>
      </c>
      <c r="F130" s="54">
        <f>[12]Provisional!N158</f>
        <v>3.6195001308279995</v>
      </c>
      <c r="G130" s="54">
        <f>[12]Provisional!O158</f>
        <v>3.1421663102819997</v>
      </c>
      <c r="H130" s="54">
        <f>[12]Provisional!P158</f>
        <v>2.8917366701790002</v>
      </c>
      <c r="I130" s="54">
        <f>[12]Provisional!Q158</f>
        <v>2.6138907412969998</v>
      </c>
      <c r="J130" s="103">
        <f>'[12]Published CSP'!AN158</f>
        <v>2.3965124963604961E-2</v>
      </c>
      <c r="K130" s="103">
        <f>'[12]Published CSP'!AO158</f>
        <v>0.12446403610130319</v>
      </c>
      <c r="L130" s="103">
        <f>'[12]Published CSP'!AP158+'[12]NHB savings'!I145</f>
        <v>0.10049891113769824</v>
      </c>
      <c r="M130" s="103">
        <f>'[12]Published CSP'!AQ158+'[12]NHB savings'!J145</f>
        <v>7.7306854721306342E-2</v>
      </c>
      <c r="N130" s="103">
        <f>'[12]Published CSP'!AR158+'[12]NHB savings'!K145</f>
        <v>0.10049891113769824</v>
      </c>
    </row>
    <row r="131" spans="1:14" s="53" customFormat="1" ht="15" customHeight="1">
      <c r="A131" s="53" t="s">
        <v>198</v>
      </c>
      <c r="B131" s="53" t="s">
        <v>199</v>
      </c>
      <c r="C131" s="53" t="s">
        <v>39</v>
      </c>
      <c r="D131" s="53" t="s">
        <v>200</v>
      </c>
      <c r="E131" s="54">
        <f>[12]Provisional!M159</f>
        <v>3.2580279844639999</v>
      </c>
      <c r="F131" s="54">
        <f>[12]Provisional!N159</f>
        <v>2.631826440028</v>
      </c>
      <c r="G131" s="54">
        <f>[12]Provisional!O159</f>
        <v>2.160963449649</v>
      </c>
      <c r="H131" s="54">
        <f>[12]Provisional!P159</f>
        <v>1.9125930383450001</v>
      </c>
      <c r="I131" s="54">
        <f>[12]Provisional!Q159</f>
        <v>1.6365425861980001</v>
      </c>
      <c r="J131" s="103">
        <f>'[12]Published CSP'!AN159</f>
        <v>0</v>
      </c>
      <c r="K131" s="103">
        <f>'[12]Published CSP'!AO159</f>
        <v>0</v>
      </c>
      <c r="L131" s="103">
        <f>'[12]Published CSP'!AP159+'[12]NHB savings'!I146</f>
        <v>0</v>
      </c>
      <c r="M131" s="103">
        <f>'[12]Published CSP'!AQ159+'[12]NHB savings'!J146</f>
        <v>0</v>
      </c>
      <c r="N131" s="103">
        <f>'[12]Published CSP'!AR159+'[12]NHB savings'!K146</f>
        <v>0</v>
      </c>
    </row>
    <row r="132" spans="1:14" s="53" customFormat="1" ht="15" customHeight="1">
      <c r="A132" s="53" t="s">
        <v>587</v>
      </c>
      <c r="B132" s="53" t="s">
        <v>588</v>
      </c>
      <c r="C132" s="53" t="s">
        <v>531</v>
      </c>
      <c r="D132" s="53" t="s">
        <v>589</v>
      </c>
      <c r="E132" s="54">
        <f>[12]Provisional!M160</f>
        <v>102.1932927048</v>
      </c>
      <c r="F132" s="54">
        <f>[12]Provisional!N160</f>
        <v>90.767749363282007</v>
      </c>
      <c r="G132" s="54">
        <f>[12]Provisional!O160</f>
        <v>82.385887028795992</v>
      </c>
      <c r="H132" s="54">
        <f>[12]Provisional!P160</f>
        <v>77.782514227021991</v>
      </c>
      <c r="I132" s="54">
        <f>[12]Provisional!Q160</f>
        <v>73.375692238108996</v>
      </c>
      <c r="J132" s="103">
        <f>'[12]Published CSP'!AN160</f>
        <v>0</v>
      </c>
      <c r="K132" s="103">
        <f>'[12]Published CSP'!AO160</f>
        <v>0</v>
      </c>
      <c r="L132" s="103">
        <f>'[12]Published CSP'!AP160+'[12]NHB savings'!I147</f>
        <v>0</v>
      </c>
      <c r="M132" s="103">
        <f>'[12]Published CSP'!AQ160+'[12]NHB savings'!J147</f>
        <v>0</v>
      </c>
      <c r="N132" s="103">
        <f>'[12]Published CSP'!AR160+'[12]NHB savings'!K147</f>
        <v>0</v>
      </c>
    </row>
    <row r="133" spans="1:14" s="53" customFormat="1" ht="15" customHeight="1">
      <c r="A133" s="53" t="s">
        <v>348</v>
      </c>
      <c r="B133" s="53" t="s">
        <v>349</v>
      </c>
      <c r="C133" s="53" t="s">
        <v>39</v>
      </c>
      <c r="D133" s="53" t="s">
        <v>350</v>
      </c>
      <c r="E133" s="54">
        <f>[12]Provisional!M161</f>
        <v>5.0001383193899995</v>
      </c>
      <c r="F133" s="54">
        <f>[12]Provisional!N161</f>
        <v>4.2312247261889997</v>
      </c>
      <c r="G133" s="54">
        <f>[12]Provisional!O161</f>
        <v>3.6535305482760001</v>
      </c>
      <c r="H133" s="54">
        <f>[12]Provisional!P161</f>
        <v>3.3503171063380002</v>
      </c>
      <c r="I133" s="54">
        <f>[12]Provisional!Q161</f>
        <v>3.0138609709850002</v>
      </c>
      <c r="J133" s="103">
        <f>'[12]Published CSP'!AN161</f>
        <v>0</v>
      </c>
      <c r="K133" s="103">
        <f>'[12]Published CSP'!AO161</f>
        <v>0</v>
      </c>
      <c r="L133" s="103">
        <f>'[12]Published CSP'!AP161+'[12]NHB savings'!I148</f>
        <v>0</v>
      </c>
      <c r="M133" s="103">
        <f>'[12]Published CSP'!AQ161+'[12]NHB savings'!J148</f>
        <v>0</v>
      </c>
      <c r="N133" s="103">
        <f>'[12]Published CSP'!AR161+'[12]NHB savings'!K148</f>
        <v>0</v>
      </c>
    </row>
    <row r="134" spans="1:14" s="53" customFormat="1" ht="15" customHeight="1">
      <c r="A134" s="112" t="s">
        <v>798</v>
      </c>
      <c r="B134" s="112" t="s">
        <v>799</v>
      </c>
      <c r="C134" s="112" t="s">
        <v>32</v>
      </c>
      <c r="D134" s="53" t="s">
        <v>1208</v>
      </c>
      <c r="E134" s="54">
        <f>[12]Provisional!M162</f>
        <v>1163.4926646011099</v>
      </c>
      <c r="F134" s="54">
        <f>[12]Provisional!N162</f>
        <v>1156.5559663826079</v>
      </c>
      <c r="G134" s="54">
        <f>[12]Provisional!O162</f>
        <v>1157.153451880934</v>
      </c>
      <c r="H134" s="54">
        <f>[12]Provisional!P162</f>
        <v>1177.519533442141</v>
      </c>
      <c r="I134" s="54">
        <f>[12]Provisional!Q162</f>
        <v>1205.954281370512</v>
      </c>
      <c r="J134" s="103">
        <f>'[12]Published CSP'!AN162</f>
        <v>0</v>
      </c>
      <c r="K134" s="103">
        <f>'[12]Published CSP'!AO162</f>
        <v>0</v>
      </c>
      <c r="L134" s="103">
        <f>'[12]Published CSP'!AP162+'[12]NHB savings'!I149</f>
        <v>0</v>
      </c>
      <c r="M134" s="103">
        <f>'[12]Published CSP'!AQ162+'[12]NHB savings'!J149</f>
        <v>0</v>
      </c>
      <c r="N134" s="103">
        <f>'[12]Published CSP'!AR162+'[12]NHB savings'!K149</f>
        <v>0</v>
      </c>
    </row>
    <row r="135" spans="1:14" s="53" customFormat="1" ht="15" customHeight="1">
      <c r="A135" s="53" t="s">
        <v>66</v>
      </c>
      <c r="B135" s="53" t="s">
        <v>67</v>
      </c>
      <c r="C135" s="53" t="s">
        <v>39</v>
      </c>
      <c r="D135" s="53" t="s">
        <v>68</v>
      </c>
      <c r="E135" s="54">
        <f>[12]Provisional!M163</f>
        <v>6.1712520407600007</v>
      </c>
      <c r="F135" s="54">
        <f>[12]Provisional!N163</f>
        <v>5.2467804407620005</v>
      </c>
      <c r="G135" s="54">
        <f>[12]Provisional!O163</f>
        <v>4.5522175229409996</v>
      </c>
      <c r="H135" s="54">
        <f>[12]Provisional!P163</f>
        <v>4.1876756297300002</v>
      </c>
      <c r="I135" s="54">
        <f>[12]Provisional!Q163</f>
        <v>3.7831718101510003</v>
      </c>
      <c r="J135" s="103">
        <f>'[12]Published CSP'!AN163</f>
        <v>0</v>
      </c>
      <c r="K135" s="103">
        <f>'[12]Published CSP'!AO163</f>
        <v>0</v>
      </c>
      <c r="L135" s="103">
        <f>'[12]Published CSP'!AP163+'[12]NHB savings'!I150</f>
        <v>0</v>
      </c>
      <c r="M135" s="103">
        <f>'[12]Published CSP'!AQ163+'[12]NHB savings'!J150</f>
        <v>0</v>
      </c>
      <c r="N135" s="103">
        <f>'[12]Published CSP'!AR163+'[12]NHB savings'!K150</f>
        <v>0</v>
      </c>
    </row>
    <row r="136" spans="1:14" s="53" customFormat="1" ht="15" customHeight="1">
      <c r="A136" s="53" t="s">
        <v>732</v>
      </c>
      <c r="B136" s="53" t="s">
        <v>733</v>
      </c>
      <c r="C136" s="53" t="s">
        <v>730</v>
      </c>
      <c r="D136" s="53" t="s">
        <v>734</v>
      </c>
      <c r="E136" s="54">
        <f>[12]Provisional!M164</f>
        <v>142.388690381712</v>
      </c>
      <c r="F136" s="54">
        <f>[12]Provisional!N164</f>
        <v>119.248079012704</v>
      </c>
      <c r="G136" s="54">
        <f>[12]Provisional!O164</f>
        <v>101.96915092716401</v>
      </c>
      <c r="H136" s="54">
        <f>[12]Provisional!P164</f>
        <v>92.420044356750992</v>
      </c>
      <c r="I136" s="54">
        <f>[12]Provisional!Q164</f>
        <v>83.677316533485993</v>
      </c>
      <c r="J136" s="103">
        <f>'[12]Published CSP'!AN164</f>
        <v>0</v>
      </c>
      <c r="K136" s="103">
        <f>'[12]Published CSP'!AO164</f>
        <v>0</v>
      </c>
      <c r="L136" s="103">
        <f>'[12]Published CSP'!AP164+'[12]NHB savings'!I151</f>
        <v>0</v>
      </c>
      <c r="M136" s="103">
        <f>'[12]Published CSP'!AQ164+'[12]NHB savings'!J151</f>
        <v>0</v>
      </c>
      <c r="N136" s="103">
        <f>'[12]Published CSP'!AR164+'[12]NHB savings'!K151</f>
        <v>0</v>
      </c>
    </row>
    <row r="137" spans="1:14" s="53" customFormat="1" ht="15" customHeight="1">
      <c r="A137" s="53" t="s">
        <v>87</v>
      </c>
      <c r="B137" s="53" t="s">
        <v>88</v>
      </c>
      <c r="C137" s="53" t="s">
        <v>39</v>
      </c>
      <c r="D137" s="53" t="s">
        <v>89</v>
      </c>
      <c r="E137" s="54">
        <f>[12]Provisional!M165</f>
        <v>4.1567797974360001</v>
      </c>
      <c r="F137" s="54">
        <f>[12]Provisional!N165</f>
        <v>3.4683593819620002</v>
      </c>
      <c r="G137" s="54">
        <f>[12]Provisional!O165</f>
        <v>2.9509700151890002</v>
      </c>
      <c r="H137" s="54">
        <f>[12]Provisional!P165</f>
        <v>2.6788707888660004</v>
      </c>
      <c r="I137" s="54">
        <f>[12]Provisional!Q165</f>
        <v>2.3767431478580003</v>
      </c>
      <c r="J137" s="103">
        <f>'[12]Published CSP'!AN165</f>
        <v>0</v>
      </c>
      <c r="K137" s="103">
        <f>'[12]Published CSP'!AO165</f>
        <v>0</v>
      </c>
      <c r="L137" s="103">
        <f>'[12]Published CSP'!AP165+'[12]NHB savings'!I152</f>
        <v>0</v>
      </c>
      <c r="M137" s="103">
        <f>'[12]Published CSP'!AQ165+'[12]NHB savings'!J152</f>
        <v>0</v>
      </c>
      <c r="N137" s="103">
        <f>'[12]Published CSP'!AR165+'[12]NHB savings'!K152</f>
        <v>0</v>
      </c>
    </row>
    <row r="138" spans="1:14" s="53" customFormat="1" ht="15" customHeight="1">
      <c r="A138" s="53" t="s">
        <v>165</v>
      </c>
      <c r="B138" s="53" t="s">
        <v>166</v>
      </c>
      <c r="C138" s="53" t="s">
        <v>39</v>
      </c>
      <c r="D138" s="53" t="s">
        <v>167</v>
      </c>
      <c r="E138" s="54">
        <f>[12]Provisional!M166</f>
        <v>4.7112845590329995</v>
      </c>
      <c r="F138" s="54">
        <f>[12]Provisional!N166</f>
        <v>3.9391180439310003</v>
      </c>
      <c r="G138" s="54">
        <f>[12]Provisional!O166</f>
        <v>3.3588946138670002</v>
      </c>
      <c r="H138" s="54">
        <f>[12]Provisional!P166</f>
        <v>3.0540848862350001</v>
      </c>
      <c r="I138" s="54">
        <f>[12]Provisional!Q166</f>
        <v>2.7157590634819999</v>
      </c>
      <c r="J138" s="103">
        <f>'[12]Published CSP'!AN166</f>
        <v>0</v>
      </c>
      <c r="K138" s="103">
        <f>'[12]Published CSP'!AO166</f>
        <v>0</v>
      </c>
      <c r="L138" s="103">
        <f>'[12]Published CSP'!AP166+'[12]NHB savings'!I153</f>
        <v>0</v>
      </c>
      <c r="M138" s="103">
        <f>'[12]Published CSP'!AQ166+'[12]NHB savings'!J153</f>
        <v>0</v>
      </c>
      <c r="N138" s="103">
        <f>'[12]Published CSP'!AR166+'[12]NHB savings'!K153</f>
        <v>0</v>
      </c>
    </row>
    <row r="139" spans="1:14" s="53" customFormat="1" ht="15" customHeight="1">
      <c r="A139" s="53" t="s">
        <v>282</v>
      </c>
      <c r="B139" s="53" t="s">
        <v>283</v>
      </c>
      <c r="C139" s="53" t="s">
        <v>39</v>
      </c>
      <c r="D139" s="53" t="s">
        <v>284</v>
      </c>
      <c r="E139" s="54">
        <f>[12]Provisional!M167</f>
        <v>8.134990002008001</v>
      </c>
      <c r="F139" s="54">
        <f>[12]Provisional!N167</f>
        <v>7.2545947316620003</v>
      </c>
      <c r="G139" s="54">
        <f>[12]Provisional!O167</f>
        <v>6.5933607393949991</v>
      </c>
      <c r="H139" s="54">
        <f>[12]Provisional!P167</f>
        <v>6.2469859723659997</v>
      </c>
      <c r="I139" s="54">
        <f>[12]Provisional!Q167</f>
        <v>5.8628877126859997</v>
      </c>
      <c r="J139" s="103">
        <f>'[12]Published CSP'!AN167</f>
        <v>0</v>
      </c>
      <c r="K139" s="103">
        <f>'[12]Published CSP'!AO167</f>
        <v>0</v>
      </c>
      <c r="L139" s="103">
        <f>'[12]Published CSP'!AP167+'[12]NHB savings'!I154</f>
        <v>0</v>
      </c>
      <c r="M139" s="103">
        <f>'[12]Published CSP'!AQ167+'[12]NHB savings'!J154</f>
        <v>0</v>
      </c>
      <c r="N139" s="103">
        <f>'[12]Published CSP'!AR167+'[12]NHB savings'!K154</f>
        <v>0</v>
      </c>
    </row>
    <row r="140" spans="1:14" s="53" customFormat="1" ht="15" customHeight="1">
      <c r="A140" s="53" t="s">
        <v>510</v>
      </c>
      <c r="B140" s="53" t="s">
        <v>511</v>
      </c>
      <c r="C140" s="53" t="s">
        <v>512</v>
      </c>
      <c r="D140" s="53" t="s">
        <v>513</v>
      </c>
      <c r="E140" s="54">
        <f>[12]Provisional!M168</f>
        <v>59.801877591502006</v>
      </c>
      <c r="F140" s="54">
        <f>[12]Provisional!N168</f>
        <v>56.475758999789996</v>
      </c>
      <c r="G140" s="54">
        <f>[12]Provisional!O168</f>
        <v>52.453925487511</v>
      </c>
      <c r="H140" s="54">
        <f>[12]Provisional!P168</f>
        <v>50.818655506230996</v>
      </c>
      <c r="I140" s="54">
        <f>[12]Provisional!Q168</f>
        <v>50.233448241825997</v>
      </c>
      <c r="J140" s="103">
        <f>'[12]Published CSP'!AN168</f>
        <v>0</v>
      </c>
      <c r="K140" s="103">
        <f>'[12]Published CSP'!AO168</f>
        <v>0</v>
      </c>
      <c r="L140" s="103">
        <f>'[12]Published CSP'!AP168+'[12]NHB savings'!I155</f>
        <v>0</v>
      </c>
      <c r="M140" s="103">
        <f>'[12]Published CSP'!AQ168+'[12]NHB savings'!J155</f>
        <v>0</v>
      </c>
      <c r="N140" s="103">
        <f>'[12]Published CSP'!AR168+'[12]NHB savings'!K155</f>
        <v>0</v>
      </c>
    </row>
    <row r="141" spans="1:14" s="53" customFormat="1" ht="15" customHeight="1">
      <c r="A141" s="53" t="s">
        <v>631</v>
      </c>
      <c r="B141" s="53" t="s">
        <v>632</v>
      </c>
      <c r="C141" s="53" t="s">
        <v>1352</v>
      </c>
      <c r="D141" s="53" t="s">
        <v>633</v>
      </c>
      <c r="E141" s="54">
        <f>[12]Provisional!M169</f>
        <v>143.382361535261</v>
      </c>
      <c r="F141" s="54">
        <f>[12]Provisional!N169</f>
        <v>129.52732829635499</v>
      </c>
      <c r="G141" s="54">
        <f>[12]Provisional!O169</f>
        <v>119.360049506235</v>
      </c>
      <c r="H141" s="54">
        <f>[12]Provisional!P169</f>
        <v>113.81736203615202</v>
      </c>
      <c r="I141" s="54">
        <f>[12]Provisional!Q169</f>
        <v>108.48537934148399</v>
      </c>
      <c r="J141" s="103">
        <f>'[12]Published CSP'!AN169</f>
        <v>0</v>
      </c>
      <c r="K141" s="103">
        <f>'[12]Published CSP'!AO169</f>
        <v>0</v>
      </c>
      <c r="L141" s="103">
        <f>'[12]Published CSP'!AP169+'[12]NHB savings'!I156</f>
        <v>0</v>
      </c>
      <c r="M141" s="103">
        <f>'[12]Published CSP'!AQ169+'[12]NHB savings'!J156</f>
        <v>0</v>
      </c>
      <c r="N141" s="103">
        <f>'[12]Published CSP'!AR169+'[12]NHB savings'!K156</f>
        <v>0</v>
      </c>
    </row>
    <row r="142" spans="1:14" s="53" customFormat="1" ht="15" customHeight="1">
      <c r="A142" s="53" t="s">
        <v>447</v>
      </c>
      <c r="B142" s="53" t="s">
        <v>448</v>
      </c>
      <c r="C142" s="53" t="s">
        <v>39</v>
      </c>
      <c r="D142" s="53" t="s">
        <v>449</v>
      </c>
      <c r="E142" s="54">
        <f>[12]Provisional!M170</f>
        <v>4.737871338223</v>
      </c>
      <c r="F142" s="54">
        <f>[12]Provisional!N170</f>
        <v>3.7768897597910001</v>
      </c>
      <c r="G142" s="54">
        <f>[12]Provisional!O170</f>
        <v>3.0542655027349999</v>
      </c>
      <c r="H142" s="54">
        <f>[12]Provisional!P170</f>
        <v>2.822846074713</v>
      </c>
      <c r="I142" s="54">
        <f>[12]Provisional!Q170</f>
        <v>2.2492258753329999</v>
      </c>
      <c r="J142" s="103">
        <f>'[12]Published CSP'!AN170</f>
        <v>0</v>
      </c>
      <c r="K142" s="103">
        <f>'[12]Published CSP'!AO170</f>
        <v>0</v>
      </c>
      <c r="L142" s="103">
        <f>'[12]Published CSP'!AP170+'[12]NHB savings'!I157</f>
        <v>0</v>
      </c>
      <c r="M142" s="103">
        <f>'[12]Published CSP'!AQ170+'[12]NHB savings'!J157</f>
        <v>0</v>
      </c>
      <c r="N142" s="103">
        <f>'[12]Published CSP'!AR170+'[12]NHB savings'!K157</f>
        <v>0</v>
      </c>
    </row>
    <row r="143" spans="1:14" s="53" customFormat="1" ht="15" customHeight="1">
      <c r="A143" s="53" t="s">
        <v>634</v>
      </c>
      <c r="B143" s="53" t="s">
        <v>635</v>
      </c>
      <c r="C143" s="53" t="s">
        <v>1352</v>
      </c>
      <c r="D143" s="53" t="s">
        <v>636</v>
      </c>
      <c r="E143" s="54">
        <f>[12]Provisional!M171</f>
        <v>187.31664392209299</v>
      </c>
      <c r="F143" s="54">
        <f>[12]Provisional!N171</f>
        <v>170.75900987035601</v>
      </c>
      <c r="G143" s="54">
        <f>[12]Provisional!O171</f>
        <v>158.59757196753199</v>
      </c>
      <c r="H143" s="54">
        <f>[12]Provisional!P171</f>
        <v>152.01453625443699</v>
      </c>
      <c r="I143" s="54">
        <f>[12]Provisional!Q171</f>
        <v>145.630221255386</v>
      </c>
      <c r="J143" s="103">
        <f>'[12]Published CSP'!AN171</f>
        <v>0</v>
      </c>
      <c r="K143" s="103">
        <f>'[12]Published CSP'!AO171</f>
        <v>0</v>
      </c>
      <c r="L143" s="103">
        <f>'[12]Published CSP'!AP171+'[12]NHB savings'!I158</f>
        <v>0</v>
      </c>
      <c r="M143" s="103">
        <f>'[12]Published CSP'!AQ171+'[12]NHB savings'!J158</f>
        <v>0</v>
      </c>
      <c r="N143" s="103">
        <f>'[12]Published CSP'!AR171+'[12]NHB savings'!K158</f>
        <v>0</v>
      </c>
    </row>
    <row r="144" spans="1:14" s="53" customFormat="1" ht="15" customHeight="1">
      <c r="A144" s="53" t="s">
        <v>960</v>
      </c>
      <c r="B144" s="53" t="s">
        <v>961</v>
      </c>
      <c r="C144" s="53" t="s">
        <v>726</v>
      </c>
      <c r="D144" s="53" t="s">
        <v>962</v>
      </c>
      <c r="E144" s="54">
        <f>[12]Provisional!M172</f>
        <v>61.819630915453004</v>
      </c>
      <c r="F144" s="54">
        <f>[12]Provisional!N172</f>
        <v>55.292191519767997</v>
      </c>
      <c r="G144" s="54">
        <f>[12]Provisional!O172</f>
        <v>50.506603774879004</v>
      </c>
      <c r="H144" s="54">
        <f>[12]Provisional!P172</f>
        <v>47.882711568432001</v>
      </c>
      <c r="I144" s="54">
        <f>[12]Provisional!Q172</f>
        <v>45.377979217891003</v>
      </c>
      <c r="J144" s="103">
        <f>'[12]Published CSP'!AN172</f>
        <v>0</v>
      </c>
      <c r="K144" s="103">
        <f>'[12]Published CSP'!AO172</f>
        <v>0</v>
      </c>
      <c r="L144" s="103">
        <f>'[12]Published CSP'!AP172+'[12]NHB savings'!I159</f>
        <v>0</v>
      </c>
      <c r="M144" s="103">
        <f>'[12]Published CSP'!AQ172+'[12]NHB savings'!J159</f>
        <v>0</v>
      </c>
      <c r="N144" s="103">
        <f>'[12]Published CSP'!AR172+'[12]NHB savings'!K159</f>
        <v>0</v>
      </c>
    </row>
    <row r="145" spans="1:14" s="53" customFormat="1" ht="15" customHeight="1">
      <c r="A145" s="53" t="s">
        <v>327</v>
      </c>
      <c r="B145" s="53" t="s">
        <v>328</v>
      </c>
      <c r="C145" s="53" t="s">
        <v>39</v>
      </c>
      <c r="D145" s="53" t="s">
        <v>329</v>
      </c>
      <c r="E145" s="54">
        <f>[12]Provisional!M173</f>
        <v>3.4107561973970002</v>
      </c>
      <c r="F145" s="54">
        <f>[12]Provisional!N173</f>
        <v>2.9313048890109998</v>
      </c>
      <c r="G145" s="54">
        <f>[12]Provisional!O173</f>
        <v>2.5712031263330002</v>
      </c>
      <c r="H145" s="54">
        <f>[12]Provisional!P173</f>
        <v>2.3825621698430002</v>
      </c>
      <c r="I145" s="54">
        <f>[12]Provisional!Q173</f>
        <v>2.1733732929539999</v>
      </c>
      <c r="J145" s="103">
        <f>'[12]Published CSP'!AN173</f>
        <v>0.12033419733239828</v>
      </c>
      <c r="K145" s="103">
        <f>'[12]Published CSP'!AO173</f>
        <v>0.62496147646826217</v>
      </c>
      <c r="L145" s="103">
        <f>'[12]Published CSP'!AP173+'[12]NHB savings'!I160</f>
        <v>0.5046272791358638</v>
      </c>
      <c r="M145" s="103">
        <f>'[12]Published CSP'!AQ173+'[12]NHB savings'!J160</f>
        <v>0.38817483010451059</v>
      </c>
      <c r="N145" s="103">
        <f>'[12]Published CSP'!AR173+'[12]NHB savings'!K160</f>
        <v>0.5046272791358638</v>
      </c>
    </row>
    <row r="146" spans="1:14" s="53" customFormat="1" ht="15" customHeight="1">
      <c r="A146" s="53" t="s">
        <v>637</v>
      </c>
      <c r="B146" s="53" t="s">
        <v>638</v>
      </c>
      <c r="C146" s="53" t="s">
        <v>1352</v>
      </c>
      <c r="D146" s="53" t="s">
        <v>639</v>
      </c>
      <c r="E146" s="54">
        <f>[12]Provisional!M174</f>
        <v>105.64005305644099</v>
      </c>
      <c r="F146" s="54">
        <f>[12]Provisional!N174</f>
        <v>95.062281545187005</v>
      </c>
      <c r="G146" s="54">
        <f>[12]Provisional!O174</f>
        <v>87.264033253109005</v>
      </c>
      <c r="H146" s="54">
        <f>[12]Provisional!P174</f>
        <v>83.050924598067013</v>
      </c>
      <c r="I146" s="54">
        <f>[12]Provisional!Q174</f>
        <v>78.875518083051986</v>
      </c>
      <c r="J146" s="103">
        <f>'[12]Published CSP'!AN174</f>
        <v>0</v>
      </c>
      <c r="K146" s="103">
        <f>'[12]Published CSP'!AO174</f>
        <v>0</v>
      </c>
      <c r="L146" s="103">
        <f>'[12]Published CSP'!AP174+'[12]NHB savings'!I161</f>
        <v>0</v>
      </c>
      <c r="M146" s="103">
        <f>'[12]Published CSP'!AQ174+'[12]NHB savings'!J161</f>
        <v>0</v>
      </c>
      <c r="N146" s="103">
        <f>'[12]Published CSP'!AR174+'[12]NHB savings'!K161</f>
        <v>0</v>
      </c>
    </row>
    <row r="147" spans="1:14" s="53" customFormat="1" ht="15" customHeight="1">
      <c r="A147" s="53" t="s">
        <v>924</v>
      </c>
      <c r="B147" s="53" t="s">
        <v>925</v>
      </c>
      <c r="C147" s="53" t="s">
        <v>730</v>
      </c>
      <c r="D147" s="53" t="s">
        <v>926</v>
      </c>
      <c r="E147" s="54">
        <f>[12]Provisional!M175</f>
        <v>238.147609461152</v>
      </c>
      <c r="F147" s="54">
        <f>[12]Provisional!N175</f>
        <v>190.81843090398701</v>
      </c>
      <c r="G147" s="54">
        <f>[12]Provisional!O175</f>
        <v>156.16071268423198</v>
      </c>
      <c r="H147" s="54">
        <f>[12]Provisional!P175</f>
        <v>136.68645622194302</v>
      </c>
      <c r="I147" s="54">
        <f>[12]Provisional!Q175</f>
        <v>118.409757507999</v>
      </c>
      <c r="J147" s="103">
        <f>'[12]Published CSP'!AN175</f>
        <v>0</v>
      </c>
      <c r="K147" s="103">
        <f>'[12]Published CSP'!AO175</f>
        <v>0</v>
      </c>
      <c r="L147" s="103">
        <f>'[12]Published CSP'!AP175+'[12]NHB savings'!I162</f>
        <v>0</v>
      </c>
      <c r="M147" s="103">
        <f>'[12]Published CSP'!AQ175+'[12]NHB savings'!J162</f>
        <v>0</v>
      </c>
      <c r="N147" s="103">
        <f>'[12]Published CSP'!AR175+'[12]NHB savings'!K162</f>
        <v>0</v>
      </c>
    </row>
    <row r="148" spans="1:14" s="53" customFormat="1" ht="15" customHeight="1">
      <c r="A148" s="53" t="s">
        <v>1134</v>
      </c>
      <c r="B148" s="53" t="s">
        <v>1135</v>
      </c>
      <c r="C148" s="53" t="s">
        <v>1357</v>
      </c>
      <c r="D148" s="53" t="s">
        <v>1226</v>
      </c>
      <c r="E148" s="54">
        <f>[12]Provisional!M176</f>
        <v>28.020304314396999</v>
      </c>
      <c r="F148" s="54">
        <f>[12]Provisional!N176</f>
        <v>25.85753983144</v>
      </c>
      <c r="G148" s="54">
        <f>[12]Provisional!O176</f>
        <v>23.238109515571999</v>
      </c>
      <c r="H148" s="54">
        <f>[12]Provisional!P176</f>
        <v>22.159040258411999</v>
      </c>
      <c r="I148" s="54">
        <f>[12]Provisional!Q176</f>
        <v>21.756088020019</v>
      </c>
      <c r="J148" s="103">
        <f>'[12]Published CSP'!AN176</f>
        <v>0</v>
      </c>
      <c r="K148" s="103">
        <f>'[12]Published CSP'!AO176</f>
        <v>0</v>
      </c>
      <c r="L148" s="103">
        <f>'[12]Published CSP'!AP176+'[12]NHB savings'!I163</f>
        <v>0</v>
      </c>
      <c r="M148" s="103">
        <f>'[12]Published CSP'!AQ176+'[12]NHB savings'!J163</f>
        <v>0</v>
      </c>
      <c r="N148" s="103">
        <f>'[12]Published CSP'!AR176+'[12]NHB savings'!K163</f>
        <v>0</v>
      </c>
    </row>
    <row r="149" spans="1:14" s="53" customFormat="1" ht="15" customHeight="1">
      <c r="A149" s="53" t="s">
        <v>237</v>
      </c>
      <c r="B149" s="53" t="s">
        <v>238</v>
      </c>
      <c r="C149" s="53" t="s">
        <v>39</v>
      </c>
      <c r="D149" s="53" t="s">
        <v>239</v>
      </c>
      <c r="E149" s="54">
        <f>[12]Provisional!M177</f>
        <v>3.006635670453</v>
      </c>
      <c r="F149" s="54">
        <f>[12]Provisional!N177</f>
        <v>2.4056680869829998</v>
      </c>
      <c r="G149" s="54">
        <f>[12]Provisional!O177</f>
        <v>1.953720030258</v>
      </c>
      <c r="H149" s="54">
        <f>[12]Provisional!P177</f>
        <v>1.7151399281649999</v>
      </c>
      <c r="I149" s="54">
        <f>[12]Provisional!Q177</f>
        <v>1.4499027877970003</v>
      </c>
      <c r="J149" s="103">
        <f>'[12]Published CSP'!AN177</f>
        <v>2.5699568726999699E-2</v>
      </c>
      <c r="K149" s="103">
        <f>'[12]Published CSP'!AO177</f>
        <v>0.133471953711192</v>
      </c>
      <c r="L149" s="103">
        <f>'[12]Published CSP'!AP177+'[12]NHB savings'!I164</f>
        <v>0.10777238498419231</v>
      </c>
      <c r="M149" s="103">
        <f>'[12]Published CSP'!AQ177+'[12]NHB savings'!J164</f>
        <v>8.2901834603224853E-2</v>
      </c>
      <c r="N149" s="103">
        <f>'[12]Published CSP'!AR177+'[12]NHB savings'!K164</f>
        <v>0.10777238498419231</v>
      </c>
    </row>
    <row r="150" spans="1:14" s="53" customFormat="1" ht="15" customHeight="1">
      <c r="A150" s="53" t="s">
        <v>688</v>
      </c>
      <c r="B150" s="53" t="s">
        <v>689</v>
      </c>
      <c r="C150" s="53" t="s">
        <v>1351</v>
      </c>
      <c r="D150" s="53" t="s">
        <v>690</v>
      </c>
      <c r="E150" s="54">
        <f>[12]Provisional!M178</f>
        <v>140.80845626038501</v>
      </c>
      <c r="F150" s="54">
        <f>[12]Provisional!N178</f>
        <v>126.02357012640999</v>
      </c>
      <c r="G150" s="54">
        <f>[12]Provisional!O178</f>
        <v>115.156659697495</v>
      </c>
      <c r="H150" s="54">
        <f>[12]Provisional!P178</f>
        <v>109.232458877997</v>
      </c>
      <c r="I150" s="54">
        <f>[12]Provisional!Q178</f>
        <v>103.48211760890601</v>
      </c>
      <c r="J150" s="103">
        <f>'[12]Published CSP'!AN178</f>
        <v>0</v>
      </c>
      <c r="K150" s="103">
        <f>'[12]Published CSP'!AO178</f>
        <v>0</v>
      </c>
      <c r="L150" s="103">
        <f>'[12]Published CSP'!AP178+'[12]NHB savings'!I165</f>
        <v>0</v>
      </c>
      <c r="M150" s="103">
        <f>'[12]Published CSP'!AQ178+'[12]NHB savings'!J165</f>
        <v>0</v>
      </c>
      <c r="N150" s="103">
        <f>'[12]Published CSP'!AR178+'[12]NHB savings'!K165</f>
        <v>0</v>
      </c>
    </row>
    <row r="151" spans="1:14" s="53" customFormat="1" ht="15" customHeight="1">
      <c r="A151" s="53" t="s">
        <v>42</v>
      </c>
      <c r="B151" s="53" t="s">
        <v>43</v>
      </c>
      <c r="C151" s="53" t="s">
        <v>39</v>
      </c>
      <c r="D151" s="53" t="s">
        <v>44</v>
      </c>
      <c r="E151" s="54">
        <f>[12]Provisional!M179</f>
        <v>4.9792768769449998</v>
      </c>
      <c r="F151" s="54">
        <f>[12]Provisional!N179</f>
        <v>4.1429780281620001</v>
      </c>
      <c r="G151" s="54">
        <f>[12]Provisional!O179</f>
        <v>3.5145005605650002</v>
      </c>
      <c r="H151" s="54">
        <f>[12]Provisional!P179</f>
        <v>3.1841412468670005</v>
      </c>
      <c r="I151" s="54">
        <f>[12]Provisional!Q179</f>
        <v>2.817383237644</v>
      </c>
      <c r="J151" s="103">
        <f>'[12]Published CSP'!AN179</f>
        <v>0</v>
      </c>
      <c r="K151" s="103">
        <f>'[12]Published CSP'!AO179</f>
        <v>0</v>
      </c>
      <c r="L151" s="103">
        <f>'[12]Published CSP'!AP179+'[12]NHB savings'!I166</f>
        <v>0</v>
      </c>
      <c r="M151" s="103">
        <f>'[12]Published CSP'!AQ179+'[12]NHB savings'!J166</f>
        <v>0</v>
      </c>
      <c r="N151" s="103">
        <f>'[12]Published CSP'!AR179+'[12]NHB savings'!K166</f>
        <v>0</v>
      </c>
    </row>
    <row r="152" spans="1:14" s="53" customFormat="1" ht="15" customHeight="1">
      <c r="A152" s="53" t="s">
        <v>852</v>
      </c>
      <c r="B152" s="53" t="s">
        <v>853</v>
      </c>
      <c r="C152" s="53" t="s">
        <v>39</v>
      </c>
      <c r="D152" s="53" t="s">
        <v>854</v>
      </c>
      <c r="E152" s="54">
        <f>[12]Provisional!M180</f>
        <v>6.3961629821789998</v>
      </c>
      <c r="F152" s="54">
        <f>[12]Provisional!N180</f>
        <v>4.9684651168730003</v>
      </c>
      <c r="G152" s="54">
        <f>[12]Provisional!O180</f>
        <v>3.8944704538599999</v>
      </c>
      <c r="H152" s="54">
        <f>[12]Provisional!P180</f>
        <v>3.6074932378989999</v>
      </c>
      <c r="I152" s="54">
        <f>[12]Provisional!Q180</f>
        <v>2.6947424129719999</v>
      </c>
      <c r="J152" s="103">
        <f>'[12]Published CSP'!AN180</f>
        <v>4.6008937341487789E-2</v>
      </c>
      <c r="K152" s="103">
        <f>'[12]Published CSP'!AO180</f>
        <v>0.23894964232192045</v>
      </c>
      <c r="L152" s="103">
        <f>'[12]Published CSP'!AP180+'[12]NHB savings'!I167</f>
        <v>0.19294070498043267</v>
      </c>
      <c r="M152" s="103">
        <f>'[12]Published CSP'!AQ180+'[12]NHB savings'!J167</f>
        <v>0.14841592690802513</v>
      </c>
      <c r="N152" s="103">
        <f>'[12]Published CSP'!AR180+'[12]NHB savings'!K167</f>
        <v>0.19294070498043267</v>
      </c>
    </row>
    <row r="153" spans="1:14" s="53" customFormat="1" ht="15" customHeight="1">
      <c r="A153" s="53" t="s">
        <v>691</v>
      </c>
      <c r="B153" s="53" t="s">
        <v>692</v>
      </c>
      <c r="C153" s="53" t="s">
        <v>1351</v>
      </c>
      <c r="D153" s="53" t="s">
        <v>693</v>
      </c>
      <c r="E153" s="54">
        <f>[12]Provisional!M181</f>
        <v>69.338442526611004</v>
      </c>
      <c r="F153" s="54">
        <f>[12]Provisional!N181</f>
        <v>58.24582063106601</v>
      </c>
      <c r="G153" s="54">
        <f>[12]Provisional!O181</f>
        <v>50.070859788871999</v>
      </c>
      <c r="H153" s="54">
        <f>[12]Provisional!P181</f>
        <v>45.575841171918995</v>
      </c>
      <c r="I153" s="54">
        <f>[12]Provisional!Q181</f>
        <v>41.163780522631001</v>
      </c>
      <c r="J153" s="103">
        <f>'[12]Published CSP'!AN181</f>
        <v>0</v>
      </c>
      <c r="K153" s="103">
        <f>'[12]Published CSP'!AO181</f>
        <v>0</v>
      </c>
      <c r="L153" s="103">
        <f>'[12]Published CSP'!AP181+'[12]NHB savings'!I168</f>
        <v>0</v>
      </c>
      <c r="M153" s="103">
        <f>'[12]Published CSP'!AQ181+'[12]NHB savings'!J168</f>
        <v>0</v>
      </c>
      <c r="N153" s="103">
        <f>'[12]Published CSP'!AR181+'[12]NHB savings'!K168</f>
        <v>0</v>
      </c>
    </row>
    <row r="154" spans="1:14" s="53" customFormat="1" ht="15" customHeight="1">
      <c r="A154" s="53" t="s">
        <v>90</v>
      </c>
      <c r="B154" s="53" t="s">
        <v>91</v>
      </c>
      <c r="C154" s="53" t="s">
        <v>39</v>
      </c>
      <c r="D154" s="53" t="s">
        <v>92</v>
      </c>
      <c r="E154" s="54">
        <f>[12]Provisional!M182</f>
        <v>2.4296491510959997</v>
      </c>
      <c r="F154" s="54">
        <f>[12]Provisional!N182</f>
        <v>1.826590132522</v>
      </c>
      <c r="G154" s="54">
        <f>[12]Provisional!O182</f>
        <v>1.3727991750819999</v>
      </c>
      <c r="H154" s="54">
        <f>[12]Provisional!P182</f>
        <v>1.3321780777710002</v>
      </c>
      <c r="I154" s="54">
        <f>[12]Provisional!Q182</f>
        <v>0.86482267532399992</v>
      </c>
      <c r="J154" s="103">
        <f>'[12]Published CSP'!AN182</f>
        <v>0</v>
      </c>
      <c r="K154" s="103">
        <f>'[12]Published CSP'!AO182</f>
        <v>0</v>
      </c>
      <c r="L154" s="103">
        <f>'[12]Published CSP'!AP182+'[12]NHB savings'!I169</f>
        <v>0</v>
      </c>
      <c r="M154" s="103">
        <f>'[12]Published CSP'!AQ182+'[12]NHB savings'!J169</f>
        <v>0</v>
      </c>
      <c r="N154" s="103">
        <f>'[12]Published CSP'!AR182+'[12]NHB savings'!K169</f>
        <v>0</v>
      </c>
    </row>
    <row r="155" spans="1:14" s="53" customFormat="1" ht="15" customHeight="1">
      <c r="A155" s="53" t="s">
        <v>825</v>
      </c>
      <c r="B155" s="53" t="s">
        <v>826</v>
      </c>
      <c r="C155" s="53" t="s">
        <v>726</v>
      </c>
      <c r="D155" s="53" t="s">
        <v>827</v>
      </c>
      <c r="E155" s="54">
        <f>[12]Provisional!M183</f>
        <v>49.579050282632004</v>
      </c>
      <c r="F155" s="54">
        <f>[12]Provisional!N183</f>
        <v>44.280618885491997</v>
      </c>
      <c r="G155" s="54">
        <f>[12]Provisional!O183</f>
        <v>40.392310435205999</v>
      </c>
      <c r="H155" s="54">
        <f>[12]Provisional!P183</f>
        <v>38.262556986657998</v>
      </c>
      <c r="I155" s="54">
        <f>[12]Provisional!Q183</f>
        <v>36.217435551041007</v>
      </c>
      <c r="J155" s="103">
        <f>'[12]Published CSP'!AN183</f>
        <v>0</v>
      </c>
      <c r="K155" s="103">
        <f>'[12]Published CSP'!AO183</f>
        <v>0</v>
      </c>
      <c r="L155" s="103">
        <f>'[12]Published CSP'!AP183+'[12]NHB savings'!I170</f>
        <v>0</v>
      </c>
      <c r="M155" s="103">
        <f>'[12]Published CSP'!AQ183+'[12]NHB savings'!J170</f>
        <v>0</v>
      </c>
      <c r="N155" s="103">
        <f>'[12]Published CSP'!AR183+'[12]NHB savings'!K170</f>
        <v>0</v>
      </c>
    </row>
    <row r="156" spans="1:14" s="53" customFormat="1" ht="15" customHeight="1">
      <c r="A156" s="53" t="s">
        <v>1086</v>
      </c>
      <c r="B156" s="53" t="s">
        <v>1087</v>
      </c>
      <c r="C156" s="53" t="s">
        <v>39</v>
      </c>
      <c r="D156" s="53" t="s">
        <v>1088</v>
      </c>
      <c r="E156" s="54">
        <f>[12]Provisional!M184</f>
        <v>7.2970690458549994</v>
      </c>
      <c r="F156" s="54">
        <f>[12]Provisional!N184</f>
        <v>6.3308612703579996</v>
      </c>
      <c r="G156" s="54">
        <f>[12]Provisional!O184</f>
        <v>5.6049058766739996</v>
      </c>
      <c r="H156" s="54">
        <f>[12]Provisional!P184</f>
        <v>5.2237749574970005</v>
      </c>
      <c r="I156" s="54">
        <f>[12]Provisional!Q184</f>
        <v>4.8008223381470003</v>
      </c>
      <c r="J156" s="103">
        <f>'[12]Published CSP'!AN184</f>
        <v>0</v>
      </c>
      <c r="K156" s="103">
        <f>'[12]Published CSP'!AO184</f>
        <v>0</v>
      </c>
      <c r="L156" s="103">
        <f>'[12]Published CSP'!AP184+'[12]NHB savings'!I171</f>
        <v>0</v>
      </c>
      <c r="M156" s="103">
        <f>'[12]Published CSP'!AQ184+'[12]NHB savings'!J171</f>
        <v>0</v>
      </c>
      <c r="N156" s="103">
        <f>'[12]Published CSP'!AR184+'[12]NHB savings'!K171</f>
        <v>0</v>
      </c>
    </row>
    <row r="157" spans="1:14" s="53" customFormat="1" ht="15" customHeight="1">
      <c r="A157" s="53" t="s">
        <v>93</v>
      </c>
      <c r="B157" s="53" t="s">
        <v>94</v>
      </c>
      <c r="C157" s="53" t="s">
        <v>39</v>
      </c>
      <c r="D157" s="53" t="s">
        <v>95</v>
      </c>
      <c r="E157" s="54">
        <f>[12]Provisional!M185</f>
        <v>5.5820183049259997</v>
      </c>
      <c r="F157" s="54">
        <f>[12]Provisional!N185</f>
        <v>4.6203563949739994</v>
      </c>
      <c r="G157" s="54">
        <f>[12]Provisional!O185</f>
        <v>3.8975060461450002</v>
      </c>
      <c r="H157" s="54">
        <f>[12]Provisional!P185</f>
        <v>3.517027030685</v>
      </c>
      <c r="I157" s="54">
        <f>[12]Provisional!Q185</f>
        <v>3.0944398000679998</v>
      </c>
      <c r="J157" s="103">
        <f>'[12]Published CSP'!AN185</f>
        <v>0</v>
      </c>
      <c r="K157" s="103">
        <f>'[12]Published CSP'!AO185</f>
        <v>0</v>
      </c>
      <c r="L157" s="103">
        <f>'[12]Published CSP'!AP185+'[12]NHB savings'!I172</f>
        <v>0</v>
      </c>
      <c r="M157" s="103">
        <f>'[12]Published CSP'!AQ185+'[12]NHB savings'!J172</f>
        <v>0</v>
      </c>
      <c r="N157" s="103">
        <f>'[12]Published CSP'!AR185+'[12]NHB savings'!K172</f>
        <v>0</v>
      </c>
    </row>
    <row r="158" spans="1:14" s="53" customFormat="1" ht="15" customHeight="1">
      <c r="A158" s="53" t="s">
        <v>694</v>
      </c>
      <c r="B158" s="53" t="s">
        <v>695</v>
      </c>
      <c r="C158" s="53" t="s">
        <v>1351</v>
      </c>
      <c r="D158" s="53" t="s">
        <v>696</v>
      </c>
      <c r="E158" s="54">
        <f>[12]Provisional!M186</f>
        <v>63.327849438588004</v>
      </c>
      <c r="F158" s="54">
        <f>[12]Provisional!N186</f>
        <v>52.516359943190999</v>
      </c>
      <c r="G158" s="54">
        <f>[12]Provisional!O186</f>
        <v>44.555836617499999</v>
      </c>
      <c r="H158" s="54">
        <f>[12]Provisional!P186</f>
        <v>40.157641620306002</v>
      </c>
      <c r="I158" s="54">
        <f>[12]Provisional!Q186</f>
        <v>35.871120051177996</v>
      </c>
      <c r="J158" s="103">
        <f>'[12]Published CSP'!AN186</f>
        <v>0</v>
      </c>
      <c r="K158" s="103">
        <f>'[12]Published CSP'!AO186</f>
        <v>0</v>
      </c>
      <c r="L158" s="103">
        <f>'[12]Published CSP'!AP186+'[12]NHB savings'!I173</f>
        <v>0</v>
      </c>
      <c r="M158" s="103">
        <f>'[12]Published CSP'!AQ186+'[12]NHB savings'!J173</f>
        <v>0</v>
      </c>
      <c r="N158" s="103">
        <f>'[12]Published CSP'!AR186+'[12]NHB savings'!K173</f>
        <v>0</v>
      </c>
    </row>
    <row r="159" spans="1:14" s="53" customFormat="1" ht="15" customHeight="1">
      <c r="A159" s="53" t="s">
        <v>1155</v>
      </c>
      <c r="B159" s="53" t="s">
        <v>1156</v>
      </c>
      <c r="C159" s="53" t="s">
        <v>1357</v>
      </c>
      <c r="D159" s="53" t="s">
        <v>1235</v>
      </c>
      <c r="E159" s="54">
        <f>[12]Provisional!M187</f>
        <v>10.696801143793</v>
      </c>
      <c r="F159" s="54">
        <f>[12]Provisional!N187</f>
        <v>9.6695550605280012</v>
      </c>
      <c r="G159" s="54">
        <f>[12]Provisional!O187</f>
        <v>8.4245643689329999</v>
      </c>
      <c r="H159" s="54">
        <f>[12]Provisional!P187</f>
        <v>7.9089429710660006</v>
      </c>
      <c r="I159" s="54">
        <f>[12]Provisional!Q187</f>
        <v>7.7131447580810004</v>
      </c>
      <c r="J159" s="103">
        <f>'[12]Published CSP'!AN187</f>
        <v>2.0881922420577695E-2</v>
      </c>
      <c r="K159" s="103">
        <f>'[12]Published CSP'!AO187</f>
        <v>0.10845127450687127</v>
      </c>
      <c r="L159" s="103">
        <f>'[12]Published CSP'!AP187+'[12]NHB savings'!I174</f>
        <v>8.7569352086293573E-2</v>
      </c>
      <c r="M159" s="103">
        <f>'[12]Published CSP'!AQ187+'[12]NHB savings'!J174</f>
        <v>6.7361040066379677E-2</v>
      </c>
      <c r="N159" s="103">
        <f>'[12]Published CSP'!AR187+'[12]NHB savings'!K174</f>
        <v>8.7569352086293573E-2</v>
      </c>
    </row>
    <row r="160" spans="1:14" s="53" customFormat="1" ht="15" customHeight="1">
      <c r="A160" s="53" t="s">
        <v>978</v>
      </c>
      <c r="B160" s="53" t="s">
        <v>979</v>
      </c>
      <c r="C160" s="53" t="s">
        <v>726</v>
      </c>
      <c r="D160" s="53" t="s">
        <v>980</v>
      </c>
      <c r="E160" s="54">
        <f>[12]Provisional!M188</f>
        <v>56.552797704258005</v>
      </c>
      <c r="F160" s="54">
        <f>[12]Provisional!N188</f>
        <v>47.347343044372998</v>
      </c>
      <c r="G160" s="54">
        <f>[12]Provisional!O188</f>
        <v>40.574723520482003</v>
      </c>
      <c r="H160" s="54">
        <f>[12]Provisional!P188</f>
        <v>36.835835150221001</v>
      </c>
      <c r="I160" s="54">
        <f>[12]Provisional!Q188</f>
        <v>33.206563946863994</v>
      </c>
      <c r="J160" s="103">
        <f>'[12]Published CSP'!AN188</f>
        <v>0.97605315315659436</v>
      </c>
      <c r="K160" s="103">
        <f>'[12]Published CSP'!AO188</f>
        <v>5.0691792792971517</v>
      </c>
      <c r="L160" s="103">
        <f>'[12]Published CSP'!AP188+'[12]NHB savings'!I175</f>
        <v>4.0931261261405574</v>
      </c>
      <c r="M160" s="103">
        <f>'[12]Published CSP'!AQ188+'[12]NHB savings'!J175</f>
        <v>3.1485585585696594</v>
      </c>
      <c r="N160" s="103">
        <f>'[12]Published CSP'!AR188+'[12]NHB savings'!K175</f>
        <v>4.0931261261405574</v>
      </c>
    </row>
    <row r="161" spans="1:14" s="53" customFormat="1" ht="15" customHeight="1">
      <c r="A161" s="53" t="s">
        <v>735</v>
      </c>
      <c r="B161" s="53" t="s">
        <v>736</v>
      </c>
      <c r="C161" s="53" t="s">
        <v>730</v>
      </c>
      <c r="D161" s="53" t="s">
        <v>737</v>
      </c>
      <c r="E161" s="54">
        <f>[12]Provisional!M189</f>
        <v>237.33035533600398</v>
      </c>
      <c r="F161" s="54">
        <f>[12]Provisional!N189</f>
        <v>193.53169041105701</v>
      </c>
      <c r="G161" s="54">
        <f>[12]Provisional!O189</f>
        <v>160.39283735864299</v>
      </c>
      <c r="H161" s="54">
        <f>[12]Provisional!P189</f>
        <v>142.18464955478399</v>
      </c>
      <c r="I161" s="54">
        <f>[12]Provisional!Q189</f>
        <v>125.72955484017498</v>
      </c>
      <c r="J161" s="103">
        <f>'[12]Published CSP'!AN189</f>
        <v>0</v>
      </c>
      <c r="K161" s="103">
        <f>'[12]Published CSP'!AO189</f>
        <v>0</v>
      </c>
      <c r="L161" s="103">
        <f>'[12]Published CSP'!AP189+'[12]NHB savings'!I176</f>
        <v>0</v>
      </c>
      <c r="M161" s="103">
        <f>'[12]Published CSP'!AQ189+'[12]NHB savings'!J176</f>
        <v>0</v>
      </c>
      <c r="N161" s="103">
        <f>'[12]Published CSP'!AR189+'[12]NHB savings'!K176</f>
        <v>0</v>
      </c>
    </row>
    <row r="162" spans="1:14" s="53" customFormat="1" ht="15" customHeight="1">
      <c r="A162" s="53" t="s">
        <v>132</v>
      </c>
      <c r="B162" s="53" t="s">
        <v>133</v>
      </c>
      <c r="C162" s="53" t="s">
        <v>39</v>
      </c>
      <c r="D162" s="53" t="s">
        <v>134</v>
      </c>
      <c r="E162" s="54">
        <f>[12]Provisional!M190</f>
        <v>4.5295421423000004</v>
      </c>
      <c r="F162" s="54">
        <f>[12]Provisional!N190</f>
        <v>3.7453117407759997</v>
      </c>
      <c r="G162" s="54">
        <f>[12]Provisional!O190</f>
        <v>3.1558259142039997</v>
      </c>
      <c r="H162" s="54">
        <f>[12]Provisional!P190</f>
        <v>2.8455286843509997</v>
      </c>
      <c r="I162" s="54">
        <f>[12]Provisional!Q190</f>
        <v>2.500884573984</v>
      </c>
      <c r="J162" s="103">
        <f>'[12]Published CSP'!AN190</f>
        <v>0</v>
      </c>
      <c r="K162" s="103">
        <f>'[12]Published CSP'!AO190</f>
        <v>0</v>
      </c>
      <c r="L162" s="103">
        <f>'[12]Published CSP'!AP190+'[12]NHB savings'!I177</f>
        <v>0</v>
      </c>
      <c r="M162" s="103">
        <f>'[12]Published CSP'!AQ190+'[12]NHB savings'!J177</f>
        <v>0</v>
      </c>
      <c r="N162" s="103">
        <f>'[12]Published CSP'!AR190+'[12]NHB savings'!K177</f>
        <v>0</v>
      </c>
    </row>
    <row r="163" spans="1:14" s="53" customFormat="1" ht="15" customHeight="1">
      <c r="A163" s="53" t="s">
        <v>795</v>
      </c>
      <c r="B163" s="53" t="s">
        <v>796</v>
      </c>
      <c r="C163" s="53" t="s">
        <v>39</v>
      </c>
      <c r="D163" s="53" t="s">
        <v>797</v>
      </c>
      <c r="E163" s="54">
        <f>[12]Provisional!M191</f>
        <v>3.9570178271659997</v>
      </c>
      <c r="F163" s="54">
        <f>[12]Provisional!N191</f>
        <v>3.2914671371619999</v>
      </c>
      <c r="G163" s="54">
        <f>[12]Provisional!O191</f>
        <v>2.7912287940340006</v>
      </c>
      <c r="H163" s="54">
        <f>[12]Provisional!P191</f>
        <v>2.5280330317540001</v>
      </c>
      <c r="I163" s="54">
        <f>[12]Provisional!Q191</f>
        <v>2.2357488973690001</v>
      </c>
      <c r="J163" s="103">
        <f>'[12]Published CSP'!AN191</f>
        <v>0</v>
      </c>
      <c r="K163" s="103">
        <f>'[12]Published CSP'!AO191</f>
        <v>0</v>
      </c>
      <c r="L163" s="103">
        <f>'[12]Published CSP'!AP191+'[12]NHB savings'!I178</f>
        <v>0</v>
      </c>
      <c r="M163" s="103">
        <f>'[12]Published CSP'!AQ191+'[12]NHB savings'!J178</f>
        <v>0</v>
      </c>
      <c r="N163" s="103">
        <f>'[12]Published CSP'!AR191+'[12]NHB savings'!K178</f>
        <v>0</v>
      </c>
    </row>
    <row r="164" spans="1:14" s="53" customFormat="1" ht="15" customHeight="1">
      <c r="A164" s="53" t="s">
        <v>697</v>
      </c>
      <c r="B164" s="53" t="s">
        <v>698</v>
      </c>
      <c r="C164" s="53" t="s">
        <v>1351</v>
      </c>
      <c r="D164" s="53" t="s">
        <v>699</v>
      </c>
      <c r="E164" s="54">
        <f>[12]Provisional!M192</f>
        <v>84.920863831304999</v>
      </c>
      <c r="F164" s="54">
        <f>[12]Provisional!N192</f>
        <v>72.647347711837</v>
      </c>
      <c r="G164" s="54">
        <f>[12]Provisional!O192</f>
        <v>63.611207187686006</v>
      </c>
      <c r="H164" s="54">
        <f>[12]Provisional!P192</f>
        <v>58.641428656482006</v>
      </c>
      <c r="I164" s="54">
        <f>[12]Provisional!Q192</f>
        <v>53.790878742480004</v>
      </c>
      <c r="J164" s="103">
        <f>'[12]Published CSP'!AN192</f>
        <v>0</v>
      </c>
      <c r="K164" s="103">
        <f>'[12]Published CSP'!AO192</f>
        <v>0</v>
      </c>
      <c r="L164" s="103">
        <f>'[12]Published CSP'!AP192+'[12]NHB savings'!I179</f>
        <v>0</v>
      </c>
      <c r="M164" s="103">
        <f>'[12]Published CSP'!AQ192+'[12]NHB savings'!J179</f>
        <v>0</v>
      </c>
      <c r="N164" s="103">
        <f>'[12]Published CSP'!AR192+'[12]NHB savings'!K179</f>
        <v>0</v>
      </c>
    </row>
    <row r="165" spans="1:14" s="53" customFormat="1" ht="15" customHeight="1">
      <c r="A165" s="53" t="s">
        <v>240</v>
      </c>
      <c r="B165" s="53" t="s">
        <v>241</v>
      </c>
      <c r="C165" s="53" t="s">
        <v>39</v>
      </c>
      <c r="D165" s="53" t="s">
        <v>242</v>
      </c>
      <c r="E165" s="54">
        <f>[12]Provisional!M193</f>
        <v>4.2413826055369999</v>
      </c>
      <c r="F165" s="54">
        <f>[12]Provisional!N193</f>
        <v>3.635744729482</v>
      </c>
      <c r="G165" s="54">
        <f>[12]Provisional!O193</f>
        <v>3.1808417539040001</v>
      </c>
      <c r="H165" s="54">
        <f>[12]Provisional!P193</f>
        <v>2.9424561736449997</v>
      </c>
      <c r="I165" s="54">
        <f>[12]Provisional!Q193</f>
        <v>2.6780738969260001</v>
      </c>
      <c r="J165" s="103">
        <f>'[12]Published CSP'!AN193</f>
        <v>0</v>
      </c>
      <c r="K165" s="103">
        <f>'[12]Published CSP'!AO193</f>
        <v>0</v>
      </c>
      <c r="L165" s="103">
        <f>'[12]Published CSP'!AP193+'[12]NHB savings'!I180</f>
        <v>0</v>
      </c>
      <c r="M165" s="103">
        <f>'[12]Published CSP'!AQ193+'[12]NHB savings'!J180</f>
        <v>0</v>
      </c>
      <c r="N165" s="103">
        <f>'[12]Published CSP'!AR193+'[12]NHB savings'!K180</f>
        <v>0</v>
      </c>
    </row>
    <row r="166" spans="1:14" s="53" customFormat="1" ht="15" customHeight="1">
      <c r="A166" s="53" t="s">
        <v>501</v>
      </c>
      <c r="B166" s="53" t="s">
        <v>502</v>
      </c>
      <c r="C166" s="53" t="s">
        <v>39</v>
      </c>
      <c r="D166" s="53" t="s">
        <v>503</v>
      </c>
      <c r="E166" s="54">
        <f>[12]Provisional!M194</f>
        <v>3.549442336532</v>
      </c>
      <c r="F166" s="54">
        <f>[12]Provisional!N194</f>
        <v>2.7027264056279998</v>
      </c>
      <c r="G166" s="54">
        <f>[12]Provisional!O194</f>
        <v>2.0656644704909999</v>
      </c>
      <c r="H166" s="54">
        <f>[12]Provisional!P194</f>
        <v>1.978079520773</v>
      </c>
      <c r="I166" s="54">
        <f>[12]Provisional!Q194</f>
        <v>1.3531285306380001</v>
      </c>
      <c r="J166" s="103">
        <f>'[12]Published CSP'!AN194</f>
        <v>1.9504019029371981E-3</v>
      </c>
      <c r="K166" s="103">
        <f>'[12]Published CSP'!AO194</f>
        <v>1.0129506657189964E-2</v>
      </c>
      <c r="L166" s="103">
        <f>'[12]Published CSP'!AP194+'[12]NHB savings'!I181</f>
        <v>8.1791047542527674E-3</v>
      </c>
      <c r="M166" s="103">
        <f>'[12]Published CSP'!AQ194+'[12]NHB savings'!J181</f>
        <v>6.2916190417328984E-3</v>
      </c>
      <c r="N166" s="103">
        <f>'[12]Published CSP'!AR194+'[12]NHB savings'!K181</f>
        <v>8.1791047542527674E-3</v>
      </c>
    </row>
    <row r="167" spans="1:14" s="53" customFormat="1" ht="15" customHeight="1">
      <c r="A167" s="53" t="s">
        <v>700</v>
      </c>
      <c r="B167" s="53" t="s">
        <v>701</v>
      </c>
      <c r="C167" s="53" t="s">
        <v>1351</v>
      </c>
      <c r="D167" s="53" t="s">
        <v>702</v>
      </c>
      <c r="E167" s="54">
        <f>[12]Provisional!M195</f>
        <v>87.600923257351994</v>
      </c>
      <c r="F167" s="54">
        <f>[12]Provisional!N195</f>
        <v>76.201539149005001</v>
      </c>
      <c r="G167" s="54">
        <f>[12]Provisional!O195</f>
        <v>67.807943785009996</v>
      </c>
      <c r="H167" s="54">
        <f>[12]Provisional!P195</f>
        <v>63.208991838472002</v>
      </c>
      <c r="I167" s="54">
        <f>[12]Provisional!Q195</f>
        <v>58.709989567890005</v>
      </c>
      <c r="J167" s="103">
        <f>'[12]Published CSP'!AN195</f>
        <v>0</v>
      </c>
      <c r="K167" s="103">
        <f>'[12]Published CSP'!AO195</f>
        <v>0</v>
      </c>
      <c r="L167" s="103">
        <f>'[12]Published CSP'!AP195+'[12]NHB savings'!I182</f>
        <v>0</v>
      </c>
      <c r="M167" s="103">
        <f>'[12]Published CSP'!AQ195+'[12]NHB savings'!J182</f>
        <v>0</v>
      </c>
      <c r="N167" s="103">
        <f>'[12]Published CSP'!AR195+'[12]NHB savings'!K182</f>
        <v>0</v>
      </c>
    </row>
    <row r="168" spans="1:14" s="53" customFormat="1" ht="15" customHeight="1">
      <c r="A168" s="53" t="s">
        <v>1110</v>
      </c>
      <c r="B168" s="53" t="s">
        <v>1111</v>
      </c>
      <c r="C168" s="53" t="s">
        <v>1357</v>
      </c>
      <c r="D168" s="53" t="s">
        <v>1217</v>
      </c>
      <c r="E168" s="54">
        <f>[12]Provisional!M196</f>
        <v>24.176036561114</v>
      </c>
      <c r="F168" s="54">
        <f>[12]Provisional!N196</f>
        <v>22.720525391259002</v>
      </c>
      <c r="G168" s="54">
        <f>[12]Provisional!O196</f>
        <v>20.959723687846001</v>
      </c>
      <c r="H168" s="54">
        <f>[12]Provisional!P196</f>
        <v>20.241021330282997</v>
      </c>
      <c r="I168" s="54">
        <f>[12]Provisional!Q196</f>
        <v>19.980511086536001</v>
      </c>
      <c r="J168" s="103">
        <f>'[12]Published CSP'!AN196</f>
        <v>0</v>
      </c>
      <c r="K168" s="103">
        <f>'[12]Published CSP'!AO196</f>
        <v>0</v>
      </c>
      <c r="L168" s="103">
        <f>'[12]Published CSP'!AP196+'[12]NHB savings'!I183</f>
        <v>0</v>
      </c>
      <c r="M168" s="103">
        <f>'[12]Published CSP'!AQ196+'[12]NHB savings'!J183</f>
        <v>0</v>
      </c>
      <c r="N168" s="103">
        <f>'[12]Published CSP'!AR196+'[12]NHB savings'!K183</f>
        <v>0</v>
      </c>
    </row>
    <row r="169" spans="1:14" s="53" customFormat="1" ht="15" customHeight="1">
      <c r="A169" s="53" t="s">
        <v>951</v>
      </c>
      <c r="B169" s="53" t="s">
        <v>952</v>
      </c>
      <c r="C169" s="53" t="s">
        <v>39</v>
      </c>
      <c r="D169" s="53" t="s">
        <v>953</v>
      </c>
      <c r="E169" s="54">
        <f>[12]Provisional!M197</f>
        <v>7.4191274988930003</v>
      </c>
      <c r="F169" s="54">
        <f>[12]Provisional!N197</f>
        <v>6.3017388433849995</v>
      </c>
      <c r="G169" s="54">
        <f>[12]Provisional!O197</f>
        <v>5.4623083346449999</v>
      </c>
      <c r="H169" s="54">
        <f>[12]Provisional!P197</f>
        <v>5.021961145914001</v>
      </c>
      <c r="I169" s="54">
        <f>[12]Provisional!Q197</f>
        <v>4.5334257624259999</v>
      </c>
      <c r="J169" s="103">
        <f>'[12]Published CSP'!AN197</f>
        <v>8.1512143447420651E-3</v>
      </c>
      <c r="K169" s="103">
        <f>'[12]Published CSP'!AO197</f>
        <v>4.2333726113015245E-2</v>
      </c>
      <c r="L169" s="103">
        <f>'[12]Published CSP'!AP197+'[12]NHB savings'!I184</f>
        <v>3.418251176827318E-2</v>
      </c>
      <c r="M169" s="103">
        <f>'[12]Published CSP'!AQ197+'[12]NHB savings'!J184</f>
        <v>2.62942398217486E-2</v>
      </c>
      <c r="N169" s="103">
        <f>'[12]Published CSP'!AR197+'[12]NHB savings'!K184</f>
        <v>3.418251176827318E-2</v>
      </c>
    </row>
    <row r="170" spans="1:14" s="53" customFormat="1" ht="15" customHeight="1">
      <c r="A170" s="53" t="s">
        <v>201</v>
      </c>
      <c r="B170" s="53" t="s">
        <v>202</v>
      </c>
      <c r="C170" s="53" t="s">
        <v>39</v>
      </c>
      <c r="D170" s="53" t="s">
        <v>203</v>
      </c>
      <c r="E170" s="54">
        <f>[12]Provisional!M198</f>
        <v>7.3503932077460004</v>
      </c>
      <c r="F170" s="54">
        <f>[12]Provisional!N198</f>
        <v>6.49000203645</v>
      </c>
      <c r="G170" s="54">
        <f>[12]Provisional!O198</f>
        <v>5.8436879332549996</v>
      </c>
      <c r="H170" s="54">
        <f>[12]Provisional!P198</f>
        <v>5.5047993085889999</v>
      </c>
      <c r="I170" s="54">
        <f>[12]Provisional!Q198</f>
        <v>5.1288816869460003</v>
      </c>
      <c r="J170" s="103">
        <f>'[12]Published CSP'!AN198</f>
        <v>0</v>
      </c>
      <c r="K170" s="103">
        <f>'[12]Published CSP'!AO198</f>
        <v>0</v>
      </c>
      <c r="L170" s="103">
        <f>'[12]Published CSP'!AP198+'[12]NHB savings'!I185</f>
        <v>0</v>
      </c>
      <c r="M170" s="103">
        <f>'[12]Published CSP'!AQ198+'[12]NHB savings'!J185</f>
        <v>0</v>
      </c>
      <c r="N170" s="103">
        <f>'[12]Published CSP'!AR198+'[12]NHB savings'!K185</f>
        <v>0</v>
      </c>
    </row>
    <row r="171" spans="1:14" s="53" customFormat="1" ht="15" customHeight="1">
      <c r="A171" s="53" t="s">
        <v>423</v>
      </c>
      <c r="B171" s="53" t="s">
        <v>424</v>
      </c>
      <c r="C171" s="53" t="s">
        <v>39</v>
      </c>
      <c r="D171" s="53" t="s">
        <v>425</v>
      </c>
      <c r="E171" s="54">
        <f>[12]Provisional!M199</f>
        <v>6.9485468028999993</v>
      </c>
      <c r="F171" s="54">
        <f>[12]Provisional!N199</f>
        <v>5.5562408847320004</v>
      </c>
      <c r="G171" s="54">
        <f>[12]Provisional!O199</f>
        <v>4.5093541269130002</v>
      </c>
      <c r="H171" s="54">
        <f>[12]Provisional!P199</f>
        <v>4.1999909706210001</v>
      </c>
      <c r="I171" s="54">
        <f>[12]Provisional!Q199</f>
        <v>3.3436792866709997</v>
      </c>
      <c r="J171" s="103">
        <f>'[12]Published CSP'!AN199</f>
        <v>0</v>
      </c>
      <c r="K171" s="103">
        <f>'[12]Published CSP'!AO199</f>
        <v>0</v>
      </c>
      <c r="L171" s="103">
        <f>'[12]Published CSP'!AP199+'[12]NHB savings'!I186</f>
        <v>0</v>
      </c>
      <c r="M171" s="103">
        <f>'[12]Published CSP'!AQ199+'[12]NHB savings'!J186</f>
        <v>0</v>
      </c>
      <c r="N171" s="103">
        <f>'[12]Published CSP'!AR199+'[12]NHB savings'!K186</f>
        <v>0</v>
      </c>
    </row>
    <row r="172" spans="1:14" s="53" customFormat="1" ht="15" customHeight="1">
      <c r="A172" s="53" t="s">
        <v>810</v>
      </c>
      <c r="B172" s="53" t="s">
        <v>811</v>
      </c>
      <c r="C172" s="53" t="s">
        <v>726</v>
      </c>
      <c r="D172" s="53" t="s">
        <v>812</v>
      </c>
      <c r="E172" s="54">
        <f>[12]Provisional!M200</f>
        <v>56.951290262345999</v>
      </c>
      <c r="F172" s="54">
        <f>[12]Provisional!N200</f>
        <v>49.160594671614</v>
      </c>
      <c r="G172" s="54">
        <f>[12]Provisional!O200</f>
        <v>43.321237253768004</v>
      </c>
      <c r="H172" s="54">
        <f>[12]Provisional!P200</f>
        <v>40.139489173359003</v>
      </c>
      <c r="I172" s="54">
        <f>[12]Provisional!Q200</f>
        <v>37.157718141025001</v>
      </c>
      <c r="J172" s="103">
        <f>'[12]Published CSP'!AN200</f>
        <v>0</v>
      </c>
      <c r="K172" s="103">
        <f>'[12]Published CSP'!AO200</f>
        <v>0</v>
      </c>
      <c r="L172" s="103">
        <f>'[12]Published CSP'!AP200+'[12]NHB savings'!I187</f>
        <v>0</v>
      </c>
      <c r="M172" s="103">
        <f>'[12]Published CSP'!AQ200+'[12]NHB savings'!J187</f>
        <v>0</v>
      </c>
      <c r="N172" s="103">
        <f>'[12]Published CSP'!AR200+'[12]NHB savings'!K187</f>
        <v>0</v>
      </c>
    </row>
    <row r="173" spans="1:14" s="53" customFormat="1" ht="15" customHeight="1">
      <c r="A173" s="53" t="s">
        <v>724</v>
      </c>
      <c r="B173" s="53" t="s">
        <v>725</v>
      </c>
      <c r="C173" s="112" t="s">
        <v>726</v>
      </c>
      <c r="D173" s="53" t="s">
        <v>727</v>
      </c>
      <c r="E173" s="54">
        <f>[12]Provisional!M201</f>
        <v>3.2846467406830002</v>
      </c>
      <c r="F173" s="54">
        <f>[12]Provisional!N201</f>
        <v>3.2850000000000001</v>
      </c>
      <c r="G173" s="54">
        <f>[12]Provisional!O201</f>
        <v>3.286043107872</v>
      </c>
      <c r="H173" s="54">
        <f>[12]Provisional!P201</f>
        <v>3.2898775012770001</v>
      </c>
      <c r="I173" s="54">
        <f>[12]Provisional!Q201</f>
        <v>3.2953356117929999</v>
      </c>
      <c r="J173" s="103">
        <f>'[12]Published CSP'!AN201</f>
        <v>0</v>
      </c>
      <c r="K173" s="103">
        <f>'[12]Published CSP'!AO201</f>
        <v>0</v>
      </c>
      <c r="L173" s="103">
        <f>'[12]Published CSP'!AP201+'[12]NHB savings'!I188</f>
        <v>0</v>
      </c>
      <c r="M173" s="103">
        <f>'[12]Published CSP'!AQ201+'[12]NHB savings'!J188</f>
        <v>0</v>
      </c>
      <c r="N173" s="103">
        <f>'[12]Published CSP'!AR201+'[12]NHB savings'!K188</f>
        <v>0</v>
      </c>
    </row>
    <row r="174" spans="1:14" s="53" customFormat="1" ht="15" customHeight="1">
      <c r="A174" s="53" t="s">
        <v>640</v>
      </c>
      <c r="B174" s="53" t="s">
        <v>641</v>
      </c>
      <c r="C174" s="53" t="s">
        <v>1352</v>
      </c>
      <c r="D174" s="53" t="s">
        <v>642</v>
      </c>
      <c r="E174" s="54">
        <f>[12]Provisional!M202</f>
        <v>145.22550471450299</v>
      </c>
      <c r="F174" s="54">
        <f>[12]Provisional!N202</f>
        <v>130.94086915789899</v>
      </c>
      <c r="G174" s="54">
        <f>[12]Provisional!O202</f>
        <v>120.43428252387201</v>
      </c>
      <c r="H174" s="54">
        <f>[12]Provisional!P202</f>
        <v>114.733431519665</v>
      </c>
      <c r="I174" s="54">
        <f>[12]Provisional!Q202</f>
        <v>109.166795144706</v>
      </c>
      <c r="J174" s="103">
        <f>'[12]Published CSP'!AN202</f>
        <v>0</v>
      </c>
      <c r="K174" s="103">
        <f>'[12]Published CSP'!AO202</f>
        <v>0</v>
      </c>
      <c r="L174" s="103">
        <f>'[12]Published CSP'!AP202+'[12]NHB savings'!I189</f>
        <v>0</v>
      </c>
      <c r="M174" s="103">
        <f>'[12]Published CSP'!AQ202+'[12]NHB savings'!J189</f>
        <v>0</v>
      </c>
      <c r="N174" s="103">
        <f>'[12]Published CSP'!AR202+'[12]NHB savings'!K189</f>
        <v>0</v>
      </c>
    </row>
    <row r="175" spans="1:14" s="53" customFormat="1" ht="15" customHeight="1">
      <c r="A175" s="53" t="s">
        <v>643</v>
      </c>
      <c r="B175" s="53" t="s">
        <v>644</v>
      </c>
      <c r="C175" s="53" t="s">
        <v>1352</v>
      </c>
      <c r="D175" s="53" t="s">
        <v>645</v>
      </c>
      <c r="E175" s="54">
        <f>[12]Provisional!M203</f>
        <v>90.948902593273004</v>
      </c>
      <c r="F175" s="54">
        <f>[12]Provisional!N203</f>
        <v>79.805285369341988</v>
      </c>
      <c r="G175" s="54">
        <f>[12]Provisional!O203</f>
        <v>71.553519844985999</v>
      </c>
      <c r="H175" s="54">
        <f>[12]Provisional!P203</f>
        <v>67.102448585041003</v>
      </c>
      <c r="I175" s="54">
        <f>[12]Provisional!Q203</f>
        <v>62.580452773853004</v>
      </c>
      <c r="J175" s="103">
        <f>'[12]Published CSP'!AN203</f>
        <v>0</v>
      </c>
      <c r="K175" s="103">
        <f>'[12]Published CSP'!AO203</f>
        <v>0</v>
      </c>
      <c r="L175" s="103">
        <f>'[12]Published CSP'!AP203+'[12]NHB savings'!I190</f>
        <v>0</v>
      </c>
      <c r="M175" s="103">
        <f>'[12]Published CSP'!AQ203+'[12]NHB savings'!J190</f>
        <v>0</v>
      </c>
      <c r="N175" s="103">
        <f>'[12]Published CSP'!AR203+'[12]NHB savings'!K190</f>
        <v>0</v>
      </c>
    </row>
    <row r="176" spans="1:14" s="53" customFormat="1" ht="15" customHeight="1">
      <c r="A176" s="53" t="s">
        <v>1011</v>
      </c>
      <c r="B176" s="53" t="s">
        <v>1012</v>
      </c>
      <c r="C176" s="53" t="s">
        <v>730</v>
      </c>
      <c r="D176" s="53" t="s">
        <v>1013</v>
      </c>
      <c r="E176" s="54">
        <f>[12]Provisional!M204</f>
        <v>340.01528716939197</v>
      </c>
      <c r="F176" s="54">
        <f>[12]Provisional!N204</f>
        <v>283.38566903436998</v>
      </c>
      <c r="G176" s="54">
        <f>[12]Provisional!O204</f>
        <v>241.94763901388399</v>
      </c>
      <c r="H176" s="54">
        <f>[12]Provisional!P204</f>
        <v>218.75729490833999</v>
      </c>
      <c r="I176" s="54">
        <f>[12]Provisional!Q204</f>
        <v>197.046716135027</v>
      </c>
      <c r="J176" s="103">
        <f>'[12]Published CSP'!AN204</f>
        <v>0</v>
      </c>
      <c r="K176" s="103">
        <f>'[12]Published CSP'!AO204</f>
        <v>0</v>
      </c>
      <c r="L176" s="103">
        <f>'[12]Published CSP'!AP204+'[12]NHB savings'!I191</f>
        <v>0</v>
      </c>
      <c r="M176" s="103">
        <f>'[12]Published CSP'!AQ204+'[12]NHB savings'!J191</f>
        <v>0</v>
      </c>
      <c r="N176" s="103">
        <f>'[12]Published CSP'!AR204+'[12]NHB savings'!K191</f>
        <v>0</v>
      </c>
    </row>
    <row r="177" spans="1:14" s="53" customFormat="1" ht="15" customHeight="1">
      <c r="A177" s="53" t="s">
        <v>1161</v>
      </c>
      <c r="B177" s="53" t="s">
        <v>1162</v>
      </c>
      <c r="C177" s="53" t="s">
        <v>1357</v>
      </c>
      <c r="D177" s="53" t="s">
        <v>1236</v>
      </c>
      <c r="E177" s="54">
        <f>[12]Provisional!M205</f>
        <v>27.887691261234</v>
      </c>
      <c r="F177" s="54">
        <f>[12]Provisional!N205</f>
        <v>25.578607281887003</v>
      </c>
      <c r="G177" s="54">
        <f>[12]Provisional!O205</f>
        <v>22.781517798620001</v>
      </c>
      <c r="H177" s="54">
        <f>[12]Provisional!P205</f>
        <v>21.627811555423001</v>
      </c>
      <c r="I177" s="54">
        <f>[12]Provisional!Q205</f>
        <v>21.195272480752998</v>
      </c>
      <c r="J177" s="103">
        <f>'[12]Published CSP'!AN205</f>
        <v>0</v>
      </c>
      <c r="K177" s="103">
        <f>'[12]Published CSP'!AO205</f>
        <v>0</v>
      </c>
      <c r="L177" s="103">
        <f>'[12]Published CSP'!AP205+'[12]NHB savings'!I192</f>
        <v>0</v>
      </c>
      <c r="M177" s="103">
        <f>'[12]Published CSP'!AQ205+'[12]NHB savings'!J192</f>
        <v>0</v>
      </c>
      <c r="N177" s="103">
        <f>'[12]Published CSP'!AR205+'[12]NHB savings'!K192</f>
        <v>0</v>
      </c>
    </row>
    <row r="178" spans="1:14" s="53" customFormat="1" ht="15" customHeight="1">
      <c r="A178" s="53" t="s">
        <v>309</v>
      </c>
      <c r="B178" s="53" t="s">
        <v>310</v>
      </c>
      <c r="C178" s="53" t="s">
        <v>39</v>
      </c>
      <c r="D178" s="53" t="s">
        <v>311</v>
      </c>
      <c r="E178" s="54">
        <f>[12]Provisional!M206</f>
        <v>4.2256906532030003</v>
      </c>
      <c r="F178" s="54">
        <f>[12]Provisional!N206</f>
        <v>3.4706508601319999</v>
      </c>
      <c r="G178" s="54">
        <f>[12]Provisional!O206</f>
        <v>2.9030404319220002</v>
      </c>
      <c r="H178" s="54">
        <f>[12]Provisional!P206</f>
        <v>2.6040488821680006</v>
      </c>
      <c r="I178" s="54">
        <f>[12]Provisional!Q206</f>
        <v>2.2718855027329998</v>
      </c>
      <c r="J178" s="103">
        <f>'[12]Published CSP'!AN206</f>
        <v>0</v>
      </c>
      <c r="K178" s="103">
        <f>'[12]Published CSP'!AO206</f>
        <v>0</v>
      </c>
      <c r="L178" s="103">
        <f>'[12]Published CSP'!AP206+'[12]NHB savings'!I193</f>
        <v>0</v>
      </c>
      <c r="M178" s="103">
        <f>'[12]Published CSP'!AQ206+'[12]NHB savings'!J193</f>
        <v>0</v>
      </c>
      <c r="N178" s="103">
        <f>'[12]Published CSP'!AR206+'[12]NHB savings'!K193</f>
        <v>0</v>
      </c>
    </row>
    <row r="179" spans="1:14" s="53" customFormat="1" ht="15" customHeight="1">
      <c r="A179" s="53" t="s">
        <v>294</v>
      </c>
      <c r="B179" s="53" t="s">
        <v>295</v>
      </c>
      <c r="C179" s="53" t="s">
        <v>39</v>
      </c>
      <c r="D179" s="53" t="s">
        <v>1203</v>
      </c>
      <c r="E179" s="54">
        <f>[12]Provisional!M207</f>
        <v>8.8746507164209998</v>
      </c>
      <c r="F179" s="54">
        <f>[12]Provisional!N207</f>
        <v>7.7957403863399994</v>
      </c>
      <c r="G179" s="54">
        <f>[12]Provisional!O207</f>
        <v>6.9859455316350001</v>
      </c>
      <c r="H179" s="54">
        <f>[12]Provisional!P207</f>
        <v>6.5634421514779993</v>
      </c>
      <c r="I179" s="54">
        <f>[12]Provisional!Q207</f>
        <v>6.0955448755620001</v>
      </c>
      <c r="J179" s="103">
        <f>'[12]Published CSP'!AN207</f>
        <v>8.8566260790307785E-2</v>
      </c>
      <c r="K179" s="103">
        <f>'[12]Published CSP'!AO207</f>
        <v>0.45997316087869533</v>
      </c>
      <c r="L179" s="103">
        <f>'[12]Published CSP'!AP207+'[12]NHB savings'!I194</f>
        <v>0.37140690008838756</v>
      </c>
      <c r="M179" s="103">
        <f>'[12]Published CSP'!AQ207+'[12]NHB savings'!J194</f>
        <v>0.28569761545260575</v>
      </c>
      <c r="N179" s="103">
        <f>'[12]Published CSP'!AR207+'[12]NHB savings'!K194</f>
        <v>0.37140690008838756</v>
      </c>
    </row>
    <row r="180" spans="1:14" s="53" customFormat="1" ht="15" customHeight="1">
      <c r="A180" s="53" t="s">
        <v>843</v>
      </c>
      <c r="B180" s="53" t="s">
        <v>844</v>
      </c>
      <c r="C180" s="53" t="s">
        <v>726</v>
      </c>
      <c r="D180" s="53" t="s">
        <v>845</v>
      </c>
      <c r="E180" s="54">
        <f>[12]Provisional!M208</f>
        <v>138.55973456567901</v>
      </c>
      <c r="F180" s="54">
        <f>[12]Provisional!N208</f>
        <v>125.38731346193799</v>
      </c>
      <c r="G180" s="54">
        <f>[12]Provisional!O208</f>
        <v>115.73061938712999</v>
      </c>
      <c r="H180" s="54">
        <f>[12]Provisional!P208</f>
        <v>110.46109357213599</v>
      </c>
      <c r="I180" s="54">
        <f>[12]Provisional!Q208</f>
        <v>105.42274816912301</v>
      </c>
      <c r="J180" s="103">
        <f>'[12]Published CSP'!AN208</f>
        <v>0</v>
      </c>
      <c r="K180" s="103">
        <f>'[12]Published CSP'!AO208</f>
        <v>0</v>
      </c>
      <c r="L180" s="103">
        <f>'[12]Published CSP'!AP208+'[12]NHB savings'!I195</f>
        <v>0</v>
      </c>
      <c r="M180" s="103">
        <f>'[12]Published CSP'!AQ208+'[12]NHB savings'!J195</f>
        <v>0</v>
      </c>
      <c r="N180" s="103">
        <f>'[12]Published CSP'!AR208+'[12]NHB savings'!K195</f>
        <v>0</v>
      </c>
    </row>
    <row r="181" spans="1:14" s="53" customFormat="1" ht="15" customHeight="1">
      <c r="A181" s="53" t="s">
        <v>703</v>
      </c>
      <c r="B181" s="53" t="s">
        <v>704</v>
      </c>
      <c r="C181" s="53" t="s">
        <v>1351</v>
      </c>
      <c r="D181" s="53" t="s">
        <v>705</v>
      </c>
      <c r="E181" s="54">
        <f>[12]Provisional!M209</f>
        <v>40.305405312759</v>
      </c>
      <c r="F181" s="54">
        <f>[12]Provisional!N209</f>
        <v>32.152646688147001</v>
      </c>
      <c r="G181" s="54">
        <f>[12]Provisional!O209</f>
        <v>26.127741201184001</v>
      </c>
      <c r="H181" s="54">
        <f>[12]Provisional!P209</f>
        <v>22.814029296297001</v>
      </c>
      <c r="I181" s="54">
        <f>[12]Provisional!Q209</f>
        <v>19.512852695710997</v>
      </c>
      <c r="J181" s="103">
        <f>'[12]Published CSP'!AN209</f>
        <v>0</v>
      </c>
      <c r="K181" s="103">
        <f>'[12]Published CSP'!AO209</f>
        <v>0</v>
      </c>
      <c r="L181" s="103">
        <f>'[12]Published CSP'!AP209+'[12]NHB savings'!I196</f>
        <v>0</v>
      </c>
      <c r="M181" s="103">
        <f>'[12]Published CSP'!AQ209+'[12]NHB savings'!J196</f>
        <v>0</v>
      </c>
      <c r="N181" s="103">
        <f>'[12]Published CSP'!AR209+'[12]NHB savings'!K196</f>
        <v>0</v>
      </c>
    </row>
    <row r="182" spans="1:14" s="53" customFormat="1" ht="15" customHeight="1">
      <c r="A182" s="53" t="s">
        <v>615</v>
      </c>
      <c r="B182" s="53" t="s">
        <v>616</v>
      </c>
      <c r="C182" s="53" t="s">
        <v>531</v>
      </c>
      <c r="D182" s="53" t="s">
        <v>617</v>
      </c>
      <c r="E182" s="54">
        <f>[12]Provisional!M210</f>
        <v>141.949118506773</v>
      </c>
      <c r="F182" s="54">
        <f>[12]Provisional!N210</f>
        <v>123.51239923856102</v>
      </c>
      <c r="G182" s="54">
        <f>[12]Provisional!O210</f>
        <v>109.974257047349</v>
      </c>
      <c r="H182" s="54">
        <f>[12]Provisional!P210</f>
        <v>102.51996630302801</v>
      </c>
      <c r="I182" s="54">
        <f>[12]Provisional!Q210</f>
        <v>95.353465366264004</v>
      </c>
      <c r="J182" s="103">
        <f>'[12]Published CSP'!AN210</f>
        <v>0</v>
      </c>
      <c r="K182" s="103">
        <f>'[12]Published CSP'!AO210</f>
        <v>0</v>
      </c>
      <c r="L182" s="103">
        <f>'[12]Published CSP'!AP210+'[12]NHB savings'!I197</f>
        <v>0</v>
      </c>
      <c r="M182" s="103">
        <f>'[12]Published CSP'!AQ210+'[12]NHB savings'!J197</f>
        <v>0</v>
      </c>
      <c r="N182" s="103">
        <f>'[12]Published CSP'!AR210+'[12]NHB savings'!K197</f>
        <v>0</v>
      </c>
    </row>
    <row r="183" spans="1:14" s="53" customFormat="1" ht="15" customHeight="1">
      <c r="A183" s="53" t="s">
        <v>560</v>
      </c>
      <c r="B183" s="53" t="s">
        <v>561</v>
      </c>
      <c r="C183" s="53" t="s">
        <v>531</v>
      </c>
      <c r="D183" s="53" t="s">
        <v>562</v>
      </c>
      <c r="E183" s="54">
        <f>[12]Provisional!M211</f>
        <v>107.76276467263099</v>
      </c>
      <c r="F183" s="54">
        <f>[12]Provisional!N211</f>
        <v>98.139144340271997</v>
      </c>
      <c r="G183" s="54">
        <f>[12]Provisional!O211</f>
        <v>91.092545420069996</v>
      </c>
      <c r="H183" s="54">
        <f>[12]Provisional!P211</f>
        <v>87.245288747274003</v>
      </c>
      <c r="I183" s="54">
        <f>[12]Provisional!Q211</f>
        <v>83.592858293060004</v>
      </c>
      <c r="J183" s="103">
        <f>'[12]Published CSP'!AN211</f>
        <v>0</v>
      </c>
      <c r="K183" s="103">
        <f>'[12]Published CSP'!AO211</f>
        <v>0</v>
      </c>
      <c r="L183" s="103">
        <f>'[12]Published CSP'!AP211+'[12]NHB savings'!I198</f>
        <v>0</v>
      </c>
      <c r="M183" s="103">
        <f>'[12]Published CSP'!AQ211+'[12]NHB savings'!J198</f>
        <v>0</v>
      </c>
      <c r="N183" s="103">
        <f>'[12]Published CSP'!AR211+'[12]NHB savings'!K198</f>
        <v>0</v>
      </c>
    </row>
    <row r="184" spans="1:14" s="53" customFormat="1" ht="15" customHeight="1">
      <c r="A184" s="53" t="s">
        <v>646</v>
      </c>
      <c r="B184" s="53" t="s">
        <v>647</v>
      </c>
      <c r="C184" s="53" t="s">
        <v>1352</v>
      </c>
      <c r="D184" s="53" t="s">
        <v>648</v>
      </c>
      <c r="E184" s="54">
        <f>[12]Provisional!M212</f>
        <v>190.05479403198001</v>
      </c>
      <c r="F184" s="54">
        <f>[12]Provisional!N212</f>
        <v>171.413008845679</v>
      </c>
      <c r="G184" s="54">
        <f>[12]Provisional!O212</f>
        <v>157.707823394998</v>
      </c>
      <c r="H184" s="54">
        <f>[12]Provisional!P212</f>
        <v>150.264748542859</v>
      </c>
      <c r="I184" s="54">
        <f>[12]Provisional!Q212</f>
        <v>143.01800179620599</v>
      </c>
      <c r="J184" s="103">
        <f>'[12]Published CSP'!AN212</f>
        <v>0</v>
      </c>
      <c r="K184" s="103">
        <f>'[12]Published CSP'!AO212</f>
        <v>0</v>
      </c>
      <c r="L184" s="103">
        <f>'[12]Published CSP'!AP212+'[12]NHB savings'!I199</f>
        <v>0</v>
      </c>
      <c r="M184" s="103">
        <f>'[12]Published CSP'!AQ212+'[12]NHB savings'!J199</f>
        <v>0</v>
      </c>
      <c r="N184" s="103">
        <f>'[12]Published CSP'!AR212+'[12]NHB savings'!K199</f>
        <v>0</v>
      </c>
    </row>
    <row r="185" spans="1:14" s="53" customFormat="1" ht="15" customHeight="1">
      <c r="A185" s="53" t="s">
        <v>1014</v>
      </c>
      <c r="B185" s="53" t="s">
        <v>1015</v>
      </c>
      <c r="C185" s="53" t="s">
        <v>730</v>
      </c>
      <c r="D185" s="53" t="s">
        <v>1016</v>
      </c>
      <c r="E185" s="54">
        <f>[12]Provisional!M213</f>
        <v>338.46596000913797</v>
      </c>
      <c r="F185" s="54">
        <f>[12]Provisional!N213</f>
        <v>292.24947216607001</v>
      </c>
      <c r="G185" s="54">
        <f>[12]Provisional!O213</f>
        <v>258.455846725578</v>
      </c>
      <c r="H185" s="54">
        <f>[12]Provisional!P213</f>
        <v>239.620657734231</v>
      </c>
      <c r="I185" s="54">
        <f>[12]Provisional!Q213</f>
        <v>222.031618467974</v>
      </c>
      <c r="J185" s="103">
        <f>'[12]Published CSP'!AN213</f>
        <v>0</v>
      </c>
      <c r="K185" s="103">
        <f>'[12]Published CSP'!AO213</f>
        <v>0</v>
      </c>
      <c r="L185" s="103">
        <f>'[12]Published CSP'!AP213+'[12]NHB savings'!I200</f>
        <v>0</v>
      </c>
      <c r="M185" s="103">
        <f>'[12]Published CSP'!AQ213+'[12]NHB savings'!J200</f>
        <v>0</v>
      </c>
      <c r="N185" s="103">
        <f>'[12]Published CSP'!AR213+'[12]NHB savings'!K200</f>
        <v>0</v>
      </c>
    </row>
    <row r="186" spans="1:14" s="53" customFormat="1" ht="15" customHeight="1">
      <c r="A186" s="53" t="s">
        <v>1164</v>
      </c>
      <c r="B186" s="53" t="s">
        <v>1165</v>
      </c>
      <c r="C186" s="53" t="s">
        <v>1357</v>
      </c>
      <c r="D186" s="53" t="s">
        <v>1237</v>
      </c>
      <c r="E186" s="54">
        <f>[12]Provisional!M214</f>
        <v>29.442255564663999</v>
      </c>
      <c r="F186" s="54">
        <f>[12]Provisional!N214</f>
        <v>27.569685313179001</v>
      </c>
      <c r="G186" s="54">
        <f>[12]Provisional!O214</f>
        <v>25.303823500871001</v>
      </c>
      <c r="H186" s="54">
        <f>[12]Provisional!P214</f>
        <v>24.377260515141</v>
      </c>
      <c r="I186" s="54">
        <f>[12]Provisional!Q214</f>
        <v>24.039363799983001</v>
      </c>
      <c r="J186" s="103">
        <f>'[12]Published CSP'!AN214</f>
        <v>0</v>
      </c>
      <c r="K186" s="103">
        <f>'[12]Published CSP'!AO214</f>
        <v>0</v>
      </c>
      <c r="L186" s="103">
        <f>'[12]Published CSP'!AP214+'[12]NHB savings'!I201</f>
        <v>0</v>
      </c>
      <c r="M186" s="103">
        <f>'[12]Published CSP'!AQ214+'[12]NHB savings'!J201</f>
        <v>0</v>
      </c>
      <c r="N186" s="103">
        <f>'[12]Published CSP'!AR214+'[12]NHB savings'!K201</f>
        <v>0</v>
      </c>
    </row>
    <row r="187" spans="1:14" s="53" customFormat="1" ht="15" customHeight="1">
      <c r="A187" s="53" t="s">
        <v>204</v>
      </c>
      <c r="B187" s="53" t="s">
        <v>205</v>
      </c>
      <c r="C187" s="53" t="s">
        <v>39</v>
      </c>
      <c r="D187" s="53" t="s">
        <v>206</v>
      </c>
      <c r="E187" s="54">
        <f>[12]Provisional!M215</f>
        <v>9.1532933955929998</v>
      </c>
      <c r="F187" s="54">
        <f>[12]Provisional!N215</f>
        <v>7.9020959239459998</v>
      </c>
      <c r="G187" s="54">
        <f>[12]Provisional!O215</f>
        <v>6.9625559623399997</v>
      </c>
      <c r="H187" s="54">
        <f>[12]Provisional!P215</f>
        <v>6.4709965797709996</v>
      </c>
      <c r="I187" s="54">
        <f>[12]Provisional!Q215</f>
        <v>5.9261220542439998</v>
      </c>
      <c r="J187" s="103">
        <f>'[12]Published CSP'!AN215</f>
        <v>0</v>
      </c>
      <c r="K187" s="103">
        <f>'[12]Published CSP'!AO215</f>
        <v>0</v>
      </c>
      <c r="L187" s="103">
        <f>'[12]Published CSP'!AP215+'[12]NHB savings'!I202</f>
        <v>0</v>
      </c>
      <c r="M187" s="103">
        <f>'[12]Published CSP'!AQ215+'[12]NHB savings'!J202</f>
        <v>0</v>
      </c>
      <c r="N187" s="103">
        <f>'[12]Published CSP'!AR215+'[12]NHB savings'!K202</f>
        <v>0</v>
      </c>
    </row>
    <row r="188" spans="1:14" s="53" customFormat="1" ht="15" customHeight="1">
      <c r="A188" s="53" t="s">
        <v>618</v>
      </c>
      <c r="B188" s="53" t="s">
        <v>619</v>
      </c>
      <c r="C188" s="53" t="s">
        <v>531</v>
      </c>
      <c r="D188" s="53" t="s">
        <v>620</v>
      </c>
      <c r="E188" s="54">
        <f>[12]Provisional!M216</f>
        <v>272.17094087957003</v>
      </c>
      <c r="F188" s="54">
        <f>[12]Provisional!N216</f>
        <v>238.04440448212199</v>
      </c>
      <c r="G188" s="54">
        <f>[12]Provisional!O216</f>
        <v>212.97349528396998</v>
      </c>
      <c r="H188" s="54">
        <f>[12]Provisional!P216</f>
        <v>199.19942559199302</v>
      </c>
      <c r="I188" s="54">
        <f>[12]Provisional!Q216</f>
        <v>185.91003116351899</v>
      </c>
      <c r="J188" s="103">
        <f>'[12]Published CSP'!AN216</f>
        <v>0</v>
      </c>
      <c r="K188" s="103">
        <f>'[12]Published CSP'!AO216</f>
        <v>0</v>
      </c>
      <c r="L188" s="103">
        <f>'[12]Published CSP'!AP216+'[12]NHB savings'!I203</f>
        <v>0</v>
      </c>
      <c r="M188" s="103">
        <f>'[12]Published CSP'!AQ216+'[12]NHB savings'!J203</f>
        <v>0</v>
      </c>
      <c r="N188" s="103">
        <f>'[12]Published CSP'!AR216+'[12]NHB savings'!K203</f>
        <v>0</v>
      </c>
    </row>
    <row r="189" spans="1:14" s="53" customFormat="1" ht="15" customHeight="1">
      <c r="A189" s="53" t="s">
        <v>897</v>
      </c>
      <c r="B189" s="53" t="s">
        <v>898</v>
      </c>
      <c r="C189" s="53" t="s">
        <v>726</v>
      </c>
      <c r="D189" s="53" t="s">
        <v>899</v>
      </c>
      <c r="E189" s="54">
        <f>[12]Provisional!M217</f>
        <v>171.97838230523399</v>
      </c>
      <c r="F189" s="54">
        <f>[12]Provisional!N217</f>
        <v>155.130697713193</v>
      </c>
      <c r="G189" s="54">
        <f>[12]Provisional!O217</f>
        <v>142.76981520806299</v>
      </c>
      <c r="H189" s="54">
        <f>[12]Provisional!P217</f>
        <v>136.027667642533</v>
      </c>
      <c r="I189" s="54">
        <f>[12]Provisional!Q217</f>
        <v>129.550743929975</v>
      </c>
      <c r="J189" s="103">
        <f>'[12]Published CSP'!AN217</f>
        <v>0</v>
      </c>
      <c r="K189" s="103">
        <f>'[12]Published CSP'!AO217</f>
        <v>0</v>
      </c>
      <c r="L189" s="103">
        <f>'[12]Published CSP'!AP217+'[12]NHB savings'!I204</f>
        <v>0</v>
      </c>
      <c r="M189" s="103">
        <f>'[12]Published CSP'!AQ217+'[12]NHB savings'!J204</f>
        <v>0</v>
      </c>
      <c r="N189" s="103">
        <f>'[12]Published CSP'!AR217+'[12]NHB savings'!K204</f>
        <v>0</v>
      </c>
    </row>
    <row r="190" spans="1:14" s="53" customFormat="1" ht="15" customHeight="1">
      <c r="A190" s="53" t="s">
        <v>927</v>
      </c>
      <c r="B190" s="53" t="s">
        <v>928</v>
      </c>
      <c r="C190" s="53" t="s">
        <v>730</v>
      </c>
      <c r="D190" s="53" t="s">
        <v>929</v>
      </c>
      <c r="E190" s="54">
        <f>[12]Provisional!M218</f>
        <v>115.86595950685</v>
      </c>
      <c r="F190" s="54">
        <f>[12]Provisional!N218</f>
        <v>93.618505323303992</v>
      </c>
      <c r="G190" s="54">
        <f>[12]Provisional!O218</f>
        <v>77.331030905684003</v>
      </c>
      <c r="H190" s="54">
        <f>[12]Provisional!P218</f>
        <v>68.190455862543999</v>
      </c>
      <c r="I190" s="54">
        <f>[12]Provisional!Q218</f>
        <v>59.618499127397996</v>
      </c>
      <c r="J190" s="103">
        <f>'[12]Published CSP'!AN218</f>
        <v>0</v>
      </c>
      <c r="K190" s="103">
        <f>'[12]Published CSP'!AO218</f>
        <v>0</v>
      </c>
      <c r="L190" s="103">
        <f>'[12]Published CSP'!AP218+'[12]NHB savings'!I205</f>
        <v>0</v>
      </c>
      <c r="M190" s="103">
        <f>'[12]Published CSP'!AQ218+'[12]NHB savings'!J205</f>
        <v>0</v>
      </c>
      <c r="N190" s="103">
        <f>'[12]Published CSP'!AR218+'[12]NHB savings'!K205</f>
        <v>0</v>
      </c>
    </row>
    <row r="191" spans="1:14" s="53" customFormat="1" ht="15" customHeight="1">
      <c r="A191" s="53" t="s">
        <v>1137</v>
      </c>
      <c r="B191" s="53" t="s">
        <v>1138</v>
      </c>
      <c r="C191" s="53" t="s">
        <v>1357</v>
      </c>
      <c r="D191" s="53" t="s">
        <v>1227</v>
      </c>
      <c r="E191" s="54">
        <f>[12]Provisional!M219</f>
        <v>16.562237993181</v>
      </c>
      <c r="F191" s="54">
        <f>[12]Provisional!N219</f>
        <v>15.412438526458999</v>
      </c>
      <c r="G191" s="54">
        <f>[12]Provisional!O219</f>
        <v>14.020724303462</v>
      </c>
      <c r="H191" s="54">
        <f>[12]Provisional!P219</f>
        <v>13.450231698112002</v>
      </c>
      <c r="I191" s="54">
        <f>[12]Provisional!Q219</f>
        <v>13.240531526230001</v>
      </c>
      <c r="J191" s="103">
        <f>'[12]Published CSP'!AN219</f>
        <v>0</v>
      </c>
      <c r="K191" s="103">
        <f>'[12]Published CSP'!AO219</f>
        <v>0</v>
      </c>
      <c r="L191" s="103">
        <f>'[12]Published CSP'!AP219+'[12]NHB savings'!I206</f>
        <v>0</v>
      </c>
      <c r="M191" s="103">
        <f>'[12]Published CSP'!AQ219+'[12]NHB savings'!J206</f>
        <v>0</v>
      </c>
      <c r="N191" s="103">
        <f>'[12]Published CSP'!AR219+'[12]NHB savings'!K206</f>
        <v>0</v>
      </c>
    </row>
    <row r="192" spans="1:14" s="53" customFormat="1" ht="15" customHeight="1">
      <c r="A192" s="53" t="s">
        <v>1089</v>
      </c>
      <c r="B192" s="53" t="s">
        <v>1090</v>
      </c>
      <c r="C192" s="53" t="s">
        <v>39</v>
      </c>
      <c r="D192" s="53" t="s">
        <v>1091</v>
      </c>
      <c r="E192" s="54">
        <f>[12]Provisional!M220</f>
        <v>3.8164025235390002</v>
      </c>
      <c r="F192" s="54">
        <f>[12]Provisional!N220</f>
        <v>3.0476442289350003</v>
      </c>
      <c r="G192" s="54">
        <f>[12]Provisional!O220</f>
        <v>2.469496757915</v>
      </c>
      <c r="H192" s="54">
        <f>[12]Provisional!P220</f>
        <v>2.1642493824970002</v>
      </c>
      <c r="I192" s="54">
        <f>[12]Provisional!Q220</f>
        <v>1.8248788027159999</v>
      </c>
      <c r="J192" s="103">
        <f>'[12]Published CSP'!AN220</f>
        <v>0</v>
      </c>
      <c r="K192" s="103">
        <f>'[12]Published CSP'!AO220</f>
        <v>0</v>
      </c>
      <c r="L192" s="103">
        <f>'[12]Published CSP'!AP220+'[12]NHB savings'!I207</f>
        <v>0</v>
      </c>
      <c r="M192" s="103">
        <f>'[12]Published CSP'!AQ220+'[12]NHB savings'!J207</f>
        <v>0</v>
      </c>
      <c r="N192" s="103">
        <f>'[12]Published CSP'!AR220+'[12]NHB savings'!K207</f>
        <v>0</v>
      </c>
    </row>
    <row r="193" spans="1:14" s="53" customFormat="1" ht="15" customHeight="1">
      <c r="A193" s="53" t="s">
        <v>649</v>
      </c>
      <c r="B193" s="53" t="s">
        <v>650</v>
      </c>
      <c r="C193" s="53" t="s">
        <v>1352</v>
      </c>
      <c r="D193" s="53" t="s">
        <v>651</v>
      </c>
      <c r="E193" s="54">
        <f>[12]Provisional!M221</f>
        <v>162.59046190388901</v>
      </c>
      <c r="F193" s="54">
        <f>[12]Provisional!N221</f>
        <v>146.69080518055401</v>
      </c>
      <c r="G193" s="54">
        <f>[12]Provisional!O221</f>
        <v>135.019440187383</v>
      </c>
      <c r="H193" s="54">
        <f>[12]Provisional!P221</f>
        <v>128.65932510642801</v>
      </c>
      <c r="I193" s="54">
        <f>[12]Provisional!Q221</f>
        <v>122.529027299612</v>
      </c>
      <c r="J193" s="103">
        <f>'[12]Published CSP'!AN221</f>
        <v>0</v>
      </c>
      <c r="K193" s="103">
        <f>'[12]Published CSP'!AO221</f>
        <v>0</v>
      </c>
      <c r="L193" s="103">
        <f>'[12]Published CSP'!AP221+'[12]NHB savings'!I208</f>
        <v>0</v>
      </c>
      <c r="M193" s="103">
        <f>'[12]Published CSP'!AQ221+'[12]NHB savings'!J208</f>
        <v>0</v>
      </c>
      <c r="N193" s="103">
        <f>'[12]Published CSP'!AR221+'[12]NHB savings'!K208</f>
        <v>0</v>
      </c>
    </row>
    <row r="194" spans="1:14" s="53" customFormat="1" ht="15" customHeight="1">
      <c r="A194" s="53" t="s">
        <v>399</v>
      </c>
      <c r="B194" s="53" t="s">
        <v>400</v>
      </c>
      <c r="C194" s="53" t="s">
        <v>39</v>
      </c>
      <c r="D194" s="53" t="s">
        <v>401</v>
      </c>
      <c r="E194" s="54">
        <f>[12]Provisional!M222</f>
        <v>3.3722964798130004</v>
      </c>
      <c r="F194" s="54">
        <f>[12]Provisional!N222</f>
        <v>2.710660733808</v>
      </c>
      <c r="G194" s="54">
        <f>[12]Provisional!O222</f>
        <v>2.2132027281850002</v>
      </c>
      <c r="H194" s="54">
        <f>[12]Provisional!P222</f>
        <v>2.0403644709259998</v>
      </c>
      <c r="I194" s="54">
        <f>[12]Provisional!Q222</f>
        <v>1.6595453920490004</v>
      </c>
      <c r="J194" s="103">
        <f>'[12]Published CSP'!AN222</f>
        <v>0</v>
      </c>
      <c r="K194" s="103">
        <f>'[12]Published CSP'!AO222</f>
        <v>0</v>
      </c>
      <c r="L194" s="103">
        <f>'[12]Published CSP'!AP222+'[12]NHB savings'!I209</f>
        <v>0</v>
      </c>
      <c r="M194" s="103">
        <f>'[12]Published CSP'!AQ222+'[12]NHB savings'!J209</f>
        <v>0</v>
      </c>
      <c r="N194" s="103">
        <f>'[12]Published CSP'!AR222+'[12]NHB savings'!K209</f>
        <v>0</v>
      </c>
    </row>
    <row r="195" spans="1:14" s="53" customFormat="1" ht="15" customHeight="1">
      <c r="A195" s="53" t="s">
        <v>261</v>
      </c>
      <c r="B195" s="53" t="s">
        <v>262</v>
      </c>
      <c r="C195" s="53" t="s">
        <v>39</v>
      </c>
      <c r="D195" s="53" t="s">
        <v>263</v>
      </c>
      <c r="E195" s="54">
        <f>[12]Provisional!M223</f>
        <v>6.0478578626120001</v>
      </c>
      <c r="F195" s="54">
        <f>[12]Provisional!N223</f>
        <v>5.1881871482249995</v>
      </c>
      <c r="G195" s="54">
        <f>[12]Provisional!O223</f>
        <v>4.5425623794869994</v>
      </c>
      <c r="H195" s="54">
        <f>[12]Provisional!P223</f>
        <v>4.2045020682469998</v>
      </c>
      <c r="I195" s="54">
        <f>[12]Provisional!Q223</f>
        <v>3.8296743589600002</v>
      </c>
      <c r="J195" s="103">
        <f>'[12]Published CSP'!AN223</f>
        <v>0</v>
      </c>
      <c r="K195" s="103">
        <f>'[12]Published CSP'!AO223</f>
        <v>0</v>
      </c>
      <c r="L195" s="103">
        <f>'[12]Published CSP'!AP223+'[12]NHB savings'!I210</f>
        <v>0</v>
      </c>
      <c r="M195" s="103">
        <f>'[12]Published CSP'!AQ223+'[12]NHB savings'!J210</f>
        <v>0</v>
      </c>
      <c r="N195" s="103">
        <f>'[12]Published CSP'!AR223+'[12]NHB savings'!K210</f>
        <v>0</v>
      </c>
    </row>
    <row r="196" spans="1:14" s="53" customFormat="1" ht="15" customHeight="1">
      <c r="A196" s="53" t="s">
        <v>738</v>
      </c>
      <c r="B196" s="53" t="s">
        <v>739</v>
      </c>
      <c r="C196" s="53" t="s">
        <v>730</v>
      </c>
      <c r="D196" s="53" t="s">
        <v>740</v>
      </c>
      <c r="E196" s="54">
        <f>[12]Provisional!M224</f>
        <v>199.09621876312102</v>
      </c>
      <c r="F196" s="54">
        <f>[12]Provisional!N224</f>
        <v>172.36060979949798</v>
      </c>
      <c r="G196" s="54">
        <f>[12]Provisional!O224</f>
        <v>152.38418979962401</v>
      </c>
      <c r="H196" s="54">
        <f>[12]Provisional!P224</f>
        <v>141.40575994722499</v>
      </c>
      <c r="I196" s="54">
        <f>[12]Provisional!Q224</f>
        <v>131.401787663172</v>
      </c>
      <c r="J196" s="103">
        <f>'[12]Published CSP'!AN224</f>
        <v>1.3270534456748135</v>
      </c>
      <c r="K196" s="103">
        <f>'[12]Published CSP'!AO224</f>
        <v>6.8921162823756452</v>
      </c>
      <c r="L196" s="103">
        <f>'[12]Published CSP'!AP224+'[12]NHB savings'!I211</f>
        <v>5.5650628367008315</v>
      </c>
      <c r="M196" s="103">
        <f>'[12]Published CSP'!AQ224+'[12]NHB savings'!J211</f>
        <v>4.2808175666929476</v>
      </c>
      <c r="N196" s="103">
        <f>'[12]Published CSP'!AR224+'[12]NHB savings'!K211</f>
        <v>5.5650628367008315</v>
      </c>
    </row>
    <row r="197" spans="1:14" s="53" customFormat="1" ht="15" customHeight="1">
      <c r="A197" s="53" t="s">
        <v>563</v>
      </c>
      <c r="B197" s="53" t="s">
        <v>564</v>
      </c>
      <c r="C197" s="53" t="s">
        <v>531</v>
      </c>
      <c r="D197" s="53" t="s">
        <v>565</v>
      </c>
      <c r="E197" s="54">
        <f>[12]Provisional!M225</f>
        <v>299.172301626273</v>
      </c>
      <c r="F197" s="54">
        <f>[12]Provisional!N225</f>
        <v>271.15000831408298</v>
      </c>
      <c r="G197" s="54">
        <f>[12]Provisional!O225</f>
        <v>250.60744310775397</v>
      </c>
      <c r="H197" s="54">
        <f>[12]Provisional!P225</f>
        <v>239.40634739002201</v>
      </c>
      <c r="I197" s="54">
        <f>[12]Provisional!Q225</f>
        <v>228.69482622768101</v>
      </c>
      <c r="J197" s="103">
        <f>'[12]Published CSP'!AN225</f>
        <v>0</v>
      </c>
      <c r="K197" s="103">
        <f>'[12]Published CSP'!AO225</f>
        <v>0</v>
      </c>
      <c r="L197" s="103">
        <f>'[12]Published CSP'!AP225+'[12]NHB savings'!I212</f>
        <v>0</v>
      </c>
      <c r="M197" s="103">
        <f>'[12]Published CSP'!AQ225+'[12]NHB savings'!J212</f>
        <v>0</v>
      </c>
      <c r="N197" s="103">
        <f>'[12]Published CSP'!AR225+'[12]NHB savings'!K212</f>
        <v>0</v>
      </c>
    </row>
    <row r="198" spans="1:14" s="53" customFormat="1" ht="15" customHeight="1">
      <c r="A198" s="53" t="s">
        <v>867</v>
      </c>
      <c r="B198" s="53" t="s">
        <v>868</v>
      </c>
      <c r="C198" s="53" t="s">
        <v>726</v>
      </c>
      <c r="D198" s="53" t="s">
        <v>869</v>
      </c>
      <c r="E198" s="54">
        <f>[12]Provisional!M226</f>
        <v>82.570027321767</v>
      </c>
      <c r="F198" s="54">
        <f>[12]Provisional!N226</f>
        <v>73.370364724558002</v>
      </c>
      <c r="G198" s="54">
        <f>[12]Provisional!O226</f>
        <v>66.614248756951</v>
      </c>
      <c r="H198" s="54">
        <f>[12]Provisional!P226</f>
        <v>62.917430533409998</v>
      </c>
      <c r="I198" s="54">
        <f>[12]Provisional!Q226</f>
        <v>59.351575834867006</v>
      </c>
      <c r="J198" s="103">
        <f>'[12]Published CSP'!AN226</f>
        <v>0</v>
      </c>
      <c r="K198" s="103">
        <f>'[12]Published CSP'!AO226</f>
        <v>0</v>
      </c>
      <c r="L198" s="103">
        <f>'[12]Published CSP'!AP226+'[12]NHB savings'!I213</f>
        <v>0</v>
      </c>
      <c r="M198" s="103">
        <f>'[12]Published CSP'!AQ226+'[12]NHB savings'!J213</f>
        <v>0</v>
      </c>
      <c r="N198" s="103">
        <f>'[12]Published CSP'!AR226+'[12]NHB savings'!K213</f>
        <v>0</v>
      </c>
    </row>
    <row r="199" spans="1:14" s="53" customFormat="1" ht="15" customHeight="1">
      <c r="A199" s="53" t="s">
        <v>168</v>
      </c>
      <c r="B199" s="53" t="s">
        <v>169</v>
      </c>
      <c r="C199" s="53" t="s">
        <v>39</v>
      </c>
      <c r="D199" s="53" t="s">
        <v>170</v>
      </c>
      <c r="E199" s="54">
        <f>[12]Provisional!M227</f>
        <v>5.2260687697449999</v>
      </c>
      <c r="F199" s="54">
        <f>[12]Provisional!N227</f>
        <v>3.853520349898</v>
      </c>
      <c r="G199" s="54">
        <f>[12]Provisional!O227</f>
        <v>3.0442488948499999</v>
      </c>
      <c r="H199" s="54">
        <f>[12]Provisional!P227</f>
        <v>3.1421902862439999</v>
      </c>
      <c r="I199" s="54">
        <f>[12]Provisional!Q227</f>
        <v>1.6653348182469998</v>
      </c>
      <c r="J199" s="103">
        <f>'[12]Published CSP'!AN227</f>
        <v>0</v>
      </c>
      <c r="K199" s="103">
        <f>'[12]Published CSP'!AO227</f>
        <v>0</v>
      </c>
      <c r="L199" s="103">
        <f>'[12]Published CSP'!AP227+'[12]NHB savings'!I214</f>
        <v>0</v>
      </c>
      <c r="M199" s="103">
        <f>'[12]Published CSP'!AQ227+'[12]NHB savings'!J214</f>
        <v>0</v>
      </c>
      <c r="N199" s="103">
        <f>'[12]Published CSP'!AR227+'[12]NHB savings'!K214</f>
        <v>0</v>
      </c>
    </row>
    <row r="200" spans="1:14" s="53" customFormat="1" ht="15" customHeight="1">
      <c r="A200" s="53" t="s">
        <v>45</v>
      </c>
      <c r="B200" s="53" t="s">
        <v>46</v>
      </c>
      <c r="C200" s="53" t="s">
        <v>39</v>
      </c>
      <c r="D200" s="53" t="s">
        <v>47</v>
      </c>
      <c r="E200" s="54">
        <f>[12]Provisional!M228</f>
        <v>2.4472499459070001</v>
      </c>
      <c r="F200" s="54">
        <f>[12]Provisional!N228</f>
        <v>1.9639481879509999</v>
      </c>
      <c r="G200" s="54">
        <f>[12]Provisional!O228</f>
        <v>1.6005631302969998</v>
      </c>
      <c r="H200" s="54">
        <f>[12]Provisional!P228</f>
        <v>1.4771824698389999</v>
      </c>
      <c r="I200" s="54">
        <f>[12]Provisional!Q228</f>
        <v>1.1960521400890001</v>
      </c>
      <c r="J200" s="103">
        <f>'[12]Published CSP'!AN228</f>
        <v>5.8971807905369884E-3</v>
      </c>
      <c r="K200" s="103">
        <f>'[12]Published CSP'!AO228</f>
        <v>3.0627293783111461E-2</v>
      </c>
      <c r="L200" s="103">
        <f>'[12]Published CSP'!AP228+'[12]NHB savings'!I215</f>
        <v>2.4730112992574473E-2</v>
      </c>
      <c r="M200" s="103">
        <f>'[12]Published CSP'!AQ228+'[12]NHB savings'!J215</f>
        <v>1.9023163840441899E-2</v>
      </c>
      <c r="N200" s="103">
        <f>'[12]Published CSP'!AR228+'[12]NHB savings'!K215</f>
        <v>2.4730112992574473E-2</v>
      </c>
    </row>
    <row r="201" spans="1:14" s="53" customFormat="1" ht="15" customHeight="1">
      <c r="A201" s="53" t="s">
        <v>981</v>
      </c>
      <c r="B201" s="53" t="s">
        <v>982</v>
      </c>
      <c r="C201" s="53" t="s">
        <v>39</v>
      </c>
      <c r="D201" s="53" t="s">
        <v>983</v>
      </c>
      <c r="E201" s="54">
        <f>[12]Provisional!M229</f>
        <v>2.9630684445690001</v>
      </c>
      <c r="F201" s="54">
        <f>[12]Provisional!N229</f>
        <v>2.452087865323</v>
      </c>
      <c r="G201" s="54">
        <f>[12]Provisional!O229</f>
        <v>2.0680340615710002</v>
      </c>
      <c r="H201" s="54">
        <f>[12]Provisional!P229</f>
        <v>1.8659904531760001</v>
      </c>
      <c r="I201" s="54">
        <f>[12]Provisional!Q229</f>
        <v>1.64162530701</v>
      </c>
      <c r="J201" s="103">
        <f>'[12]Published CSP'!AN229</f>
        <v>4.352958613853438E-2</v>
      </c>
      <c r="K201" s="103">
        <f>'[12]Published CSP'!AO229</f>
        <v>0.22607301188077536</v>
      </c>
      <c r="L201" s="103">
        <f>'[12]Published CSP'!AP229+'[12]NHB savings'!I216</f>
        <v>0.18254342574224097</v>
      </c>
      <c r="M201" s="103">
        <f>'[12]Published CSP'!AQ229+'[12]NHB savings'!J216</f>
        <v>0.14041801980172383</v>
      </c>
      <c r="N201" s="103">
        <f>'[12]Published CSP'!AR229+'[12]NHB savings'!K216</f>
        <v>0.18254342574224097</v>
      </c>
    </row>
    <row r="202" spans="1:14" s="53" customFormat="1" ht="15" customHeight="1">
      <c r="A202" s="53" t="s">
        <v>536</v>
      </c>
      <c r="B202" s="53" t="s">
        <v>537</v>
      </c>
      <c r="C202" s="53" t="s">
        <v>531</v>
      </c>
      <c r="D202" s="53" t="s">
        <v>538</v>
      </c>
      <c r="E202" s="54">
        <f>[12]Provisional!M230</f>
        <v>305.02896527791705</v>
      </c>
      <c r="F202" s="54">
        <f>[12]Provisional!N230</f>
        <v>277.37269391810202</v>
      </c>
      <c r="G202" s="54">
        <f>[12]Provisional!O230</f>
        <v>257.09667126271097</v>
      </c>
      <c r="H202" s="54">
        <f>[12]Provisional!P230</f>
        <v>246.05607243909901</v>
      </c>
      <c r="I202" s="54">
        <f>[12]Provisional!Q230</f>
        <v>235.48662485543502</v>
      </c>
      <c r="J202" s="103">
        <f>'[12]Published CSP'!AN230</f>
        <v>0</v>
      </c>
      <c r="K202" s="103">
        <f>'[12]Published CSP'!AO230</f>
        <v>0</v>
      </c>
      <c r="L202" s="103">
        <f>'[12]Published CSP'!AP230+'[12]NHB savings'!I217</f>
        <v>0</v>
      </c>
      <c r="M202" s="103">
        <f>'[12]Published CSP'!AQ230+'[12]NHB savings'!J217</f>
        <v>0</v>
      </c>
      <c r="N202" s="103">
        <f>'[12]Published CSP'!AR230+'[12]NHB savings'!K217</f>
        <v>0</v>
      </c>
    </row>
    <row r="203" spans="1:14" s="53" customFormat="1" ht="15" customHeight="1">
      <c r="A203" s="53" t="s">
        <v>351</v>
      </c>
      <c r="B203" s="53" t="s">
        <v>352</v>
      </c>
      <c r="C203" s="53" t="s">
        <v>39</v>
      </c>
      <c r="D203" s="53" t="s">
        <v>353</v>
      </c>
      <c r="E203" s="54">
        <f>[12]Provisional!M231</f>
        <v>6.1002141131909999</v>
      </c>
      <c r="F203" s="54">
        <f>[12]Provisional!N231</f>
        <v>5.2742449636130004</v>
      </c>
      <c r="G203" s="54">
        <f>[12]Provisional!O231</f>
        <v>4.6539766366790003</v>
      </c>
      <c r="H203" s="54">
        <f>[12]Provisional!P231</f>
        <v>4.3293386995650005</v>
      </c>
      <c r="I203" s="54">
        <f>[12]Provisional!Q231</f>
        <v>3.9694465023899999</v>
      </c>
      <c r="J203" s="103">
        <f>'[12]Published CSP'!AN231</f>
        <v>0</v>
      </c>
      <c r="K203" s="103">
        <f>'[12]Published CSP'!AO231</f>
        <v>0</v>
      </c>
      <c r="L203" s="103">
        <f>'[12]Published CSP'!AP231+'[12]NHB savings'!I218</f>
        <v>0</v>
      </c>
      <c r="M203" s="103">
        <f>'[12]Published CSP'!AQ231+'[12]NHB savings'!J218</f>
        <v>0</v>
      </c>
      <c r="N203" s="103">
        <f>'[12]Published CSP'!AR231+'[12]NHB savings'!K218</f>
        <v>0</v>
      </c>
    </row>
    <row r="204" spans="1:14" s="53" customFormat="1" ht="15" customHeight="1">
      <c r="A204" s="53" t="s">
        <v>984</v>
      </c>
      <c r="B204" s="53" t="s">
        <v>985</v>
      </c>
      <c r="C204" s="53" t="s">
        <v>726</v>
      </c>
      <c r="D204" s="53" t="s">
        <v>986</v>
      </c>
      <c r="E204" s="54">
        <f>[12]Provisional!M232</f>
        <v>83.888578761277998</v>
      </c>
      <c r="F204" s="54">
        <f>[12]Provisional!N232</f>
        <v>72.156192877875</v>
      </c>
      <c r="G204" s="54">
        <f>[12]Provisional!O232</f>
        <v>63.529464440635003</v>
      </c>
      <c r="H204" s="54">
        <f>[12]Provisional!P232</f>
        <v>58.780553379162995</v>
      </c>
      <c r="I204" s="54">
        <f>[12]Provisional!Q232</f>
        <v>54.180054491318003</v>
      </c>
      <c r="J204" s="103">
        <f>'[12]Published CSP'!AN232</f>
        <v>0</v>
      </c>
      <c r="K204" s="103">
        <f>'[12]Published CSP'!AO232</f>
        <v>0</v>
      </c>
      <c r="L204" s="103">
        <f>'[12]Published CSP'!AP232+'[12]NHB savings'!I219</f>
        <v>0</v>
      </c>
      <c r="M204" s="103">
        <f>'[12]Published CSP'!AQ232+'[12]NHB savings'!J219</f>
        <v>0</v>
      </c>
      <c r="N204" s="103">
        <f>'[12]Published CSP'!AR232+'[12]NHB savings'!K219</f>
        <v>0</v>
      </c>
    </row>
    <row r="205" spans="1:14" s="53" customFormat="1" ht="15" customHeight="1">
      <c r="A205" s="53" t="s">
        <v>246</v>
      </c>
      <c r="B205" s="53" t="s">
        <v>247</v>
      </c>
      <c r="C205" s="53" t="s">
        <v>39</v>
      </c>
      <c r="D205" s="53" t="s">
        <v>248</v>
      </c>
      <c r="E205" s="54">
        <f>[12]Provisional!M233</f>
        <v>2.1906018407599999</v>
      </c>
      <c r="F205" s="54">
        <f>[12]Provisional!N233</f>
        <v>1.7908888340339999</v>
      </c>
      <c r="G205" s="54">
        <f>[12]Provisional!O233</f>
        <v>1.490393698339</v>
      </c>
      <c r="H205" s="54">
        <f>[12]Provisional!P233</f>
        <v>1.33208759819</v>
      </c>
      <c r="I205" s="54">
        <f>[12]Provisional!Q233</f>
        <v>1.156211247151</v>
      </c>
      <c r="J205" s="103">
        <f>'[12]Published CSP'!AN233</f>
        <v>3.4771584778456752E-2</v>
      </c>
      <c r="K205" s="103">
        <f>'[12]Published CSP'!AO233</f>
        <v>0.18058790804295283</v>
      </c>
      <c r="L205" s="103">
        <f>'[12]Published CSP'!AP233+'[12]NHB savings'!I220</f>
        <v>0.14581632326449606</v>
      </c>
      <c r="M205" s="103">
        <f>'[12]Published CSP'!AQ233+'[12]NHB savings'!J220</f>
        <v>0.11216640251115083</v>
      </c>
      <c r="N205" s="103">
        <f>'[12]Published CSP'!AR233+'[12]NHB savings'!K220</f>
        <v>0.14581632326449606</v>
      </c>
    </row>
    <row r="206" spans="1:14" s="53" customFormat="1" ht="15" customHeight="1">
      <c r="A206" s="53" t="s">
        <v>378</v>
      </c>
      <c r="B206" s="53" t="s">
        <v>379</v>
      </c>
      <c r="C206" s="53" t="s">
        <v>39</v>
      </c>
      <c r="D206" s="53" t="s">
        <v>380</v>
      </c>
      <c r="E206" s="54">
        <f>[12]Provisional!M234</f>
        <v>4.8309198835710001</v>
      </c>
      <c r="F206" s="54">
        <f>[12]Provisional!N234</f>
        <v>4.0632544229479999</v>
      </c>
      <c r="G206" s="54">
        <f>[12]Provisional!O234</f>
        <v>3.4863850601299999</v>
      </c>
      <c r="H206" s="54">
        <f>[12]Provisional!P234</f>
        <v>3.1832487127119999</v>
      </c>
      <c r="I206" s="54">
        <f>[12]Provisional!Q234</f>
        <v>2.8467478564980002</v>
      </c>
      <c r="J206" s="103">
        <f>'[12]Published CSP'!AN234</f>
        <v>4.6552441038558212E-2</v>
      </c>
      <c r="K206" s="103">
        <f>'[12]Published CSP'!AO234</f>
        <v>0.24177235507122172</v>
      </c>
      <c r="L206" s="103">
        <f>'[12]Published CSP'!AP234+'[12]NHB savings'!I221</f>
        <v>0.19521991403266348</v>
      </c>
      <c r="M206" s="103">
        <f>'[12]Published CSP'!AQ234+'[12]NHB savings'!J221</f>
        <v>0.15016916464051036</v>
      </c>
      <c r="N206" s="103">
        <f>'[12]Published CSP'!AR234+'[12]NHB savings'!K221</f>
        <v>0.19521991403266348</v>
      </c>
    </row>
    <row r="207" spans="1:14" s="53" customFormat="1" ht="15" customHeight="1">
      <c r="A207" s="53" t="s">
        <v>514</v>
      </c>
      <c r="B207" s="53" t="s">
        <v>515</v>
      </c>
      <c r="C207" s="53" t="s">
        <v>512</v>
      </c>
      <c r="D207" s="53" t="s">
        <v>516</v>
      </c>
      <c r="E207" s="54">
        <f>[12]Provisional!M235</f>
        <v>37.004421253762999</v>
      </c>
      <c r="F207" s="54">
        <f>[12]Provisional!N235</f>
        <v>34.950992933485004</v>
      </c>
      <c r="G207" s="54">
        <f>[12]Provisional!O235</f>
        <v>32.468299555103997</v>
      </c>
      <c r="H207" s="54">
        <f>[12]Provisional!P235</f>
        <v>31.459641401871</v>
      </c>
      <c r="I207" s="54">
        <f>[12]Provisional!Q235</f>
        <v>31.099635996326999</v>
      </c>
      <c r="J207" s="103">
        <f>'[12]Published CSP'!AN235</f>
        <v>0</v>
      </c>
      <c r="K207" s="103">
        <f>'[12]Published CSP'!AO235</f>
        <v>0</v>
      </c>
      <c r="L207" s="103">
        <f>'[12]Published CSP'!AP235+'[12]NHB savings'!I222</f>
        <v>0</v>
      </c>
      <c r="M207" s="103">
        <f>'[12]Published CSP'!AQ235+'[12]NHB savings'!J222</f>
        <v>0</v>
      </c>
      <c r="N207" s="103">
        <f>'[12]Published CSP'!AR235+'[12]NHB savings'!K222</f>
        <v>0</v>
      </c>
    </row>
    <row r="208" spans="1:14" s="53" customFormat="1" ht="15" customHeight="1">
      <c r="A208" s="53" t="s">
        <v>706</v>
      </c>
      <c r="B208" s="53" t="s">
        <v>707</v>
      </c>
      <c r="C208" s="53" t="s">
        <v>1351</v>
      </c>
      <c r="D208" s="53" t="s">
        <v>708</v>
      </c>
      <c r="E208" s="54">
        <f>[12]Provisional!M236</f>
        <v>64.930351880155001</v>
      </c>
      <c r="F208" s="54">
        <f>[12]Provisional!N236</f>
        <v>55.500136921191</v>
      </c>
      <c r="G208" s="54">
        <f>[12]Provisional!O236</f>
        <v>48.545195692242004</v>
      </c>
      <c r="H208" s="54">
        <f>[12]Provisional!P236</f>
        <v>44.733906959023003</v>
      </c>
      <c r="I208" s="54">
        <f>[12]Provisional!Q236</f>
        <v>40.972242853432</v>
      </c>
      <c r="J208" s="103">
        <f>'[12]Published CSP'!AN236</f>
        <v>0</v>
      </c>
      <c r="K208" s="103">
        <f>'[12]Published CSP'!AO236</f>
        <v>0</v>
      </c>
      <c r="L208" s="103">
        <f>'[12]Published CSP'!AP236+'[12]NHB savings'!I223</f>
        <v>0</v>
      </c>
      <c r="M208" s="103">
        <f>'[12]Published CSP'!AQ236+'[12]NHB savings'!J223</f>
        <v>0</v>
      </c>
      <c r="N208" s="103">
        <f>'[12]Published CSP'!AR236+'[12]NHB savings'!K223</f>
        <v>0</v>
      </c>
    </row>
    <row r="209" spans="1:14" s="53" customFormat="1" ht="15" customHeight="1">
      <c r="A209" s="53" t="s">
        <v>1020</v>
      </c>
      <c r="B209" s="53" t="s">
        <v>1021</v>
      </c>
      <c r="C209" s="53" t="s">
        <v>39</v>
      </c>
      <c r="D209" s="53" t="s">
        <v>1022</v>
      </c>
      <c r="E209" s="54">
        <f>[12]Provisional!M237</f>
        <v>3.6790371173959997</v>
      </c>
      <c r="F209" s="54">
        <f>[12]Provisional!N237</f>
        <v>3.0426362923730004</v>
      </c>
      <c r="G209" s="54">
        <f>[12]Provisional!O237</f>
        <v>2.5642725901889998</v>
      </c>
      <c r="H209" s="54">
        <f>[12]Provisional!P237</f>
        <v>2.312476181209</v>
      </c>
      <c r="I209" s="54">
        <f>[12]Provisional!Q237</f>
        <v>2.0328111601110002</v>
      </c>
      <c r="J209" s="103">
        <f>'[12]Published CSP'!AN237</f>
        <v>8.9305926672545485E-2</v>
      </c>
      <c r="K209" s="103">
        <f>'[12]Published CSP'!AO237</f>
        <v>0.46381465142838146</v>
      </c>
      <c r="L209" s="103">
        <f>'[12]Published CSP'!AP237+'[12]NHB savings'!I224</f>
        <v>0.37450872475583596</v>
      </c>
      <c r="M209" s="103">
        <f>'[12]Published CSP'!AQ237+'[12]NHB savings'!J224</f>
        <v>0.28808363442756613</v>
      </c>
      <c r="N209" s="103">
        <f>'[12]Published CSP'!AR237+'[12]NHB savings'!K224</f>
        <v>0.37450872475583596</v>
      </c>
    </row>
    <row r="210" spans="1:14" s="53" customFormat="1" ht="15" customHeight="1">
      <c r="A210" s="53" t="s">
        <v>426</v>
      </c>
      <c r="B210" s="53" t="s">
        <v>427</v>
      </c>
      <c r="C210" s="53" t="s">
        <v>39</v>
      </c>
      <c r="D210" s="53" t="s">
        <v>428</v>
      </c>
      <c r="E210" s="54">
        <f>[12]Provisional!M238</f>
        <v>3.6709930881619997</v>
      </c>
      <c r="F210" s="54">
        <f>[12]Provisional!N238</f>
        <v>2.9991999634760003</v>
      </c>
      <c r="G210" s="54">
        <f>[12]Provisional!O238</f>
        <v>2.4941905214799998</v>
      </c>
      <c r="H210" s="54">
        <f>[12]Provisional!P238</f>
        <v>2.22823506731</v>
      </c>
      <c r="I210" s="54">
        <f>[12]Provisional!Q238</f>
        <v>1.9327951472830003</v>
      </c>
      <c r="J210" s="103">
        <f>'[12]Published CSP'!AN238</f>
        <v>8.2855164679033824E-2</v>
      </c>
      <c r="K210" s="103">
        <f>'[12]Published CSP'!AO238</f>
        <v>0.43031230688143374</v>
      </c>
      <c r="L210" s="103">
        <f>'[12]Published CSP'!AP238+'[12]NHB savings'!I225</f>
        <v>0.34745714220239998</v>
      </c>
      <c r="M210" s="103">
        <f>'[12]Published CSP'!AQ238+'[12]NHB savings'!J225</f>
        <v>0.26727472477107689</v>
      </c>
      <c r="N210" s="103">
        <f>'[12]Published CSP'!AR238+'[12]NHB savings'!K225</f>
        <v>0.34745714220239998</v>
      </c>
    </row>
    <row r="211" spans="1:14" s="53" customFormat="1" ht="15" customHeight="1">
      <c r="A211" s="53" t="s">
        <v>504</v>
      </c>
      <c r="B211" s="53" t="s">
        <v>505</v>
      </c>
      <c r="C211" s="53" t="s">
        <v>39</v>
      </c>
      <c r="D211" s="53" t="s">
        <v>506</v>
      </c>
      <c r="E211" s="54">
        <f>[12]Provisional!M239</f>
        <v>3.7054041362230001</v>
      </c>
      <c r="F211" s="54">
        <f>[12]Provisional!N239</f>
        <v>2.8058228789140003</v>
      </c>
      <c r="G211" s="54">
        <f>[12]Provisional!O239</f>
        <v>2.1289595223590001</v>
      </c>
      <c r="H211" s="54">
        <f>[12]Provisional!P239</f>
        <v>2.064963824496</v>
      </c>
      <c r="I211" s="54">
        <f>[12]Provisional!Q239</f>
        <v>1.3717043050940001</v>
      </c>
      <c r="J211" s="103">
        <f>'[12]Published CSP'!AN239</f>
        <v>0</v>
      </c>
      <c r="K211" s="103">
        <f>'[12]Published CSP'!AO239</f>
        <v>0</v>
      </c>
      <c r="L211" s="103">
        <f>'[12]Published CSP'!AP239+'[12]NHB savings'!I226</f>
        <v>0</v>
      </c>
      <c r="M211" s="103">
        <f>'[12]Published CSP'!AQ239+'[12]NHB savings'!J226</f>
        <v>0</v>
      </c>
      <c r="N211" s="103">
        <f>'[12]Published CSP'!AR239+'[12]NHB savings'!K226</f>
        <v>0</v>
      </c>
    </row>
    <row r="212" spans="1:14" s="53" customFormat="1" ht="15" customHeight="1">
      <c r="A212" s="53" t="s">
        <v>828</v>
      </c>
      <c r="B212" s="53" t="s">
        <v>829</v>
      </c>
      <c r="C212" s="53" t="s">
        <v>726</v>
      </c>
      <c r="D212" s="53" t="s">
        <v>830</v>
      </c>
      <c r="E212" s="54">
        <f>[12]Provisional!M240</f>
        <v>77.579386245515011</v>
      </c>
      <c r="F212" s="54">
        <f>[12]Provisional!N240</f>
        <v>69.759385161029002</v>
      </c>
      <c r="G212" s="54">
        <f>[12]Provisional!O240</f>
        <v>64.025895778096995</v>
      </c>
      <c r="H212" s="54">
        <f>[12]Provisional!P240</f>
        <v>60.890820570392997</v>
      </c>
      <c r="I212" s="54">
        <f>[12]Provisional!Q240</f>
        <v>57.893917209002993</v>
      </c>
      <c r="J212" s="103">
        <f>'[12]Published CSP'!AN240</f>
        <v>0</v>
      </c>
      <c r="K212" s="103">
        <f>'[12]Published CSP'!AO240</f>
        <v>0</v>
      </c>
      <c r="L212" s="103">
        <f>'[12]Published CSP'!AP240+'[12]NHB savings'!I227</f>
        <v>0</v>
      </c>
      <c r="M212" s="103">
        <f>'[12]Published CSP'!AQ240+'[12]NHB savings'!J227</f>
        <v>0</v>
      </c>
      <c r="N212" s="103">
        <f>'[12]Published CSP'!AR240+'[12]NHB savings'!K227</f>
        <v>0</v>
      </c>
    </row>
    <row r="213" spans="1:14" s="53" customFormat="1" ht="15" customHeight="1">
      <c r="A213" s="53" t="s">
        <v>873</v>
      </c>
      <c r="B213" s="53" t="s">
        <v>874</v>
      </c>
      <c r="C213" s="53" t="s">
        <v>726</v>
      </c>
      <c r="D213" s="53" t="s">
        <v>875</v>
      </c>
      <c r="E213" s="54">
        <f>[12]Provisional!M241</f>
        <v>80.231601528322997</v>
      </c>
      <c r="F213" s="54">
        <f>[12]Provisional!N241</f>
        <v>69.033797917018006</v>
      </c>
      <c r="G213" s="54">
        <f>[12]Provisional!O241</f>
        <v>60.803552656275997</v>
      </c>
      <c r="H213" s="54">
        <f>[12]Provisional!P241</f>
        <v>56.270084970913004</v>
      </c>
      <c r="I213" s="54">
        <f>[12]Provisional!Q241</f>
        <v>51.889587639013996</v>
      </c>
      <c r="J213" s="103">
        <f>'[12]Published CSP'!AN241</f>
        <v>0</v>
      </c>
      <c r="K213" s="103">
        <f>'[12]Published CSP'!AO241</f>
        <v>0</v>
      </c>
      <c r="L213" s="103">
        <f>'[12]Published CSP'!AP241+'[12]NHB savings'!I228</f>
        <v>0</v>
      </c>
      <c r="M213" s="103">
        <f>'[12]Published CSP'!AQ241+'[12]NHB savings'!J228</f>
        <v>0</v>
      </c>
      <c r="N213" s="103">
        <f>'[12]Published CSP'!AR241+'[12]NHB savings'!K228</f>
        <v>0</v>
      </c>
    </row>
    <row r="214" spans="1:14" s="53" customFormat="1" ht="15" customHeight="1">
      <c r="A214" s="53" t="s">
        <v>450</v>
      </c>
      <c r="B214" s="53" t="s">
        <v>451</v>
      </c>
      <c r="C214" s="53" t="s">
        <v>39</v>
      </c>
      <c r="D214" s="53" t="s">
        <v>452</v>
      </c>
      <c r="E214" s="54">
        <f>[12]Provisional!M242</f>
        <v>2.071085290179</v>
      </c>
      <c r="F214" s="54">
        <f>[12]Provisional!N242</f>
        <v>1.45065379699</v>
      </c>
      <c r="G214" s="54">
        <f>[12]Provisional!O242</f>
        <v>1.2011501222860002</v>
      </c>
      <c r="H214" s="54">
        <f>[12]Provisional!P242</f>
        <v>1.2397942405269999</v>
      </c>
      <c r="I214" s="54">
        <f>[12]Provisional!Q242</f>
        <v>0.46026070359600002</v>
      </c>
      <c r="J214" s="103">
        <f>'[12]Published CSP'!AN242</f>
        <v>0</v>
      </c>
      <c r="K214" s="103">
        <f>'[12]Published CSP'!AO242</f>
        <v>0</v>
      </c>
      <c r="L214" s="103">
        <f>'[12]Published CSP'!AP242+'[12]NHB savings'!I229</f>
        <v>0</v>
      </c>
      <c r="M214" s="103">
        <f>'[12]Published CSP'!AQ242+'[12]NHB savings'!J229</f>
        <v>0</v>
      </c>
      <c r="N214" s="103">
        <f>'[12]Published CSP'!AR242+'[12]NHB savings'!K229</f>
        <v>0</v>
      </c>
    </row>
    <row r="215" spans="1:14" s="53" customFormat="1" ht="15" customHeight="1">
      <c r="A215" s="53" t="s">
        <v>96</v>
      </c>
      <c r="B215" s="53" t="s">
        <v>97</v>
      </c>
      <c r="C215" s="53" t="s">
        <v>39</v>
      </c>
      <c r="D215" s="53" t="s">
        <v>98</v>
      </c>
      <c r="E215" s="54">
        <f>[12]Provisional!M243</f>
        <v>6.7098276087600004</v>
      </c>
      <c r="F215" s="54">
        <f>[12]Provisional!N243</f>
        <v>5.4232122896170001</v>
      </c>
      <c r="G215" s="54">
        <f>[12]Provisional!O243</f>
        <v>4.4557753046009996</v>
      </c>
      <c r="H215" s="54">
        <f>[12]Provisional!P243</f>
        <v>3.9455177264199999</v>
      </c>
      <c r="I215" s="54">
        <f>[12]Provisional!Q243</f>
        <v>3.378410158786</v>
      </c>
      <c r="J215" s="103">
        <f>'[12]Published CSP'!AN243</f>
        <v>0</v>
      </c>
      <c r="K215" s="103">
        <f>'[12]Published CSP'!AO243</f>
        <v>0</v>
      </c>
      <c r="L215" s="103">
        <f>'[12]Published CSP'!AP243+'[12]NHB savings'!I230</f>
        <v>0</v>
      </c>
      <c r="M215" s="103">
        <f>'[12]Published CSP'!AQ243+'[12]NHB savings'!J230</f>
        <v>0</v>
      </c>
      <c r="N215" s="103">
        <f>'[12]Published CSP'!AR243+'[12]NHB savings'!K230</f>
        <v>0</v>
      </c>
    </row>
    <row r="216" spans="1:14" s="53" customFormat="1" ht="15" customHeight="1">
      <c r="A216" s="53" t="s">
        <v>354</v>
      </c>
      <c r="B216" s="53" t="s">
        <v>355</v>
      </c>
      <c r="C216" s="53" t="s">
        <v>39</v>
      </c>
      <c r="D216" s="53" t="s">
        <v>356</v>
      </c>
      <c r="E216" s="54">
        <f>[12]Provisional!M244</f>
        <v>6.0202337620430004</v>
      </c>
      <c r="F216" s="54">
        <f>[12]Provisional!N244</f>
        <v>5.1424711156120004</v>
      </c>
      <c r="G216" s="54">
        <f>[12]Provisional!O244</f>
        <v>4.4831107550610003</v>
      </c>
      <c r="H216" s="54">
        <f>[12]Provisional!P244</f>
        <v>4.1373907712700007</v>
      </c>
      <c r="I216" s="54">
        <f>[12]Provisional!Q244</f>
        <v>3.7538987713210004</v>
      </c>
      <c r="J216" s="103">
        <f>'[12]Published CSP'!AN244</f>
        <v>7.2683040721828159E-3</v>
      </c>
      <c r="K216" s="103">
        <f>'[12]Published CSP'!AO244</f>
        <v>3.774828889101399E-2</v>
      </c>
      <c r="L216" s="103">
        <f>'[12]Published CSP'!AP244+'[12]NHB savings'!I231</f>
        <v>3.0479984818831171E-2</v>
      </c>
      <c r="M216" s="103">
        <f>'[12]Published CSP'!AQ244+'[12]NHB savings'!J231</f>
        <v>2.3446142168331668E-2</v>
      </c>
      <c r="N216" s="103">
        <f>'[12]Published CSP'!AR244+'[12]NHB savings'!K231</f>
        <v>3.0479984818831171E-2</v>
      </c>
    </row>
    <row r="217" spans="1:14" s="53" customFormat="1" ht="15" customHeight="1">
      <c r="A217" s="53" t="s">
        <v>590</v>
      </c>
      <c r="B217" s="53" t="s">
        <v>591</v>
      </c>
      <c r="C217" s="53" t="s">
        <v>531</v>
      </c>
      <c r="D217" s="53" t="s">
        <v>592</v>
      </c>
      <c r="E217" s="54">
        <f>[12]Provisional!M245</f>
        <v>156.320603922468</v>
      </c>
      <c r="F217" s="54">
        <f>[12]Provisional!N245</f>
        <v>140.48841148586999</v>
      </c>
      <c r="G217" s="54">
        <f>[12]Provisional!O245</f>
        <v>128.87597619577198</v>
      </c>
      <c r="H217" s="54">
        <f>[12]Provisional!P245</f>
        <v>122.52357238214501</v>
      </c>
      <c r="I217" s="54">
        <f>[12]Provisional!Q245</f>
        <v>116.43869469971601</v>
      </c>
      <c r="J217" s="103">
        <f>'[12]Published CSP'!AN245</f>
        <v>0</v>
      </c>
      <c r="K217" s="103">
        <f>'[12]Published CSP'!AO245</f>
        <v>0</v>
      </c>
      <c r="L217" s="103">
        <f>'[12]Published CSP'!AP245+'[12]NHB savings'!I232</f>
        <v>0</v>
      </c>
      <c r="M217" s="103">
        <f>'[12]Published CSP'!AQ245+'[12]NHB savings'!J232</f>
        <v>0</v>
      </c>
      <c r="N217" s="103">
        <f>'[12]Published CSP'!AR245+'[12]NHB savings'!K232</f>
        <v>0</v>
      </c>
    </row>
    <row r="218" spans="1:14" s="53" customFormat="1" ht="15" customHeight="1">
      <c r="A218" s="53" t="s">
        <v>402</v>
      </c>
      <c r="B218" s="53" t="s">
        <v>403</v>
      </c>
      <c r="C218" s="53" t="s">
        <v>39</v>
      </c>
      <c r="D218" s="53" t="s">
        <v>404</v>
      </c>
      <c r="E218" s="54">
        <f>[12]Provisional!M246</f>
        <v>6.1439117842969999</v>
      </c>
      <c r="F218" s="54">
        <f>[12]Provisional!N246</f>
        <v>5.2331251647350001</v>
      </c>
      <c r="G218" s="54">
        <f>[12]Provisional!O246</f>
        <v>4.548902957668</v>
      </c>
      <c r="H218" s="54">
        <f>[12]Provisional!P246</f>
        <v>4.1899745458050006</v>
      </c>
      <c r="I218" s="54">
        <f>[12]Provisional!Q246</f>
        <v>3.7917677226990003</v>
      </c>
      <c r="J218" s="103">
        <f>'[12]Published CSP'!AN246</f>
        <v>0</v>
      </c>
      <c r="K218" s="103">
        <f>'[12]Published CSP'!AO246</f>
        <v>0</v>
      </c>
      <c r="L218" s="103">
        <f>'[12]Published CSP'!AP246+'[12]NHB savings'!I233</f>
        <v>0</v>
      </c>
      <c r="M218" s="103">
        <f>'[12]Published CSP'!AQ246+'[12]NHB savings'!J233</f>
        <v>0</v>
      </c>
      <c r="N218" s="103">
        <f>'[12]Published CSP'!AR246+'[12]NHB savings'!K233</f>
        <v>0</v>
      </c>
    </row>
    <row r="219" spans="1:14" s="53" customFormat="1" ht="15" customHeight="1">
      <c r="A219" s="53" t="s">
        <v>709</v>
      </c>
      <c r="B219" s="53" t="s">
        <v>710</v>
      </c>
      <c r="C219" s="53" t="s">
        <v>1351</v>
      </c>
      <c r="D219" s="53" t="s">
        <v>711</v>
      </c>
      <c r="E219" s="54">
        <f>[12]Provisional!M247</f>
        <v>189.30100647295902</v>
      </c>
      <c r="F219" s="54">
        <f>[12]Provisional!N247</f>
        <v>172.67713171282901</v>
      </c>
      <c r="G219" s="54">
        <f>[12]Provisional!O247</f>
        <v>160.473040949851</v>
      </c>
      <c r="H219" s="54">
        <f>[12]Provisional!P247</f>
        <v>153.859612305967</v>
      </c>
      <c r="I219" s="54">
        <f>[12]Provisional!Q247</f>
        <v>147.46669741817499</v>
      </c>
      <c r="J219" s="103">
        <f>'[12]Published CSP'!AN247</f>
        <v>0</v>
      </c>
      <c r="K219" s="103">
        <f>'[12]Published CSP'!AO247</f>
        <v>0</v>
      </c>
      <c r="L219" s="103">
        <f>'[12]Published CSP'!AP247+'[12]NHB savings'!I234</f>
        <v>0</v>
      </c>
      <c r="M219" s="103">
        <f>'[12]Published CSP'!AQ247+'[12]NHB savings'!J234</f>
        <v>0</v>
      </c>
      <c r="N219" s="103">
        <f>'[12]Published CSP'!AR247+'[12]NHB savings'!K234</f>
        <v>0</v>
      </c>
    </row>
    <row r="220" spans="1:14" s="53" customFormat="1" ht="15" customHeight="1">
      <c r="A220" s="53" t="s">
        <v>741</v>
      </c>
      <c r="B220" s="53" t="s">
        <v>742</v>
      </c>
      <c r="C220" s="53" t="s">
        <v>730</v>
      </c>
      <c r="D220" s="53" t="s">
        <v>743</v>
      </c>
      <c r="E220" s="54">
        <f>[12]Provisional!M248</f>
        <v>287.50657720612799</v>
      </c>
      <c r="F220" s="54">
        <f>[12]Provisional!N248</f>
        <v>250.38157613395799</v>
      </c>
      <c r="G220" s="54">
        <f>[12]Provisional!O248</f>
        <v>222.69304880636997</v>
      </c>
      <c r="H220" s="54">
        <f>[12]Provisional!P248</f>
        <v>207.45930989384399</v>
      </c>
      <c r="I220" s="54">
        <f>[12]Provisional!Q248</f>
        <v>193.54929678220799</v>
      </c>
      <c r="J220" s="103">
        <f>'[12]Published CSP'!AN248</f>
        <v>0.76188715075997271</v>
      </c>
      <c r="K220" s="103">
        <f>'[12]Published CSP'!AO248</f>
        <v>3.9568977829792131</v>
      </c>
      <c r="L220" s="103">
        <f>'[12]Published CSP'!AP248+'[12]NHB savings'!I235</f>
        <v>3.1950106322192409</v>
      </c>
      <c r="M220" s="103">
        <f>'[12]Published CSP'!AQ248+'[12]NHB savings'!J235</f>
        <v>2.4577004863224934</v>
      </c>
      <c r="N220" s="103">
        <f>'[12]Published CSP'!AR248+'[12]NHB savings'!K235</f>
        <v>3.1950106322192409</v>
      </c>
    </row>
    <row r="221" spans="1:14" s="53" customFormat="1" ht="15" customHeight="1">
      <c r="A221" s="53" t="s">
        <v>903</v>
      </c>
      <c r="B221" s="53" t="s">
        <v>904</v>
      </c>
      <c r="C221" s="53" t="s">
        <v>39</v>
      </c>
      <c r="D221" s="53" t="s">
        <v>905</v>
      </c>
      <c r="E221" s="54">
        <f>[12]Provisional!M249</f>
        <v>4.9301683184979996</v>
      </c>
      <c r="F221" s="54">
        <f>[12]Provisional!N249</f>
        <v>4.1834108638379996</v>
      </c>
      <c r="G221" s="54">
        <f>[12]Provisional!O249</f>
        <v>3.6223648797069998</v>
      </c>
      <c r="H221" s="54">
        <f>[12]Provisional!P249</f>
        <v>3.3278959023490002</v>
      </c>
      <c r="I221" s="54">
        <f>[12]Provisional!Q249</f>
        <v>3.001145253577</v>
      </c>
      <c r="J221" s="103">
        <f>'[12]Published CSP'!AN249</f>
        <v>5.9357531367465827E-2</v>
      </c>
      <c r="K221" s="103">
        <f>'[12]Published CSP'!AO249</f>
        <v>0.30827621129554839</v>
      </c>
      <c r="L221" s="103">
        <f>'[12]Published CSP'!AP249+'[12]NHB savings'!I236</f>
        <v>0.2489186799280825</v>
      </c>
      <c r="M221" s="103">
        <f>'[12]Published CSP'!AQ249+'[12]NHB savings'!J236</f>
        <v>0.19147590763698655</v>
      </c>
      <c r="N221" s="103">
        <f>'[12]Published CSP'!AR249+'[12]NHB savings'!K236</f>
        <v>0.2489186799280825</v>
      </c>
    </row>
    <row r="222" spans="1:14" s="53" customFormat="1" ht="15" customHeight="1">
      <c r="A222" s="53" t="s">
        <v>1062</v>
      </c>
      <c r="B222" s="53" t="s">
        <v>1063</v>
      </c>
      <c r="C222" s="53" t="s">
        <v>39</v>
      </c>
      <c r="D222" s="53" t="s">
        <v>1064</v>
      </c>
      <c r="E222" s="54">
        <f>[12]Provisional!M250</f>
        <v>2.6647413625170002</v>
      </c>
      <c r="F222" s="54">
        <f>[12]Provisional!N250</f>
        <v>2.2534006174829999</v>
      </c>
      <c r="G222" s="54">
        <f>[12]Provisional!O250</f>
        <v>1.9443645550440001</v>
      </c>
      <c r="H222" s="54">
        <f>[12]Provisional!P250</f>
        <v>1.78219047514</v>
      </c>
      <c r="I222" s="54">
        <f>[12]Provisional!Q250</f>
        <v>1.602247188742</v>
      </c>
      <c r="J222" s="103">
        <f>'[12]Published CSP'!AN250</f>
        <v>5.8364025962774714E-2</v>
      </c>
      <c r="K222" s="103">
        <f>'[12]Published CSP'!AO250</f>
        <v>0.30311639290344289</v>
      </c>
      <c r="L222" s="103">
        <f>'[12]Published CSP'!AP250+'[12]NHB savings'!I237</f>
        <v>0.24475236694066818</v>
      </c>
      <c r="M222" s="103">
        <f>'[12]Published CSP'!AQ250+'[12]NHB savings'!J237</f>
        <v>0.18827105149282169</v>
      </c>
      <c r="N222" s="103">
        <f>'[12]Published CSP'!AR250+'[12]NHB savings'!K237</f>
        <v>0.24475236694066818</v>
      </c>
    </row>
    <row r="223" spans="1:14" s="53" customFormat="1" ht="15" customHeight="1">
      <c r="A223" s="53" t="s">
        <v>801</v>
      </c>
      <c r="B223" s="53" t="s">
        <v>802</v>
      </c>
      <c r="C223" s="53" t="s">
        <v>39</v>
      </c>
      <c r="D223" s="53" t="s">
        <v>803</v>
      </c>
      <c r="E223" s="54">
        <f>[12]Provisional!M251</f>
        <v>4.5727249954310007</v>
      </c>
      <c r="F223" s="54">
        <f>[12]Provisional!N251</f>
        <v>3.8592118150350005</v>
      </c>
      <c r="G223" s="54">
        <f>[12]Provisional!O251</f>
        <v>3.323104465968</v>
      </c>
      <c r="H223" s="54">
        <f>[12]Provisional!P251</f>
        <v>3.0416046381140003</v>
      </c>
      <c r="I223" s="54">
        <f>[12]Provisional!Q251</f>
        <v>2.7292009454819999</v>
      </c>
      <c r="J223" s="103">
        <f>'[12]Published CSP'!AN251</f>
        <v>0</v>
      </c>
      <c r="K223" s="103">
        <f>'[12]Published CSP'!AO251</f>
        <v>0</v>
      </c>
      <c r="L223" s="103">
        <f>'[12]Published CSP'!AP251+'[12]NHB savings'!I238</f>
        <v>0</v>
      </c>
      <c r="M223" s="103">
        <f>'[12]Published CSP'!AQ251+'[12]NHB savings'!J238</f>
        <v>0</v>
      </c>
      <c r="N223" s="103">
        <f>'[12]Published CSP'!AR251+'[12]NHB savings'!K238</f>
        <v>0</v>
      </c>
    </row>
    <row r="224" spans="1:14" s="53" customFormat="1" ht="15" customHeight="1">
      <c r="A224" s="53" t="s">
        <v>846</v>
      </c>
      <c r="B224" s="53" t="s">
        <v>847</v>
      </c>
      <c r="C224" s="53" t="s">
        <v>726</v>
      </c>
      <c r="D224" s="53" t="s">
        <v>848</v>
      </c>
      <c r="E224" s="54">
        <f>[12]Provisional!M252</f>
        <v>68.484118807841995</v>
      </c>
      <c r="F224" s="54">
        <f>[12]Provisional!N252</f>
        <v>60.626681415871005</v>
      </c>
      <c r="G224" s="54">
        <f>[12]Provisional!O252</f>
        <v>54.859693313653992</v>
      </c>
      <c r="H224" s="54">
        <f>[12]Provisional!P252</f>
        <v>51.694316627105003</v>
      </c>
      <c r="I224" s="54">
        <f>[12]Provisional!Q252</f>
        <v>48.655251320045998</v>
      </c>
      <c r="J224" s="103">
        <f>'[12]Published CSP'!AN252</f>
        <v>0</v>
      </c>
      <c r="K224" s="103">
        <f>'[12]Published CSP'!AO252</f>
        <v>0</v>
      </c>
      <c r="L224" s="103">
        <f>'[12]Published CSP'!AP252+'[12]NHB savings'!I239</f>
        <v>0</v>
      </c>
      <c r="M224" s="103">
        <f>'[12]Published CSP'!AQ252+'[12]NHB savings'!J239</f>
        <v>0</v>
      </c>
      <c r="N224" s="103">
        <f>'[12]Published CSP'!AR252+'[12]NHB savings'!K239</f>
        <v>0</v>
      </c>
    </row>
    <row r="225" spans="1:14" s="53" customFormat="1" ht="15" customHeight="1">
      <c r="A225" s="53" t="s">
        <v>135</v>
      </c>
      <c r="B225" s="53" t="s">
        <v>136</v>
      </c>
      <c r="C225" s="53" t="s">
        <v>39</v>
      </c>
      <c r="D225" s="53" t="s">
        <v>137</v>
      </c>
      <c r="E225" s="54">
        <f>[12]Provisional!M253</f>
        <v>4.3619220232049996</v>
      </c>
      <c r="F225" s="54">
        <f>[12]Provisional!N253</f>
        <v>3.316025856774</v>
      </c>
      <c r="G225" s="54">
        <f>[12]Provisional!O253</f>
        <v>2.5456786845220001</v>
      </c>
      <c r="H225" s="54">
        <f>[12]Provisional!P253</f>
        <v>2.6275797777030001</v>
      </c>
      <c r="I225" s="54">
        <f>[12]Provisional!Q253</f>
        <v>1.6502460265080001</v>
      </c>
      <c r="J225" s="103">
        <f>'[12]Published CSP'!AN253</f>
        <v>0</v>
      </c>
      <c r="K225" s="103">
        <f>'[12]Published CSP'!AO253</f>
        <v>0</v>
      </c>
      <c r="L225" s="103">
        <f>'[12]Published CSP'!AP253+'[12]NHB savings'!I240</f>
        <v>0</v>
      </c>
      <c r="M225" s="103">
        <f>'[12]Published CSP'!AQ253+'[12]NHB savings'!J240</f>
        <v>0</v>
      </c>
      <c r="N225" s="103">
        <f>'[12]Published CSP'!AR253+'[12]NHB savings'!K240</f>
        <v>0</v>
      </c>
    </row>
    <row r="226" spans="1:14" s="53" customFormat="1" ht="15" customHeight="1">
      <c r="A226" s="53" t="s">
        <v>264</v>
      </c>
      <c r="B226" s="53" t="s">
        <v>265</v>
      </c>
      <c r="C226" s="53" t="s">
        <v>39</v>
      </c>
      <c r="D226" s="53" t="s">
        <v>266</v>
      </c>
      <c r="E226" s="54">
        <f>[12]Provisional!M254</f>
        <v>4.9338532623849991</v>
      </c>
      <c r="F226" s="54">
        <f>[12]Provisional!N254</f>
        <v>4.1917722158139998</v>
      </c>
      <c r="G226" s="54">
        <f>[12]Provisional!O254</f>
        <v>3.6343366262360002</v>
      </c>
      <c r="H226" s="54">
        <f>[12]Provisional!P254</f>
        <v>3.342068132983</v>
      </c>
      <c r="I226" s="54">
        <f>[12]Provisional!Q254</f>
        <v>3.0178710619390001</v>
      </c>
      <c r="J226" s="103">
        <f>'[12]Published CSP'!AN254</f>
        <v>6.8796317861843703E-2</v>
      </c>
      <c r="K226" s="103">
        <f>'[12]Published CSP'!AO254</f>
        <v>0.3572970056695754</v>
      </c>
      <c r="L226" s="103">
        <f>'[12]Published CSP'!AP254+'[12]NHB savings'!I241</f>
        <v>0.28850068780773169</v>
      </c>
      <c r="M226" s="103">
        <f>'[12]Published CSP'!AQ254+'[12]NHB savings'!J241</f>
        <v>0.22192360600594746</v>
      </c>
      <c r="N226" s="103">
        <f>'[12]Published CSP'!AR254+'[12]NHB savings'!K241</f>
        <v>0.28850068780773169</v>
      </c>
    </row>
    <row r="227" spans="1:14" s="53" customFormat="1" ht="15" customHeight="1">
      <c r="A227" s="53" t="s">
        <v>849</v>
      </c>
      <c r="B227" s="53" t="s">
        <v>850</v>
      </c>
      <c r="C227" s="53" t="s">
        <v>726</v>
      </c>
      <c r="D227" s="53" t="s">
        <v>851</v>
      </c>
      <c r="E227" s="54">
        <f>[12]Provisional!M255</f>
        <v>58.487467071886002</v>
      </c>
      <c r="F227" s="54">
        <f>[12]Provisional!N255</f>
        <v>50.868562705805999</v>
      </c>
      <c r="G227" s="54">
        <f>[12]Provisional!O255</f>
        <v>45.268388849423999</v>
      </c>
      <c r="H227" s="54">
        <f>[12]Provisional!P255</f>
        <v>42.188720162494</v>
      </c>
      <c r="I227" s="54">
        <f>[12]Provisional!Q255</f>
        <v>39.209759314457003</v>
      </c>
      <c r="J227" s="103">
        <f>'[12]Published CSP'!AN255</f>
        <v>3.9327168151115421E-2</v>
      </c>
      <c r="K227" s="103">
        <f>'[12]Published CSP'!AO255</f>
        <v>0.20424755072030915</v>
      </c>
      <c r="L227" s="103">
        <f>'[12]Published CSP'!AP255+'[12]NHB savings'!I242</f>
        <v>0.1649203825691937</v>
      </c>
      <c r="M227" s="103">
        <f>'[12]Published CSP'!AQ255+'[12]NHB savings'!J242</f>
        <v>0.12686183274553361</v>
      </c>
      <c r="N227" s="103">
        <f>'[12]Published CSP'!AR255+'[12]NHB savings'!K242</f>
        <v>0.1649203825691937</v>
      </c>
    </row>
    <row r="228" spans="1:14" s="53" customFormat="1" ht="15" customHeight="1">
      <c r="A228" s="53" t="s">
        <v>285</v>
      </c>
      <c r="B228" s="53" t="s">
        <v>286</v>
      </c>
      <c r="C228" s="53" t="s">
        <v>39</v>
      </c>
      <c r="D228" s="53" t="s">
        <v>287</v>
      </c>
      <c r="E228" s="54">
        <f>[12]Provisional!M256</f>
        <v>5.2974014014269999</v>
      </c>
      <c r="F228" s="54">
        <f>[12]Provisional!N256</f>
        <v>4.5268192292389999</v>
      </c>
      <c r="G228" s="54">
        <f>[12]Provisional!O256</f>
        <v>3.9479686660749995</v>
      </c>
      <c r="H228" s="54">
        <f>[12]Provisional!P256</f>
        <v>3.6444546787850003</v>
      </c>
      <c r="I228" s="54">
        <f>[12]Provisional!Q256</f>
        <v>3.30777722279</v>
      </c>
      <c r="J228" s="103">
        <f>'[12]Published CSP'!AN256</f>
        <v>9.2573540733768916E-2</v>
      </c>
      <c r="K228" s="103">
        <f>'[12]Published CSP'!AO256</f>
        <v>0.48078516316570313</v>
      </c>
      <c r="L228" s="103">
        <f>'[12]Published CSP'!AP256+'[12]NHB savings'!I243</f>
        <v>0.38821162243193424</v>
      </c>
      <c r="M228" s="103">
        <f>'[12]Published CSP'!AQ256+'[12]NHB savings'!J243</f>
        <v>0.29862432494764168</v>
      </c>
      <c r="N228" s="103">
        <f>'[12]Published CSP'!AR256+'[12]NHB savings'!K243</f>
        <v>0.38821162243193424</v>
      </c>
    </row>
    <row r="229" spans="1:14" s="53" customFormat="1" ht="15" customHeight="1">
      <c r="A229" s="53" t="s">
        <v>822</v>
      </c>
      <c r="B229" s="53" t="s">
        <v>823</v>
      </c>
      <c r="C229" s="53" t="s">
        <v>726</v>
      </c>
      <c r="D229" s="53" t="s">
        <v>824</v>
      </c>
      <c r="E229" s="54">
        <f>[12]Provisional!M257</f>
        <v>57.681319658584997</v>
      </c>
      <c r="F229" s="54">
        <f>[12]Provisional!N257</f>
        <v>48.286357910874003</v>
      </c>
      <c r="G229" s="54">
        <f>[12]Provisional!O257</f>
        <v>41.377709644999001</v>
      </c>
      <c r="H229" s="54">
        <f>[12]Provisional!P257</f>
        <v>37.555022037994995</v>
      </c>
      <c r="I229" s="54">
        <f>[12]Provisional!Q257</f>
        <v>33.858113015944994</v>
      </c>
      <c r="J229" s="103">
        <f>'[12]Published CSP'!AN257</f>
        <v>0</v>
      </c>
      <c r="K229" s="103">
        <f>'[12]Published CSP'!AO257</f>
        <v>0</v>
      </c>
      <c r="L229" s="103">
        <f>'[12]Published CSP'!AP257+'[12]NHB savings'!I244</f>
        <v>0</v>
      </c>
      <c r="M229" s="103">
        <f>'[12]Published CSP'!AQ257+'[12]NHB savings'!J244</f>
        <v>0</v>
      </c>
      <c r="N229" s="103">
        <f>'[12]Published CSP'!AR257+'[12]NHB savings'!K244</f>
        <v>0</v>
      </c>
    </row>
    <row r="230" spans="1:14" s="53" customFormat="1" ht="15" customHeight="1">
      <c r="A230" s="53" t="s">
        <v>593</v>
      </c>
      <c r="B230" s="53" t="s">
        <v>594</v>
      </c>
      <c r="C230" s="53" t="s">
        <v>531</v>
      </c>
      <c r="D230" s="53" t="s">
        <v>595</v>
      </c>
      <c r="E230" s="54">
        <f>[12]Provisional!M258</f>
        <v>85.857336514094001</v>
      </c>
      <c r="F230" s="54">
        <f>[12]Provisional!N258</f>
        <v>75.388282236370003</v>
      </c>
      <c r="G230" s="54">
        <f>[12]Provisional!O258</f>
        <v>67.703041939377002</v>
      </c>
      <c r="H230" s="54">
        <f>[12]Provisional!P258</f>
        <v>63.472754296754999</v>
      </c>
      <c r="I230" s="54">
        <f>[12]Provisional!Q258</f>
        <v>59.411850855732993</v>
      </c>
      <c r="J230" s="103">
        <f>'[12]Published CSP'!AN258</f>
        <v>0</v>
      </c>
      <c r="K230" s="103">
        <f>'[12]Published CSP'!AO258</f>
        <v>0</v>
      </c>
      <c r="L230" s="103">
        <f>'[12]Published CSP'!AP258+'[12]NHB savings'!I245</f>
        <v>0</v>
      </c>
      <c r="M230" s="103">
        <f>'[12]Published CSP'!AQ258+'[12]NHB savings'!J245</f>
        <v>0</v>
      </c>
      <c r="N230" s="103">
        <f>'[12]Published CSP'!AR258+'[12]NHB savings'!K245</f>
        <v>0</v>
      </c>
    </row>
    <row r="231" spans="1:14" s="53" customFormat="1" ht="15" customHeight="1">
      <c r="A231" s="53" t="s">
        <v>474</v>
      </c>
      <c r="B231" s="53" t="s">
        <v>475</v>
      </c>
      <c r="C231" s="53" t="s">
        <v>39</v>
      </c>
      <c r="D231" s="53" t="s">
        <v>476</v>
      </c>
      <c r="E231" s="54">
        <f>[12]Provisional!M259</f>
        <v>3.1927387482469998</v>
      </c>
      <c r="F231" s="54">
        <f>[12]Provisional!N259</f>
        <v>2.6575830047439997</v>
      </c>
      <c r="G231" s="54">
        <f>[12]Provisional!O259</f>
        <v>2.2553637465850001</v>
      </c>
      <c r="H231" s="54">
        <f>[12]Provisional!P259</f>
        <v>2.0437782339270001</v>
      </c>
      <c r="I231" s="54">
        <f>[12]Provisional!Q259</f>
        <v>1.8088223400350001</v>
      </c>
      <c r="J231" s="103">
        <f>'[12]Published CSP'!AN259</f>
        <v>0</v>
      </c>
      <c r="K231" s="103">
        <f>'[12]Published CSP'!AO259</f>
        <v>0</v>
      </c>
      <c r="L231" s="103">
        <f>'[12]Published CSP'!AP259+'[12]NHB savings'!I246</f>
        <v>0</v>
      </c>
      <c r="M231" s="103">
        <f>'[12]Published CSP'!AQ259+'[12]NHB savings'!J246</f>
        <v>0</v>
      </c>
      <c r="N231" s="103">
        <f>'[12]Published CSP'!AR259+'[12]NHB savings'!K246</f>
        <v>0</v>
      </c>
    </row>
    <row r="232" spans="1:14" s="53" customFormat="1" ht="15" customHeight="1">
      <c r="A232" s="53" t="s">
        <v>249</v>
      </c>
      <c r="B232" s="53" t="s">
        <v>250</v>
      </c>
      <c r="C232" s="53" t="s">
        <v>39</v>
      </c>
      <c r="D232" s="53" t="s">
        <v>251</v>
      </c>
      <c r="E232" s="54">
        <f>[12]Provisional!M260</f>
        <v>3.991870157937</v>
      </c>
      <c r="F232" s="54">
        <f>[12]Provisional!N260</f>
        <v>3.3213171091209999</v>
      </c>
      <c r="G232" s="54">
        <f>[12]Provisional!O260</f>
        <v>2.8173313044860002</v>
      </c>
      <c r="H232" s="54">
        <f>[12]Provisional!P260</f>
        <v>2.5522028756349999</v>
      </c>
      <c r="I232" s="54">
        <f>[12]Provisional!Q260</f>
        <v>2.2577867292540001</v>
      </c>
      <c r="J232" s="103">
        <f>'[12]Published CSP'!AN260</f>
        <v>0</v>
      </c>
      <c r="K232" s="103">
        <f>'[12]Published CSP'!AO260</f>
        <v>0</v>
      </c>
      <c r="L232" s="103">
        <f>'[12]Published CSP'!AP260+'[12]NHB savings'!I247</f>
        <v>0</v>
      </c>
      <c r="M232" s="103">
        <f>'[12]Published CSP'!AQ260+'[12]NHB savings'!J247</f>
        <v>0</v>
      </c>
      <c r="N232" s="103">
        <f>'[12]Published CSP'!AR260+'[12]NHB savings'!K247</f>
        <v>0</v>
      </c>
    </row>
    <row r="233" spans="1:14" s="53" customFormat="1" ht="15" customHeight="1">
      <c r="A233" s="53" t="s">
        <v>864</v>
      </c>
      <c r="B233" s="53" t="s">
        <v>865</v>
      </c>
      <c r="C233" s="53" t="s">
        <v>730</v>
      </c>
      <c r="D233" s="53" t="s">
        <v>866</v>
      </c>
      <c r="E233" s="54">
        <f>[12]Provisional!M261</f>
        <v>122.55317484787899</v>
      </c>
      <c r="F233" s="54">
        <f>[12]Provisional!N261</f>
        <v>99.345352445697998</v>
      </c>
      <c r="G233" s="54">
        <f>[12]Provisional!O261</f>
        <v>82.35695726694</v>
      </c>
      <c r="H233" s="54">
        <f>[12]Provisional!P261</f>
        <v>72.829781605617995</v>
      </c>
      <c r="I233" s="54">
        <f>[12]Provisional!Q261</f>
        <v>63.899147499843004</v>
      </c>
      <c r="J233" s="103">
        <f>'[12]Published CSP'!AN261</f>
        <v>1.5853446722824274</v>
      </c>
      <c r="K233" s="103">
        <f>'[12]Published CSP'!AO261</f>
        <v>8.2335642657248655</v>
      </c>
      <c r="L233" s="103">
        <f>'[12]Published CSP'!AP261+'[12]NHB savings'!I248</f>
        <v>6.6482195934424384</v>
      </c>
      <c r="M233" s="103">
        <f>'[12]Published CSP'!AQ261+'[12]NHB savings'!J248</f>
        <v>5.1140150718787982</v>
      </c>
      <c r="N233" s="103">
        <f>'[12]Published CSP'!AR261+'[12]NHB savings'!K248</f>
        <v>6.6482195934424384</v>
      </c>
    </row>
    <row r="234" spans="1:14" s="53" customFormat="1" ht="15" customHeight="1">
      <c r="A234" s="53" t="s">
        <v>1113</v>
      </c>
      <c r="B234" s="53" t="s">
        <v>1114</v>
      </c>
      <c r="C234" s="53" t="s">
        <v>1357</v>
      </c>
      <c r="D234" s="53" t="s">
        <v>1218</v>
      </c>
      <c r="E234" s="54">
        <f>[12]Provisional!M262</f>
        <v>11.524255933596001</v>
      </c>
      <c r="F234" s="54">
        <f>[12]Provisional!N262</f>
        <v>10.530609930258001</v>
      </c>
      <c r="G234" s="54">
        <f>[12]Provisional!O262</f>
        <v>9.3267883703300001</v>
      </c>
      <c r="H234" s="54">
        <f>[12]Provisional!P262</f>
        <v>8.829675029553</v>
      </c>
      <c r="I234" s="54">
        <f>[12]Provisional!Q262</f>
        <v>8.6426194120129995</v>
      </c>
      <c r="J234" s="103">
        <f>'[12]Published CSP'!AN262</f>
        <v>9.8484107890951397E-2</v>
      </c>
      <c r="K234" s="103">
        <f>'[12]Published CSP'!AO262</f>
        <v>0.51148197969171538</v>
      </c>
      <c r="L234" s="103">
        <f>'[12]Published CSP'!AP262+'[12]NHB savings'!I249</f>
        <v>0.41299787180076397</v>
      </c>
      <c r="M234" s="103">
        <f>'[12]Published CSP'!AQ262+'[12]NHB savings'!J249</f>
        <v>0.31769067061597223</v>
      </c>
      <c r="N234" s="103">
        <f>'[12]Published CSP'!AR262+'[12]NHB savings'!K249</f>
        <v>0.41299787180076397</v>
      </c>
    </row>
    <row r="235" spans="1:14" s="53" customFormat="1" ht="15" customHeight="1">
      <c r="A235" s="53" t="s">
        <v>312</v>
      </c>
      <c r="B235" s="53" t="s">
        <v>313</v>
      </c>
      <c r="C235" s="53" t="s">
        <v>39</v>
      </c>
      <c r="D235" s="53" t="s">
        <v>314</v>
      </c>
      <c r="E235" s="54">
        <f>[12]Provisional!M263</f>
        <v>11.286281843597001</v>
      </c>
      <c r="F235" s="54">
        <f>[12]Provisional!N263</f>
        <v>9.5086343797000001</v>
      </c>
      <c r="G235" s="54">
        <f>[12]Provisional!O263</f>
        <v>8.1728740292019992</v>
      </c>
      <c r="H235" s="54">
        <f>[12]Provisional!P263</f>
        <v>7.4711702906420001</v>
      </c>
      <c r="I235" s="54">
        <f>[12]Provisional!Q263</f>
        <v>6.6923139267189997</v>
      </c>
      <c r="J235" s="103">
        <f>'[12]Published CSP'!AN263</f>
        <v>0</v>
      </c>
      <c r="K235" s="103">
        <f>'[12]Published CSP'!AO263</f>
        <v>0</v>
      </c>
      <c r="L235" s="103">
        <f>'[12]Published CSP'!AP263+'[12]NHB savings'!I250</f>
        <v>0</v>
      </c>
      <c r="M235" s="103">
        <f>'[12]Published CSP'!AQ263+'[12]NHB savings'!J250</f>
        <v>0</v>
      </c>
      <c r="N235" s="103">
        <f>'[12]Published CSP'!AR263+'[12]NHB savings'!K250</f>
        <v>0</v>
      </c>
    </row>
    <row r="236" spans="1:14" s="53" customFormat="1" ht="15" customHeight="1">
      <c r="A236" s="53" t="s">
        <v>744</v>
      </c>
      <c r="B236" s="53" t="s">
        <v>745</v>
      </c>
      <c r="C236" s="53" t="s">
        <v>730</v>
      </c>
      <c r="D236" s="53" t="s">
        <v>746</v>
      </c>
      <c r="E236" s="54">
        <f>[12]Provisional!M264</f>
        <v>164.98112478446498</v>
      </c>
      <c r="F236" s="54">
        <f>[12]Provisional!N264</f>
        <v>140.07834579294101</v>
      </c>
      <c r="G236" s="54">
        <f>[12]Provisional!O264</f>
        <v>121.448452936088</v>
      </c>
      <c r="H236" s="54">
        <f>[12]Provisional!P264</f>
        <v>111.18992072823501</v>
      </c>
      <c r="I236" s="54">
        <f>[12]Provisional!Q264</f>
        <v>101.835191530244</v>
      </c>
      <c r="J236" s="103">
        <f>'[12]Published CSP'!AN264</f>
        <v>0</v>
      </c>
      <c r="K236" s="103">
        <f>'[12]Published CSP'!AO264</f>
        <v>0</v>
      </c>
      <c r="L236" s="103">
        <f>'[12]Published CSP'!AP264+'[12]NHB savings'!I251</f>
        <v>0</v>
      </c>
      <c r="M236" s="103">
        <f>'[12]Published CSP'!AQ264+'[12]NHB savings'!J251</f>
        <v>0</v>
      </c>
      <c r="N236" s="103">
        <f>'[12]Published CSP'!AR264+'[12]NHB savings'!K251</f>
        <v>0</v>
      </c>
    </row>
    <row r="237" spans="1:14" s="53" customFormat="1" ht="15" customHeight="1">
      <c r="A237" s="53" t="s">
        <v>1032</v>
      </c>
      <c r="B237" s="53" t="s">
        <v>1033</v>
      </c>
      <c r="C237" s="53" t="s">
        <v>726</v>
      </c>
      <c r="D237" s="53" t="s">
        <v>1034</v>
      </c>
      <c r="E237" s="54">
        <f>[12]Provisional!M265</f>
        <v>121.04064380493601</v>
      </c>
      <c r="F237" s="54">
        <f>[12]Provisional!N265</f>
        <v>104.52891571068599</v>
      </c>
      <c r="G237" s="54">
        <f>[12]Provisional!O265</f>
        <v>92.155917328282996</v>
      </c>
      <c r="H237" s="54">
        <f>[12]Provisional!P265</f>
        <v>85.417562029625003</v>
      </c>
      <c r="I237" s="54">
        <f>[12]Provisional!Q265</f>
        <v>79.073584499077995</v>
      </c>
      <c r="J237" s="103">
        <f>'[12]Published CSP'!AN265</f>
        <v>0.44782582916757607</v>
      </c>
      <c r="K237" s="103">
        <f>'[12]Published CSP'!AO265</f>
        <v>2.3258051127735406</v>
      </c>
      <c r="L237" s="103">
        <f>'[12]Published CSP'!AP265+'[12]NHB savings'!I252</f>
        <v>1.8779792836059643</v>
      </c>
      <c r="M237" s="103">
        <f>'[12]Published CSP'!AQ265+'[12]NHB savings'!J252</f>
        <v>1.4445994489276648</v>
      </c>
      <c r="N237" s="103">
        <f>'[12]Published CSP'!AR265+'[12]NHB savings'!K252</f>
        <v>1.8779792836059643</v>
      </c>
    </row>
    <row r="238" spans="1:14" s="53" customFormat="1" ht="15" customHeight="1">
      <c r="A238" s="53" t="s">
        <v>288</v>
      </c>
      <c r="B238" s="53" t="s">
        <v>289</v>
      </c>
      <c r="C238" s="53" t="s">
        <v>39</v>
      </c>
      <c r="D238" s="53" t="s">
        <v>290</v>
      </c>
      <c r="E238" s="54">
        <f>[12]Provisional!M266</f>
        <v>9.5303385532030003</v>
      </c>
      <c r="F238" s="54">
        <f>[12]Provisional!N266</f>
        <v>8.2345350876759991</v>
      </c>
      <c r="G238" s="54">
        <f>[12]Provisional!O266</f>
        <v>7.2615309215819996</v>
      </c>
      <c r="H238" s="54">
        <f>[12]Provisional!P266</f>
        <v>6.7525610809490004</v>
      </c>
      <c r="I238" s="54">
        <f>[12]Provisional!Q266</f>
        <v>6.1884236315779999</v>
      </c>
      <c r="J238" s="103">
        <f>'[12]Published CSP'!AN266</f>
        <v>0</v>
      </c>
      <c r="K238" s="103">
        <f>'[12]Published CSP'!AO266</f>
        <v>0</v>
      </c>
      <c r="L238" s="103">
        <f>'[12]Published CSP'!AP266+'[12]NHB savings'!I253</f>
        <v>0</v>
      </c>
      <c r="M238" s="103">
        <f>'[12]Published CSP'!AQ266+'[12]NHB savings'!J253</f>
        <v>0</v>
      </c>
      <c r="N238" s="103">
        <f>'[12]Published CSP'!AR266+'[12]NHB savings'!K253</f>
        <v>0</v>
      </c>
    </row>
    <row r="239" spans="1:14" s="53" customFormat="1" ht="15" customHeight="1">
      <c r="A239" s="53" t="s">
        <v>996</v>
      </c>
      <c r="B239" s="53" t="s">
        <v>997</v>
      </c>
      <c r="C239" s="53" t="s">
        <v>726</v>
      </c>
      <c r="D239" s="53" t="s">
        <v>998</v>
      </c>
      <c r="E239" s="54">
        <f>[12]Provisional!M267</f>
        <v>163.244302631583</v>
      </c>
      <c r="F239" s="54">
        <f>[12]Provisional!N267</f>
        <v>146.76605403737398</v>
      </c>
      <c r="G239" s="54">
        <f>[12]Provisional!O267</f>
        <v>134.67662779727499</v>
      </c>
      <c r="H239" s="54">
        <f>[12]Provisional!P267</f>
        <v>128.07453513885099</v>
      </c>
      <c r="I239" s="54">
        <f>[12]Provisional!Q267</f>
        <v>121.73662774320101</v>
      </c>
      <c r="J239" s="103">
        <f>'[12]Published CSP'!AN267</f>
        <v>0</v>
      </c>
      <c r="K239" s="103">
        <f>'[12]Published CSP'!AO267</f>
        <v>0</v>
      </c>
      <c r="L239" s="103">
        <f>'[12]Published CSP'!AP267+'[12]NHB savings'!I254</f>
        <v>0</v>
      </c>
      <c r="M239" s="103">
        <f>'[12]Published CSP'!AQ267+'[12]NHB savings'!J254</f>
        <v>0</v>
      </c>
      <c r="N239" s="103">
        <f>'[12]Published CSP'!AR267+'[12]NHB savings'!K254</f>
        <v>0</v>
      </c>
    </row>
    <row r="240" spans="1:14" s="53" customFormat="1" ht="15" customHeight="1">
      <c r="A240" s="53" t="s">
        <v>1017</v>
      </c>
      <c r="B240" s="53" t="s">
        <v>1018</v>
      </c>
      <c r="C240" s="53" t="s">
        <v>730</v>
      </c>
      <c r="D240" s="53" t="s">
        <v>1019</v>
      </c>
      <c r="E240" s="54">
        <f>[12]Provisional!M268</f>
        <v>193.90927129650001</v>
      </c>
      <c r="F240" s="54">
        <f>[12]Provisional!N268</f>
        <v>162.89624685061199</v>
      </c>
      <c r="G240" s="54">
        <f>[12]Provisional!O268</f>
        <v>140.20694925434299</v>
      </c>
      <c r="H240" s="54">
        <f>[12]Provisional!P268</f>
        <v>127.52191761306601</v>
      </c>
      <c r="I240" s="54">
        <f>[12]Provisional!Q268</f>
        <v>115.65366215938201</v>
      </c>
      <c r="J240" s="103">
        <f>'[12]Published CSP'!AN268</f>
        <v>0</v>
      </c>
      <c r="K240" s="103">
        <f>'[12]Published CSP'!AO268</f>
        <v>0</v>
      </c>
      <c r="L240" s="103">
        <f>'[12]Published CSP'!AP268+'[12]NHB savings'!I255</f>
        <v>0</v>
      </c>
      <c r="M240" s="103">
        <f>'[12]Published CSP'!AQ268+'[12]NHB savings'!J255</f>
        <v>0</v>
      </c>
      <c r="N240" s="103">
        <f>'[12]Published CSP'!AR268+'[12]NHB savings'!K255</f>
        <v>0</v>
      </c>
    </row>
    <row r="241" spans="1:14" s="53" customFormat="1" ht="15" customHeight="1">
      <c r="A241" s="53" t="s">
        <v>1167</v>
      </c>
      <c r="B241" s="53" t="s">
        <v>1168</v>
      </c>
      <c r="C241" s="53" t="s">
        <v>1357</v>
      </c>
      <c r="D241" s="53" t="s">
        <v>1238</v>
      </c>
      <c r="E241" s="54">
        <f>[12]Provisional!M269</f>
        <v>20.186718328830001</v>
      </c>
      <c r="F241" s="54">
        <f>[12]Provisional!N269</f>
        <v>18.793794522844003</v>
      </c>
      <c r="G241" s="54">
        <f>[12]Provisional!O269</f>
        <v>17.107758183721998</v>
      </c>
      <c r="H241" s="54">
        <f>[12]Provisional!P269</f>
        <v>16.416469651444</v>
      </c>
      <c r="I241" s="54">
        <f>[12]Provisional!Q269</f>
        <v>16.162192732042001</v>
      </c>
      <c r="J241" s="103">
        <f>'[12]Published CSP'!AN269</f>
        <v>0</v>
      </c>
      <c r="K241" s="103">
        <f>'[12]Published CSP'!AO269</f>
        <v>0</v>
      </c>
      <c r="L241" s="103">
        <f>'[12]Published CSP'!AP269+'[12]NHB savings'!I256</f>
        <v>0</v>
      </c>
      <c r="M241" s="103">
        <f>'[12]Published CSP'!AQ269+'[12]NHB savings'!J256</f>
        <v>0</v>
      </c>
      <c r="N241" s="103">
        <f>'[12]Published CSP'!AR269+'[12]NHB savings'!K256</f>
        <v>0</v>
      </c>
    </row>
    <row r="242" spans="1:14" s="53" customFormat="1" ht="15" customHeight="1">
      <c r="A242" s="53" t="s">
        <v>477</v>
      </c>
      <c r="B242" s="53" t="s">
        <v>478</v>
      </c>
      <c r="C242" s="53" t="s">
        <v>39</v>
      </c>
      <c r="D242" s="53" t="s">
        <v>479</v>
      </c>
      <c r="E242" s="54">
        <f>[12]Provisional!M270</f>
        <v>5.9393933623360002</v>
      </c>
      <c r="F242" s="54">
        <f>[12]Provisional!N270</f>
        <v>4.9553579736250004</v>
      </c>
      <c r="G242" s="54">
        <f>[12]Provisional!O270</f>
        <v>4.215872222002</v>
      </c>
      <c r="H242" s="54">
        <f>[12]Provisional!P270</f>
        <v>3.8272102990420001</v>
      </c>
      <c r="I242" s="54">
        <f>[12]Provisional!Q270</f>
        <v>3.395743833414</v>
      </c>
      <c r="J242" s="103">
        <f>'[12]Published CSP'!AN270</f>
        <v>0</v>
      </c>
      <c r="K242" s="103">
        <f>'[12]Published CSP'!AO270</f>
        <v>0</v>
      </c>
      <c r="L242" s="103">
        <f>'[12]Published CSP'!AP270+'[12]NHB savings'!I257</f>
        <v>0</v>
      </c>
      <c r="M242" s="103">
        <f>'[12]Published CSP'!AQ270+'[12]NHB savings'!J257</f>
        <v>0</v>
      </c>
      <c r="N242" s="103">
        <f>'[12]Published CSP'!AR270+'[12]NHB savings'!K257</f>
        <v>0</v>
      </c>
    </row>
    <row r="243" spans="1:14" s="53" customFormat="1" ht="15" customHeight="1">
      <c r="A243" s="53" t="s">
        <v>252</v>
      </c>
      <c r="B243" s="53" t="s">
        <v>253</v>
      </c>
      <c r="C243" s="53" t="s">
        <v>39</v>
      </c>
      <c r="D243" s="53" t="s">
        <v>254</v>
      </c>
      <c r="E243" s="54">
        <f>[12]Provisional!M271</f>
        <v>2.5675546444290003</v>
      </c>
      <c r="F243" s="54">
        <f>[12]Provisional!N271</f>
        <v>2.1297371375680001</v>
      </c>
      <c r="G243" s="54">
        <f>[12]Provisional!O271</f>
        <v>1.8006561763589999</v>
      </c>
      <c r="H243" s="54">
        <f>[12]Provisional!P271</f>
        <v>1.6274803595789999</v>
      </c>
      <c r="I243" s="54">
        <f>[12]Provisional!Q271</f>
        <v>1.4351531431360001</v>
      </c>
      <c r="J243" s="103">
        <f>'[12]Published CSP'!AN271</f>
        <v>0</v>
      </c>
      <c r="K243" s="103">
        <f>'[12]Published CSP'!AO271</f>
        <v>0</v>
      </c>
      <c r="L243" s="103">
        <f>'[12]Published CSP'!AP271+'[12]NHB savings'!I258</f>
        <v>0</v>
      </c>
      <c r="M243" s="103">
        <f>'[12]Published CSP'!AQ271+'[12]NHB savings'!J258</f>
        <v>0</v>
      </c>
      <c r="N243" s="103">
        <f>'[12]Published CSP'!AR271+'[12]NHB savings'!K258</f>
        <v>0</v>
      </c>
    </row>
    <row r="244" spans="1:14" s="53" customFormat="1" ht="15" customHeight="1">
      <c r="A244" s="53" t="s">
        <v>539</v>
      </c>
      <c r="B244" s="53" t="s">
        <v>540</v>
      </c>
      <c r="C244" s="53" t="s">
        <v>531</v>
      </c>
      <c r="D244" s="53" t="s">
        <v>541</v>
      </c>
      <c r="E244" s="54">
        <f>[12]Provisional!M272</f>
        <v>111.977436945896</v>
      </c>
      <c r="F244" s="54">
        <f>[12]Provisional!N272</f>
        <v>99.840169231440001</v>
      </c>
      <c r="G244" s="54">
        <f>[12]Provisional!O272</f>
        <v>90.935851931201</v>
      </c>
      <c r="H244" s="54">
        <f>[12]Provisional!P272</f>
        <v>86.053918681772998</v>
      </c>
      <c r="I244" s="54">
        <f>[12]Provisional!Q272</f>
        <v>81.376070355403996</v>
      </c>
      <c r="J244" s="103">
        <f>'[12]Published CSP'!AN272</f>
        <v>0</v>
      </c>
      <c r="K244" s="103">
        <f>'[12]Published CSP'!AO272</f>
        <v>0</v>
      </c>
      <c r="L244" s="103">
        <f>'[12]Published CSP'!AP272+'[12]NHB savings'!I259</f>
        <v>0</v>
      </c>
      <c r="M244" s="103">
        <f>'[12]Published CSP'!AQ272+'[12]NHB savings'!J259</f>
        <v>0</v>
      </c>
      <c r="N244" s="103">
        <f>'[12]Published CSP'!AR272+'[12]NHB savings'!K259</f>
        <v>0</v>
      </c>
    </row>
    <row r="245" spans="1:14" s="53" customFormat="1" ht="15" customHeight="1">
      <c r="A245" s="53" t="s">
        <v>363</v>
      </c>
      <c r="B245" s="53" t="s">
        <v>364</v>
      </c>
      <c r="C245" s="53" t="s">
        <v>39</v>
      </c>
      <c r="D245" s="53" t="s">
        <v>365</v>
      </c>
      <c r="E245" s="54">
        <f>[12]Provisional!M273</f>
        <v>10.144653940904</v>
      </c>
      <c r="F245" s="54">
        <f>[12]Provisional!N273</f>
        <v>8.522715396353</v>
      </c>
      <c r="G245" s="54">
        <f>[12]Provisional!O273</f>
        <v>7.3039760442450001</v>
      </c>
      <c r="H245" s="54">
        <f>[12]Provisional!P273</f>
        <v>6.663803173502</v>
      </c>
      <c r="I245" s="54">
        <f>[12]Provisional!Q273</f>
        <v>5.9532639498159998</v>
      </c>
      <c r="J245" s="103">
        <f>'[12]Published CSP'!AN273</f>
        <v>0</v>
      </c>
      <c r="K245" s="103">
        <f>'[12]Published CSP'!AO273</f>
        <v>0</v>
      </c>
      <c r="L245" s="103">
        <f>'[12]Published CSP'!AP273+'[12]NHB savings'!I260</f>
        <v>0</v>
      </c>
      <c r="M245" s="103">
        <f>'[12]Published CSP'!AQ273+'[12]NHB savings'!J260</f>
        <v>0</v>
      </c>
      <c r="N245" s="103">
        <f>'[12]Published CSP'!AR273+'[12]NHB savings'!K260</f>
        <v>0</v>
      </c>
    </row>
    <row r="246" spans="1:14" s="53" customFormat="1" ht="15" customHeight="1">
      <c r="A246" s="53" t="s">
        <v>747</v>
      </c>
      <c r="B246" s="53" t="s">
        <v>748</v>
      </c>
      <c r="C246" s="53" t="s">
        <v>730</v>
      </c>
      <c r="D246" s="53" t="s">
        <v>749</v>
      </c>
      <c r="E246" s="54">
        <f>[12]Provisional!M274</f>
        <v>130.78612263567601</v>
      </c>
      <c r="F246" s="54">
        <f>[12]Provisional!N274</f>
        <v>105.183725294602</v>
      </c>
      <c r="G246" s="54">
        <f>[12]Provisional!O274</f>
        <v>85.862328459270003</v>
      </c>
      <c r="H246" s="54">
        <f>[12]Provisional!P274</f>
        <v>75.227576854363008</v>
      </c>
      <c r="I246" s="54">
        <f>[12]Provisional!Q274</f>
        <v>65.587503971130005</v>
      </c>
      <c r="J246" s="103">
        <f>'[12]Published CSP'!AN274</f>
        <v>0</v>
      </c>
      <c r="K246" s="103">
        <f>'[12]Published CSP'!AO274</f>
        <v>0</v>
      </c>
      <c r="L246" s="103">
        <f>'[12]Published CSP'!AP274+'[12]NHB savings'!I261</f>
        <v>0</v>
      </c>
      <c r="M246" s="103">
        <f>'[12]Published CSP'!AQ274+'[12]NHB savings'!J261</f>
        <v>0</v>
      </c>
      <c r="N246" s="103">
        <f>'[12]Published CSP'!AR274+'[12]NHB savings'!K261</f>
        <v>0</v>
      </c>
    </row>
    <row r="247" spans="1:14" s="53" customFormat="1" ht="15" customHeight="1">
      <c r="A247" s="53" t="s">
        <v>207</v>
      </c>
      <c r="B247" s="53" t="s">
        <v>208</v>
      </c>
      <c r="C247" s="53" t="s">
        <v>39</v>
      </c>
      <c r="D247" s="53" t="s">
        <v>209</v>
      </c>
      <c r="E247" s="54">
        <f>[12]Provisional!M275</f>
        <v>7.7058025743709999</v>
      </c>
      <c r="F247" s="54">
        <f>[12]Provisional!N275</f>
        <v>6.7388592459099996</v>
      </c>
      <c r="G247" s="54">
        <f>[12]Provisional!O275</f>
        <v>6.0125215563880001</v>
      </c>
      <c r="H247" s="54">
        <f>[12]Provisional!P275</f>
        <v>5.6317267157130004</v>
      </c>
      <c r="I247" s="54">
        <f>[12]Provisional!Q275</f>
        <v>5.209343519021</v>
      </c>
      <c r="J247" s="103">
        <f>'[12]Published CSP'!AN275</f>
        <v>0</v>
      </c>
      <c r="K247" s="103">
        <f>'[12]Published CSP'!AO275</f>
        <v>0</v>
      </c>
      <c r="L247" s="103">
        <f>'[12]Published CSP'!AP275+'[12]NHB savings'!I262</f>
        <v>0</v>
      </c>
      <c r="M247" s="103">
        <f>'[12]Published CSP'!AQ275+'[12]NHB savings'!J262</f>
        <v>0</v>
      </c>
      <c r="N247" s="103">
        <f>'[12]Published CSP'!AR275+'[12]NHB savings'!K262</f>
        <v>0</v>
      </c>
    </row>
    <row r="248" spans="1:14" s="53" customFormat="1" ht="15" customHeight="1">
      <c r="A248" s="53" t="s">
        <v>954</v>
      </c>
      <c r="B248" s="53" t="s">
        <v>955</v>
      </c>
      <c r="C248" s="53" t="s">
        <v>726</v>
      </c>
      <c r="D248" s="53" t="s">
        <v>956</v>
      </c>
      <c r="E248" s="54">
        <f>[12]Provisional!M276</f>
        <v>74.115459415939</v>
      </c>
      <c r="F248" s="54">
        <f>[12]Provisional!N276</f>
        <v>65.430457114858996</v>
      </c>
      <c r="G248" s="54">
        <f>[12]Provisional!O276</f>
        <v>59.053608334220002</v>
      </c>
      <c r="H248" s="54">
        <f>[12]Provisional!P276</f>
        <v>55.550834949536004</v>
      </c>
      <c r="I248" s="54">
        <f>[12]Provisional!Q276</f>
        <v>52.181578216950001</v>
      </c>
      <c r="J248" s="103">
        <f>'[12]Published CSP'!AN276</f>
        <v>0</v>
      </c>
      <c r="K248" s="103">
        <f>'[12]Published CSP'!AO276</f>
        <v>0</v>
      </c>
      <c r="L248" s="103">
        <f>'[12]Published CSP'!AP276+'[12]NHB savings'!I263</f>
        <v>0</v>
      </c>
      <c r="M248" s="103">
        <f>'[12]Published CSP'!AQ276+'[12]NHB savings'!J263</f>
        <v>0</v>
      </c>
      <c r="N248" s="103">
        <f>'[12]Published CSP'!AR276+'[12]NHB savings'!K263</f>
        <v>0</v>
      </c>
    </row>
    <row r="249" spans="1:14" s="53" customFormat="1" ht="15" customHeight="1">
      <c r="A249" s="53" t="s">
        <v>966</v>
      </c>
      <c r="B249" s="53" t="s">
        <v>967</v>
      </c>
      <c r="C249" s="53" t="s">
        <v>726</v>
      </c>
      <c r="D249" s="53" t="s">
        <v>968</v>
      </c>
      <c r="E249" s="54">
        <f>[12]Provisional!M277</f>
        <v>98.94274982992799</v>
      </c>
      <c r="F249" s="54">
        <f>[12]Provisional!N277</f>
        <v>86.598528984780003</v>
      </c>
      <c r="G249" s="54">
        <f>[12]Provisional!O277</f>
        <v>77.535398742078996</v>
      </c>
      <c r="H249" s="54">
        <f>[12]Provisional!P277</f>
        <v>72.552417072555002</v>
      </c>
      <c r="I249" s="54">
        <f>[12]Provisional!Q277</f>
        <v>67.762613843091998</v>
      </c>
      <c r="J249" s="103">
        <f>'[12]Published CSP'!AN277</f>
        <v>0</v>
      </c>
      <c r="K249" s="103">
        <f>'[12]Published CSP'!AO277</f>
        <v>0</v>
      </c>
      <c r="L249" s="103">
        <f>'[12]Published CSP'!AP277+'[12]NHB savings'!I264</f>
        <v>0</v>
      </c>
      <c r="M249" s="103">
        <f>'[12]Published CSP'!AQ277+'[12]NHB savings'!J264</f>
        <v>0</v>
      </c>
      <c r="N249" s="103">
        <f>'[12]Published CSP'!AR277+'[12]NHB savings'!K264</f>
        <v>0</v>
      </c>
    </row>
    <row r="250" spans="1:14" s="53" customFormat="1" ht="15" customHeight="1">
      <c r="A250" s="53" t="s">
        <v>882</v>
      </c>
      <c r="B250" s="53" t="s">
        <v>883</v>
      </c>
      <c r="C250" s="53" t="s">
        <v>726</v>
      </c>
      <c r="D250" s="53" t="s">
        <v>884</v>
      </c>
      <c r="E250" s="54">
        <f>[12]Provisional!M278</f>
        <v>32.262521004953001</v>
      </c>
      <c r="F250" s="54">
        <f>[12]Provisional!N278</f>
        <v>25.821538630309</v>
      </c>
      <c r="G250" s="54">
        <f>[12]Provisional!O278</f>
        <v>21.081322372974999</v>
      </c>
      <c r="H250" s="54">
        <f>[12]Provisional!P278</f>
        <v>18.449914418164003</v>
      </c>
      <c r="I250" s="54">
        <f>[12]Provisional!Q278</f>
        <v>15.89735458733</v>
      </c>
      <c r="J250" s="103">
        <f>'[12]Published CSP'!AN278</f>
        <v>0</v>
      </c>
      <c r="K250" s="103">
        <f>'[12]Published CSP'!AO278</f>
        <v>0</v>
      </c>
      <c r="L250" s="103">
        <f>'[12]Published CSP'!AP278+'[12]NHB savings'!I265</f>
        <v>0</v>
      </c>
      <c r="M250" s="103">
        <f>'[12]Published CSP'!AQ278+'[12]NHB savings'!J265</f>
        <v>0</v>
      </c>
      <c r="N250" s="103">
        <f>'[12]Published CSP'!AR278+'[12]NHB savings'!K265</f>
        <v>0</v>
      </c>
    </row>
    <row r="251" spans="1:14" s="53" customFormat="1" ht="15" customHeight="1">
      <c r="A251" s="53" t="s">
        <v>891</v>
      </c>
      <c r="B251" s="53" t="s">
        <v>892</v>
      </c>
      <c r="C251" s="53" t="s">
        <v>726</v>
      </c>
      <c r="D251" s="53" t="s">
        <v>893</v>
      </c>
      <c r="E251" s="54">
        <f>[12]Provisional!M279</f>
        <v>84.475097651163992</v>
      </c>
      <c r="F251" s="54">
        <f>[12]Provisional!N279</f>
        <v>74.768806587453994</v>
      </c>
      <c r="G251" s="54">
        <f>[12]Provisional!O279</f>
        <v>67.625286502389002</v>
      </c>
      <c r="H251" s="54">
        <f>[12]Provisional!P279</f>
        <v>63.726560826377003</v>
      </c>
      <c r="I251" s="54">
        <f>[12]Provisional!Q279</f>
        <v>59.916201936608999</v>
      </c>
      <c r="J251" s="103">
        <f>'[12]Published CSP'!AN279</f>
        <v>0</v>
      </c>
      <c r="K251" s="103">
        <f>'[12]Published CSP'!AO279</f>
        <v>0</v>
      </c>
      <c r="L251" s="103">
        <f>'[12]Published CSP'!AP279+'[12]NHB savings'!I266</f>
        <v>0</v>
      </c>
      <c r="M251" s="103">
        <f>'[12]Published CSP'!AQ279+'[12]NHB savings'!J266</f>
        <v>0</v>
      </c>
      <c r="N251" s="103">
        <f>'[12]Published CSP'!AR279+'[12]NHB savings'!K266</f>
        <v>0</v>
      </c>
    </row>
    <row r="252" spans="1:14" s="53" customFormat="1" ht="15" customHeight="1">
      <c r="A252" s="53" t="s">
        <v>210</v>
      </c>
      <c r="B252" s="53" t="s">
        <v>211</v>
      </c>
      <c r="C252" s="53" t="s">
        <v>39</v>
      </c>
      <c r="D252" s="53" t="s">
        <v>212</v>
      </c>
      <c r="E252" s="54">
        <f>[12]Provisional!M280</f>
        <v>9.003886933946001</v>
      </c>
      <c r="F252" s="54">
        <f>[12]Provisional!N280</f>
        <v>7.6151706562239987</v>
      </c>
      <c r="G252" s="54">
        <f>[12]Provisional!O280</f>
        <v>6.5718134015940004</v>
      </c>
      <c r="H252" s="54">
        <f>[12]Provisional!P280</f>
        <v>6.0241952080240004</v>
      </c>
      <c r="I252" s="54">
        <f>[12]Provisional!Q280</f>
        <v>5.4165416962800004</v>
      </c>
      <c r="J252" s="103">
        <f>'[12]Published CSP'!AN280</f>
        <v>0</v>
      </c>
      <c r="K252" s="103">
        <f>'[12]Published CSP'!AO280</f>
        <v>0</v>
      </c>
      <c r="L252" s="103">
        <f>'[12]Published CSP'!AP280+'[12]NHB savings'!I267</f>
        <v>0</v>
      </c>
      <c r="M252" s="103">
        <f>'[12]Published CSP'!AQ280+'[12]NHB savings'!J267</f>
        <v>0</v>
      </c>
      <c r="N252" s="103">
        <f>'[12]Published CSP'!AR280+'[12]NHB savings'!K267</f>
        <v>0</v>
      </c>
    </row>
    <row r="253" spans="1:14" s="53" customFormat="1" ht="15" customHeight="1">
      <c r="A253" s="53" t="s">
        <v>1065</v>
      </c>
      <c r="B253" s="53" t="s">
        <v>1066</v>
      </c>
      <c r="C253" s="53" t="s">
        <v>39</v>
      </c>
      <c r="D253" s="53" t="s">
        <v>1067</v>
      </c>
      <c r="E253" s="54">
        <f>[12]Provisional!M281</f>
        <v>1.8465417363629999</v>
      </c>
      <c r="F253" s="54">
        <f>[12]Provisional!N281</f>
        <v>1.4766135627829997</v>
      </c>
      <c r="G253" s="54">
        <f>[12]Provisional!O281</f>
        <v>1.1984600521339999</v>
      </c>
      <c r="H253" s="54">
        <f>[12]Provisional!P281</f>
        <v>1.114020165978</v>
      </c>
      <c r="I253" s="54">
        <f>[12]Provisional!Q281</f>
        <v>0.88873455104800003</v>
      </c>
      <c r="J253" s="103">
        <f>'[12]Published CSP'!AN281</f>
        <v>9.6884213573203773E-3</v>
      </c>
      <c r="K253" s="103">
        <f>'[12]Published CSP'!AO281</f>
        <v>5.0317285113825196E-2</v>
      </c>
      <c r="L253" s="103">
        <f>'[12]Published CSP'!AP281+'[12]NHB savings'!I268</f>
        <v>4.0628863756504818E-2</v>
      </c>
      <c r="M253" s="103">
        <f>'[12]Published CSP'!AQ281+'[12]NHB savings'!J268</f>
        <v>3.1252972120388314E-2</v>
      </c>
      <c r="N253" s="103">
        <f>'[12]Published CSP'!AR281+'[12]NHB savings'!K268</f>
        <v>4.0628863756504818E-2</v>
      </c>
    </row>
    <row r="254" spans="1:14" s="53" customFormat="1" ht="15" customHeight="1">
      <c r="A254" s="53" t="s">
        <v>939</v>
      </c>
      <c r="B254" s="53" t="s">
        <v>940</v>
      </c>
      <c r="C254" s="53" t="s">
        <v>726</v>
      </c>
      <c r="D254" s="53" t="s">
        <v>941</v>
      </c>
      <c r="E254" s="54">
        <f>[12]Provisional!M282</f>
        <v>52.909118518588997</v>
      </c>
      <c r="F254" s="54">
        <f>[12]Provisional!N282</f>
        <v>44.917091337176004</v>
      </c>
      <c r="G254" s="54">
        <f>[12]Provisional!O282</f>
        <v>39.032900595758001</v>
      </c>
      <c r="H254" s="54">
        <f>[12]Provisional!P282</f>
        <v>35.796762118011998</v>
      </c>
      <c r="I254" s="54">
        <f>[12]Provisional!Q282</f>
        <v>32.637582599223002</v>
      </c>
      <c r="J254" s="103">
        <f>'[12]Published CSP'!AN282</f>
        <v>0</v>
      </c>
      <c r="K254" s="103">
        <f>'[12]Published CSP'!AO282</f>
        <v>0</v>
      </c>
      <c r="L254" s="103">
        <f>'[12]Published CSP'!AP282+'[12]NHB savings'!I269</f>
        <v>0</v>
      </c>
      <c r="M254" s="103">
        <f>'[12]Published CSP'!AQ282+'[12]NHB savings'!J269</f>
        <v>0</v>
      </c>
      <c r="N254" s="103">
        <f>'[12]Published CSP'!AR282+'[12]NHB savings'!K269</f>
        <v>0</v>
      </c>
    </row>
    <row r="255" spans="1:14" s="53" customFormat="1" ht="15" customHeight="1">
      <c r="A255" s="53" t="s">
        <v>712</v>
      </c>
      <c r="B255" s="53" t="s">
        <v>713</v>
      </c>
      <c r="C255" s="53" t="s">
        <v>1351</v>
      </c>
      <c r="D255" s="53" t="s">
        <v>714</v>
      </c>
      <c r="E255" s="54">
        <f>[12]Provisional!M283</f>
        <v>93.949875159252997</v>
      </c>
      <c r="F255" s="54">
        <f>[12]Provisional!N283</f>
        <v>81.955339006238006</v>
      </c>
      <c r="G255" s="54">
        <f>[12]Provisional!O283</f>
        <v>73.129908550246</v>
      </c>
      <c r="H255" s="54">
        <f>[12]Provisional!P283</f>
        <v>68.291217151246002</v>
      </c>
      <c r="I255" s="54">
        <f>[12]Provisional!Q283</f>
        <v>63.577953799638998</v>
      </c>
      <c r="J255" s="103">
        <f>'[12]Published CSP'!AN283</f>
        <v>0</v>
      </c>
      <c r="K255" s="103">
        <f>'[12]Published CSP'!AO283</f>
        <v>0</v>
      </c>
      <c r="L255" s="103">
        <f>'[12]Published CSP'!AP283+'[12]NHB savings'!I270</f>
        <v>0</v>
      </c>
      <c r="M255" s="103">
        <f>'[12]Published CSP'!AQ283+'[12]NHB savings'!J270</f>
        <v>0</v>
      </c>
      <c r="N255" s="103">
        <f>'[12]Published CSP'!AR283+'[12]NHB savings'!K270</f>
        <v>0</v>
      </c>
    </row>
    <row r="256" spans="1:14" s="53" customFormat="1" ht="15" customHeight="1">
      <c r="A256" s="53" t="s">
        <v>831</v>
      </c>
      <c r="B256" s="53" t="s">
        <v>832</v>
      </c>
      <c r="C256" s="53" t="s">
        <v>726</v>
      </c>
      <c r="D256" s="53" t="s">
        <v>833</v>
      </c>
      <c r="E256" s="54">
        <f>[12]Provisional!M284</f>
        <v>61.926024068663999</v>
      </c>
      <c r="F256" s="54">
        <f>[12]Provisional!N284</f>
        <v>54.548154624299997</v>
      </c>
      <c r="G256" s="54">
        <f>[12]Provisional!O284</f>
        <v>49.133571999753002</v>
      </c>
      <c r="H256" s="54">
        <f>[12]Provisional!P284</f>
        <v>46.157383175801996</v>
      </c>
      <c r="I256" s="54">
        <f>[12]Provisional!Q284</f>
        <v>43.302944900984997</v>
      </c>
      <c r="J256" s="103">
        <f>'[12]Published CSP'!AN284</f>
        <v>0</v>
      </c>
      <c r="K256" s="103">
        <f>'[12]Published CSP'!AO284</f>
        <v>0</v>
      </c>
      <c r="L256" s="103">
        <f>'[12]Published CSP'!AP284+'[12]NHB savings'!I271</f>
        <v>0</v>
      </c>
      <c r="M256" s="103">
        <f>'[12]Published CSP'!AQ284+'[12]NHB savings'!J271</f>
        <v>0</v>
      </c>
      <c r="N256" s="103">
        <f>'[12]Published CSP'!AR284+'[12]NHB savings'!K271</f>
        <v>0</v>
      </c>
    </row>
    <row r="257" spans="1:14" s="53" customFormat="1" ht="15" customHeight="1">
      <c r="A257" s="53" t="s">
        <v>111</v>
      </c>
      <c r="B257" s="53" t="s">
        <v>112</v>
      </c>
      <c r="C257" s="53" t="s">
        <v>39</v>
      </c>
      <c r="D257" s="53" t="s">
        <v>113</v>
      </c>
      <c r="E257" s="54">
        <f>[12]Provisional!M285</f>
        <v>3.5808578609360002</v>
      </c>
      <c r="F257" s="54">
        <f>[12]Provisional!N285</f>
        <v>2.9203338557460001</v>
      </c>
      <c r="G257" s="54">
        <f>[12]Provisional!O285</f>
        <v>2.4237754891050001</v>
      </c>
      <c r="H257" s="54">
        <f>[12]Provisional!P285</f>
        <v>2.1622067328969998</v>
      </c>
      <c r="I257" s="54">
        <f>[12]Provisional!Q285</f>
        <v>1.8716165041770001</v>
      </c>
      <c r="J257" s="103">
        <f>'[12]Published CSP'!AN285</f>
        <v>0</v>
      </c>
      <c r="K257" s="103">
        <f>'[12]Published CSP'!AO285</f>
        <v>0</v>
      </c>
      <c r="L257" s="103">
        <f>'[12]Published CSP'!AP285+'[12]NHB savings'!I272</f>
        <v>0</v>
      </c>
      <c r="M257" s="103">
        <f>'[12]Published CSP'!AQ285+'[12]NHB savings'!J272</f>
        <v>0</v>
      </c>
      <c r="N257" s="103">
        <f>'[12]Published CSP'!AR285+'[12]NHB savings'!K272</f>
        <v>0</v>
      </c>
    </row>
    <row r="258" spans="1:14" s="53" customFormat="1" ht="15" customHeight="1">
      <c r="A258" s="53" t="s">
        <v>453</v>
      </c>
      <c r="B258" s="53" t="s">
        <v>454</v>
      </c>
      <c r="C258" s="53" t="s">
        <v>39</v>
      </c>
      <c r="D258" s="53" t="s">
        <v>455</v>
      </c>
      <c r="E258" s="54">
        <f>[12]Provisional!M286</f>
        <v>3.8312910660740003</v>
      </c>
      <c r="F258" s="54">
        <f>[12]Provisional!N286</f>
        <v>2.6783291498340001</v>
      </c>
      <c r="G258" s="54">
        <f>[12]Provisional!O286</f>
        <v>2.2277972640530002</v>
      </c>
      <c r="H258" s="54">
        <f>[12]Provisional!P286</f>
        <v>2.299471286553</v>
      </c>
      <c r="I258" s="54">
        <f>[12]Provisional!Q286</f>
        <v>0.83782778379700007</v>
      </c>
      <c r="J258" s="103">
        <f>'[12]Published CSP'!AN286</f>
        <v>0</v>
      </c>
      <c r="K258" s="103">
        <f>'[12]Published CSP'!AO286</f>
        <v>0</v>
      </c>
      <c r="L258" s="103">
        <f>'[12]Published CSP'!AP286+'[12]NHB savings'!I273</f>
        <v>0</v>
      </c>
      <c r="M258" s="103">
        <f>'[12]Published CSP'!AQ286+'[12]NHB savings'!J273</f>
        <v>0</v>
      </c>
      <c r="N258" s="103">
        <f>'[12]Published CSP'!AR286+'[12]NHB savings'!K273</f>
        <v>0</v>
      </c>
    </row>
    <row r="259" spans="1:14" s="53" customFormat="1" ht="15" customHeight="1">
      <c r="A259" s="53" t="s">
        <v>216</v>
      </c>
      <c r="B259" s="53" t="s">
        <v>217</v>
      </c>
      <c r="C259" s="53" t="s">
        <v>39</v>
      </c>
      <c r="D259" s="53" t="s">
        <v>218</v>
      </c>
      <c r="E259" s="54">
        <f>[12]Provisional!M287</f>
        <v>2.2530167906030001</v>
      </c>
      <c r="F259" s="54">
        <f>[12]Provisional!N287</f>
        <v>1.8626056090650001</v>
      </c>
      <c r="G259" s="54">
        <f>[12]Provisional!O287</f>
        <v>1.5691428274549999</v>
      </c>
      <c r="H259" s="54">
        <f>[12]Provisional!P287</f>
        <v>1.414665738938</v>
      </c>
      <c r="I259" s="54">
        <f>[12]Provisional!Q287</f>
        <v>1.2430886956810001</v>
      </c>
      <c r="J259" s="103">
        <f>'[12]Published CSP'!AN287</f>
        <v>2.0651472843977298E-2</v>
      </c>
      <c r="K259" s="103">
        <f>'[12]Published CSP'!AO287</f>
        <v>0.10725442348001114</v>
      </c>
      <c r="L259" s="103">
        <f>'[12]Published CSP'!AP287+'[12]NHB savings'!I274</f>
        <v>8.6602950636033849E-2</v>
      </c>
      <c r="M259" s="103">
        <f>'[12]Published CSP'!AQ287+'[12]NHB savings'!J274</f>
        <v>6.6617654335410656E-2</v>
      </c>
      <c r="N259" s="103">
        <f>'[12]Published CSP'!AR287+'[12]NHB savings'!K274</f>
        <v>8.6602950636033849E-2</v>
      </c>
    </row>
    <row r="260" spans="1:14" s="53" customFormat="1" ht="15" customHeight="1">
      <c r="A260" s="53" t="s">
        <v>715</v>
      </c>
      <c r="B260" s="53" t="s">
        <v>716</v>
      </c>
      <c r="C260" s="53" t="s">
        <v>1351</v>
      </c>
      <c r="D260" s="53" t="s">
        <v>717</v>
      </c>
      <c r="E260" s="54">
        <f>[12]Provisional!M288</f>
        <v>44.251025777738</v>
      </c>
      <c r="F260" s="54">
        <f>[12]Provisional!N288</f>
        <v>32.992984952123997</v>
      </c>
      <c r="G260" s="54">
        <f>[12]Provisional!O288</f>
        <v>24.534135986741003</v>
      </c>
      <c r="H260" s="54">
        <f>[12]Provisional!P288</f>
        <v>21.759199385958002</v>
      </c>
      <c r="I260" s="54">
        <f>[12]Provisional!Q288</f>
        <v>15.063406363428001</v>
      </c>
      <c r="J260" s="103">
        <f>'[12]Published CSP'!AN288</f>
        <v>0</v>
      </c>
      <c r="K260" s="103">
        <f>'[12]Published CSP'!AO288</f>
        <v>0</v>
      </c>
      <c r="L260" s="103">
        <f>'[12]Published CSP'!AP288+'[12]NHB savings'!I275</f>
        <v>0</v>
      </c>
      <c r="M260" s="103">
        <f>'[12]Published CSP'!AQ288+'[12]NHB savings'!J275</f>
        <v>0</v>
      </c>
      <c r="N260" s="103">
        <f>'[12]Published CSP'!AR288+'[12]NHB savings'!K275</f>
        <v>0</v>
      </c>
    </row>
    <row r="261" spans="1:14" s="53" customFormat="1" ht="15" customHeight="1">
      <c r="A261" s="53" t="s">
        <v>330</v>
      </c>
      <c r="B261" s="53" t="s">
        <v>331</v>
      </c>
      <c r="C261" s="53" t="s">
        <v>39</v>
      </c>
      <c r="D261" s="53" t="s">
        <v>332</v>
      </c>
      <c r="E261" s="54">
        <f>[12]Provisional!M289</f>
        <v>2.4431104846629998</v>
      </c>
      <c r="F261" s="54">
        <f>[12]Provisional!N289</f>
        <v>1.987599597655</v>
      </c>
      <c r="G261" s="54">
        <f>[12]Provisional!O289</f>
        <v>1.6451509274830001</v>
      </c>
      <c r="H261" s="54">
        <f>[12]Provisional!P289</f>
        <v>1.464724205747</v>
      </c>
      <c r="I261" s="54">
        <f>[12]Provisional!Q289</f>
        <v>1.2642652409249999</v>
      </c>
      <c r="J261" s="103">
        <f>'[12]Published CSP'!AN289</f>
        <v>6.9249448064580443E-2</v>
      </c>
      <c r="K261" s="103">
        <f>'[12]Published CSP'!AO289</f>
        <v>0.35965035930314365</v>
      </c>
      <c r="L261" s="103">
        <f>'[12]Published CSP'!AP289+'[12]NHB savings'!I276</f>
        <v>0.29040091123856321</v>
      </c>
      <c r="M261" s="103">
        <f>'[12]Published CSP'!AQ289+'[12]NHB savings'!J276</f>
        <v>0.22338531633735631</v>
      </c>
      <c r="N261" s="103">
        <f>'[12]Published CSP'!AR289+'[12]NHB savings'!K276</f>
        <v>0.29040091123856321</v>
      </c>
    </row>
    <row r="262" spans="1:14" s="53" customFormat="1" ht="15" customHeight="1">
      <c r="A262" s="53" t="s">
        <v>542</v>
      </c>
      <c r="B262" s="53" t="s">
        <v>543</v>
      </c>
      <c r="C262" s="53" t="s">
        <v>531</v>
      </c>
      <c r="D262" s="53" t="s">
        <v>544</v>
      </c>
      <c r="E262" s="54">
        <f>[12]Provisional!M290</f>
        <v>106.761819210775</v>
      </c>
      <c r="F262" s="54">
        <f>[12]Provisional!N290</f>
        <v>95.426024666632998</v>
      </c>
      <c r="G262" s="54">
        <f>[12]Provisional!O290</f>
        <v>87.112303530190999</v>
      </c>
      <c r="H262" s="54">
        <f>[12]Provisional!P290</f>
        <v>82.553504061710996</v>
      </c>
      <c r="I262" s="54">
        <f>[12]Provisional!Q290</f>
        <v>78.193312746846999</v>
      </c>
      <c r="J262" s="103">
        <f>'[12]Published CSP'!AN290</f>
        <v>0</v>
      </c>
      <c r="K262" s="103">
        <f>'[12]Published CSP'!AO290</f>
        <v>0</v>
      </c>
      <c r="L262" s="103">
        <f>'[12]Published CSP'!AP290+'[12]NHB savings'!I277</f>
        <v>0</v>
      </c>
      <c r="M262" s="103">
        <f>'[12]Published CSP'!AQ290+'[12]NHB savings'!J277</f>
        <v>0</v>
      </c>
      <c r="N262" s="103">
        <f>'[12]Published CSP'!AR290+'[12]NHB savings'!K277</f>
        <v>0</v>
      </c>
    </row>
    <row r="263" spans="1:14" s="53" customFormat="1" ht="15" customHeight="1">
      <c r="A263" s="53" t="s">
        <v>48</v>
      </c>
      <c r="B263" s="53" t="s">
        <v>49</v>
      </c>
      <c r="C263" s="53" t="s">
        <v>39</v>
      </c>
      <c r="D263" s="53" t="s">
        <v>50</v>
      </c>
      <c r="E263" s="54">
        <f>[12]Provisional!M291</f>
        <v>2.8481646766249997</v>
      </c>
      <c r="F263" s="54">
        <f>[12]Provisional!N291</f>
        <v>2.1738753076149999</v>
      </c>
      <c r="G263" s="54">
        <f>[12]Provisional!O291</f>
        <v>1.6666165342770001</v>
      </c>
      <c r="H263" s="54">
        <f>[12]Provisional!P291</f>
        <v>1.6750912698890001</v>
      </c>
      <c r="I263" s="54">
        <f>[12]Provisional!Q291</f>
        <v>1.099813865882</v>
      </c>
      <c r="J263" s="103">
        <f>'[12]Published CSP'!AN291</f>
        <v>0</v>
      </c>
      <c r="K263" s="103">
        <f>'[12]Published CSP'!AO291</f>
        <v>0</v>
      </c>
      <c r="L263" s="103">
        <f>'[12]Published CSP'!AP291+'[12]NHB savings'!I278</f>
        <v>0</v>
      </c>
      <c r="M263" s="103">
        <f>'[12]Published CSP'!AQ291+'[12]NHB savings'!J278</f>
        <v>0</v>
      </c>
      <c r="N263" s="103">
        <f>'[12]Published CSP'!AR291+'[12]NHB savings'!K278</f>
        <v>0</v>
      </c>
    </row>
    <row r="264" spans="1:14" s="53" customFormat="1" ht="15" customHeight="1">
      <c r="A264" s="53" t="s">
        <v>219</v>
      </c>
      <c r="B264" s="53" t="s">
        <v>220</v>
      </c>
      <c r="C264" s="53" t="s">
        <v>39</v>
      </c>
      <c r="D264" s="53" t="s">
        <v>221</v>
      </c>
      <c r="E264" s="54">
        <f>[12]Provisional!M292</f>
        <v>3.6378948684210002</v>
      </c>
      <c r="F264" s="54">
        <f>[12]Provisional!N292</f>
        <v>3.0103664348120001</v>
      </c>
      <c r="G264" s="54">
        <f>[12]Provisional!O292</f>
        <v>2.5386700241270002</v>
      </c>
      <c r="H264" s="54">
        <f>[12]Provisional!P292</f>
        <v>2.2903773370430001</v>
      </c>
      <c r="I264" s="54">
        <f>[12]Provisional!Q292</f>
        <v>2.0146017307139998</v>
      </c>
      <c r="J264" s="103">
        <f>'[12]Published CSP'!AN292</f>
        <v>0</v>
      </c>
      <c r="K264" s="103">
        <f>'[12]Published CSP'!AO292</f>
        <v>0</v>
      </c>
      <c r="L264" s="103">
        <f>'[12]Published CSP'!AP292+'[12]NHB savings'!I279</f>
        <v>0</v>
      </c>
      <c r="M264" s="103">
        <f>'[12]Published CSP'!AQ292+'[12]NHB savings'!J279</f>
        <v>0</v>
      </c>
      <c r="N264" s="103">
        <f>'[12]Published CSP'!AR292+'[12]NHB savings'!K279</f>
        <v>0</v>
      </c>
    </row>
    <row r="265" spans="1:14" s="53" customFormat="1" ht="15" customHeight="1">
      <c r="A265" s="53" t="s">
        <v>1092</v>
      </c>
      <c r="B265" s="53" t="s">
        <v>1093</v>
      </c>
      <c r="C265" s="53" t="s">
        <v>39</v>
      </c>
      <c r="D265" s="53" t="s">
        <v>1094</v>
      </c>
      <c r="E265" s="54">
        <f>[12]Provisional!M293</f>
        <v>4.0180947758379997</v>
      </c>
      <c r="F265" s="54">
        <f>[12]Provisional!N293</f>
        <v>3.2474019215890002</v>
      </c>
      <c r="G265" s="54">
        <f>[12]Provisional!O293</f>
        <v>2.6678863916669999</v>
      </c>
      <c r="H265" s="54">
        <f>[12]Provisional!P293</f>
        <v>2.3621900642159996</v>
      </c>
      <c r="I265" s="54">
        <f>[12]Provisional!Q293</f>
        <v>2.022419828911</v>
      </c>
      <c r="J265" s="103">
        <f>'[12]Published CSP'!AN293</f>
        <v>1.1749262104569683E-2</v>
      </c>
      <c r="K265" s="103">
        <f>'[12]Published CSP'!AO293</f>
        <v>6.1020361252765137E-2</v>
      </c>
      <c r="L265" s="103">
        <f>'[12]Published CSP'!AP293+'[12]NHB savings'!I280</f>
        <v>4.9271099148195455E-2</v>
      </c>
      <c r="M265" s="103">
        <f>'[12]Published CSP'!AQ293+'[12]NHB savings'!J280</f>
        <v>3.7900845498611883E-2</v>
      </c>
      <c r="N265" s="103">
        <f>'[12]Published CSP'!AR293+'[12]NHB savings'!K280</f>
        <v>4.9271099148195455E-2</v>
      </c>
    </row>
    <row r="266" spans="1:14" s="53" customFormat="1" ht="15" customHeight="1">
      <c r="A266" s="53" t="s">
        <v>581</v>
      </c>
      <c r="B266" s="53" t="s">
        <v>582</v>
      </c>
      <c r="C266" s="53" t="s">
        <v>531</v>
      </c>
      <c r="D266" s="53" t="s">
        <v>583</v>
      </c>
      <c r="E266" s="54">
        <f>[12]Provisional!M294</f>
        <v>110.788051586911</v>
      </c>
      <c r="F266" s="54">
        <f>[12]Provisional!N294</f>
        <v>98.159201714966997</v>
      </c>
      <c r="G266" s="54">
        <f>[12]Provisional!O294</f>
        <v>88.897179465988998</v>
      </c>
      <c r="H266" s="54">
        <f>[12]Provisional!P294</f>
        <v>83.805979704056</v>
      </c>
      <c r="I266" s="54">
        <f>[12]Provisional!Q294</f>
        <v>78.941672319304999</v>
      </c>
      <c r="J266" s="103">
        <f>'[12]Published CSP'!AN294</f>
        <v>0</v>
      </c>
      <c r="K266" s="103">
        <f>'[12]Published CSP'!AO294</f>
        <v>0</v>
      </c>
      <c r="L266" s="103">
        <f>'[12]Published CSP'!AP294+'[12]NHB savings'!I281</f>
        <v>0</v>
      </c>
      <c r="M266" s="103">
        <f>'[12]Published CSP'!AQ294+'[12]NHB savings'!J281</f>
        <v>0</v>
      </c>
      <c r="N266" s="103">
        <f>'[12]Published CSP'!AR294+'[12]NHB savings'!K281</f>
        <v>0</v>
      </c>
    </row>
    <row r="267" spans="1:14" s="53" customFormat="1" ht="15" customHeight="1">
      <c r="A267" s="53" t="s">
        <v>480</v>
      </c>
      <c r="B267" s="53" t="s">
        <v>481</v>
      </c>
      <c r="C267" s="53" t="s">
        <v>39</v>
      </c>
      <c r="D267" s="53" t="s">
        <v>482</v>
      </c>
      <c r="E267" s="54">
        <f>[12]Provisional!M295</f>
        <v>4.0295568934769994</v>
      </c>
      <c r="F267" s="54">
        <f>[12]Provisional!N295</f>
        <v>3.3080359830230002</v>
      </c>
      <c r="G267" s="54">
        <f>[12]Provisional!O295</f>
        <v>2.7656252124550003</v>
      </c>
      <c r="H267" s="54">
        <f>[12]Provisional!P295</f>
        <v>2.479912196685</v>
      </c>
      <c r="I267" s="54">
        <f>[12]Provisional!Q295</f>
        <v>2.1625021862200002</v>
      </c>
      <c r="J267" s="103">
        <f>'[12]Published CSP'!AN295</f>
        <v>0</v>
      </c>
      <c r="K267" s="103">
        <f>'[12]Published CSP'!AO295</f>
        <v>0</v>
      </c>
      <c r="L267" s="103">
        <f>'[12]Published CSP'!AP295+'[12]NHB savings'!I282</f>
        <v>0</v>
      </c>
      <c r="M267" s="103">
        <f>'[12]Published CSP'!AQ295+'[12]NHB savings'!J282</f>
        <v>0</v>
      </c>
      <c r="N267" s="103">
        <f>'[12]Published CSP'!AR295+'[12]NHB savings'!K282</f>
        <v>0</v>
      </c>
    </row>
    <row r="268" spans="1:14" s="53" customFormat="1" ht="15" customHeight="1">
      <c r="A268" s="53" t="s">
        <v>456</v>
      </c>
      <c r="B268" s="53" t="s">
        <v>457</v>
      </c>
      <c r="C268" s="53" t="s">
        <v>39</v>
      </c>
      <c r="D268" s="53" t="s">
        <v>458</v>
      </c>
      <c r="E268" s="54">
        <f>[12]Provisional!M296</f>
        <v>3.0047582778869999</v>
      </c>
      <c r="F268" s="54">
        <f>[12]Provisional!N296</f>
        <v>2.4425222310750003</v>
      </c>
      <c r="G268" s="54">
        <f>[12]Provisional!O296</f>
        <v>2.019836434273</v>
      </c>
      <c r="H268" s="54">
        <f>[12]Provisional!P296</f>
        <v>1.79712810898</v>
      </c>
      <c r="I268" s="54">
        <f>[12]Provisional!Q296</f>
        <v>1.5496906293169999</v>
      </c>
      <c r="J268" s="103">
        <f>'[12]Published CSP'!AN296</f>
        <v>0</v>
      </c>
      <c r="K268" s="103">
        <f>'[12]Published CSP'!AO296</f>
        <v>0</v>
      </c>
      <c r="L268" s="103">
        <f>'[12]Published CSP'!AP296+'[12]NHB savings'!I283</f>
        <v>0</v>
      </c>
      <c r="M268" s="103">
        <f>'[12]Published CSP'!AQ296+'[12]NHB savings'!J283</f>
        <v>0</v>
      </c>
      <c r="N268" s="103">
        <f>'[12]Published CSP'!AR296+'[12]NHB savings'!K283</f>
        <v>0</v>
      </c>
    </row>
    <row r="269" spans="1:14" s="53" customFormat="1" ht="15" customHeight="1">
      <c r="A269" s="53" t="s">
        <v>357</v>
      </c>
      <c r="B269" s="53" t="s">
        <v>358</v>
      </c>
      <c r="C269" s="53" t="s">
        <v>39</v>
      </c>
      <c r="D269" s="53" t="s">
        <v>359</v>
      </c>
      <c r="E269" s="54">
        <f>[12]Provisional!M297</f>
        <v>3.9023059778160003</v>
      </c>
      <c r="F269" s="54">
        <f>[12]Provisional!N297</f>
        <v>3.2158354670099998</v>
      </c>
      <c r="G269" s="54">
        <f>[12]Provisional!O297</f>
        <v>2.6998338976980003</v>
      </c>
      <c r="H269" s="54">
        <f>[12]Provisional!P297</f>
        <v>2.4282198526959999</v>
      </c>
      <c r="I269" s="54">
        <f>[12]Provisional!Q297</f>
        <v>2.1265415391849998</v>
      </c>
      <c r="J269" s="103">
        <f>'[12]Published CSP'!AN297</f>
        <v>0</v>
      </c>
      <c r="K269" s="103">
        <f>'[12]Published CSP'!AO297</f>
        <v>0</v>
      </c>
      <c r="L269" s="103">
        <f>'[12]Published CSP'!AP297+'[12]NHB savings'!I284</f>
        <v>0</v>
      </c>
      <c r="M269" s="103">
        <f>'[12]Published CSP'!AQ297+'[12]NHB savings'!J284</f>
        <v>0</v>
      </c>
      <c r="N269" s="103">
        <f>'[12]Published CSP'!AR297+'[12]NHB savings'!K284</f>
        <v>0</v>
      </c>
    </row>
    <row r="270" spans="1:14" s="53" customFormat="1" ht="15" customHeight="1">
      <c r="A270" s="53" t="s">
        <v>99</v>
      </c>
      <c r="B270" s="53" t="s">
        <v>100</v>
      </c>
      <c r="C270" s="53" t="s">
        <v>39</v>
      </c>
      <c r="D270" s="53" t="s">
        <v>101</v>
      </c>
      <c r="E270" s="54">
        <f>[12]Provisional!M298</f>
        <v>3.9784460032560003</v>
      </c>
      <c r="F270" s="54">
        <f>[12]Provisional!N298</f>
        <v>3.2828235382590005</v>
      </c>
      <c r="G270" s="54">
        <f>[12]Provisional!O298</f>
        <v>2.7599186202619999</v>
      </c>
      <c r="H270" s="54">
        <f>[12]Provisional!P298</f>
        <v>2.4845949692259999</v>
      </c>
      <c r="I270" s="54">
        <f>[12]Provisional!Q298</f>
        <v>2.17876876998</v>
      </c>
      <c r="J270" s="103">
        <f>'[12]Published CSP'!AN298</f>
        <v>0</v>
      </c>
      <c r="K270" s="103">
        <f>'[12]Published CSP'!AO298</f>
        <v>0</v>
      </c>
      <c r="L270" s="103">
        <f>'[12]Published CSP'!AP298+'[12]NHB savings'!I285</f>
        <v>0</v>
      </c>
      <c r="M270" s="103">
        <f>'[12]Published CSP'!AQ298+'[12]NHB savings'!J285</f>
        <v>0</v>
      </c>
      <c r="N270" s="103">
        <f>'[12]Published CSP'!AR298+'[12]NHB savings'!K285</f>
        <v>0</v>
      </c>
    </row>
    <row r="271" spans="1:14" s="53" customFormat="1" ht="15" customHeight="1">
      <c r="A271" s="53" t="s">
        <v>900</v>
      </c>
      <c r="B271" s="53" t="s">
        <v>901</v>
      </c>
      <c r="C271" s="53" t="s">
        <v>726</v>
      </c>
      <c r="D271" s="53" t="s">
        <v>902</v>
      </c>
      <c r="E271" s="54">
        <f>[12]Provisional!M299</f>
        <v>8.3926347373820001</v>
      </c>
      <c r="F271" s="54">
        <f>[12]Provisional!N299</f>
        <v>6.4685605231470005</v>
      </c>
      <c r="G271" s="54">
        <f>[12]Provisional!O299</f>
        <v>5.0485867055459996</v>
      </c>
      <c r="H271" s="54">
        <f>[12]Provisional!P299</f>
        <v>4.2937041229980002</v>
      </c>
      <c r="I271" s="54">
        <f>[12]Provisional!Q299</f>
        <v>3.4881143581660004</v>
      </c>
      <c r="J271" s="103">
        <f>'[12]Published CSP'!AN299</f>
        <v>0.16236641588422043</v>
      </c>
      <c r="K271" s="103">
        <f>'[12]Published CSP'!AO299</f>
        <v>0.84325783733417714</v>
      </c>
      <c r="L271" s="103">
        <f>'[12]Published CSP'!AP299+'[12]NHB savings'!I286</f>
        <v>0.68089142144995674</v>
      </c>
      <c r="M271" s="103">
        <f>'[12]Published CSP'!AQ299+'[12]NHB savings'!J286</f>
        <v>0.52376263188458205</v>
      </c>
      <c r="N271" s="103">
        <f>'[12]Published CSP'!AR299+'[12]NHB savings'!K286</f>
        <v>0.68089142144995674</v>
      </c>
    </row>
    <row r="272" spans="1:14" s="53" customFormat="1" ht="15" customHeight="1">
      <c r="A272" s="53" t="s">
        <v>855</v>
      </c>
      <c r="B272" s="53" t="s">
        <v>856</v>
      </c>
      <c r="C272" s="53" t="s">
        <v>39</v>
      </c>
      <c r="D272" s="53" t="s">
        <v>857</v>
      </c>
      <c r="E272" s="54">
        <f>[12]Provisional!M300</f>
        <v>2.7332669022660001</v>
      </c>
      <c r="F272" s="54">
        <f>[12]Provisional!N300</f>
        <v>2.2625665924480001</v>
      </c>
      <c r="G272" s="54">
        <f>[12]Provisional!O300</f>
        <v>1.9087562918080003</v>
      </c>
      <c r="H272" s="54">
        <f>[12]Provisional!P300</f>
        <v>1.7225249231100002</v>
      </c>
      <c r="I272" s="54">
        <f>[12]Provisional!Q300</f>
        <v>1.515683026364</v>
      </c>
      <c r="J272" s="103">
        <f>'[12]Published CSP'!AN300</f>
        <v>0.10949697206142689</v>
      </c>
      <c r="K272" s="103">
        <f>'[12]Published CSP'!AO300</f>
        <v>0.56867782264160427</v>
      </c>
      <c r="L272" s="103">
        <f>'[12]Published CSP'!AP300+'[12]NHB savings'!I287</f>
        <v>0.45918085058017732</v>
      </c>
      <c r="M272" s="103">
        <f>'[12]Published CSP'!AQ300+'[12]NHB savings'!J287</f>
        <v>0.35321603890782866</v>
      </c>
      <c r="N272" s="103">
        <f>'[12]Published CSP'!AR300+'[12]NHB savings'!K287</f>
        <v>0.45918085058017732</v>
      </c>
    </row>
    <row r="273" spans="1:14" s="53" customFormat="1" ht="15" customHeight="1">
      <c r="A273" s="53" t="s">
        <v>545</v>
      </c>
      <c r="B273" s="53" t="s">
        <v>546</v>
      </c>
      <c r="C273" s="53" t="s">
        <v>531</v>
      </c>
      <c r="D273" s="53" t="s">
        <v>547</v>
      </c>
      <c r="E273" s="54">
        <f>[12]Provisional!M301</f>
        <v>126.549477305487</v>
      </c>
      <c r="F273" s="54">
        <f>[12]Provisional!N301</f>
        <v>113.22751679029798</v>
      </c>
      <c r="G273" s="54">
        <f>[12]Provisional!O301</f>
        <v>103.45734703129799</v>
      </c>
      <c r="H273" s="54">
        <f>[12]Provisional!P301</f>
        <v>98.101207701258005</v>
      </c>
      <c r="I273" s="54">
        <f>[12]Provisional!Q301</f>
        <v>92.978527700127998</v>
      </c>
      <c r="J273" s="103">
        <f>'[12]Published CSP'!AN301</f>
        <v>0</v>
      </c>
      <c r="K273" s="103">
        <f>'[12]Published CSP'!AO301</f>
        <v>0</v>
      </c>
      <c r="L273" s="103">
        <f>'[12]Published CSP'!AP301+'[12]NHB savings'!I288</f>
        <v>0</v>
      </c>
      <c r="M273" s="103">
        <f>'[12]Published CSP'!AQ301+'[12]NHB savings'!J288</f>
        <v>0</v>
      </c>
      <c r="N273" s="103">
        <f>'[12]Published CSP'!AR301+'[12]NHB savings'!K288</f>
        <v>0</v>
      </c>
    </row>
    <row r="274" spans="1:14" s="53" customFormat="1" ht="15" customHeight="1">
      <c r="A274" s="53" t="s">
        <v>605</v>
      </c>
      <c r="B274" s="53" t="s">
        <v>9</v>
      </c>
      <c r="C274" s="53" t="s">
        <v>531</v>
      </c>
      <c r="D274" s="53" t="s">
        <v>10</v>
      </c>
      <c r="E274" s="54">
        <f>[12]Provisional!M302</f>
        <v>177.26924682280702</v>
      </c>
      <c r="F274" s="54">
        <f>[12]Provisional!N302</f>
        <v>160.55477158477299</v>
      </c>
      <c r="G274" s="54">
        <f>[12]Provisional!O302</f>
        <v>148.30766288173601</v>
      </c>
      <c r="H274" s="54">
        <f>[12]Provisional!P302</f>
        <v>141.61173356134299</v>
      </c>
      <c r="I274" s="54">
        <f>[12]Provisional!Q302</f>
        <v>135.23338686467099</v>
      </c>
      <c r="J274" s="103">
        <f>'[12]Published CSP'!AN302</f>
        <v>0</v>
      </c>
      <c r="K274" s="103">
        <f>'[12]Published CSP'!AO302</f>
        <v>0</v>
      </c>
      <c r="L274" s="103">
        <f>'[12]Published CSP'!AP302+'[12]NHB savings'!I289</f>
        <v>0</v>
      </c>
      <c r="M274" s="103">
        <f>'[12]Published CSP'!AQ302+'[12]NHB savings'!J289</f>
        <v>0</v>
      </c>
      <c r="N274" s="103">
        <f>'[12]Published CSP'!AR302+'[12]NHB savings'!K289</f>
        <v>0</v>
      </c>
    </row>
    <row r="275" spans="1:14" s="53" customFormat="1" ht="15" customHeight="1">
      <c r="A275" s="53" t="s">
        <v>333</v>
      </c>
      <c r="B275" s="53" t="s">
        <v>334</v>
      </c>
      <c r="C275" s="53" t="s">
        <v>39</v>
      </c>
      <c r="D275" s="53" t="s">
        <v>335</v>
      </c>
      <c r="E275" s="54">
        <f>[12]Provisional!M303</f>
        <v>7.1395150786619999</v>
      </c>
      <c r="F275" s="54">
        <f>[12]Provisional!N303</f>
        <v>6.0510439217809999</v>
      </c>
      <c r="G275" s="54">
        <f>[12]Provisional!O303</f>
        <v>5.2332150720559998</v>
      </c>
      <c r="H275" s="54">
        <f>[12]Provisional!P303</f>
        <v>4.8038138852999994</v>
      </c>
      <c r="I275" s="54">
        <f>[12]Provisional!Q303</f>
        <v>4.3272810434100002</v>
      </c>
      <c r="J275" s="103">
        <f>'[12]Published CSP'!AN303</f>
        <v>3.9664136258478E-3</v>
      </c>
      <c r="K275" s="103">
        <f>'[12]Published CSP'!AO303</f>
        <v>2.0599761089080511E-2</v>
      </c>
      <c r="L275" s="103">
        <f>'[12]Published CSP'!AP303+'[12]NHB savings'!I290</f>
        <v>1.6633347463232712E-2</v>
      </c>
      <c r="M275" s="103">
        <f>'[12]Published CSP'!AQ303+'[12]NHB savings'!J290</f>
        <v>1.2794882664025165E-2</v>
      </c>
      <c r="N275" s="103">
        <f>'[12]Published CSP'!AR303+'[12]NHB savings'!K290</f>
        <v>1.6633347463232712E-2</v>
      </c>
    </row>
    <row r="276" spans="1:14" s="53" customFormat="1" ht="15" customHeight="1">
      <c r="A276" s="53" t="s">
        <v>381</v>
      </c>
      <c r="B276" s="53" t="s">
        <v>382</v>
      </c>
      <c r="C276" s="53" t="s">
        <v>39</v>
      </c>
      <c r="D276" s="53" t="s">
        <v>383</v>
      </c>
      <c r="E276" s="54">
        <f>[12]Provisional!M304</f>
        <v>5.6337162433649999</v>
      </c>
      <c r="F276" s="54">
        <f>[12]Provisional!N304</f>
        <v>4.8325643018819999</v>
      </c>
      <c r="G276" s="54">
        <f>[12]Provisional!O304</f>
        <v>4.2308867971739996</v>
      </c>
      <c r="H276" s="54">
        <f>[12]Provisional!P304</f>
        <v>3.9158343920150003</v>
      </c>
      <c r="I276" s="54">
        <f>[12]Provisional!Q304</f>
        <v>3.566515589137</v>
      </c>
      <c r="J276" s="103">
        <f>'[12]Published CSP'!AN304</f>
        <v>0</v>
      </c>
      <c r="K276" s="103">
        <f>'[12]Published CSP'!AO304</f>
        <v>0</v>
      </c>
      <c r="L276" s="103">
        <f>'[12]Published CSP'!AP304+'[12]NHB savings'!I291</f>
        <v>0</v>
      </c>
      <c r="M276" s="103">
        <f>'[12]Published CSP'!AQ304+'[12]NHB savings'!J291</f>
        <v>0</v>
      </c>
      <c r="N276" s="103">
        <f>'[12]Published CSP'!AR304+'[12]NHB savings'!K291</f>
        <v>0</v>
      </c>
    </row>
    <row r="277" spans="1:14" s="53" customFormat="1" ht="15" customHeight="1">
      <c r="A277" s="53" t="s">
        <v>569</v>
      </c>
      <c r="B277" s="53" t="s">
        <v>570</v>
      </c>
      <c r="C277" s="53" t="s">
        <v>531</v>
      </c>
      <c r="D277" s="53" t="s">
        <v>571</v>
      </c>
      <c r="E277" s="54">
        <f>[12]Provisional!M305</f>
        <v>112.041707931703</v>
      </c>
      <c r="F277" s="54">
        <f>[12]Provisional!N305</f>
        <v>98.008397135701003</v>
      </c>
      <c r="G277" s="54">
        <f>[12]Provisional!O305</f>
        <v>87.703965809305004</v>
      </c>
      <c r="H277" s="54">
        <f>[12]Provisional!P305</f>
        <v>82.035839452488005</v>
      </c>
      <c r="I277" s="54">
        <f>[12]Provisional!Q305</f>
        <v>76.585059007441004</v>
      </c>
      <c r="J277" s="103">
        <f>'[12]Published CSP'!AN305</f>
        <v>0</v>
      </c>
      <c r="K277" s="103">
        <f>'[12]Published CSP'!AO305</f>
        <v>0</v>
      </c>
      <c r="L277" s="103">
        <f>'[12]Published CSP'!AP305+'[12]NHB savings'!I292</f>
        <v>0</v>
      </c>
      <c r="M277" s="103">
        <f>'[12]Published CSP'!AQ305+'[12]NHB savings'!J292</f>
        <v>0</v>
      </c>
      <c r="N277" s="103">
        <f>'[12]Published CSP'!AR305+'[12]NHB savings'!K292</f>
        <v>0</v>
      </c>
    </row>
    <row r="278" spans="1:14" s="53" customFormat="1" ht="15" customHeight="1">
      <c r="A278" s="53" t="s">
        <v>858</v>
      </c>
      <c r="B278" s="53" t="s">
        <v>859</v>
      </c>
      <c r="C278" s="53" t="s">
        <v>39</v>
      </c>
      <c r="D278" s="53" t="s">
        <v>860</v>
      </c>
      <c r="E278" s="54">
        <f>[12]Provisional!M306</f>
        <v>4.013846711647</v>
      </c>
      <c r="F278" s="54">
        <f>[12]Provisional!N306</f>
        <v>3.3714915411700002</v>
      </c>
      <c r="G278" s="54">
        <f>[12]Provisional!O306</f>
        <v>2.8888060627620002</v>
      </c>
      <c r="H278" s="54">
        <f>[12]Provisional!P306</f>
        <v>2.6352196095119997</v>
      </c>
      <c r="I278" s="54">
        <f>[12]Provisional!Q306</f>
        <v>2.3537434062939999</v>
      </c>
      <c r="J278" s="103">
        <f>'[12]Published CSP'!AN306</f>
        <v>2.5849780423321238E-2</v>
      </c>
      <c r="K278" s="103">
        <f>'[12]Published CSP'!AO306</f>
        <v>0.1342520854243458</v>
      </c>
      <c r="L278" s="103">
        <f>'[12]Published CSP'!AP306+'[12]NHB savings'!I293</f>
        <v>0.10840230500102456</v>
      </c>
      <c r="M278" s="103">
        <f>'[12]Published CSP'!AQ306+'[12]NHB savings'!J293</f>
        <v>8.3386388462326586E-2</v>
      </c>
      <c r="N278" s="103">
        <f>'[12]Published CSP'!AR306+'[12]NHB savings'!K293</f>
        <v>0.10840230500102456</v>
      </c>
    </row>
    <row r="279" spans="1:14" s="53" customFormat="1" ht="15" customHeight="1">
      <c r="A279" s="53" t="s">
        <v>171</v>
      </c>
      <c r="B279" s="53" t="s">
        <v>172</v>
      </c>
      <c r="C279" s="53" t="s">
        <v>39</v>
      </c>
      <c r="D279" s="53" t="s">
        <v>173</v>
      </c>
      <c r="E279" s="54">
        <f>[12]Provisional!M307</f>
        <v>3.6977461951919999</v>
      </c>
      <c r="F279" s="54">
        <f>[12]Provisional!N307</f>
        <v>2.7415981106230003</v>
      </c>
      <c r="G279" s="54">
        <f>[12]Provisional!O307</f>
        <v>2.1518602799309998</v>
      </c>
      <c r="H279" s="54">
        <f>[12]Provisional!P307</f>
        <v>2.2210912124790001</v>
      </c>
      <c r="I279" s="54">
        <f>[12]Provisional!Q307</f>
        <v>1.2174851650169998</v>
      </c>
      <c r="J279" s="103">
        <f>'[12]Published CSP'!AN307</f>
        <v>0</v>
      </c>
      <c r="K279" s="103">
        <f>'[12]Published CSP'!AO307</f>
        <v>0</v>
      </c>
      <c r="L279" s="103">
        <f>'[12]Published CSP'!AP307+'[12]NHB savings'!I294</f>
        <v>0</v>
      </c>
      <c r="M279" s="103">
        <f>'[12]Published CSP'!AQ307+'[12]NHB savings'!J294</f>
        <v>0</v>
      </c>
      <c r="N279" s="103">
        <f>'[12]Published CSP'!AR307+'[12]NHB savings'!K294</f>
        <v>0</v>
      </c>
    </row>
    <row r="280" spans="1:14" s="53" customFormat="1" ht="15" customHeight="1">
      <c r="A280" s="53" t="s">
        <v>584</v>
      </c>
      <c r="B280" s="53" t="s">
        <v>585</v>
      </c>
      <c r="C280" s="53" t="s">
        <v>531</v>
      </c>
      <c r="D280" s="53" t="s">
        <v>586</v>
      </c>
      <c r="E280" s="54">
        <f>[12]Provisional!M308</f>
        <v>250.48303964470301</v>
      </c>
      <c r="F280" s="54">
        <f>[12]Provisional!N308</f>
        <v>223.08674128557101</v>
      </c>
      <c r="G280" s="54">
        <f>[12]Provisional!O308</f>
        <v>202.98880024472101</v>
      </c>
      <c r="H280" s="54">
        <f>[12]Provisional!P308</f>
        <v>191.96426563516002</v>
      </c>
      <c r="I280" s="54">
        <f>[12]Provisional!Q308</f>
        <v>181.405591735298</v>
      </c>
      <c r="J280" s="103">
        <f>'[12]Published CSP'!AN308</f>
        <v>0</v>
      </c>
      <c r="K280" s="103">
        <f>'[12]Published CSP'!AO308</f>
        <v>0</v>
      </c>
      <c r="L280" s="103">
        <f>'[12]Published CSP'!AP308+'[12]NHB savings'!I295</f>
        <v>0</v>
      </c>
      <c r="M280" s="103">
        <f>'[12]Published CSP'!AQ308+'[12]NHB savings'!J295</f>
        <v>0</v>
      </c>
      <c r="N280" s="103">
        <f>'[12]Published CSP'!AR308+'[12]NHB savings'!K295</f>
        <v>0</v>
      </c>
    </row>
    <row r="281" spans="1:14" s="53" customFormat="1" ht="15" customHeight="1">
      <c r="A281" s="53" t="s">
        <v>174</v>
      </c>
      <c r="B281" s="53" t="s">
        <v>175</v>
      </c>
      <c r="C281" s="53" t="s">
        <v>39</v>
      </c>
      <c r="D281" s="53" t="s">
        <v>176</v>
      </c>
      <c r="E281" s="54">
        <f>[12]Provisional!M309</f>
        <v>6.2408322035440005</v>
      </c>
      <c r="F281" s="54">
        <f>[12]Provisional!N309</f>
        <v>5.1521880662239994</v>
      </c>
      <c r="G281" s="54">
        <f>[12]Provisional!O309</f>
        <v>4.3338500236319994</v>
      </c>
      <c r="H281" s="54">
        <f>[12]Provisional!P309</f>
        <v>3.9029865981159997</v>
      </c>
      <c r="I281" s="54">
        <f>[12]Provisional!Q309</f>
        <v>3.4243937230769999</v>
      </c>
      <c r="J281" s="103">
        <f>'[12]Published CSP'!AN309</f>
        <v>0</v>
      </c>
      <c r="K281" s="103">
        <f>'[12]Published CSP'!AO309</f>
        <v>0</v>
      </c>
      <c r="L281" s="103">
        <f>'[12]Published CSP'!AP309+'[12]NHB savings'!I296</f>
        <v>0</v>
      </c>
      <c r="M281" s="103">
        <f>'[12]Published CSP'!AQ309+'[12]NHB savings'!J296</f>
        <v>0</v>
      </c>
      <c r="N281" s="103">
        <f>'[12]Published CSP'!AR309+'[12]NHB savings'!K296</f>
        <v>0</v>
      </c>
    </row>
    <row r="282" spans="1:14" s="53" customFormat="1" ht="15" customHeight="1">
      <c r="A282" s="53" t="s">
        <v>1035</v>
      </c>
      <c r="B282" s="53" t="s">
        <v>1036</v>
      </c>
      <c r="C282" s="53" t="s">
        <v>726</v>
      </c>
      <c r="D282" s="53" t="s">
        <v>1037</v>
      </c>
      <c r="E282" s="54">
        <f>[12]Provisional!M310</f>
        <v>92.135819165070004</v>
      </c>
      <c r="F282" s="54">
        <f>[12]Provisional!N310</f>
        <v>78.313310796324004</v>
      </c>
      <c r="G282" s="54">
        <f>[12]Provisional!O310</f>
        <v>68.149285748735991</v>
      </c>
      <c r="H282" s="54">
        <f>[12]Provisional!P310</f>
        <v>62.537630936966011</v>
      </c>
      <c r="I282" s="54">
        <f>[12]Provisional!Q310</f>
        <v>57.106867235243001</v>
      </c>
      <c r="J282" s="103">
        <f>'[12]Published CSP'!AN310</f>
        <v>1.2656670331006203</v>
      </c>
      <c r="K282" s="103">
        <f>'[12]Published CSP'!AO310</f>
        <v>6.5733029783612871</v>
      </c>
      <c r="L282" s="103">
        <f>'[12]Published CSP'!AP310+'[12]NHB savings'!I297</f>
        <v>5.3076359452606665</v>
      </c>
      <c r="M282" s="103">
        <f>'[12]Published CSP'!AQ310+'[12]NHB savings'!J297</f>
        <v>4.0827968809697435</v>
      </c>
      <c r="N282" s="103">
        <f>'[12]Published CSP'!AR310+'[12]NHB savings'!K297</f>
        <v>5.3076359452606665</v>
      </c>
    </row>
    <row r="283" spans="1:14" s="53" customFormat="1" ht="15" customHeight="1">
      <c r="A283" s="53" t="s">
        <v>1170</v>
      </c>
      <c r="B283" s="53" t="s">
        <v>1171</v>
      </c>
      <c r="C283" s="53" t="s">
        <v>1357</v>
      </c>
      <c r="D283" s="53" t="s">
        <v>1239</v>
      </c>
      <c r="E283" s="54">
        <f>[12]Provisional!M311</f>
        <v>7.229228208546</v>
      </c>
      <c r="F283" s="54">
        <f>[12]Provisional!N311</f>
        <v>6.5332059855409996</v>
      </c>
      <c r="G283" s="54">
        <f>[12]Provisional!O311</f>
        <v>5.6896947596959997</v>
      </c>
      <c r="H283" s="54">
        <f>[12]Provisional!P311</f>
        <v>5.3404999220730005</v>
      </c>
      <c r="I283" s="54">
        <f>[12]Provisional!Q311</f>
        <v>5.2080770153150002</v>
      </c>
      <c r="J283" s="103">
        <f>'[12]Published CSP'!AN311</f>
        <v>6.1201270461876962E-2</v>
      </c>
      <c r="K283" s="103">
        <f>'[12]Published CSP'!AO311</f>
        <v>0.31785175949555461</v>
      </c>
      <c r="L283" s="103">
        <f>'[12]Published CSP'!AP311+'[12]NHB savings'!I298</f>
        <v>0.2566504890336776</v>
      </c>
      <c r="M283" s="103">
        <f>'[12]Published CSP'!AQ311+'[12]NHB savings'!J298</f>
        <v>0.19742345310282894</v>
      </c>
      <c r="N283" s="103">
        <f>'[12]Published CSP'!AR311+'[12]NHB savings'!K298</f>
        <v>0.2566504890336776</v>
      </c>
    </row>
    <row r="284" spans="1:14" s="53" customFormat="1" ht="15" customHeight="1">
      <c r="A284" s="53" t="s">
        <v>942</v>
      </c>
      <c r="B284" s="53" t="s">
        <v>943</v>
      </c>
      <c r="C284" s="53" t="s">
        <v>726</v>
      </c>
      <c r="D284" s="53" t="s">
        <v>944</v>
      </c>
      <c r="E284" s="54">
        <f>[12]Provisional!M312</f>
        <v>52.620508188069003</v>
      </c>
      <c r="F284" s="54">
        <f>[12]Provisional!N312</f>
        <v>46.189676508402002</v>
      </c>
      <c r="G284" s="54">
        <f>[12]Provisional!O312</f>
        <v>41.459562989125999</v>
      </c>
      <c r="H284" s="54">
        <f>[12]Provisional!P312</f>
        <v>38.869079982857997</v>
      </c>
      <c r="I284" s="54">
        <f>[12]Provisional!Q312</f>
        <v>36.349319633790998</v>
      </c>
      <c r="J284" s="103">
        <f>'[12]Published CSP'!AN312</f>
        <v>0</v>
      </c>
      <c r="K284" s="103">
        <f>'[12]Published CSP'!AO312</f>
        <v>0</v>
      </c>
      <c r="L284" s="103">
        <f>'[12]Published CSP'!AP312+'[12]NHB savings'!I299</f>
        <v>0</v>
      </c>
      <c r="M284" s="103">
        <f>'[12]Published CSP'!AQ312+'[12]NHB savings'!J299</f>
        <v>0</v>
      </c>
      <c r="N284" s="103">
        <f>'[12]Published CSP'!AR312+'[12]NHB savings'!K299</f>
        <v>0</v>
      </c>
    </row>
    <row r="285" spans="1:14" s="53" customFormat="1" ht="15" customHeight="1">
      <c r="A285" s="53" t="s">
        <v>606</v>
      </c>
      <c r="B285" s="53" t="s">
        <v>11</v>
      </c>
      <c r="C285" s="53" t="s">
        <v>531</v>
      </c>
      <c r="D285" s="53" t="s">
        <v>12</v>
      </c>
      <c r="E285" s="54">
        <f>[12]Provisional!M313</f>
        <v>56.050157729630996</v>
      </c>
      <c r="F285" s="54">
        <f>[12]Provisional!N313</f>
        <v>46.850392703890009</v>
      </c>
      <c r="G285" s="54">
        <f>[12]Provisional!O313</f>
        <v>40.087171208346</v>
      </c>
      <c r="H285" s="54">
        <f>[12]Provisional!P313</f>
        <v>36.339934654303995</v>
      </c>
      <c r="I285" s="54">
        <f>[12]Provisional!Q313</f>
        <v>32.723672296505001</v>
      </c>
      <c r="J285" s="103">
        <f>'[12]Published CSP'!AN313</f>
        <v>0</v>
      </c>
      <c r="K285" s="103">
        <f>'[12]Published CSP'!AO313</f>
        <v>0</v>
      </c>
      <c r="L285" s="103">
        <f>'[12]Published CSP'!AP313+'[12]NHB savings'!I300</f>
        <v>0</v>
      </c>
      <c r="M285" s="103">
        <f>'[12]Published CSP'!AQ313+'[12]NHB savings'!J300</f>
        <v>0</v>
      </c>
      <c r="N285" s="103">
        <f>'[12]Published CSP'!AR313+'[12]NHB savings'!K300</f>
        <v>0</v>
      </c>
    </row>
    <row r="286" spans="1:14" s="53" customFormat="1" ht="15" customHeight="1">
      <c r="A286" s="53" t="s">
        <v>750</v>
      </c>
      <c r="B286" s="53" t="s">
        <v>751</v>
      </c>
      <c r="C286" s="53" t="s">
        <v>730</v>
      </c>
      <c r="D286" s="53" t="s">
        <v>752</v>
      </c>
      <c r="E286" s="54">
        <f>[12]Provisional!M314</f>
        <v>124.760553927923</v>
      </c>
      <c r="F286" s="54">
        <f>[12]Provisional!N314</f>
        <v>104.750179774675</v>
      </c>
      <c r="G286" s="54">
        <f>[12]Provisional!O314</f>
        <v>90.109138667741007</v>
      </c>
      <c r="H286" s="54">
        <f>[12]Provisional!P314</f>
        <v>81.919506450304993</v>
      </c>
      <c r="I286" s="54">
        <f>[12]Provisional!Q314</f>
        <v>74.254788944075003</v>
      </c>
      <c r="J286" s="103">
        <f>'[12]Published CSP'!AN314</f>
        <v>0.45976448631010541</v>
      </c>
      <c r="K286" s="103">
        <f>'[12]Published CSP'!AO314</f>
        <v>2.3878091063202254</v>
      </c>
      <c r="L286" s="103">
        <f>'[12]Published CSP'!AP314+'[12]NHB savings'!I301</f>
        <v>1.9280446200101198</v>
      </c>
      <c r="M286" s="103">
        <f>'[12]Published CSP'!AQ314+'[12]NHB savings'!J301</f>
        <v>1.4831112461616305</v>
      </c>
      <c r="N286" s="103">
        <f>'[12]Published CSP'!AR314+'[12]NHB savings'!K301</f>
        <v>1.9280446200101198</v>
      </c>
    </row>
    <row r="287" spans="1:14" s="53" customFormat="1" ht="15" customHeight="1">
      <c r="A287" s="53" t="s">
        <v>213</v>
      </c>
      <c r="B287" s="53" t="s">
        <v>214</v>
      </c>
      <c r="C287" s="53" t="s">
        <v>39</v>
      </c>
      <c r="D287" s="53" t="s">
        <v>215</v>
      </c>
      <c r="E287" s="54">
        <f>[12]Provisional!M315</f>
        <v>1.9232838422660001</v>
      </c>
      <c r="F287" s="54">
        <f>[12]Provisional!N315</f>
        <v>1.447718122633</v>
      </c>
      <c r="G287" s="54">
        <f>[12]Provisional!O315</f>
        <v>1.089874377673</v>
      </c>
      <c r="H287" s="54">
        <f>[12]Provisional!P315</f>
        <v>1.065784004747</v>
      </c>
      <c r="I287" s="54">
        <f>[12]Provisional!Q315</f>
        <v>0.68938608538399992</v>
      </c>
      <c r="J287" s="103">
        <f>'[12]Published CSP'!AN315</f>
        <v>0</v>
      </c>
      <c r="K287" s="103">
        <f>'[12]Published CSP'!AO315</f>
        <v>0</v>
      </c>
      <c r="L287" s="103">
        <f>'[12]Published CSP'!AP315+'[12]NHB savings'!I302</f>
        <v>0</v>
      </c>
      <c r="M287" s="103">
        <f>'[12]Published CSP'!AQ315+'[12]NHB savings'!J302</f>
        <v>0</v>
      </c>
      <c r="N287" s="103">
        <f>'[12]Published CSP'!AR315+'[12]NHB savings'!K302</f>
        <v>0</v>
      </c>
    </row>
    <row r="288" spans="1:14" s="53" customFormat="1" ht="15" customHeight="1">
      <c r="A288" s="53" t="s">
        <v>441</v>
      </c>
      <c r="B288" s="53" t="s">
        <v>442</v>
      </c>
      <c r="C288" s="53" t="s">
        <v>39</v>
      </c>
      <c r="D288" s="53" t="s">
        <v>443</v>
      </c>
      <c r="E288" s="54">
        <f>[12]Provisional!M316</f>
        <v>4.2082262177640004</v>
      </c>
      <c r="F288" s="54">
        <f>[12]Provisional!N316</f>
        <v>3.3483894219030002</v>
      </c>
      <c r="G288" s="54">
        <f>[12]Provisional!O316</f>
        <v>2.7018408553070001</v>
      </c>
      <c r="H288" s="54">
        <f>[12]Provisional!P316</f>
        <v>2.5516299068269999</v>
      </c>
      <c r="I288" s="54">
        <f>[12]Provisional!Q316</f>
        <v>1.9816966274909997</v>
      </c>
      <c r="J288" s="103">
        <f>'[12]Published CSP'!AN316</f>
        <v>2.5002269084747255E-2</v>
      </c>
      <c r="K288" s="103">
        <f>'[12]Published CSP'!AO316</f>
        <v>0.12985049427884868</v>
      </c>
      <c r="L288" s="103">
        <f>'[12]Published CSP'!AP316+'[12]NHB savings'!I303</f>
        <v>0.10484822519410139</v>
      </c>
      <c r="M288" s="103">
        <f>'[12]Published CSP'!AQ316+'[12]NHB savings'!J303</f>
        <v>8.0652480918539549E-2</v>
      </c>
      <c r="N288" s="103">
        <f>'[12]Published CSP'!AR316+'[12]NHB savings'!K303</f>
        <v>0.10484822519410139</v>
      </c>
    </row>
    <row r="289" spans="1:14" s="53" customFormat="1" ht="15" customHeight="1">
      <c r="A289" s="53" t="s">
        <v>804</v>
      </c>
      <c r="B289" s="53" t="s">
        <v>805</v>
      </c>
      <c r="C289" s="53" t="s">
        <v>39</v>
      </c>
      <c r="D289" s="53" t="s">
        <v>806</v>
      </c>
      <c r="E289" s="54">
        <f>[12]Provisional!M317</f>
        <v>4.1528288045680002</v>
      </c>
      <c r="F289" s="54">
        <f>[12]Provisional!N317</f>
        <v>3.5089371922729997</v>
      </c>
      <c r="G289" s="54">
        <f>[12]Provisional!O317</f>
        <v>3.0251376838919999</v>
      </c>
      <c r="H289" s="54">
        <f>[12]Provisional!P317</f>
        <v>2.7710935545820004</v>
      </c>
      <c r="I289" s="54">
        <f>[12]Provisional!Q317</f>
        <v>2.4891560086869999</v>
      </c>
      <c r="J289" s="103">
        <f>'[12]Published CSP'!AN317</f>
        <v>0</v>
      </c>
      <c r="K289" s="103">
        <f>'[12]Published CSP'!AO317</f>
        <v>0</v>
      </c>
      <c r="L289" s="103">
        <f>'[12]Published CSP'!AP317+'[12]NHB savings'!I304</f>
        <v>0</v>
      </c>
      <c r="M289" s="103">
        <f>'[12]Published CSP'!AQ317+'[12]NHB savings'!J304</f>
        <v>0</v>
      </c>
      <c r="N289" s="103">
        <f>'[12]Published CSP'!AR317+'[12]NHB savings'!K304</f>
        <v>0</v>
      </c>
    </row>
    <row r="290" spans="1:14" s="53" customFormat="1" ht="15" customHeight="1">
      <c r="A290" s="53" t="s">
        <v>819</v>
      </c>
      <c r="B290" s="53" t="s">
        <v>820</v>
      </c>
      <c r="C290" s="53" t="s">
        <v>726</v>
      </c>
      <c r="D290" s="53" t="s">
        <v>821</v>
      </c>
      <c r="E290" s="54">
        <f>[12]Provisional!M318</f>
        <v>71.609036273243987</v>
      </c>
      <c r="F290" s="54">
        <f>[12]Provisional!N318</f>
        <v>59.755310532282998</v>
      </c>
      <c r="G290" s="54">
        <f>[12]Provisional!O318</f>
        <v>51.030291096470002</v>
      </c>
      <c r="H290" s="54">
        <f>[12]Provisional!P318</f>
        <v>46.205493712512002</v>
      </c>
      <c r="I290" s="54">
        <f>[12]Provisional!Q318</f>
        <v>41.513589843970003</v>
      </c>
      <c r="J290" s="103">
        <f>'[12]Published CSP'!AN318</f>
        <v>0</v>
      </c>
      <c r="K290" s="103">
        <f>'[12]Published CSP'!AO318</f>
        <v>0</v>
      </c>
      <c r="L290" s="103">
        <f>'[12]Published CSP'!AP318+'[12]NHB savings'!I305</f>
        <v>0</v>
      </c>
      <c r="M290" s="103">
        <f>'[12]Published CSP'!AQ318+'[12]NHB savings'!J305</f>
        <v>0</v>
      </c>
      <c r="N290" s="103">
        <f>'[12]Published CSP'!AR318+'[12]NHB savings'!K305</f>
        <v>0</v>
      </c>
    </row>
    <row r="291" spans="1:14" s="53" customFormat="1" ht="15" customHeight="1">
      <c r="A291" s="53" t="s">
        <v>957</v>
      </c>
      <c r="B291" s="53" t="s">
        <v>958</v>
      </c>
      <c r="C291" s="53" t="s">
        <v>39</v>
      </c>
      <c r="D291" s="53" t="s">
        <v>959</v>
      </c>
      <c r="E291" s="54">
        <f>[12]Provisional!M319</f>
        <v>3.136687024689</v>
      </c>
      <c r="F291" s="54">
        <f>[12]Provisional!N319</f>
        <v>2.5142510415719999</v>
      </c>
      <c r="G291" s="54">
        <f>[12]Provisional!O319</f>
        <v>2.0462227031419999</v>
      </c>
      <c r="H291" s="54">
        <f>[12]Provisional!P319</f>
        <v>1.8587667020399998</v>
      </c>
      <c r="I291" s="54">
        <f>[12]Provisional!Q319</f>
        <v>1.5249838113499998</v>
      </c>
      <c r="J291" s="103">
        <f>'[12]Published CSP'!AN319</f>
        <v>7.8084555401016997E-2</v>
      </c>
      <c r="K291" s="103">
        <f>'[12]Published CSP'!AO319</f>
        <v>0.40553591676012057</v>
      </c>
      <c r="L291" s="103">
        <f>'[12]Published CSP'!AP319+'[12]NHB savings'!I306</f>
        <v>0.32745136135910358</v>
      </c>
      <c r="M291" s="103">
        <f>'[12]Published CSP'!AQ319+'[12]NHB savings'!J306</f>
        <v>0.25188566258392581</v>
      </c>
      <c r="N291" s="103">
        <f>'[12]Published CSP'!AR319+'[12]NHB savings'!K306</f>
        <v>0.32745136135910358</v>
      </c>
    </row>
    <row r="292" spans="1:14" s="53" customFormat="1" ht="15" customHeight="1">
      <c r="A292" s="53" t="s">
        <v>267</v>
      </c>
      <c r="B292" s="53" t="s">
        <v>268</v>
      </c>
      <c r="C292" s="53" t="s">
        <v>39</v>
      </c>
      <c r="D292" s="53" t="s">
        <v>269</v>
      </c>
      <c r="E292" s="54">
        <f>[12]Provisional!M320</f>
        <v>5.4353029751549995</v>
      </c>
      <c r="F292" s="54">
        <f>[12]Provisional!N320</f>
        <v>4.7275213174870006</v>
      </c>
      <c r="G292" s="54">
        <f>[12]Provisional!O320</f>
        <v>4.1961079455519998</v>
      </c>
      <c r="H292" s="54">
        <f>[12]Provisional!P320</f>
        <v>3.9182938648750003</v>
      </c>
      <c r="I292" s="54">
        <f>[12]Provisional!Q320</f>
        <v>3.6104273893339998</v>
      </c>
      <c r="J292" s="103">
        <f>'[12]Published CSP'!AN320</f>
        <v>3.0461949469379124E-2</v>
      </c>
      <c r="K292" s="103">
        <f>'[12]Published CSP'!AO320</f>
        <v>0.1582056085345174</v>
      </c>
      <c r="L292" s="103">
        <f>'[12]Published CSP'!AP320+'[12]NHB savings'!I307</f>
        <v>0.12774365906513827</v>
      </c>
      <c r="M292" s="103">
        <f>'[12]Published CSP'!AQ320+'[12]NHB savings'!J307</f>
        <v>9.8264353127029441E-2</v>
      </c>
      <c r="N292" s="103">
        <f>'[12]Published CSP'!AR320+'[12]NHB savings'!K307</f>
        <v>0.12774365906513827</v>
      </c>
    </row>
    <row r="293" spans="1:14" s="53" customFormat="1" ht="15" customHeight="1">
      <c r="A293" s="53" t="s">
        <v>270</v>
      </c>
      <c r="B293" s="53" t="s">
        <v>271</v>
      </c>
      <c r="C293" s="53" t="s">
        <v>39</v>
      </c>
      <c r="D293" s="53" t="s">
        <v>272</v>
      </c>
      <c r="E293" s="54">
        <f>[12]Provisional!M321</f>
        <v>5.9556376361889996</v>
      </c>
      <c r="F293" s="54">
        <f>[12]Provisional!N321</f>
        <v>5.0577410276389996</v>
      </c>
      <c r="G293" s="54">
        <f>[12]Provisional!O321</f>
        <v>4.3831928513439999</v>
      </c>
      <c r="H293" s="54">
        <f>[12]Provisional!P321</f>
        <v>4.0293092870530005</v>
      </c>
      <c r="I293" s="54">
        <f>[12]Provisional!Q321</f>
        <v>3.6366884132439998</v>
      </c>
      <c r="J293" s="103">
        <f>'[12]Published CSP'!AN321</f>
        <v>5.6376612623978056E-2</v>
      </c>
      <c r="K293" s="103">
        <f>'[12]Published CSP'!AO321</f>
        <v>0.29279466556324096</v>
      </c>
      <c r="L293" s="103">
        <f>'[12]Published CSP'!AP321+'[12]NHB savings'!I308</f>
        <v>0.23641805293926285</v>
      </c>
      <c r="M293" s="103">
        <f>'[12]Published CSP'!AQ321+'[12]NHB savings'!J308</f>
        <v>0.18186004072250989</v>
      </c>
      <c r="N293" s="103">
        <f>'[12]Published CSP'!AR321+'[12]NHB savings'!K308</f>
        <v>0.23641805293926285</v>
      </c>
    </row>
    <row r="294" spans="1:14" s="53" customFormat="1" ht="15" customHeight="1">
      <c r="A294" s="53" t="s">
        <v>780</v>
      </c>
      <c r="B294" s="53" t="s">
        <v>781</v>
      </c>
      <c r="C294" s="53" t="s">
        <v>39</v>
      </c>
      <c r="D294" s="53" t="s">
        <v>782</v>
      </c>
      <c r="E294" s="54">
        <f>[12]Provisional!M322</f>
        <v>3.8465535602130001</v>
      </c>
      <c r="F294" s="54">
        <f>[12]Provisional!N322</f>
        <v>2.9923754962220004</v>
      </c>
      <c r="G294" s="54">
        <f>[12]Provisional!O322</f>
        <v>2.3498215472089998</v>
      </c>
      <c r="H294" s="54">
        <f>[12]Provisional!P322</f>
        <v>2.167979219972</v>
      </c>
      <c r="I294" s="54">
        <f>[12]Provisional!Q322</f>
        <v>1.6320966913019999</v>
      </c>
      <c r="J294" s="103">
        <f>'[12]Published CSP'!AN322</f>
        <v>8.2962266141676289E-2</v>
      </c>
      <c r="K294" s="103">
        <f>'[12]Published CSP'!AO322</f>
        <v>0.43086854350999626</v>
      </c>
      <c r="L294" s="103">
        <f>'[12]Published CSP'!AP322+'[12]NHB savings'!I309</f>
        <v>0.34790627736831997</v>
      </c>
      <c r="M294" s="103">
        <f>'[12]Published CSP'!AQ322+'[12]NHB savings'!J309</f>
        <v>0.26762021336024611</v>
      </c>
      <c r="N294" s="103">
        <f>'[12]Published CSP'!AR322+'[12]NHB savings'!K309</f>
        <v>0.34790627736831997</v>
      </c>
    </row>
    <row r="295" spans="1:14" s="53" customFormat="1" ht="15" customHeight="1">
      <c r="A295" s="53" t="s">
        <v>291</v>
      </c>
      <c r="B295" s="53" t="s">
        <v>292</v>
      </c>
      <c r="C295" s="53" t="s">
        <v>39</v>
      </c>
      <c r="D295" s="53" t="s">
        <v>293</v>
      </c>
      <c r="E295" s="54">
        <f>[12]Provisional!M323</f>
        <v>5.1728815790880001</v>
      </c>
      <c r="F295" s="54">
        <f>[12]Provisional!N323</f>
        <v>4.3587391849900001</v>
      </c>
      <c r="G295" s="54">
        <f>[12]Provisional!O323</f>
        <v>3.7469710210610003</v>
      </c>
      <c r="H295" s="54">
        <f>[12]Provisional!P323</f>
        <v>3.4255800592700001</v>
      </c>
      <c r="I295" s="54">
        <f>[12]Provisional!Q323</f>
        <v>3.0688461924430004</v>
      </c>
      <c r="J295" s="103">
        <f>'[12]Published CSP'!AN323</f>
        <v>5.4575949557038837E-2</v>
      </c>
      <c r="K295" s="103">
        <f>'[12]Published CSP'!AO323</f>
        <v>0.283442834796234</v>
      </c>
      <c r="L295" s="103">
        <f>'[12]Published CSP'!AP323+'[12]NHB savings'!I310</f>
        <v>0.22886688523919516</v>
      </c>
      <c r="M295" s="103">
        <f>'[12]Published CSP'!AQ323+'[12]NHB savings'!J310</f>
        <v>0.17605145018399626</v>
      </c>
      <c r="N295" s="103">
        <f>'[12]Published CSP'!AR323+'[12]NHB savings'!K310</f>
        <v>0.22886688523919516</v>
      </c>
    </row>
    <row r="296" spans="1:14" s="53" customFormat="1" ht="15" customHeight="1">
      <c r="A296" s="53" t="s">
        <v>315</v>
      </c>
      <c r="B296" s="53" t="s">
        <v>316</v>
      </c>
      <c r="C296" s="53" t="s">
        <v>39</v>
      </c>
      <c r="D296" s="53" t="s">
        <v>317</v>
      </c>
      <c r="E296" s="54">
        <f>[12]Provisional!M324</f>
        <v>3.1881632642439999</v>
      </c>
      <c r="F296" s="54">
        <f>[12]Provisional!N324</f>
        <v>2.5375317723490003</v>
      </c>
      <c r="G296" s="54">
        <f>[12]Provisional!O324</f>
        <v>2.0482134993629999</v>
      </c>
      <c r="H296" s="54">
        <f>[12]Provisional!P324</f>
        <v>1.8177587770249999</v>
      </c>
      <c r="I296" s="54">
        <f>[12]Provisional!Q324</f>
        <v>1.5025713744659999</v>
      </c>
      <c r="J296" s="103">
        <f>'[12]Published CSP'!AN324</f>
        <v>3.6093004606066487E-2</v>
      </c>
      <c r="K296" s="103">
        <f>'[12]Published CSP'!AO324</f>
        <v>0.18745076585731307</v>
      </c>
      <c r="L296" s="103">
        <f>'[12]Published CSP'!AP324+'[12]NHB savings'!I311</f>
        <v>0.15135776125124659</v>
      </c>
      <c r="M296" s="103">
        <f>'[12]Published CSP'!AQ324+'[12]NHB savings'!J311</f>
        <v>0.11642904711634351</v>
      </c>
      <c r="N296" s="103">
        <f>'[12]Published CSP'!AR324+'[12]NHB savings'!K311</f>
        <v>0.15135776125124659</v>
      </c>
    </row>
    <row r="297" spans="1:14" s="53" customFormat="1" ht="15" customHeight="1">
      <c r="A297" s="53" t="s">
        <v>366</v>
      </c>
      <c r="B297" s="53" t="s">
        <v>367</v>
      </c>
      <c r="C297" s="53" t="s">
        <v>39</v>
      </c>
      <c r="D297" s="53" t="s">
        <v>368</v>
      </c>
      <c r="E297" s="54">
        <f>[12]Provisional!M325</f>
        <v>4.3421501065640005</v>
      </c>
      <c r="F297" s="54">
        <f>[12]Provisional!N325</f>
        <v>3.5788181810789998</v>
      </c>
      <c r="G297" s="54">
        <f>[12]Provisional!O325</f>
        <v>3.0050101902609998</v>
      </c>
      <c r="H297" s="54">
        <f>[12]Provisional!P325</f>
        <v>2.7028678860199995</v>
      </c>
      <c r="I297" s="54">
        <f>[12]Provisional!Q325</f>
        <v>2.3672457176390003</v>
      </c>
      <c r="J297" s="103">
        <f>'[12]Published CSP'!AN325</f>
        <v>8.0808349102302335E-3</v>
      </c>
      <c r="K297" s="103">
        <f>'[12]Published CSP'!AO325</f>
        <v>4.1968207114421542E-2</v>
      </c>
      <c r="L297" s="103">
        <f>'[12]Published CSP'!AP325+'[12]NHB savings'!I312</f>
        <v>3.3887372204191309E-2</v>
      </c>
      <c r="M297" s="103">
        <f>'[12]Published CSP'!AQ325+'[12]NHB savings'!J312</f>
        <v>2.6067209387839466E-2</v>
      </c>
      <c r="N297" s="103">
        <f>'[12]Published CSP'!AR325+'[12]NHB savings'!K312</f>
        <v>3.3887372204191309E-2</v>
      </c>
    </row>
    <row r="298" spans="1:14" s="53" customFormat="1" ht="15" customHeight="1">
      <c r="A298" s="53" t="s">
        <v>222</v>
      </c>
      <c r="B298" s="53" t="s">
        <v>223</v>
      </c>
      <c r="C298" s="53" t="s">
        <v>39</v>
      </c>
      <c r="D298" s="53" t="s">
        <v>224</v>
      </c>
      <c r="E298" s="54">
        <f>[12]Provisional!M326</f>
        <v>3.974757291695</v>
      </c>
      <c r="F298" s="54">
        <f>[12]Provisional!N326</f>
        <v>3.1540815201469998</v>
      </c>
      <c r="G298" s="54">
        <f>[12]Provisional!O326</f>
        <v>2.5368565566800001</v>
      </c>
      <c r="H298" s="54">
        <f>[12]Provisional!P326</f>
        <v>2.2617711319980001</v>
      </c>
      <c r="I298" s="54">
        <f>[12]Provisional!Q326</f>
        <v>1.8484129558129998</v>
      </c>
      <c r="J298" s="103">
        <f>'[12]Published CSP'!AN326</f>
        <v>0</v>
      </c>
      <c r="K298" s="103">
        <f>'[12]Published CSP'!AO326</f>
        <v>0</v>
      </c>
      <c r="L298" s="103">
        <f>'[12]Published CSP'!AP326+'[12]NHB savings'!I313</f>
        <v>0</v>
      </c>
      <c r="M298" s="103">
        <f>'[12]Published CSP'!AQ326+'[12]NHB savings'!J313</f>
        <v>0</v>
      </c>
      <c r="N298" s="103">
        <f>'[12]Published CSP'!AR326+'[12]NHB savings'!K313</f>
        <v>0</v>
      </c>
    </row>
    <row r="299" spans="1:14" s="53" customFormat="1" ht="15" customHeight="1">
      <c r="A299" s="53" t="s">
        <v>390</v>
      </c>
      <c r="B299" s="53" t="s">
        <v>391</v>
      </c>
      <c r="C299" s="53" t="s">
        <v>39</v>
      </c>
      <c r="D299" s="53" t="s">
        <v>392</v>
      </c>
      <c r="E299" s="54">
        <f>[12]Provisional!M327</f>
        <v>6.1018469693449999</v>
      </c>
      <c r="F299" s="54">
        <f>[12]Provisional!N327</f>
        <v>5.0317335073599994</v>
      </c>
      <c r="G299" s="54">
        <f>[12]Provisional!O327</f>
        <v>4.2273238216709998</v>
      </c>
      <c r="H299" s="54">
        <f>[12]Provisional!P327</f>
        <v>3.80378996494</v>
      </c>
      <c r="I299" s="54">
        <f>[12]Provisional!Q327</f>
        <v>3.3333371942149999</v>
      </c>
      <c r="J299" s="103">
        <f>'[12]Published CSP'!AN327</f>
        <v>3.1819827316594211E-2</v>
      </c>
      <c r="K299" s="103">
        <f>'[12]Published CSP'!AO327</f>
        <v>0.16525781283779575</v>
      </c>
      <c r="L299" s="103">
        <f>'[12]Published CSP'!AP327+'[12]NHB savings'!I314</f>
        <v>0.13343798552120154</v>
      </c>
      <c r="M299" s="103">
        <f>'[12]Published CSP'!AQ327+'[12]NHB savings'!J314</f>
        <v>0.10264460424707811</v>
      </c>
      <c r="N299" s="103">
        <f>'[12]Published CSP'!AR327+'[12]NHB savings'!K314</f>
        <v>0.13343798552120154</v>
      </c>
    </row>
    <row r="300" spans="1:14" s="53" customFormat="1" ht="15" customHeight="1">
      <c r="A300" s="53" t="s">
        <v>405</v>
      </c>
      <c r="B300" s="53" t="s">
        <v>406</v>
      </c>
      <c r="C300" s="53" t="s">
        <v>39</v>
      </c>
      <c r="D300" s="53" t="s">
        <v>407</v>
      </c>
      <c r="E300" s="54">
        <f>[12]Provisional!M328</f>
        <v>3.833382435331</v>
      </c>
      <c r="F300" s="54">
        <f>[12]Provisional!N328</f>
        <v>3.2922167179940001</v>
      </c>
      <c r="G300" s="54">
        <f>[12]Provisional!O328</f>
        <v>2.88575726461</v>
      </c>
      <c r="H300" s="54">
        <f>[12]Provisional!P328</f>
        <v>2.6728132903039996</v>
      </c>
      <c r="I300" s="54">
        <f>[12]Provisional!Q328</f>
        <v>2.4366674396960004</v>
      </c>
      <c r="J300" s="103">
        <f>'[12]Published CSP'!AN328</f>
        <v>0</v>
      </c>
      <c r="K300" s="103">
        <f>'[12]Published CSP'!AO328</f>
        <v>0</v>
      </c>
      <c r="L300" s="103">
        <f>'[12]Published CSP'!AP328+'[12]NHB savings'!I315</f>
        <v>0</v>
      </c>
      <c r="M300" s="103">
        <f>'[12]Published CSP'!AQ328+'[12]NHB savings'!J315</f>
        <v>0</v>
      </c>
      <c r="N300" s="103">
        <f>'[12]Published CSP'!AR328+'[12]NHB savings'!K315</f>
        <v>0</v>
      </c>
    </row>
    <row r="301" spans="1:14" s="53" customFormat="1" ht="15" customHeight="1">
      <c r="A301" s="53" t="s">
        <v>596</v>
      </c>
      <c r="B301" s="53" t="s">
        <v>597</v>
      </c>
      <c r="C301" s="53" t="s">
        <v>531</v>
      </c>
      <c r="D301" s="53" t="s">
        <v>598</v>
      </c>
      <c r="E301" s="54">
        <f>[12]Provisional!M329</f>
        <v>85.949214470051999</v>
      </c>
      <c r="F301" s="54">
        <f>[12]Provisional!N329</f>
        <v>77.246170329408002</v>
      </c>
      <c r="G301" s="54">
        <f>[12]Provisional!O329</f>
        <v>70.866874674388001</v>
      </c>
      <c r="H301" s="54">
        <f>[12]Provisional!P329</f>
        <v>67.371475765001009</v>
      </c>
      <c r="I301" s="54">
        <f>[12]Provisional!Q329</f>
        <v>64.037865183953002</v>
      </c>
      <c r="J301" s="103">
        <f>'[12]Published CSP'!AN329</f>
        <v>0</v>
      </c>
      <c r="K301" s="103">
        <f>'[12]Published CSP'!AO329</f>
        <v>0</v>
      </c>
      <c r="L301" s="103">
        <f>'[12]Published CSP'!AP329+'[12]NHB savings'!I316</f>
        <v>0</v>
      </c>
      <c r="M301" s="103">
        <f>'[12]Published CSP'!AQ329+'[12]NHB savings'!J316</f>
        <v>0</v>
      </c>
      <c r="N301" s="103">
        <f>'[12]Published CSP'!AR329+'[12]NHB savings'!K316</f>
        <v>0</v>
      </c>
    </row>
    <row r="302" spans="1:14" s="53" customFormat="1" ht="15" customHeight="1">
      <c r="A302" s="53" t="s">
        <v>517</v>
      </c>
      <c r="B302" s="53" t="s">
        <v>518</v>
      </c>
      <c r="C302" s="53" t="s">
        <v>512</v>
      </c>
      <c r="D302" s="53" t="s">
        <v>519</v>
      </c>
      <c r="E302" s="54">
        <f>[12]Provisional!M330</f>
        <v>28.808235318080001</v>
      </c>
      <c r="F302" s="54">
        <f>[12]Provisional!N330</f>
        <v>27.111483523791001</v>
      </c>
      <c r="G302" s="54">
        <f>[12]Provisional!O330</f>
        <v>25.059369553164998</v>
      </c>
      <c r="H302" s="54">
        <f>[12]Provisional!P330</f>
        <v>24.223488621081003</v>
      </c>
      <c r="I302" s="54">
        <f>[12]Provisional!Q330</f>
        <v>23.922563922474001</v>
      </c>
      <c r="J302" s="103">
        <f>'[12]Published CSP'!AN330</f>
        <v>0</v>
      </c>
      <c r="K302" s="103">
        <f>'[12]Published CSP'!AO330</f>
        <v>0</v>
      </c>
      <c r="L302" s="103">
        <f>'[12]Published CSP'!AP330+'[12]NHB savings'!I317</f>
        <v>0</v>
      </c>
      <c r="M302" s="103">
        <f>'[12]Published CSP'!AQ330+'[12]NHB savings'!J317</f>
        <v>0</v>
      </c>
      <c r="N302" s="103">
        <f>'[12]Published CSP'!AR330+'[12]NHB savings'!K317</f>
        <v>0</v>
      </c>
    </row>
    <row r="303" spans="1:14" s="53" customFormat="1" ht="15" customHeight="1">
      <c r="A303" s="53" t="s">
        <v>894</v>
      </c>
      <c r="B303" s="53" t="s">
        <v>895</v>
      </c>
      <c r="C303" s="53" t="s">
        <v>726</v>
      </c>
      <c r="D303" s="53" t="s">
        <v>896</v>
      </c>
      <c r="E303" s="54">
        <f>[12]Provisional!M331</f>
        <v>94.437834734473</v>
      </c>
      <c r="F303" s="54">
        <f>[12]Provisional!N331</f>
        <v>83.198542708814998</v>
      </c>
      <c r="G303" s="54">
        <f>[12]Provisional!O331</f>
        <v>74.941589523974002</v>
      </c>
      <c r="H303" s="54">
        <f>[12]Provisional!P331</f>
        <v>70.414697899963997</v>
      </c>
      <c r="I303" s="54">
        <f>[12]Provisional!Q331</f>
        <v>66.043014006442007</v>
      </c>
      <c r="J303" s="103">
        <f>'[12]Published CSP'!AN331</f>
        <v>0</v>
      </c>
      <c r="K303" s="103">
        <f>'[12]Published CSP'!AO331</f>
        <v>0</v>
      </c>
      <c r="L303" s="103">
        <f>'[12]Published CSP'!AP331+'[12]NHB savings'!I318</f>
        <v>0</v>
      </c>
      <c r="M303" s="103">
        <f>'[12]Published CSP'!AQ331+'[12]NHB savings'!J318</f>
        <v>0</v>
      </c>
      <c r="N303" s="103">
        <f>'[12]Published CSP'!AR331+'[12]NHB savings'!K318</f>
        <v>0</v>
      </c>
    </row>
    <row r="304" spans="1:14" s="53" customFormat="1" ht="15" customHeight="1">
      <c r="A304" s="53" t="s">
        <v>972</v>
      </c>
      <c r="B304" s="53" t="s">
        <v>973</v>
      </c>
      <c r="C304" s="53" t="s">
        <v>726</v>
      </c>
      <c r="D304" s="53" t="s">
        <v>974</v>
      </c>
      <c r="E304" s="54">
        <f>[12]Provisional!M332</f>
        <v>61.802614750862006</v>
      </c>
      <c r="F304" s="54">
        <f>[12]Provisional!N332</f>
        <v>53.638942116860001</v>
      </c>
      <c r="G304" s="54">
        <f>[12]Provisional!O332</f>
        <v>47.641788885482001</v>
      </c>
      <c r="H304" s="54">
        <f>[12]Provisional!P332</f>
        <v>44.338866379401004</v>
      </c>
      <c r="I304" s="54">
        <f>[12]Provisional!Q332</f>
        <v>41.156231202513993</v>
      </c>
      <c r="J304" s="103">
        <f>'[12]Published CSP'!AN332</f>
        <v>0</v>
      </c>
      <c r="K304" s="103">
        <f>'[12]Published CSP'!AO332</f>
        <v>0</v>
      </c>
      <c r="L304" s="103">
        <f>'[12]Published CSP'!AP332+'[12]NHB savings'!I319</f>
        <v>0</v>
      </c>
      <c r="M304" s="103">
        <f>'[12]Published CSP'!AQ332+'[12]NHB savings'!J319</f>
        <v>0</v>
      </c>
      <c r="N304" s="103">
        <f>'[12]Published CSP'!AR332+'[12]NHB savings'!K319</f>
        <v>0</v>
      </c>
    </row>
    <row r="305" spans="1:14" s="53" customFormat="1" ht="15" customHeight="1">
      <c r="A305" s="53" t="s">
        <v>652</v>
      </c>
      <c r="B305" s="53" t="s">
        <v>653</v>
      </c>
      <c r="C305" s="53" t="s">
        <v>1352</v>
      </c>
      <c r="D305" s="53" t="s">
        <v>654</v>
      </c>
      <c r="E305" s="54">
        <f>[12]Provisional!M333</f>
        <v>197.91517381830701</v>
      </c>
      <c r="F305" s="54">
        <f>[12]Provisional!N333</f>
        <v>179.52125418561999</v>
      </c>
      <c r="G305" s="54">
        <f>[12]Provisional!O333</f>
        <v>165.99618451806501</v>
      </c>
      <c r="H305" s="54">
        <f>[12]Provisional!P333</f>
        <v>158.67081610906899</v>
      </c>
      <c r="I305" s="54">
        <f>[12]Provisional!Q333</f>
        <v>151.52404660371499</v>
      </c>
      <c r="J305" s="103">
        <f>'[12]Published CSP'!AN333</f>
        <v>0</v>
      </c>
      <c r="K305" s="103">
        <f>'[12]Published CSP'!AO333</f>
        <v>0</v>
      </c>
      <c r="L305" s="103">
        <f>'[12]Published CSP'!AP333+'[12]NHB savings'!I320</f>
        <v>0</v>
      </c>
      <c r="M305" s="103">
        <f>'[12]Published CSP'!AQ333+'[12]NHB savings'!J320</f>
        <v>0</v>
      </c>
      <c r="N305" s="103">
        <f>'[12]Published CSP'!AR333+'[12]NHB savings'!K320</f>
        <v>0</v>
      </c>
    </row>
    <row r="306" spans="1:14" s="53" customFormat="1" ht="15" customHeight="1">
      <c r="A306" s="53" t="s">
        <v>459</v>
      </c>
      <c r="B306" s="53" t="s">
        <v>460</v>
      </c>
      <c r="C306" s="53" t="s">
        <v>39</v>
      </c>
      <c r="D306" s="53" t="s">
        <v>461</v>
      </c>
      <c r="E306" s="54">
        <f>[12]Provisional!M334</f>
        <v>3.0819486639889999</v>
      </c>
      <c r="F306" s="54">
        <f>[12]Provisional!N334</f>
        <v>2.3455169275300003</v>
      </c>
      <c r="G306" s="54">
        <f>[12]Provisional!O334</f>
        <v>1.8013089560140001</v>
      </c>
      <c r="H306" s="54">
        <f>[12]Provisional!P334</f>
        <v>1.85926174226</v>
      </c>
      <c r="I306" s="54">
        <f>[12]Provisional!Q334</f>
        <v>1.1726797789449999</v>
      </c>
      <c r="J306" s="103">
        <f>'[12]Published CSP'!AN334</f>
        <v>0</v>
      </c>
      <c r="K306" s="103">
        <f>'[12]Published CSP'!AO334</f>
        <v>0</v>
      </c>
      <c r="L306" s="103">
        <f>'[12]Published CSP'!AP334+'[12]NHB savings'!I321</f>
        <v>0</v>
      </c>
      <c r="M306" s="103">
        <f>'[12]Published CSP'!AQ334+'[12]NHB savings'!J321</f>
        <v>0</v>
      </c>
      <c r="N306" s="103">
        <f>'[12]Published CSP'!AR334+'[12]NHB savings'!K321</f>
        <v>0</v>
      </c>
    </row>
    <row r="307" spans="1:14" s="53" customFormat="1" ht="15" customHeight="1">
      <c r="A307" s="53" t="s">
        <v>138</v>
      </c>
      <c r="B307" s="53" t="s">
        <v>139</v>
      </c>
      <c r="C307" s="53" t="s">
        <v>39</v>
      </c>
      <c r="D307" s="53" t="s">
        <v>140</v>
      </c>
      <c r="E307" s="54">
        <f>[12]Provisional!M335</f>
        <v>4.3672267483620004</v>
      </c>
      <c r="F307" s="54">
        <f>[12]Provisional!N335</f>
        <v>3.3092602106029996</v>
      </c>
      <c r="G307" s="54">
        <f>[12]Provisional!O335</f>
        <v>2.5132283610060004</v>
      </c>
      <c r="H307" s="54">
        <f>[12]Provisional!P335</f>
        <v>2.4339348751759999</v>
      </c>
      <c r="I307" s="54">
        <f>[12]Provisional!Q335</f>
        <v>1.622680740246</v>
      </c>
      <c r="J307" s="103">
        <f>'[12]Published CSP'!AN335</f>
        <v>0</v>
      </c>
      <c r="K307" s="103">
        <f>'[12]Published CSP'!AO335</f>
        <v>0</v>
      </c>
      <c r="L307" s="103">
        <f>'[12]Published CSP'!AP335+'[12]NHB savings'!I322</f>
        <v>0</v>
      </c>
      <c r="M307" s="103">
        <f>'[12]Published CSP'!AQ335+'[12]NHB savings'!J322</f>
        <v>0</v>
      </c>
      <c r="N307" s="103">
        <f>'[12]Published CSP'!AR335+'[12]NHB savings'!K322</f>
        <v>0</v>
      </c>
    </row>
    <row r="308" spans="1:14" s="53" customFormat="1" ht="15" customHeight="1">
      <c r="A308" s="53" t="s">
        <v>429</v>
      </c>
      <c r="B308" s="53" t="s">
        <v>430</v>
      </c>
      <c r="C308" s="53" t="s">
        <v>39</v>
      </c>
      <c r="D308" s="53" t="s">
        <v>431</v>
      </c>
      <c r="E308" s="54">
        <f>[12]Provisional!M336</f>
        <v>4.2082936074639994</v>
      </c>
      <c r="F308" s="54">
        <f>[12]Provisional!N336</f>
        <v>3.4466774522529997</v>
      </c>
      <c r="G308" s="54">
        <f>[12]Provisional!O336</f>
        <v>2.8741049039219999</v>
      </c>
      <c r="H308" s="54">
        <f>[12]Provisional!P336</f>
        <v>2.5724420318619998</v>
      </c>
      <c r="I308" s="54">
        <f>[12]Provisional!Q336</f>
        <v>2.2372899824660002</v>
      </c>
      <c r="J308" s="103">
        <f>'[12]Published CSP'!AN336</f>
        <v>2.8901184049027029E-2</v>
      </c>
      <c r="K308" s="103">
        <f>'[12]Published CSP'!AO336</f>
        <v>0.15009969780301136</v>
      </c>
      <c r="L308" s="103">
        <f>'[12]Published CSP'!AP336+'[12]NHB savings'!I323</f>
        <v>0.12119851375398433</v>
      </c>
      <c r="M308" s="103">
        <f>'[12]Published CSP'!AQ336+'[12]NHB savings'!J323</f>
        <v>9.3229625964603324E-2</v>
      </c>
      <c r="N308" s="103">
        <f>'[12]Published CSP'!AR336+'[12]NHB savings'!K323</f>
        <v>0.12119851375398433</v>
      </c>
    </row>
    <row r="309" spans="1:14" s="53" customFormat="1" ht="15" customHeight="1">
      <c r="A309" s="53" t="s">
        <v>566</v>
      </c>
      <c r="B309" s="53" t="s">
        <v>567</v>
      </c>
      <c r="C309" s="53" t="s">
        <v>531</v>
      </c>
      <c r="D309" s="53" t="s">
        <v>568</v>
      </c>
      <c r="E309" s="54">
        <f>[12]Provisional!M337</f>
        <v>79.285846059891</v>
      </c>
      <c r="F309" s="54">
        <f>[12]Provisional!N337</f>
        <v>70.357749376094006</v>
      </c>
      <c r="G309" s="54">
        <f>[12]Provisional!O337</f>
        <v>63.808770727500999</v>
      </c>
      <c r="H309" s="54">
        <f>[12]Provisional!P337</f>
        <v>60.212709753035</v>
      </c>
      <c r="I309" s="54">
        <f>[12]Provisional!Q337</f>
        <v>56.772113362873</v>
      </c>
      <c r="J309" s="103">
        <f>'[12]Published CSP'!AN337</f>
        <v>0</v>
      </c>
      <c r="K309" s="103">
        <f>'[12]Published CSP'!AO337</f>
        <v>0</v>
      </c>
      <c r="L309" s="103">
        <f>'[12]Published CSP'!AP337+'[12]NHB savings'!I324</f>
        <v>0</v>
      </c>
      <c r="M309" s="103">
        <f>'[12]Published CSP'!AQ337+'[12]NHB savings'!J324</f>
        <v>0</v>
      </c>
      <c r="N309" s="103">
        <f>'[12]Published CSP'!AR337+'[12]NHB savings'!K324</f>
        <v>0</v>
      </c>
    </row>
    <row r="310" spans="1:14" s="53" customFormat="1" ht="15" customHeight="1">
      <c r="A310" s="53" t="s">
        <v>408</v>
      </c>
      <c r="B310" s="53" t="s">
        <v>409</v>
      </c>
      <c r="C310" s="53" t="s">
        <v>39</v>
      </c>
      <c r="D310" s="53" t="s">
        <v>410</v>
      </c>
      <c r="E310" s="54">
        <f>[12]Provisional!M338</f>
        <v>4.6946180468019998</v>
      </c>
      <c r="F310" s="54">
        <f>[12]Provisional!N338</f>
        <v>3.8732740989259997</v>
      </c>
      <c r="G310" s="54">
        <f>[12]Provisional!O338</f>
        <v>3.2558723611150002</v>
      </c>
      <c r="H310" s="54">
        <f>[12]Provisional!P338</f>
        <v>2.9308219577159997</v>
      </c>
      <c r="I310" s="54">
        <f>[12]Provisional!Q338</f>
        <v>2.5697702416010002</v>
      </c>
      <c r="J310" s="103">
        <f>'[12]Published CSP'!AN338</f>
        <v>4.8112941240899066E-3</v>
      </c>
      <c r="K310" s="103">
        <f>'[12]Published CSP'!AO338</f>
        <v>2.4987688838015325E-2</v>
      </c>
      <c r="L310" s="103">
        <f>'[12]Published CSP'!AP338+'[12]NHB savings'!I325</f>
        <v>2.0176394713925419E-2</v>
      </c>
      <c r="M310" s="103">
        <f>'[12]Published CSP'!AQ338+'[12]NHB savings'!J325</f>
        <v>1.5520303626096474E-2</v>
      </c>
      <c r="N310" s="103">
        <f>'[12]Published CSP'!AR338+'[12]NHB savings'!K325</f>
        <v>2.0176394713925419E-2</v>
      </c>
    </row>
    <row r="311" spans="1:14" s="53" customFormat="1" ht="15" customHeight="1">
      <c r="A311" s="53" t="s">
        <v>930</v>
      </c>
      <c r="B311" s="53" t="s">
        <v>931</v>
      </c>
      <c r="C311" s="53" t="s">
        <v>730</v>
      </c>
      <c r="D311" s="53" t="s">
        <v>932</v>
      </c>
      <c r="E311" s="54">
        <f>[12]Provisional!M339</f>
        <v>186.518970866481</v>
      </c>
      <c r="F311" s="54">
        <f>[12]Provisional!N339</f>
        <v>156.87606218771901</v>
      </c>
      <c r="G311" s="54">
        <f>[12]Provisional!O339</f>
        <v>135.187167401983</v>
      </c>
      <c r="H311" s="54">
        <f>[12]Provisional!P339</f>
        <v>123.055260943223</v>
      </c>
      <c r="I311" s="54">
        <f>[12]Provisional!Q339</f>
        <v>111.700962350425</v>
      </c>
      <c r="J311" s="103">
        <f>'[12]Published CSP'!AN339</f>
        <v>0</v>
      </c>
      <c r="K311" s="103">
        <f>'[12]Published CSP'!AO339</f>
        <v>0</v>
      </c>
      <c r="L311" s="103">
        <f>'[12]Published CSP'!AP339+'[12]NHB savings'!I326</f>
        <v>0</v>
      </c>
      <c r="M311" s="103">
        <f>'[12]Published CSP'!AQ339+'[12]NHB savings'!J326</f>
        <v>0</v>
      </c>
      <c r="N311" s="103">
        <f>'[12]Published CSP'!AR339+'[12]NHB savings'!K326</f>
        <v>0</v>
      </c>
    </row>
    <row r="312" spans="1:14" s="53" customFormat="1" ht="15" customHeight="1">
      <c r="A312" s="53" t="s">
        <v>1140</v>
      </c>
      <c r="B312" s="53" t="s">
        <v>1141</v>
      </c>
      <c r="C312" s="53" t="s">
        <v>1357</v>
      </c>
      <c r="D312" s="53" t="s">
        <v>1228</v>
      </c>
      <c r="E312" s="54">
        <f>[12]Provisional!M340</f>
        <v>18.202315913263</v>
      </c>
      <c r="F312" s="54">
        <f>[12]Provisional!N340</f>
        <v>16.845596251810001</v>
      </c>
      <c r="G312" s="54">
        <f>[12]Provisional!O340</f>
        <v>15.202735353999</v>
      </c>
      <c r="H312" s="54">
        <f>[12]Provisional!P340</f>
        <v>14.527035623395999</v>
      </c>
      <c r="I312" s="54">
        <f>[12]Provisional!Q340</f>
        <v>14.275981596516999</v>
      </c>
      <c r="J312" s="103">
        <f>'[12]Published CSP'!AN340</f>
        <v>0</v>
      </c>
      <c r="K312" s="103">
        <f>'[12]Published CSP'!AO340</f>
        <v>0</v>
      </c>
      <c r="L312" s="103">
        <f>'[12]Published CSP'!AP340+'[12]NHB savings'!I327</f>
        <v>0</v>
      </c>
      <c r="M312" s="103">
        <f>'[12]Published CSP'!AQ340+'[12]NHB savings'!J327</f>
        <v>0</v>
      </c>
      <c r="N312" s="103">
        <f>'[12]Published CSP'!AR340+'[12]NHB savings'!K327</f>
        <v>0</v>
      </c>
    </row>
    <row r="313" spans="1:14" s="53" customFormat="1" ht="15" customHeight="1">
      <c r="A313" s="53" t="s">
        <v>411</v>
      </c>
      <c r="B313" s="53" t="s">
        <v>412</v>
      </c>
      <c r="C313" s="53" t="s">
        <v>39</v>
      </c>
      <c r="D313" s="53" t="s">
        <v>413</v>
      </c>
      <c r="E313" s="54">
        <f>[12]Provisional!M341</f>
        <v>4.319507531917</v>
      </c>
      <c r="F313" s="54">
        <f>[12]Provisional!N341</f>
        <v>3.6462912427590002</v>
      </c>
      <c r="G313" s="54">
        <f>[12]Provisional!O341</f>
        <v>3.1404469462070002</v>
      </c>
      <c r="H313" s="54">
        <f>[12]Provisional!P341</f>
        <v>2.8747918693110002</v>
      </c>
      <c r="I313" s="54">
        <f>[12]Provisional!Q341</f>
        <v>2.579955647597</v>
      </c>
      <c r="J313" s="103">
        <f>'[12]Published CSP'!AN341</f>
        <v>1.1567986139604303E-2</v>
      </c>
      <c r="K313" s="103">
        <f>'[12]Published CSP'!AO341</f>
        <v>6.0078895757299772E-2</v>
      </c>
      <c r="L313" s="103">
        <f>'[12]Published CSP'!AP341+'[12]NHB savings'!I328</f>
        <v>4.8510909617695469E-2</v>
      </c>
      <c r="M313" s="103">
        <f>'[12]Published CSP'!AQ341+'[12]NHB savings'!J328</f>
        <v>3.7316084321304205E-2</v>
      </c>
      <c r="N313" s="103">
        <f>'[12]Published CSP'!AR341+'[12]NHB savings'!K328</f>
        <v>4.8510909617695469E-2</v>
      </c>
    </row>
    <row r="314" spans="1:14" s="53" customFormat="1" ht="15" customHeight="1">
      <c r="A314" s="53" t="s">
        <v>141</v>
      </c>
      <c r="B314" s="53" t="s">
        <v>142</v>
      </c>
      <c r="C314" s="53" t="s">
        <v>39</v>
      </c>
      <c r="D314" s="53" t="s">
        <v>143</v>
      </c>
      <c r="E314" s="54">
        <f>[12]Provisional!M342</f>
        <v>4.2525957880729992</v>
      </c>
      <c r="F314" s="54">
        <f>[12]Provisional!N342</f>
        <v>3.5900890565320003</v>
      </c>
      <c r="G314" s="54">
        <f>[12]Provisional!O342</f>
        <v>3.0922860970179999</v>
      </c>
      <c r="H314" s="54">
        <f>[12]Provisional!P342</f>
        <v>2.8308362729040004</v>
      </c>
      <c r="I314" s="54">
        <f>[12]Provisional!Q342</f>
        <v>2.5406607105660002</v>
      </c>
      <c r="J314" s="103">
        <f>'[12]Published CSP'!AN342</f>
        <v>0</v>
      </c>
      <c r="K314" s="103">
        <f>'[12]Published CSP'!AO342</f>
        <v>0</v>
      </c>
      <c r="L314" s="103">
        <f>'[12]Published CSP'!AP342+'[12]NHB savings'!I329</f>
        <v>0</v>
      </c>
      <c r="M314" s="103">
        <f>'[12]Published CSP'!AQ342+'[12]NHB savings'!J329</f>
        <v>0</v>
      </c>
      <c r="N314" s="103">
        <f>'[12]Published CSP'!AR342+'[12]NHB savings'!K329</f>
        <v>0</v>
      </c>
    </row>
    <row r="315" spans="1:14" s="53" customFormat="1" ht="15" customHeight="1">
      <c r="A315" s="53" t="s">
        <v>548</v>
      </c>
      <c r="B315" s="53" t="s">
        <v>549</v>
      </c>
      <c r="C315" s="53" t="s">
        <v>531</v>
      </c>
      <c r="D315" s="53" t="s">
        <v>550</v>
      </c>
      <c r="E315" s="54">
        <f>[12]Provisional!M343</f>
        <v>85.903382600187996</v>
      </c>
      <c r="F315" s="54">
        <f>[12]Provisional!N343</f>
        <v>72.141057959440005</v>
      </c>
      <c r="G315" s="54">
        <f>[12]Provisional!O343</f>
        <v>62.023498967343997</v>
      </c>
      <c r="H315" s="54">
        <f>[12]Provisional!P343</f>
        <v>56.426042723872996</v>
      </c>
      <c r="I315" s="54">
        <f>[12]Provisional!Q343</f>
        <v>51.020330639576002</v>
      </c>
      <c r="J315" s="103">
        <f>'[12]Published CSP'!AN343</f>
        <v>0</v>
      </c>
      <c r="K315" s="103">
        <f>'[12]Published CSP'!AO343</f>
        <v>0</v>
      </c>
      <c r="L315" s="103">
        <f>'[12]Published CSP'!AP343+'[12]NHB savings'!I330</f>
        <v>0</v>
      </c>
      <c r="M315" s="103">
        <f>'[12]Published CSP'!AQ343+'[12]NHB savings'!J330</f>
        <v>0</v>
      </c>
      <c r="N315" s="103">
        <f>'[12]Published CSP'!AR343+'[12]NHB savings'!K330</f>
        <v>0</v>
      </c>
    </row>
    <row r="316" spans="1:14" s="53" customFormat="1" ht="15" customHeight="1">
      <c r="A316" s="53" t="s">
        <v>834</v>
      </c>
      <c r="B316" s="53" t="s">
        <v>835</v>
      </c>
      <c r="C316" s="53" t="s">
        <v>726</v>
      </c>
      <c r="D316" s="53" t="s">
        <v>836</v>
      </c>
      <c r="E316" s="54">
        <f>[12]Provisional!M344</f>
        <v>67.210548759323004</v>
      </c>
      <c r="F316" s="54">
        <f>[12]Provisional!N344</f>
        <v>58.265333041222</v>
      </c>
      <c r="G316" s="54">
        <f>[12]Provisional!O344</f>
        <v>51.694547847603999</v>
      </c>
      <c r="H316" s="54">
        <f>[12]Provisional!P344</f>
        <v>48.078051013486998</v>
      </c>
      <c r="I316" s="54">
        <f>[12]Provisional!Q344</f>
        <v>44.593785755696004</v>
      </c>
      <c r="J316" s="103">
        <f>'[12]Published CSP'!AN344</f>
        <v>0</v>
      </c>
      <c r="K316" s="103">
        <f>'[12]Published CSP'!AO344</f>
        <v>0</v>
      </c>
      <c r="L316" s="103">
        <f>'[12]Published CSP'!AP344+'[12]NHB savings'!I331</f>
        <v>0</v>
      </c>
      <c r="M316" s="103">
        <f>'[12]Published CSP'!AQ344+'[12]NHB savings'!J331</f>
        <v>0</v>
      </c>
      <c r="N316" s="103">
        <f>'[12]Published CSP'!AR344+'[12]NHB savings'!K331</f>
        <v>0</v>
      </c>
    </row>
    <row r="317" spans="1:14" s="53" customFormat="1" ht="15" customHeight="1">
      <c r="A317" s="53" t="s">
        <v>906</v>
      </c>
      <c r="B317" s="53" t="s">
        <v>907</v>
      </c>
      <c r="C317" s="53" t="s">
        <v>726</v>
      </c>
      <c r="D317" s="53" t="s">
        <v>908</v>
      </c>
      <c r="E317" s="54">
        <f>[12]Provisional!M345</f>
        <v>128.08682764063599</v>
      </c>
      <c r="F317" s="54">
        <f>[12]Provisional!N345</f>
        <v>115.23234259917</v>
      </c>
      <c r="G317" s="54">
        <f>[12]Provisional!O345</f>
        <v>105.808529067688</v>
      </c>
      <c r="H317" s="54">
        <f>[12]Provisional!P345</f>
        <v>100.64626185230499</v>
      </c>
      <c r="I317" s="54">
        <f>[12]Provisional!Q345</f>
        <v>95.717858328470015</v>
      </c>
      <c r="J317" s="103">
        <f>'[12]Published CSP'!AN345</f>
        <v>0</v>
      </c>
      <c r="K317" s="103">
        <f>'[12]Published CSP'!AO345</f>
        <v>0</v>
      </c>
      <c r="L317" s="103">
        <f>'[12]Published CSP'!AP345+'[12]NHB savings'!I332</f>
        <v>0</v>
      </c>
      <c r="M317" s="103">
        <f>'[12]Published CSP'!AQ345+'[12]NHB savings'!J332</f>
        <v>0</v>
      </c>
      <c r="N317" s="103">
        <f>'[12]Published CSP'!AR345+'[12]NHB savings'!K332</f>
        <v>0</v>
      </c>
    </row>
    <row r="318" spans="1:14" s="53" customFormat="1" ht="15" customHeight="1">
      <c r="A318" s="53" t="s">
        <v>483</v>
      </c>
      <c r="B318" s="53" t="s">
        <v>484</v>
      </c>
      <c r="C318" s="53" t="s">
        <v>39</v>
      </c>
      <c r="D318" s="53" t="s">
        <v>485</v>
      </c>
      <c r="E318" s="54">
        <f>[12]Provisional!M346</f>
        <v>4.1493361244839999</v>
      </c>
      <c r="F318" s="54">
        <f>[12]Provisional!N346</f>
        <v>3.3782125454330005</v>
      </c>
      <c r="G318" s="54">
        <f>[12]Provisional!O346</f>
        <v>2.7984372370069996</v>
      </c>
      <c r="H318" s="54">
        <f>[12]Provisional!P346</f>
        <v>2.4928056933550002</v>
      </c>
      <c r="I318" s="54">
        <f>[12]Provisional!Q346</f>
        <v>2.1531809793780003</v>
      </c>
      <c r="J318" s="103">
        <f>'[12]Published CSP'!AN346</f>
        <v>5.7238063412495502E-2</v>
      </c>
      <c r="K318" s="103">
        <f>'[12]Published CSP'!AO346</f>
        <v>0.29726865191650892</v>
      </c>
      <c r="L318" s="103">
        <f>'[12]Published CSP'!AP346+'[12]NHB savings'!I333</f>
        <v>0.24003058850401343</v>
      </c>
      <c r="M318" s="103">
        <f>'[12]Published CSP'!AQ346+'[12]NHB savings'!J333</f>
        <v>0.18463891423385645</v>
      </c>
      <c r="N318" s="103">
        <f>'[12]Published CSP'!AR346+'[12]NHB savings'!K333</f>
        <v>0.24003058850401343</v>
      </c>
    </row>
    <row r="319" spans="1:14" s="53" customFormat="1" ht="15" customHeight="1">
      <c r="A319" s="53" t="s">
        <v>69</v>
      </c>
      <c r="B319" s="53" t="s">
        <v>70</v>
      </c>
      <c r="C319" s="53" t="s">
        <v>39</v>
      </c>
      <c r="D319" s="53" t="s">
        <v>71</v>
      </c>
      <c r="E319" s="54">
        <f>[12]Provisional!M347</f>
        <v>4.1921448973990003</v>
      </c>
      <c r="F319" s="54">
        <f>[12]Provisional!N347</f>
        <v>3.3139378571910001</v>
      </c>
      <c r="G319" s="54">
        <f>[12]Provisional!O347</f>
        <v>2.6534160954199995</v>
      </c>
      <c r="H319" s="54">
        <f>[12]Provisional!P347</f>
        <v>2.3810223322310002</v>
      </c>
      <c r="I319" s="54">
        <f>[12]Provisional!Q347</f>
        <v>1.916462446033</v>
      </c>
      <c r="J319" s="103">
        <f>'[12]Published CSP'!AN347</f>
        <v>0</v>
      </c>
      <c r="K319" s="103">
        <f>'[12]Published CSP'!AO347</f>
        <v>0</v>
      </c>
      <c r="L319" s="103">
        <f>'[12]Published CSP'!AP347+'[12]NHB savings'!I334</f>
        <v>0</v>
      </c>
      <c r="M319" s="103">
        <f>'[12]Published CSP'!AQ347+'[12]NHB savings'!J334</f>
        <v>0</v>
      </c>
      <c r="N319" s="103">
        <f>'[12]Published CSP'!AR347+'[12]NHB savings'!K334</f>
        <v>0</v>
      </c>
    </row>
    <row r="320" spans="1:14" s="53" customFormat="1" ht="15" customHeight="1">
      <c r="A320" s="53" t="s">
        <v>753</v>
      </c>
      <c r="B320" s="53" t="s">
        <v>754</v>
      </c>
      <c r="C320" s="53" t="s">
        <v>730</v>
      </c>
      <c r="D320" s="53" t="s">
        <v>755</v>
      </c>
      <c r="E320" s="54">
        <f>[12]Provisional!M348</f>
        <v>190.51867459421399</v>
      </c>
      <c r="F320" s="54">
        <f>[12]Provisional!N348</f>
        <v>162.22399896265802</v>
      </c>
      <c r="G320" s="54">
        <f>[12]Provisional!O348</f>
        <v>141.103634355738</v>
      </c>
      <c r="H320" s="54">
        <f>[12]Provisional!P348</f>
        <v>129.453014108194</v>
      </c>
      <c r="I320" s="54">
        <f>[12]Provisional!Q348</f>
        <v>118.79898361268201</v>
      </c>
      <c r="J320" s="103">
        <f>'[12]Published CSP'!AN348</f>
        <v>0.41571200089789873</v>
      </c>
      <c r="K320" s="103">
        <f>'[12]Published CSP'!AO348</f>
        <v>2.159020391760055</v>
      </c>
      <c r="L320" s="103">
        <f>'[12]Published CSP'!AP348+'[12]NHB savings'!I335</f>
        <v>1.7433083908621563</v>
      </c>
      <c r="M320" s="103">
        <f>'[12]Published CSP'!AQ348+'[12]NHB savings'!J335</f>
        <v>1.341006454509351</v>
      </c>
      <c r="N320" s="103">
        <f>'[12]Published CSP'!AR348+'[12]NHB savings'!K335</f>
        <v>1.7433083908621563</v>
      </c>
    </row>
    <row r="321" spans="1:14" s="53" customFormat="1" ht="15" customHeight="1">
      <c r="A321" s="53" t="s">
        <v>432</v>
      </c>
      <c r="B321" s="53" t="s">
        <v>433</v>
      </c>
      <c r="C321" s="53" t="s">
        <v>39</v>
      </c>
      <c r="D321" s="53" t="s">
        <v>434</v>
      </c>
      <c r="E321" s="54">
        <f>[12]Provisional!M349</f>
        <v>4.8084427971550001</v>
      </c>
      <c r="F321" s="54">
        <f>[12]Provisional!N349</f>
        <v>3.9406330949379997</v>
      </c>
      <c r="G321" s="54">
        <f>[12]Provisional!O349</f>
        <v>3.2882325029750001</v>
      </c>
      <c r="H321" s="54">
        <f>[12]Provisional!P349</f>
        <v>2.9445332312039998</v>
      </c>
      <c r="I321" s="54">
        <f>[12]Provisional!Q349</f>
        <v>2.5626859157120001</v>
      </c>
      <c r="J321" s="103">
        <f>'[12]Published CSP'!AN349</f>
        <v>4.7475285643394656E-2</v>
      </c>
      <c r="K321" s="103">
        <f>'[12]Published CSP'!AO349</f>
        <v>0.24656519318021097</v>
      </c>
      <c r="L321" s="103">
        <f>'[12]Published CSP'!AP349+'[12]NHB savings'!I336</f>
        <v>0.19908990753681632</v>
      </c>
      <c r="M321" s="103">
        <f>'[12]Published CSP'!AQ349+'[12]NHB savings'!J336</f>
        <v>0.15314608272062796</v>
      </c>
      <c r="N321" s="103">
        <f>'[12]Published CSP'!AR349+'[12]NHB savings'!K336</f>
        <v>0.19908990753681632</v>
      </c>
    </row>
    <row r="322" spans="1:14" s="53" customFormat="1" ht="15" customHeight="1">
      <c r="A322" s="53" t="s">
        <v>599</v>
      </c>
      <c r="B322" s="53" t="s">
        <v>600</v>
      </c>
      <c r="C322" s="53" t="s">
        <v>531</v>
      </c>
      <c r="D322" s="53" t="s">
        <v>601</v>
      </c>
      <c r="E322" s="54">
        <f>[12]Provisional!M350</f>
        <v>150.70573286026001</v>
      </c>
      <c r="F322" s="54">
        <f>[12]Provisional!N350</f>
        <v>135.81720705519101</v>
      </c>
      <c r="G322" s="54">
        <f>[12]Provisional!O350</f>
        <v>124.90238603472001</v>
      </c>
      <c r="H322" s="54">
        <f>[12]Provisional!P350</f>
        <v>118.92752005200299</v>
      </c>
      <c r="I322" s="54">
        <f>[12]Provisional!Q350</f>
        <v>113.222191907633</v>
      </c>
      <c r="J322" s="103">
        <f>'[12]Published CSP'!AN350</f>
        <v>0</v>
      </c>
      <c r="K322" s="103">
        <f>'[12]Published CSP'!AO350</f>
        <v>0</v>
      </c>
      <c r="L322" s="103">
        <f>'[12]Published CSP'!AP350+'[12]NHB savings'!I337</f>
        <v>0</v>
      </c>
      <c r="M322" s="103">
        <f>'[12]Published CSP'!AQ350+'[12]NHB savings'!J337</f>
        <v>0</v>
      </c>
      <c r="N322" s="103">
        <f>'[12]Published CSP'!AR350+'[12]NHB savings'!K337</f>
        <v>0</v>
      </c>
    </row>
    <row r="323" spans="1:14" s="53" customFormat="1" ht="15" customHeight="1">
      <c r="A323" s="53" t="s">
        <v>756</v>
      </c>
      <c r="B323" s="53" t="s">
        <v>757</v>
      </c>
      <c r="C323" s="53" t="s">
        <v>730</v>
      </c>
      <c r="D323" s="53" t="s">
        <v>758</v>
      </c>
      <c r="E323" s="54">
        <f>[12]Provisional!M351</f>
        <v>220.26746256969099</v>
      </c>
      <c r="F323" s="54">
        <f>[12]Provisional!N351</f>
        <v>172.43563348264598</v>
      </c>
      <c r="G323" s="54">
        <f>[12]Provisional!O351</f>
        <v>135.503948308074</v>
      </c>
      <c r="H323" s="54">
        <f>[12]Provisional!P351</f>
        <v>115.419865451443</v>
      </c>
      <c r="I323" s="54">
        <f>[12]Provisional!Q351</f>
        <v>97.655649804774015</v>
      </c>
      <c r="J323" s="103">
        <f>'[12]Published CSP'!AN351</f>
        <v>0</v>
      </c>
      <c r="K323" s="103">
        <f>'[12]Published CSP'!AO351</f>
        <v>0</v>
      </c>
      <c r="L323" s="103">
        <f>'[12]Published CSP'!AP351+'[12]NHB savings'!I338</f>
        <v>0</v>
      </c>
      <c r="M323" s="103">
        <f>'[12]Published CSP'!AQ351+'[12]NHB savings'!J338</f>
        <v>0</v>
      </c>
      <c r="N323" s="103">
        <f>'[12]Published CSP'!AR351+'[12]NHB savings'!K338</f>
        <v>0</v>
      </c>
    </row>
    <row r="324" spans="1:14" s="53" customFormat="1" ht="15" customHeight="1">
      <c r="A324" s="53" t="s">
        <v>462</v>
      </c>
      <c r="B324" s="53" t="s">
        <v>463</v>
      </c>
      <c r="C324" s="53" t="s">
        <v>39</v>
      </c>
      <c r="D324" s="53" t="s">
        <v>464</v>
      </c>
      <c r="E324" s="54">
        <f>[12]Provisional!M352</f>
        <v>2.5190623884950001</v>
      </c>
      <c r="F324" s="54">
        <f>[12]Provisional!N352</f>
        <v>1.7921755070059997</v>
      </c>
      <c r="G324" s="54">
        <f>[12]Provisional!O352</f>
        <v>1.464663325187</v>
      </c>
      <c r="H324" s="54">
        <f>[12]Provisional!P352</f>
        <v>1.511785347382</v>
      </c>
      <c r="I324" s="54">
        <f>[12]Provisional!Q352</f>
        <v>0.63226482469500001</v>
      </c>
      <c r="J324" s="103">
        <f>'[12]Published CSP'!AN352</f>
        <v>0</v>
      </c>
      <c r="K324" s="103">
        <f>'[12]Published CSP'!AO352</f>
        <v>0</v>
      </c>
      <c r="L324" s="103">
        <f>'[12]Published CSP'!AP352+'[12]NHB savings'!I339</f>
        <v>0</v>
      </c>
      <c r="M324" s="103">
        <f>'[12]Published CSP'!AQ352+'[12]NHB savings'!J339</f>
        <v>0</v>
      </c>
      <c r="N324" s="103">
        <f>'[12]Published CSP'!AR352+'[12]NHB savings'!K339</f>
        <v>0</v>
      </c>
    </row>
    <row r="325" spans="1:14" s="53" customFormat="1" ht="15" customHeight="1">
      <c r="A325" s="53" t="s">
        <v>718</v>
      </c>
      <c r="B325" s="53" t="s">
        <v>719</v>
      </c>
      <c r="C325" s="53" t="s">
        <v>1351</v>
      </c>
      <c r="D325" s="53" t="s">
        <v>720</v>
      </c>
      <c r="E325" s="54">
        <f>[12]Provisional!M353</f>
        <v>67.908427262075008</v>
      </c>
      <c r="F325" s="54">
        <f>[12]Provisional!N353</f>
        <v>58.079235884075999</v>
      </c>
      <c r="G325" s="54">
        <f>[12]Provisional!O353</f>
        <v>50.839296312057002</v>
      </c>
      <c r="H325" s="54">
        <f>[12]Provisional!P353</f>
        <v>46.857380438928999</v>
      </c>
      <c r="I325" s="54">
        <f>[12]Provisional!Q353</f>
        <v>42.960964457366003</v>
      </c>
      <c r="J325" s="103">
        <f>'[12]Published CSP'!AN353</f>
        <v>0</v>
      </c>
      <c r="K325" s="103">
        <f>'[12]Published CSP'!AO353</f>
        <v>0</v>
      </c>
      <c r="L325" s="103">
        <f>'[12]Published CSP'!AP353+'[12]NHB savings'!I340</f>
        <v>0</v>
      </c>
      <c r="M325" s="103">
        <f>'[12]Published CSP'!AQ353+'[12]NHB savings'!J340</f>
        <v>0</v>
      </c>
      <c r="N325" s="103">
        <f>'[12]Published CSP'!AR353+'[12]NHB savings'!K340</f>
        <v>0</v>
      </c>
    </row>
    <row r="326" spans="1:14" s="53" customFormat="1" ht="15" customHeight="1">
      <c r="A326" s="53" t="s">
        <v>177</v>
      </c>
      <c r="B326" s="53" t="s">
        <v>178</v>
      </c>
      <c r="C326" s="53" t="s">
        <v>39</v>
      </c>
      <c r="D326" s="53" t="s">
        <v>179</v>
      </c>
      <c r="E326" s="54">
        <f>[12]Provisional!M354</f>
        <v>7.0343402845970004</v>
      </c>
      <c r="F326" s="54">
        <f>[12]Provisional!N354</f>
        <v>6.0123709303530006</v>
      </c>
      <c r="G326" s="54">
        <f>[12]Provisional!O354</f>
        <v>5.2446906674889995</v>
      </c>
      <c r="H326" s="54">
        <f>[12]Provisional!P354</f>
        <v>4.8421937433400002</v>
      </c>
      <c r="I326" s="54">
        <f>[12]Provisional!Q354</f>
        <v>4.395728185256</v>
      </c>
      <c r="J326" s="103">
        <f>'[12]Published CSP'!AN354</f>
        <v>0</v>
      </c>
      <c r="K326" s="103">
        <f>'[12]Published CSP'!AO354</f>
        <v>0</v>
      </c>
      <c r="L326" s="103">
        <f>'[12]Published CSP'!AP354+'[12]NHB savings'!I341</f>
        <v>0</v>
      </c>
      <c r="M326" s="103">
        <f>'[12]Published CSP'!AQ354+'[12]NHB savings'!J341</f>
        <v>0</v>
      </c>
      <c r="N326" s="103">
        <f>'[12]Published CSP'!AR354+'[12]NHB savings'!K341</f>
        <v>0</v>
      </c>
    </row>
    <row r="327" spans="1:14" s="53" customFormat="1" ht="15" customHeight="1">
      <c r="A327" s="53" t="s">
        <v>909</v>
      </c>
      <c r="B327" s="53" t="s">
        <v>910</v>
      </c>
      <c r="C327" s="53" t="s">
        <v>726</v>
      </c>
      <c r="D327" s="53" t="s">
        <v>911</v>
      </c>
      <c r="E327" s="54">
        <f>[12]Provisional!M355</f>
        <v>59.393938327885998</v>
      </c>
      <c r="F327" s="54">
        <f>[12]Provisional!N355</f>
        <v>50.374789124952002</v>
      </c>
      <c r="G327" s="54">
        <f>[12]Provisional!O355</f>
        <v>43.732472761989996</v>
      </c>
      <c r="H327" s="54">
        <f>[12]Provisional!P355</f>
        <v>40.074717605551001</v>
      </c>
      <c r="I327" s="54">
        <f>[12]Provisional!Q355</f>
        <v>36.500289664496002</v>
      </c>
      <c r="J327" s="103">
        <f>'[12]Published CSP'!AN355</f>
        <v>0</v>
      </c>
      <c r="K327" s="103">
        <f>'[12]Published CSP'!AO355</f>
        <v>0</v>
      </c>
      <c r="L327" s="103">
        <f>'[12]Published CSP'!AP355+'[12]NHB savings'!I342</f>
        <v>0</v>
      </c>
      <c r="M327" s="103">
        <f>'[12]Published CSP'!AQ355+'[12]NHB savings'!J342</f>
        <v>0</v>
      </c>
      <c r="N327" s="103">
        <f>'[12]Published CSP'!AR355+'[12]NHB savings'!K342</f>
        <v>0</v>
      </c>
    </row>
    <row r="328" spans="1:14" s="53" customFormat="1" ht="15" customHeight="1">
      <c r="A328" s="53" t="s">
        <v>551</v>
      </c>
      <c r="B328" s="53" t="s">
        <v>552</v>
      </c>
      <c r="C328" s="53" t="s">
        <v>531</v>
      </c>
      <c r="D328" s="53" t="s">
        <v>553</v>
      </c>
      <c r="E328" s="54">
        <f>[12]Provisional!M356</f>
        <v>96.908502984378998</v>
      </c>
      <c r="F328" s="54">
        <f>[12]Provisional!N356</f>
        <v>86.016048957607012</v>
      </c>
      <c r="G328" s="54">
        <f>[12]Provisional!O356</f>
        <v>78.023972072855003</v>
      </c>
      <c r="H328" s="54">
        <f>[12]Provisional!P356</f>
        <v>73.637906073937003</v>
      </c>
      <c r="I328" s="54">
        <f>[12]Provisional!Q356</f>
        <v>69.433959612104999</v>
      </c>
      <c r="J328" s="103">
        <f>'[12]Published CSP'!AN356</f>
        <v>0</v>
      </c>
      <c r="K328" s="103">
        <f>'[12]Published CSP'!AO356</f>
        <v>0</v>
      </c>
      <c r="L328" s="103">
        <f>'[12]Published CSP'!AP356+'[12]NHB savings'!I343</f>
        <v>0</v>
      </c>
      <c r="M328" s="103">
        <f>'[12]Published CSP'!AQ356+'[12]NHB savings'!J343</f>
        <v>0</v>
      </c>
      <c r="N328" s="103">
        <f>'[12]Published CSP'!AR356+'[12]NHB savings'!K343</f>
        <v>0</v>
      </c>
    </row>
    <row r="329" spans="1:14" s="53" customFormat="1" ht="15" customHeight="1">
      <c r="A329" s="53" t="s">
        <v>414</v>
      </c>
      <c r="B329" s="53" t="s">
        <v>415</v>
      </c>
      <c r="C329" s="53" t="s">
        <v>39</v>
      </c>
      <c r="D329" s="53" t="s">
        <v>416</v>
      </c>
      <c r="E329" s="54">
        <f>[12]Provisional!M357</f>
        <v>3.8756103712760002</v>
      </c>
      <c r="F329" s="54">
        <f>[12]Provisional!N357</f>
        <v>3.3497651586780002</v>
      </c>
      <c r="G329" s="54">
        <f>[12]Provisional!O357</f>
        <v>2.9548517448810001</v>
      </c>
      <c r="H329" s="54">
        <f>[12]Provisional!P357</f>
        <v>2.7480799652769998</v>
      </c>
      <c r="I329" s="54">
        <f>[12]Provisional!Q357</f>
        <v>2.5188240146010004</v>
      </c>
      <c r="J329" s="103">
        <f>'[12]Published CSP'!AN357</f>
        <v>0</v>
      </c>
      <c r="K329" s="103">
        <f>'[12]Published CSP'!AO357</f>
        <v>0</v>
      </c>
      <c r="L329" s="103">
        <f>'[12]Published CSP'!AP357+'[12]NHB savings'!I344</f>
        <v>0</v>
      </c>
      <c r="M329" s="103">
        <f>'[12]Published CSP'!AQ357+'[12]NHB savings'!J344</f>
        <v>0</v>
      </c>
      <c r="N329" s="103">
        <f>'[12]Published CSP'!AR357+'[12]NHB savings'!K344</f>
        <v>0</v>
      </c>
    </row>
    <row r="330" spans="1:14" s="53" customFormat="1" ht="15" customHeight="1">
      <c r="A330" s="53" t="s">
        <v>465</v>
      </c>
      <c r="B330" s="53" t="s">
        <v>466</v>
      </c>
      <c r="C330" s="53" t="s">
        <v>39</v>
      </c>
      <c r="D330" s="53" t="s">
        <v>467</v>
      </c>
      <c r="E330" s="54">
        <f>[12]Provisional!M358</f>
        <v>2.5760090758969998</v>
      </c>
      <c r="F330" s="54">
        <f>[12]Provisional!N358</f>
        <v>1.8641555601419999</v>
      </c>
      <c r="G330" s="54">
        <f>[12]Provisional!O358</f>
        <v>1.3626629727890001</v>
      </c>
      <c r="H330" s="54">
        <f>[12]Provisional!P358</f>
        <v>1.4065033788030001</v>
      </c>
      <c r="I330" s="54">
        <f>[12]Provisional!Q358</f>
        <v>0.72771335866300024</v>
      </c>
      <c r="J330" s="103">
        <f>'[12]Published CSP'!AN358</f>
        <v>0</v>
      </c>
      <c r="K330" s="103">
        <f>'[12]Published CSP'!AO358</f>
        <v>0</v>
      </c>
      <c r="L330" s="103">
        <f>'[12]Published CSP'!AP358+'[12]NHB savings'!I345</f>
        <v>0</v>
      </c>
      <c r="M330" s="103">
        <f>'[12]Published CSP'!AQ358+'[12]NHB savings'!J345</f>
        <v>0</v>
      </c>
      <c r="N330" s="103">
        <f>'[12]Published CSP'!AR358+'[12]NHB savings'!K345</f>
        <v>0</v>
      </c>
    </row>
    <row r="331" spans="1:14" s="53" customFormat="1" ht="15" customHeight="1">
      <c r="A331" s="53" t="s">
        <v>384</v>
      </c>
      <c r="B331" s="53" t="s">
        <v>385</v>
      </c>
      <c r="C331" s="53" t="s">
        <v>39</v>
      </c>
      <c r="D331" s="53" t="s">
        <v>386</v>
      </c>
      <c r="E331" s="54">
        <f>[12]Provisional!M359</f>
        <v>4.4318110486740006</v>
      </c>
      <c r="F331" s="54">
        <f>[12]Provisional!N359</f>
        <v>3.7135712097130003</v>
      </c>
      <c r="G331" s="54">
        <f>[12]Provisional!O359</f>
        <v>3.1738355491479995</v>
      </c>
      <c r="H331" s="54">
        <f>[12]Provisional!P359</f>
        <v>2.8901883403260005</v>
      </c>
      <c r="I331" s="54">
        <f>[12]Provisional!Q359</f>
        <v>2.5753128789459998</v>
      </c>
      <c r="J331" s="103">
        <f>'[12]Published CSP'!AN359</f>
        <v>5.3108709968300739E-3</v>
      </c>
      <c r="K331" s="103">
        <f>'[12]Published CSP'!AO359</f>
        <v>2.7582265499665873E-2</v>
      </c>
      <c r="L331" s="103">
        <f>'[12]Published CSP'!AP359+'[12]NHB savings'!I346</f>
        <v>2.2271394502835801E-2</v>
      </c>
      <c r="M331" s="103">
        <f>'[12]Published CSP'!AQ359+'[12]NHB savings'!J346</f>
        <v>1.7131841925258306E-2</v>
      </c>
      <c r="N331" s="103">
        <f>'[12]Published CSP'!AR359+'[12]NHB savings'!K346</f>
        <v>2.2271394502835801E-2</v>
      </c>
    </row>
    <row r="332" spans="1:14" s="53" customFormat="1" ht="15" customHeight="1">
      <c r="A332" s="53" t="s">
        <v>990</v>
      </c>
      <c r="B332" s="53" t="s">
        <v>991</v>
      </c>
      <c r="C332" s="53" t="s">
        <v>39</v>
      </c>
      <c r="D332" s="53" t="s">
        <v>992</v>
      </c>
      <c r="E332" s="54">
        <f>[12]Provisional!M360</f>
        <v>5.6267563164790007</v>
      </c>
      <c r="F332" s="54">
        <f>[12]Provisional!N360</f>
        <v>4.7073502302910004</v>
      </c>
      <c r="G332" s="54">
        <f>[12]Provisional!O360</f>
        <v>4.0163943411699998</v>
      </c>
      <c r="H332" s="54">
        <f>[12]Provisional!P360</f>
        <v>3.6531193779139999</v>
      </c>
      <c r="I332" s="54">
        <f>[12]Provisional!Q360</f>
        <v>3.249792104335</v>
      </c>
      <c r="J332" s="103">
        <f>'[12]Published CSP'!AN360</f>
        <v>9.2234979303919846E-3</v>
      </c>
      <c r="K332" s="103">
        <f>'[12]Published CSP'!AO360</f>
        <v>4.7902682799777739E-2</v>
      </c>
      <c r="L332" s="103">
        <f>'[12]Published CSP'!AP360+'[12]NHB savings'!I347</f>
        <v>3.8679184869385749E-2</v>
      </c>
      <c r="M332" s="103">
        <f>'[12]Published CSP'!AQ360+'[12]NHB savings'!J347</f>
        <v>2.9753219130296729E-2</v>
      </c>
      <c r="N332" s="103">
        <f>'[12]Published CSP'!AR360+'[12]NHB savings'!K347</f>
        <v>3.8679184869385749E-2</v>
      </c>
    </row>
    <row r="333" spans="1:14" s="53" customFormat="1" ht="15" customHeight="1">
      <c r="A333" s="53" t="s">
        <v>999</v>
      </c>
      <c r="B333" s="53" t="s">
        <v>1000</v>
      </c>
      <c r="C333" s="53" t="s">
        <v>726</v>
      </c>
      <c r="D333" s="53" t="s">
        <v>1001</v>
      </c>
      <c r="E333" s="54">
        <f>[12]Provisional!M361</f>
        <v>68.150848469320991</v>
      </c>
      <c r="F333" s="54">
        <f>[12]Provisional!N361</f>
        <v>60.354115282562006</v>
      </c>
      <c r="G333" s="54">
        <f>[12]Provisional!O361</f>
        <v>54.634977647713001</v>
      </c>
      <c r="H333" s="54">
        <f>[12]Provisional!P361</f>
        <v>51.489807868779003</v>
      </c>
      <c r="I333" s="54">
        <f>[12]Provisional!Q361</f>
        <v>48.482410820330998</v>
      </c>
      <c r="J333" s="103">
        <f>'[12]Published CSP'!AN361</f>
        <v>0</v>
      </c>
      <c r="K333" s="103">
        <f>'[12]Published CSP'!AO361</f>
        <v>0</v>
      </c>
      <c r="L333" s="103">
        <f>'[12]Published CSP'!AP361+'[12]NHB savings'!I348</f>
        <v>0</v>
      </c>
      <c r="M333" s="103">
        <f>'[12]Published CSP'!AQ361+'[12]NHB savings'!J348</f>
        <v>0</v>
      </c>
      <c r="N333" s="103">
        <f>'[12]Published CSP'!AR361+'[12]NHB savings'!K348</f>
        <v>0</v>
      </c>
    </row>
    <row r="334" spans="1:14" s="53" customFormat="1" ht="15" customHeight="1">
      <c r="A334" s="53" t="s">
        <v>51</v>
      </c>
      <c r="B334" s="53" t="s">
        <v>52</v>
      </c>
      <c r="C334" s="53" t="s">
        <v>39</v>
      </c>
      <c r="D334" s="53" t="s">
        <v>53</v>
      </c>
      <c r="E334" s="54">
        <f>[12]Provisional!M362</f>
        <v>8.2842854587989994</v>
      </c>
      <c r="F334" s="54">
        <f>[12]Provisional!N362</f>
        <v>7.193685498881</v>
      </c>
      <c r="G334" s="54">
        <f>[12]Provisional!O362</f>
        <v>6.3747802680939998</v>
      </c>
      <c r="H334" s="54">
        <f>[12]Provisional!P362</f>
        <v>5.9464621752620008</v>
      </c>
      <c r="I334" s="54">
        <f>[12]Provisional!Q362</f>
        <v>5.4717345244170001</v>
      </c>
      <c r="J334" s="103">
        <f>'[12]Published CSP'!AN362</f>
        <v>0</v>
      </c>
      <c r="K334" s="103">
        <f>'[12]Published CSP'!AO362</f>
        <v>0</v>
      </c>
      <c r="L334" s="103">
        <f>'[12]Published CSP'!AP362+'[12]NHB savings'!I349</f>
        <v>0</v>
      </c>
      <c r="M334" s="103">
        <f>'[12]Published CSP'!AQ362+'[12]NHB savings'!J349</f>
        <v>0</v>
      </c>
      <c r="N334" s="103">
        <f>'[12]Published CSP'!AR362+'[12]NHB savings'!K349</f>
        <v>0</v>
      </c>
    </row>
    <row r="335" spans="1:14" s="53" customFormat="1" ht="15" customHeight="1">
      <c r="A335" s="53" t="s">
        <v>102</v>
      </c>
      <c r="B335" s="53" t="s">
        <v>103</v>
      </c>
      <c r="C335" s="53" t="s">
        <v>39</v>
      </c>
      <c r="D335" s="53" t="s">
        <v>104</v>
      </c>
      <c r="E335" s="54">
        <f>[12]Provisional!M363</f>
        <v>3.9233406064090004</v>
      </c>
      <c r="F335" s="54">
        <f>[12]Provisional!N363</f>
        <v>3.1915052301990006</v>
      </c>
      <c r="G335" s="54">
        <f>[12]Provisional!O363</f>
        <v>2.6412942023710002</v>
      </c>
      <c r="H335" s="54">
        <f>[12]Provisional!P363</f>
        <v>2.3513267733589998</v>
      </c>
      <c r="I335" s="54">
        <f>[12]Provisional!Q363</f>
        <v>2.0291372311449996</v>
      </c>
      <c r="J335" s="103">
        <f>'[12]Published CSP'!AN363</f>
        <v>0</v>
      </c>
      <c r="K335" s="103">
        <f>'[12]Published CSP'!AO363</f>
        <v>0</v>
      </c>
      <c r="L335" s="103">
        <f>'[12]Published CSP'!AP363+'[12]NHB savings'!I350</f>
        <v>0</v>
      </c>
      <c r="M335" s="103">
        <f>'[12]Published CSP'!AQ363+'[12]NHB savings'!J350</f>
        <v>0</v>
      </c>
      <c r="N335" s="103">
        <f>'[12]Published CSP'!AR363+'[12]NHB savings'!K350</f>
        <v>0</v>
      </c>
    </row>
    <row r="336" spans="1:14" s="53" customFormat="1" ht="15" customHeight="1">
      <c r="A336" s="53" t="s">
        <v>72</v>
      </c>
      <c r="B336" s="53" t="s">
        <v>73</v>
      </c>
      <c r="C336" s="53" t="s">
        <v>39</v>
      </c>
      <c r="D336" s="53" t="s">
        <v>74</v>
      </c>
      <c r="E336" s="54">
        <f>[12]Provisional!M364</f>
        <v>3.0266578652499998</v>
      </c>
      <c r="F336" s="54">
        <f>[12]Provisional!N364</f>
        <v>2.5771094922030002</v>
      </c>
      <c r="G336" s="54">
        <f>[12]Provisional!O364</f>
        <v>2.239390863183</v>
      </c>
      <c r="H336" s="54">
        <f>[12]Provisional!P364</f>
        <v>2.062235601367</v>
      </c>
      <c r="I336" s="54">
        <f>[12]Provisional!Q364</f>
        <v>1.865695545581</v>
      </c>
      <c r="J336" s="103">
        <f>'[12]Published CSP'!AN364</f>
        <v>2.6366385446254829E-3</v>
      </c>
      <c r="K336" s="103">
        <f>'[12]Published CSP'!AO364</f>
        <v>1.3693509860796866E-2</v>
      </c>
      <c r="L336" s="103">
        <f>'[12]Published CSP'!AP364+'[12]NHB savings'!I351</f>
        <v>1.1056871316171382E-2</v>
      </c>
      <c r="M336" s="103">
        <f>'[12]Published CSP'!AQ364+'[12]NHB savings'!J351</f>
        <v>8.5052856278241395E-3</v>
      </c>
      <c r="N336" s="103">
        <f>'[12]Published CSP'!AR364+'[12]NHB savings'!K351</f>
        <v>1.1056871316171382E-2</v>
      </c>
    </row>
    <row r="337" spans="1:14" s="53" customFormat="1" ht="15" customHeight="1">
      <c r="A337" s="53" t="s">
        <v>180</v>
      </c>
      <c r="B337" s="53" t="s">
        <v>181</v>
      </c>
      <c r="C337" s="53" t="s">
        <v>39</v>
      </c>
      <c r="D337" s="53" t="s">
        <v>182</v>
      </c>
      <c r="E337" s="54">
        <f>[12]Provisional!M365</f>
        <v>8.3209768964730007</v>
      </c>
      <c r="F337" s="54">
        <f>[12]Provisional!N365</f>
        <v>7.0900957480089994</v>
      </c>
      <c r="G337" s="54">
        <f>[12]Provisional!O365</f>
        <v>6.1654080174399999</v>
      </c>
      <c r="H337" s="54">
        <f>[12]Provisional!P365</f>
        <v>5.6803469013710002</v>
      </c>
      <c r="I337" s="54">
        <f>[12]Provisional!Q365</f>
        <v>5.1422081717299992</v>
      </c>
      <c r="J337" s="103">
        <f>'[12]Published CSP'!AN365</f>
        <v>0</v>
      </c>
      <c r="K337" s="103">
        <f>'[12]Published CSP'!AO365</f>
        <v>0</v>
      </c>
      <c r="L337" s="103">
        <f>'[12]Published CSP'!AP365+'[12]NHB savings'!I352</f>
        <v>0</v>
      </c>
      <c r="M337" s="103">
        <f>'[12]Published CSP'!AQ365+'[12]NHB savings'!J352</f>
        <v>0</v>
      </c>
      <c r="N337" s="103">
        <f>'[12]Published CSP'!AR365+'[12]NHB savings'!K352</f>
        <v>0</v>
      </c>
    </row>
    <row r="338" spans="1:14" s="53" customFormat="1" ht="15" customHeight="1">
      <c r="A338" s="53" t="s">
        <v>144</v>
      </c>
      <c r="B338" s="53" t="s">
        <v>145</v>
      </c>
      <c r="C338" s="53" t="s">
        <v>39</v>
      </c>
      <c r="D338" s="53" t="s">
        <v>146</v>
      </c>
      <c r="E338" s="54">
        <f>[12]Provisional!M366</f>
        <v>3.3658454199730001</v>
      </c>
      <c r="F338" s="54">
        <f>[12]Provisional!N366</f>
        <v>2.6998020383319998</v>
      </c>
      <c r="G338" s="54">
        <f>[12]Provisional!O366</f>
        <v>2.1989370061880003</v>
      </c>
      <c r="H338" s="54">
        <f>[12]Provisional!P366</f>
        <v>1.9346039919669999</v>
      </c>
      <c r="I338" s="54">
        <f>[12]Provisional!Q366</f>
        <v>1.640761996255</v>
      </c>
      <c r="J338" s="103">
        <f>'[12]Published CSP'!AN366</f>
        <v>0</v>
      </c>
      <c r="K338" s="103">
        <f>'[12]Published CSP'!AO366</f>
        <v>0</v>
      </c>
      <c r="L338" s="103">
        <f>'[12]Published CSP'!AP366+'[12]NHB savings'!I353</f>
        <v>0</v>
      </c>
      <c r="M338" s="103">
        <f>'[12]Published CSP'!AQ366+'[12]NHB savings'!J353</f>
        <v>0</v>
      </c>
      <c r="N338" s="103">
        <f>'[12]Published CSP'!AR366+'[12]NHB savings'!K353</f>
        <v>0</v>
      </c>
    </row>
    <row r="339" spans="1:14" s="53" customFormat="1" ht="15" customHeight="1">
      <c r="A339" s="53" t="s">
        <v>975</v>
      </c>
      <c r="B339" s="53" t="s">
        <v>976</v>
      </c>
      <c r="C339" s="53" t="s">
        <v>726</v>
      </c>
      <c r="D339" s="53" t="s">
        <v>977</v>
      </c>
      <c r="E339" s="54">
        <f>[12]Provisional!M367</f>
        <v>58.402676318772002</v>
      </c>
      <c r="F339" s="54">
        <f>[12]Provisional!N367</f>
        <v>51.063288316905002</v>
      </c>
      <c r="G339" s="54">
        <f>[12]Provisional!O367</f>
        <v>45.670660960440003</v>
      </c>
      <c r="H339" s="54">
        <f>[12]Provisional!P367</f>
        <v>42.706300072543996</v>
      </c>
      <c r="I339" s="54">
        <f>[12]Provisional!Q367</f>
        <v>39.844603743220006</v>
      </c>
      <c r="J339" s="103">
        <f>'[12]Published CSP'!AN367</f>
        <v>0</v>
      </c>
      <c r="K339" s="103">
        <f>'[12]Published CSP'!AO367</f>
        <v>0</v>
      </c>
      <c r="L339" s="103">
        <f>'[12]Published CSP'!AP367+'[12]NHB savings'!I354</f>
        <v>0</v>
      </c>
      <c r="M339" s="103">
        <f>'[12]Published CSP'!AQ367+'[12]NHB savings'!J354</f>
        <v>0</v>
      </c>
      <c r="N339" s="103">
        <f>'[12]Published CSP'!AR367+'[12]NHB savings'!K354</f>
        <v>0</v>
      </c>
    </row>
    <row r="340" spans="1:14" s="53" customFormat="1" ht="15" customHeight="1">
      <c r="A340" s="53" t="s">
        <v>183</v>
      </c>
      <c r="B340" s="53" t="s">
        <v>184</v>
      </c>
      <c r="C340" s="53" t="s">
        <v>39</v>
      </c>
      <c r="D340" s="53" t="s">
        <v>185</v>
      </c>
      <c r="E340" s="54">
        <f>[12]Provisional!M368</f>
        <v>3.6792926064729996</v>
      </c>
      <c r="F340" s="54">
        <f>[12]Provisional!N368</f>
        <v>2.7615669172309998</v>
      </c>
      <c r="G340" s="54">
        <f>[12]Provisional!O368</f>
        <v>2.14953158912</v>
      </c>
      <c r="H340" s="54">
        <f>[12]Provisional!P368</f>
        <v>2.2186876016389996</v>
      </c>
      <c r="I340" s="54">
        <f>[12]Provisional!Q368</f>
        <v>1.2993106834209995</v>
      </c>
      <c r="J340" s="103">
        <f>'[12]Published CSP'!AN368</f>
        <v>0</v>
      </c>
      <c r="K340" s="103">
        <f>'[12]Published CSP'!AO368</f>
        <v>0</v>
      </c>
      <c r="L340" s="103">
        <f>'[12]Published CSP'!AP368+'[12]NHB savings'!I355</f>
        <v>0</v>
      </c>
      <c r="M340" s="103">
        <f>'[12]Published CSP'!AQ368+'[12]NHB savings'!J355</f>
        <v>0</v>
      </c>
      <c r="N340" s="103">
        <f>'[12]Published CSP'!AR368+'[12]NHB savings'!K355</f>
        <v>0</v>
      </c>
    </row>
    <row r="341" spans="1:14" s="53" customFormat="1" ht="15" customHeight="1">
      <c r="A341" s="53" t="s">
        <v>969</v>
      </c>
      <c r="B341" s="53" t="s">
        <v>970</v>
      </c>
      <c r="C341" s="53" t="s">
        <v>726</v>
      </c>
      <c r="D341" s="53" t="s">
        <v>971</v>
      </c>
      <c r="E341" s="54">
        <f>[12]Provisional!M369</f>
        <v>57.004292321197006</v>
      </c>
      <c r="F341" s="54">
        <f>[12]Provisional!N369</f>
        <v>49.835852232226998</v>
      </c>
      <c r="G341" s="54">
        <f>[12]Provisional!O369</f>
        <v>44.576464444896004</v>
      </c>
      <c r="H341" s="54">
        <f>[12]Provisional!P369</f>
        <v>41.676342590391002</v>
      </c>
      <c r="I341" s="54">
        <f>[12]Provisional!Q369</f>
        <v>38.903054728867005</v>
      </c>
      <c r="J341" s="103">
        <f>'[12]Published CSP'!AN369</f>
        <v>0</v>
      </c>
      <c r="K341" s="103">
        <f>'[12]Published CSP'!AO369</f>
        <v>0</v>
      </c>
      <c r="L341" s="103">
        <f>'[12]Published CSP'!AP369+'[12]NHB savings'!I356</f>
        <v>0</v>
      </c>
      <c r="M341" s="103">
        <f>'[12]Published CSP'!AQ369+'[12]NHB savings'!J356</f>
        <v>0</v>
      </c>
      <c r="N341" s="103">
        <f>'[12]Published CSP'!AR369+'[12]NHB savings'!K356</f>
        <v>0</v>
      </c>
    </row>
    <row r="342" spans="1:14" s="53" customFormat="1" ht="15" customHeight="1">
      <c r="A342" s="53" t="s">
        <v>1053</v>
      </c>
      <c r="B342" s="53" t="s">
        <v>1054</v>
      </c>
      <c r="C342" s="53" t="s">
        <v>39</v>
      </c>
      <c r="D342" s="53" t="s">
        <v>1055</v>
      </c>
      <c r="E342" s="54">
        <f>[12]Provisional!M370</f>
        <v>3.852690611256</v>
      </c>
      <c r="F342" s="54">
        <f>[12]Provisional!N370</f>
        <v>3.3309543862840001</v>
      </c>
      <c r="G342" s="54">
        <f>[12]Provisional!O370</f>
        <v>2.9391681157809999</v>
      </c>
      <c r="H342" s="54">
        <f>[12]Provisional!P370</f>
        <v>2.7341637511930004</v>
      </c>
      <c r="I342" s="54">
        <f>[12]Provisional!Q370</f>
        <v>2.50691514196</v>
      </c>
      <c r="J342" s="103">
        <f>'[12]Published CSP'!AN370</f>
        <v>9.0684152875533913E-2</v>
      </c>
      <c r="K342" s="103">
        <f>'[12]Published CSP'!AO370</f>
        <v>0.47097253590196653</v>
      </c>
      <c r="L342" s="103">
        <f>'[12]Published CSP'!AP370+'[12]NHB savings'!I357</f>
        <v>0.38028838302643259</v>
      </c>
      <c r="M342" s="103">
        <f>'[12]Published CSP'!AQ370+'[12]NHB savings'!J357</f>
        <v>0.29252952540494809</v>
      </c>
      <c r="N342" s="103">
        <f>'[12]Published CSP'!AR370+'[12]NHB savings'!K357</f>
        <v>0.38028838302643259</v>
      </c>
    </row>
    <row r="343" spans="1:14" s="53" customFormat="1" ht="15" customHeight="1">
      <c r="A343" s="53" t="s">
        <v>655</v>
      </c>
      <c r="B343" s="53" t="s">
        <v>656</v>
      </c>
      <c r="C343" s="53" t="s">
        <v>1352</v>
      </c>
      <c r="D343" s="53" t="s">
        <v>657</v>
      </c>
      <c r="E343" s="54">
        <f>[12]Provisional!M371</f>
        <v>187.878867818842</v>
      </c>
      <c r="F343" s="54">
        <f>[12]Provisional!N371</f>
        <v>170.727651755339</v>
      </c>
      <c r="G343" s="54">
        <f>[12]Provisional!O371</f>
        <v>158.10480406105401</v>
      </c>
      <c r="H343" s="54">
        <f>[12]Provisional!P371</f>
        <v>151.29244052965899</v>
      </c>
      <c r="I343" s="54">
        <f>[12]Provisional!Q371</f>
        <v>144.60163118097</v>
      </c>
      <c r="J343" s="103">
        <f>'[12]Published CSP'!AN371</f>
        <v>0</v>
      </c>
      <c r="K343" s="103">
        <f>'[12]Published CSP'!AO371</f>
        <v>0</v>
      </c>
      <c r="L343" s="103">
        <f>'[12]Published CSP'!AP371+'[12]NHB savings'!I358</f>
        <v>0</v>
      </c>
      <c r="M343" s="103">
        <f>'[12]Published CSP'!AQ371+'[12]NHB savings'!J358</f>
        <v>0</v>
      </c>
      <c r="N343" s="103">
        <f>'[12]Published CSP'!AR371+'[12]NHB savings'!K358</f>
        <v>0</v>
      </c>
    </row>
    <row r="344" spans="1:14" s="53" customFormat="1" ht="15" customHeight="1">
      <c r="A344" s="53" t="s">
        <v>554</v>
      </c>
      <c r="B344" s="53" t="s">
        <v>555</v>
      </c>
      <c r="C344" s="53" t="s">
        <v>531</v>
      </c>
      <c r="D344" s="53" t="s">
        <v>556</v>
      </c>
      <c r="E344" s="54">
        <f>[12]Provisional!M372</f>
        <v>65.881805386785999</v>
      </c>
      <c r="F344" s="54">
        <f>[12]Provisional!N372</f>
        <v>56.318350483467</v>
      </c>
      <c r="G344" s="54">
        <f>[12]Provisional!O372</f>
        <v>49.286124742157995</v>
      </c>
      <c r="H344" s="54">
        <f>[12]Provisional!P372</f>
        <v>45.406753171085001</v>
      </c>
      <c r="I344" s="54">
        <f>[12]Provisional!Q372</f>
        <v>41.651154785576999</v>
      </c>
      <c r="J344" s="103">
        <f>'[12]Published CSP'!AN372</f>
        <v>0</v>
      </c>
      <c r="K344" s="103">
        <f>'[12]Published CSP'!AO372</f>
        <v>0</v>
      </c>
      <c r="L344" s="103">
        <f>'[12]Published CSP'!AP372+'[12]NHB savings'!I359</f>
        <v>0</v>
      </c>
      <c r="M344" s="103">
        <f>'[12]Published CSP'!AQ372+'[12]NHB savings'!J359</f>
        <v>0</v>
      </c>
      <c r="N344" s="103">
        <f>'[12]Published CSP'!AR372+'[12]NHB savings'!K359</f>
        <v>0</v>
      </c>
    </row>
    <row r="345" spans="1:14" s="53" customFormat="1" ht="15" customHeight="1">
      <c r="A345" s="53" t="s">
        <v>189</v>
      </c>
      <c r="B345" s="53" t="s">
        <v>190</v>
      </c>
      <c r="C345" s="53" t="s">
        <v>39</v>
      </c>
      <c r="D345" s="53" t="s">
        <v>191</v>
      </c>
      <c r="E345" s="54">
        <f>[12]Provisional!M373</f>
        <v>3.7888312165410003</v>
      </c>
      <c r="F345" s="54">
        <f>[12]Provisional!N373</f>
        <v>3.0070938469240005</v>
      </c>
      <c r="G345" s="54">
        <f>[12]Provisional!O373</f>
        <v>2.4192497063159997</v>
      </c>
      <c r="H345" s="54">
        <f>[12]Provisional!P373</f>
        <v>2.2889877024869998</v>
      </c>
      <c r="I345" s="54">
        <f>[12]Provisional!Q373</f>
        <v>1.7643212929829999</v>
      </c>
      <c r="J345" s="103">
        <f>'[12]Published CSP'!AN373</f>
        <v>0</v>
      </c>
      <c r="K345" s="103">
        <f>'[12]Published CSP'!AO373</f>
        <v>0</v>
      </c>
      <c r="L345" s="103">
        <f>'[12]Published CSP'!AP373+'[12]NHB savings'!I360</f>
        <v>0</v>
      </c>
      <c r="M345" s="103">
        <f>'[12]Published CSP'!AQ373+'[12]NHB savings'!J360</f>
        <v>0</v>
      </c>
      <c r="N345" s="103">
        <f>'[12]Published CSP'!AR373+'[12]NHB savings'!K360</f>
        <v>0</v>
      </c>
    </row>
    <row r="346" spans="1:14" s="53" customFormat="1" ht="15" customHeight="1">
      <c r="A346" s="53" t="s">
        <v>520</v>
      </c>
      <c r="B346" s="53" t="s">
        <v>521</v>
      </c>
      <c r="C346" s="53" t="s">
        <v>512</v>
      </c>
      <c r="D346" s="53" t="s">
        <v>522</v>
      </c>
      <c r="E346" s="54">
        <f>[12]Provisional!M374</f>
        <v>29.053883365823999</v>
      </c>
      <c r="F346" s="54">
        <f>[12]Provisional!N374</f>
        <v>27.406803335295997</v>
      </c>
      <c r="G346" s="54">
        <f>[12]Provisional!O374</f>
        <v>25.414989808214003</v>
      </c>
      <c r="H346" s="54">
        <f>[12]Provisional!P374</f>
        <v>24.604408215679999</v>
      </c>
      <c r="I346" s="54">
        <f>[12]Provisional!Q374</f>
        <v>24.313473368555002</v>
      </c>
      <c r="J346" s="103">
        <f>'[12]Published CSP'!AN374</f>
        <v>0</v>
      </c>
      <c r="K346" s="103">
        <f>'[12]Published CSP'!AO374</f>
        <v>0</v>
      </c>
      <c r="L346" s="103">
        <f>'[12]Published CSP'!AP374+'[12]NHB savings'!I361</f>
        <v>0</v>
      </c>
      <c r="M346" s="103">
        <f>'[12]Published CSP'!AQ374+'[12]NHB savings'!J361</f>
        <v>0</v>
      </c>
      <c r="N346" s="103">
        <f>'[12]Published CSP'!AR374+'[12]NHB savings'!K361</f>
        <v>0</v>
      </c>
    </row>
    <row r="347" spans="1:14" s="53" customFormat="1" ht="15" customHeight="1">
      <c r="A347" s="53" t="s">
        <v>54</v>
      </c>
      <c r="B347" s="53" t="s">
        <v>55</v>
      </c>
      <c r="C347" s="53" t="s">
        <v>39</v>
      </c>
      <c r="D347" s="53" t="s">
        <v>56</v>
      </c>
      <c r="E347" s="54">
        <f>[12]Provisional!M375</f>
        <v>2.6415010753100003</v>
      </c>
      <c r="F347" s="54">
        <f>[12]Provisional!N375</f>
        <v>2.1047962916979999</v>
      </c>
      <c r="G347" s="54">
        <f>[12]Provisional!O375</f>
        <v>1.701156226358</v>
      </c>
      <c r="H347" s="54">
        <f>[12]Provisional!P375</f>
        <v>1.496261547976</v>
      </c>
      <c r="I347" s="54">
        <f>[12]Provisional!Q375</f>
        <v>1.2510367232499999</v>
      </c>
      <c r="J347" s="103">
        <f>'[12]Published CSP'!AN375</f>
        <v>5.3478585432579967E-2</v>
      </c>
      <c r="K347" s="103">
        <f>'[12]Published CSP'!AO375</f>
        <v>0.27774362111759276</v>
      </c>
      <c r="L347" s="103">
        <f>'[12]Published CSP'!AP375+'[12]NHB savings'!I362</f>
        <v>0.22426503568501283</v>
      </c>
      <c r="M347" s="103">
        <f>'[12]Published CSP'!AQ375+'[12]NHB savings'!J362</f>
        <v>0.17251156591154829</v>
      </c>
      <c r="N347" s="103">
        <f>'[12]Published CSP'!AR375+'[12]NHB savings'!K362</f>
        <v>0.22426503568501283</v>
      </c>
    </row>
    <row r="348" spans="1:14" s="53" customFormat="1" ht="15" customHeight="1">
      <c r="A348" s="53" t="s">
        <v>372</v>
      </c>
      <c r="B348" s="53" t="s">
        <v>373</v>
      </c>
      <c r="C348" s="53" t="s">
        <v>39</v>
      </c>
      <c r="D348" s="53" t="s">
        <v>374</v>
      </c>
      <c r="E348" s="54">
        <f>[12]Provisional!M376</f>
        <v>3.9504742554350001</v>
      </c>
      <c r="F348" s="54">
        <f>[12]Provisional!N376</f>
        <v>3.2514811500470002</v>
      </c>
      <c r="G348" s="54">
        <f>[12]Provisional!O376</f>
        <v>2.7260271492600001</v>
      </c>
      <c r="H348" s="54">
        <f>[12]Provisional!P376</f>
        <v>2.4493130070210003</v>
      </c>
      <c r="I348" s="54">
        <f>[12]Provisional!Q376</f>
        <v>2.1419246290499996</v>
      </c>
      <c r="J348" s="103">
        <f>'[12]Published CSP'!AN376</f>
        <v>1.7417024095205463E-3</v>
      </c>
      <c r="K348" s="103">
        <f>'[12]Published CSP'!AO376</f>
        <v>9.0456157397680002E-3</v>
      </c>
      <c r="L348" s="103">
        <f>'[12]Published CSP'!AP376+'[12]NHB savings'!I363</f>
        <v>7.3039133302474531E-3</v>
      </c>
      <c r="M348" s="103">
        <f>'[12]Published CSP'!AQ376+'[12]NHB savings'!J363</f>
        <v>5.6183948694211172E-3</v>
      </c>
      <c r="N348" s="103">
        <f>'[12]Published CSP'!AR376+'[12]NHB savings'!K363</f>
        <v>7.3039133302474531E-3</v>
      </c>
    </row>
    <row r="349" spans="1:14" s="53" customFormat="1" ht="15" customHeight="1">
      <c r="A349" s="53" t="s">
        <v>621</v>
      </c>
      <c r="B349" s="53" t="s">
        <v>622</v>
      </c>
      <c r="C349" s="53" t="s">
        <v>531</v>
      </c>
      <c r="D349" s="53" t="s">
        <v>623</v>
      </c>
      <c r="E349" s="54">
        <f>[12]Provisional!M377</f>
        <v>123.92233744237501</v>
      </c>
      <c r="F349" s="54">
        <f>[12]Provisional!N377</f>
        <v>108.93195151443499</v>
      </c>
      <c r="G349" s="54">
        <f>[12]Provisional!O377</f>
        <v>97.931248309224003</v>
      </c>
      <c r="H349" s="54">
        <f>[12]Provisional!P377</f>
        <v>91.880425338655002</v>
      </c>
      <c r="I349" s="54">
        <f>[12]Provisional!Q377</f>
        <v>86.080804837542004</v>
      </c>
      <c r="J349" s="103">
        <f>'[12]Published CSP'!AN377</f>
        <v>0</v>
      </c>
      <c r="K349" s="103">
        <f>'[12]Published CSP'!AO377</f>
        <v>0</v>
      </c>
      <c r="L349" s="103">
        <f>'[12]Published CSP'!AP377+'[12]NHB savings'!I364</f>
        <v>0</v>
      </c>
      <c r="M349" s="103">
        <f>'[12]Published CSP'!AQ377+'[12]NHB savings'!J364</f>
        <v>0</v>
      </c>
      <c r="N349" s="103">
        <f>'[12]Published CSP'!AR377+'[12]NHB savings'!K364</f>
        <v>0</v>
      </c>
    </row>
    <row r="350" spans="1:14" s="53" customFormat="1" ht="15" customHeight="1">
      <c r="A350" s="53" t="s">
        <v>607</v>
      </c>
      <c r="B350" s="53" t="s">
        <v>13</v>
      </c>
      <c r="C350" s="53" t="s">
        <v>531</v>
      </c>
      <c r="D350" s="53" t="s">
        <v>14</v>
      </c>
      <c r="E350" s="54">
        <f>[12]Provisional!M378</f>
        <v>128.638131614099</v>
      </c>
      <c r="F350" s="54">
        <f>[12]Provisional!N378</f>
        <v>114.17981191202801</v>
      </c>
      <c r="G350" s="54">
        <f>[12]Provisional!O378</f>
        <v>103.57426788727699</v>
      </c>
      <c r="H350" s="54">
        <f>[12]Provisional!P378</f>
        <v>97.750486058017998</v>
      </c>
      <c r="I350" s="54">
        <f>[12]Provisional!Q378</f>
        <v>92.178546593617995</v>
      </c>
      <c r="J350" s="103">
        <f>'[12]Published CSP'!AN378</f>
        <v>0</v>
      </c>
      <c r="K350" s="103">
        <f>'[12]Published CSP'!AO378</f>
        <v>0</v>
      </c>
      <c r="L350" s="103">
        <f>'[12]Published CSP'!AP378+'[12]NHB savings'!I365</f>
        <v>0</v>
      </c>
      <c r="M350" s="103">
        <f>'[12]Published CSP'!AQ378+'[12]NHB savings'!J365</f>
        <v>0</v>
      </c>
      <c r="N350" s="103">
        <f>'[12]Published CSP'!AR378+'[12]NHB savings'!K365</f>
        <v>0</v>
      </c>
    </row>
    <row r="351" spans="1:14" s="53" customFormat="1" ht="15" customHeight="1">
      <c r="A351" s="53" t="s">
        <v>721</v>
      </c>
      <c r="B351" s="53" t="s">
        <v>722</v>
      </c>
      <c r="C351" s="53" t="s">
        <v>1351</v>
      </c>
      <c r="D351" s="53" t="s">
        <v>723</v>
      </c>
      <c r="E351" s="54">
        <f>[12]Provisional!M379</f>
        <v>121.89907563227899</v>
      </c>
      <c r="F351" s="54">
        <f>[12]Provisional!N379</f>
        <v>108.68931740787301</v>
      </c>
      <c r="G351" s="54">
        <f>[12]Provisional!O379</f>
        <v>98.97915617820999</v>
      </c>
      <c r="H351" s="54">
        <f>[12]Provisional!P379</f>
        <v>93.677534210988</v>
      </c>
      <c r="I351" s="54">
        <f>[12]Provisional!Q379</f>
        <v>88.531964944746008</v>
      </c>
      <c r="J351" s="103">
        <f>'[12]Published CSP'!AN379</f>
        <v>0</v>
      </c>
      <c r="K351" s="103">
        <f>'[12]Published CSP'!AO379</f>
        <v>0</v>
      </c>
      <c r="L351" s="103">
        <f>'[12]Published CSP'!AP379+'[12]NHB savings'!I366</f>
        <v>0</v>
      </c>
      <c r="M351" s="103">
        <f>'[12]Published CSP'!AQ379+'[12]NHB savings'!J366</f>
        <v>0</v>
      </c>
      <c r="N351" s="103">
        <f>'[12]Published CSP'!AR379+'[12]NHB savings'!K366</f>
        <v>0</v>
      </c>
    </row>
    <row r="352" spans="1:14" s="53" customFormat="1" ht="15" customHeight="1">
      <c r="A352" s="53" t="s">
        <v>658</v>
      </c>
      <c r="B352" s="53" t="s">
        <v>659</v>
      </c>
      <c r="C352" s="53" t="s">
        <v>1352</v>
      </c>
      <c r="D352" s="53" t="s">
        <v>660</v>
      </c>
      <c r="E352" s="54">
        <f>[12]Provisional!M380</f>
        <v>126.212840510977</v>
      </c>
      <c r="F352" s="54">
        <f>[12]Provisional!N380</f>
        <v>114.59909698686499</v>
      </c>
      <c r="G352" s="54">
        <f>[12]Provisional!O380</f>
        <v>106.03694041500302</v>
      </c>
      <c r="H352" s="54">
        <f>[12]Provisional!P380</f>
        <v>101.429151026626</v>
      </c>
      <c r="I352" s="54">
        <f>[12]Provisional!Q380</f>
        <v>96.854237162700997</v>
      </c>
      <c r="J352" s="103">
        <f>'[12]Published CSP'!AN380</f>
        <v>0</v>
      </c>
      <c r="K352" s="103">
        <f>'[12]Published CSP'!AO380</f>
        <v>0</v>
      </c>
      <c r="L352" s="103">
        <f>'[12]Published CSP'!AP380+'[12]NHB savings'!I367</f>
        <v>0</v>
      </c>
      <c r="M352" s="103">
        <f>'[12]Published CSP'!AQ380+'[12]NHB savings'!J367</f>
        <v>0</v>
      </c>
      <c r="N352" s="103">
        <f>'[12]Published CSP'!AR380+'[12]NHB savings'!K367</f>
        <v>0</v>
      </c>
    </row>
    <row r="353" spans="1:14" s="53" customFormat="1" ht="15" customHeight="1">
      <c r="A353" s="53" t="s">
        <v>963</v>
      </c>
      <c r="B353" s="53" t="s">
        <v>964</v>
      </c>
      <c r="C353" s="53" t="s">
        <v>726</v>
      </c>
      <c r="D353" s="53" t="s">
        <v>965</v>
      </c>
      <c r="E353" s="54">
        <f>[12]Provisional!M381</f>
        <v>54.495112392766998</v>
      </c>
      <c r="F353" s="54">
        <f>[12]Provisional!N381</f>
        <v>45.865132860298999</v>
      </c>
      <c r="G353" s="54">
        <f>[12]Provisional!O381</f>
        <v>39.517439109477003</v>
      </c>
      <c r="H353" s="54">
        <f>[12]Provisional!P381</f>
        <v>36.013424404185997</v>
      </c>
      <c r="I353" s="54">
        <f>[12]Provisional!Q381</f>
        <v>32.616584849271</v>
      </c>
      <c r="J353" s="103">
        <f>'[12]Published CSP'!AN381</f>
        <v>0</v>
      </c>
      <c r="K353" s="103">
        <f>'[12]Published CSP'!AO381</f>
        <v>0</v>
      </c>
      <c r="L353" s="103">
        <f>'[12]Published CSP'!AP381+'[12]NHB savings'!I368</f>
        <v>0</v>
      </c>
      <c r="M353" s="103">
        <f>'[12]Published CSP'!AQ381+'[12]NHB savings'!J368</f>
        <v>0</v>
      </c>
      <c r="N353" s="103">
        <f>'[12]Published CSP'!AR381+'[12]NHB savings'!K368</f>
        <v>0</v>
      </c>
    </row>
    <row r="354" spans="1:14" s="53" customFormat="1" ht="15" customHeight="1">
      <c r="A354" s="53" t="s">
        <v>486</v>
      </c>
      <c r="B354" s="53" t="s">
        <v>487</v>
      </c>
      <c r="C354" s="53" t="s">
        <v>39</v>
      </c>
      <c r="D354" s="53" t="s">
        <v>488</v>
      </c>
      <c r="E354" s="54">
        <f>[12]Provisional!M382</f>
        <v>5.710694549296</v>
      </c>
      <c r="F354" s="54">
        <f>[12]Provisional!N382</f>
        <v>4.7412479585970004</v>
      </c>
      <c r="G354" s="54">
        <f>[12]Provisional!O382</f>
        <v>4.012595344088</v>
      </c>
      <c r="H354" s="54">
        <f>[12]Provisional!P382</f>
        <v>3.6292173011699997</v>
      </c>
      <c r="I354" s="54">
        <f>[12]Provisional!Q382</f>
        <v>3.203466805898</v>
      </c>
      <c r="J354" s="103">
        <f>'[12]Published CSP'!AN382</f>
        <v>0</v>
      </c>
      <c r="K354" s="103">
        <f>'[12]Published CSP'!AO382</f>
        <v>0</v>
      </c>
      <c r="L354" s="103">
        <f>'[12]Published CSP'!AP382+'[12]NHB savings'!I369</f>
        <v>0</v>
      </c>
      <c r="M354" s="103">
        <f>'[12]Published CSP'!AQ382+'[12]NHB savings'!J369</f>
        <v>0</v>
      </c>
      <c r="N354" s="103">
        <f>'[12]Published CSP'!AR382+'[12]NHB savings'!K369</f>
        <v>0</v>
      </c>
    </row>
    <row r="355" spans="1:14" s="53" customFormat="1" ht="15" customHeight="1">
      <c r="A355" s="53" t="s">
        <v>759</v>
      </c>
      <c r="B355" s="53" t="s">
        <v>760</v>
      </c>
      <c r="C355" s="53" t="s">
        <v>730</v>
      </c>
      <c r="D355" s="53" t="s">
        <v>761</v>
      </c>
      <c r="E355" s="54">
        <f>[12]Provisional!M383</f>
        <v>117.342950185503</v>
      </c>
      <c r="F355" s="54">
        <f>[12]Provisional!N383</f>
        <v>96.162112635992003</v>
      </c>
      <c r="G355" s="54">
        <f>[12]Provisional!O383</f>
        <v>80.245863406962002</v>
      </c>
      <c r="H355" s="54">
        <f>[12]Provisional!P383</f>
        <v>71.472496833936006</v>
      </c>
      <c r="I355" s="54">
        <f>[12]Provisional!Q383</f>
        <v>63.488612303910998</v>
      </c>
      <c r="J355" s="103">
        <f>'[12]Published CSP'!AN383</f>
        <v>0</v>
      </c>
      <c r="K355" s="103">
        <f>'[12]Published CSP'!AO383</f>
        <v>0</v>
      </c>
      <c r="L355" s="103">
        <f>'[12]Published CSP'!AP383+'[12]NHB savings'!I370</f>
        <v>0</v>
      </c>
      <c r="M355" s="103">
        <f>'[12]Published CSP'!AQ383+'[12]NHB savings'!J370</f>
        <v>0</v>
      </c>
      <c r="N355" s="103">
        <f>'[12]Published CSP'!AR383+'[12]NHB savings'!K370</f>
        <v>0</v>
      </c>
    </row>
    <row r="356" spans="1:14" s="53" customFormat="1" ht="15" customHeight="1">
      <c r="A356" s="53" t="s">
        <v>147</v>
      </c>
      <c r="B356" s="53" t="s">
        <v>148</v>
      </c>
      <c r="C356" s="53" t="s">
        <v>39</v>
      </c>
      <c r="D356" s="53" t="s">
        <v>149</v>
      </c>
      <c r="E356" s="54">
        <f>[12]Provisional!M384</f>
        <v>4.8313180501610002</v>
      </c>
      <c r="F356" s="54">
        <f>[12]Provisional!N384</f>
        <v>3.9096234804719998</v>
      </c>
      <c r="G356" s="54">
        <f>[12]Provisional!O384</f>
        <v>3.2165624156370001</v>
      </c>
      <c r="H356" s="54">
        <f>[12]Provisional!P384</f>
        <v>2.8509668000209998</v>
      </c>
      <c r="I356" s="54">
        <f>[12]Provisional!Q384</f>
        <v>2.4446193776309997</v>
      </c>
      <c r="J356" s="103">
        <f>'[12]Published CSP'!AN384</f>
        <v>0</v>
      </c>
      <c r="K356" s="103">
        <f>'[12]Published CSP'!AO384</f>
        <v>0</v>
      </c>
      <c r="L356" s="103">
        <f>'[12]Published CSP'!AP384+'[12]NHB savings'!I371</f>
        <v>0</v>
      </c>
      <c r="M356" s="103">
        <f>'[12]Published CSP'!AQ384+'[12]NHB savings'!J371</f>
        <v>0</v>
      </c>
      <c r="N356" s="103">
        <f>'[12]Published CSP'!AR384+'[12]NHB savings'!K371</f>
        <v>0</v>
      </c>
    </row>
    <row r="357" spans="1:14" s="53" customFormat="1" ht="15" customHeight="1">
      <c r="A357" s="53" t="s">
        <v>435</v>
      </c>
      <c r="B357" s="53" t="s">
        <v>436</v>
      </c>
      <c r="C357" s="53" t="s">
        <v>39</v>
      </c>
      <c r="D357" s="53" t="s">
        <v>437</v>
      </c>
      <c r="E357" s="54">
        <f>[12]Provisional!M385</f>
        <v>6.5807982941429994</v>
      </c>
      <c r="F357" s="54">
        <f>[12]Provisional!N385</f>
        <v>5.7192425954499999</v>
      </c>
      <c r="G357" s="54">
        <f>[12]Provisional!O385</f>
        <v>5.0723537550769997</v>
      </c>
      <c r="H357" s="54">
        <f>[12]Provisional!P385</f>
        <v>4.7341093756439996</v>
      </c>
      <c r="I357" s="54">
        <f>[12]Provisional!Q385</f>
        <v>4.3592529275540004</v>
      </c>
      <c r="J357" s="103">
        <f>'[12]Published CSP'!AN385</f>
        <v>0</v>
      </c>
      <c r="K357" s="103">
        <f>'[12]Published CSP'!AO385</f>
        <v>0</v>
      </c>
      <c r="L357" s="103">
        <f>'[12]Published CSP'!AP385+'[12]NHB savings'!I372</f>
        <v>0</v>
      </c>
      <c r="M357" s="103">
        <f>'[12]Published CSP'!AQ385+'[12]NHB savings'!J372</f>
        <v>0</v>
      </c>
      <c r="N357" s="103">
        <f>'[12]Published CSP'!AR385+'[12]NHB savings'!K372</f>
        <v>0</v>
      </c>
    </row>
    <row r="358" spans="1:14" s="53" customFormat="1" ht="15" customHeight="1">
      <c r="A358" s="53" t="s">
        <v>468</v>
      </c>
      <c r="B358" s="53" t="s">
        <v>469</v>
      </c>
      <c r="C358" s="53" t="s">
        <v>39</v>
      </c>
      <c r="D358" s="53" t="s">
        <v>470</v>
      </c>
      <c r="E358" s="54">
        <f>[12]Provisional!M386</f>
        <v>3.4831425254719997</v>
      </c>
      <c r="F358" s="54">
        <f>[12]Provisional!N386</f>
        <v>2.5975354184400001</v>
      </c>
      <c r="G358" s="54">
        <f>[12]Provisional!O386</f>
        <v>1.931113726233</v>
      </c>
      <c r="H358" s="54">
        <f>[12]Provisional!P386</f>
        <v>1.930374058378</v>
      </c>
      <c r="I358" s="54">
        <f>[12]Provisional!Q386</f>
        <v>1.1849734661490001</v>
      </c>
      <c r="J358" s="103">
        <f>'[12]Published CSP'!AN386</f>
        <v>0</v>
      </c>
      <c r="K358" s="103">
        <f>'[12]Published CSP'!AO386</f>
        <v>0</v>
      </c>
      <c r="L358" s="103">
        <f>'[12]Published CSP'!AP386+'[12]NHB savings'!I373</f>
        <v>0</v>
      </c>
      <c r="M358" s="103">
        <f>'[12]Published CSP'!AQ386+'[12]NHB savings'!J373</f>
        <v>0</v>
      </c>
      <c r="N358" s="103">
        <f>'[12]Published CSP'!AR386+'[12]NHB savings'!K373</f>
        <v>0</v>
      </c>
    </row>
    <row r="359" spans="1:14" s="53" customFormat="1" ht="15" customHeight="1">
      <c r="A359" s="53" t="s">
        <v>1095</v>
      </c>
      <c r="B359" s="53" t="s">
        <v>1096</v>
      </c>
      <c r="C359" s="53" t="s">
        <v>39</v>
      </c>
      <c r="D359" s="53" t="s">
        <v>1097</v>
      </c>
      <c r="E359" s="54">
        <f>[12]Provisional!M387</f>
        <v>5.0727572885149996</v>
      </c>
      <c r="F359" s="54">
        <f>[12]Provisional!N387</f>
        <v>3.9157438850880002</v>
      </c>
      <c r="G359" s="54">
        <f>[12]Provisional!O387</f>
        <v>3.0453184887680003</v>
      </c>
      <c r="H359" s="54">
        <f>[12]Provisional!P387</f>
        <v>2.846313337462</v>
      </c>
      <c r="I359" s="54">
        <f>[12]Provisional!Q387</f>
        <v>2.0725646349460001</v>
      </c>
      <c r="J359" s="103">
        <f>'[12]Published CSP'!AN387</f>
        <v>3.9528063917873293E-2</v>
      </c>
      <c r="K359" s="103">
        <f>'[12]Published CSP'!AO387</f>
        <v>0.20529091260572907</v>
      </c>
      <c r="L359" s="103">
        <f>'[12]Published CSP'!AP387+'[12]NHB savings'!I374</f>
        <v>0.16576284868785576</v>
      </c>
      <c r="M359" s="103">
        <f>'[12]Published CSP'!AQ387+'[12]NHB savings'!J374</f>
        <v>0.1275098836060429</v>
      </c>
      <c r="N359" s="103">
        <f>'[12]Published CSP'!AR387+'[12]NHB savings'!K374</f>
        <v>0.16576284868785576</v>
      </c>
    </row>
    <row r="360" spans="1:14" s="53" customFormat="1" ht="15" customHeight="1">
      <c r="A360" s="53" t="s">
        <v>318</v>
      </c>
      <c r="B360" s="53" t="s">
        <v>319</v>
      </c>
      <c r="C360" s="53" t="s">
        <v>39</v>
      </c>
      <c r="D360" s="53" t="s">
        <v>320</v>
      </c>
      <c r="E360" s="54">
        <f>[12]Provisional!M388</f>
        <v>3.9697925125819999</v>
      </c>
      <c r="F360" s="54">
        <f>[12]Provisional!N388</f>
        <v>3.4538417454659998</v>
      </c>
      <c r="G360" s="54">
        <f>[12]Provisional!O388</f>
        <v>3.0664453176080002</v>
      </c>
      <c r="H360" s="54">
        <f>[12]Provisional!P388</f>
        <v>2.8638810347890002</v>
      </c>
      <c r="I360" s="54">
        <f>[12]Provisional!Q388</f>
        <v>2.6393898114659997</v>
      </c>
      <c r="J360" s="103">
        <f>'[12]Published CSP'!AN388</f>
        <v>0</v>
      </c>
      <c r="K360" s="103">
        <f>'[12]Published CSP'!AO388</f>
        <v>0</v>
      </c>
      <c r="L360" s="103">
        <f>'[12]Published CSP'!AP388+'[12]NHB savings'!I375</f>
        <v>0</v>
      </c>
      <c r="M360" s="103">
        <f>'[12]Published CSP'!AQ388+'[12]NHB savings'!J375</f>
        <v>0</v>
      </c>
      <c r="N360" s="103">
        <f>'[12]Published CSP'!AR388+'[12]NHB savings'!K375</f>
        <v>0</v>
      </c>
    </row>
    <row r="361" spans="1:14" s="53" customFormat="1" ht="15" customHeight="1">
      <c r="A361" s="53" t="s">
        <v>150</v>
      </c>
      <c r="B361" s="53" t="s">
        <v>151</v>
      </c>
      <c r="C361" s="53" t="s">
        <v>39</v>
      </c>
      <c r="D361" s="53" t="s">
        <v>152</v>
      </c>
      <c r="E361" s="54">
        <f>[12]Provisional!M389</f>
        <v>4.8948909036090003</v>
      </c>
      <c r="F361" s="54">
        <f>[12]Provisional!N389</f>
        <v>3.971011433068</v>
      </c>
      <c r="G361" s="54">
        <f>[12]Provisional!O389</f>
        <v>3.276351968777</v>
      </c>
      <c r="H361" s="54">
        <f>[12]Provisional!P389</f>
        <v>2.9100533508530004</v>
      </c>
      <c r="I361" s="54">
        <f>[12]Provisional!Q389</f>
        <v>2.5029756230449998</v>
      </c>
      <c r="J361" s="103">
        <f>'[12]Published CSP'!AN389</f>
        <v>0</v>
      </c>
      <c r="K361" s="103">
        <f>'[12]Published CSP'!AO389</f>
        <v>0</v>
      </c>
      <c r="L361" s="103">
        <f>'[12]Published CSP'!AP389+'[12]NHB savings'!I376</f>
        <v>0</v>
      </c>
      <c r="M361" s="103">
        <f>'[12]Published CSP'!AQ389+'[12]NHB savings'!J376</f>
        <v>0</v>
      </c>
      <c r="N361" s="103">
        <f>'[12]Published CSP'!AR389+'[12]NHB savings'!K376</f>
        <v>0</v>
      </c>
    </row>
    <row r="362" spans="1:14" s="53" customFormat="1" ht="15" customHeight="1">
      <c r="A362" s="53" t="s">
        <v>936</v>
      </c>
      <c r="B362" s="53" t="s">
        <v>937</v>
      </c>
      <c r="C362" s="53" t="s">
        <v>726</v>
      </c>
      <c r="D362" s="53" t="s">
        <v>938</v>
      </c>
      <c r="E362" s="54">
        <f>[12]Provisional!M390</f>
        <v>33.534843543019001</v>
      </c>
      <c r="F362" s="54">
        <f>[12]Provisional!N390</f>
        <v>26.094750398473998</v>
      </c>
      <c r="G362" s="54">
        <f>[12]Provisional!O390</f>
        <v>20.600098891465997</v>
      </c>
      <c r="H362" s="54">
        <f>[12]Provisional!P390</f>
        <v>17.567586301776</v>
      </c>
      <c r="I362" s="54">
        <f>[12]Provisional!Q390</f>
        <v>14.561780720948001</v>
      </c>
      <c r="J362" s="103">
        <f>'[12]Published CSP'!AN390</f>
        <v>0</v>
      </c>
      <c r="K362" s="103">
        <f>'[12]Published CSP'!AO390</f>
        <v>0</v>
      </c>
      <c r="L362" s="103">
        <f>'[12]Published CSP'!AP390+'[12]NHB savings'!I377</f>
        <v>0</v>
      </c>
      <c r="M362" s="103">
        <f>'[12]Published CSP'!AQ390+'[12]NHB savings'!J377</f>
        <v>0</v>
      </c>
      <c r="N362" s="103">
        <f>'[12]Published CSP'!AR390+'[12]NHB savings'!K377</f>
        <v>0</v>
      </c>
    </row>
    <row r="363" spans="1:14" s="53" customFormat="1" ht="15" customHeight="1">
      <c r="A363" s="53" t="s">
        <v>1056</v>
      </c>
      <c r="B363" s="53" t="s">
        <v>1057</v>
      </c>
      <c r="C363" s="53" t="s">
        <v>39</v>
      </c>
      <c r="D363" s="53" t="s">
        <v>1058</v>
      </c>
      <c r="E363" s="54">
        <f>[12]Provisional!M391</f>
        <v>2.6228734660850002</v>
      </c>
      <c r="F363" s="54">
        <f>[12]Provisional!N391</f>
        <v>2.1315852686079997</v>
      </c>
      <c r="G363" s="54">
        <f>[12]Provisional!O391</f>
        <v>1.7622570489859999</v>
      </c>
      <c r="H363" s="54">
        <f>[12]Provisional!P391</f>
        <v>1.588485562355</v>
      </c>
      <c r="I363" s="54">
        <f>[12]Provisional!Q391</f>
        <v>1.351611130569</v>
      </c>
      <c r="J363" s="103">
        <f>'[12]Published CSP'!AN391</f>
        <v>8.8859931393869829E-2</v>
      </c>
      <c r="K363" s="103">
        <f>'[12]Published CSP'!AO391</f>
        <v>0.46149835336816275</v>
      </c>
      <c r="L363" s="103">
        <f>'[12]Published CSP'!AP391+'[12]NHB savings'!I378</f>
        <v>0.37263842197429287</v>
      </c>
      <c r="M363" s="103">
        <f>'[12]Published CSP'!AQ391+'[12]NHB savings'!J378</f>
        <v>0.28664493998022528</v>
      </c>
      <c r="N363" s="103">
        <f>'[12]Published CSP'!AR391+'[12]NHB savings'!K378</f>
        <v>0.37263842197429287</v>
      </c>
    </row>
    <row r="364" spans="1:14" s="53" customFormat="1" ht="15" customHeight="1">
      <c r="A364" s="53" t="s">
        <v>1074</v>
      </c>
      <c r="B364" s="53" t="s">
        <v>1075</v>
      </c>
      <c r="C364" s="53" t="s">
        <v>39</v>
      </c>
      <c r="D364" s="53" t="s">
        <v>1076</v>
      </c>
      <c r="E364" s="54">
        <f>[12]Provisional!M392</f>
        <v>4.6972264941589996</v>
      </c>
      <c r="F364" s="54">
        <f>[12]Provisional!N392</f>
        <v>3.964711012959</v>
      </c>
      <c r="G364" s="54">
        <f>[12]Provisional!O392</f>
        <v>3.4143582734390003</v>
      </c>
      <c r="H364" s="54">
        <f>[12]Provisional!P392</f>
        <v>3.125480024512</v>
      </c>
      <c r="I364" s="54">
        <f>[12]Provisional!Q392</f>
        <v>2.8049250539669996</v>
      </c>
      <c r="J364" s="103">
        <f>'[12]Published CSP'!AN392</f>
        <v>9.2244185966084802E-2</v>
      </c>
      <c r="K364" s="103">
        <f>'[12]Published CSP'!AO392</f>
        <v>0.47907464324321464</v>
      </c>
      <c r="L364" s="103">
        <f>'[12]Published CSP'!AP392+'[12]NHB savings'!I379</f>
        <v>0.38683045727712984</v>
      </c>
      <c r="M364" s="103">
        <f>'[12]Published CSP'!AQ392+'[12]NHB savings'!J379</f>
        <v>0.29756189021317686</v>
      </c>
      <c r="N364" s="103">
        <f>'[12]Published CSP'!AR392+'[12]NHB savings'!K379</f>
        <v>0.38683045727712984</v>
      </c>
    </row>
    <row r="365" spans="1:14" s="53" customFormat="1" ht="15" customHeight="1">
      <c r="A365" s="53" t="s">
        <v>225</v>
      </c>
      <c r="B365" s="53" t="s">
        <v>226</v>
      </c>
      <c r="C365" s="53" t="s">
        <v>39</v>
      </c>
      <c r="D365" s="53" t="s">
        <v>227</v>
      </c>
      <c r="E365" s="54">
        <f>[12]Provisional!M393</f>
        <v>5.464865161184</v>
      </c>
      <c r="F365" s="54">
        <f>[12]Provisional!N393</f>
        <v>4.6092153626570003</v>
      </c>
      <c r="G365" s="54">
        <f>[12]Provisional!O393</f>
        <v>3.9662808035429995</v>
      </c>
      <c r="H365" s="54">
        <f>[12]Provisional!P393</f>
        <v>3.6285902728959996</v>
      </c>
      <c r="I365" s="54">
        <f>[12]Provisional!Q393</f>
        <v>3.25379132585</v>
      </c>
      <c r="J365" s="103">
        <f>'[12]Published CSP'!AN393</f>
        <v>0</v>
      </c>
      <c r="K365" s="103">
        <f>'[12]Published CSP'!AO393</f>
        <v>0</v>
      </c>
      <c r="L365" s="103">
        <f>'[12]Published CSP'!AP393+'[12]NHB savings'!I380</f>
        <v>0</v>
      </c>
      <c r="M365" s="103">
        <f>'[12]Published CSP'!AQ393+'[12]NHB savings'!J380</f>
        <v>0</v>
      </c>
      <c r="N365" s="103">
        <f>'[12]Published CSP'!AR393+'[12]NHB savings'!K380</f>
        <v>0</v>
      </c>
    </row>
    <row r="366" spans="1:14" s="53" customFormat="1" ht="15" customHeight="1">
      <c r="A366" s="53" t="s">
        <v>273</v>
      </c>
      <c r="B366" s="53" t="s">
        <v>274</v>
      </c>
      <c r="C366" s="53" t="s">
        <v>39</v>
      </c>
      <c r="D366" s="53" t="s">
        <v>275</v>
      </c>
      <c r="E366" s="54">
        <f>[12]Provisional!M394</f>
        <v>4.9124143396479996</v>
      </c>
      <c r="F366" s="54">
        <f>[12]Provisional!N394</f>
        <v>4.1536647004939997</v>
      </c>
      <c r="G366" s="54">
        <f>[12]Provisional!O394</f>
        <v>3.583597872535</v>
      </c>
      <c r="H366" s="54">
        <f>[12]Provisional!P394</f>
        <v>3.2843595746740002</v>
      </c>
      <c r="I366" s="54">
        <f>[12]Provisional!Q394</f>
        <v>2.9523040687170004</v>
      </c>
      <c r="J366" s="103">
        <f>'[12]Published CSP'!AN394</f>
        <v>9.0751463886061992E-2</v>
      </c>
      <c r="K366" s="103">
        <f>'[12]Published CSP'!AO394</f>
        <v>0.47132211889212844</v>
      </c>
      <c r="L366" s="103">
        <f>'[12]Published CSP'!AP394+'[12]NHB savings'!I381</f>
        <v>0.38057065500606652</v>
      </c>
      <c r="M366" s="103">
        <f>'[12]Published CSP'!AQ394+'[12]NHB savings'!J381</f>
        <v>0.29274665769697422</v>
      </c>
      <c r="N366" s="103">
        <f>'[12]Published CSP'!AR394+'[12]NHB savings'!K381</f>
        <v>0.38057065500606652</v>
      </c>
    </row>
    <row r="367" spans="1:14" s="53" customFormat="1" ht="15" customHeight="1">
      <c r="A367" s="53" t="s">
        <v>523</v>
      </c>
      <c r="B367" s="53" t="s">
        <v>524</v>
      </c>
      <c r="C367" s="53" t="s">
        <v>512</v>
      </c>
      <c r="D367" s="53" t="s">
        <v>525</v>
      </c>
      <c r="E367" s="54">
        <f>[12]Provisional!M395</f>
        <v>61.943468096314994</v>
      </c>
      <c r="F367" s="54">
        <f>[12]Provisional!N395</f>
        <v>58.665444571508999</v>
      </c>
      <c r="G367" s="54">
        <f>[12]Provisional!O395</f>
        <v>54.703243135160001</v>
      </c>
      <c r="H367" s="54">
        <f>[12]Provisional!P395</f>
        <v>53.097048572039995</v>
      </c>
      <c r="I367" s="54">
        <f>[12]Provisional!Q395</f>
        <v>52.528032284055996</v>
      </c>
      <c r="J367" s="103">
        <f>'[12]Published CSP'!AN395</f>
        <v>0</v>
      </c>
      <c r="K367" s="103">
        <f>'[12]Published CSP'!AO395</f>
        <v>0</v>
      </c>
      <c r="L367" s="103">
        <f>'[12]Published CSP'!AP395+'[12]NHB savings'!I382</f>
        <v>0</v>
      </c>
      <c r="M367" s="103">
        <f>'[12]Published CSP'!AQ395+'[12]NHB savings'!J382</f>
        <v>0</v>
      </c>
      <c r="N367" s="103">
        <f>'[12]Published CSP'!AR395+'[12]NHB savings'!K382</f>
        <v>0</v>
      </c>
    </row>
    <row r="368" spans="1:14" s="53" customFormat="1" ht="15" customHeight="1">
      <c r="A368" s="53" t="s">
        <v>375</v>
      </c>
      <c r="B368" s="53" t="s">
        <v>376</v>
      </c>
      <c r="C368" s="53" t="s">
        <v>39</v>
      </c>
      <c r="D368" s="53" t="s">
        <v>377</v>
      </c>
      <c r="E368" s="54">
        <f>[12]Provisional!M396</f>
        <v>3.5283820310120002</v>
      </c>
      <c r="F368" s="54">
        <f>[12]Provisional!N396</f>
        <v>3.0214929034120002</v>
      </c>
      <c r="G368" s="54">
        <f>[12]Provisional!O396</f>
        <v>2.64074164654</v>
      </c>
      <c r="H368" s="54">
        <f>[12]Provisional!P396</f>
        <v>2.4411517400269998</v>
      </c>
      <c r="I368" s="54">
        <f>[12]Provisional!Q396</f>
        <v>2.2197730082340001</v>
      </c>
      <c r="J368" s="103">
        <f>'[12]Published CSP'!AN396</f>
        <v>2.4294041584600638E-2</v>
      </c>
      <c r="K368" s="103">
        <f>'[12]Published CSP'!AO396</f>
        <v>0.1261722804877646</v>
      </c>
      <c r="L368" s="103">
        <f>'[12]Published CSP'!AP396+'[12]NHB savings'!I383</f>
        <v>0.10187823890316397</v>
      </c>
      <c r="M368" s="103">
        <f>'[12]Published CSP'!AQ396+'[12]NHB savings'!J383</f>
        <v>7.8367876079356913E-2</v>
      </c>
      <c r="N368" s="103">
        <f>'[12]Published CSP'!AR396+'[12]NHB savings'!K383</f>
        <v>0.10187823890316397</v>
      </c>
    </row>
    <row r="369" spans="1:14" s="53" customFormat="1" ht="15" customHeight="1">
      <c r="A369" s="53" t="s">
        <v>387</v>
      </c>
      <c r="B369" s="53" t="s">
        <v>388</v>
      </c>
      <c r="C369" s="53" t="s">
        <v>39</v>
      </c>
      <c r="D369" s="53" t="s">
        <v>389</v>
      </c>
      <c r="E369" s="54">
        <f>[12]Provisional!M397</f>
        <v>1.9318780451219999</v>
      </c>
      <c r="F369" s="54">
        <f>[12]Provisional!N397</f>
        <v>1.651014077845</v>
      </c>
      <c r="G369" s="54">
        <f>[12]Provisional!O397</f>
        <v>1.44005157689</v>
      </c>
      <c r="H369" s="54">
        <f>[12]Provisional!P397</f>
        <v>1.3294942686040001</v>
      </c>
      <c r="I369" s="54">
        <f>[12]Provisional!Q397</f>
        <v>1.206878379523</v>
      </c>
      <c r="J369" s="103">
        <f>'[12]Published CSP'!AN397</f>
        <v>4.0903224484256366E-2</v>
      </c>
      <c r="K369" s="103">
        <f>'[12]Published CSP'!AO397</f>
        <v>0.21243287554726695</v>
      </c>
      <c r="L369" s="103">
        <f>'[12]Published CSP'!AP397+'[12]NHB savings'!I384</f>
        <v>0.1715296510630106</v>
      </c>
      <c r="M369" s="103">
        <f>'[12]Published CSP'!AQ397+'[12]NHB savings'!J384</f>
        <v>0.13194588543308505</v>
      </c>
      <c r="N369" s="103">
        <f>'[12]Published CSP'!AR397+'[12]NHB savings'!K384</f>
        <v>0.1715296510630106</v>
      </c>
    </row>
    <row r="370" spans="1:14" s="53" customFormat="1" ht="15" customHeight="1">
      <c r="A370" s="53" t="s">
        <v>762</v>
      </c>
      <c r="B370" s="53" t="s">
        <v>763</v>
      </c>
      <c r="C370" s="53" t="s">
        <v>730</v>
      </c>
      <c r="D370" s="53" t="s">
        <v>764</v>
      </c>
      <c r="E370" s="54">
        <f>[12]Provisional!M398</f>
        <v>157.320748456183</v>
      </c>
      <c r="F370" s="54">
        <f>[12]Provisional!N398</f>
        <v>125.614422868811</v>
      </c>
      <c r="G370" s="54">
        <f>[12]Provisional!O398</f>
        <v>101.70809823208799</v>
      </c>
      <c r="H370" s="54">
        <f>[12]Provisional!P398</f>
        <v>88.518856602566999</v>
      </c>
      <c r="I370" s="54">
        <f>[12]Provisional!Q398</f>
        <v>76.53434025199401</v>
      </c>
      <c r="J370" s="103">
        <f>'[12]Published CSP'!AN398</f>
        <v>0</v>
      </c>
      <c r="K370" s="103">
        <f>'[12]Published CSP'!AO398</f>
        <v>0</v>
      </c>
      <c r="L370" s="103">
        <f>'[12]Published CSP'!AP398+'[12]NHB savings'!I385</f>
        <v>0</v>
      </c>
      <c r="M370" s="103">
        <f>'[12]Published CSP'!AQ398+'[12]NHB savings'!J385</f>
        <v>0</v>
      </c>
      <c r="N370" s="103">
        <f>'[12]Published CSP'!AR398+'[12]NHB savings'!K385</f>
        <v>0</v>
      </c>
    </row>
    <row r="371" spans="1:14" s="53" customFormat="1" ht="15" customHeight="1">
      <c r="A371" s="53" t="s">
        <v>526</v>
      </c>
      <c r="B371" s="53" t="s">
        <v>527</v>
      </c>
      <c r="C371" s="53" t="s">
        <v>512</v>
      </c>
      <c r="D371" s="53" t="s">
        <v>528</v>
      </c>
      <c r="E371" s="54">
        <f>[12]Provisional!M399</f>
        <v>45.849531066388003</v>
      </c>
      <c r="F371" s="54">
        <f>[12]Provisional!N399</f>
        <v>43.134799424976002</v>
      </c>
      <c r="G371" s="54">
        <f>[12]Provisional!O399</f>
        <v>39.851268824217001</v>
      </c>
      <c r="H371" s="54">
        <f>[12]Provisional!P399</f>
        <v>38.513032802030999</v>
      </c>
      <c r="I371" s="54">
        <f>[12]Provisional!Q399</f>
        <v>38.030339432867002</v>
      </c>
      <c r="J371" s="103">
        <f>'[12]Published CSP'!AN399</f>
        <v>0</v>
      </c>
      <c r="K371" s="103">
        <f>'[12]Published CSP'!AO399</f>
        <v>0</v>
      </c>
      <c r="L371" s="103">
        <f>'[12]Published CSP'!AP399+'[12]NHB savings'!I386</f>
        <v>0</v>
      </c>
      <c r="M371" s="103">
        <f>'[12]Published CSP'!AQ399+'[12]NHB savings'!J386</f>
        <v>0</v>
      </c>
      <c r="N371" s="103">
        <f>'[12]Published CSP'!AR399+'[12]NHB savings'!K386</f>
        <v>0</v>
      </c>
    </row>
    <row r="372" spans="1:14" s="53" customFormat="1" ht="15" customHeight="1">
      <c r="A372" s="53" t="s">
        <v>661</v>
      </c>
      <c r="B372" s="53" t="s">
        <v>662</v>
      </c>
      <c r="C372" s="53" t="s">
        <v>1352</v>
      </c>
      <c r="D372" s="53" t="s">
        <v>663</v>
      </c>
      <c r="E372" s="54">
        <f>[12]Provisional!M400</f>
        <v>154.11065587198399</v>
      </c>
      <c r="F372" s="54">
        <f>[12]Provisional!N400</f>
        <v>140.567887932384</v>
      </c>
      <c r="G372" s="54">
        <f>[12]Provisional!O400</f>
        <v>130.57105719284601</v>
      </c>
      <c r="H372" s="54">
        <f>[12]Provisional!P400</f>
        <v>125.21879780841499</v>
      </c>
      <c r="I372" s="54">
        <f>[12]Provisional!Q400</f>
        <v>119.85554099720599</v>
      </c>
      <c r="J372" s="103">
        <f>'[12]Published CSP'!AN400</f>
        <v>0</v>
      </c>
      <c r="K372" s="103">
        <f>'[12]Published CSP'!AO400</f>
        <v>0</v>
      </c>
      <c r="L372" s="103">
        <f>'[12]Published CSP'!AP400+'[12]NHB savings'!I387</f>
        <v>0</v>
      </c>
      <c r="M372" s="103">
        <f>'[12]Published CSP'!AQ400+'[12]NHB savings'!J387</f>
        <v>0</v>
      </c>
      <c r="N372" s="103">
        <f>'[12]Published CSP'!AR400+'[12]NHB savings'!K387</f>
        <v>0</v>
      </c>
    </row>
    <row r="373" spans="1:14" s="53" customFormat="1" ht="15" customHeight="1">
      <c r="A373" s="53" t="s">
        <v>1077</v>
      </c>
      <c r="B373" s="53" t="s">
        <v>1078</v>
      </c>
      <c r="C373" s="53" t="s">
        <v>39</v>
      </c>
      <c r="D373" s="53" t="s">
        <v>1079</v>
      </c>
      <c r="E373" s="54">
        <f>[12]Provisional!M401</f>
        <v>3.2752058316859998</v>
      </c>
      <c r="F373" s="54">
        <f>[12]Provisional!N401</f>
        <v>2.6086387237239999</v>
      </c>
      <c r="G373" s="54">
        <f>[12]Provisional!O401</f>
        <v>2.107409168637</v>
      </c>
      <c r="H373" s="54">
        <f>[12]Provisional!P401</f>
        <v>1.96562602591</v>
      </c>
      <c r="I373" s="54">
        <f>[12]Provisional!Q401</f>
        <v>1.549056444726</v>
      </c>
      <c r="J373" s="103">
        <f>'[12]Published CSP'!AN401</f>
        <v>0</v>
      </c>
      <c r="K373" s="103">
        <f>'[12]Published CSP'!AO401</f>
        <v>0</v>
      </c>
      <c r="L373" s="103">
        <f>'[12]Published CSP'!AP401+'[12]NHB savings'!I388</f>
        <v>0</v>
      </c>
      <c r="M373" s="103">
        <f>'[12]Published CSP'!AQ401+'[12]NHB savings'!J388</f>
        <v>0</v>
      </c>
      <c r="N373" s="103">
        <f>'[12]Published CSP'!AR401+'[12]NHB savings'!K388</f>
        <v>0</v>
      </c>
    </row>
    <row r="374" spans="1:14" s="53" customFormat="1" ht="15" customHeight="1">
      <c r="A374" s="53" t="s">
        <v>557</v>
      </c>
      <c r="B374" s="53" t="s">
        <v>558</v>
      </c>
      <c r="C374" s="53" t="s">
        <v>531</v>
      </c>
      <c r="D374" s="53" t="s">
        <v>559</v>
      </c>
      <c r="E374" s="54">
        <f>[12]Provisional!M402</f>
        <v>123.25199324769301</v>
      </c>
      <c r="F374" s="54">
        <f>[12]Provisional!N402</f>
        <v>108.59322070082099</v>
      </c>
      <c r="G374" s="54">
        <f>[12]Provisional!O402</f>
        <v>97.831665221880996</v>
      </c>
      <c r="H374" s="54">
        <f>[12]Provisional!P402</f>
        <v>91.917681901652003</v>
      </c>
      <c r="I374" s="54">
        <f>[12]Provisional!Q402</f>
        <v>86.234559179618998</v>
      </c>
      <c r="J374" s="103">
        <f>'[12]Published CSP'!AN402</f>
        <v>0</v>
      </c>
      <c r="K374" s="103">
        <f>'[12]Published CSP'!AO402</f>
        <v>0</v>
      </c>
      <c r="L374" s="103">
        <f>'[12]Published CSP'!AP402+'[12]NHB savings'!I389</f>
        <v>0</v>
      </c>
      <c r="M374" s="103">
        <f>'[12]Published CSP'!AQ402+'[12]NHB savings'!J389</f>
        <v>0</v>
      </c>
      <c r="N374" s="103">
        <f>'[12]Published CSP'!AR402+'[12]NHB savings'!K389</f>
        <v>0</v>
      </c>
    </row>
    <row r="375" spans="1:14" s="53" customFormat="1" ht="15" customHeight="1">
      <c r="A375" s="53" t="s">
        <v>1038</v>
      </c>
      <c r="B375" s="53" t="s">
        <v>1039</v>
      </c>
      <c r="C375" s="53" t="s">
        <v>726</v>
      </c>
      <c r="D375" s="53" t="s">
        <v>1040</v>
      </c>
      <c r="E375" s="54">
        <f>[12]Provisional!M403</f>
        <v>108.55219807197399</v>
      </c>
      <c r="F375" s="54">
        <f>[12]Provisional!N403</f>
        <v>87.705226814116998</v>
      </c>
      <c r="G375" s="54">
        <f>[12]Provisional!O403</f>
        <v>72.348949062559996</v>
      </c>
      <c r="H375" s="54">
        <f>[12]Provisional!P403</f>
        <v>63.846665744636994</v>
      </c>
      <c r="I375" s="54">
        <f>[12]Provisional!Q403</f>
        <v>55.548219485479002</v>
      </c>
      <c r="J375" s="103">
        <f>'[12]Published CSP'!AN403</f>
        <v>0.63455819637987598</v>
      </c>
      <c r="K375" s="103">
        <f>'[12]Published CSP'!AO403</f>
        <v>3.2956086973277432</v>
      </c>
      <c r="L375" s="103">
        <f>'[12]Published CSP'!AP403+'[12]NHB savings'!I390</f>
        <v>2.6610505009478675</v>
      </c>
      <c r="M375" s="103">
        <f>'[12]Published CSP'!AQ403+'[12]NHB savings'!J390</f>
        <v>2.0469619238060517</v>
      </c>
      <c r="N375" s="103">
        <f>'[12]Published CSP'!AR403+'[12]NHB savings'!K390</f>
        <v>2.6610505009478675</v>
      </c>
    </row>
    <row r="376" spans="1:14" s="53" customFormat="1" ht="15" customHeight="1">
      <c r="A376" s="53" t="s">
        <v>105</v>
      </c>
      <c r="B376" s="53" t="s">
        <v>106</v>
      </c>
      <c r="C376" s="53" t="s">
        <v>39</v>
      </c>
      <c r="D376" s="53" t="s">
        <v>107</v>
      </c>
      <c r="E376" s="54">
        <f>[12]Provisional!M404</f>
        <v>3.8155641745130002</v>
      </c>
      <c r="F376" s="54">
        <f>[12]Provisional!N404</f>
        <v>3.0439143206779997</v>
      </c>
      <c r="G376" s="54">
        <f>[12]Provisional!O404</f>
        <v>2.4635776986939999</v>
      </c>
      <c r="H376" s="54">
        <f>[12]Provisional!P404</f>
        <v>2.1571287246539996</v>
      </c>
      <c r="I376" s="54">
        <f>[12]Provisional!Q404</f>
        <v>1.8164055590059998</v>
      </c>
      <c r="J376" s="103">
        <f>'[12]Published CSP'!AN404</f>
        <v>8.8615675510868661E-3</v>
      </c>
      <c r="K376" s="103">
        <f>'[12]Published CSP'!AO404</f>
        <v>4.602297986209631E-2</v>
      </c>
      <c r="L376" s="103">
        <f>'[12]Published CSP'!AP404+'[12]NHB savings'!I391</f>
        <v>3.7161412311009445E-2</v>
      </c>
      <c r="M376" s="103">
        <f>'[12]Published CSP'!AQ404+'[12]NHB savings'!J391</f>
        <v>2.8585701777699569E-2</v>
      </c>
      <c r="N376" s="103">
        <f>'[12]Published CSP'!AR404+'[12]NHB savings'!K391</f>
        <v>3.7161412311009445E-2</v>
      </c>
    </row>
    <row r="377" spans="1:14" s="53" customFormat="1" ht="15" customHeight="1">
      <c r="A377" s="53" t="s">
        <v>945</v>
      </c>
      <c r="B377" s="53" t="s">
        <v>946</v>
      </c>
      <c r="C377" s="53" t="s">
        <v>726</v>
      </c>
      <c r="D377" s="53" t="s">
        <v>947</v>
      </c>
      <c r="E377" s="54">
        <f>[12]Provisional!M405</f>
        <v>24.890048185929</v>
      </c>
      <c r="F377" s="54">
        <f>[12]Provisional!N405</f>
        <v>19.269360909427999</v>
      </c>
      <c r="G377" s="54">
        <f>[12]Provisional!O405</f>
        <v>15.102902499252</v>
      </c>
      <c r="H377" s="54">
        <f>[12]Provisional!P405</f>
        <v>12.819531123261999</v>
      </c>
      <c r="I377" s="54">
        <f>[12]Provisional!Q405</f>
        <v>10.503479887101999</v>
      </c>
      <c r="J377" s="103">
        <f>'[12]Published CSP'!AN405</f>
        <v>0</v>
      </c>
      <c r="K377" s="103">
        <f>'[12]Published CSP'!AO405</f>
        <v>0</v>
      </c>
      <c r="L377" s="103">
        <f>'[12]Published CSP'!AP405+'[12]NHB savings'!I392</f>
        <v>0</v>
      </c>
      <c r="M377" s="103">
        <f>'[12]Published CSP'!AQ405+'[12]NHB savings'!J392</f>
        <v>0</v>
      </c>
      <c r="N377" s="103">
        <f>'[12]Published CSP'!AR405+'[12]NHB savings'!K392</f>
        <v>0</v>
      </c>
    </row>
    <row r="378" spans="1:14" s="53" customFormat="1" ht="15" customHeight="1">
      <c r="A378" s="53" t="s">
        <v>572</v>
      </c>
      <c r="B378" s="53" t="s">
        <v>573</v>
      </c>
      <c r="C378" s="53" t="s">
        <v>531</v>
      </c>
      <c r="D378" s="53" t="s">
        <v>574</v>
      </c>
      <c r="E378" s="54">
        <f>[12]Provisional!M406</f>
        <v>141.92335525505501</v>
      </c>
      <c r="F378" s="54">
        <f>[12]Provisional!N406</f>
        <v>125.263411656005</v>
      </c>
      <c r="G378" s="54">
        <f>[12]Provisional!O406</f>
        <v>113.039062596213</v>
      </c>
      <c r="H378" s="54">
        <f>[12]Provisional!P406</f>
        <v>106.317121892724</v>
      </c>
      <c r="I378" s="54">
        <f>[12]Provisional!Q406</f>
        <v>99.878102335051992</v>
      </c>
      <c r="J378" s="103">
        <f>'[12]Published CSP'!AN406</f>
        <v>0</v>
      </c>
      <c r="K378" s="103">
        <f>'[12]Published CSP'!AO406</f>
        <v>0</v>
      </c>
      <c r="L378" s="103">
        <f>'[12]Published CSP'!AP406+'[12]NHB savings'!I393</f>
        <v>0</v>
      </c>
      <c r="M378" s="103">
        <f>'[12]Published CSP'!AQ406+'[12]NHB savings'!J393</f>
        <v>0</v>
      </c>
      <c r="N378" s="103">
        <f>'[12]Published CSP'!AR406+'[12]NHB savings'!K393</f>
        <v>0</v>
      </c>
    </row>
    <row r="379" spans="1:14" s="53" customFormat="1" ht="15" customHeight="1">
      <c r="A379" s="53" t="s">
        <v>471</v>
      </c>
      <c r="B379" s="53" t="s">
        <v>472</v>
      </c>
      <c r="C379" s="53" t="s">
        <v>39</v>
      </c>
      <c r="D379" s="53" t="s">
        <v>473</v>
      </c>
      <c r="E379" s="54">
        <f>[12]Provisional!M407</f>
        <v>3.4206428934380004</v>
      </c>
      <c r="F379" s="54">
        <f>[12]Provisional!N407</f>
        <v>2.5411955517969997</v>
      </c>
      <c r="G379" s="54">
        <f>[12]Provisional!O407</f>
        <v>1.993457667718</v>
      </c>
      <c r="H379" s="54">
        <f>[12]Provisional!P407</f>
        <v>2.0575923769369999</v>
      </c>
      <c r="I379" s="54">
        <f>[12]Provisional!Q407</f>
        <v>1.1394478388220004</v>
      </c>
      <c r="J379" s="103">
        <f>'[12]Published CSP'!AN407</f>
        <v>0</v>
      </c>
      <c r="K379" s="103">
        <f>'[12]Published CSP'!AO407</f>
        <v>0</v>
      </c>
      <c r="L379" s="103">
        <f>'[12]Published CSP'!AP407+'[12]NHB savings'!I394</f>
        <v>0</v>
      </c>
      <c r="M379" s="103">
        <f>'[12]Published CSP'!AQ407+'[12]NHB savings'!J394</f>
        <v>0</v>
      </c>
      <c r="N379" s="103">
        <f>'[12]Published CSP'!AR407+'[12]NHB savings'!K394</f>
        <v>0</v>
      </c>
    </row>
    <row r="380" spans="1:14" s="53" customFormat="1" ht="15" customHeight="1">
      <c r="A380" s="53" t="s">
        <v>948</v>
      </c>
      <c r="B380" s="53" t="s">
        <v>949</v>
      </c>
      <c r="C380" s="53" t="s">
        <v>726</v>
      </c>
      <c r="D380" s="53" t="s">
        <v>950</v>
      </c>
      <c r="E380" s="54">
        <f>[12]Provisional!M408</f>
        <v>26.722062959306999</v>
      </c>
      <c r="F380" s="54">
        <f>[12]Provisional!N408</f>
        <v>19.069046949643003</v>
      </c>
      <c r="G380" s="54">
        <f>[12]Provisional!O408</f>
        <v>13.345068793259999</v>
      </c>
      <c r="H380" s="54">
        <f>[12]Provisional!P408</f>
        <v>13.611761180482</v>
      </c>
      <c r="I380" s="54">
        <f>[12]Provisional!Q408</f>
        <v>6.9578326472779999</v>
      </c>
      <c r="J380" s="103">
        <f>'[12]Published CSP'!AN408</f>
        <v>0</v>
      </c>
      <c r="K380" s="103">
        <f>'[12]Published CSP'!AO408</f>
        <v>0</v>
      </c>
      <c r="L380" s="103">
        <f>'[12]Published CSP'!AP408+'[12]NHB savings'!I395</f>
        <v>0</v>
      </c>
      <c r="M380" s="103">
        <f>'[12]Published CSP'!AQ408+'[12]NHB savings'!J395</f>
        <v>0</v>
      </c>
      <c r="N380" s="103">
        <f>'[12]Published CSP'!AR408+'[12]NHB savings'!K395</f>
        <v>0</v>
      </c>
    </row>
    <row r="381" spans="1:14" s="53" customFormat="1" ht="15" customHeight="1">
      <c r="A381" s="53" t="s">
        <v>608</v>
      </c>
      <c r="B381" s="53" t="s">
        <v>3</v>
      </c>
      <c r="C381" s="53" t="s">
        <v>531</v>
      </c>
      <c r="D381" s="53" t="s">
        <v>4</v>
      </c>
      <c r="E381" s="54">
        <f>[12]Provisional!M409</f>
        <v>137.38981634190199</v>
      </c>
      <c r="F381" s="54">
        <f>[12]Provisional!N409</f>
        <v>123.200313284277</v>
      </c>
      <c r="G381" s="54">
        <f>[12]Provisional!O409</f>
        <v>112.797539791435</v>
      </c>
      <c r="H381" s="54">
        <f>[12]Provisional!P409</f>
        <v>107.097034851014</v>
      </c>
      <c r="I381" s="54">
        <f>[12]Provisional!Q409</f>
        <v>101.654858663385</v>
      </c>
      <c r="J381" s="103">
        <f>'[12]Published CSP'!AN409</f>
        <v>0</v>
      </c>
      <c r="K381" s="103">
        <f>'[12]Published CSP'!AO409</f>
        <v>0</v>
      </c>
      <c r="L381" s="103">
        <f>'[12]Published CSP'!AP409+'[12]NHB savings'!I396</f>
        <v>0</v>
      </c>
      <c r="M381" s="103">
        <f>'[12]Published CSP'!AQ409+'[12]NHB savings'!J396</f>
        <v>0</v>
      </c>
      <c r="N381" s="103">
        <f>'[12]Published CSP'!AR409+'[12]NHB savings'!K396</f>
        <v>0</v>
      </c>
    </row>
    <row r="382" spans="1:14" s="53" customFormat="1" ht="15" customHeight="1">
      <c r="A382" s="53" t="s">
        <v>114</v>
      </c>
      <c r="B382" s="53" t="s">
        <v>115</v>
      </c>
      <c r="C382" s="53" t="s">
        <v>39</v>
      </c>
      <c r="D382" s="53" t="s">
        <v>116</v>
      </c>
      <c r="E382" s="54">
        <f>[12]Provisional!M410</f>
        <v>4.2870353494279998</v>
      </c>
      <c r="F382" s="54">
        <f>[12]Provisional!N410</f>
        <v>3.6066251323990004</v>
      </c>
      <c r="G382" s="54">
        <f>[12]Provisional!O410</f>
        <v>3.0953512914469998</v>
      </c>
      <c r="H382" s="54">
        <f>[12]Provisional!P410</f>
        <v>2.826768717597</v>
      </c>
      <c r="I382" s="54">
        <f>[12]Provisional!Q410</f>
        <v>2.528655597722</v>
      </c>
      <c r="J382" s="103">
        <f>'[12]Published CSP'!AN410</f>
        <v>0</v>
      </c>
      <c r="K382" s="103">
        <f>'[12]Published CSP'!AO410</f>
        <v>0</v>
      </c>
      <c r="L382" s="103">
        <f>'[12]Published CSP'!AP410+'[12]NHB savings'!I397</f>
        <v>0</v>
      </c>
      <c r="M382" s="103">
        <f>'[12]Published CSP'!AQ410+'[12]NHB savings'!J397</f>
        <v>0</v>
      </c>
      <c r="N382" s="103">
        <f>'[12]Published CSP'!AR410+'[12]NHB savings'!K397</f>
        <v>0</v>
      </c>
    </row>
    <row r="383" spans="1:14" s="53" customFormat="1" ht="15" customHeight="1">
      <c r="A383" s="53" t="s">
        <v>1023</v>
      </c>
      <c r="B383" s="53" t="s">
        <v>1024</v>
      </c>
      <c r="C383" s="53" t="s">
        <v>730</v>
      </c>
      <c r="D383" s="53" t="s">
        <v>1025</v>
      </c>
      <c r="E383" s="54">
        <f>[12]Provisional!M411</f>
        <v>115.303689702247</v>
      </c>
      <c r="F383" s="54">
        <f>[12]Provisional!N411</f>
        <v>94.450161756625988</v>
      </c>
      <c r="G383" s="54">
        <f>[12]Provisional!O411</f>
        <v>79.186944929033999</v>
      </c>
      <c r="H383" s="54">
        <f>[12]Provisional!P411</f>
        <v>70.632888380038992</v>
      </c>
      <c r="I383" s="54">
        <f>[12]Provisional!Q411</f>
        <v>62.617671406577998</v>
      </c>
      <c r="J383" s="103">
        <f>'[12]Published CSP'!AN411</f>
        <v>0</v>
      </c>
      <c r="K383" s="103">
        <f>'[12]Published CSP'!AO411</f>
        <v>0</v>
      </c>
      <c r="L383" s="103">
        <f>'[12]Published CSP'!AP411+'[12]NHB savings'!I398</f>
        <v>0</v>
      </c>
      <c r="M383" s="103">
        <f>'[12]Published CSP'!AQ411+'[12]NHB savings'!J398</f>
        <v>0</v>
      </c>
      <c r="N383" s="103">
        <f>'[12]Published CSP'!AR411+'[12]NHB savings'!K398</f>
        <v>0</v>
      </c>
    </row>
    <row r="384" spans="1:14" s="53" customFormat="1" ht="15" customHeight="1">
      <c r="A384" s="53" t="s">
        <v>507</v>
      </c>
      <c r="B384" s="53" t="s">
        <v>508</v>
      </c>
      <c r="C384" s="53" t="s">
        <v>39</v>
      </c>
      <c r="D384" s="53" t="s">
        <v>509</v>
      </c>
      <c r="E384" s="54">
        <f>[12]Provisional!M412</f>
        <v>4.5752504792320003</v>
      </c>
      <c r="F384" s="54">
        <f>[12]Provisional!N412</f>
        <v>3.657556656668</v>
      </c>
      <c r="G384" s="54">
        <f>[12]Provisional!O412</f>
        <v>2.9674120605429999</v>
      </c>
      <c r="H384" s="54">
        <f>[12]Provisional!P412</f>
        <v>2.6030656866109996</v>
      </c>
      <c r="I384" s="54">
        <f>[12]Provisional!Q412</f>
        <v>2.1980014012360001</v>
      </c>
      <c r="J384" s="103">
        <f>'[12]Published CSP'!AN412</f>
        <v>0</v>
      </c>
      <c r="K384" s="103">
        <f>'[12]Published CSP'!AO412</f>
        <v>0</v>
      </c>
      <c r="L384" s="103">
        <f>'[12]Published CSP'!AP412+'[12]NHB savings'!I399</f>
        <v>0</v>
      </c>
      <c r="M384" s="103">
        <f>'[12]Published CSP'!AQ412+'[12]NHB savings'!J399</f>
        <v>0</v>
      </c>
      <c r="N384" s="103">
        <f>'[12]Published CSP'!AR412+'[12]NHB savings'!K399</f>
        <v>0</v>
      </c>
    </row>
    <row r="385" spans="1:14" s="53" customFormat="1" ht="15" customHeight="1">
      <c r="A385" s="53" t="s">
        <v>117</v>
      </c>
      <c r="B385" s="53" t="s">
        <v>118</v>
      </c>
      <c r="C385" s="53" t="s">
        <v>39</v>
      </c>
      <c r="D385" s="53" t="s">
        <v>119</v>
      </c>
      <c r="E385" s="54">
        <f>[12]Provisional!M413</f>
        <v>4.2675118464059993</v>
      </c>
      <c r="F385" s="54">
        <f>[12]Provisional!N413</f>
        <v>3.5686612829430002</v>
      </c>
      <c r="G385" s="54">
        <f>[12]Provisional!O413</f>
        <v>3.0435078720679996</v>
      </c>
      <c r="H385" s="54">
        <f>[12]Provisional!P413</f>
        <v>2.7675612194779999</v>
      </c>
      <c r="I385" s="54">
        <f>[12]Provisional!Q413</f>
        <v>2.4612476931050002</v>
      </c>
      <c r="J385" s="103">
        <f>'[12]Published CSP'!AN413</f>
        <v>1.0556134113034802E-2</v>
      </c>
      <c r="K385" s="103">
        <f>'[12]Published CSP'!AO413</f>
        <v>5.4823793296729144E-2</v>
      </c>
      <c r="L385" s="103">
        <f>'[12]Published CSP'!AP413+'[12]NHB savings'!I400</f>
        <v>4.4267659183694331E-2</v>
      </c>
      <c r="M385" s="103">
        <f>'[12]Published CSP'!AQ413+'[12]NHB savings'!J400</f>
        <v>3.4052045525918721E-2</v>
      </c>
      <c r="N385" s="103">
        <f>'[12]Published CSP'!AR413+'[12]NHB savings'!K400</f>
        <v>4.4267659183694331E-2</v>
      </c>
    </row>
    <row r="386" spans="1:14" s="53" customFormat="1" ht="15" customHeight="1">
      <c r="A386" s="53" t="s">
        <v>303</v>
      </c>
      <c r="B386" s="53" t="s">
        <v>304</v>
      </c>
      <c r="C386" s="53" t="s">
        <v>39</v>
      </c>
      <c r="D386" s="53" t="s">
        <v>305</v>
      </c>
      <c r="E386" s="54">
        <f>[12]Provisional!M414</f>
        <v>5.6068142549599997</v>
      </c>
      <c r="F386" s="54">
        <f>[12]Provisional!N414</f>
        <v>4.5526512816959999</v>
      </c>
      <c r="G386" s="54">
        <f>[12]Provisional!O414</f>
        <v>3.7600494077809996</v>
      </c>
      <c r="H386" s="54">
        <f>[12]Provisional!P414</f>
        <v>3.3421585579589999</v>
      </c>
      <c r="I386" s="54">
        <f>[12]Provisional!Q414</f>
        <v>2.8777644455289999</v>
      </c>
      <c r="J386" s="103">
        <f>'[12]Published CSP'!AN414</f>
        <v>0</v>
      </c>
      <c r="K386" s="103">
        <f>'[12]Published CSP'!AO414</f>
        <v>0</v>
      </c>
      <c r="L386" s="103">
        <f>'[12]Published CSP'!AP414+'[12]NHB savings'!I401</f>
        <v>0</v>
      </c>
      <c r="M386" s="103">
        <f>'[12]Published CSP'!AQ414+'[12]NHB savings'!J401</f>
        <v>0</v>
      </c>
      <c r="N386" s="103">
        <f>'[12]Published CSP'!AR414+'[12]NHB savings'!K401</f>
        <v>0</v>
      </c>
    </row>
    <row r="387" spans="1:14" s="53" customFormat="1" ht="15" customHeight="1">
      <c r="A387" s="53" t="s">
        <v>228</v>
      </c>
      <c r="B387" s="53" t="s">
        <v>229</v>
      </c>
      <c r="C387" s="53" t="s">
        <v>39</v>
      </c>
      <c r="D387" s="53" t="s">
        <v>230</v>
      </c>
      <c r="E387" s="54">
        <f>[12]Provisional!M415</f>
        <v>5.6235899540540002</v>
      </c>
      <c r="F387" s="54">
        <f>[12]Provisional!N415</f>
        <v>4.7513670822440002</v>
      </c>
      <c r="G387" s="54">
        <f>[12]Provisional!O415</f>
        <v>4.0960002810800002</v>
      </c>
      <c r="H387" s="54">
        <f>[12]Provisional!P415</f>
        <v>3.75184530728</v>
      </c>
      <c r="I387" s="54">
        <f>[12]Provisional!Q415</f>
        <v>3.3698954668459997</v>
      </c>
      <c r="J387" s="103">
        <f>'[12]Published CSP'!AN415</f>
        <v>0</v>
      </c>
      <c r="K387" s="103">
        <f>'[12]Published CSP'!AO415</f>
        <v>0</v>
      </c>
      <c r="L387" s="103">
        <f>'[12]Published CSP'!AP415+'[12]NHB savings'!I402</f>
        <v>0</v>
      </c>
      <c r="M387" s="103">
        <f>'[12]Published CSP'!AQ415+'[12]NHB savings'!J402</f>
        <v>0</v>
      </c>
      <c r="N387" s="103">
        <f>'[12]Published CSP'!AR415+'[12]NHB savings'!K402</f>
        <v>0</v>
      </c>
    </row>
    <row r="388" spans="1:14" s="53" customFormat="1" ht="15" customHeight="1">
      <c r="A388" s="53" t="s">
        <v>120</v>
      </c>
      <c r="B388" s="53" t="s">
        <v>121</v>
      </c>
      <c r="C388" s="53" t="s">
        <v>39</v>
      </c>
      <c r="D388" s="53" t="s">
        <v>122</v>
      </c>
      <c r="E388" s="54">
        <f>[12]Provisional!M416</f>
        <v>4.6002615079659996</v>
      </c>
      <c r="F388" s="54">
        <f>[12]Provisional!N416</f>
        <v>3.7811251720009995</v>
      </c>
      <c r="G388" s="54">
        <f>[12]Provisional!O416</f>
        <v>3.1654009403219998</v>
      </c>
      <c r="H388" s="54">
        <f>[12]Provisional!P416</f>
        <v>2.8412905630820005</v>
      </c>
      <c r="I388" s="54">
        <f>[12]Provisional!Q416</f>
        <v>2.4813037360669998</v>
      </c>
      <c r="J388" s="103">
        <f>'[12]Published CSP'!AN416</f>
        <v>0</v>
      </c>
      <c r="K388" s="103">
        <f>'[12]Published CSP'!AO416</f>
        <v>0</v>
      </c>
      <c r="L388" s="103">
        <f>'[12]Published CSP'!AP416+'[12]NHB savings'!I403</f>
        <v>0</v>
      </c>
      <c r="M388" s="103">
        <f>'[12]Published CSP'!AQ416+'[12]NHB savings'!J403</f>
        <v>0</v>
      </c>
      <c r="N388" s="103">
        <f>'[12]Published CSP'!AR416+'[12]NHB savings'!K403</f>
        <v>0</v>
      </c>
    </row>
    <row r="389" spans="1:14" s="53" customFormat="1" ht="15" customHeight="1">
      <c r="A389" s="53" t="s">
        <v>861</v>
      </c>
      <c r="B389" s="53" t="s">
        <v>862</v>
      </c>
      <c r="C389" s="53" t="s">
        <v>726</v>
      </c>
      <c r="D389" s="53" t="s">
        <v>863</v>
      </c>
      <c r="E389" s="54">
        <f>[12]Provisional!M417</f>
        <v>47.090181412090999</v>
      </c>
      <c r="F389" s="54">
        <f>[12]Provisional!N417</f>
        <v>39.194778569133</v>
      </c>
      <c r="G389" s="54">
        <f>[12]Provisional!O417</f>
        <v>33.378419033061</v>
      </c>
      <c r="H389" s="54">
        <f>[12]Provisional!P417</f>
        <v>30.172415966534999</v>
      </c>
      <c r="I389" s="54">
        <f>[12]Provisional!Q417</f>
        <v>27.035873057457003</v>
      </c>
      <c r="J389" s="103">
        <f>'[12]Published CSP'!AN417</f>
        <v>0</v>
      </c>
      <c r="K389" s="103">
        <f>'[12]Published CSP'!AO417</f>
        <v>0</v>
      </c>
      <c r="L389" s="103">
        <f>'[12]Published CSP'!AP417+'[12]NHB savings'!I404</f>
        <v>0</v>
      </c>
      <c r="M389" s="103">
        <f>'[12]Published CSP'!AQ417+'[12]NHB savings'!J404</f>
        <v>0</v>
      </c>
      <c r="N389" s="103">
        <f>'[12]Published CSP'!AR417+'[12]NHB savings'!K404</f>
        <v>0</v>
      </c>
    </row>
  </sheetData>
  <mergeCells count="2">
    <mergeCell ref="J5:N5"/>
    <mergeCell ref="E5:I5"/>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G391"/>
  <sheetViews>
    <sheetView topLeftCell="A34" workbookViewId="0">
      <selection activeCell="I76" sqref="I76"/>
    </sheetView>
  </sheetViews>
  <sheetFormatPr defaultRowHeight="15"/>
  <cols>
    <col min="1" max="1" width="30.77734375" style="5" customWidth="1"/>
    <col min="2" max="4" width="8.88671875" style="1"/>
    <col min="5" max="5" width="30.77734375" style="5" customWidth="1"/>
    <col min="6" max="26" width="10.77734375" style="3" customWidth="1"/>
    <col min="27" max="27" width="8.88671875" style="7"/>
    <col min="28" max="16384" width="8.88671875" style="1"/>
  </cols>
  <sheetData>
    <row r="1" spans="1:33">
      <c r="A1" s="2" t="s">
        <v>15</v>
      </c>
      <c r="E1" s="2" t="s">
        <v>15</v>
      </c>
      <c r="G1" s="154"/>
      <c r="H1" s="154"/>
      <c r="L1" s="4"/>
      <c r="M1" s="4"/>
      <c r="N1" s="4"/>
      <c r="O1" s="4"/>
      <c r="P1" s="4"/>
      <c r="Q1" s="4"/>
      <c r="R1" s="4"/>
      <c r="S1" s="4"/>
      <c r="T1" s="4"/>
      <c r="U1" s="4"/>
      <c r="V1" s="4"/>
      <c r="W1" s="4"/>
      <c r="X1" s="4"/>
      <c r="Y1" s="4"/>
      <c r="Z1" s="4"/>
      <c r="AA1" s="3"/>
      <c r="AB1" s="5"/>
      <c r="AC1" s="5"/>
      <c r="AD1" s="5"/>
      <c r="AE1" s="5"/>
      <c r="AF1" s="5"/>
      <c r="AG1" s="5"/>
    </row>
    <row r="2" spans="1:33" ht="15.75" thickBot="1">
      <c r="A2" s="2"/>
      <c r="E2" s="2"/>
      <c r="F2" s="6"/>
      <c r="G2" s="6"/>
      <c r="H2" s="6"/>
      <c r="I2" s="6"/>
      <c r="J2" s="6"/>
      <c r="K2" s="6"/>
      <c r="L2" s="6"/>
      <c r="M2" s="6"/>
      <c r="N2" s="6"/>
      <c r="O2" s="6"/>
      <c r="P2" s="6"/>
      <c r="Q2" s="6"/>
      <c r="R2" s="6"/>
      <c r="S2" s="6"/>
      <c r="T2" s="6"/>
      <c r="U2" s="6"/>
      <c r="V2" s="6"/>
      <c r="W2" s="6"/>
      <c r="X2" s="6"/>
      <c r="Y2" s="6"/>
      <c r="Z2" s="6"/>
    </row>
    <row r="3" spans="1:33">
      <c r="A3" s="9"/>
      <c r="B3" s="8"/>
      <c r="C3" s="8"/>
      <c r="D3" s="8"/>
      <c r="E3" s="9"/>
      <c r="F3" s="10"/>
      <c r="G3" s="10"/>
      <c r="H3" s="10"/>
      <c r="I3" s="10"/>
      <c r="J3" s="10"/>
      <c r="K3" s="10"/>
      <c r="L3" s="270" t="s">
        <v>16</v>
      </c>
      <c r="M3" s="271"/>
      <c r="N3" s="271"/>
      <c r="O3" s="271"/>
      <c r="P3" s="272"/>
      <c r="Q3" s="270" t="s">
        <v>17</v>
      </c>
      <c r="R3" s="271"/>
      <c r="S3" s="271"/>
      <c r="T3" s="271"/>
      <c r="U3" s="272"/>
      <c r="V3" s="270" t="s">
        <v>18</v>
      </c>
      <c r="W3" s="271"/>
      <c r="X3" s="271"/>
      <c r="Y3" s="271"/>
      <c r="Z3" s="273"/>
      <c r="AA3" s="11"/>
    </row>
    <row r="4" spans="1:33" ht="61.5" customHeight="1" thickBot="1">
      <c r="A4" s="13" t="s">
        <v>22</v>
      </c>
      <c r="B4" s="12" t="s">
        <v>19</v>
      </c>
      <c r="C4" s="12" t="s">
        <v>20</v>
      </c>
      <c r="D4" s="12" t="s">
        <v>21</v>
      </c>
      <c r="E4" s="155" t="s">
        <v>22</v>
      </c>
      <c r="F4" s="156" t="s">
        <v>23</v>
      </c>
      <c r="G4" s="156" t="s">
        <v>24</v>
      </c>
      <c r="H4" s="156" t="s">
        <v>25</v>
      </c>
      <c r="I4" s="156" t="s">
        <v>26</v>
      </c>
      <c r="J4" s="156" t="s">
        <v>27</v>
      </c>
      <c r="K4" s="156" t="s">
        <v>28</v>
      </c>
      <c r="L4" s="157" t="s">
        <v>29</v>
      </c>
      <c r="M4" s="158" t="s">
        <v>30</v>
      </c>
      <c r="N4" s="158" t="s">
        <v>31</v>
      </c>
      <c r="O4" s="158" t="s">
        <v>32</v>
      </c>
      <c r="P4" s="159" t="s">
        <v>33</v>
      </c>
      <c r="Q4" s="157" t="s">
        <v>29</v>
      </c>
      <c r="R4" s="158" t="s">
        <v>30</v>
      </c>
      <c r="S4" s="158" t="s">
        <v>31</v>
      </c>
      <c r="T4" s="158" t="s">
        <v>32</v>
      </c>
      <c r="U4" s="159" t="s">
        <v>33</v>
      </c>
      <c r="V4" s="157" t="s">
        <v>29</v>
      </c>
      <c r="W4" s="158" t="s">
        <v>30</v>
      </c>
      <c r="X4" s="158" t="s">
        <v>31</v>
      </c>
      <c r="Y4" s="158" t="s">
        <v>32</v>
      </c>
      <c r="Z4" s="160" t="s">
        <v>33</v>
      </c>
      <c r="AA4" s="14" t="s">
        <v>34</v>
      </c>
    </row>
    <row r="5" spans="1:33">
      <c r="A5" s="16"/>
      <c r="B5" s="15"/>
      <c r="C5" s="15"/>
      <c r="D5" s="15"/>
      <c r="E5" s="16"/>
      <c r="F5" s="17"/>
      <c r="G5" s="17"/>
      <c r="H5" s="17"/>
      <c r="I5" s="17"/>
      <c r="J5" s="17"/>
      <c r="K5" s="17"/>
      <c r="L5" s="18"/>
      <c r="M5" s="19"/>
      <c r="N5" s="19"/>
      <c r="O5" s="19"/>
      <c r="P5" s="20"/>
      <c r="Q5" s="18"/>
      <c r="R5" s="19"/>
      <c r="S5" s="19"/>
      <c r="T5" s="19"/>
      <c r="U5" s="20"/>
      <c r="V5" s="18"/>
      <c r="W5" s="19"/>
      <c r="X5" s="19"/>
      <c r="Y5" s="19"/>
      <c r="Z5" s="25"/>
      <c r="AA5" s="21"/>
    </row>
    <row r="6" spans="1:33">
      <c r="A6" s="22" t="s">
        <v>36</v>
      </c>
      <c r="B6" s="22" t="s">
        <v>35</v>
      </c>
      <c r="C6" s="22"/>
      <c r="D6" s="22"/>
      <c r="E6" s="22" t="s">
        <v>36</v>
      </c>
      <c r="F6" s="23">
        <v>16632.427593608787</v>
      </c>
      <c r="G6" s="24">
        <v>4981.7937268207743</v>
      </c>
      <c r="H6" s="24">
        <v>11650.633866788008</v>
      </c>
      <c r="I6" s="24"/>
      <c r="J6" s="24"/>
      <c r="K6" s="25"/>
      <c r="L6" s="24">
        <v>4017.3406752823562</v>
      </c>
      <c r="M6" s="24">
        <v>531.90692977212905</v>
      </c>
      <c r="N6" s="24">
        <v>377.1853234957</v>
      </c>
      <c r="O6" s="24">
        <v>23.915758483555997</v>
      </c>
      <c r="P6" s="25">
        <v>29.582592706351996</v>
      </c>
      <c r="Q6" s="23">
        <v>8335.6054866976683</v>
      </c>
      <c r="R6" s="24">
        <v>1884.3889450993986</v>
      </c>
      <c r="S6" s="24">
        <v>543.23617226840986</v>
      </c>
      <c r="T6" s="24">
        <v>878.8916970611449</v>
      </c>
      <c r="U6" s="25">
        <v>7.0879696342059999</v>
      </c>
      <c r="V6" s="23">
        <v>12352.946161980024</v>
      </c>
      <c r="W6" s="24">
        <v>2416.2958748715278</v>
      </c>
      <c r="X6" s="24">
        <v>920.42149576410986</v>
      </c>
      <c r="Y6" s="24">
        <v>902.80745554470093</v>
      </c>
      <c r="Z6" s="25">
        <v>36.670562340557993</v>
      </c>
      <c r="AA6" s="26"/>
    </row>
    <row r="7" spans="1:33">
      <c r="A7" s="22" t="s">
        <v>491</v>
      </c>
      <c r="B7" s="22" t="s">
        <v>489</v>
      </c>
      <c r="C7" s="22" t="s">
        <v>490</v>
      </c>
      <c r="D7" s="22" t="s">
        <v>39</v>
      </c>
      <c r="E7" s="22" t="s">
        <v>491</v>
      </c>
      <c r="F7" s="23">
        <f t="shared" ref="F7:F38" si="0">IF(G7&lt;&gt;"",G7+H7,H7)</f>
        <v>1.9214826453600002</v>
      </c>
      <c r="G7" s="3">
        <v>0.27119510780300005</v>
      </c>
      <c r="H7" s="3">
        <v>1.6502875375570001</v>
      </c>
      <c r="I7" s="3">
        <v>-4.6410984584549997</v>
      </c>
      <c r="J7" s="3">
        <v>1.5265159722402253</v>
      </c>
      <c r="K7" s="25">
        <v>0.5</v>
      </c>
      <c r="L7" s="24" t="s">
        <v>41</v>
      </c>
      <c r="M7" s="3">
        <v>0.27119510780300005</v>
      </c>
      <c r="N7" s="24" t="s">
        <v>41</v>
      </c>
      <c r="O7" s="24" t="s">
        <v>41</v>
      </c>
      <c r="P7" s="25" t="s">
        <v>41</v>
      </c>
      <c r="Q7" s="24" t="s">
        <v>41</v>
      </c>
      <c r="R7" s="3">
        <v>1.6502875375570001</v>
      </c>
      <c r="S7" s="24" t="s">
        <v>41</v>
      </c>
      <c r="T7" s="24" t="s">
        <v>41</v>
      </c>
      <c r="U7" s="25" t="s">
        <v>41</v>
      </c>
      <c r="V7" s="24" t="s">
        <v>41</v>
      </c>
      <c r="W7" s="3">
        <v>1.9214826453600002</v>
      </c>
      <c r="X7" s="24" t="s">
        <v>41</v>
      </c>
      <c r="Y7" s="24" t="s">
        <v>41</v>
      </c>
      <c r="Z7" s="25" t="s">
        <v>41</v>
      </c>
      <c r="AA7" s="26" t="s">
        <v>41</v>
      </c>
    </row>
    <row r="8" spans="1:33">
      <c r="A8" s="22" t="s">
        <v>767</v>
      </c>
      <c r="B8" s="22" t="s">
        <v>765</v>
      </c>
      <c r="C8" s="22" t="s">
        <v>766</v>
      </c>
      <c r="D8" s="22" t="s">
        <v>39</v>
      </c>
      <c r="E8" s="22" t="s">
        <v>767</v>
      </c>
      <c r="F8" s="23">
        <f t="shared" si="0"/>
        <v>4.4746297274630003</v>
      </c>
      <c r="G8" s="3">
        <v>1.060779909544</v>
      </c>
      <c r="H8" s="3">
        <v>3.413849817919</v>
      </c>
      <c r="I8" s="3">
        <v>-6.9310349672069993</v>
      </c>
      <c r="J8" s="3">
        <v>3.1578110815750753</v>
      </c>
      <c r="K8" s="25">
        <v>0.5</v>
      </c>
      <c r="L8" s="24" t="s">
        <v>41</v>
      </c>
      <c r="M8" s="3">
        <v>1.060779909544</v>
      </c>
      <c r="N8" s="24" t="s">
        <v>41</v>
      </c>
      <c r="O8" s="24" t="s">
        <v>41</v>
      </c>
      <c r="P8" s="25" t="s">
        <v>41</v>
      </c>
      <c r="Q8" s="24" t="s">
        <v>41</v>
      </c>
      <c r="R8" s="3">
        <v>3.413849817919</v>
      </c>
      <c r="S8" s="24" t="s">
        <v>41</v>
      </c>
      <c r="T8" s="24" t="s">
        <v>41</v>
      </c>
      <c r="U8" s="25" t="s">
        <v>41</v>
      </c>
      <c r="V8" s="24" t="s">
        <v>41</v>
      </c>
      <c r="W8" s="3">
        <v>4.4746297274630003</v>
      </c>
      <c r="X8" s="24" t="s">
        <v>41</v>
      </c>
      <c r="Y8" s="24" t="s">
        <v>41</v>
      </c>
      <c r="Z8" s="25" t="s">
        <v>41</v>
      </c>
      <c r="AA8" s="26" t="s">
        <v>41</v>
      </c>
    </row>
    <row r="9" spans="1:33">
      <c r="A9" s="22" t="s">
        <v>785</v>
      </c>
      <c r="B9" s="22" t="s">
        <v>783</v>
      </c>
      <c r="C9" s="22" t="s">
        <v>784</v>
      </c>
      <c r="D9" s="22" t="s">
        <v>39</v>
      </c>
      <c r="E9" s="22" t="s">
        <v>785</v>
      </c>
      <c r="F9" s="23">
        <f t="shared" si="0"/>
        <v>3.8914291791200002</v>
      </c>
      <c r="G9" s="3">
        <v>0.88219126902400002</v>
      </c>
      <c r="H9" s="3">
        <v>3.0092379100960001</v>
      </c>
      <c r="I9" s="3">
        <v>-8.615882852036</v>
      </c>
      <c r="J9" s="3">
        <v>2.7835450668388</v>
      </c>
      <c r="K9" s="25">
        <v>0.5</v>
      </c>
      <c r="L9" s="24" t="s">
        <v>41</v>
      </c>
      <c r="M9" s="3">
        <v>0.88219126902400002</v>
      </c>
      <c r="N9" s="24" t="s">
        <v>41</v>
      </c>
      <c r="O9" s="24" t="s">
        <v>41</v>
      </c>
      <c r="P9" s="25" t="s">
        <v>41</v>
      </c>
      <c r="Q9" s="24" t="s">
        <v>41</v>
      </c>
      <c r="R9" s="3">
        <v>3.0092379100960001</v>
      </c>
      <c r="S9" s="24" t="s">
        <v>41</v>
      </c>
      <c r="T9" s="24" t="s">
        <v>41</v>
      </c>
      <c r="U9" s="25" t="s">
        <v>41</v>
      </c>
      <c r="V9" s="24" t="s">
        <v>41</v>
      </c>
      <c r="W9" s="3">
        <v>3.8914291791200002</v>
      </c>
      <c r="X9" s="24" t="s">
        <v>41</v>
      </c>
      <c r="Y9" s="24" t="s">
        <v>41</v>
      </c>
      <c r="Z9" s="25" t="s">
        <v>41</v>
      </c>
      <c r="AA9" s="26" t="s">
        <v>41</v>
      </c>
    </row>
    <row r="10" spans="1:33">
      <c r="A10" s="22" t="s">
        <v>494</v>
      </c>
      <c r="B10" s="22" t="s">
        <v>492</v>
      </c>
      <c r="C10" s="22" t="s">
        <v>493</v>
      </c>
      <c r="D10" s="22" t="s">
        <v>39</v>
      </c>
      <c r="E10" s="22" t="s">
        <v>494</v>
      </c>
      <c r="F10" s="23">
        <f t="shared" si="0"/>
        <v>4.1763255062189995</v>
      </c>
      <c r="G10" s="3">
        <v>0.75025280211500001</v>
      </c>
      <c r="H10" s="3">
        <v>3.4260727041039996</v>
      </c>
      <c r="I10" s="3">
        <v>-8.6875102905760002</v>
      </c>
      <c r="J10" s="3">
        <v>3.1691172512961998</v>
      </c>
      <c r="K10" s="25">
        <v>0.5</v>
      </c>
      <c r="L10" s="24" t="s">
        <v>41</v>
      </c>
      <c r="M10" s="3">
        <v>0.75025280211500001</v>
      </c>
      <c r="N10" s="24" t="s">
        <v>41</v>
      </c>
      <c r="O10" s="24" t="s">
        <v>41</v>
      </c>
      <c r="P10" s="25" t="s">
        <v>41</v>
      </c>
      <c r="Q10" s="24" t="s">
        <v>41</v>
      </c>
      <c r="R10" s="3">
        <v>3.4260727041039996</v>
      </c>
      <c r="S10" s="24" t="s">
        <v>41</v>
      </c>
      <c r="T10" s="24" t="s">
        <v>41</v>
      </c>
      <c r="U10" s="25" t="s">
        <v>41</v>
      </c>
      <c r="V10" s="24" t="s">
        <v>41</v>
      </c>
      <c r="W10" s="3">
        <v>4.1763255062189995</v>
      </c>
      <c r="X10" s="24" t="s">
        <v>41</v>
      </c>
      <c r="Y10" s="24" t="s">
        <v>41</v>
      </c>
      <c r="Z10" s="25" t="s">
        <v>41</v>
      </c>
      <c r="AA10" s="26" t="s">
        <v>41</v>
      </c>
    </row>
    <row r="11" spans="1:33">
      <c r="A11" s="22" t="s">
        <v>338</v>
      </c>
      <c r="B11" s="22" t="s">
        <v>336</v>
      </c>
      <c r="C11" s="22" t="s">
        <v>337</v>
      </c>
      <c r="D11" s="22" t="s">
        <v>39</v>
      </c>
      <c r="E11" s="22" t="s">
        <v>338</v>
      </c>
      <c r="F11" s="23">
        <f t="shared" si="0"/>
        <v>4.7764829523440007</v>
      </c>
      <c r="G11" s="3">
        <v>1.1482061931410001</v>
      </c>
      <c r="H11" s="3">
        <v>3.6282767592030001</v>
      </c>
      <c r="I11" s="3">
        <v>-9.087050550519999</v>
      </c>
      <c r="J11" s="3">
        <v>3.3561560022627752</v>
      </c>
      <c r="K11" s="25">
        <v>0.5</v>
      </c>
      <c r="L11" s="24" t="s">
        <v>41</v>
      </c>
      <c r="M11" s="3">
        <v>1.1482061931410001</v>
      </c>
      <c r="N11" s="24" t="s">
        <v>41</v>
      </c>
      <c r="O11" s="24" t="s">
        <v>41</v>
      </c>
      <c r="P11" s="25" t="s">
        <v>41</v>
      </c>
      <c r="Q11" s="24" t="s">
        <v>41</v>
      </c>
      <c r="R11" s="3">
        <v>3.6282767592030001</v>
      </c>
      <c r="S11" s="24" t="s">
        <v>41</v>
      </c>
      <c r="T11" s="24" t="s">
        <v>41</v>
      </c>
      <c r="U11" s="25" t="s">
        <v>41</v>
      </c>
      <c r="V11" s="24" t="s">
        <v>41</v>
      </c>
      <c r="W11" s="3">
        <v>4.7764829523440007</v>
      </c>
      <c r="X11" s="24" t="s">
        <v>41</v>
      </c>
      <c r="Y11" s="24" t="s">
        <v>41</v>
      </c>
      <c r="Z11" s="25" t="s">
        <v>41</v>
      </c>
      <c r="AA11" s="26" t="s">
        <v>41</v>
      </c>
    </row>
    <row r="12" spans="1:33">
      <c r="A12" s="22" t="s">
        <v>155</v>
      </c>
      <c r="B12" s="22" t="s">
        <v>153</v>
      </c>
      <c r="C12" s="22" t="s">
        <v>154</v>
      </c>
      <c r="D12" s="22" t="s">
        <v>39</v>
      </c>
      <c r="E12" s="22" t="s">
        <v>155</v>
      </c>
      <c r="F12" s="23">
        <f t="shared" si="0"/>
        <v>3.3026816942520001</v>
      </c>
      <c r="G12" s="3">
        <v>0.61535728043000004</v>
      </c>
      <c r="H12" s="3">
        <v>2.687324413822</v>
      </c>
      <c r="I12" s="3">
        <v>-15.262445222445001</v>
      </c>
      <c r="J12" s="3">
        <v>2.4857750827853504</v>
      </c>
      <c r="K12" s="25">
        <v>0.5</v>
      </c>
      <c r="L12" s="24" t="s">
        <v>41</v>
      </c>
      <c r="M12" s="3">
        <v>0.61535728043000004</v>
      </c>
      <c r="N12" s="24" t="s">
        <v>41</v>
      </c>
      <c r="O12" s="24" t="s">
        <v>41</v>
      </c>
      <c r="P12" s="25" t="s">
        <v>41</v>
      </c>
      <c r="Q12" s="24" t="s">
        <v>41</v>
      </c>
      <c r="R12" s="3">
        <v>2.687324413822</v>
      </c>
      <c r="S12" s="24" t="s">
        <v>41</v>
      </c>
      <c r="T12" s="24" t="s">
        <v>41</v>
      </c>
      <c r="U12" s="25" t="s">
        <v>41</v>
      </c>
      <c r="V12" s="24" t="s">
        <v>41</v>
      </c>
      <c r="W12" s="3">
        <v>3.3026816942520001</v>
      </c>
      <c r="X12" s="24" t="s">
        <v>41</v>
      </c>
      <c r="Y12" s="24" t="s">
        <v>41</v>
      </c>
      <c r="Z12" s="25" t="s">
        <v>41</v>
      </c>
      <c r="AA12" s="26" t="s">
        <v>41</v>
      </c>
    </row>
    <row r="13" spans="1:33">
      <c r="A13" s="22" t="s">
        <v>1106</v>
      </c>
      <c r="B13" s="22" t="s">
        <v>1104</v>
      </c>
      <c r="C13" s="22" t="s">
        <v>1105</v>
      </c>
      <c r="D13" s="22" t="s">
        <v>512</v>
      </c>
      <c r="E13" s="22" t="s">
        <v>1106</v>
      </c>
      <c r="F13" s="23">
        <f t="shared" si="0"/>
        <v>16.895495390063999</v>
      </c>
      <c r="G13" s="3">
        <v>6.7094771258690002</v>
      </c>
      <c r="H13" s="3">
        <v>10.186018264195001</v>
      </c>
      <c r="I13" s="3">
        <v>5.7480137055660006</v>
      </c>
      <c r="J13" s="3">
        <v>9.4220668943803751</v>
      </c>
      <c r="K13" s="25">
        <v>0</v>
      </c>
      <c r="L13" s="24" t="s">
        <v>41</v>
      </c>
      <c r="M13" s="3" t="s">
        <v>41</v>
      </c>
      <c r="N13" s="24">
        <v>6.7094771258690002</v>
      </c>
      <c r="O13" s="24" t="s">
        <v>41</v>
      </c>
      <c r="P13" s="25" t="s">
        <v>41</v>
      </c>
      <c r="Q13" s="24" t="s">
        <v>41</v>
      </c>
      <c r="R13" s="3" t="s">
        <v>41</v>
      </c>
      <c r="S13" s="24">
        <v>10.186018264195001</v>
      </c>
      <c r="T13" s="24" t="s">
        <v>41</v>
      </c>
      <c r="U13" s="25" t="s">
        <v>41</v>
      </c>
      <c r="V13" s="24" t="s">
        <v>41</v>
      </c>
      <c r="W13" s="3" t="s">
        <v>41</v>
      </c>
      <c r="X13" s="24">
        <v>16.895495390063999</v>
      </c>
      <c r="Y13" s="24" t="s">
        <v>41</v>
      </c>
      <c r="Z13" s="25" t="s">
        <v>41</v>
      </c>
      <c r="AA13" s="26" t="s">
        <v>41</v>
      </c>
    </row>
    <row r="14" spans="1:33">
      <c r="A14" s="22" t="s">
        <v>188</v>
      </c>
      <c r="B14" s="22" t="s">
        <v>186</v>
      </c>
      <c r="C14" s="22" t="s">
        <v>187</v>
      </c>
      <c r="D14" s="22" t="s">
        <v>39</v>
      </c>
      <c r="E14" s="22" t="s">
        <v>188</v>
      </c>
      <c r="F14" s="23">
        <f t="shared" si="0"/>
        <v>4.3027275781930001</v>
      </c>
      <c r="G14" s="3">
        <v>0.58316307335799999</v>
      </c>
      <c r="H14" s="3">
        <v>3.7195645048349997</v>
      </c>
      <c r="I14" s="3">
        <v>-15.488323478448001</v>
      </c>
      <c r="J14" s="3">
        <v>3.4405971669723749</v>
      </c>
      <c r="K14" s="25">
        <v>0.5</v>
      </c>
      <c r="L14" s="24" t="s">
        <v>41</v>
      </c>
      <c r="M14" s="3">
        <v>0.58316307335799999</v>
      </c>
      <c r="N14" s="24" t="s">
        <v>41</v>
      </c>
      <c r="O14" s="24" t="s">
        <v>41</v>
      </c>
      <c r="P14" s="25" t="s">
        <v>41</v>
      </c>
      <c r="Q14" s="24" t="s">
        <v>41</v>
      </c>
      <c r="R14" s="3">
        <v>3.7195645048349997</v>
      </c>
      <c r="S14" s="24" t="s">
        <v>41</v>
      </c>
      <c r="T14" s="24" t="s">
        <v>41</v>
      </c>
      <c r="U14" s="25" t="s">
        <v>41</v>
      </c>
      <c r="V14" s="24" t="s">
        <v>41</v>
      </c>
      <c r="W14" s="3">
        <v>4.3027275781930001</v>
      </c>
      <c r="X14" s="24" t="s">
        <v>41</v>
      </c>
      <c r="Y14" s="24" t="s">
        <v>41</v>
      </c>
      <c r="Z14" s="25" t="s">
        <v>41</v>
      </c>
      <c r="AA14" s="26" t="s">
        <v>41</v>
      </c>
    </row>
    <row r="15" spans="1:33">
      <c r="A15" s="22" t="s">
        <v>419</v>
      </c>
      <c r="B15" s="22" t="s">
        <v>417</v>
      </c>
      <c r="C15" s="22" t="s">
        <v>418</v>
      </c>
      <c r="D15" s="22" t="s">
        <v>39</v>
      </c>
      <c r="E15" s="22" t="s">
        <v>419</v>
      </c>
      <c r="F15" s="23">
        <f t="shared" si="0"/>
        <v>2.5011344062390002</v>
      </c>
      <c r="G15" s="3">
        <v>0.50387436919200002</v>
      </c>
      <c r="H15" s="3">
        <v>1.9972600370469999</v>
      </c>
      <c r="I15" s="3">
        <v>-6.7157075185729997</v>
      </c>
      <c r="J15" s="3">
        <v>1.8474655342684749</v>
      </c>
      <c r="K15" s="25">
        <v>0.5</v>
      </c>
      <c r="L15" s="24" t="s">
        <v>41</v>
      </c>
      <c r="M15" s="3">
        <v>0.50387436919200002</v>
      </c>
      <c r="N15" s="24" t="s">
        <v>41</v>
      </c>
      <c r="O15" s="24" t="s">
        <v>41</v>
      </c>
      <c r="P15" s="25" t="s">
        <v>41</v>
      </c>
      <c r="Q15" s="24" t="s">
        <v>41</v>
      </c>
      <c r="R15" s="3">
        <v>1.9972600370469999</v>
      </c>
      <c r="S15" s="24" t="s">
        <v>41</v>
      </c>
      <c r="T15" s="24" t="s">
        <v>41</v>
      </c>
      <c r="U15" s="25" t="s">
        <v>41</v>
      </c>
      <c r="V15" s="24" t="s">
        <v>41</v>
      </c>
      <c r="W15" s="3">
        <v>2.5011344062390002</v>
      </c>
      <c r="X15" s="24" t="s">
        <v>41</v>
      </c>
      <c r="Y15" s="24" t="s">
        <v>41</v>
      </c>
      <c r="Z15" s="25" t="s">
        <v>41</v>
      </c>
      <c r="AA15" s="26" t="s">
        <v>41</v>
      </c>
    </row>
    <row r="16" spans="1:33">
      <c r="A16" s="22" t="s">
        <v>666</v>
      </c>
      <c r="B16" s="22" t="s">
        <v>664</v>
      </c>
      <c r="C16" s="22" t="s">
        <v>665</v>
      </c>
      <c r="D16" s="22" t="s">
        <v>626</v>
      </c>
      <c r="E16" s="22" t="s">
        <v>666</v>
      </c>
      <c r="F16" s="23">
        <f t="shared" si="0"/>
        <v>82.643118515856997</v>
      </c>
      <c r="G16" s="3">
        <v>28.760035368528001</v>
      </c>
      <c r="H16" s="3">
        <v>53.883083147329003</v>
      </c>
      <c r="I16" s="3">
        <v>36.433858708180004</v>
      </c>
      <c r="J16" s="3">
        <v>49.841851911279328</v>
      </c>
      <c r="K16" s="25">
        <v>0</v>
      </c>
      <c r="L16" s="24">
        <v>25.277456116107999</v>
      </c>
      <c r="M16" s="3">
        <v>3.4825792524199999</v>
      </c>
      <c r="N16" s="24" t="s">
        <v>41</v>
      </c>
      <c r="O16" s="24" t="s">
        <v>41</v>
      </c>
      <c r="P16" s="25" t="s">
        <v>41</v>
      </c>
      <c r="Q16" s="24">
        <v>44.841672958783001</v>
      </c>
      <c r="R16" s="3">
        <v>9.0414101885459992</v>
      </c>
      <c r="S16" s="24" t="s">
        <v>41</v>
      </c>
      <c r="T16" s="24" t="s">
        <v>41</v>
      </c>
      <c r="U16" s="25" t="s">
        <v>41</v>
      </c>
      <c r="V16" s="24">
        <v>70.119129074890992</v>
      </c>
      <c r="W16" s="3">
        <v>12.523989440965998</v>
      </c>
      <c r="X16" s="24" t="s">
        <v>41</v>
      </c>
      <c r="Y16" s="24" t="s">
        <v>41</v>
      </c>
      <c r="Z16" s="25" t="s">
        <v>41</v>
      </c>
      <c r="AA16" s="26" t="s">
        <v>41</v>
      </c>
    </row>
    <row r="17" spans="1:27">
      <c r="A17" s="22" t="s">
        <v>669</v>
      </c>
      <c r="B17" s="22" t="s">
        <v>667</v>
      </c>
      <c r="C17" s="22" t="s">
        <v>668</v>
      </c>
      <c r="D17" s="22" t="s">
        <v>626</v>
      </c>
      <c r="E17" s="22" t="s">
        <v>669</v>
      </c>
      <c r="F17" s="23">
        <f t="shared" si="0"/>
        <v>78.259847558700997</v>
      </c>
      <c r="G17" s="3">
        <v>23.412996342657998</v>
      </c>
      <c r="H17" s="3">
        <v>54.846851216043</v>
      </c>
      <c r="I17" s="3">
        <v>18.362361605554</v>
      </c>
      <c r="J17" s="3">
        <v>50.733337374839785</v>
      </c>
      <c r="K17" s="25">
        <v>0</v>
      </c>
      <c r="L17" s="24">
        <v>21.032967422759999</v>
      </c>
      <c r="M17" s="3">
        <v>2.3800289198969997</v>
      </c>
      <c r="N17" s="24" t="s">
        <v>41</v>
      </c>
      <c r="O17" s="24" t="s">
        <v>41</v>
      </c>
      <c r="P17" s="25" t="s">
        <v>41</v>
      </c>
      <c r="Q17" s="24">
        <v>41.968469893357003</v>
      </c>
      <c r="R17" s="3">
        <v>12.878381322686</v>
      </c>
      <c r="S17" s="24" t="s">
        <v>41</v>
      </c>
      <c r="T17" s="24" t="s">
        <v>41</v>
      </c>
      <c r="U17" s="25" t="s">
        <v>41</v>
      </c>
      <c r="V17" s="24">
        <v>63.001437316117006</v>
      </c>
      <c r="W17" s="3">
        <v>15.258410242583</v>
      </c>
      <c r="X17" s="24" t="s">
        <v>41</v>
      </c>
      <c r="Y17" s="24" t="s">
        <v>41</v>
      </c>
      <c r="Z17" s="25" t="s">
        <v>41</v>
      </c>
      <c r="AA17" s="26" t="s">
        <v>41</v>
      </c>
    </row>
    <row r="18" spans="1:27">
      <c r="A18" s="22" t="s">
        <v>577</v>
      </c>
      <c r="B18" s="22" t="s">
        <v>575</v>
      </c>
      <c r="C18" s="22" t="s">
        <v>576</v>
      </c>
      <c r="D18" s="22" t="s">
        <v>531</v>
      </c>
      <c r="E18" s="22" t="s">
        <v>577</v>
      </c>
      <c r="F18" s="23">
        <f t="shared" si="0"/>
        <v>78.430197175784997</v>
      </c>
      <c r="G18" s="3">
        <v>25.260773536396002</v>
      </c>
      <c r="H18" s="3">
        <v>53.169423639389002</v>
      </c>
      <c r="I18" s="3">
        <v>30.341842504165999</v>
      </c>
      <c r="J18" s="3">
        <v>49.181716866434826</v>
      </c>
      <c r="K18" s="25">
        <v>0</v>
      </c>
      <c r="L18" s="24">
        <v>23.255418020802999</v>
      </c>
      <c r="M18" s="3">
        <v>2.0053555155930001</v>
      </c>
      <c r="N18" s="24" t="s">
        <v>41</v>
      </c>
      <c r="O18" s="24" t="s">
        <v>41</v>
      </c>
      <c r="P18" s="25" t="s">
        <v>41</v>
      </c>
      <c r="Q18" s="24">
        <v>46.486316109785996</v>
      </c>
      <c r="R18" s="3">
        <v>6.6831075296029994</v>
      </c>
      <c r="S18" s="24" t="s">
        <v>41</v>
      </c>
      <c r="T18" s="24" t="s">
        <v>41</v>
      </c>
      <c r="U18" s="25" t="s">
        <v>41</v>
      </c>
      <c r="V18" s="24">
        <v>69.741734130588995</v>
      </c>
      <c r="W18" s="3">
        <v>8.6884630451959985</v>
      </c>
      <c r="X18" s="24" t="s">
        <v>41</v>
      </c>
      <c r="Y18" s="24" t="s">
        <v>41</v>
      </c>
      <c r="Z18" s="25" t="s">
        <v>41</v>
      </c>
      <c r="AA18" s="26" t="s">
        <v>41</v>
      </c>
    </row>
    <row r="19" spans="1:27">
      <c r="A19" s="22" t="s">
        <v>770</v>
      </c>
      <c r="B19" s="22" t="s">
        <v>768</v>
      </c>
      <c r="C19" s="22" t="s">
        <v>769</v>
      </c>
      <c r="D19" s="22" t="s">
        <v>39</v>
      </c>
      <c r="E19" s="22" t="s">
        <v>770</v>
      </c>
      <c r="F19" s="23">
        <f t="shared" si="0"/>
        <v>5.0017164359180004</v>
      </c>
      <c r="G19" s="3">
        <v>2.079201016052</v>
      </c>
      <c r="H19" s="3">
        <v>2.9225154198659999</v>
      </c>
      <c r="I19" s="3">
        <v>-4.8828950036260004</v>
      </c>
      <c r="J19" s="3">
        <v>2.70332676337605</v>
      </c>
      <c r="K19" s="25">
        <v>0.5</v>
      </c>
      <c r="L19" s="24" t="s">
        <v>41</v>
      </c>
      <c r="M19" s="3">
        <v>2.079201016052</v>
      </c>
      <c r="N19" s="24" t="s">
        <v>41</v>
      </c>
      <c r="O19" s="24" t="s">
        <v>41</v>
      </c>
      <c r="P19" s="25" t="s">
        <v>41</v>
      </c>
      <c r="Q19" s="24" t="s">
        <v>41</v>
      </c>
      <c r="R19" s="3">
        <v>2.9225154198659999</v>
      </c>
      <c r="S19" s="24" t="s">
        <v>41</v>
      </c>
      <c r="T19" s="24" t="s">
        <v>41</v>
      </c>
      <c r="U19" s="25" t="s">
        <v>41</v>
      </c>
      <c r="V19" s="24" t="s">
        <v>41</v>
      </c>
      <c r="W19" s="3">
        <v>5.0017164359180004</v>
      </c>
      <c r="X19" s="24" t="s">
        <v>41</v>
      </c>
      <c r="Y19" s="24" t="s">
        <v>41</v>
      </c>
      <c r="Z19" s="25" t="s">
        <v>41</v>
      </c>
      <c r="AA19" s="26" t="s">
        <v>41</v>
      </c>
    </row>
    <row r="20" spans="1:27">
      <c r="A20" s="22" t="s">
        <v>1100</v>
      </c>
      <c r="B20" s="22" t="s">
        <v>1098</v>
      </c>
      <c r="C20" s="22" t="s">
        <v>1099</v>
      </c>
      <c r="D20" s="22" t="s">
        <v>39</v>
      </c>
      <c r="E20" s="22" t="s">
        <v>1100</v>
      </c>
      <c r="F20" s="23">
        <f t="shared" si="0"/>
        <v>6.4802105291809999</v>
      </c>
      <c r="G20" s="3">
        <v>1.155790973245</v>
      </c>
      <c r="H20" s="3">
        <v>5.3244195559360001</v>
      </c>
      <c r="I20" s="3">
        <v>-24.648953762933999</v>
      </c>
      <c r="J20" s="3">
        <v>4.9250880892408002</v>
      </c>
      <c r="K20" s="25">
        <v>0.5</v>
      </c>
      <c r="L20" s="24" t="s">
        <v>41</v>
      </c>
      <c r="M20" s="3">
        <v>1.155790973245</v>
      </c>
      <c r="N20" s="24" t="s">
        <v>41</v>
      </c>
      <c r="O20" s="24" t="s">
        <v>41</v>
      </c>
      <c r="P20" s="25" t="s">
        <v>41</v>
      </c>
      <c r="Q20" s="24" t="s">
        <v>41</v>
      </c>
      <c r="R20" s="3">
        <v>5.3244195559360001</v>
      </c>
      <c r="S20" s="24" t="s">
        <v>41</v>
      </c>
      <c r="T20" s="24" t="s">
        <v>41</v>
      </c>
      <c r="U20" s="25" t="s">
        <v>41</v>
      </c>
      <c r="V20" s="24" t="s">
        <v>41</v>
      </c>
      <c r="W20" s="3">
        <v>6.4802105291809999</v>
      </c>
      <c r="X20" s="24" t="s">
        <v>41</v>
      </c>
      <c r="Y20" s="24" t="s">
        <v>41</v>
      </c>
      <c r="Z20" s="25" t="s">
        <v>41</v>
      </c>
      <c r="AA20" s="26" t="s">
        <v>41</v>
      </c>
    </row>
    <row r="21" spans="1:27">
      <c r="A21" s="22" t="s">
        <v>77</v>
      </c>
      <c r="B21" s="22" t="s">
        <v>75</v>
      </c>
      <c r="C21" s="22" t="s">
        <v>76</v>
      </c>
      <c r="D21" s="22" t="s">
        <v>39</v>
      </c>
      <c r="E21" s="22" t="s">
        <v>77</v>
      </c>
      <c r="F21" s="23">
        <f t="shared" si="0"/>
        <v>3.5812404641090003</v>
      </c>
      <c r="G21" s="3">
        <v>0.73091018018599996</v>
      </c>
      <c r="H21" s="3">
        <v>2.8503302839230003</v>
      </c>
      <c r="I21" s="3">
        <v>-25.465106418455999</v>
      </c>
      <c r="J21" s="3">
        <v>2.636555512628775</v>
      </c>
      <c r="K21" s="25">
        <v>0.5</v>
      </c>
      <c r="L21" s="24" t="s">
        <v>41</v>
      </c>
      <c r="M21" s="3">
        <v>0.73091018018599996</v>
      </c>
      <c r="N21" s="24" t="s">
        <v>41</v>
      </c>
      <c r="O21" s="24" t="s">
        <v>41</v>
      </c>
      <c r="P21" s="25" t="s">
        <v>41</v>
      </c>
      <c r="Q21" s="24" t="s">
        <v>41</v>
      </c>
      <c r="R21" s="3">
        <v>2.8503302839230003</v>
      </c>
      <c r="S21" s="24" t="s">
        <v>41</v>
      </c>
      <c r="T21" s="24" t="s">
        <v>41</v>
      </c>
      <c r="U21" s="25" t="s">
        <v>41</v>
      </c>
      <c r="V21" s="24" t="s">
        <v>41</v>
      </c>
      <c r="W21" s="3">
        <v>3.5812404641090003</v>
      </c>
      <c r="X21" s="24" t="s">
        <v>41</v>
      </c>
      <c r="Y21" s="24" t="s">
        <v>41</v>
      </c>
      <c r="Z21" s="25" t="s">
        <v>41</v>
      </c>
      <c r="AA21" s="26" t="s">
        <v>41</v>
      </c>
    </row>
    <row r="22" spans="1:27">
      <c r="A22" s="22" t="s">
        <v>344</v>
      </c>
      <c r="B22" s="22" t="s">
        <v>342</v>
      </c>
      <c r="C22" s="22" t="s">
        <v>343</v>
      </c>
      <c r="D22" s="22" t="s">
        <v>39</v>
      </c>
      <c r="E22" s="22" t="s">
        <v>344</v>
      </c>
      <c r="F22" s="23">
        <f t="shared" si="0"/>
        <v>4.9786856737190002</v>
      </c>
      <c r="G22" s="3">
        <v>1.190702165584</v>
      </c>
      <c r="H22" s="3">
        <v>3.787983508135</v>
      </c>
      <c r="I22" s="3">
        <v>-12.390207940624</v>
      </c>
      <c r="J22" s="3">
        <v>3.5038847450248749</v>
      </c>
      <c r="K22" s="25">
        <v>0.5</v>
      </c>
      <c r="L22" s="24" t="s">
        <v>41</v>
      </c>
      <c r="M22" s="3">
        <v>1.190702165584</v>
      </c>
      <c r="N22" s="24" t="s">
        <v>41</v>
      </c>
      <c r="O22" s="24" t="s">
        <v>41</v>
      </c>
      <c r="P22" s="25" t="s">
        <v>41</v>
      </c>
      <c r="Q22" s="24" t="s">
        <v>41</v>
      </c>
      <c r="R22" s="3">
        <v>3.787983508135</v>
      </c>
      <c r="S22" s="24" t="s">
        <v>41</v>
      </c>
      <c r="T22" s="24" t="s">
        <v>41</v>
      </c>
      <c r="U22" s="25" t="s">
        <v>41</v>
      </c>
      <c r="V22" s="24" t="s">
        <v>41</v>
      </c>
      <c r="W22" s="3">
        <v>4.9786856737190002</v>
      </c>
      <c r="X22" s="24" t="s">
        <v>41</v>
      </c>
      <c r="Y22" s="24" t="s">
        <v>41</v>
      </c>
      <c r="Z22" s="25" t="s">
        <v>41</v>
      </c>
      <c r="AA22" s="26" t="s">
        <v>41</v>
      </c>
    </row>
    <row r="23" spans="1:27">
      <c r="A23" s="22" t="s">
        <v>815</v>
      </c>
      <c r="B23" s="22" t="s">
        <v>813</v>
      </c>
      <c r="C23" s="22" t="s">
        <v>814</v>
      </c>
      <c r="D23" s="22" t="s">
        <v>726</v>
      </c>
      <c r="E23" s="22" t="s">
        <v>815</v>
      </c>
      <c r="F23" s="23">
        <f t="shared" si="0"/>
        <v>30.381122107503998</v>
      </c>
      <c r="G23" s="3">
        <v>8.2590277454159988</v>
      </c>
      <c r="H23" s="3">
        <v>22.122094362087999</v>
      </c>
      <c r="I23" s="3">
        <v>-8.904369286443</v>
      </c>
      <c r="J23" s="3">
        <v>20.4629372849314</v>
      </c>
      <c r="K23" s="25">
        <v>0.286993</v>
      </c>
      <c r="L23" s="24">
        <v>7.7162512147450002</v>
      </c>
      <c r="M23" s="3">
        <v>0.54277653066999998</v>
      </c>
      <c r="N23" s="24" t="s">
        <v>41</v>
      </c>
      <c r="O23" s="24" t="s">
        <v>41</v>
      </c>
      <c r="P23" s="25" t="s">
        <v>41</v>
      </c>
      <c r="Q23" s="24">
        <v>17.858159599141</v>
      </c>
      <c r="R23" s="3">
        <v>4.2639347629469997</v>
      </c>
      <c r="S23" s="24" t="s">
        <v>41</v>
      </c>
      <c r="T23" s="24" t="s">
        <v>41</v>
      </c>
      <c r="U23" s="25" t="s">
        <v>41</v>
      </c>
      <c r="V23" s="24">
        <v>25.574410813886001</v>
      </c>
      <c r="W23" s="3">
        <v>4.806711293617</v>
      </c>
      <c r="X23" s="24" t="s">
        <v>41</v>
      </c>
      <c r="Y23" s="24" t="s">
        <v>41</v>
      </c>
      <c r="Z23" s="25" t="s">
        <v>41</v>
      </c>
      <c r="AA23" s="26" t="s">
        <v>41</v>
      </c>
    </row>
    <row r="24" spans="1:27">
      <c r="A24" s="22" t="s">
        <v>1049</v>
      </c>
      <c r="B24" s="22" t="s">
        <v>1047</v>
      </c>
      <c r="C24" s="22" t="s">
        <v>1048</v>
      </c>
      <c r="D24" s="22" t="s">
        <v>726</v>
      </c>
      <c r="E24" s="22" t="s">
        <v>1049</v>
      </c>
      <c r="F24" s="23">
        <f t="shared" si="0"/>
        <v>44.609088583856995</v>
      </c>
      <c r="G24" s="3">
        <v>14.595235116614999</v>
      </c>
      <c r="H24" s="3">
        <v>30.013853467241997</v>
      </c>
      <c r="I24" s="3">
        <v>2.1646170435480001</v>
      </c>
      <c r="J24" s="3">
        <v>27.76281445719885</v>
      </c>
      <c r="K24" s="25">
        <v>0</v>
      </c>
      <c r="L24" s="24">
        <v>13.478835831425</v>
      </c>
      <c r="M24" s="3">
        <v>1.11639928519</v>
      </c>
      <c r="N24" s="24" t="s">
        <v>41</v>
      </c>
      <c r="O24" s="24" t="s">
        <v>41</v>
      </c>
      <c r="P24" s="25" t="s">
        <v>41</v>
      </c>
      <c r="Q24" s="24">
        <v>24.581499288557001</v>
      </c>
      <c r="R24" s="3">
        <v>5.4323541786850003</v>
      </c>
      <c r="S24" s="24" t="s">
        <v>41</v>
      </c>
      <c r="T24" s="24" t="s">
        <v>41</v>
      </c>
      <c r="U24" s="25" t="s">
        <v>41</v>
      </c>
      <c r="V24" s="24">
        <v>38.060335119982</v>
      </c>
      <c r="W24" s="3">
        <v>6.5487534638750002</v>
      </c>
      <c r="X24" s="24" t="s">
        <v>41</v>
      </c>
      <c r="Y24" s="24" t="s">
        <v>41</v>
      </c>
      <c r="Z24" s="25" t="s">
        <v>41</v>
      </c>
      <c r="AA24" s="26" t="s">
        <v>41</v>
      </c>
    </row>
    <row r="25" spans="1:27">
      <c r="A25" s="22" t="s">
        <v>1118</v>
      </c>
      <c r="B25" s="22" t="s">
        <v>1116</v>
      </c>
      <c r="C25" s="22" t="s">
        <v>1117</v>
      </c>
      <c r="D25" s="22" t="s">
        <v>512</v>
      </c>
      <c r="E25" s="22" t="s">
        <v>1118</v>
      </c>
      <c r="F25" s="23">
        <f t="shared" si="0"/>
        <v>9.0579516595649991</v>
      </c>
      <c r="G25" s="3">
        <v>3.5089420338030002</v>
      </c>
      <c r="H25" s="3">
        <v>5.5490096257619994</v>
      </c>
      <c r="I25" s="3">
        <v>3.5630753821550001</v>
      </c>
      <c r="J25" s="3">
        <v>5.1328339038298498</v>
      </c>
      <c r="K25" s="25">
        <v>0</v>
      </c>
      <c r="L25" s="24" t="s">
        <v>41</v>
      </c>
      <c r="M25" s="3" t="s">
        <v>41</v>
      </c>
      <c r="N25" s="24">
        <v>3.5089420338030002</v>
      </c>
      <c r="O25" s="24" t="s">
        <v>41</v>
      </c>
      <c r="P25" s="25" t="s">
        <v>41</v>
      </c>
      <c r="Q25" s="24" t="s">
        <v>41</v>
      </c>
      <c r="R25" s="3" t="s">
        <v>41</v>
      </c>
      <c r="S25" s="24">
        <v>5.5490096257619994</v>
      </c>
      <c r="T25" s="24" t="s">
        <v>41</v>
      </c>
      <c r="U25" s="25" t="s">
        <v>41</v>
      </c>
      <c r="V25" s="24" t="s">
        <v>41</v>
      </c>
      <c r="W25" s="3" t="s">
        <v>41</v>
      </c>
      <c r="X25" s="24">
        <v>9.0579516595649991</v>
      </c>
      <c r="Y25" s="24" t="s">
        <v>41</v>
      </c>
      <c r="Z25" s="25" t="s">
        <v>41</v>
      </c>
      <c r="AA25" s="26" t="s">
        <v>41</v>
      </c>
    </row>
    <row r="26" spans="1:27">
      <c r="A26" s="22" t="s">
        <v>1145</v>
      </c>
      <c r="B26" s="22" t="s">
        <v>1143</v>
      </c>
      <c r="C26" s="22" t="s">
        <v>1144</v>
      </c>
      <c r="D26" s="22" t="s">
        <v>512</v>
      </c>
      <c r="E26" s="22" t="s">
        <v>1145</v>
      </c>
      <c r="F26" s="23">
        <f t="shared" si="0"/>
        <v>10.897967970490999</v>
      </c>
      <c r="G26" s="3">
        <v>4.242120189055</v>
      </c>
      <c r="H26" s="3">
        <v>6.655847781436</v>
      </c>
      <c r="I26" s="3">
        <v>1.78739493479</v>
      </c>
      <c r="J26" s="3">
        <v>6.1566591978283007</v>
      </c>
      <c r="K26" s="25">
        <v>0</v>
      </c>
      <c r="L26" s="24" t="s">
        <v>41</v>
      </c>
      <c r="M26" s="3" t="s">
        <v>41</v>
      </c>
      <c r="N26" s="24">
        <v>4.242120189055</v>
      </c>
      <c r="O26" s="24" t="s">
        <v>41</v>
      </c>
      <c r="P26" s="25" t="s">
        <v>41</v>
      </c>
      <c r="Q26" s="24" t="s">
        <v>41</v>
      </c>
      <c r="R26" s="3" t="s">
        <v>41</v>
      </c>
      <c r="S26" s="24">
        <v>6.655847781436</v>
      </c>
      <c r="T26" s="24" t="s">
        <v>41</v>
      </c>
      <c r="U26" s="25" t="s">
        <v>41</v>
      </c>
      <c r="V26" s="24" t="s">
        <v>41</v>
      </c>
      <c r="W26" s="3" t="s">
        <v>41</v>
      </c>
      <c r="X26" s="24">
        <v>10.897967970490999</v>
      </c>
      <c r="Y26" s="24" t="s">
        <v>41</v>
      </c>
      <c r="Z26" s="25" t="s">
        <v>41</v>
      </c>
      <c r="AA26" s="26" t="s">
        <v>41</v>
      </c>
    </row>
    <row r="27" spans="1:27">
      <c r="A27" s="22" t="s">
        <v>672</v>
      </c>
      <c r="B27" s="22" t="s">
        <v>670</v>
      </c>
      <c r="C27" s="22" t="s">
        <v>671</v>
      </c>
      <c r="D27" s="22" t="s">
        <v>626</v>
      </c>
      <c r="E27" s="22" t="s">
        <v>672</v>
      </c>
      <c r="F27" s="23">
        <f t="shared" si="0"/>
        <v>47.978595939732998</v>
      </c>
      <c r="G27" s="3">
        <v>13.750632228837</v>
      </c>
      <c r="H27" s="3">
        <v>34.227963710895999</v>
      </c>
      <c r="I27" s="3">
        <v>15.727792957745999</v>
      </c>
      <c r="J27" s="3">
        <v>31.660866432578803</v>
      </c>
      <c r="K27" s="25">
        <v>0</v>
      </c>
      <c r="L27" s="24">
        <v>12.463639747799</v>
      </c>
      <c r="M27" s="3">
        <v>1.286992481038</v>
      </c>
      <c r="N27" s="24" t="s">
        <v>41</v>
      </c>
      <c r="O27" s="24" t="s">
        <v>41</v>
      </c>
      <c r="P27" s="25" t="s">
        <v>41</v>
      </c>
      <c r="Q27" s="24">
        <v>27.216907138960998</v>
      </c>
      <c r="R27" s="3">
        <v>7.0110565719339997</v>
      </c>
      <c r="S27" s="24" t="s">
        <v>41</v>
      </c>
      <c r="T27" s="24" t="s">
        <v>41</v>
      </c>
      <c r="U27" s="25" t="s">
        <v>41</v>
      </c>
      <c r="V27" s="24">
        <v>39.680546886759998</v>
      </c>
      <c r="W27" s="3">
        <v>8.298049052971999</v>
      </c>
      <c r="X27" s="24" t="s">
        <v>41</v>
      </c>
      <c r="Y27" s="24" t="s">
        <v>41</v>
      </c>
      <c r="Z27" s="25" t="s">
        <v>41</v>
      </c>
      <c r="AA27" s="26" t="s">
        <v>41</v>
      </c>
    </row>
    <row r="28" spans="1:27">
      <c r="A28" s="22" t="s">
        <v>2</v>
      </c>
      <c r="B28" s="22" t="s">
        <v>602</v>
      </c>
      <c r="C28" s="22" t="s">
        <v>1</v>
      </c>
      <c r="D28" s="22" t="s">
        <v>531</v>
      </c>
      <c r="E28" s="22" t="s">
        <v>2</v>
      </c>
      <c r="F28" s="23">
        <f t="shared" si="0"/>
        <v>512.27555171733206</v>
      </c>
      <c r="G28" s="3">
        <v>177.75253647410102</v>
      </c>
      <c r="H28" s="3">
        <v>334.52301524323099</v>
      </c>
      <c r="I28" s="3">
        <v>142.08054677089299</v>
      </c>
      <c r="J28" s="3">
        <v>309.4337890999887</v>
      </c>
      <c r="K28" s="25">
        <v>0</v>
      </c>
      <c r="L28" s="24">
        <v>159.45862542910601</v>
      </c>
      <c r="M28" s="3">
        <v>18.293911044994999</v>
      </c>
      <c r="N28" s="24" t="s">
        <v>41</v>
      </c>
      <c r="O28" s="24" t="s">
        <v>41</v>
      </c>
      <c r="P28" s="25" t="s">
        <v>41</v>
      </c>
      <c r="Q28" s="24">
        <v>285.29431871089702</v>
      </c>
      <c r="R28" s="3">
        <v>49.228696532333998</v>
      </c>
      <c r="S28" s="24" t="s">
        <v>41</v>
      </c>
      <c r="T28" s="24" t="s">
        <v>41</v>
      </c>
      <c r="U28" s="25" t="s">
        <v>41</v>
      </c>
      <c r="V28" s="24">
        <v>444.75294414000302</v>
      </c>
      <c r="W28" s="3">
        <v>67.522607577328998</v>
      </c>
      <c r="X28" s="24" t="s">
        <v>41</v>
      </c>
      <c r="Y28" s="24" t="s">
        <v>41</v>
      </c>
      <c r="Z28" s="25" t="s">
        <v>41</v>
      </c>
      <c r="AA28" s="26" t="s">
        <v>41</v>
      </c>
    </row>
    <row r="29" spans="1:27">
      <c r="A29" s="22" t="s">
        <v>233</v>
      </c>
      <c r="B29" s="22" t="s">
        <v>231</v>
      </c>
      <c r="C29" s="22" t="s">
        <v>232</v>
      </c>
      <c r="D29" s="22" t="s">
        <v>39</v>
      </c>
      <c r="E29" s="22" t="s">
        <v>233</v>
      </c>
      <c r="F29" s="23">
        <f t="shared" si="0"/>
        <v>2.549906877867</v>
      </c>
      <c r="G29" s="3">
        <v>0.46715886562499997</v>
      </c>
      <c r="H29" s="3">
        <v>2.0827480122419999</v>
      </c>
      <c r="I29" s="3">
        <v>-13.681339240156001</v>
      </c>
      <c r="J29" s="3">
        <v>1.9265419113238502</v>
      </c>
      <c r="K29" s="25">
        <v>0.5</v>
      </c>
      <c r="L29" s="24" t="s">
        <v>41</v>
      </c>
      <c r="M29" s="3">
        <v>0.46715886562499997</v>
      </c>
      <c r="N29" s="24" t="s">
        <v>41</v>
      </c>
      <c r="O29" s="24" t="s">
        <v>41</v>
      </c>
      <c r="P29" s="25" t="s">
        <v>41</v>
      </c>
      <c r="Q29" s="24" t="s">
        <v>41</v>
      </c>
      <c r="R29" s="3">
        <v>2.0827480122419999</v>
      </c>
      <c r="S29" s="24" t="s">
        <v>41</v>
      </c>
      <c r="T29" s="24" t="s">
        <v>41</v>
      </c>
      <c r="U29" s="25" t="s">
        <v>41</v>
      </c>
      <c r="V29" s="24" t="s">
        <v>41</v>
      </c>
      <c r="W29" s="3">
        <v>2.549906877867</v>
      </c>
      <c r="X29" s="24" t="s">
        <v>41</v>
      </c>
      <c r="Y29" s="24" t="s">
        <v>41</v>
      </c>
      <c r="Z29" s="25" t="s">
        <v>41</v>
      </c>
      <c r="AA29" s="26" t="s">
        <v>41</v>
      </c>
    </row>
    <row r="30" spans="1:27">
      <c r="A30" s="22" t="s">
        <v>989</v>
      </c>
      <c r="B30" s="22" t="s">
        <v>987</v>
      </c>
      <c r="C30" s="22" t="s">
        <v>988</v>
      </c>
      <c r="D30" s="22" t="s">
        <v>726</v>
      </c>
      <c r="E30" s="22" t="s">
        <v>989</v>
      </c>
      <c r="F30" s="23">
        <f t="shared" si="0"/>
        <v>63.920183858561003</v>
      </c>
      <c r="G30" s="3">
        <v>22.301266265614</v>
      </c>
      <c r="H30" s="3">
        <v>41.618917592947</v>
      </c>
      <c r="I30" s="3">
        <v>22.521790253711998</v>
      </c>
      <c r="J30" s="3">
        <v>38.497498773475975</v>
      </c>
      <c r="K30" s="25">
        <v>0</v>
      </c>
      <c r="L30" s="24">
        <v>19.763797950750998</v>
      </c>
      <c r="M30" s="3">
        <v>2.5374683148630002</v>
      </c>
      <c r="N30" s="24" t="s">
        <v>41</v>
      </c>
      <c r="O30" s="24" t="s">
        <v>41</v>
      </c>
      <c r="P30" s="25" t="s">
        <v>41</v>
      </c>
      <c r="Q30" s="24">
        <v>34.666703858231003</v>
      </c>
      <c r="R30" s="3">
        <v>6.9522137347160005</v>
      </c>
      <c r="S30" s="24" t="s">
        <v>41</v>
      </c>
      <c r="T30" s="24" t="s">
        <v>41</v>
      </c>
      <c r="U30" s="25" t="s">
        <v>41</v>
      </c>
      <c r="V30" s="24">
        <v>54.430501808982001</v>
      </c>
      <c r="W30" s="3">
        <v>9.4896820495790006</v>
      </c>
      <c r="X30" s="24" t="s">
        <v>41</v>
      </c>
      <c r="Y30" s="24" t="s">
        <v>41</v>
      </c>
      <c r="Z30" s="25" t="s">
        <v>41</v>
      </c>
      <c r="AA30" s="26" t="s">
        <v>41</v>
      </c>
    </row>
    <row r="31" spans="1:27">
      <c r="A31" s="22" t="s">
        <v>995</v>
      </c>
      <c r="B31" s="22" t="s">
        <v>993</v>
      </c>
      <c r="C31" s="22" t="s">
        <v>994</v>
      </c>
      <c r="D31" s="22" t="s">
        <v>726</v>
      </c>
      <c r="E31" s="22" t="s">
        <v>995</v>
      </c>
      <c r="F31" s="23">
        <f t="shared" si="0"/>
        <v>69.646408391761</v>
      </c>
      <c r="G31" s="3">
        <v>24.534364293886</v>
      </c>
      <c r="H31" s="3">
        <v>45.112044097875</v>
      </c>
      <c r="I31" s="3">
        <v>22.858104022222001</v>
      </c>
      <c r="J31" s="3">
        <v>41.728640790534378</v>
      </c>
      <c r="K31" s="25">
        <v>0</v>
      </c>
      <c r="L31" s="24">
        <v>21.940095538670001</v>
      </c>
      <c r="M31" s="3">
        <v>2.594268755216</v>
      </c>
      <c r="N31" s="24" t="s">
        <v>41</v>
      </c>
      <c r="O31" s="24" t="s">
        <v>41</v>
      </c>
      <c r="P31" s="25" t="s">
        <v>41</v>
      </c>
      <c r="Q31" s="24">
        <v>38.469212713131</v>
      </c>
      <c r="R31" s="3">
        <v>6.6428313847439995</v>
      </c>
      <c r="S31" s="24" t="s">
        <v>41</v>
      </c>
      <c r="T31" s="24" t="s">
        <v>41</v>
      </c>
      <c r="U31" s="25" t="s">
        <v>41</v>
      </c>
      <c r="V31" s="24">
        <v>60.409308251801001</v>
      </c>
      <c r="W31" s="3">
        <v>9.237100139959999</v>
      </c>
      <c r="X31" s="24" t="s">
        <v>41</v>
      </c>
      <c r="Y31" s="24" t="s">
        <v>41</v>
      </c>
      <c r="Z31" s="25" t="s">
        <v>41</v>
      </c>
      <c r="AA31" s="26" t="s">
        <v>41</v>
      </c>
    </row>
    <row r="32" spans="1:27">
      <c r="A32" s="22" t="s">
        <v>788</v>
      </c>
      <c r="B32" s="22" t="s">
        <v>786</v>
      </c>
      <c r="C32" s="22" t="s">
        <v>787</v>
      </c>
      <c r="D32" s="22" t="s">
        <v>39</v>
      </c>
      <c r="E32" s="22" t="s">
        <v>788</v>
      </c>
      <c r="F32" s="23">
        <f t="shared" si="0"/>
        <v>4.6386922982790004</v>
      </c>
      <c r="G32" s="3">
        <v>1.9058130372069999</v>
      </c>
      <c r="H32" s="3">
        <v>2.7328792610720001</v>
      </c>
      <c r="I32" s="3">
        <v>-5.3543558989669995</v>
      </c>
      <c r="J32" s="3">
        <v>2.5279133164916003</v>
      </c>
      <c r="K32" s="25">
        <v>0.5</v>
      </c>
      <c r="L32" s="24" t="s">
        <v>41</v>
      </c>
      <c r="M32" s="3">
        <v>1.9058130372069999</v>
      </c>
      <c r="N32" s="24" t="s">
        <v>41</v>
      </c>
      <c r="O32" s="24" t="s">
        <v>41</v>
      </c>
      <c r="P32" s="25" t="s">
        <v>41</v>
      </c>
      <c r="Q32" s="24" t="s">
        <v>41</v>
      </c>
      <c r="R32" s="3">
        <v>2.7328792610720001</v>
      </c>
      <c r="S32" s="24" t="s">
        <v>41</v>
      </c>
      <c r="T32" s="24" t="s">
        <v>41</v>
      </c>
      <c r="U32" s="25" t="s">
        <v>41</v>
      </c>
      <c r="V32" s="24" t="s">
        <v>41</v>
      </c>
      <c r="W32" s="3">
        <v>4.6386922982790004</v>
      </c>
      <c r="X32" s="24" t="s">
        <v>41</v>
      </c>
      <c r="Y32" s="24" t="s">
        <v>41</v>
      </c>
      <c r="Z32" s="25" t="s">
        <v>41</v>
      </c>
      <c r="AA32" s="26" t="s">
        <v>41</v>
      </c>
    </row>
    <row r="33" spans="1:27">
      <c r="A33" s="22" t="s">
        <v>532</v>
      </c>
      <c r="B33" s="22" t="s">
        <v>529</v>
      </c>
      <c r="C33" s="22" t="s">
        <v>530</v>
      </c>
      <c r="D33" s="22" t="s">
        <v>531</v>
      </c>
      <c r="E33" s="22" t="s">
        <v>532</v>
      </c>
      <c r="F33" s="23">
        <f t="shared" si="0"/>
        <v>94.463259628792002</v>
      </c>
      <c r="G33" s="3">
        <v>30.812393543533002</v>
      </c>
      <c r="H33" s="3">
        <v>63.650866085258997</v>
      </c>
      <c r="I33" s="3">
        <v>24.698833556968999</v>
      </c>
      <c r="J33" s="3">
        <v>58.877051128864579</v>
      </c>
      <c r="K33" s="25">
        <v>0</v>
      </c>
      <c r="L33" s="24">
        <v>27.985144029973998</v>
      </c>
      <c r="M33" s="3">
        <v>2.8272495135589999</v>
      </c>
      <c r="N33" s="24" t="s">
        <v>41</v>
      </c>
      <c r="O33" s="24" t="s">
        <v>41</v>
      </c>
      <c r="P33" s="25" t="s">
        <v>41</v>
      </c>
      <c r="Q33" s="24">
        <v>54.133648657877998</v>
      </c>
      <c r="R33" s="3">
        <v>9.5172174273810004</v>
      </c>
      <c r="S33" s="24" t="s">
        <v>41</v>
      </c>
      <c r="T33" s="24" t="s">
        <v>41</v>
      </c>
      <c r="U33" s="25" t="s">
        <v>41</v>
      </c>
      <c r="V33" s="24">
        <v>82.118792687851993</v>
      </c>
      <c r="W33" s="3">
        <v>12.34446694094</v>
      </c>
      <c r="X33" s="24" t="s">
        <v>41</v>
      </c>
      <c r="Y33" s="24" t="s">
        <v>41</v>
      </c>
      <c r="Z33" s="25" t="s">
        <v>41</v>
      </c>
      <c r="AA33" s="26" t="s">
        <v>41</v>
      </c>
    </row>
    <row r="34" spans="1:27">
      <c r="A34" s="22" t="s">
        <v>257</v>
      </c>
      <c r="B34" s="22" t="s">
        <v>255</v>
      </c>
      <c r="C34" s="22" t="s">
        <v>256</v>
      </c>
      <c r="D34" s="22" t="s">
        <v>39</v>
      </c>
      <c r="E34" s="22" t="s">
        <v>257</v>
      </c>
      <c r="F34" s="23">
        <f t="shared" si="0"/>
        <v>3.4931347174990002</v>
      </c>
      <c r="G34" s="3">
        <v>0.96891084406499994</v>
      </c>
      <c r="H34" s="3">
        <v>2.5242238734340003</v>
      </c>
      <c r="I34" s="3">
        <v>-4.8300726014349999</v>
      </c>
      <c r="J34" s="3">
        <v>2.3349070829264504</v>
      </c>
      <c r="K34" s="25">
        <v>0.5</v>
      </c>
      <c r="L34" s="24" t="s">
        <v>41</v>
      </c>
      <c r="M34" s="3">
        <v>0.96891084406499994</v>
      </c>
      <c r="N34" s="24" t="s">
        <v>41</v>
      </c>
      <c r="O34" s="24" t="s">
        <v>41</v>
      </c>
      <c r="P34" s="25" t="s">
        <v>41</v>
      </c>
      <c r="Q34" s="24" t="s">
        <v>41</v>
      </c>
      <c r="R34" s="3">
        <v>2.5242238734340003</v>
      </c>
      <c r="S34" s="24" t="s">
        <v>41</v>
      </c>
      <c r="T34" s="24" t="s">
        <v>41</v>
      </c>
      <c r="U34" s="25" t="s">
        <v>41</v>
      </c>
      <c r="V34" s="24" t="s">
        <v>41</v>
      </c>
      <c r="W34" s="3">
        <v>3.4931347174990002</v>
      </c>
      <c r="X34" s="24" t="s">
        <v>41</v>
      </c>
      <c r="Y34" s="24" t="s">
        <v>41</v>
      </c>
      <c r="Z34" s="25" t="s">
        <v>41</v>
      </c>
      <c r="AA34" s="26" t="s">
        <v>41</v>
      </c>
    </row>
    <row r="35" spans="1:27">
      <c r="A35" s="22" t="s">
        <v>881</v>
      </c>
      <c r="B35" s="22" t="s">
        <v>879</v>
      </c>
      <c r="C35" s="22" t="s">
        <v>880</v>
      </c>
      <c r="D35" s="22" t="s">
        <v>726</v>
      </c>
      <c r="E35" s="22" t="s">
        <v>881</v>
      </c>
      <c r="F35" s="23">
        <f t="shared" si="0"/>
        <v>41.360524713827999</v>
      </c>
      <c r="G35" s="3">
        <v>11.843761336102</v>
      </c>
      <c r="H35" s="3">
        <v>29.516763377726001</v>
      </c>
      <c r="I35" s="3">
        <v>-0.92941363543599997</v>
      </c>
      <c r="J35" s="3">
        <v>27.30300612439655</v>
      </c>
      <c r="K35" s="25">
        <v>3.0526000000000001E-2</v>
      </c>
      <c r="L35" s="24">
        <v>10.35266917809</v>
      </c>
      <c r="M35" s="3">
        <v>1.491092158012</v>
      </c>
      <c r="N35" s="24" t="s">
        <v>41</v>
      </c>
      <c r="O35" s="24" t="s">
        <v>41</v>
      </c>
      <c r="P35" s="25" t="s">
        <v>41</v>
      </c>
      <c r="Q35" s="24">
        <v>23.4525954225</v>
      </c>
      <c r="R35" s="3">
        <v>6.064167955227</v>
      </c>
      <c r="S35" s="24" t="s">
        <v>41</v>
      </c>
      <c r="T35" s="24" t="s">
        <v>41</v>
      </c>
      <c r="U35" s="25" t="s">
        <v>41</v>
      </c>
      <c r="V35" s="24">
        <v>33.80526460059</v>
      </c>
      <c r="W35" s="3">
        <v>7.555260113239</v>
      </c>
      <c r="X35" s="24" t="s">
        <v>41</v>
      </c>
      <c r="Y35" s="24" t="s">
        <v>41</v>
      </c>
      <c r="Z35" s="25" t="s">
        <v>41</v>
      </c>
      <c r="AA35" s="26" t="s">
        <v>41</v>
      </c>
    </row>
    <row r="36" spans="1:27">
      <c r="A36" s="22" t="s">
        <v>935</v>
      </c>
      <c r="B36" s="22" t="s">
        <v>933</v>
      </c>
      <c r="C36" s="22" t="s">
        <v>934</v>
      </c>
      <c r="D36" s="22" t="s">
        <v>726</v>
      </c>
      <c r="E36" s="22" t="s">
        <v>935</v>
      </c>
      <c r="F36" s="23">
        <f t="shared" si="0"/>
        <v>22.799713320555</v>
      </c>
      <c r="G36" s="3">
        <v>7.0809455548879994</v>
      </c>
      <c r="H36" s="3">
        <v>15.718767765667002</v>
      </c>
      <c r="I36" s="3">
        <v>-8.8993958792029986</v>
      </c>
      <c r="J36" s="3">
        <v>14.539860183241977</v>
      </c>
      <c r="K36" s="25">
        <v>0.36149700000000001</v>
      </c>
      <c r="L36" s="24">
        <v>6.8351398053710009</v>
      </c>
      <c r="M36" s="3">
        <v>0.24580574951699999</v>
      </c>
      <c r="N36" s="24" t="s">
        <v>41</v>
      </c>
      <c r="O36" s="24" t="s">
        <v>41</v>
      </c>
      <c r="P36" s="25" t="s">
        <v>41</v>
      </c>
      <c r="Q36" s="24">
        <v>11.573047254837</v>
      </c>
      <c r="R36" s="3">
        <v>4.1457205108300004</v>
      </c>
      <c r="S36" s="24" t="s">
        <v>41</v>
      </c>
      <c r="T36" s="24" t="s">
        <v>41</v>
      </c>
      <c r="U36" s="25" t="s">
        <v>41</v>
      </c>
      <c r="V36" s="24">
        <v>18.408187060208</v>
      </c>
      <c r="W36" s="3">
        <v>4.3915262603470007</v>
      </c>
      <c r="X36" s="24" t="s">
        <v>41</v>
      </c>
      <c r="Y36" s="24" t="s">
        <v>41</v>
      </c>
      <c r="Z36" s="25" t="s">
        <v>41</v>
      </c>
      <c r="AA36" s="26" t="s">
        <v>41</v>
      </c>
    </row>
    <row r="37" spans="1:27">
      <c r="A37" s="22" t="s">
        <v>611</v>
      </c>
      <c r="B37" s="22" t="s">
        <v>609</v>
      </c>
      <c r="C37" s="22" t="s">
        <v>610</v>
      </c>
      <c r="D37" s="22" t="s">
        <v>531</v>
      </c>
      <c r="E37" s="22" t="s">
        <v>611</v>
      </c>
      <c r="F37" s="23">
        <f t="shared" si="0"/>
        <v>192.89722331014701</v>
      </c>
      <c r="G37" s="3">
        <v>62.849044090859003</v>
      </c>
      <c r="H37" s="3">
        <v>130.04817921928802</v>
      </c>
      <c r="I37" s="3">
        <v>64.511967437050998</v>
      </c>
      <c r="J37" s="3">
        <v>120.29456577784141</v>
      </c>
      <c r="K37" s="25">
        <v>0</v>
      </c>
      <c r="L37" s="24">
        <v>56.578855517264998</v>
      </c>
      <c r="M37" s="3">
        <v>6.2701885735939999</v>
      </c>
      <c r="N37" s="24" t="s">
        <v>41</v>
      </c>
      <c r="O37" s="24" t="s">
        <v>41</v>
      </c>
      <c r="P37" s="25" t="s">
        <v>41</v>
      </c>
      <c r="Q37" s="24">
        <v>109.96331433695001</v>
      </c>
      <c r="R37" s="3">
        <v>20.084864882338</v>
      </c>
      <c r="S37" s="24" t="s">
        <v>41</v>
      </c>
      <c r="T37" s="24" t="s">
        <v>41</v>
      </c>
      <c r="U37" s="25" t="s">
        <v>41</v>
      </c>
      <c r="V37" s="24">
        <v>166.54216985421499</v>
      </c>
      <c r="W37" s="3">
        <v>26.355053455932001</v>
      </c>
      <c r="X37" s="24" t="s">
        <v>41</v>
      </c>
      <c r="Y37" s="24" t="s">
        <v>41</v>
      </c>
      <c r="Z37" s="25" t="s">
        <v>41</v>
      </c>
      <c r="AA37" s="26" t="s">
        <v>41</v>
      </c>
    </row>
    <row r="38" spans="1:27">
      <c r="A38" s="22" t="s">
        <v>1103</v>
      </c>
      <c r="B38" s="22" t="s">
        <v>1101</v>
      </c>
      <c r="C38" s="22" t="s">
        <v>1102</v>
      </c>
      <c r="D38" s="22" t="s">
        <v>39</v>
      </c>
      <c r="E38" s="22" t="s">
        <v>1103</v>
      </c>
      <c r="F38" s="23">
        <f t="shared" si="0"/>
        <v>4.0336777870929996</v>
      </c>
      <c r="G38" s="3">
        <v>0.77734722950699997</v>
      </c>
      <c r="H38" s="3">
        <v>3.2563305575859998</v>
      </c>
      <c r="I38" s="3">
        <v>-12.267607429300002</v>
      </c>
      <c r="J38" s="3">
        <v>3.0121057657670498</v>
      </c>
      <c r="K38" s="25">
        <v>0.5</v>
      </c>
      <c r="L38" s="24" t="s">
        <v>41</v>
      </c>
      <c r="M38" s="3">
        <v>0.77734722950699997</v>
      </c>
      <c r="N38" s="24" t="s">
        <v>41</v>
      </c>
      <c r="O38" s="24" t="s">
        <v>41</v>
      </c>
      <c r="P38" s="25" t="s">
        <v>41</v>
      </c>
      <c r="Q38" s="24" t="s">
        <v>41</v>
      </c>
      <c r="R38" s="3">
        <v>3.2563305575859998</v>
      </c>
      <c r="S38" s="24" t="s">
        <v>41</v>
      </c>
      <c r="T38" s="24" t="s">
        <v>41</v>
      </c>
      <c r="U38" s="25" t="s">
        <v>41</v>
      </c>
      <c r="V38" s="24" t="s">
        <v>41</v>
      </c>
      <c r="W38" s="3">
        <v>4.0336777870929996</v>
      </c>
      <c r="X38" s="24" t="s">
        <v>41</v>
      </c>
      <c r="Y38" s="24" t="s">
        <v>41</v>
      </c>
      <c r="Z38" s="25" t="s">
        <v>41</v>
      </c>
      <c r="AA38" s="26" t="s">
        <v>41</v>
      </c>
    </row>
    <row r="39" spans="1:27">
      <c r="A39" s="22" t="s">
        <v>278</v>
      </c>
      <c r="B39" s="22" t="s">
        <v>276</v>
      </c>
      <c r="C39" s="22" t="s">
        <v>277</v>
      </c>
      <c r="D39" s="22" t="s">
        <v>39</v>
      </c>
      <c r="E39" s="22" t="s">
        <v>278</v>
      </c>
      <c r="F39" s="23">
        <f t="shared" ref="F39:F70" si="1">IF(G39&lt;&gt;"",G39+H39,H39)</f>
        <v>5.1487698701360003</v>
      </c>
      <c r="G39" s="3">
        <v>1.4512014622689999</v>
      </c>
      <c r="H39" s="3">
        <v>3.6975684078670001</v>
      </c>
      <c r="I39" s="3">
        <v>-7.9748413928460007</v>
      </c>
      <c r="J39" s="3">
        <v>3.420250777276975</v>
      </c>
      <c r="K39" s="25">
        <v>0.5</v>
      </c>
      <c r="L39" s="24" t="s">
        <v>41</v>
      </c>
      <c r="M39" s="3">
        <v>1.4512014622689999</v>
      </c>
      <c r="N39" s="24" t="s">
        <v>41</v>
      </c>
      <c r="O39" s="24" t="s">
        <v>41</v>
      </c>
      <c r="P39" s="25" t="s">
        <v>41</v>
      </c>
      <c r="Q39" s="24" t="s">
        <v>41</v>
      </c>
      <c r="R39" s="3">
        <v>3.6975684078670001</v>
      </c>
      <c r="S39" s="24" t="s">
        <v>41</v>
      </c>
      <c r="T39" s="24" t="s">
        <v>41</v>
      </c>
      <c r="U39" s="25" t="s">
        <v>41</v>
      </c>
      <c r="V39" s="24" t="s">
        <v>41</v>
      </c>
      <c r="W39" s="3">
        <v>5.1487698701360003</v>
      </c>
      <c r="X39" s="24" t="s">
        <v>41</v>
      </c>
      <c r="Y39" s="24" t="s">
        <v>41</v>
      </c>
      <c r="Z39" s="25" t="s">
        <v>41</v>
      </c>
      <c r="AA39" s="26" t="s">
        <v>41</v>
      </c>
    </row>
    <row r="40" spans="1:27">
      <c r="A40" s="22" t="s">
        <v>675</v>
      </c>
      <c r="B40" s="22" t="s">
        <v>673</v>
      </c>
      <c r="C40" s="22" t="s">
        <v>674</v>
      </c>
      <c r="D40" s="22" t="s">
        <v>626</v>
      </c>
      <c r="E40" s="22" t="s">
        <v>675</v>
      </c>
      <c r="F40" s="23">
        <f t="shared" si="1"/>
        <v>125.18152257551</v>
      </c>
      <c r="G40" s="3">
        <v>42.701421881853996</v>
      </c>
      <c r="H40" s="3">
        <v>82.480100693655999</v>
      </c>
      <c r="I40" s="3">
        <v>49.451034533102998</v>
      </c>
      <c r="J40" s="3">
        <v>76.294093141631791</v>
      </c>
      <c r="K40" s="25">
        <v>0</v>
      </c>
      <c r="L40" s="24">
        <v>35.588817686904001</v>
      </c>
      <c r="M40" s="3">
        <v>7.1126041949490002</v>
      </c>
      <c r="N40" s="24" t="s">
        <v>41</v>
      </c>
      <c r="O40" s="24" t="s">
        <v>41</v>
      </c>
      <c r="P40" s="25" t="s">
        <v>41</v>
      </c>
      <c r="Q40" s="24">
        <v>63.671255238162999</v>
      </c>
      <c r="R40" s="3">
        <v>18.808845455494001</v>
      </c>
      <c r="S40" s="24" t="s">
        <v>41</v>
      </c>
      <c r="T40" s="24" t="s">
        <v>41</v>
      </c>
      <c r="U40" s="25" t="s">
        <v>41</v>
      </c>
      <c r="V40" s="24">
        <v>99.260072925066993</v>
      </c>
      <c r="W40" s="3">
        <v>25.921449650443002</v>
      </c>
      <c r="X40" s="24" t="s">
        <v>41</v>
      </c>
      <c r="Y40" s="24" t="s">
        <v>41</v>
      </c>
      <c r="Z40" s="25" t="s">
        <v>41</v>
      </c>
      <c r="AA40" s="26" t="s">
        <v>41</v>
      </c>
    </row>
    <row r="41" spans="1:27">
      <c r="A41" s="22" t="s">
        <v>1133</v>
      </c>
      <c r="B41" s="22" t="s">
        <v>1131</v>
      </c>
      <c r="C41" s="22" t="s">
        <v>1132</v>
      </c>
      <c r="D41" s="22" t="s">
        <v>39</v>
      </c>
      <c r="E41" s="22" t="s">
        <v>1133</v>
      </c>
      <c r="F41" s="23">
        <f t="shared" si="1"/>
        <v>1.7826333936100001</v>
      </c>
      <c r="G41" s="3">
        <v>0.233122471857</v>
      </c>
      <c r="H41" s="3">
        <v>1.5495109217530001</v>
      </c>
      <c r="I41" s="3">
        <v>-9.5075709212239996</v>
      </c>
      <c r="J41" s="3">
        <v>1.4332976026215252</v>
      </c>
      <c r="K41" s="25">
        <v>0.5</v>
      </c>
      <c r="L41" s="24" t="s">
        <v>41</v>
      </c>
      <c r="M41" s="3">
        <v>0.233122471857</v>
      </c>
      <c r="N41" s="24" t="s">
        <v>41</v>
      </c>
      <c r="O41" s="24" t="s">
        <v>41</v>
      </c>
      <c r="P41" s="25" t="s">
        <v>41</v>
      </c>
      <c r="Q41" s="24" t="s">
        <v>41</v>
      </c>
      <c r="R41" s="3">
        <v>1.5495109217530001</v>
      </c>
      <c r="S41" s="24" t="s">
        <v>41</v>
      </c>
      <c r="T41" s="24" t="s">
        <v>41</v>
      </c>
      <c r="U41" s="25" t="s">
        <v>41</v>
      </c>
      <c r="V41" s="24" t="s">
        <v>41</v>
      </c>
      <c r="W41" s="3">
        <v>1.7826333936100001</v>
      </c>
      <c r="X41" s="24" t="s">
        <v>41</v>
      </c>
      <c r="Y41" s="24" t="s">
        <v>41</v>
      </c>
      <c r="Z41" s="25" t="s">
        <v>41</v>
      </c>
      <c r="AA41" s="26" t="s">
        <v>41</v>
      </c>
    </row>
    <row r="42" spans="1:27">
      <c r="A42" s="22" t="s">
        <v>890</v>
      </c>
      <c r="B42" s="22" t="s">
        <v>888</v>
      </c>
      <c r="C42" s="22" t="s">
        <v>889</v>
      </c>
      <c r="D42" s="22" t="s">
        <v>726</v>
      </c>
      <c r="E42" s="22" t="s">
        <v>890</v>
      </c>
      <c r="F42" s="23">
        <f t="shared" si="1"/>
        <v>76.842817768328999</v>
      </c>
      <c r="G42" s="3">
        <v>21.618353179320998</v>
      </c>
      <c r="H42" s="3">
        <v>55.224464589008001</v>
      </c>
      <c r="I42" s="3">
        <v>-1.499756815492</v>
      </c>
      <c r="J42" s="3">
        <v>51.082629744832403</v>
      </c>
      <c r="K42" s="25">
        <v>2.6439000000000001E-2</v>
      </c>
      <c r="L42" s="24">
        <v>18.708508137304001</v>
      </c>
      <c r="M42" s="3">
        <v>2.909845042018</v>
      </c>
      <c r="N42" s="24" t="s">
        <v>41</v>
      </c>
      <c r="O42" s="24" t="s">
        <v>41</v>
      </c>
      <c r="P42" s="25" t="s">
        <v>41</v>
      </c>
      <c r="Q42" s="24">
        <v>41.548601717105001</v>
      </c>
      <c r="R42" s="3">
        <v>13.675862871903</v>
      </c>
      <c r="S42" s="24" t="s">
        <v>41</v>
      </c>
      <c r="T42" s="24" t="s">
        <v>41</v>
      </c>
      <c r="U42" s="25" t="s">
        <v>41</v>
      </c>
      <c r="V42" s="24">
        <v>60.257109854409002</v>
      </c>
      <c r="W42" s="3">
        <v>16.585707913920999</v>
      </c>
      <c r="X42" s="24" t="s">
        <v>41</v>
      </c>
      <c r="Y42" s="24" t="s">
        <v>41</v>
      </c>
      <c r="Z42" s="25" t="s">
        <v>41</v>
      </c>
      <c r="AA42" s="26" t="s">
        <v>41</v>
      </c>
    </row>
    <row r="43" spans="1:27">
      <c r="A43" s="22" t="s">
        <v>818</v>
      </c>
      <c r="B43" s="22" t="s">
        <v>816</v>
      </c>
      <c r="C43" s="22" t="s">
        <v>817</v>
      </c>
      <c r="D43" s="22" t="s">
        <v>726</v>
      </c>
      <c r="E43" s="22" t="s">
        <v>818</v>
      </c>
      <c r="F43" s="23">
        <f t="shared" si="1"/>
        <v>137.09684432288299</v>
      </c>
      <c r="G43" s="3">
        <v>41.843610096808</v>
      </c>
      <c r="H43" s="3">
        <v>95.253234226074994</v>
      </c>
      <c r="I43" s="3">
        <v>-4.0773684347890002</v>
      </c>
      <c r="J43" s="3">
        <v>88.109241659119363</v>
      </c>
      <c r="K43" s="25">
        <v>4.1048000000000001E-2</v>
      </c>
      <c r="L43" s="24">
        <v>37.825399135904</v>
      </c>
      <c r="M43" s="3">
        <v>4.0182109609039998</v>
      </c>
      <c r="N43" s="24" t="s">
        <v>41</v>
      </c>
      <c r="O43" s="24" t="s">
        <v>41</v>
      </c>
      <c r="P43" s="25" t="s">
        <v>41</v>
      </c>
      <c r="Q43" s="24">
        <v>78.308700633279003</v>
      </c>
      <c r="R43" s="3">
        <v>16.944533592796002</v>
      </c>
      <c r="S43" s="24" t="s">
        <v>41</v>
      </c>
      <c r="T43" s="24" t="s">
        <v>41</v>
      </c>
      <c r="U43" s="25" t="s">
        <v>41</v>
      </c>
      <c r="V43" s="24">
        <v>116.134099769183</v>
      </c>
      <c r="W43" s="3">
        <v>20.962744553700002</v>
      </c>
      <c r="X43" s="24" t="s">
        <v>41</v>
      </c>
      <c r="Y43" s="24" t="s">
        <v>41</v>
      </c>
      <c r="Z43" s="25" t="s">
        <v>41</v>
      </c>
      <c r="AA43" s="26" t="s">
        <v>41</v>
      </c>
    </row>
    <row r="44" spans="1:27">
      <c r="A44" s="22" t="s">
        <v>281</v>
      </c>
      <c r="B44" s="22" t="s">
        <v>279</v>
      </c>
      <c r="C44" s="22" t="s">
        <v>280</v>
      </c>
      <c r="D44" s="22" t="s">
        <v>39</v>
      </c>
      <c r="E44" s="22" t="s">
        <v>281</v>
      </c>
      <c r="F44" s="23">
        <f t="shared" si="1"/>
        <v>3.4891231696829998</v>
      </c>
      <c r="G44" s="3">
        <v>0.8037407900339999</v>
      </c>
      <c r="H44" s="3">
        <v>2.685382379649</v>
      </c>
      <c r="I44" s="3">
        <v>-8.4713617112540014</v>
      </c>
      <c r="J44" s="3">
        <v>2.4839787011753249</v>
      </c>
      <c r="K44" s="25">
        <v>0.5</v>
      </c>
      <c r="L44" s="24" t="s">
        <v>41</v>
      </c>
      <c r="M44" s="3">
        <v>0.8037407900339999</v>
      </c>
      <c r="N44" s="24" t="s">
        <v>41</v>
      </c>
      <c r="O44" s="24" t="s">
        <v>41</v>
      </c>
      <c r="P44" s="25" t="s">
        <v>41</v>
      </c>
      <c r="Q44" s="24" t="s">
        <v>41</v>
      </c>
      <c r="R44" s="3">
        <v>2.685382379649</v>
      </c>
      <c r="S44" s="24" t="s">
        <v>41</v>
      </c>
      <c r="T44" s="24" t="s">
        <v>41</v>
      </c>
      <c r="U44" s="25" t="s">
        <v>41</v>
      </c>
      <c r="V44" s="24" t="s">
        <v>41</v>
      </c>
      <c r="W44" s="3">
        <v>3.4891231696829998</v>
      </c>
      <c r="X44" s="24" t="s">
        <v>41</v>
      </c>
      <c r="Y44" s="24" t="s">
        <v>41</v>
      </c>
      <c r="Z44" s="25" t="s">
        <v>41</v>
      </c>
      <c r="AA44" s="26" t="s">
        <v>41</v>
      </c>
    </row>
    <row r="45" spans="1:27">
      <c r="A45" s="22" t="s">
        <v>678</v>
      </c>
      <c r="B45" s="22" t="s">
        <v>676</v>
      </c>
      <c r="C45" s="22" t="s">
        <v>677</v>
      </c>
      <c r="D45" s="22" t="s">
        <v>626</v>
      </c>
      <c r="E45" s="22" t="s">
        <v>678</v>
      </c>
      <c r="F45" s="23">
        <f t="shared" si="1"/>
        <v>46.784148315875996</v>
      </c>
      <c r="G45" s="3">
        <v>10.855091449624</v>
      </c>
      <c r="H45" s="3">
        <v>35.929056866251997</v>
      </c>
      <c r="I45" s="3">
        <v>8.829998992618</v>
      </c>
      <c r="J45" s="3">
        <v>33.2343776012831</v>
      </c>
      <c r="K45" s="25">
        <v>0</v>
      </c>
      <c r="L45" s="24">
        <v>11.002188042289999</v>
      </c>
      <c r="M45" s="3">
        <v>-0.147096592666</v>
      </c>
      <c r="N45" s="24" t="s">
        <v>41</v>
      </c>
      <c r="O45" s="24" t="s">
        <v>41</v>
      </c>
      <c r="P45" s="25" t="s">
        <v>41</v>
      </c>
      <c r="Q45" s="24">
        <v>27.256299185022002</v>
      </c>
      <c r="R45" s="3">
        <v>8.6727576812309994</v>
      </c>
      <c r="S45" s="24" t="s">
        <v>41</v>
      </c>
      <c r="T45" s="24" t="s">
        <v>41</v>
      </c>
      <c r="U45" s="25" t="s">
        <v>41</v>
      </c>
      <c r="V45" s="24">
        <v>38.258487227312003</v>
      </c>
      <c r="W45" s="3">
        <v>8.5256610885650002</v>
      </c>
      <c r="X45" s="24" t="s">
        <v>41</v>
      </c>
      <c r="Y45" s="24" t="s">
        <v>41</v>
      </c>
      <c r="Z45" s="25" t="s">
        <v>41</v>
      </c>
      <c r="AA45" s="26" t="s">
        <v>41</v>
      </c>
    </row>
    <row r="46" spans="1:27">
      <c r="A46" s="22" t="s">
        <v>110</v>
      </c>
      <c r="B46" s="22" t="s">
        <v>108</v>
      </c>
      <c r="C46" s="22" t="s">
        <v>109</v>
      </c>
      <c r="D46" s="22" t="s">
        <v>39</v>
      </c>
      <c r="E46" s="22" t="s">
        <v>110</v>
      </c>
      <c r="F46" s="23">
        <f t="shared" si="1"/>
        <v>1.630695589481</v>
      </c>
      <c r="G46" s="3">
        <v>0</v>
      </c>
      <c r="H46" s="3">
        <v>1.630695589481</v>
      </c>
      <c r="I46" s="3">
        <v>-7.6396396769239994</v>
      </c>
      <c r="J46" s="3">
        <v>1.5083934202699252</v>
      </c>
      <c r="K46" s="25">
        <v>0.5</v>
      </c>
      <c r="L46" s="24" t="s">
        <v>41</v>
      </c>
      <c r="M46" s="3" t="s">
        <v>41</v>
      </c>
      <c r="N46" s="24" t="s">
        <v>41</v>
      </c>
      <c r="O46" s="24" t="s">
        <v>41</v>
      </c>
      <c r="P46" s="25" t="s">
        <v>41</v>
      </c>
      <c r="Q46" s="24" t="s">
        <v>41</v>
      </c>
      <c r="R46" s="3">
        <v>1.630695589481</v>
      </c>
      <c r="S46" s="24" t="s">
        <v>41</v>
      </c>
      <c r="T46" s="24" t="s">
        <v>41</v>
      </c>
      <c r="U46" s="25" t="s">
        <v>41</v>
      </c>
      <c r="V46" s="24" t="s">
        <v>41</v>
      </c>
      <c r="W46" s="3">
        <v>1.630695589481</v>
      </c>
      <c r="X46" s="24" t="s">
        <v>41</v>
      </c>
      <c r="Y46" s="24" t="s">
        <v>41</v>
      </c>
      <c r="Z46" s="25" t="s">
        <v>41</v>
      </c>
      <c r="AA46" s="26">
        <v>-1.5651034851999999E-2</v>
      </c>
    </row>
    <row r="47" spans="1:27">
      <c r="A47" s="22" t="s">
        <v>125</v>
      </c>
      <c r="B47" s="22" t="s">
        <v>123</v>
      </c>
      <c r="C47" s="22" t="s">
        <v>124</v>
      </c>
      <c r="D47" s="22" t="s">
        <v>39</v>
      </c>
      <c r="E47" s="22" t="s">
        <v>125</v>
      </c>
      <c r="F47" s="23">
        <f t="shared" si="1"/>
        <v>2.8731012820550004</v>
      </c>
      <c r="G47" s="3">
        <v>0.67466270410399998</v>
      </c>
      <c r="H47" s="3">
        <v>2.1984385779510003</v>
      </c>
      <c r="I47" s="3">
        <v>-12.403047284322</v>
      </c>
      <c r="J47" s="3">
        <v>2.0335556846046754</v>
      </c>
      <c r="K47" s="25">
        <v>0.5</v>
      </c>
      <c r="L47" s="24" t="s">
        <v>41</v>
      </c>
      <c r="M47" s="3">
        <v>0.67466270410399998</v>
      </c>
      <c r="N47" s="24" t="s">
        <v>41</v>
      </c>
      <c r="O47" s="24" t="s">
        <v>41</v>
      </c>
      <c r="P47" s="25" t="s">
        <v>41</v>
      </c>
      <c r="Q47" s="24" t="s">
        <v>41</v>
      </c>
      <c r="R47" s="3">
        <v>2.1984385779510003</v>
      </c>
      <c r="S47" s="24" t="s">
        <v>41</v>
      </c>
      <c r="T47" s="24" t="s">
        <v>41</v>
      </c>
      <c r="U47" s="25" t="s">
        <v>41</v>
      </c>
      <c r="V47" s="24" t="s">
        <v>41</v>
      </c>
      <c r="W47" s="3">
        <v>2.8731012820550004</v>
      </c>
      <c r="X47" s="24" t="s">
        <v>41</v>
      </c>
      <c r="Y47" s="24" t="s">
        <v>41</v>
      </c>
      <c r="Z47" s="25" t="s">
        <v>41</v>
      </c>
      <c r="AA47" s="26" t="s">
        <v>41</v>
      </c>
    </row>
    <row r="48" spans="1:27">
      <c r="A48" s="22" t="s">
        <v>347</v>
      </c>
      <c r="B48" s="22" t="s">
        <v>345</v>
      </c>
      <c r="C48" s="22" t="s">
        <v>346</v>
      </c>
      <c r="D48" s="22" t="s">
        <v>39</v>
      </c>
      <c r="E48" s="22" t="s">
        <v>347</v>
      </c>
      <c r="F48" s="23">
        <f t="shared" si="1"/>
        <v>3.5081957554679999</v>
      </c>
      <c r="G48" s="3">
        <v>0.80233606963799997</v>
      </c>
      <c r="H48" s="3">
        <v>2.7058596858299997</v>
      </c>
      <c r="I48" s="3">
        <v>-7.2899654445120001</v>
      </c>
      <c r="J48" s="3">
        <v>2.5029202093927503</v>
      </c>
      <c r="K48" s="25">
        <v>0.5</v>
      </c>
      <c r="L48" s="24" t="s">
        <v>41</v>
      </c>
      <c r="M48" s="3">
        <v>0.80233606963799997</v>
      </c>
      <c r="N48" s="24" t="s">
        <v>41</v>
      </c>
      <c r="O48" s="24" t="s">
        <v>41</v>
      </c>
      <c r="P48" s="25" t="s">
        <v>41</v>
      </c>
      <c r="Q48" s="24" t="s">
        <v>41</v>
      </c>
      <c r="R48" s="3">
        <v>2.7058596858299997</v>
      </c>
      <c r="S48" s="24" t="s">
        <v>41</v>
      </c>
      <c r="T48" s="24" t="s">
        <v>41</v>
      </c>
      <c r="U48" s="25" t="s">
        <v>41</v>
      </c>
      <c r="V48" s="24" t="s">
        <v>41</v>
      </c>
      <c r="W48" s="3">
        <v>3.5081957554679999</v>
      </c>
      <c r="X48" s="24" t="s">
        <v>41</v>
      </c>
      <c r="Y48" s="24" t="s">
        <v>41</v>
      </c>
      <c r="Z48" s="25" t="s">
        <v>41</v>
      </c>
      <c r="AA48" s="26" t="s">
        <v>41</v>
      </c>
    </row>
    <row r="49" spans="1:27">
      <c r="A49" s="22" t="s">
        <v>914</v>
      </c>
      <c r="B49" s="22" t="s">
        <v>912</v>
      </c>
      <c r="C49" s="22" t="s">
        <v>913</v>
      </c>
      <c r="D49" s="22" t="s">
        <v>730</v>
      </c>
      <c r="E49" s="22" t="s">
        <v>914</v>
      </c>
      <c r="F49" s="23">
        <f t="shared" si="1"/>
        <v>49.640197993748998</v>
      </c>
      <c r="G49" s="3">
        <v>8.076342860095</v>
      </c>
      <c r="H49" s="3">
        <v>41.563855133654002</v>
      </c>
      <c r="I49" s="3">
        <v>26.701937769003997</v>
      </c>
      <c r="J49" s="3">
        <v>38.44656599862995</v>
      </c>
      <c r="K49" s="25">
        <v>0</v>
      </c>
      <c r="L49" s="24">
        <v>8.076342860095</v>
      </c>
      <c r="M49" s="3" t="s">
        <v>41</v>
      </c>
      <c r="N49" s="24" t="s">
        <v>41</v>
      </c>
      <c r="O49" s="24" t="s">
        <v>41</v>
      </c>
      <c r="P49" s="25" t="s">
        <v>41</v>
      </c>
      <c r="Q49" s="24">
        <v>41.563855133654002</v>
      </c>
      <c r="R49" s="3" t="s">
        <v>41</v>
      </c>
      <c r="S49" s="24" t="s">
        <v>41</v>
      </c>
      <c r="T49" s="24" t="s">
        <v>41</v>
      </c>
      <c r="U49" s="25" t="s">
        <v>41</v>
      </c>
      <c r="V49" s="24">
        <v>49.640197993748998</v>
      </c>
      <c r="W49" s="3" t="s">
        <v>41</v>
      </c>
      <c r="X49" s="24" t="s">
        <v>41</v>
      </c>
      <c r="Y49" s="24" t="s">
        <v>41</v>
      </c>
      <c r="Z49" s="25" t="s">
        <v>41</v>
      </c>
      <c r="AA49" s="26" t="s">
        <v>41</v>
      </c>
    </row>
    <row r="50" spans="1:27">
      <c r="A50" s="22" t="s">
        <v>1121</v>
      </c>
      <c r="B50" s="22" t="s">
        <v>1119</v>
      </c>
      <c r="C50" s="22" t="s">
        <v>1120</v>
      </c>
      <c r="D50" s="22" t="s">
        <v>512</v>
      </c>
      <c r="E50" s="22" t="s">
        <v>1121</v>
      </c>
      <c r="F50" s="23">
        <f t="shared" si="1"/>
        <v>8.0417506990530008</v>
      </c>
      <c r="G50" s="3">
        <v>3.2364422381429998</v>
      </c>
      <c r="H50" s="3">
        <v>4.8053084609100001</v>
      </c>
      <c r="I50" s="3">
        <v>1.7261384712579999</v>
      </c>
      <c r="J50" s="3">
        <v>4.4449103263417502</v>
      </c>
      <c r="K50" s="25">
        <v>0</v>
      </c>
      <c r="L50" s="24" t="s">
        <v>41</v>
      </c>
      <c r="M50" s="3" t="s">
        <v>41</v>
      </c>
      <c r="N50" s="24">
        <v>3.2364422381429998</v>
      </c>
      <c r="O50" s="24" t="s">
        <v>41</v>
      </c>
      <c r="P50" s="25" t="s">
        <v>41</v>
      </c>
      <c r="Q50" s="24" t="s">
        <v>41</v>
      </c>
      <c r="R50" s="3" t="s">
        <v>41</v>
      </c>
      <c r="S50" s="24">
        <v>4.8053084609100001</v>
      </c>
      <c r="T50" s="24" t="s">
        <v>41</v>
      </c>
      <c r="U50" s="25" t="s">
        <v>41</v>
      </c>
      <c r="V50" s="24" t="s">
        <v>41</v>
      </c>
      <c r="W50" s="3" t="s">
        <v>41</v>
      </c>
      <c r="X50" s="24">
        <v>8.0417506990530008</v>
      </c>
      <c r="Y50" s="24" t="s">
        <v>41</v>
      </c>
      <c r="Z50" s="25" t="s">
        <v>41</v>
      </c>
      <c r="AA50" s="26" t="s">
        <v>41</v>
      </c>
    </row>
    <row r="51" spans="1:27">
      <c r="A51" s="22" t="s">
        <v>194</v>
      </c>
      <c r="B51" s="22" t="s">
        <v>192</v>
      </c>
      <c r="C51" s="22" t="s">
        <v>193</v>
      </c>
      <c r="D51" s="22" t="s">
        <v>39</v>
      </c>
      <c r="E51" s="22" t="s">
        <v>194</v>
      </c>
      <c r="F51" s="23">
        <f t="shared" si="1"/>
        <v>6.7599501639589992</v>
      </c>
      <c r="G51" s="3">
        <v>2.7774756074259996</v>
      </c>
      <c r="H51" s="3">
        <v>3.982474556533</v>
      </c>
      <c r="I51" s="3">
        <v>-5.7221276953700002</v>
      </c>
      <c r="J51" s="3">
        <v>3.6837889647930249</v>
      </c>
      <c r="K51" s="25">
        <v>0.5</v>
      </c>
      <c r="L51" s="24" t="s">
        <v>41</v>
      </c>
      <c r="M51" s="3">
        <v>2.7774756074259996</v>
      </c>
      <c r="N51" s="24" t="s">
        <v>41</v>
      </c>
      <c r="O51" s="24" t="s">
        <v>41</v>
      </c>
      <c r="P51" s="25" t="s">
        <v>41</v>
      </c>
      <c r="Q51" s="24" t="s">
        <v>41</v>
      </c>
      <c r="R51" s="3">
        <v>3.982474556533</v>
      </c>
      <c r="S51" s="24" t="s">
        <v>41</v>
      </c>
      <c r="T51" s="24" t="s">
        <v>41</v>
      </c>
      <c r="U51" s="25" t="s">
        <v>41</v>
      </c>
      <c r="V51" s="24" t="s">
        <v>41</v>
      </c>
      <c r="W51" s="3">
        <v>6.7599501639589992</v>
      </c>
      <c r="X51" s="24" t="s">
        <v>41</v>
      </c>
      <c r="Y51" s="24" t="s">
        <v>41</v>
      </c>
      <c r="Z51" s="25" t="s">
        <v>41</v>
      </c>
      <c r="AA51" s="26" t="s">
        <v>41</v>
      </c>
    </row>
    <row r="52" spans="1:27">
      <c r="A52" s="22" t="s">
        <v>535</v>
      </c>
      <c r="B52" s="22" t="s">
        <v>533</v>
      </c>
      <c r="C52" s="22" t="s">
        <v>534</v>
      </c>
      <c r="D52" s="22" t="s">
        <v>531</v>
      </c>
      <c r="E52" s="22" t="s">
        <v>535</v>
      </c>
      <c r="F52" s="23">
        <f t="shared" si="1"/>
        <v>48.93899015945</v>
      </c>
      <c r="G52" s="3">
        <v>15.311400705499999</v>
      </c>
      <c r="H52" s="3">
        <v>33.627589453950002</v>
      </c>
      <c r="I52" s="3">
        <v>10.150518082694999</v>
      </c>
      <c r="J52" s="3">
        <v>31.105520244903754</v>
      </c>
      <c r="K52" s="25">
        <v>0</v>
      </c>
      <c r="L52" s="24">
        <v>13.821019032722001</v>
      </c>
      <c r="M52" s="3">
        <v>1.4903816727779999</v>
      </c>
      <c r="N52" s="24" t="s">
        <v>41</v>
      </c>
      <c r="O52" s="24" t="s">
        <v>41</v>
      </c>
      <c r="P52" s="25" t="s">
        <v>41</v>
      </c>
      <c r="Q52" s="24">
        <v>28.095049692364</v>
      </c>
      <c r="R52" s="3">
        <v>5.5325397615860004</v>
      </c>
      <c r="S52" s="24" t="s">
        <v>41</v>
      </c>
      <c r="T52" s="24" t="s">
        <v>41</v>
      </c>
      <c r="U52" s="25" t="s">
        <v>41</v>
      </c>
      <c r="V52" s="24">
        <v>41.916068725085999</v>
      </c>
      <c r="W52" s="3">
        <v>7.0229214343640001</v>
      </c>
      <c r="X52" s="24" t="s">
        <v>41</v>
      </c>
      <c r="Y52" s="24" t="s">
        <v>41</v>
      </c>
      <c r="Z52" s="25" t="s">
        <v>41</v>
      </c>
      <c r="AA52" s="26" t="s">
        <v>41</v>
      </c>
    </row>
    <row r="53" spans="1:27">
      <c r="A53" s="22" t="s">
        <v>614</v>
      </c>
      <c r="B53" s="22" t="s">
        <v>612</v>
      </c>
      <c r="C53" s="22" t="s">
        <v>613</v>
      </c>
      <c r="D53" s="22" t="s">
        <v>531</v>
      </c>
      <c r="E53" s="22" t="s">
        <v>614</v>
      </c>
      <c r="F53" s="23">
        <f t="shared" si="1"/>
        <v>56.927463032094998</v>
      </c>
      <c r="G53" s="3">
        <v>17.491605246380999</v>
      </c>
      <c r="H53" s="3">
        <v>39.435857785713999</v>
      </c>
      <c r="I53" s="3">
        <v>12.859236588431001</v>
      </c>
      <c r="J53" s="3">
        <v>36.47816845178545</v>
      </c>
      <c r="K53" s="25">
        <v>0</v>
      </c>
      <c r="L53" s="24">
        <v>15.778736056027</v>
      </c>
      <c r="M53" s="3">
        <v>1.7128691903540001</v>
      </c>
      <c r="N53" s="24" t="s">
        <v>41</v>
      </c>
      <c r="O53" s="24" t="s">
        <v>41</v>
      </c>
      <c r="P53" s="25" t="s">
        <v>41</v>
      </c>
      <c r="Q53" s="24">
        <v>33.094192698924999</v>
      </c>
      <c r="R53" s="3">
        <v>6.3416650867889999</v>
      </c>
      <c r="S53" s="24" t="s">
        <v>41</v>
      </c>
      <c r="T53" s="24" t="s">
        <v>41</v>
      </c>
      <c r="U53" s="25" t="s">
        <v>41</v>
      </c>
      <c r="V53" s="24">
        <v>48.872928754952</v>
      </c>
      <c r="W53" s="3">
        <v>8.0545342771430004</v>
      </c>
      <c r="X53" s="24" t="s">
        <v>41</v>
      </c>
      <c r="Y53" s="24" t="s">
        <v>41</v>
      </c>
      <c r="Z53" s="25" t="s">
        <v>41</v>
      </c>
      <c r="AA53" s="26" t="s">
        <v>41</v>
      </c>
    </row>
    <row r="54" spans="1:27">
      <c r="A54" s="22" t="s">
        <v>323</v>
      </c>
      <c r="B54" s="22" t="s">
        <v>321</v>
      </c>
      <c r="C54" s="22" t="s">
        <v>322</v>
      </c>
      <c r="D54" s="22" t="s">
        <v>39</v>
      </c>
      <c r="E54" s="22" t="s">
        <v>323</v>
      </c>
      <c r="F54" s="23">
        <f t="shared" si="1"/>
        <v>5.0928533595059999</v>
      </c>
      <c r="G54" s="3">
        <v>1.103575448887</v>
      </c>
      <c r="H54" s="3">
        <v>3.9892779106190002</v>
      </c>
      <c r="I54" s="3">
        <v>-35.212923889814</v>
      </c>
      <c r="J54" s="3">
        <v>3.6900820673225749</v>
      </c>
      <c r="K54" s="25">
        <v>0.5</v>
      </c>
      <c r="L54" s="24" t="s">
        <v>41</v>
      </c>
      <c r="M54" s="3">
        <v>1.103575448887</v>
      </c>
      <c r="N54" s="24" t="s">
        <v>41</v>
      </c>
      <c r="O54" s="24" t="s">
        <v>41</v>
      </c>
      <c r="P54" s="25" t="s">
        <v>41</v>
      </c>
      <c r="Q54" s="24" t="s">
        <v>41</v>
      </c>
      <c r="R54" s="3">
        <v>3.9892779106190002</v>
      </c>
      <c r="S54" s="24" t="s">
        <v>41</v>
      </c>
      <c r="T54" s="24" t="s">
        <v>41</v>
      </c>
      <c r="U54" s="25" t="s">
        <v>41</v>
      </c>
      <c r="V54" s="24" t="s">
        <v>41</v>
      </c>
      <c r="W54" s="3">
        <v>5.0928533595059999</v>
      </c>
      <c r="X54" s="24" t="s">
        <v>41</v>
      </c>
      <c r="Y54" s="24" t="s">
        <v>41</v>
      </c>
      <c r="Z54" s="25" t="s">
        <v>41</v>
      </c>
      <c r="AA54" s="26" t="s">
        <v>41</v>
      </c>
    </row>
    <row r="55" spans="1:27">
      <c r="A55" s="22" t="s">
        <v>1004</v>
      </c>
      <c r="B55" s="22" t="s">
        <v>1002</v>
      </c>
      <c r="C55" s="22" t="s">
        <v>1003</v>
      </c>
      <c r="D55" s="22" t="s">
        <v>730</v>
      </c>
      <c r="E55" s="22" t="s">
        <v>1004</v>
      </c>
      <c r="F55" s="23">
        <f t="shared" si="1"/>
        <v>76.380190331918996</v>
      </c>
      <c r="G55" s="3">
        <v>15.312100283595999</v>
      </c>
      <c r="H55" s="3">
        <v>61.068090048323</v>
      </c>
      <c r="I55" s="3">
        <v>37.541490721628001</v>
      </c>
      <c r="J55" s="3">
        <v>56.487983294698772</v>
      </c>
      <c r="K55" s="25">
        <v>0</v>
      </c>
      <c r="L55" s="24">
        <v>15.312100283595999</v>
      </c>
      <c r="M55" s="3" t="s">
        <v>41</v>
      </c>
      <c r="N55" s="24" t="s">
        <v>41</v>
      </c>
      <c r="O55" s="24" t="s">
        <v>41</v>
      </c>
      <c r="P55" s="25" t="s">
        <v>41</v>
      </c>
      <c r="Q55" s="24">
        <v>61.068090048323</v>
      </c>
      <c r="R55" s="3" t="s">
        <v>41</v>
      </c>
      <c r="S55" s="24" t="s">
        <v>41</v>
      </c>
      <c r="T55" s="24" t="s">
        <v>41</v>
      </c>
      <c r="U55" s="25" t="s">
        <v>41</v>
      </c>
      <c r="V55" s="24">
        <v>76.380190331918996</v>
      </c>
      <c r="W55" s="3" t="s">
        <v>41</v>
      </c>
      <c r="X55" s="24" t="s">
        <v>41</v>
      </c>
      <c r="Y55" s="24" t="s">
        <v>41</v>
      </c>
      <c r="Z55" s="25" t="s">
        <v>41</v>
      </c>
      <c r="AA55" s="26" t="s">
        <v>41</v>
      </c>
    </row>
    <row r="56" spans="1:27">
      <c r="A56" s="22" t="s">
        <v>1148</v>
      </c>
      <c r="B56" s="22" t="s">
        <v>1146</v>
      </c>
      <c r="C56" s="22" t="s">
        <v>1147</v>
      </c>
      <c r="D56" s="22" t="s">
        <v>512</v>
      </c>
      <c r="E56" s="22" t="s">
        <v>1148</v>
      </c>
      <c r="F56" s="23">
        <f t="shared" si="1"/>
        <v>9.5143068950469996</v>
      </c>
      <c r="G56" s="3">
        <v>3.803213037091</v>
      </c>
      <c r="H56" s="3">
        <v>5.7110938579559996</v>
      </c>
      <c r="I56" s="3">
        <v>2.2474569645679998</v>
      </c>
      <c r="J56" s="3">
        <v>5.2827618186093002</v>
      </c>
      <c r="K56" s="25">
        <v>0</v>
      </c>
      <c r="L56" s="24" t="s">
        <v>41</v>
      </c>
      <c r="M56" s="3" t="s">
        <v>41</v>
      </c>
      <c r="N56" s="24">
        <v>3.803213037091</v>
      </c>
      <c r="O56" s="24" t="s">
        <v>41</v>
      </c>
      <c r="P56" s="25" t="s">
        <v>41</v>
      </c>
      <c r="Q56" s="24" t="s">
        <v>41</v>
      </c>
      <c r="R56" s="3" t="s">
        <v>41</v>
      </c>
      <c r="S56" s="24">
        <v>5.7110938579559996</v>
      </c>
      <c r="T56" s="24" t="s">
        <v>41</v>
      </c>
      <c r="U56" s="25" t="s">
        <v>41</v>
      </c>
      <c r="V56" s="24" t="s">
        <v>41</v>
      </c>
      <c r="W56" s="3" t="s">
        <v>41</v>
      </c>
      <c r="X56" s="24">
        <v>9.5143068950469996</v>
      </c>
      <c r="Y56" s="24" t="s">
        <v>41</v>
      </c>
      <c r="Z56" s="25" t="s">
        <v>41</v>
      </c>
      <c r="AA56" s="26" t="s">
        <v>41</v>
      </c>
    </row>
    <row r="57" spans="1:27">
      <c r="A57" s="22" t="s">
        <v>630</v>
      </c>
      <c r="B57" s="22" t="s">
        <v>628</v>
      </c>
      <c r="C57" s="22" t="s">
        <v>629</v>
      </c>
      <c r="D57" s="22" t="s">
        <v>626</v>
      </c>
      <c r="E57" s="22" t="s">
        <v>630</v>
      </c>
      <c r="F57" s="23">
        <f t="shared" si="1"/>
        <v>126.55084554755399</v>
      </c>
      <c r="G57" s="3">
        <v>41.114470295175003</v>
      </c>
      <c r="H57" s="3">
        <v>85.436375252378994</v>
      </c>
      <c r="I57" s="3">
        <v>-93.806168286965004</v>
      </c>
      <c r="J57" s="3">
        <v>79.028647108450571</v>
      </c>
      <c r="K57" s="25">
        <v>0.5</v>
      </c>
      <c r="L57" s="24">
        <v>31.180112478392999</v>
      </c>
      <c r="M57" s="3">
        <v>9.9343578167819988</v>
      </c>
      <c r="N57" s="24" t="s">
        <v>41</v>
      </c>
      <c r="O57" s="24" t="s">
        <v>41</v>
      </c>
      <c r="P57" s="25" t="s">
        <v>41</v>
      </c>
      <c r="Q57" s="24">
        <v>58.431390445568006</v>
      </c>
      <c r="R57" s="3">
        <v>27.004984806811002</v>
      </c>
      <c r="S57" s="24" t="s">
        <v>41</v>
      </c>
      <c r="T57" s="24" t="s">
        <v>41</v>
      </c>
      <c r="U57" s="25" t="s">
        <v>41</v>
      </c>
      <c r="V57" s="24">
        <v>89.611502923961012</v>
      </c>
      <c r="W57" s="3">
        <v>36.939342623592999</v>
      </c>
      <c r="X57" s="24" t="s">
        <v>41</v>
      </c>
      <c r="Y57" s="24" t="s">
        <v>41</v>
      </c>
      <c r="Z57" s="25" t="s">
        <v>41</v>
      </c>
      <c r="AA57" s="26" t="s">
        <v>41</v>
      </c>
    </row>
    <row r="58" spans="1:27">
      <c r="A58" s="22" t="s">
        <v>395</v>
      </c>
      <c r="B58" s="22" t="s">
        <v>393</v>
      </c>
      <c r="C58" s="22" t="s">
        <v>394</v>
      </c>
      <c r="D58" s="22" t="s">
        <v>39</v>
      </c>
      <c r="E58" s="22" t="s">
        <v>395</v>
      </c>
      <c r="F58" s="23">
        <f t="shared" si="1"/>
        <v>3.620268710081</v>
      </c>
      <c r="G58" s="3">
        <v>0.77611135371000006</v>
      </c>
      <c r="H58" s="3">
        <v>2.8441573563709999</v>
      </c>
      <c r="I58" s="3">
        <v>-8.8038305844919993</v>
      </c>
      <c r="J58" s="3">
        <v>2.6308455546431753</v>
      </c>
      <c r="K58" s="25">
        <v>0.5</v>
      </c>
      <c r="L58" s="24" t="s">
        <v>41</v>
      </c>
      <c r="M58" s="3">
        <v>0.77611135371000006</v>
      </c>
      <c r="N58" s="24" t="s">
        <v>41</v>
      </c>
      <c r="O58" s="24" t="s">
        <v>41</v>
      </c>
      <c r="P58" s="25" t="s">
        <v>41</v>
      </c>
      <c r="Q58" s="24" t="s">
        <v>41</v>
      </c>
      <c r="R58" s="3">
        <v>2.8441573563709999</v>
      </c>
      <c r="S58" s="24" t="s">
        <v>41</v>
      </c>
      <c r="T58" s="24" t="s">
        <v>41</v>
      </c>
      <c r="U58" s="25" t="s">
        <v>41</v>
      </c>
      <c r="V58" s="24" t="s">
        <v>41</v>
      </c>
      <c r="W58" s="3">
        <v>3.620268710081</v>
      </c>
      <c r="X58" s="24" t="s">
        <v>41</v>
      </c>
      <c r="Y58" s="24" t="s">
        <v>41</v>
      </c>
      <c r="Z58" s="25" t="s">
        <v>41</v>
      </c>
      <c r="AA58" s="26" t="s">
        <v>41</v>
      </c>
    </row>
    <row r="59" spans="1:27">
      <c r="A59" s="22" t="s">
        <v>158</v>
      </c>
      <c r="B59" s="22" t="s">
        <v>156</v>
      </c>
      <c r="C59" s="22" t="s">
        <v>157</v>
      </c>
      <c r="D59" s="22" t="s">
        <v>39</v>
      </c>
      <c r="E59" s="22" t="s">
        <v>158</v>
      </c>
      <c r="F59" s="23">
        <f t="shared" si="1"/>
        <v>5.3755159807370001</v>
      </c>
      <c r="G59" s="3">
        <v>0.99815205864400003</v>
      </c>
      <c r="H59" s="3">
        <v>4.3773639220930001</v>
      </c>
      <c r="I59" s="3">
        <v>-15.688280299549</v>
      </c>
      <c r="J59" s="3">
        <v>4.0490616279360259</v>
      </c>
      <c r="K59" s="25">
        <v>0.5</v>
      </c>
      <c r="L59" s="24" t="s">
        <v>41</v>
      </c>
      <c r="M59" s="3">
        <v>0.99815205864400003</v>
      </c>
      <c r="N59" s="24" t="s">
        <v>41</v>
      </c>
      <c r="O59" s="24" t="s">
        <v>41</v>
      </c>
      <c r="P59" s="25" t="s">
        <v>41</v>
      </c>
      <c r="Q59" s="24" t="s">
        <v>41</v>
      </c>
      <c r="R59" s="3">
        <v>4.3773639220930001</v>
      </c>
      <c r="S59" s="24" t="s">
        <v>41</v>
      </c>
      <c r="T59" s="24" t="s">
        <v>41</v>
      </c>
      <c r="U59" s="25" t="s">
        <v>41</v>
      </c>
      <c r="V59" s="24" t="s">
        <v>41</v>
      </c>
      <c r="W59" s="3">
        <v>5.3755159807370001</v>
      </c>
      <c r="X59" s="24" t="s">
        <v>41</v>
      </c>
      <c r="Y59" s="24" t="s">
        <v>41</v>
      </c>
      <c r="Z59" s="25" t="s">
        <v>41</v>
      </c>
      <c r="AA59" s="26" t="s">
        <v>41</v>
      </c>
    </row>
    <row r="60" spans="1:27">
      <c r="A60" s="22" t="s">
        <v>773</v>
      </c>
      <c r="B60" s="22" t="s">
        <v>771</v>
      </c>
      <c r="C60" s="22" t="s">
        <v>772</v>
      </c>
      <c r="D60" s="22" t="s">
        <v>39</v>
      </c>
      <c r="E60" s="22" t="s">
        <v>773</v>
      </c>
      <c r="F60" s="23">
        <f t="shared" si="1"/>
        <v>4.0002705613579996</v>
      </c>
      <c r="G60" s="3">
        <v>0.88565528535899996</v>
      </c>
      <c r="H60" s="3">
        <v>3.1146152759989998</v>
      </c>
      <c r="I60" s="3">
        <v>-11.720641514125001</v>
      </c>
      <c r="J60" s="3">
        <v>2.8810191302990749</v>
      </c>
      <c r="K60" s="25">
        <v>0.5</v>
      </c>
      <c r="L60" s="24" t="s">
        <v>41</v>
      </c>
      <c r="M60" s="3">
        <v>0.88565528535899996</v>
      </c>
      <c r="N60" s="24" t="s">
        <v>41</v>
      </c>
      <c r="O60" s="24" t="s">
        <v>41</v>
      </c>
      <c r="P60" s="25" t="s">
        <v>41</v>
      </c>
      <c r="Q60" s="24" t="s">
        <v>41</v>
      </c>
      <c r="R60" s="3">
        <v>3.1146152759989998</v>
      </c>
      <c r="S60" s="24" t="s">
        <v>41</v>
      </c>
      <c r="T60" s="24" t="s">
        <v>41</v>
      </c>
      <c r="U60" s="25" t="s">
        <v>41</v>
      </c>
      <c r="V60" s="24" t="s">
        <v>41</v>
      </c>
      <c r="W60" s="3">
        <v>4.0002705613579996</v>
      </c>
      <c r="X60" s="24" t="s">
        <v>41</v>
      </c>
      <c r="Y60" s="24" t="s">
        <v>41</v>
      </c>
      <c r="Z60" s="25" t="s">
        <v>41</v>
      </c>
      <c r="AA60" s="26" t="s">
        <v>41</v>
      </c>
    </row>
    <row r="61" spans="1:27">
      <c r="A61" s="22" t="s">
        <v>1160</v>
      </c>
      <c r="B61" s="22" t="s">
        <v>1158</v>
      </c>
      <c r="C61" s="22" t="s">
        <v>1159</v>
      </c>
      <c r="D61" s="22" t="s">
        <v>39</v>
      </c>
      <c r="E61" s="22" t="s">
        <v>1160</v>
      </c>
      <c r="F61" s="23">
        <f t="shared" si="1"/>
        <v>2.4004377878100001</v>
      </c>
      <c r="G61" s="3">
        <v>0.28687499691099999</v>
      </c>
      <c r="H61" s="3">
        <v>2.113562790899</v>
      </c>
      <c r="I61" s="3">
        <v>-3.5575459967500001</v>
      </c>
      <c r="J61" s="3">
        <v>1.9550455815815753</v>
      </c>
      <c r="K61" s="25">
        <v>0.5</v>
      </c>
      <c r="L61" s="24" t="s">
        <v>41</v>
      </c>
      <c r="M61" s="3">
        <v>0.28687499691099999</v>
      </c>
      <c r="N61" s="24" t="s">
        <v>41</v>
      </c>
      <c r="O61" s="24" t="s">
        <v>41</v>
      </c>
      <c r="P61" s="25" t="s">
        <v>41</v>
      </c>
      <c r="Q61" s="24" t="s">
        <v>41</v>
      </c>
      <c r="R61" s="3">
        <v>2.113562790899</v>
      </c>
      <c r="S61" s="24" t="s">
        <v>41</v>
      </c>
      <c r="T61" s="24" t="s">
        <v>41</v>
      </c>
      <c r="U61" s="25" t="s">
        <v>41</v>
      </c>
      <c r="V61" s="24" t="s">
        <v>41</v>
      </c>
      <c r="W61" s="3">
        <v>2.4004377878100001</v>
      </c>
      <c r="X61" s="24" t="s">
        <v>41</v>
      </c>
      <c r="Y61" s="24" t="s">
        <v>41</v>
      </c>
      <c r="Z61" s="25" t="s">
        <v>41</v>
      </c>
      <c r="AA61" s="26" t="s">
        <v>41</v>
      </c>
    </row>
    <row r="62" spans="1:27">
      <c r="A62" s="22" t="s">
        <v>1052</v>
      </c>
      <c r="B62" s="22" t="s">
        <v>1050</v>
      </c>
      <c r="C62" s="22" t="s">
        <v>1051</v>
      </c>
      <c r="D62" s="22" t="s">
        <v>726</v>
      </c>
      <c r="E62" s="22" t="s">
        <v>1052</v>
      </c>
      <c r="F62" s="23">
        <f t="shared" si="1"/>
        <v>40.644517547141</v>
      </c>
      <c r="G62" s="3">
        <v>10.599114189589999</v>
      </c>
      <c r="H62" s="3">
        <v>30.045403357551002</v>
      </c>
      <c r="I62" s="3">
        <v>-6.6554315069359999</v>
      </c>
      <c r="J62" s="3">
        <v>27.791998105734677</v>
      </c>
      <c r="K62" s="25">
        <v>0.181343</v>
      </c>
      <c r="L62" s="24">
        <v>10.712331663553</v>
      </c>
      <c r="M62" s="3">
        <v>-0.113217473963</v>
      </c>
      <c r="N62" s="24" t="s">
        <v>41</v>
      </c>
      <c r="O62" s="24" t="s">
        <v>41</v>
      </c>
      <c r="P62" s="25" t="s">
        <v>41</v>
      </c>
      <c r="Q62" s="24">
        <v>23.938484038144001</v>
      </c>
      <c r="R62" s="3">
        <v>6.1069193194069999</v>
      </c>
      <c r="S62" s="24" t="s">
        <v>41</v>
      </c>
      <c r="T62" s="24" t="s">
        <v>41</v>
      </c>
      <c r="U62" s="25" t="s">
        <v>41</v>
      </c>
      <c r="V62" s="24">
        <v>34.650815701696999</v>
      </c>
      <c r="W62" s="3">
        <v>5.9937018454439999</v>
      </c>
      <c r="X62" s="24" t="s">
        <v>41</v>
      </c>
      <c r="Y62" s="24" t="s">
        <v>41</v>
      </c>
      <c r="Z62" s="25" t="s">
        <v>41</v>
      </c>
      <c r="AA62" s="26" t="s">
        <v>41</v>
      </c>
    </row>
    <row r="63" spans="1:27">
      <c r="A63" s="22" t="s">
        <v>236</v>
      </c>
      <c r="B63" s="22" t="s">
        <v>234</v>
      </c>
      <c r="C63" s="22" t="s">
        <v>235</v>
      </c>
      <c r="D63" s="22" t="s">
        <v>39</v>
      </c>
      <c r="E63" s="22" t="s">
        <v>236</v>
      </c>
      <c r="F63" s="23">
        <f t="shared" si="1"/>
        <v>5.273537452986</v>
      </c>
      <c r="G63" s="3">
        <v>1.2646660840570001</v>
      </c>
      <c r="H63" s="3">
        <v>4.0088713689290003</v>
      </c>
      <c r="I63" s="3">
        <v>-14.614949526324001</v>
      </c>
      <c r="J63" s="3">
        <v>3.7082060162593251</v>
      </c>
      <c r="K63" s="25">
        <v>0.5</v>
      </c>
      <c r="L63" s="24" t="s">
        <v>41</v>
      </c>
      <c r="M63" s="3">
        <v>1.2646660840570001</v>
      </c>
      <c r="N63" s="24" t="s">
        <v>41</v>
      </c>
      <c r="O63" s="24" t="s">
        <v>41</v>
      </c>
      <c r="P63" s="25" t="s">
        <v>41</v>
      </c>
      <c r="Q63" s="24" t="s">
        <v>41</v>
      </c>
      <c r="R63" s="3">
        <v>4.0088713689290003</v>
      </c>
      <c r="S63" s="24" t="s">
        <v>41</v>
      </c>
      <c r="T63" s="24" t="s">
        <v>41</v>
      </c>
      <c r="U63" s="25" t="s">
        <v>41</v>
      </c>
      <c r="V63" s="24" t="s">
        <v>41</v>
      </c>
      <c r="W63" s="3">
        <v>5.273537452986</v>
      </c>
      <c r="X63" s="24" t="s">
        <v>41</v>
      </c>
      <c r="Y63" s="24" t="s">
        <v>41</v>
      </c>
      <c r="Z63" s="25" t="s">
        <v>41</v>
      </c>
      <c r="AA63" s="26" t="s">
        <v>41</v>
      </c>
    </row>
    <row r="64" spans="1:27">
      <c r="A64" s="22" t="s">
        <v>1175</v>
      </c>
      <c r="B64" s="22" t="s">
        <v>1173</v>
      </c>
      <c r="C64" s="22" t="s">
        <v>1174</v>
      </c>
      <c r="D64" s="22" t="s">
        <v>39</v>
      </c>
      <c r="E64" s="22" t="s">
        <v>1175</v>
      </c>
      <c r="F64" s="23">
        <f t="shared" si="1"/>
        <v>3.4324953616379998</v>
      </c>
      <c r="G64" s="3">
        <v>0.24974782201999998</v>
      </c>
      <c r="H64" s="3">
        <v>3.1827475396180001</v>
      </c>
      <c r="I64" s="3">
        <v>-25.670397525833</v>
      </c>
      <c r="J64" s="3">
        <v>2.9440414741466503</v>
      </c>
      <c r="K64" s="25">
        <v>0.5</v>
      </c>
      <c r="L64" s="24" t="s">
        <v>41</v>
      </c>
      <c r="M64" s="3">
        <v>0.24974782201999998</v>
      </c>
      <c r="N64" s="24" t="s">
        <v>41</v>
      </c>
      <c r="O64" s="24" t="s">
        <v>41</v>
      </c>
      <c r="P64" s="25" t="s">
        <v>41</v>
      </c>
      <c r="Q64" s="24" t="s">
        <v>41</v>
      </c>
      <c r="R64" s="3">
        <v>3.1827475396180001</v>
      </c>
      <c r="S64" s="24" t="s">
        <v>41</v>
      </c>
      <c r="T64" s="24" t="s">
        <v>41</v>
      </c>
      <c r="U64" s="25" t="s">
        <v>41</v>
      </c>
      <c r="V64" s="24" t="s">
        <v>41</v>
      </c>
      <c r="W64" s="3">
        <v>3.4324953616379998</v>
      </c>
      <c r="X64" s="24" t="s">
        <v>41</v>
      </c>
      <c r="Y64" s="24" t="s">
        <v>41</v>
      </c>
      <c r="Z64" s="25" t="s">
        <v>41</v>
      </c>
      <c r="AA64" s="26" t="s">
        <v>41</v>
      </c>
    </row>
    <row r="65" spans="1:27">
      <c r="A65" s="22" t="s">
        <v>59</v>
      </c>
      <c r="B65" s="22" t="s">
        <v>57</v>
      </c>
      <c r="C65" s="22" t="s">
        <v>58</v>
      </c>
      <c r="D65" s="22" t="s">
        <v>39</v>
      </c>
      <c r="E65" s="22" t="s">
        <v>59</v>
      </c>
      <c r="F65" s="23">
        <f t="shared" si="1"/>
        <v>3.1975591378849999</v>
      </c>
      <c r="G65" s="3">
        <v>0.54402684080500008</v>
      </c>
      <c r="H65" s="3">
        <v>2.6535322970799999</v>
      </c>
      <c r="I65" s="3">
        <v>-17.818354954370001</v>
      </c>
      <c r="J65" s="3">
        <v>2.4545173747989999</v>
      </c>
      <c r="K65" s="25">
        <v>0.5</v>
      </c>
      <c r="L65" s="24" t="s">
        <v>41</v>
      </c>
      <c r="M65" s="3">
        <v>0.54402684080500008</v>
      </c>
      <c r="N65" s="24" t="s">
        <v>41</v>
      </c>
      <c r="O65" s="24" t="s">
        <v>41</v>
      </c>
      <c r="P65" s="25" t="s">
        <v>41</v>
      </c>
      <c r="Q65" s="24" t="s">
        <v>41</v>
      </c>
      <c r="R65" s="3">
        <v>2.6535322970799999</v>
      </c>
      <c r="S65" s="24" t="s">
        <v>41</v>
      </c>
      <c r="T65" s="24" t="s">
        <v>41</v>
      </c>
      <c r="U65" s="25" t="s">
        <v>41</v>
      </c>
      <c r="V65" s="24" t="s">
        <v>41</v>
      </c>
      <c r="W65" s="3">
        <v>3.1975591378849999</v>
      </c>
      <c r="X65" s="24" t="s">
        <v>41</v>
      </c>
      <c r="Y65" s="24" t="s">
        <v>41</v>
      </c>
      <c r="Z65" s="25" t="s">
        <v>41</v>
      </c>
      <c r="AA65" s="26" t="s">
        <v>41</v>
      </c>
    </row>
    <row r="66" spans="1:27">
      <c r="A66" s="22" t="s">
        <v>362</v>
      </c>
      <c r="B66" s="22" t="s">
        <v>360</v>
      </c>
      <c r="C66" s="22" t="s">
        <v>361</v>
      </c>
      <c r="D66" s="22" t="s">
        <v>39</v>
      </c>
      <c r="E66" s="22" t="s">
        <v>362</v>
      </c>
      <c r="F66" s="23">
        <f t="shared" si="1"/>
        <v>4.6717250627199993</v>
      </c>
      <c r="G66" s="3">
        <v>1.1054333773589999</v>
      </c>
      <c r="H66" s="3">
        <v>3.5662916853609996</v>
      </c>
      <c r="I66" s="3">
        <v>-27.093098122182997</v>
      </c>
      <c r="J66" s="3">
        <v>3.2988198089589247</v>
      </c>
      <c r="K66" s="25">
        <v>0.5</v>
      </c>
      <c r="L66" s="24" t="s">
        <v>41</v>
      </c>
      <c r="M66" s="3">
        <v>1.1054333773589999</v>
      </c>
      <c r="N66" s="24" t="s">
        <v>41</v>
      </c>
      <c r="O66" s="24" t="s">
        <v>41</v>
      </c>
      <c r="P66" s="25" t="s">
        <v>41</v>
      </c>
      <c r="Q66" s="24" t="s">
        <v>41</v>
      </c>
      <c r="R66" s="3">
        <v>3.5662916853609996</v>
      </c>
      <c r="S66" s="24" t="s">
        <v>41</v>
      </c>
      <c r="T66" s="24" t="s">
        <v>41</v>
      </c>
      <c r="U66" s="25" t="s">
        <v>41</v>
      </c>
      <c r="V66" s="24" t="s">
        <v>41</v>
      </c>
      <c r="W66" s="3">
        <v>4.6717250627199993</v>
      </c>
      <c r="X66" s="24" t="s">
        <v>41</v>
      </c>
      <c r="Y66" s="24" t="s">
        <v>41</v>
      </c>
      <c r="Z66" s="25" t="s">
        <v>41</v>
      </c>
      <c r="AA66" s="26" t="s">
        <v>41</v>
      </c>
    </row>
    <row r="67" spans="1:27">
      <c r="A67" s="22" t="s">
        <v>1043</v>
      </c>
      <c r="B67" s="22" t="s">
        <v>1041</v>
      </c>
      <c r="C67" s="22" t="s">
        <v>1042</v>
      </c>
      <c r="D67" s="22" t="s">
        <v>726</v>
      </c>
      <c r="E67" s="22" t="s">
        <v>1043</v>
      </c>
      <c r="F67" s="23">
        <f t="shared" si="1"/>
        <v>53.138654799591002</v>
      </c>
      <c r="G67" s="3">
        <v>13.415285307352001</v>
      </c>
      <c r="H67" s="3">
        <v>39.723369492239001</v>
      </c>
      <c r="I67" s="3">
        <v>-23.414468543123</v>
      </c>
      <c r="J67" s="3">
        <v>36.744116780321079</v>
      </c>
      <c r="K67" s="25">
        <v>0.37084699999999998</v>
      </c>
      <c r="L67" s="24">
        <v>13.492407292851999</v>
      </c>
      <c r="M67" s="3">
        <v>-7.7121985501000009E-2</v>
      </c>
      <c r="N67" s="24" t="s">
        <v>41</v>
      </c>
      <c r="O67" s="24" t="s">
        <v>41</v>
      </c>
      <c r="P67" s="25" t="s">
        <v>41</v>
      </c>
      <c r="Q67" s="24">
        <v>32.371645013018998</v>
      </c>
      <c r="R67" s="3">
        <v>7.3517244792189995</v>
      </c>
      <c r="S67" s="24" t="s">
        <v>41</v>
      </c>
      <c r="T67" s="24" t="s">
        <v>41</v>
      </c>
      <c r="U67" s="25" t="s">
        <v>41</v>
      </c>
      <c r="V67" s="24">
        <v>45.864052305870999</v>
      </c>
      <c r="W67" s="3">
        <v>7.2746024937179996</v>
      </c>
      <c r="X67" s="24" t="s">
        <v>41</v>
      </c>
      <c r="Y67" s="24" t="s">
        <v>41</v>
      </c>
      <c r="Z67" s="25" t="s">
        <v>41</v>
      </c>
      <c r="AA67" s="26" t="s">
        <v>41</v>
      </c>
    </row>
    <row r="68" spans="1:27">
      <c r="A68" s="22" t="s">
        <v>1151</v>
      </c>
      <c r="B68" s="22" t="s">
        <v>1149</v>
      </c>
      <c r="C68" s="22" t="s">
        <v>1150</v>
      </c>
      <c r="D68" s="22" t="s">
        <v>512</v>
      </c>
      <c r="E68" s="22" t="s">
        <v>1151</v>
      </c>
      <c r="F68" s="23">
        <f t="shared" si="1"/>
        <v>14.339190628809</v>
      </c>
      <c r="G68" s="3">
        <v>5.4962867645889997</v>
      </c>
      <c r="H68" s="3">
        <v>8.8429038642200002</v>
      </c>
      <c r="I68" s="3">
        <v>4.8186669697570004</v>
      </c>
      <c r="J68" s="3">
        <v>8.1796860744035005</v>
      </c>
      <c r="K68" s="25">
        <v>0</v>
      </c>
      <c r="L68" s="24" t="s">
        <v>41</v>
      </c>
      <c r="M68" s="3" t="s">
        <v>41</v>
      </c>
      <c r="N68" s="24">
        <v>5.4962867645889997</v>
      </c>
      <c r="O68" s="24" t="s">
        <v>41</v>
      </c>
      <c r="P68" s="25" t="s">
        <v>41</v>
      </c>
      <c r="Q68" s="24" t="s">
        <v>41</v>
      </c>
      <c r="R68" s="3" t="s">
        <v>41</v>
      </c>
      <c r="S68" s="24">
        <v>8.8429038642200002</v>
      </c>
      <c r="T68" s="24" t="s">
        <v>41</v>
      </c>
      <c r="U68" s="25" t="s">
        <v>41</v>
      </c>
      <c r="V68" s="24" t="s">
        <v>41</v>
      </c>
      <c r="W68" s="3" t="s">
        <v>41</v>
      </c>
      <c r="X68" s="24">
        <v>14.339190628809</v>
      </c>
      <c r="Y68" s="24" t="s">
        <v>41</v>
      </c>
      <c r="Z68" s="25" t="s">
        <v>41</v>
      </c>
      <c r="AA68" s="26" t="s">
        <v>41</v>
      </c>
    </row>
    <row r="69" spans="1:27">
      <c r="A69" s="22" t="s">
        <v>1046</v>
      </c>
      <c r="B69" s="22" t="s">
        <v>1044</v>
      </c>
      <c r="C69" s="22" t="s">
        <v>1045</v>
      </c>
      <c r="D69" s="22" t="s">
        <v>726</v>
      </c>
      <c r="E69" s="22" t="s">
        <v>1046</v>
      </c>
      <c r="F69" s="23">
        <f t="shared" si="1"/>
        <v>68.686543205432002</v>
      </c>
      <c r="G69" s="3">
        <v>19.235682160661</v>
      </c>
      <c r="H69" s="3">
        <v>49.450861044771003</v>
      </c>
      <c r="I69" s="3">
        <v>-17.359069357983</v>
      </c>
      <c r="J69" s="3">
        <v>45.742046466413179</v>
      </c>
      <c r="K69" s="25">
        <v>0.259828</v>
      </c>
      <c r="L69" s="24">
        <v>18.011485586212</v>
      </c>
      <c r="M69" s="3">
        <v>1.224196574449</v>
      </c>
      <c r="N69" s="24" t="s">
        <v>41</v>
      </c>
      <c r="O69" s="24" t="s">
        <v>41</v>
      </c>
      <c r="P69" s="25" t="s">
        <v>41</v>
      </c>
      <c r="Q69" s="24">
        <v>41.397546383722997</v>
      </c>
      <c r="R69" s="3">
        <v>8.0533146610479989</v>
      </c>
      <c r="S69" s="24" t="s">
        <v>41</v>
      </c>
      <c r="T69" s="24" t="s">
        <v>41</v>
      </c>
      <c r="U69" s="25" t="s">
        <v>41</v>
      </c>
      <c r="V69" s="24">
        <v>59.409031969935</v>
      </c>
      <c r="W69" s="3">
        <v>9.2775112354969984</v>
      </c>
      <c r="X69" s="24" t="s">
        <v>41</v>
      </c>
      <c r="Y69" s="24" t="s">
        <v>41</v>
      </c>
      <c r="Z69" s="25" t="s">
        <v>41</v>
      </c>
      <c r="AA69" s="26" t="s">
        <v>41</v>
      </c>
    </row>
    <row r="70" spans="1:27">
      <c r="A70" s="22" t="s">
        <v>791</v>
      </c>
      <c r="B70" s="22" t="s">
        <v>789</v>
      </c>
      <c r="C70" s="22" t="s">
        <v>790</v>
      </c>
      <c r="D70" s="22" t="s">
        <v>39</v>
      </c>
      <c r="E70" s="22" t="s">
        <v>791</v>
      </c>
      <c r="F70" s="23">
        <f t="shared" si="1"/>
        <v>4.3898870658939995</v>
      </c>
      <c r="G70" s="3">
        <v>1.2394651017829998</v>
      </c>
      <c r="H70" s="3">
        <v>3.1504219641109996</v>
      </c>
      <c r="I70" s="3">
        <v>-10.887543049426</v>
      </c>
      <c r="J70" s="3">
        <v>2.9141403168026749</v>
      </c>
      <c r="K70" s="25">
        <v>0.5</v>
      </c>
      <c r="L70" s="24" t="s">
        <v>41</v>
      </c>
      <c r="M70" s="3">
        <v>1.2394651017829998</v>
      </c>
      <c r="N70" s="24" t="s">
        <v>41</v>
      </c>
      <c r="O70" s="24" t="s">
        <v>41</v>
      </c>
      <c r="P70" s="25" t="s">
        <v>41</v>
      </c>
      <c r="Q70" s="24" t="s">
        <v>41</v>
      </c>
      <c r="R70" s="3">
        <v>3.1504219641109996</v>
      </c>
      <c r="S70" s="24" t="s">
        <v>41</v>
      </c>
      <c r="T70" s="24" t="s">
        <v>41</v>
      </c>
      <c r="U70" s="25" t="s">
        <v>41</v>
      </c>
      <c r="V70" s="24" t="s">
        <v>41</v>
      </c>
      <c r="W70" s="3">
        <v>4.3898870658939995</v>
      </c>
      <c r="X70" s="24" t="s">
        <v>41</v>
      </c>
      <c r="Y70" s="24" t="s">
        <v>41</v>
      </c>
      <c r="Z70" s="25" t="s">
        <v>41</v>
      </c>
      <c r="AA70" s="26" t="s">
        <v>41</v>
      </c>
    </row>
    <row r="71" spans="1:27">
      <c r="A71" s="22" t="s">
        <v>497</v>
      </c>
      <c r="B71" s="22" t="s">
        <v>495</v>
      </c>
      <c r="C71" s="22" t="s">
        <v>496</v>
      </c>
      <c r="D71" s="22" t="s">
        <v>39</v>
      </c>
      <c r="E71" s="22" t="s">
        <v>497</v>
      </c>
      <c r="F71" s="23">
        <f t="shared" ref="F71:F102" si="2">IF(G71&lt;&gt;"",G71+H71,H71)</f>
        <v>2.2925761928799999</v>
      </c>
      <c r="G71" s="3">
        <v>0.18959582693800001</v>
      </c>
      <c r="H71" s="3">
        <v>2.1029803659419999</v>
      </c>
      <c r="I71" s="3">
        <v>-16.243824910309002</v>
      </c>
      <c r="J71" s="3">
        <v>1.94525683849635</v>
      </c>
      <c r="K71" s="25">
        <v>0.5</v>
      </c>
      <c r="L71" s="24" t="s">
        <v>41</v>
      </c>
      <c r="M71" s="3">
        <v>0.18959582693800001</v>
      </c>
      <c r="N71" s="24" t="s">
        <v>41</v>
      </c>
      <c r="O71" s="24" t="s">
        <v>41</v>
      </c>
      <c r="P71" s="25" t="s">
        <v>41</v>
      </c>
      <c r="Q71" s="24" t="s">
        <v>41</v>
      </c>
      <c r="R71" s="3">
        <v>2.1029803659419999</v>
      </c>
      <c r="S71" s="24" t="s">
        <v>41</v>
      </c>
      <c r="T71" s="24" t="s">
        <v>41</v>
      </c>
      <c r="U71" s="25" t="s">
        <v>41</v>
      </c>
      <c r="V71" s="24" t="s">
        <v>41</v>
      </c>
      <c r="W71" s="3">
        <v>2.2925761928799999</v>
      </c>
      <c r="X71" s="24" t="s">
        <v>41</v>
      </c>
      <c r="Y71" s="24" t="s">
        <v>41</v>
      </c>
      <c r="Z71" s="25" t="s">
        <v>41</v>
      </c>
      <c r="AA71" s="26" t="s">
        <v>41</v>
      </c>
    </row>
    <row r="72" spans="1:27">
      <c r="A72" s="22" t="s">
        <v>245</v>
      </c>
      <c r="B72" s="22" t="s">
        <v>243</v>
      </c>
      <c r="C72" s="22" t="s">
        <v>244</v>
      </c>
      <c r="D72" s="22" t="s">
        <v>39</v>
      </c>
      <c r="E72" s="22" t="s">
        <v>245</v>
      </c>
      <c r="F72" s="23">
        <f t="shared" si="2"/>
        <v>1.394454875636</v>
      </c>
      <c r="G72" s="3">
        <v>0</v>
      </c>
      <c r="H72" s="3">
        <v>1.394454875636</v>
      </c>
      <c r="I72" s="3">
        <v>-6.9582279068400004</v>
      </c>
      <c r="J72" s="3">
        <v>1.2898707599633001</v>
      </c>
      <c r="K72" s="25">
        <v>0.5</v>
      </c>
      <c r="L72" s="24" t="s">
        <v>41</v>
      </c>
      <c r="M72" s="3" t="s">
        <v>41</v>
      </c>
      <c r="N72" s="24" t="s">
        <v>41</v>
      </c>
      <c r="O72" s="24" t="s">
        <v>41</v>
      </c>
      <c r="P72" s="25" t="s">
        <v>41</v>
      </c>
      <c r="Q72" s="24" t="s">
        <v>41</v>
      </c>
      <c r="R72" s="3">
        <v>1.394454875636</v>
      </c>
      <c r="S72" s="24" t="s">
        <v>41</v>
      </c>
      <c r="T72" s="24" t="s">
        <v>41</v>
      </c>
      <c r="U72" s="25" t="s">
        <v>41</v>
      </c>
      <c r="V72" s="24" t="s">
        <v>41</v>
      </c>
      <c r="W72" s="3">
        <v>1.394454875636</v>
      </c>
      <c r="X72" s="24" t="s">
        <v>41</v>
      </c>
      <c r="Y72" s="24" t="s">
        <v>41</v>
      </c>
      <c r="Z72" s="25" t="s">
        <v>41</v>
      </c>
      <c r="AA72" s="26">
        <v>-0.15436882240899999</v>
      </c>
    </row>
    <row r="73" spans="1:27">
      <c r="A73" s="22" t="s">
        <v>197</v>
      </c>
      <c r="B73" s="22" t="s">
        <v>195</v>
      </c>
      <c r="C73" s="22" t="s">
        <v>196</v>
      </c>
      <c r="D73" s="22" t="s">
        <v>39</v>
      </c>
      <c r="E73" s="22" t="s">
        <v>197</v>
      </c>
      <c r="F73" s="23">
        <f t="shared" si="2"/>
        <v>3.4539935253379999</v>
      </c>
      <c r="G73" s="3">
        <v>0.70744201735900003</v>
      </c>
      <c r="H73" s="3">
        <v>2.7465515079789999</v>
      </c>
      <c r="I73" s="3">
        <v>-6.2031402349319995</v>
      </c>
      <c r="J73" s="3">
        <v>2.5405601448805752</v>
      </c>
      <c r="K73" s="25">
        <v>0.5</v>
      </c>
      <c r="L73" s="24" t="s">
        <v>41</v>
      </c>
      <c r="M73" s="3">
        <v>0.70744201735900003</v>
      </c>
      <c r="N73" s="24" t="s">
        <v>41</v>
      </c>
      <c r="O73" s="24" t="s">
        <v>41</v>
      </c>
      <c r="P73" s="25" t="s">
        <v>41</v>
      </c>
      <c r="Q73" s="24" t="s">
        <v>41</v>
      </c>
      <c r="R73" s="3">
        <v>2.7465515079789999</v>
      </c>
      <c r="S73" s="24" t="s">
        <v>41</v>
      </c>
      <c r="T73" s="24" t="s">
        <v>41</v>
      </c>
      <c r="U73" s="25" t="s">
        <v>41</v>
      </c>
      <c r="V73" s="24" t="s">
        <v>41</v>
      </c>
      <c r="W73" s="3">
        <v>3.4539935253379999</v>
      </c>
      <c r="X73" s="24" t="s">
        <v>41</v>
      </c>
      <c r="Y73" s="24" t="s">
        <v>41</v>
      </c>
      <c r="Z73" s="25" t="s">
        <v>41</v>
      </c>
      <c r="AA73" s="26" t="s">
        <v>41</v>
      </c>
    </row>
    <row r="74" spans="1:27">
      <c r="A74" s="22" t="s">
        <v>1061</v>
      </c>
      <c r="B74" s="22" t="s">
        <v>1059</v>
      </c>
      <c r="C74" s="22" t="s">
        <v>1060</v>
      </c>
      <c r="D74" s="22" t="s">
        <v>39</v>
      </c>
      <c r="E74" s="22" t="s">
        <v>1061</v>
      </c>
      <c r="F74" s="23">
        <f t="shared" si="2"/>
        <v>0.93802042172199995</v>
      </c>
      <c r="G74" s="3">
        <v>8.3813233450000003E-3</v>
      </c>
      <c r="H74" s="3">
        <v>0.92963909837699998</v>
      </c>
      <c r="I74" s="3">
        <v>-6.3559689742400005</v>
      </c>
      <c r="J74" s="3">
        <v>0.859916165998725</v>
      </c>
      <c r="K74" s="25">
        <v>0.5</v>
      </c>
      <c r="L74" s="24" t="s">
        <v>41</v>
      </c>
      <c r="M74" s="3">
        <v>8.3813233450000003E-3</v>
      </c>
      <c r="N74" s="24" t="s">
        <v>41</v>
      </c>
      <c r="O74" s="24" t="s">
        <v>41</v>
      </c>
      <c r="P74" s="25" t="s">
        <v>41</v>
      </c>
      <c r="Q74" s="24" t="s">
        <v>41</v>
      </c>
      <c r="R74" s="3">
        <v>0.92963909837699998</v>
      </c>
      <c r="S74" s="24" t="s">
        <v>41</v>
      </c>
      <c r="T74" s="24" t="s">
        <v>41</v>
      </c>
      <c r="U74" s="25" t="s">
        <v>41</v>
      </c>
      <c r="V74" s="24" t="s">
        <v>41</v>
      </c>
      <c r="W74" s="3">
        <v>0.93802042172199995</v>
      </c>
      <c r="X74" s="24" t="s">
        <v>41</v>
      </c>
      <c r="Y74" s="24" t="s">
        <v>41</v>
      </c>
      <c r="Z74" s="25" t="s">
        <v>41</v>
      </c>
      <c r="AA74" s="26" t="s">
        <v>41</v>
      </c>
    </row>
    <row r="75" spans="1:27">
      <c r="A75" s="22" t="s">
        <v>627</v>
      </c>
      <c r="B75" s="22" t="s">
        <v>624</v>
      </c>
      <c r="C75" s="22" t="s">
        <v>625</v>
      </c>
      <c r="D75" s="22" t="s">
        <v>626</v>
      </c>
      <c r="E75" s="161" t="s">
        <v>627</v>
      </c>
      <c r="F75" s="162">
        <f t="shared" si="2"/>
        <v>24.404548210713997</v>
      </c>
      <c r="G75" s="163">
        <v>8.8334002020059987</v>
      </c>
      <c r="H75" s="163">
        <v>15.571148008708001</v>
      </c>
      <c r="I75" s="163">
        <f>-259.483672317314-(11.267)</f>
        <v>-270.75067231731401</v>
      </c>
      <c r="J75" s="163">
        <v>14.403311908054901</v>
      </c>
      <c r="K75" s="164">
        <v>0.5</v>
      </c>
      <c r="L75" s="165">
        <v>5.2961909698299996</v>
      </c>
      <c r="M75" s="163">
        <v>3.4045463759430001</v>
      </c>
      <c r="N75" s="165" t="str">
        <f>""</f>
        <v/>
      </c>
      <c r="O75" s="165" t="str">
        <f>""</f>
        <v/>
      </c>
      <c r="P75" s="164">
        <v>0.13266285623299889</v>
      </c>
      <c r="Q75" s="165">
        <v>8.6703619698380017</v>
      </c>
      <c r="R75" s="163">
        <v>6.8697248344999995</v>
      </c>
      <c r="S75" s="165" t="str">
        <f>""</f>
        <v/>
      </c>
      <c r="T75" s="165" t="str">
        <f>""</f>
        <v/>
      </c>
      <c r="U75" s="164">
        <v>3.1061204369999467E-2</v>
      </c>
      <c r="V75" s="165">
        <v>13.966552939668002</v>
      </c>
      <c r="W75" s="163">
        <v>10.274271210443001</v>
      </c>
      <c r="X75" s="165" t="str">
        <f>""</f>
        <v/>
      </c>
      <c r="Y75" s="165" t="str">
        <f>""</f>
        <v/>
      </c>
      <c r="Z75" s="164">
        <v>0.16372406060299835</v>
      </c>
      <c r="AA75" s="26" t="s">
        <v>41</v>
      </c>
    </row>
    <row r="76" spans="1:27">
      <c r="A76" s="22" t="s">
        <v>1109</v>
      </c>
      <c r="B76" s="22" t="s">
        <v>1107</v>
      </c>
      <c r="C76" s="22" t="s">
        <v>1108</v>
      </c>
      <c r="D76" s="22" t="s">
        <v>512</v>
      </c>
      <c r="E76" s="22" t="s">
        <v>1109</v>
      </c>
      <c r="F76" s="23">
        <f t="shared" si="2"/>
        <v>15.190678552626999</v>
      </c>
      <c r="G76" s="3">
        <v>6.4449270185319998</v>
      </c>
      <c r="H76" s="3">
        <v>8.7457515340949996</v>
      </c>
      <c r="I76" s="3">
        <v>6.8867723603809994</v>
      </c>
      <c r="J76" s="3">
        <v>8.0898201690378766</v>
      </c>
      <c r="K76" s="25">
        <v>0</v>
      </c>
      <c r="L76" s="24" t="s">
        <v>41</v>
      </c>
      <c r="M76" s="3" t="s">
        <v>41</v>
      </c>
      <c r="N76" s="24">
        <v>6.4449270185319998</v>
      </c>
      <c r="O76" s="24" t="s">
        <v>41</v>
      </c>
      <c r="P76" s="25" t="s">
        <v>41</v>
      </c>
      <c r="Q76" s="24" t="s">
        <v>41</v>
      </c>
      <c r="R76" s="3" t="s">
        <v>41</v>
      </c>
      <c r="S76" s="24">
        <v>8.7457515340949996</v>
      </c>
      <c r="T76" s="24" t="s">
        <v>41</v>
      </c>
      <c r="U76" s="25" t="s">
        <v>41</v>
      </c>
      <c r="V76" s="24" t="s">
        <v>41</v>
      </c>
      <c r="W76" s="3" t="s">
        <v>41</v>
      </c>
      <c r="X76" s="24">
        <v>15.190678552626999</v>
      </c>
      <c r="Y76" s="24" t="s">
        <v>41</v>
      </c>
      <c r="Z76" s="25" t="s">
        <v>41</v>
      </c>
      <c r="AA76" s="26" t="s">
        <v>41</v>
      </c>
    </row>
    <row r="77" spans="1:27">
      <c r="A77" s="22" t="s">
        <v>1178</v>
      </c>
      <c r="B77" s="22" t="s">
        <v>1176</v>
      </c>
      <c r="C77" s="22" t="s">
        <v>1177</v>
      </c>
      <c r="D77" s="22" t="s">
        <v>39</v>
      </c>
      <c r="E77" s="22" t="s">
        <v>1178</v>
      </c>
      <c r="F77" s="23">
        <f t="shared" si="2"/>
        <v>4.9608752150919999</v>
      </c>
      <c r="G77" s="3">
        <v>0.92011396679400004</v>
      </c>
      <c r="H77" s="3">
        <v>4.0407612482979998</v>
      </c>
      <c r="I77" s="3">
        <v>-19.055091581943003</v>
      </c>
      <c r="J77" s="3">
        <v>3.7377041546756504</v>
      </c>
      <c r="K77" s="25">
        <v>0.5</v>
      </c>
      <c r="L77" s="24" t="s">
        <v>41</v>
      </c>
      <c r="M77" s="3">
        <v>0.92011396679400004</v>
      </c>
      <c r="N77" s="24" t="s">
        <v>41</v>
      </c>
      <c r="O77" s="24" t="s">
        <v>41</v>
      </c>
      <c r="P77" s="25" t="s">
        <v>41</v>
      </c>
      <c r="Q77" s="24" t="s">
        <v>41</v>
      </c>
      <c r="R77" s="3">
        <v>4.0407612482979998</v>
      </c>
      <c r="S77" s="24" t="s">
        <v>41</v>
      </c>
      <c r="T77" s="24" t="s">
        <v>41</v>
      </c>
      <c r="U77" s="25" t="s">
        <v>41</v>
      </c>
      <c r="V77" s="24" t="s">
        <v>41</v>
      </c>
      <c r="W77" s="3">
        <v>4.9608752150919999</v>
      </c>
      <c r="X77" s="24" t="s">
        <v>41</v>
      </c>
      <c r="Y77" s="24" t="s">
        <v>41</v>
      </c>
      <c r="Z77" s="25" t="s">
        <v>41</v>
      </c>
      <c r="AA77" s="26" t="s">
        <v>41</v>
      </c>
    </row>
    <row r="78" spans="1:27">
      <c r="A78" s="22" t="s">
        <v>776</v>
      </c>
      <c r="B78" s="22" t="s">
        <v>774</v>
      </c>
      <c r="C78" s="22" t="s">
        <v>775</v>
      </c>
      <c r="D78" s="22" t="s">
        <v>39</v>
      </c>
      <c r="E78" s="22" t="s">
        <v>776</v>
      </c>
      <c r="F78" s="23">
        <f t="shared" si="2"/>
        <v>3.0343533914789997</v>
      </c>
      <c r="G78" s="3">
        <v>0.67928754398800006</v>
      </c>
      <c r="H78" s="3">
        <v>2.3550658474909998</v>
      </c>
      <c r="I78" s="3">
        <v>-10.707263903524</v>
      </c>
      <c r="J78" s="3">
        <v>2.1784359089291749</v>
      </c>
      <c r="K78" s="25">
        <v>0.5</v>
      </c>
      <c r="L78" s="24" t="s">
        <v>41</v>
      </c>
      <c r="M78" s="3">
        <v>0.67928754398800006</v>
      </c>
      <c r="N78" s="24" t="s">
        <v>41</v>
      </c>
      <c r="O78" s="24" t="s">
        <v>41</v>
      </c>
      <c r="P78" s="25" t="s">
        <v>41</v>
      </c>
      <c r="Q78" s="24" t="s">
        <v>41</v>
      </c>
      <c r="R78" s="3">
        <v>2.3550658474909998</v>
      </c>
      <c r="S78" s="24" t="s">
        <v>41</v>
      </c>
      <c r="T78" s="24" t="s">
        <v>41</v>
      </c>
      <c r="U78" s="25" t="s">
        <v>41</v>
      </c>
      <c r="V78" s="24" t="s">
        <v>41</v>
      </c>
      <c r="W78" s="3">
        <v>3.0343533914789997</v>
      </c>
      <c r="X78" s="24" t="s">
        <v>41</v>
      </c>
      <c r="Y78" s="24" t="s">
        <v>41</v>
      </c>
      <c r="Z78" s="25" t="s">
        <v>41</v>
      </c>
      <c r="AA78" s="26" t="s">
        <v>41</v>
      </c>
    </row>
    <row r="79" spans="1:27">
      <c r="A79" s="22" t="s">
        <v>299</v>
      </c>
      <c r="B79" s="22" t="s">
        <v>297</v>
      </c>
      <c r="C79" s="22" t="s">
        <v>298</v>
      </c>
      <c r="D79" s="22" t="s">
        <v>39</v>
      </c>
      <c r="E79" s="22" t="s">
        <v>299</v>
      </c>
      <c r="F79" s="23">
        <f t="shared" si="2"/>
        <v>2.616756600829</v>
      </c>
      <c r="G79" s="3">
        <v>0.64206607146899997</v>
      </c>
      <c r="H79" s="3">
        <v>1.9746905293600001</v>
      </c>
      <c r="I79" s="3">
        <v>-9.4947811257049999</v>
      </c>
      <c r="J79" s="3">
        <v>1.8265887396580003</v>
      </c>
      <c r="K79" s="25">
        <v>0.5</v>
      </c>
      <c r="L79" s="24" t="s">
        <v>41</v>
      </c>
      <c r="M79" s="3">
        <v>0.64206607146899997</v>
      </c>
      <c r="N79" s="24" t="s">
        <v>41</v>
      </c>
      <c r="O79" s="24" t="s">
        <v>41</v>
      </c>
      <c r="P79" s="25" t="s">
        <v>41</v>
      </c>
      <c r="Q79" s="24" t="s">
        <v>41</v>
      </c>
      <c r="R79" s="3">
        <v>1.9746905293600001</v>
      </c>
      <c r="S79" s="24" t="s">
        <v>41</v>
      </c>
      <c r="T79" s="24" t="s">
        <v>41</v>
      </c>
      <c r="U79" s="25" t="s">
        <v>41</v>
      </c>
      <c r="V79" s="24" t="s">
        <v>41</v>
      </c>
      <c r="W79" s="3">
        <v>2.616756600829</v>
      </c>
      <c r="X79" s="24" t="s">
        <v>41</v>
      </c>
      <c r="Y79" s="24" t="s">
        <v>41</v>
      </c>
      <c r="Z79" s="25" t="s">
        <v>41</v>
      </c>
      <c r="AA79" s="26" t="s">
        <v>41</v>
      </c>
    </row>
    <row r="80" spans="1:27">
      <c r="A80" s="22" t="s">
        <v>1028</v>
      </c>
      <c r="B80" s="22" t="s">
        <v>1026</v>
      </c>
      <c r="C80" s="22" t="s">
        <v>1027</v>
      </c>
      <c r="D80" s="22" t="s">
        <v>726</v>
      </c>
      <c r="E80" s="22" t="s">
        <v>1028</v>
      </c>
      <c r="F80" s="23">
        <f t="shared" si="2"/>
        <v>147.69667626139301</v>
      </c>
      <c r="G80" s="3">
        <v>42.976679896747001</v>
      </c>
      <c r="H80" s="3">
        <v>104.71999636464601</v>
      </c>
      <c r="I80" s="3">
        <v>25.570225554333998</v>
      </c>
      <c r="J80" s="3">
        <v>96.865996637297556</v>
      </c>
      <c r="K80" s="25">
        <v>0</v>
      </c>
      <c r="L80" s="24">
        <v>34.800381926113005</v>
      </c>
      <c r="M80" s="3">
        <v>3.2903973435689999</v>
      </c>
      <c r="N80" s="24">
        <v>4.8859006270650003</v>
      </c>
      <c r="O80" s="24" t="s">
        <v>41</v>
      </c>
      <c r="P80" s="25" t="s">
        <v>41</v>
      </c>
      <c r="Q80" s="24">
        <v>82.618275545831992</v>
      </c>
      <c r="R80" s="3">
        <v>14.853814653665001</v>
      </c>
      <c r="S80" s="24">
        <v>7.2479061651489998</v>
      </c>
      <c r="T80" s="24" t="s">
        <v>41</v>
      </c>
      <c r="U80" s="25" t="s">
        <v>41</v>
      </c>
      <c r="V80" s="24">
        <v>117.418657471945</v>
      </c>
      <c r="W80" s="3">
        <v>18.144211997234002</v>
      </c>
      <c r="X80" s="24">
        <v>12.133806792213999</v>
      </c>
      <c r="Y80" s="24" t="s">
        <v>41</v>
      </c>
      <c r="Z80" s="25" t="s">
        <v>41</v>
      </c>
      <c r="AA80" s="26" t="s">
        <v>41</v>
      </c>
    </row>
    <row r="81" spans="1:27">
      <c r="A81" s="22" t="s">
        <v>62</v>
      </c>
      <c r="B81" s="22" t="s">
        <v>60</v>
      </c>
      <c r="C81" s="22" t="s">
        <v>61</v>
      </c>
      <c r="D81" s="22" t="s">
        <v>39</v>
      </c>
      <c r="E81" s="22" t="s">
        <v>62</v>
      </c>
      <c r="F81" s="23">
        <f t="shared" si="2"/>
        <v>2.140460372962</v>
      </c>
      <c r="G81" s="3">
        <v>0.38636180038700002</v>
      </c>
      <c r="H81" s="3">
        <v>1.754098572575</v>
      </c>
      <c r="I81" s="3">
        <v>-10.721494127033999</v>
      </c>
      <c r="J81" s="3">
        <v>1.6225411796318752</v>
      </c>
      <c r="K81" s="25">
        <v>0.5</v>
      </c>
      <c r="L81" s="24" t="s">
        <v>41</v>
      </c>
      <c r="M81" s="3">
        <v>0.38636180038700002</v>
      </c>
      <c r="N81" s="24" t="s">
        <v>41</v>
      </c>
      <c r="O81" s="24" t="s">
        <v>41</v>
      </c>
      <c r="P81" s="25" t="s">
        <v>41</v>
      </c>
      <c r="Q81" s="24" t="s">
        <v>41</v>
      </c>
      <c r="R81" s="3">
        <v>1.754098572575</v>
      </c>
      <c r="S81" s="24" t="s">
        <v>41</v>
      </c>
      <c r="T81" s="24" t="s">
        <v>41</v>
      </c>
      <c r="U81" s="25" t="s">
        <v>41</v>
      </c>
      <c r="V81" s="24" t="s">
        <v>41</v>
      </c>
      <c r="W81" s="3">
        <v>2.140460372962</v>
      </c>
      <c r="X81" s="24" t="s">
        <v>41</v>
      </c>
      <c r="Y81" s="24" t="s">
        <v>41</v>
      </c>
      <c r="Z81" s="25" t="s">
        <v>41</v>
      </c>
      <c r="AA81" s="26" t="s">
        <v>41</v>
      </c>
    </row>
    <row r="82" spans="1:27">
      <c r="A82" s="22" t="s">
        <v>6</v>
      </c>
      <c r="B82" s="22" t="s">
        <v>603</v>
      </c>
      <c r="C82" s="22" t="s">
        <v>5</v>
      </c>
      <c r="D82" s="22" t="s">
        <v>531</v>
      </c>
      <c r="E82" s="22" t="s">
        <v>6</v>
      </c>
      <c r="F82" s="23">
        <f t="shared" si="2"/>
        <v>110.16112038749</v>
      </c>
      <c r="G82" s="3">
        <v>34.645710263472999</v>
      </c>
      <c r="H82" s="3">
        <v>75.515410124016995</v>
      </c>
      <c r="I82" s="3">
        <v>20.626484906921</v>
      </c>
      <c r="J82" s="3">
        <v>69.851754364715731</v>
      </c>
      <c r="K82" s="25">
        <v>0</v>
      </c>
      <c r="L82" s="24">
        <v>30.825413095146999</v>
      </c>
      <c r="M82" s="3">
        <v>3.8202971683260003</v>
      </c>
      <c r="N82" s="24" t="s">
        <v>41</v>
      </c>
      <c r="O82" s="24" t="s">
        <v>41</v>
      </c>
      <c r="P82" s="25" t="s">
        <v>41</v>
      </c>
      <c r="Q82" s="24">
        <v>63.211826322268998</v>
      </c>
      <c r="R82" s="3">
        <v>12.303583801747999</v>
      </c>
      <c r="S82" s="24" t="s">
        <v>41</v>
      </c>
      <c r="T82" s="24" t="s">
        <v>41</v>
      </c>
      <c r="U82" s="25" t="s">
        <v>41</v>
      </c>
      <c r="V82" s="24">
        <v>94.037239417416004</v>
      </c>
      <c r="W82" s="3">
        <v>16.123880970073998</v>
      </c>
      <c r="X82" s="24" t="s">
        <v>41</v>
      </c>
      <c r="Y82" s="24" t="s">
        <v>41</v>
      </c>
      <c r="Z82" s="25" t="s">
        <v>41</v>
      </c>
      <c r="AA82" s="26" t="s">
        <v>41</v>
      </c>
    </row>
    <row r="83" spans="1:27">
      <c r="A83" s="22" t="s">
        <v>326</v>
      </c>
      <c r="B83" s="22" t="s">
        <v>324</v>
      </c>
      <c r="C83" s="22" t="s">
        <v>325</v>
      </c>
      <c r="D83" s="22" t="s">
        <v>39</v>
      </c>
      <c r="E83" s="22" t="s">
        <v>326</v>
      </c>
      <c r="F83" s="23">
        <f t="shared" si="2"/>
        <v>1.7399678524509998</v>
      </c>
      <c r="G83" s="3">
        <v>0.35267587047499999</v>
      </c>
      <c r="H83" s="3">
        <v>1.3872919819759999</v>
      </c>
      <c r="I83" s="3">
        <v>-5.637549031821</v>
      </c>
      <c r="J83" s="3">
        <v>1.2832450833278</v>
      </c>
      <c r="K83" s="25">
        <v>0.5</v>
      </c>
      <c r="L83" s="24" t="s">
        <v>41</v>
      </c>
      <c r="M83" s="3">
        <v>0.35267587047499999</v>
      </c>
      <c r="N83" s="24" t="s">
        <v>41</v>
      </c>
      <c r="O83" s="24" t="s">
        <v>41</v>
      </c>
      <c r="P83" s="25" t="s">
        <v>41</v>
      </c>
      <c r="Q83" s="24" t="s">
        <v>41</v>
      </c>
      <c r="R83" s="3">
        <v>1.3872919819759999</v>
      </c>
      <c r="S83" s="24" t="s">
        <v>41</v>
      </c>
      <c r="T83" s="24" t="s">
        <v>41</v>
      </c>
      <c r="U83" s="25" t="s">
        <v>41</v>
      </c>
      <c r="V83" s="24" t="s">
        <v>41</v>
      </c>
      <c r="W83" s="3">
        <v>1.7399678524509998</v>
      </c>
      <c r="X83" s="24" t="s">
        <v>41</v>
      </c>
      <c r="Y83" s="24" t="s">
        <v>41</v>
      </c>
      <c r="Z83" s="25" t="s">
        <v>41</v>
      </c>
      <c r="AA83" s="26" t="s">
        <v>41</v>
      </c>
    </row>
    <row r="84" spans="1:27">
      <c r="A84" s="22" t="s">
        <v>500</v>
      </c>
      <c r="B84" s="22" t="s">
        <v>498</v>
      </c>
      <c r="C84" s="22" t="s">
        <v>499</v>
      </c>
      <c r="D84" s="22" t="s">
        <v>39</v>
      </c>
      <c r="E84" s="22" t="s">
        <v>500</v>
      </c>
      <c r="F84" s="23">
        <f t="shared" si="2"/>
        <v>4.4384026342069998</v>
      </c>
      <c r="G84" s="3">
        <v>1.036391166235</v>
      </c>
      <c r="H84" s="3">
        <v>3.4020114679720002</v>
      </c>
      <c r="I84" s="3">
        <v>-40.108454967203002</v>
      </c>
      <c r="J84" s="3">
        <v>3.1468606078741002</v>
      </c>
      <c r="K84" s="25">
        <v>0.5</v>
      </c>
      <c r="L84" s="24" t="s">
        <v>41</v>
      </c>
      <c r="M84" s="3">
        <v>1.036391166235</v>
      </c>
      <c r="N84" s="24" t="s">
        <v>41</v>
      </c>
      <c r="O84" s="24" t="s">
        <v>41</v>
      </c>
      <c r="P84" s="25" t="s">
        <v>41</v>
      </c>
      <c r="Q84" s="24" t="s">
        <v>41</v>
      </c>
      <c r="R84" s="3">
        <v>3.4020114679720002</v>
      </c>
      <c r="S84" s="24" t="s">
        <v>41</v>
      </c>
      <c r="T84" s="24" t="s">
        <v>41</v>
      </c>
      <c r="U84" s="25" t="s">
        <v>41</v>
      </c>
      <c r="V84" s="24" t="s">
        <v>41</v>
      </c>
      <c r="W84" s="3">
        <v>4.4384026342069998</v>
      </c>
      <c r="X84" s="24" t="s">
        <v>41</v>
      </c>
      <c r="Y84" s="24" t="s">
        <v>41</v>
      </c>
      <c r="Z84" s="25" t="s">
        <v>41</v>
      </c>
      <c r="AA84" s="26" t="s">
        <v>41</v>
      </c>
    </row>
    <row r="85" spans="1:27">
      <c r="A85" s="22" t="s">
        <v>681</v>
      </c>
      <c r="B85" s="22" t="s">
        <v>679</v>
      </c>
      <c r="C85" s="22" t="s">
        <v>680</v>
      </c>
      <c r="D85" s="22" t="s">
        <v>626</v>
      </c>
      <c r="E85" s="22" t="s">
        <v>681</v>
      </c>
      <c r="F85" s="23">
        <f t="shared" si="2"/>
        <v>101.724625539375</v>
      </c>
      <c r="G85" s="3">
        <v>32.577104683442002</v>
      </c>
      <c r="H85" s="3">
        <v>69.147520855932996</v>
      </c>
      <c r="I85" s="3">
        <v>31.956439599075999</v>
      </c>
      <c r="J85" s="3">
        <v>63.961456791738023</v>
      </c>
      <c r="K85" s="25">
        <v>0</v>
      </c>
      <c r="L85" s="24">
        <v>29.042937633316001</v>
      </c>
      <c r="M85" s="3">
        <v>3.5341670501259999</v>
      </c>
      <c r="N85" s="24" t="s">
        <v>41</v>
      </c>
      <c r="O85" s="24" t="s">
        <v>41</v>
      </c>
      <c r="P85" s="25" t="s">
        <v>41</v>
      </c>
      <c r="Q85" s="24">
        <v>55.239532699003</v>
      </c>
      <c r="R85" s="3">
        <v>13.907988156929999</v>
      </c>
      <c r="S85" s="24" t="s">
        <v>41</v>
      </c>
      <c r="T85" s="24" t="s">
        <v>41</v>
      </c>
      <c r="U85" s="25" t="s">
        <v>41</v>
      </c>
      <c r="V85" s="24">
        <v>84.282470332319008</v>
      </c>
      <c r="W85" s="3">
        <v>17.442155207056</v>
      </c>
      <c r="X85" s="24" t="s">
        <v>41</v>
      </c>
      <c r="Y85" s="24" t="s">
        <v>41</v>
      </c>
      <c r="Z85" s="25" t="s">
        <v>41</v>
      </c>
      <c r="AA85" s="26" t="s">
        <v>41</v>
      </c>
    </row>
    <row r="86" spans="1:27">
      <c r="A86" s="22" t="s">
        <v>731</v>
      </c>
      <c r="B86" s="22" t="s">
        <v>728</v>
      </c>
      <c r="C86" s="22" t="s">
        <v>729</v>
      </c>
      <c r="D86" s="22" t="s">
        <v>730</v>
      </c>
      <c r="E86" s="22" t="s">
        <v>731</v>
      </c>
      <c r="F86" s="23">
        <f t="shared" si="2"/>
        <v>123.54555967406999</v>
      </c>
      <c r="G86" s="3">
        <v>40.572192205177998</v>
      </c>
      <c r="H86" s="3">
        <v>82.973367468891993</v>
      </c>
      <c r="I86" s="3">
        <v>65.272748331133997</v>
      </c>
      <c r="J86" s="3">
        <v>76.750364908725103</v>
      </c>
      <c r="K86" s="25">
        <v>0</v>
      </c>
      <c r="L86" s="24">
        <v>36.960063069496996</v>
      </c>
      <c r="M86" s="3" t="s">
        <v>41</v>
      </c>
      <c r="N86" s="24">
        <v>3.6121291356819998</v>
      </c>
      <c r="O86" s="24" t="s">
        <v>41</v>
      </c>
      <c r="P86" s="25" t="s">
        <v>41</v>
      </c>
      <c r="Q86" s="24">
        <v>77.698168954616989</v>
      </c>
      <c r="R86" s="3" t="s">
        <v>41</v>
      </c>
      <c r="S86" s="24">
        <v>5.2751985142760001</v>
      </c>
      <c r="T86" s="24" t="s">
        <v>41</v>
      </c>
      <c r="U86" s="25" t="s">
        <v>41</v>
      </c>
      <c r="V86" s="24">
        <v>114.65823202411399</v>
      </c>
      <c r="W86" s="3" t="s">
        <v>41</v>
      </c>
      <c r="X86" s="24">
        <v>8.8873276499579994</v>
      </c>
      <c r="Y86" s="24" t="s">
        <v>41</v>
      </c>
      <c r="Z86" s="25" t="s">
        <v>41</v>
      </c>
      <c r="AA86" s="26" t="s">
        <v>41</v>
      </c>
    </row>
    <row r="87" spans="1:27">
      <c r="A87" s="22" t="s">
        <v>128</v>
      </c>
      <c r="B87" s="22" t="s">
        <v>126</v>
      </c>
      <c r="C87" s="22" t="s">
        <v>127</v>
      </c>
      <c r="D87" s="22" t="s">
        <v>39</v>
      </c>
      <c r="E87" s="22" t="s">
        <v>128</v>
      </c>
      <c r="F87" s="23">
        <f t="shared" si="2"/>
        <v>2.9221541896610002</v>
      </c>
      <c r="G87" s="3">
        <v>0.104548822311</v>
      </c>
      <c r="H87" s="3">
        <v>2.8176053673500001</v>
      </c>
      <c r="I87" s="3">
        <v>-21.494633610011</v>
      </c>
      <c r="J87" s="3">
        <v>2.6062849647987498</v>
      </c>
      <c r="K87" s="25">
        <v>0.5</v>
      </c>
      <c r="L87" s="24" t="s">
        <v>41</v>
      </c>
      <c r="M87" s="3">
        <v>0.104548822311</v>
      </c>
      <c r="N87" s="24" t="s">
        <v>41</v>
      </c>
      <c r="O87" s="24" t="s">
        <v>41</v>
      </c>
      <c r="P87" s="25" t="s">
        <v>41</v>
      </c>
      <c r="Q87" s="24" t="s">
        <v>41</v>
      </c>
      <c r="R87" s="3">
        <v>2.8176053673500001</v>
      </c>
      <c r="S87" s="24" t="s">
        <v>41</v>
      </c>
      <c r="T87" s="24" t="s">
        <v>41</v>
      </c>
      <c r="U87" s="25" t="s">
        <v>41</v>
      </c>
      <c r="V87" s="24" t="s">
        <v>41</v>
      </c>
      <c r="W87" s="3">
        <v>2.9221541896610002</v>
      </c>
      <c r="X87" s="24" t="s">
        <v>41</v>
      </c>
      <c r="Y87" s="24" t="s">
        <v>41</v>
      </c>
      <c r="Z87" s="25" t="s">
        <v>41</v>
      </c>
      <c r="AA87" s="26" t="s">
        <v>41</v>
      </c>
    </row>
    <row r="88" spans="1:27">
      <c r="A88" s="22" t="s">
        <v>887</v>
      </c>
      <c r="B88" s="22" t="s">
        <v>885</v>
      </c>
      <c r="C88" s="22" t="s">
        <v>886</v>
      </c>
      <c r="D88" s="22" t="s">
        <v>726</v>
      </c>
      <c r="E88" s="22" t="s">
        <v>887</v>
      </c>
      <c r="F88" s="23">
        <f t="shared" si="2"/>
        <v>30.486304695569999</v>
      </c>
      <c r="G88" s="3">
        <v>9.0943454020410002</v>
      </c>
      <c r="H88" s="3">
        <v>21.391959293528998</v>
      </c>
      <c r="I88" s="3">
        <v>6.8286456623059992</v>
      </c>
      <c r="J88" s="3">
        <v>19.787562346514324</v>
      </c>
      <c r="K88" s="25">
        <v>0</v>
      </c>
      <c r="L88" s="24">
        <v>8.3889717703600013</v>
      </c>
      <c r="M88" s="3">
        <v>0.70537363168199996</v>
      </c>
      <c r="N88" s="24" t="s">
        <v>41</v>
      </c>
      <c r="O88" s="24" t="s">
        <v>41</v>
      </c>
      <c r="P88" s="25" t="s">
        <v>41</v>
      </c>
      <c r="Q88" s="24">
        <v>18.248134042700997</v>
      </c>
      <c r="R88" s="3">
        <v>3.1438252508279998</v>
      </c>
      <c r="S88" s="24" t="s">
        <v>41</v>
      </c>
      <c r="T88" s="24" t="s">
        <v>41</v>
      </c>
      <c r="U88" s="25" t="s">
        <v>41</v>
      </c>
      <c r="V88" s="24">
        <v>26.637105813060998</v>
      </c>
      <c r="W88" s="3">
        <v>3.8491988825099996</v>
      </c>
      <c r="X88" s="24" t="s">
        <v>41</v>
      </c>
      <c r="Y88" s="24" t="s">
        <v>41</v>
      </c>
      <c r="Z88" s="25" t="s">
        <v>41</v>
      </c>
      <c r="AA88" s="26" t="s">
        <v>41</v>
      </c>
    </row>
    <row r="89" spans="1:27">
      <c r="A89" s="22" t="s">
        <v>161</v>
      </c>
      <c r="B89" s="22" t="s">
        <v>159</v>
      </c>
      <c r="C89" s="22" t="s">
        <v>160</v>
      </c>
      <c r="D89" s="22" t="s">
        <v>39</v>
      </c>
      <c r="E89" s="22" t="s">
        <v>161</v>
      </c>
      <c r="F89" s="23">
        <f t="shared" si="2"/>
        <v>3.2207799428719999</v>
      </c>
      <c r="G89" s="3">
        <v>0.68448161518700001</v>
      </c>
      <c r="H89" s="3">
        <v>2.536298327685</v>
      </c>
      <c r="I89" s="3">
        <v>-27.951440561119</v>
      </c>
      <c r="J89" s="3">
        <v>2.3460759531086248</v>
      </c>
      <c r="K89" s="25">
        <v>0.5</v>
      </c>
      <c r="L89" s="24" t="s">
        <v>41</v>
      </c>
      <c r="M89" s="3">
        <v>0.68448161518700001</v>
      </c>
      <c r="N89" s="24" t="s">
        <v>41</v>
      </c>
      <c r="O89" s="24" t="s">
        <v>41</v>
      </c>
      <c r="P89" s="25" t="s">
        <v>41</v>
      </c>
      <c r="Q89" s="24" t="s">
        <v>41</v>
      </c>
      <c r="R89" s="3">
        <v>2.536298327685</v>
      </c>
      <c r="S89" s="24" t="s">
        <v>41</v>
      </c>
      <c r="T89" s="24" t="s">
        <v>41</v>
      </c>
      <c r="U89" s="25" t="s">
        <v>41</v>
      </c>
      <c r="V89" s="24" t="s">
        <v>41</v>
      </c>
      <c r="W89" s="3">
        <v>3.2207799428719999</v>
      </c>
      <c r="X89" s="24" t="s">
        <v>41</v>
      </c>
      <c r="Y89" s="24" t="s">
        <v>41</v>
      </c>
      <c r="Z89" s="25" t="s">
        <v>41</v>
      </c>
      <c r="AA89" s="26" t="s">
        <v>41</v>
      </c>
    </row>
    <row r="90" spans="1:27">
      <c r="A90" s="22" t="s">
        <v>302</v>
      </c>
      <c r="B90" s="22" t="s">
        <v>300</v>
      </c>
      <c r="C90" s="22" t="s">
        <v>301</v>
      </c>
      <c r="D90" s="22" t="s">
        <v>39</v>
      </c>
      <c r="E90" s="22" t="s">
        <v>302</v>
      </c>
      <c r="F90" s="23">
        <f t="shared" si="2"/>
        <v>2.4120717655270001</v>
      </c>
      <c r="G90" s="3">
        <v>0.43426978323800003</v>
      </c>
      <c r="H90" s="3">
        <v>1.9778019822889998</v>
      </c>
      <c r="I90" s="3">
        <v>-11.772338129084</v>
      </c>
      <c r="J90" s="3">
        <v>1.829466833617325</v>
      </c>
      <c r="K90" s="25">
        <v>0.5</v>
      </c>
      <c r="L90" s="24" t="s">
        <v>41</v>
      </c>
      <c r="M90" s="3">
        <v>0.43426978323800003</v>
      </c>
      <c r="N90" s="24" t="s">
        <v>41</v>
      </c>
      <c r="O90" s="24" t="s">
        <v>41</v>
      </c>
      <c r="P90" s="25" t="s">
        <v>41</v>
      </c>
      <c r="Q90" s="24" t="s">
        <v>41</v>
      </c>
      <c r="R90" s="3">
        <v>1.9778019822889998</v>
      </c>
      <c r="S90" s="24" t="s">
        <v>41</v>
      </c>
      <c r="T90" s="24" t="s">
        <v>41</v>
      </c>
      <c r="U90" s="25" t="s">
        <v>41</v>
      </c>
      <c r="V90" s="24" t="s">
        <v>41</v>
      </c>
      <c r="W90" s="3">
        <v>2.4120717655270001</v>
      </c>
      <c r="X90" s="24" t="s">
        <v>41</v>
      </c>
      <c r="Y90" s="24" t="s">
        <v>41</v>
      </c>
      <c r="Z90" s="25" t="s">
        <v>41</v>
      </c>
      <c r="AA90" s="26" t="s">
        <v>41</v>
      </c>
    </row>
    <row r="91" spans="1:27">
      <c r="A91" s="22" t="s">
        <v>878</v>
      </c>
      <c r="B91" s="22" t="s">
        <v>876</v>
      </c>
      <c r="C91" s="22" t="s">
        <v>877</v>
      </c>
      <c r="D91" s="22" t="s">
        <v>726</v>
      </c>
      <c r="E91" s="22" t="s">
        <v>878</v>
      </c>
      <c r="F91" s="23">
        <f t="shared" si="2"/>
        <v>79.106696634757995</v>
      </c>
      <c r="G91" s="3">
        <v>25.203406665741998</v>
      </c>
      <c r="H91" s="3">
        <v>53.903289969016001</v>
      </c>
      <c r="I91" s="3">
        <v>15.291016201851999</v>
      </c>
      <c r="J91" s="3">
        <v>49.860543221339796</v>
      </c>
      <c r="K91" s="25">
        <v>0</v>
      </c>
      <c r="L91" s="24">
        <v>22.742782569860001</v>
      </c>
      <c r="M91" s="3">
        <v>2.4606240958819998</v>
      </c>
      <c r="N91" s="24" t="s">
        <v>41</v>
      </c>
      <c r="O91" s="24" t="s">
        <v>41</v>
      </c>
      <c r="P91" s="25" t="s">
        <v>41</v>
      </c>
      <c r="Q91" s="24">
        <v>45.298563369112998</v>
      </c>
      <c r="R91" s="3">
        <v>8.6047265999030014</v>
      </c>
      <c r="S91" s="24" t="s">
        <v>41</v>
      </c>
      <c r="T91" s="24" t="s">
        <v>41</v>
      </c>
      <c r="U91" s="25" t="s">
        <v>41</v>
      </c>
      <c r="V91" s="24">
        <v>68.041345938972995</v>
      </c>
      <c r="W91" s="3">
        <v>11.065350695785002</v>
      </c>
      <c r="X91" s="24" t="s">
        <v>41</v>
      </c>
      <c r="Y91" s="24" t="s">
        <v>41</v>
      </c>
      <c r="Z91" s="25" t="s">
        <v>41</v>
      </c>
      <c r="AA91" s="26" t="s">
        <v>41</v>
      </c>
    </row>
    <row r="92" spans="1:27">
      <c r="A92" s="22" t="s">
        <v>917</v>
      </c>
      <c r="B92" s="22" t="s">
        <v>915</v>
      </c>
      <c r="C92" s="22" t="s">
        <v>916</v>
      </c>
      <c r="D92" s="22" t="s">
        <v>730</v>
      </c>
      <c r="E92" s="22" t="s">
        <v>917</v>
      </c>
      <c r="F92" s="23">
        <f t="shared" si="2"/>
        <v>149.46620684843001</v>
      </c>
      <c r="G92" s="3">
        <v>44.056288910749998</v>
      </c>
      <c r="H92" s="3">
        <v>105.40991793768001</v>
      </c>
      <c r="I92" s="3">
        <v>88.603853170936006</v>
      </c>
      <c r="J92" s="3">
        <v>97.50417409235402</v>
      </c>
      <c r="K92" s="25">
        <v>0</v>
      </c>
      <c r="L92" s="24">
        <v>44.056288910749998</v>
      </c>
      <c r="M92" s="3" t="s">
        <v>41</v>
      </c>
      <c r="N92" s="24" t="s">
        <v>41</v>
      </c>
      <c r="O92" s="24" t="s">
        <v>41</v>
      </c>
      <c r="P92" s="25" t="s">
        <v>41</v>
      </c>
      <c r="Q92" s="24">
        <v>105.40991793768001</v>
      </c>
      <c r="R92" s="3" t="s">
        <v>41</v>
      </c>
      <c r="S92" s="24" t="s">
        <v>41</v>
      </c>
      <c r="T92" s="24" t="s">
        <v>41</v>
      </c>
      <c r="U92" s="25" t="s">
        <v>41</v>
      </c>
      <c r="V92" s="24">
        <v>149.46620684843001</v>
      </c>
      <c r="W92" s="3" t="s">
        <v>41</v>
      </c>
      <c r="X92" s="24" t="s">
        <v>41</v>
      </c>
      <c r="Y92" s="24" t="s">
        <v>41</v>
      </c>
      <c r="Z92" s="25" t="s">
        <v>41</v>
      </c>
      <c r="AA92" s="26" t="s">
        <v>41</v>
      </c>
    </row>
    <row r="93" spans="1:27">
      <c r="A93" s="22" t="s">
        <v>809</v>
      </c>
      <c r="B93" s="22" t="s">
        <v>807</v>
      </c>
      <c r="C93" s="22" t="s">
        <v>808</v>
      </c>
      <c r="D93" s="22" t="s">
        <v>39</v>
      </c>
      <c r="E93" s="22" t="s">
        <v>809</v>
      </c>
      <c r="F93" s="23">
        <f t="shared" si="2"/>
        <v>1.8159715154199998</v>
      </c>
      <c r="G93" s="3">
        <v>0.25164551857399997</v>
      </c>
      <c r="H93" s="3">
        <v>1.5643259968459999</v>
      </c>
      <c r="I93" s="3">
        <v>-6.1781276229219992</v>
      </c>
      <c r="J93" s="3">
        <v>1.4470015470825501</v>
      </c>
      <c r="K93" s="25">
        <v>0.5</v>
      </c>
      <c r="L93" s="24" t="s">
        <v>41</v>
      </c>
      <c r="M93" s="3">
        <v>0.25164551857399997</v>
      </c>
      <c r="N93" s="24" t="s">
        <v>41</v>
      </c>
      <c r="O93" s="24" t="s">
        <v>41</v>
      </c>
      <c r="P93" s="25" t="s">
        <v>41</v>
      </c>
      <c r="Q93" s="24" t="s">
        <v>41</v>
      </c>
      <c r="R93" s="3">
        <v>1.5643259968459999</v>
      </c>
      <c r="S93" s="24" t="s">
        <v>41</v>
      </c>
      <c r="T93" s="24" t="s">
        <v>41</v>
      </c>
      <c r="U93" s="25" t="s">
        <v>41</v>
      </c>
      <c r="V93" s="24" t="s">
        <v>41</v>
      </c>
      <c r="W93" s="3">
        <v>1.8159715154199998</v>
      </c>
      <c r="X93" s="24" t="s">
        <v>41</v>
      </c>
      <c r="Y93" s="24" t="s">
        <v>41</v>
      </c>
      <c r="Z93" s="25" t="s">
        <v>41</v>
      </c>
      <c r="AA93" s="26" t="s">
        <v>41</v>
      </c>
    </row>
    <row r="94" spans="1:27">
      <c r="A94" s="22" t="s">
        <v>1124</v>
      </c>
      <c r="B94" s="22" t="s">
        <v>1122</v>
      </c>
      <c r="C94" s="22" t="s">
        <v>1123</v>
      </c>
      <c r="D94" s="22" t="s">
        <v>512</v>
      </c>
      <c r="E94" s="22" t="s">
        <v>1124</v>
      </c>
      <c r="F94" s="23">
        <f t="shared" si="2"/>
        <v>13.993671358274</v>
      </c>
      <c r="G94" s="3">
        <v>5.6045823571820002</v>
      </c>
      <c r="H94" s="3">
        <v>8.3890890010919996</v>
      </c>
      <c r="I94" s="3">
        <v>5.7334988178700002</v>
      </c>
      <c r="J94" s="3">
        <v>7.7599073260101008</v>
      </c>
      <c r="K94" s="25">
        <v>0</v>
      </c>
      <c r="L94" s="24" t="s">
        <v>41</v>
      </c>
      <c r="M94" s="3" t="s">
        <v>41</v>
      </c>
      <c r="N94" s="24">
        <v>5.6045823571820002</v>
      </c>
      <c r="O94" s="24" t="s">
        <v>41</v>
      </c>
      <c r="P94" s="25" t="s">
        <v>41</v>
      </c>
      <c r="Q94" s="24" t="s">
        <v>41</v>
      </c>
      <c r="R94" s="3" t="s">
        <v>41</v>
      </c>
      <c r="S94" s="24">
        <v>8.3890890010919996</v>
      </c>
      <c r="T94" s="24" t="s">
        <v>41</v>
      </c>
      <c r="U94" s="25" t="s">
        <v>41</v>
      </c>
      <c r="V94" s="24" t="s">
        <v>41</v>
      </c>
      <c r="W94" s="3" t="s">
        <v>41</v>
      </c>
      <c r="X94" s="24">
        <v>13.993671358274</v>
      </c>
      <c r="Y94" s="24" t="s">
        <v>41</v>
      </c>
      <c r="Z94" s="25" t="s">
        <v>41</v>
      </c>
      <c r="AA94" s="26" t="s">
        <v>41</v>
      </c>
    </row>
    <row r="95" spans="1:27">
      <c r="A95" s="22" t="s">
        <v>1007</v>
      </c>
      <c r="B95" s="22" t="s">
        <v>1005</v>
      </c>
      <c r="C95" s="22" t="s">
        <v>1006</v>
      </c>
      <c r="D95" s="22" t="s">
        <v>730</v>
      </c>
      <c r="E95" s="22" t="s">
        <v>1007</v>
      </c>
      <c r="F95" s="23">
        <f t="shared" si="2"/>
        <v>128.307331438002</v>
      </c>
      <c r="G95" s="3">
        <v>32.445080154694999</v>
      </c>
      <c r="H95" s="3">
        <v>95.862251283307003</v>
      </c>
      <c r="I95" s="3">
        <v>75.119370145510004</v>
      </c>
      <c r="J95" s="3">
        <v>88.672582437058992</v>
      </c>
      <c r="K95" s="25">
        <v>0</v>
      </c>
      <c r="L95" s="24">
        <v>32.445080154694999</v>
      </c>
      <c r="M95" s="3" t="s">
        <v>41</v>
      </c>
      <c r="N95" s="24" t="s">
        <v>41</v>
      </c>
      <c r="O95" s="24" t="s">
        <v>41</v>
      </c>
      <c r="P95" s="25" t="s">
        <v>41</v>
      </c>
      <c r="Q95" s="24">
        <v>95.862251283307003</v>
      </c>
      <c r="R95" s="3" t="s">
        <v>41</v>
      </c>
      <c r="S95" s="24" t="s">
        <v>41</v>
      </c>
      <c r="T95" s="24" t="s">
        <v>41</v>
      </c>
      <c r="U95" s="25" t="s">
        <v>41</v>
      </c>
      <c r="V95" s="24">
        <v>128.307331438002</v>
      </c>
      <c r="W95" s="3" t="s">
        <v>41</v>
      </c>
      <c r="X95" s="24" t="s">
        <v>41</v>
      </c>
      <c r="Y95" s="24" t="s">
        <v>41</v>
      </c>
      <c r="Z95" s="25" t="s">
        <v>41</v>
      </c>
      <c r="AA95" s="26" t="s">
        <v>41</v>
      </c>
    </row>
    <row r="96" spans="1:27">
      <c r="A96" s="22" t="s">
        <v>580</v>
      </c>
      <c r="B96" s="22" t="s">
        <v>578</v>
      </c>
      <c r="C96" s="22" t="s">
        <v>579</v>
      </c>
      <c r="D96" s="22" t="s">
        <v>531</v>
      </c>
      <c r="E96" s="22" t="s">
        <v>580</v>
      </c>
      <c r="F96" s="23">
        <f t="shared" si="2"/>
        <v>107.46643651688001</v>
      </c>
      <c r="G96" s="3">
        <v>36.150119893762003</v>
      </c>
      <c r="H96" s="3">
        <v>71.316316623117999</v>
      </c>
      <c r="I96" s="3">
        <v>32.804502228707996</v>
      </c>
      <c r="J96" s="3">
        <v>65.96759287638416</v>
      </c>
      <c r="K96" s="25">
        <v>0</v>
      </c>
      <c r="L96" s="24">
        <v>33.089795363393002</v>
      </c>
      <c r="M96" s="3">
        <v>3.0603245303689999</v>
      </c>
      <c r="N96" s="24" t="s">
        <v>41</v>
      </c>
      <c r="O96" s="24" t="s">
        <v>41</v>
      </c>
      <c r="P96" s="25" t="s">
        <v>41</v>
      </c>
      <c r="Q96" s="24">
        <v>61.648065153375995</v>
      </c>
      <c r="R96" s="3">
        <v>9.6682514697409996</v>
      </c>
      <c r="S96" s="24" t="s">
        <v>41</v>
      </c>
      <c r="T96" s="24" t="s">
        <v>41</v>
      </c>
      <c r="U96" s="25" t="s">
        <v>41</v>
      </c>
      <c r="V96" s="24">
        <v>94.73786051676899</v>
      </c>
      <c r="W96" s="3">
        <v>12.728576000109999</v>
      </c>
      <c r="X96" s="24" t="s">
        <v>41</v>
      </c>
      <c r="Y96" s="24" t="s">
        <v>41</v>
      </c>
      <c r="Z96" s="25" t="s">
        <v>41</v>
      </c>
      <c r="AA96" s="26" t="s">
        <v>41</v>
      </c>
    </row>
    <row r="97" spans="1:27">
      <c r="A97" s="22" t="s">
        <v>920</v>
      </c>
      <c r="B97" s="22" t="s">
        <v>918</v>
      </c>
      <c r="C97" s="22" t="s">
        <v>919</v>
      </c>
      <c r="D97" s="22" t="s">
        <v>730</v>
      </c>
      <c r="E97" s="22" t="s">
        <v>920</v>
      </c>
      <c r="F97" s="23">
        <f t="shared" si="2"/>
        <v>43.584292466393997</v>
      </c>
      <c r="G97" s="3">
        <v>6.1381446603520002</v>
      </c>
      <c r="H97" s="3">
        <v>37.446147806041999</v>
      </c>
      <c r="I97" s="3">
        <v>26.668350878112001</v>
      </c>
      <c r="J97" s="3">
        <v>34.637686720588853</v>
      </c>
      <c r="K97" s="25">
        <v>0</v>
      </c>
      <c r="L97" s="24">
        <v>6.1381446603520002</v>
      </c>
      <c r="M97" s="3" t="s">
        <v>41</v>
      </c>
      <c r="N97" s="24" t="s">
        <v>41</v>
      </c>
      <c r="O97" s="24" t="s">
        <v>41</v>
      </c>
      <c r="P97" s="25" t="s">
        <v>41</v>
      </c>
      <c r="Q97" s="24">
        <v>37.446147806041999</v>
      </c>
      <c r="R97" s="3" t="s">
        <v>41</v>
      </c>
      <c r="S97" s="24" t="s">
        <v>41</v>
      </c>
      <c r="T97" s="24" t="s">
        <v>41</v>
      </c>
      <c r="U97" s="25" t="s">
        <v>41</v>
      </c>
      <c r="V97" s="24">
        <v>43.584292466393997</v>
      </c>
      <c r="W97" s="3" t="s">
        <v>41</v>
      </c>
      <c r="X97" s="24" t="s">
        <v>41</v>
      </c>
      <c r="Y97" s="24" t="s">
        <v>41</v>
      </c>
      <c r="Z97" s="25" t="s">
        <v>41</v>
      </c>
      <c r="AA97" s="26" t="s">
        <v>41</v>
      </c>
    </row>
    <row r="98" spans="1:27">
      <c r="A98" s="22" t="s">
        <v>164</v>
      </c>
      <c r="B98" s="22" t="s">
        <v>162</v>
      </c>
      <c r="C98" s="22" t="s">
        <v>163</v>
      </c>
      <c r="D98" s="22" t="s">
        <v>39</v>
      </c>
      <c r="E98" s="22" t="s">
        <v>164</v>
      </c>
      <c r="F98" s="23">
        <f t="shared" si="2"/>
        <v>4.4868233201049996</v>
      </c>
      <c r="G98" s="3">
        <v>1.0268285814359999</v>
      </c>
      <c r="H98" s="3">
        <v>3.4599947386690002</v>
      </c>
      <c r="I98" s="3">
        <v>-12.595365262259001</v>
      </c>
      <c r="J98" s="3">
        <v>3.2004951332688254</v>
      </c>
      <c r="K98" s="25">
        <v>0.5</v>
      </c>
      <c r="L98" s="24" t="s">
        <v>41</v>
      </c>
      <c r="M98" s="3">
        <v>1.0268285814359999</v>
      </c>
      <c r="N98" s="24" t="s">
        <v>41</v>
      </c>
      <c r="O98" s="24" t="s">
        <v>41</v>
      </c>
      <c r="P98" s="25" t="s">
        <v>41</v>
      </c>
      <c r="Q98" s="24" t="s">
        <v>41</v>
      </c>
      <c r="R98" s="3">
        <v>3.4599947386690002</v>
      </c>
      <c r="S98" s="24" t="s">
        <v>41</v>
      </c>
      <c r="T98" s="24" t="s">
        <v>41</v>
      </c>
      <c r="U98" s="25" t="s">
        <v>41</v>
      </c>
      <c r="V98" s="24" t="s">
        <v>41</v>
      </c>
      <c r="W98" s="3">
        <v>4.4868233201049996</v>
      </c>
      <c r="X98" s="24" t="s">
        <v>41</v>
      </c>
      <c r="Y98" s="24" t="s">
        <v>41</v>
      </c>
      <c r="Z98" s="25" t="s">
        <v>41</v>
      </c>
      <c r="AA98" s="26" t="s">
        <v>41</v>
      </c>
    </row>
    <row r="99" spans="1:27">
      <c r="A99" s="22" t="s">
        <v>8</v>
      </c>
      <c r="B99" s="22" t="s">
        <v>604</v>
      </c>
      <c r="C99" s="22" t="s">
        <v>7</v>
      </c>
      <c r="D99" s="22" t="s">
        <v>531</v>
      </c>
      <c r="E99" s="22" t="s">
        <v>8</v>
      </c>
      <c r="F99" s="23">
        <f t="shared" si="2"/>
        <v>97.514740100343005</v>
      </c>
      <c r="G99" s="3">
        <v>33.193095305652996</v>
      </c>
      <c r="H99" s="3">
        <v>64.321644794690002</v>
      </c>
      <c r="I99" s="3">
        <v>21.775178438556999</v>
      </c>
      <c r="J99" s="3">
        <v>59.497521435088252</v>
      </c>
      <c r="K99" s="25">
        <v>0</v>
      </c>
      <c r="L99" s="24">
        <v>30.435090907031</v>
      </c>
      <c r="M99" s="3">
        <v>2.7580043986209999</v>
      </c>
      <c r="N99" s="24" t="s">
        <v>41</v>
      </c>
      <c r="O99" s="24" t="s">
        <v>41</v>
      </c>
      <c r="P99" s="25" t="s">
        <v>41</v>
      </c>
      <c r="Q99" s="24">
        <v>55.727284361590996</v>
      </c>
      <c r="R99" s="3">
        <v>8.5943604330990002</v>
      </c>
      <c r="S99" s="24" t="s">
        <v>41</v>
      </c>
      <c r="T99" s="24" t="s">
        <v>41</v>
      </c>
      <c r="U99" s="25" t="s">
        <v>41</v>
      </c>
      <c r="V99" s="24">
        <v>86.162375268622</v>
      </c>
      <c r="W99" s="3">
        <v>11.352364831719999</v>
      </c>
      <c r="X99" s="24" t="s">
        <v>41</v>
      </c>
      <c r="Y99" s="24" t="s">
        <v>41</v>
      </c>
      <c r="Z99" s="25" t="s">
        <v>41</v>
      </c>
      <c r="AA99" s="26" t="s">
        <v>41</v>
      </c>
    </row>
    <row r="100" spans="1:27">
      <c r="A100" s="22" t="s">
        <v>1031</v>
      </c>
      <c r="B100" s="22" t="s">
        <v>1029</v>
      </c>
      <c r="C100" s="22" t="s">
        <v>1030</v>
      </c>
      <c r="D100" s="22" t="s">
        <v>726</v>
      </c>
      <c r="E100" s="22" t="s">
        <v>1031</v>
      </c>
      <c r="F100" s="23">
        <f t="shared" si="2"/>
        <v>174.88246562658901</v>
      </c>
      <c r="G100" s="3">
        <v>56.000063992264998</v>
      </c>
      <c r="H100" s="3">
        <v>118.882401634324</v>
      </c>
      <c r="I100" s="3">
        <v>67.625879157056005</v>
      </c>
      <c r="J100" s="3">
        <v>109.96622151174969</v>
      </c>
      <c r="K100" s="25">
        <v>0</v>
      </c>
      <c r="L100" s="24">
        <v>51.109223742847</v>
      </c>
      <c r="M100" s="3">
        <v>4.8908402494179999</v>
      </c>
      <c r="N100" s="24" t="s">
        <v>41</v>
      </c>
      <c r="O100" s="24" t="s">
        <v>41</v>
      </c>
      <c r="P100" s="25" t="s">
        <v>41</v>
      </c>
      <c r="Q100" s="24">
        <v>102.50410500897399</v>
      </c>
      <c r="R100" s="3">
        <v>16.37829662535</v>
      </c>
      <c r="S100" s="24" t="s">
        <v>41</v>
      </c>
      <c r="T100" s="24" t="s">
        <v>41</v>
      </c>
      <c r="U100" s="25" t="s">
        <v>41</v>
      </c>
      <c r="V100" s="24">
        <v>153.613328751821</v>
      </c>
      <c r="W100" s="3">
        <v>21.269136874768002</v>
      </c>
      <c r="X100" s="24" t="s">
        <v>41</v>
      </c>
      <c r="Y100" s="24" t="s">
        <v>41</v>
      </c>
      <c r="Z100" s="25" t="s">
        <v>41</v>
      </c>
      <c r="AA100" s="26" t="s">
        <v>41</v>
      </c>
    </row>
    <row r="101" spans="1:27">
      <c r="A101" s="22" t="s">
        <v>1127</v>
      </c>
      <c r="B101" s="22" t="s">
        <v>1125</v>
      </c>
      <c r="C101" s="22" t="s">
        <v>1126</v>
      </c>
      <c r="D101" s="22" t="s">
        <v>512</v>
      </c>
      <c r="E101" s="22" t="s">
        <v>1127</v>
      </c>
      <c r="F101" s="23">
        <f t="shared" si="2"/>
        <v>11.18122868207</v>
      </c>
      <c r="G101" s="3">
        <v>4.529319713494</v>
      </c>
      <c r="H101" s="3">
        <v>6.6519089685760004</v>
      </c>
      <c r="I101" s="3">
        <v>5.3070106865250004</v>
      </c>
      <c r="J101" s="3">
        <v>6.1530157959328005</v>
      </c>
      <c r="K101" s="25">
        <v>0</v>
      </c>
      <c r="L101" s="24" t="s">
        <v>41</v>
      </c>
      <c r="M101" s="3" t="s">
        <v>41</v>
      </c>
      <c r="N101" s="24">
        <v>4.529319713494</v>
      </c>
      <c r="O101" s="24" t="s">
        <v>41</v>
      </c>
      <c r="P101" s="25" t="s">
        <v>41</v>
      </c>
      <c r="Q101" s="24" t="s">
        <v>41</v>
      </c>
      <c r="R101" s="3" t="s">
        <v>41</v>
      </c>
      <c r="S101" s="24">
        <v>6.6519089685760004</v>
      </c>
      <c r="T101" s="24" t="s">
        <v>41</v>
      </c>
      <c r="U101" s="25" t="s">
        <v>41</v>
      </c>
      <c r="V101" s="24" t="s">
        <v>41</v>
      </c>
      <c r="W101" s="3" t="s">
        <v>41</v>
      </c>
      <c r="X101" s="24">
        <v>11.18122868207</v>
      </c>
      <c r="Y101" s="24" t="s">
        <v>41</v>
      </c>
      <c r="Z101" s="25" t="s">
        <v>41</v>
      </c>
      <c r="AA101" s="26" t="s">
        <v>41</v>
      </c>
    </row>
    <row r="102" spans="1:27">
      <c r="A102" s="22" t="s">
        <v>684</v>
      </c>
      <c r="B102" s="22" t="s">
        <v>682</v>
      </c>
      <c r="C102" s="22" t="s">
        <v>683</v>
      </c>
      <c r="D102" s="22" t="s">
        <v>626</v>
      </c>
      <c r="E102" s="22" t="s">
        <v>684</v>
      </c>
      <c r="F102" s="23">
        <f t="shared" si="2"/>
        <v>107.01321958273</v>
      </c>
      <c r="G102" s="3">
        <v>35.007364968684001</v>
      </c>
      <c r="H102" s="3">
        <v>72.005854614046001</v>
      </c>
      <c r="I102" s="3">
        <v>29.495337090701</v>
      </c>
      <c r="J102" s="3">
        <v>66.605415517992569</v>
      </c>
      <c r="K102" s="25">
        <v>0</v>
      </c>
      <c r="L102" s="24">
        <v>29.855917555066998</v>
      </c>
      <c r="M102" s="3">
        <v>5.1514474136170003</v>
      </c>
      <c r="N102" s="24" t="s">
        <v>41</v>
      </c>
      <c r="O102" s="24" t="s">
        <v>41</v>
      </c>
      <c r="P102" s="25" t="s">
        <v>41</v>
      </c>
      <c r="Q102" s="24">
        <v>56.116002822487999</v>
      </c>
      <c r="R102" s="3">
        <v>15.889851791558</v>
      </c>
      <c r="S102" s="24" t="s">
        <v>41</v>
      </c>
      <c r="T102" s="24" t="s">
        <v>41</v>
      </c>
      <c r="U102" s="25" t="s">
        <v>41</v>
      </c>
      <c r="V102" s="24">
        <v>85.971920377554994</v>
      </c>
      <c r="W102" s="3">
        <v>21.041299205175001</v>
      </c>
      <c r="X102" s="24" t="s">
        <v>41</v>
      </c>
      <c r="Y102" s="24" t="s">
        <v>41</v>
      </c>
      <c r="Z102" s="25" t="s">
        <v>41</v>
      </c>
      <c r="AA102" s="26" t="s">
        <v>41</v>
      </c>
    </row>
    <row r="103" spans="1:27">
      <c r="A103" s="22" t="s">
        <v>341</v>
      </c>
      <c r="B103" s="22" t="s">
        <v>339</v>
      </c>
      <c r="C103" s="22" t="s">
        <v>340</v>
      </c>
      <c r="D103" s="22" t="s">
        <v>39</v>
      </c>
      <c r="E103" s="22" t="s">
        <v>341</v>
      </c>
      <c r="F103" s="23">
        <f t="shared" ref="F103:F134" si="3">IF(G103&lt;&gt;"",G103+H103,H103)</f>
        <v>2.9630108925630001</v>
      </c>
      <c r="G103" s="3">
        <v>0.65999855208699998</v>
      </c>
      <c r="H103" s="3">
        <v>2.3030123404760001</v>
      </c>
      <c r="I103" s="3">
        <v>-4.9617388590019997</v>
      </c>
      <c r="J103" s="3">
        <v>2.1302864149403002</v>
      </c>
      <c r="K103" s="25">
        <v>0.5</v>
      </c>
      <c r="L103" s="24" t="s">
        <v>41</v>
      </c>
      <c r="M103" s="3">
        <v>0.65999855208699998</v>
      </c>
      <c r="N103" s="24" t="s">
        <v>41</v>
      </c>
      <c r="O103" s="24" t="s">
        <v>41</v>
      </c>
      <c r="P103" s="25" t="s">
        <v>41</v>
      </c>
      <c r="Q103" s="24" t="s">
        <v>41</v>
      </c>
      <c r="R103" s="3">
        <v>2.3030123404760001</v>
      </c>
      <c r="S103" s="24" t="s">
        <v>41</v>
      </c>
      <c r="T103" s="24" t="s">
        <v>41</v>
      </c>
      <c r="U103" s="25" t="s">
        <v>41</v>
      </c>
      <c r="V103" s="24" t="s">
        <v>41</v>
      </c>
      <c r="W103" s="3">
        <v>2.9630108925630001</v>
      </c>
      <c r="X103" s="24" t="s">
        <v>41</v>
      </c>
      <c r="Y103" s="24" t="s">
        <v>41</v>
      </c>
      <c r="Z103" s="25" t="s">
        <v>41</v>
      </c>
      <c r="AA103" s="26" t="s">
        <v>41</v>
      </c>
    </row>
    <row r="104" spans="1:27">
      <c r="A104" s="22" t="s">
        <v>839</v>
      </c>
      <c r="B104" s="22" t="s">
        <v>837</v>
      </c>
      <c r="C104" s="22" t="s">
        <v>838</v>
      </c>
      <c r="D104" s="22" t="s">
        <v>39</v>
      </c>
      <c r="E104" s="22" t="s">
        <v>839</v>
      </c>
      <c r="F104" s="23">
        <f t="shared" si="3"/>
        <v>3.0242855504620003</v>
      </c>
      <c r="G104" s="3">
        <v>0.53336508269099991</v>
      </c>
      <c r="H104" s="3">
        <v>2.4909204677710002</v>
      </c>
      <c r="I104" s="3">
        <v>-9.7367313518759993</v>
      </c>
      <c r="J104" s="3">
        <v>2.3041014326881752</v>
      </c>
      <c r="K104" s="25">
        <v>0.5</v>
      </c>
      <c r="L104" s="24" t="s">
        <v>41</v>
      </c>
      <c r="M104" s="3">
        <v>0.53336508269099991</v>
      </c>
      <c r="N104" s="24" t="s">
        <v>41</v>
      </c>
      <c r="O104" s="24" t="s">
        <v>41</v>
      </c>
      <c r="P104" s="25" t="s">
        <v>41</v>
      </c>
      <c r="Q104" s="24" t="s">
        <v>41</v>
      </c>
      <c r="R104" s="3">
        <v>2.4909204677710002</v>
      </c>
      <c r="S104" s="24" t="s">
        <v>41</v>
      </c>
      <c r="T104" s="24" t="s">
        <v>41</v>
      </c>
      <c r="U104" s="25" t="s">
        <v>41</v>
      </c>
      <c r="V104" s="24" t="s">
        <v>41</v>
      </c>
      <c r="W104" s="3">
        <v>3.0242855504620003</v>
      </c>
      <c r="X104" s="24" t="s">
        <v>41</v>
      </c>
      <c r="Y104" s="24" t="s">
        <v>41</v>
      </c>
      <c r="Z104" s="25" t="s">
        <v>41</v>
      </c>
      <c r="AA104" s="26" t="s">
        <v>41</v>
      </c>
    </row>
    <row r="105" spans="1:27">
      <c r="A105" s="22" t="s">
        <v>1082</v>
      </c>
      <c r="B105" s="22" t="s">
        <v>1080</v>
      </c>
      <c r="C105" s="22" t="s">
        <v>1081</v>
      </c>
      <c r="D105" s="22" t="s">
        <v>39</v>
      </c>
      <c r="E105" s="22" t="s">
        <v>1082</v>
      </c>
      <c r="F105" s="23">
        <f t="shared" si="3"/>
        <v>1.2898913596879999</v>
      </c>
      <c r="G105" s="3">
        <v>0</v>
      </c>
      <c r="H105" s="3">
        <v>1.2898913596879999</v>
      </c>
      <c r="I105" s="3">
        <v>-7.4907140608550007</v>
      </c>
      <c r="J105" s="3">
        <v>1.1931495077114</v>
      </c>
      <c r="K105" s="25">
        <v>0.5</v>
      </c>
      <c r="L105" s="24" t="s">
        <v>41</v>
      </c>
      <c r="M105" s="3" t="s">
        <v>41</v>
      </c>
      <c r="N105" s="24" t="s">
        <v>41</v>
      </c>
      <c r="O105" s="24" t="s">
        <v>41</v>
      </c>
      <c r="P105" s="25" t="s">
        <v>41</v>
      </c>
      <c r="Q105" s="24" t="s">
        <v>41</v>
      </c>
      <c r="R105" s="3">
        <v>1.2898913596879999</v>
      </c>
      <c r="S105" s="24" t="s">
        <v>41</v>
      </c>
      <c r="T105" s="24" t="s">
        <v>41</v>
      </c>
      <c r="U105" s="25" t="s">
        <v>41</v>
      </c>
      <c r="V105" s="24" t="s">
        <v>41</v>
      </c>
      <c r="W105" s="3">
        <v>1.2898913596879999</v>
      </c>
      <c r="X105" s="24" t="s">
        <v>41</v>
      </c>
      <c r="Y105" s="24" t="s">
        <v>41</v>
      </c>
      <c r="Z105" s="25" t="s">
        <v>41</v>
      </c>
      <c r="AA105" s="26">
        <v>-0.29500573410800002</v>
      </c>
    </row>
    <row r="106" spans="1:27">
      <c r="A106" s="22" t="s">
        <v>80</v>
      </c>
      <c r="B106" s="22" t="s">
        <v>78</v>
      </c>
      <c r="C106" s="22" t="s">
        <v>79</v>
      </c>
      <c r="D106" s="22" t="s">
        <v>39</v>
      </c>
      <c r="E106" s="22" t="s">
        <v>80</v>
      </c>
      <c r="F106" s="23">
        <f t="shared" si="3"/>
        <v>1.9327522453599999</v>
      </c>
      <c r="G106" s="3">
        <v>0.16239998438800002</v>
      </c>
      <c r="H106" s="3">
        <v>1.7703522609719999</v>
      </c>
      <c r="I106" s="3">
        <v>-10.275122234742001</v>
      </c>
      <c r="J106" s="3">
        <v>1.6375758413991002</v>
      </c>
      <c r="K106" s="25">
        <v>0.5</v>
      </c>
      <c r="L106" s="24" t="s">
        <v>41</v>
      </c>
      <c r="M106" s="3">
        <v>0.16239998438800002</v>
      </c>
      <c r="N106" s="24" t="s">
        <v>41</v>
      </c>
      <c r="O106" s="24" t="s">
        <v>41</v>
      </c>
      <c r="P106" s="25" t="s">
        <v>41</v>
      </c>
      <c r="Q106" s="24" t="s">
        <v>41</v>
      </c>
      <c r="R106" s="3">
        <v>1.7703522609719999</v>
      </c>
      <c r="S106" s="24" t="s">
        <v>41</v>
      </c>
      <c r="T106" s="24" t="s">
        <v>41</v>
      </c>
      <c r="U106" s="25" t="s">
        <v>41</v>
      </c>
      <c r="V106" s="24" t="s">
        <v>41</v>
      </c>
      <c r="W106" s="3">
        <v>1.9327522453599999</v>
      </c>
      <c r="X106" s="24" t="s">
        <v>41</v>
      </c>
      <c r="Y106" s="24" t="s">
        <v>41</v>
      </c>
      <c r="Z106" s="25" t="s">
        <v>41</v>
      </c>
      <c r="AA106" s="26" t="s">
        <v>41</v>
      </c>
    </row>
    <row r="107" spans="1:27">
      <c r="A107" s="22" t="s">
        <v>131</v>
      </c>
      <c r="B107" s="22" t="s">
        <v>129</v>
      </c>
      <c r="C107" s="22" t="s">
        <v>130</v>
      </c>
      <c r="D107" s="22" t="s">
        <v>39</v>
      </c>
      <c r="E107" s="22" t="s">
        <v>131</v>
      </c>
      <c r="F107" s="23">
        <f t="shared" si="3"/>
        <v>2.8915360890150001</v>
      </c>
      <c r="G107" s="3">
        <v>0.35093240991400004</v>
      </c>
      <c r="H107" s="3">
        <v>2.5406036791010003</v>
      </c>
      <c r="I107" s="3">
        <v>-14.861120566412</v>
      </c>
      <c r="J107" s="3">
        <v>2.3500584031684251</v>
      </c>
      <c r="K107" s="25">
        <v>0.5</v>
      </c>
      <c r="L107" s="24" t="s">
        <v>41</v>
      </c>
      <c r="M107" s="3">
        <v>0.35093240991400004</v>
      </c>
      <c r="N107" s="24" t="s">
        <v>41</v>
      </c>
      <c r="O107" s="24" t="s">
        <v>41</v>
      </c>
      <c r="P107" s="25" t="s">
        <v>41</v>
      </c>
      <c r="Q107" s="24" t="s">
        <v>41</v>
      </c>
      <c r="R107" s="3">
        <v>2.5406036791010003</v>
      </c>
      <c r="S107" s="24" t="s">
        <v>41</v>
      </c>
      <c r="T107" s="24" t="s">
        <v>41</v>
      </c>
      <c r="U107" s="25" t="s">
        <v>41</v>
      </c>
      <c r="V107" s="24" t="s">
        <v>41</v>
      </c>
      <c r="W107" s="3">
        <v>2.8915360890150001</v>
      </c>
      <c r="X107" s="24" t="s">
        <v>41</v>
      </c>
      <c r="Y107" s="24" t="s">
        <v>41</v>
      </c>
      <c r="Z107" s="25" t="s">
        <v>41</v>
      </c>
      <c r="AA107" s="26" t="s">
        <v>41</v>
      </c>
    </row>
    <row r="108" spans="1:27">
      <c r="A108" s="22" t="s">
        <v>260</v>
      </c>
      <c r="B108" s="22" t="s">
        <v>258</v>
      </c>
      <c r="C108" s="22" t="s">
        <v>259</v>
      </c>
      <c r="D108" s="22" t="s">
        <v>39</v>
      </c>
      <c r="E108" s="22" t="s">
        <v>260</v>
      </c>
      <c r="F108" s="23">
        <f t="shared" si="3"/>
        <v>7.9568742108659993</v>
      </c>
      <c r="G108" s="3">
        <v>2.2126280716949998</v>
      </c>
      <c r="H108" s="3">
        <v>5.7442461391709996</v>
      </c>
      <c r="I108" s="3">
        <v>-7.130283984589</v>
      </c>
      <c r="J108" s="3">
        <v>5.3134276787331745</v>
      </c>
      <c r="K108" s="25">
        <v>0.5</v>
      </c>
      <c r="L108" s="24" t="s">
        <v>41</v>
      </c>
      <c r="M108" s="3">
        <v>2.2126280716949998</v>
      </c>
      <c r="N108" s="24" t="s">
        <v>41</v>
      </c>
      <c r="O108" s="24" t="s">
        <v>41</v>
      </c>
      <c r="P108" s="25" t="s">
        <v>41</v>
      </c>
      <c r="Q108" s="24" t="s">
        <v>41</v>
      </c>
      <c r="R108" s="3">
        <v>5.7442461391709996</v>
      </c>
      <c r="S108" s="24" t="s">
        <v>41</v>
      </c>
      <c r="T108" s="24" t="s">
        <v>41</v>
      </c>
      <c r="U108" s="25" t="s">
        <v>41</v>
      </c>
      <c r="V108" s="24" t="s">
        <v>41</v>
      </c>
      <c r="W108" s="3">
        <v>7.9568742108659993</v>
      </c>
      <c r="X108" s="24" t="s">
        <v>41</v>
      </c>
      <c r="Y108" s="24" t="s">
        <v>41</v>
      </c>
      <c r="Z108" s="25" t="s">
        <v>41</v>
      </c>
      <c r="AA108" s="26" t="s">
        <v>41</v>
      </c>
    </row>
    <row r="109" spans="1:27">
      <c r="A109" s="22" t="s">
        <v>308</v>
      </c>
      <c r="B109" s="22" t="s">
        <v>306</v>
      </c>
      <c r="C109" s="22" t="s">
        <v>307</v>
      </c>
      <c r="D109" s="22" t="s">
        <v>39</v>
      </c>
      <c r="E109" s="22" t="s">
        <v>308</v>
      </c>
      <c r="F109" s="23">
        <f t="shared" si="3"/>
        <v>2.955922755484</v>
      </c>
      <c r="G109" s="3">
        <v>0.70537662394199996</v>
      </c>
      <c r="H109" s="3">
        <v>2.2505461315419999</v>
      </c>
      <c r="I109" s="3">
        <v>-5.0707850105399999</v>
      </c>
      <c r="J109" s="3">
        <v>2.0817551716763503</v>
      </c>
      <c r="K109" s="25">
        <v>0.5</v>
      </c>
      <c r="L109" s="24" t="s">
        <v>41</v>
      </c>
      <c r="M109" s="3">
        <v>0.70537662394199996</v>
      </c>
      <c r="N109" s="24" t="s">
        <v>41</v>
      </c>
      <c r="O109" s="24" t="s">
        <v>41</v>
      </c>
      <c r="P109" s="25" t="s">
        <v>41</v>
      </c>
      <c r="Q109" s="24" t="s">
        <v>41</v>
      </c>
      <c r="R109" s="3">
        <v>2.2505461315419999</v>
      </c>
      <c r="S109" s="24" t="s">
        <v>41</v>
      </c>
      <c r="T109" s="24" t="s">
        <v>41</v>
      </c>
      <c r="U109" s="25" t="s">
        <v>41</v>
      </c>
      <c r="V109" s="24" t="s">
        <v>41</v>
      </c>
      <c r="W109" s="3">
        <v>2.955922755484</v>
      </c>
      <c r="X109" s="24" t="s">
        <v>41</v>
      </c>
      <c r="Y109" s="24" t="s">
        <v>41</v>
      </c>
      <c r="Z109" s="25" t="s">
        <v>41</v>
      </c>
      <c r="AA109" s="26" t="s">
        <v>41</v>
      </c>
    </row>
    <row r="110" spans="1:27">
      <c r="A110" s="22" t="s">
        <v>842</v>
      </c>
      <c r="B110" s="22" t="s">
        <v>840</v>
      </c>
      <c r="C110" s="22" t="s">
        <v>841</v>
      </c>
      <c r="D110" s="22" t="s">
        <v>726</v>
      </c>
      <c r="E110" s="22" t="s">
        <v>842</v>
      </c>
      <c r="F110" s="23">
        <f t="shared" si="3"/>
        <v>69.879582194726993</v>
      </c>
      <c r="G110" s="3">
        <v>20.170595493328999</v>
      </c>
      <c r="H110" s="3">
        <v>49.708986701397997</v>
      </c>
      <c r="I110" s="3">
        <v>13.450235645989</v>
      </c>
      <c r="J110" s="3">
        <v>45.980812698793152</v>
      </c>
      <c r="K110" s="25">
        <v>0</v>
      </c>
      <c r="L110" s="24">
        <v>18.344251122581003</v>
      </c>
      <c r="M110" s="3">
        <v>1.826344370748</v>
      </c>
      <c r="N110" s="24" t="s">
        <v>41</v>
      </c>
      <c r="O110" s="24" t="s">
        <v>41</v>
      </c>
      <c r="P110" s="25" t="s">
        <v>41</v>
      </c>
      <c r="Q110" s="24">
        <v>40.604430437264</v>
      </c>
      <c r="R110" s="3">
        <v>9.1045562641330005</v>
      </c>
      <c r="S110" s="24" t="s">
        <v>41</v>
      </c>
      <c r="T110" s="24" t="s">
        <v>41</v>
      </c>
      <c r="U110" s="25" t="s">
        <v>41</v>
      </c>
      <c r="V110" s="24">
        <v>58.948681559844999</v>
      </c>
      <c r="W110" s="3">
        <v>10.930900634881</v>
      </c>
      <c r="X110" s="24" t="s">
        <v>41</v>
      </c>
      <c r="Y110" s="24" t="s">
        <v>41</v>
      </c>
      <c r="Z110" s="25" t="s">
        <v>41</v>
      </c>
      <c r="AA110" s="26" t="s">
        <v>41</v>
      </c>
    </row>
    <row r="111" spans="1:27">
      <c r="A111" s="22" t="s">
        <v>398</v>
      </c>
      <c r="B111" s="22" t="s">
        <v>396</v>
      </c>
      <c r="C111" s="22" t="s">
        <v>397</v>
      </c>
      <c r="D111" s="22" t="s">
        <v>39</v>
      </c>
      <c r="E111" s="22" t="s">
        <v>398</v>
      </c>
      <c r="F111" s="23">
        <f t="shared" si="3"/>
        <v>3.8004952571929995</v>
      </c>
      <c r="G111" s="3">
        <v>0.81276867416299992</v>
      </c>
      <c r="H111" s="3">
        <v>2.9877265830299997</v>
      </c>
      <c r="I111" s="3">
        <v>-17.871348168419999</v>
      </c>
      <c r="J111" s="3">
        <v>2.7636470893027498</v>
      </c>
      <c r="K111" s="25">
        <v>0.5</v>
      </c>
      <c r="L111" s="24" t="s">
        <v>41</v>
      </c>
      <c r="M111" s="3">
        <v>0.81276867416299992</v>
      </c>
      <c r="N111" s="24" t="s">
        <v>41</v>
      </c>
      <c r="O111" s="24" t="s">
        <v>41</v>
      </c>
      <c r="P111" s="25" t="s">
        <v>41</v>
      </c>
      <c r="Q111" s="24" t="s">
        <v>41</v>
      </c>
      <c r="R111" s="3">
        <v>2.9877265830299997</v>
      </c>
      <c r="S111" s="24" t="s">
        <v>41</v>
      </c>
      <c r="T111" s="24" t="s">
        <v>41</v>
      </c>
      <c r="U111" s="25" t="s">
        <v>41</v>
      </c>
      <c r="V111" s="24" t="s">
        <v>41</v>
      </c>
      <c r="W111" s="3">
        <v>3.8004952571929995</v>
      </c>
      <c r="X111" s="24" t="s">
        <v>41</v>
      </c>
      <c r="Y111" s="24" t="s">
        <v>41</v>
      </c>
      <c r="Z111" s="25" t="s">
        <v>41</v>
      </c>
      <c r="AA111" s="26" t="s">
        <v>41</v>
      </c>
    </row>
    <row r="112" spans="1:27">
      <c r="A112" s="22" t="s">
        <v>923</v>
      </c>
      <c r="B112" s="22" t="s">
        <v>921</v>
      </c>
      <c r="C112" s="22" t="s">
        <v>922</v>
      </c>
      <c r="D112" s="22" t="s">
        <v>730</v>
      </c>
      <c r="E112" s="22" t="s">
        <v>923</v>
      </c>
      <c r="F112" s="23">
        <f t="shared" si="3"/>
        <v>96.82697165175901</v>
      </c>
      <c r="G112" s="3">
        <v>26.726744526594</v>
      </c>
      <c r="H112" s="3">
        <v>70.100227125165006</v>
      </c>
      <c r="I112" s="3">
        <v>58.638395877093004</v>
      </c>
      <c r="J112" s="3">
        <v>64.842710090777629</v>
      </c>
      <c r="K112" s="25">
        <v>0</v>
      </c>
      <c r="L112" s="24">
        <v>26.726744526594</v>
      </c>
      <c r="M112" s="3" t="s">
        <v>41</v>
      </c>
      <c r="N112" s="24" t="s">
        <v>41</v>
      </c>
      <c r="O112" s="24" t="s">
        <v>41</v>
      </c>
      <c r="P112" s="25" t="s">
        <v>41</v>
      </c>
      <c r="Q112" s="24">
        <v>70.100227125165006</v>
      </c>
      <c r="R112" s="3" t="s">
        <v>41</v>
      </c>
      <c r="S112" s="24" t="s">
        <v>41</v>
      </c>
      <c r="T112" s="24" t="s">
        <v>41</v>
      </c>
      <c r="U112" s="25" t="s">
        <v>41</v>
      </c>
      <c r="V112" s="24">
        <v>96.82697165175901</v>
      </c>
      <c r="W112" s="3" t="s">
        <v>41</v>
      </c>
      <c r="X112" s="24" t="s">
        <v>41</v>
      </c>
      <c r="Y112" s="24" t="s">
        <v>41</v>
      </c>
      <c r="Z112" s="25" t="s">
        <v>41</v>
      </c>
      <c r="AA112" s="26" t="s">
        <v>41</v>
      </c>
    </row>
    <row r="113" spans="1:27">
      <c r="A113" s="22" t="s">
        <v>1130</v>
      </c>
      <c r="B113" s="22" t="s">
        <v>1128</v>
      </c>
      <c r="C113" s="22" t="s">
        <v>1129</v>
      </c>
      <c r="D113" s="22" t="s">
        <v>512</v>
      </c>
      <c r="E113" s="22" t="s">
        <v>1130</v>
      </c>
      <c r="F113" s="23">
        <f t="shared" si="3"/>
        <v>11.77404093847</v>
      </c>
      <c r="G113" s="3">
        <v>4.5238750329949999</v>
      </c>
      <c r="H113" s="3">
        <v>7.2501659054749998</v>
      </c>
      <c r="I113" s="3">
        <v>4.8208729532789993</v>
      </c>
      <c r="J113" s="3">
        <v>6.7064034625643751</v>
      </c>
      <c r="K113" s="25">
        <v>0</v>
      </c>
      <c r="L113" s="24" t="s">
        <v>41</v>
      </c>
      <c r="M113" s="3" t="s">
        <v>41</v>
      </c>
      <c r="N113" s="24">
        <v>4.5238750329949999</v>
      </c>
      <c r="O113" s="24" t="s">
        <v>41</v>
      </c>
      <c r="P113" s="25" t="s">
        <v>41</v>
      </c>
      <c r="Q113" s="24" t="s">
        <v>41</v>
      </c>
      <c r="R113" s="3" t="s">
        <v>41</v>
      </c>
      <c r="S113" s="24">
        <v>7.2501659054749998</v>
      </c>
      <c r="T113" s="24" t="s">
        <v>41</v>
      </c>
      <c r="U113" s="25" t="s">
        <v>41</v>
      </c>
      <c r="V113" s="24" t="s">
        <v>41</v>
      </c>
      <c r="W113" s="3" t="s">
        <v>41</v>
      </c>
      <c r="X113" s="24">
        <v>11.77404093847</v>
      </c>
      <c r="Y113" s="24" t="s">
        <v>41</v>
      </c>
      <c r="Z113" s="25" t="s">
        <v>41</v>
      </c>
      <c r="AA113" s="26" t="s">
        <v>41</v>
      </c>
    </row>
    <row r="114" spans="1:27">
      <c r="A114" s="22" t="s">
        <v>1085</v>
      </c>
      <c r="B114" s="22" t="s">
        <v>1083</v>
      </c>
      <c r="C114" s="22" t="s">
        <v>1084</v>
      </c>
      <c r="D114" s="22" t="s">
        <v>39</v>
      </c>
      <c r="E114" s="22" t="s">
        <v>1085</v>
      </c>
      <c r="F114" s="23">
        <f t="shared" si="3"/>
        <v>4.3547051544200004</v>
      </c>
      <c r="G114" s="3">
        <v>0.94404658914000006</v>
      </c>
      <c r="H114" s="3">
        <v>3.4106585652800003</v>
      </c>
      <c r="I114" s="3">
        <v>-10.330060335556</v>
      </c>
      <c r="J114" s="3">
        <v>3.1548591728840005</v>
      </c>
      <c r="K114" s="25">
        <v>0.5</v>
      </c>
      <c r="L114" s="24" t="s">
        <v>41</v>
      </c>
      <c r="M114" s="3">
        <v>0.94404658914000006</v>
      </c>
      <c r="N114" s="24" t="s">
        <v>41</v>
      </c>
      <c r="O114" s="24" t="s">
        <v>41</v>
      </c>
      <c r="P114" s="25" t="s">
        <v>41</v>
      </c>
      <c r="Q114" s="24" t="s">
        <v>41</v>
      </c>
      <c r="R114" s="3">
        <v>3.4106585652800003</v>
      </c>
      <c r="S114" s="24" t="s">
        <v>41</v>
      </c>
      <c r="T114" s="24" t="s">
        <v>41</v>
      </c>
      <c r="U114" s="25" t="s">
        <v>41</v>
      </c>
      <c r="V114" s="24" t="s">
        <v>41</v>
      </c>
      <c r="W114" s="3">
        <v>4.3547051544200004</v>
      </c>
      <c r="X114" s="24" t="s">
        <v>41</v>
      </c>
      <c r="Y114" s="24" t="s">
        <v>41</v>
      </c>
      <c r="Z114" s="25" t="s">
        <v>41</v>
      </c>
      <c r="AA114" s="26" t="s">
        <v>41</v>
      </c>
    </row>
    <row r="115" spans="1:27">
      <c r="A115" s="22" t="s">
        <v>83</v>
      </c>
      <c r="B115" s="22" t="s">
        <v>81</v>
      </c>
      <c r="C115" s="22" t="s">
        <v>82</v>
      </c>
      <c r="D115" s="22" t="s">
        <v>39</v>
      </c>
      <c r="E115" s="22" t="s">
        <v>83</v>
      </c>
      <c r="F115" s="23">
        <f t="shared" si="3"/>
        <v>3.0163622434700001</v>
      </c>
      <c r="G115" s="3">
        <v>0.60361046187400003</v>
      </c>
      <c r="H115" s="3">
        <v>2.412751781596</v>
      </c>
      <c r="I115" s="3">
        <v>-18.760321098521</v>
      </c>
      <c r="J115" s="3">
        <v>2.2317953979762999</v>
      </c>
      <c r="K115" s="25">
        <v>0.5</v>
      </c>
      <c r="L115" s="24" t="s">
        <v>41</v>
      </c>
      <c r="M115" s="3">
        <v>0.60361046187400003</v>
      </c>
      <c r="N115" s="24" t="s">
        <v>41</v>
      </c>
      <c r="O115" s="24" t="s">
        <v>41</v>
      </c>
      <c r="P115" s="25" t="s">
        <v>41</v>
      </c>
      <c r="Q115" s="24" t="s">
        <v>41</v>
      </c>
      <c r="R115" s="3">
        <v>2.412751781596</v>
      </c>
      <c r="S115" s="24" t="s">
        <v>41</v>
      </c>
      <c r="T115" s="24" t="s">
        <v>41</v>
      </c>
      <c r="U115" s="25" t="s">
        <v>41</v>
      </c>
      <c r="V115" s="24" t="s">
        <v>41</v>
      </c>
      <c r="W115" s="3">
        <v>3.0163622434700001</v>
      </c>
      <c r="X115" s="24" t="s">
        <v>41</v>
      </c>
      <c r="Y115" s="24" t="s">
        <v>41</v>
      </c>
      <c r="Z115" s="25" t="s">
        <v>41</v>
      </c>
      <c r="AA115" s="26" t="s">
        <v>41</v>
      </c>
    </row>
    <row r="116" spans="1:27">
      <c r="A116" s="22" t="s">
        <v>779</v>
      </c>
      <c r="B116" s="22" t="s">
        <v>777</v>
      </c>
      <c r="C116" s="22" t="s">
        <v>778</v>
      </c>
      <c r="D116" s="22" t="s">
        <v>39</v>
      </c>
      <c r="E116" s="22" t="s">
        <v>779</v>
      </c>
      <c r="F116" s="23">
        <f t="shared" si="3"/>
        <v>1.926098509165</v>
      </c>
      <c r="G116" s="3">
        <v>0.32391793894800003</v>
      </c>
      <c r="H116" s="3">
        <v>1.602180570217</v>
      </c>
      <c r="I116" s="3">
        <v>-6.3776207801510001</v>
      </c>
      <c r="J116" s="3">
        <v>1.4820170274507252</v>
      </c>
      <c r="K116" s="25">
        <v>0.5</v>
      </c>
      <c r="L116" s="24" t="s">
        <v>41</v>
      </c>
      <c r="M116" s="3">
        <v>0.32391793894800003</v>
      </c>
      <c r="N116" s="24" t="s">
        <v>41</v>
      </c>
      <c r="O116" s="24" t="s">
        <v>41</v>
      </c>
      <c r="P116" s="25" t="s">
        <v>41</v>
      </c>
      <c r="Q116" s="24" t="s">
        <v>41</v>
      </c>
      <c r="R116" s="3">
        <v>1.602180570217</v>
      </c>
      <c r="S116" s="24" t="s">
        <v>41</v>
      </c>
      <c r="T116" s="24" t="s">
        <v>41</v>
      </c>
      <c r="U116" s="25" t="s">
        <v>41</v>
      </c>
      <c r="V116" s="24" t="s">
        <v>41</v>
      </c>
      <c r="W116" s="3">
        <v>1.926098509165</v>
      </c>
      <c r="X116" s="24" t="s">
        <v>41</v>
      </c>
      <c r="Y116" s="24" t="s">
        <v>41</v>
      </c>
      <c r="Z116" s="25" t="s">
        <v>41</v>
      </c>
      <c r="AA116" s="26" t="s">
        <v>41</v>
      </c>
    </row>
    <row r="117" spans="1:27">
      <c r="A117" s="22" t="s">
        <v>440</v>
      </c>
      <c r="B117" s="22" t="s">
        <v>438</v>
      </c>
      <c r="C117" s="22" t="s">
        <v>439</v>
      </c>
      <c r="D117" s="22" t="s">
        <v>39</v>
      </c>
      <c r="E117" s="22" t="s">
        <v>440</v>
      </c>
      <c r="F117" s="23">
        <f t="shared" si="3"/>
        <v>2.174357706726</v>
      </c>
      <c r="G117" s="3">
        <v>0</v>
      </c>
      <c r="H117" s="3">
        <v>2.174357706726</v>
      </c>
      <c r="I117" s="3">
        <v>-21.944153031654</v>
      </c>
      <c r="J117" s="3">
        <v>2.0112808787215504</v>
      </c>
      <c r="K117" s="25">
        <v>0.5</v>
      </c>
      <c r="L117" s="24" t="s">
        <v>41</v>
      </c>
      <c r="M117" s="3" t="s">
        <v>41</v>
      </c>
      <c r="N117" s="24" t="s">
        <v>41</v>
      </c>
      <c r="O117" s="24" t="s">
        <v>41</v>
      </c>
      <c r="P117" s="25" t="s">
        <v>41</v>
      </c>
      <c r="Q117" s="24" t="s">
        <v>41</v>
      </c>
      <c r="R117" s="3">
        <v>2.174357706726</v>
      </c>
      <c r="S117" s="24" t="s">
        <v>41</v>
      </c>
      <c r="T117" s="24" t="s">
        <v>41</v>
      </c>
      <c r="U117" s="25" t="s">
        <v>41</v>
      </c>
      <c r="V117" s="24" t="s">
        <v>41</v>
      </c>
      <c r="W117" s="3">
        <v>2.174357706726</v>
      </c>
      <c r="X117" s="24" t="s">
        <v>41</v>
      </c>
      <c r="Y117" s="24" t="s">
        <v>41</v>
      </c>
      <c r="Z117" s="25" t="s">
        <v>41</v>
      </c>
      <c r="AA117" s="26">
        <v>-0.297163540349</v>
      </c>
    </row>
    <row r="118" spans="1:27">
      <c r="A118" s="22" t="s">
        <v>687</v>
      </c>
      <c r="B118" s="22" t="s">
        <v>685</v>
      </c>
      <c r="C118" s="22" t="s">
        <v>686</v>
      </c>
      <c r="D118" s="22" t="s">
        <v>626</v>
      </c>
      <c r="E118" s="22" t="s">
        <v>687</v>
      </c>
      <c r="F118" s="23">
        <f t="shared" si="3"/>
        <v>103.30929744289401</v>
      </c>
      <c r="G118" s="3">
        <v>34.04982198618</v>
      </c>
      <c r="H118" s="3">
        <v>69.259475456714</v>
      </c>
      <c r="I118" s="3">
        <v>36.878617248066</v>
      </c>
      <c r="J118" s="3">
        <v>64.065014797460464</v>
      </c>
      <c r="K118" s="25">
        <v>0</v>
      </c>
      <c r="L118" s="24">
        <v>29.509270258792998</v>
      </c>
      <c r="M118" s="3">
        <v>4.5405517273870002</v>
      </c>
      <c r="N118" s="24" t="s">
        <v>41</v>
      </c>
      <c r="O118" s="24" t="s">
        <v>41</v>
      </c>
      <c r="P118" s="25" t="s">
        <v>41</v>
      </c>
      <c r="Q118" s="24">
        <v>55.569076025731</v>
      </c>
      <c r="R118" s="3">
        <v>13.690399430983</v>
      </c>
      <c r="S118" s="24" t="s">
        <v>41</v>
      </c>
      <c r="T118" s="24" t="s">
        <v>41</v>
      </c>
      <c r="U118" s="25" t="s">
        <v>41</v>
      </c>
      <c r="V118" s="24">
        <v>85.078346284524002</v>
      </c>
      <c r="W118" s="3">
        <v>18.230951158370001</v>
      </c>
      <c r="X118" s="24" t="s">
        <v>41</v>
      </c>
      <c r="Y118" s="24" t="s">
        <v>41</v>
      </c>
      <c r="Z118" s="25" t="s">
        <v>41</v>
      </c>
      <c r="AA118" s="26" t="s">
        <v>41</v>
      </c>
    </row>
    <row r="119" spans="1:27">
      <c r="A119" s="22" t="s">
        <v>40</v>
      </c>
      <c r="B119" s="22" t="s">
        <v>37</v>
      </c>
      <c r="C119" s="22" t="s">
        <v>38</v>
      </c>
      <c r="D119" s="22" t="s">
        <v>39</v>
      </c>
      <c r="E119" s="22" t="s">
        <v>40</v>
      </c>
      <c r="F119" s="23">
        <f t="shared" si="3"/>
        <v>3.8538992359249997</v>
      </c>
      <c r="G119" s="3">
        <v>0.74386629636299995</v>
      </c>
      <c r="H119" s="3">
        <v>3.1100329395619997</v>
      </c>
      <c r="I119" s="3">
        <v>-10.185639622109999</v>
      </c>
      <c r="J119" s="3">
        <v>2.8767804690948502</v>
      </c>
      <c r="K119" s="25">
        <v>0.5</v>
      </c>
      <c r="L119" s="24" t="s">
        <v>41</v>
      </c>
      <c r="M119" s="3">
        <v>0.74386629636299995</v>
      </c>
      <c r="N119" s="24" t="s">
        <v>41</v>
      </c>
      <c r="O119" s="24" t="s">
        <v>41</v>
      </c>
      <c r="P119" s="25" t="s">
        <v>41</v>
      </c>
      <c r="Q119" s="24" t="s">
        <v>41</v>
      </c>
      <c r="R119" s="3">
        <v>3.1100329395619997</v>
      </c>
      <c r="S119" s="24" t="s">
        <v>41</v>
      </c>
      <c r="T119" s="24" t="s">
        <v>41</v>
      </c>
      <c r="U119" s="25" t="s">
        <v>41</v>
      </c>
      <c r="V119" s="24" t="s">
        <v>41</v>
      </c>
      <c r="W119" s="3">
        <v>3.8538992359249997</v>
      </c>
      <c r="X119" s="24" t="s">
        <v>41</v>
      </c>
      <c r="Y119" s="24" t="s">
        <v>41</v>
      </c>
      <c r="Z119" s="25" t="s">
        <v>41</v>
      </c>
      <c r="AA119" s="26" t="s">
        <v>41</v>
      </c>
    </row>
    <row r="120" spans="1:27">
      <c r="A120" s="22" t="s">
        <v>446</v>
      </c>
      <c r="B120" s="22" t="s">
        <v>444</v>
      </c>
      <c r="C120" s="22" t="s">
        <v>445</v>
      </c>
      <c r="D120" s="22" t="s">
        <v>39</v>
      </c>
      <c r="E120" s="22" t="s">
        <v>446</v>
      </c>
      <c r="F120" s="23">
        <f t="shared" si="3"/>
        <v>1.3258309192469999</v>
      </c>
      <c r="G120" s="3">
        <v>0</v>
      </c>
      <c r="H120" s="3">
        <v>1.3258309192469999</v>
      </c>
      <c r="I120" s="3">
        <v>-8.4309805028390006</v>
      </c>
      <c r="J120" s="3">
        <v>1.226393600303475</v>
      </c>
      <c r="K120" s="25">
        <v>0.5</v>
      </c>
      <c r="L120" s="24" t="s">
        <v>41</v>
      </c>
      <c r="M120" s="3" t="s">
        <v>41</v>
      </c>
      <c r="N120" s="24" t="s">
        <v>41</v>
      </c>
      <c r="O120" s="24" t="s">
        <v>41</v>
      </c>
      <c r="P120" s="25" t="s">
        <v>41</v>
      </c>
      <c r="Q120" s="24" t="s">
        <v>41</v>
      </c>
      <c r="R120" s="3">
        <v>1.3258309192469999</v>
      </c>
      <c r="S120" s="24" t="s">
        <v>41</v>
      </c>
      <c r="T120" s="24" t="s">
        <v>41</v>
      </c>
      <c r="U120" s="25" t="s">
        <v>41</v>
      </c>
      <c r="V120" s="24" t="s">
        <v>41</v>
      </c>
      <c r="W120" s="3">
        <v>1.3258309192469999</v>
      </c>
      <c r="X120" s="24" t="s">
        <v>41</v>
      </c>
      <c r="Y120" s="24" t="s">
        <v>41</v>
      </c>
      <c r="Z120" s="25" t="s">
        <v>41</v>
      </c>
      <c r="AA120" s="26">
        <v>-4.5706370922E-2</v>
      </c>
    </row>
    <row r="121" spans="1:27">
      <c r="A121" s="22" t="s">
        <v>794</v>
      </c>
      <c r="B121" s="22" t="s">
        <v>792</v>
      </c>
      <c r="C121" s="22" t="s">
        <v>793</v>
      </c>
      <c r="D121" s="22" t="s">
        <v>39</v>
      </c>
      <c r="E121" s="22" t="s">
        <v>794</v>
      </c>
      <c r="F121" s="23">
        <f t="shared" si="3"/>
        <v>4.0763118117769999</v>
      </c>
      <c r="G121" s="3">
        <v>0.97202357642699999</v>
      </c>
      <c r="H121" s="3">
        <v>3.1042882353500003</v>
      </c>
      <c r="I121" s="3">
        <v>-5.9478596950420002</v>
      </c>
      <c r="J121" s="3">
        <v>2.8714666176987507</v>
      </c>
      <c r="K121" s="25">
        <v>0.5</v>
      </c>
      <c r="L121" s="24" t="s">
        <v>41</v>
      </c>
      <c r="M121" s="3">
        <v>0.97202357642699999</v>
      </c>
      <c r="N121" s="24" t="s">
        <v>41</v>
      </c>
      <c r="O121" s="24" t="s">
        <v>41</v>
      </c>
      <c r="P121" s="25" t="s">
        <v>41</v>
      </c>
      <c r="Q121" s="24" t="s">
        <v>41</v>
      </c>
      <c r="R121" s="3">
        <v>3.1042882353500003</v>
      </c>
      <c r="S121" s="24" t="s">
        <v>41</v>
      </c>
      <c r="T121" s="24" t="s">
        <v>41</v>
      </c>
      <c r="U121" s="25" t="s">
        <v>41</v>
      </c>
      <c r="V121" s="24" t="s">
        <v>41</v>
      </c>
      <c r="W121" s="3">
        <v>4.0763118117769999</v>
      </c>
      <c r="X121" s="24" t="s">
        <v>41</v>
      </c>
      <c r="Y121" s="24" t="s">
        <v>41</v>
      </c>
      <c r="Z121" s="25" t="s">
        <v>41</v>
      </c>
      <c r="AA121" s="26" t="s">
        <v>41</v>
      </c>
    </row>
    <row r="122" spans="1:27">
      <c r="A122" s="22" t="s">
        <v>1010</v>
      </c>
      <c r="B122" s="22" t="s">
        <v>1008</v>
      </c>
      <c r="C122" s="22" t="s">
        <v>1009</v>
      </c>
      <c r="D122" s="22" t="s">
        <v>730</v>
      </c>
      <c r="E122" s="22" t="s">
        <v>1010</v>
      </c>
      <c r="F122" s="23">
        <f t="shared" si="3"/>
        <v>238.830556266618</v>
      </c>
      <c r="G122" s="3">
        <v>73.875659000896007</v>
      </c>
      <c r="H122" s="3">
        <v>164.954897265722</v>
      </c>
      <c r="I122" s="3">
        <v>124.005856230696</v>
      </c>
      <c r="J122" s="3">
        <v>152.58327997079286</v>
      </c>
      <c r="K122" s="25">
        <v>0</v>
      </c>
      <c r="L122" s="24">
        <v>73.875659000896007</v>
      </c>
      <c r="M122" s="3" t="s">
        <v>41</v>
      </c>
      <c r="N122" s="24" t="s">
        <v>41</v>
      </c>
      <c r="O122" s="24" t="s">
        <v>41</v>
      </c>
      <c r="P122" s="25" t="s">
        <v>41</v>
      </c>
      <c r="Q122" s="24">
        <v>164.954897265722</v>
      </c>
      <c r="R122" s="3" t="s">
        <v>41</v>
      </c>
      <c r="S122" s="24" t="s">
        <v>41</v>
      </c>
      <c r="T122" s="24" t="s">
        <v>41</v>
      </c>
      <c r="U122" s="25" t="s">
        <v>41</v>
      </c>
      <c r="V122" s="24">
        <v>238.830556266618</v>
      </c>
      <c r="W122" s="3" t="s">
        <v>41</v>
      </c>
      <c r="X122" s="24" t="s">
        <v>41</v>
      </c>
      <c r="Y122" s="24" t="s">
        <v>41</v>
      </c>
      <c r="Z122" s="25" t="s">
        <v>41</v>
      </c>
      <c r="AA122" s="26" t="s">
        <v>41</v>
      </c>
    </row>
    <row r="123" spans="1:27">
      <c r="A123" s="22" t="s">
        <v>1154</v>
      </c>
      <c r="B123" s="22" t="s">
        <v>1152</v>
      </c>
      <c r="C123" s="22" t="s">
        <v>1153</v>
      </c>
      <c r="D123" s="22" t="s">
        <v>512</v>
      </c>
      <c r="E123" s="22" t="s">
        <v>1154</v>
      </c>
      <c r="F123" s="23">
        <f t="shared" si="3"/>
        <v>26.460091498738002</v>
      </c>
      <c r="G123" s="3">
        <v>11.033340425473002</v>
      </c>
      <c r="H123" s="3">
        <v>15.426751073264999</v>
      </c>
      <c r="I123" s="3">
        <v>9.4230522345119994</v>
      </c>
      <c r="J123" s="3">
        <v>14.269744742770124</v>
      </c>
      <c r="K123" s="25">
        <v>0</v>
      </c>
      <c r="L123" s="24" t="s">
        <v>41</v>
      </c>
      <c r="M123" s="3" t="s">
        <v>41</v>
      </c>
      <c r="N123" s="24">
        <v>11.033340425473002</v>
      </c>
      <c r="O123" s="24" t="s">
        <v>41</v>
      </c>
      <c r="P123" s="25" t="s">
        <v>41</v>
      </c>
      <c r="Q123" s="24" t="s">
        <v>41</v>
      </c>
      <c r="R123" s="3" t="s">
        <v>41</v>
      </c>
      <c r="S123" s="24">
        <v>15.426751073264999</v>
      </c>
      <c r="T123" s="24" t="s">
        <v>41</v>
      </c>
      <c r="U123" s="25" t="s">
        <v>41</v>
      </c>
      <c r="V123" s="24" t="s">
        <v>41</v>
      </c>
      <c r="W123" s="3" t="s">
        <v>41</v>
      </c>
      <c r="X123" s="24">
        <v>26.460091498738002</v>
      </c>
      <c r="Y123" s="24" t="s">
        <v>41</v>
      </c>
      <c r="Z123" s="25" t="s">
        <v>41</v>
      </c>
      <c r="AA123" s="26" t="s">
        <v>41</v>
      </c>
    </row>
    <row r="124" spans="1:27">
      <c r="A124" s="22" t="s">
        <v>872</v>
      </c>
      <c r="B124" s="22" t="s">
        <v>870</v>
      </c>
      <c r="C124" s="22" t="s">
        <v>871</v>
      </c>
      <c r="D124" s="22" t="s">
        <v>39</v>
      </c>
      <c r="E124" s="22" t="s">
        <v>872</v>
      </c>
      <c r="F124" s="23">
        <f t="shared" si="3"/>
        <v>5.1765561514040002</v>
      </c>
      <c r="G124" s="3">
        <v>1.319652228387</v>
      </c>
      <c r="H124" s="3">
        <v>3.8569039230169997</v>
      </c>
      <c r="I124" s="3">
        <v>-24.159078565740998</v>
      </c>
      <c r="J124" s="3">
        <v>3.567636128790725</v>
      </c>
      <c r="K124" s="25">
        <v>0.5</v>
      </c>
      <c r="L124" s="24" t="s">
        <v>41</v>
      </c>
      <c r="M124" s="3">
        <v>1.319652228387</v>
      </c>
      <c r="N124" s="24" t="s">
        <v>41</v>
      </c>
      <c r="O124" s="24" t="s">
        <v>41</v>
      </c>
      <c r="P124" s="25" t="s">
        <v>41</v>
      </c>
      <c r="Q124" s="24" t="s">
        <v>41</v>
      </c>
      <c r="R124" s="3">
        <v>3.8569039230169997</v>
      </c>
      <c r="S124" s="24" t="s">
        <v>41</v>
      </c>
      <c r="T124" s="24" t="s">
        <v>41</v>
      </c>
      <c r="U124" s="25" t="s">
        <v>41</v>
      </c>
      <c r="V124" s="24" t="s">
        <v>41</v>
      </c>
      <c r="W124" s="3">
        <v>5.1765561514040002</v>
      </c>
      <c r="X124" s="24" t="s">
        <v>41</v>
      </c>
      <c r="Y124" s="24" t="s">
        <v>41</v>
      </c>
      <c r="Z124" s="25" t="s">
        <v>41</v>
      </c>
      <c r="AA124" s="26" t="s">
        <v>41</v>
      </c>
    </row>
    <row r="125" spans="1:27">
      <c r="A125" s="22" t="s">
        <v>86</v>
      </c>
      <c r="B125" s="22" t="s">
        <v>84</v>
      </c>
      <c r="C125" s="22" t="s">
        <v>85</v>
      </c>
      <c r="D125" s="22" t="s">
        <v>39</v>
      </c>
      <c r="E125" s="22" t="s">
        <v>86</v>
      </c>
      <c r="F125" s="23">
        <f t="shared" si="3"/>
        <v>2.0893425978660001</v>
      </c>
      <c r="G125" s="3">
        <v>0.288274275325</v>
      </c>
      <c r="H125" s="3">
        <v>1.801068322541</v>
      </c>
      <c r="I125" s="3">
        <v>-14.030474508052</v>
      </c>
      <c r="J125" s="3">
        <v>1.6659881983504252</v>
      </c>
      <c r="K125" s="25">
        <v>0.5</v>
      </c>
      <c r="L125" s="24" t="s">
        <v>41</v>
      </c>
      <c r="M125" s="3">
        <v>0.288274275325</v>
      </c>
      <c r="N125" s="24" t="s">
        <v>41</v>
      </c>
      <c r="O125" s="24" t="s">
        <v>41</v>
      </c>
      <c r="P125" s="25" t="s">
        <v>41</v>
      </c>
      <c r="Q125" s="24" t="s">
        <v>41</v>
      </c>
      <c r="R125" s="3">
        <v>1.801068322541</v>
      </c>
      <c r="S125" s="24" t="s">
        <v>41</v>
      </c>
      <c r="T125" s="24" t="s">
        <v>41</v>
      </c>
      <c r="U125" s="25" t="s">
        <v>41</v>
      </c>
      <c r="V125" s="24" t="s">
        <v>41</v>
      </c>
      <c r="W125" s="3">
        <v>2.0893425978660001</v>
      </c>
      <c r="X125" s="24" t="s">
        <v>41</v>
      </c>
      <c r="Y125" s="24" t="s">
        <v>41</v>
      </c>
      <c r="Z125" s="25" t="s">
        <v>41</v>
      </c>
      <c r="AA125" s="26" t="s">
        <v>41</v>
      </c>
    </row>
    <row r="126" spans="1:27">
      <c r="A126" s="22" t="s">
        <v>371</v>
      </c>
      <c r="B126" s="22" t="s">
        <v>369</v>
      </c>
      <c r="C126" s="22" t="s">
        <v>370</v>
      </c>
      <c r="D126" s="22" t="s">
        <v>39</v>
      </c>
      <c r="E126" s="22" t="s">
        <v>371</v>
      </c>
      <c r="F126" s="23">
        <f t="shared" si="3"/>
        <v>4.3820226460490002</v>
      </c>
      <c r="G126" s="3">
        <v>0.924958273065</v>
      </c>
      <c r="H126" s="3">
        <v>3.457064372984</v>
      </c>
      <c r="I126" s="3">
        <v>-5.6488998457799999</v>
      </c>
      <c r="J126" s="3">
        <v>3.1977845450102</v>
      </c>
      <c r="K126" s="25">
        <v>0.5</v>
      </c>
      <c r="L126" s="24" t="s">
        <v>41</v>
      </c>
      <c r="M126" s="3">
        <v>0.924958273065</v>
      </c>
      <c r="N126" s="24" t="s">
        <v>41</v>
      </c>
      <c r="O126" s="24" t="s">
        <v>41</v>
      </c>
      <c r="P126" s="25" t="s">
        <v>41</v>
      </c>
      <c r="Q126" s="24" t="s">
        <v>41</v>
      </c>
      <c r="R126" s="3">
        <v>3.457064372984</v>
      </c>
      <c r="S126" s="24" t="s">
        <v>41</v>
      </c>
      <c r="T126" s="24" t="s">
        <v>41</v>
      </c>
      <c r="U126" s="25" t="s">
        <v>41</v>
      </c>
      <c r="V126" s="24" t="s">
        <v>41</v>
      </c>
      <c r="W126" s="3">
        <v>4.3820226460490002</v>
      </c>
      <c r="X126" s="24" t="s">
        <v>41</v>
      </c>
      <c r="Y126" s="24" t="s">
        <v>41</v>
      </c>
      <c r="Z126" s="25" t="s">
        <v>41</v>
      </c>
      <c r="AA126" s="26" t="s">
        <v>41</v>
      </c>
    </row>
    <row r="127" spans="1:27">
      <c r="A127" s="22" t="s">
        <v>422</v>
      </c>
      <c r="B127" s="22" t="s">
        <v>420</v>
      </c>
      <c r="C127" s="22" t="s">
        <v>421</v>
      </c>
      <c r="D127" s="22" t="s">
        <v>39</v>
      </c>
      <c r="E127" s="22" t="s">
        <v>422</v>
      </c>
      <c r="F127" s="23">
        <f t="shared" si="3"/>
        <v>2.5326976113070003</v>
      </c>
      <c r="G127" s="3">
        <v>0.66113247782700002</v>
      </c>
      <c r="H127" s="3">
        <v>1.8715651334800001</v>
      </c>
      <c r="I127" s="3">
        <v>-7.3409916065419996</v>
      </c>
      <c r="J127" s="3">
        <v>1.7311977484690002</v>
      </c>
      <c r="K127" s="25">
        <v>0.5</v>
      </c>
      <c r="L127" s="24" t="s">
        <v>41</v>
      </c>
      <c r="M127" s="3">
        <v>0.66113247782700002</v>
      </c>
      <c r="N127" s="24" t="s">
        <v>41</v>
      </c>
      <c r="O127" s="24" t="s">
        <v>41</v>
      </c>
      <c r="P127" s="25" t="s">
        <v>41</v>
      </c>
      <c r="Q127" s="24" t="s">
        <v>41</v>
      </c>
      <c r="R127" s="3">
        <v>1.8715651334800001</v>
      </c>
      <c r="S127" s="24" t="s">
        <v>41</v>
      </c>
      <c r="T127" s="24" t="s">
        <v>41</v>
      </c>
      <c r="U127" s="25" t="s">
        <v>41</v>
      </c>
      <c r="V127" s="24" t="s">
        <v>41</v>
      </c>
      <c r="W127" s="3">
        <v>2.5326976113070003</v>
      </c>
      <c r="X127" s="24" t="s">
        <v>41</v>
      </c>
      <c r="Y127" s="24" t="s">
        <v>41</v>
      </c>
      <c r="Z127" s="25" t="s">
        <v>41</v>
      </c>
      <c r="AA127" s="26" t="s">
        <v>41</v>
      </c>
    </row>
    <row r="128" spans="1:27">
      <c r="A128" s="22" t="s">
        <v>65</v>
      </c>
      <c r="B128" s="22" t="s">
        <v>63</v>
      </c>
      <c r="C128" s="22" t="s">
        <v>64</v>
      </c>
      <c r="D128" s="22" t="s">
        <v>39</v>
      </c>
      <c r="E128" s="22" t="s">
        <v>65</v>
      </c>
      <c r="F128" s="23">
        <f t="shared" si="3"/>
        <v>3.1421663102819997</v>
      </c>
      <c r="G128" s="3">
        <v>0.72141974838700007</v>
      </c>
      <c r="H128" s="3">
        <v>2.4207465618949997</v>
      </c>
      <c r="I128" s="3">
        <v>-2.4443785767269999</v>
      </c>
      <c r="J128" s="3">
        <v>2.2391905697528749</v>
      </c>
      <c r="K128" s="25">
        <v>0.5</v>
      </c>
      <c r="L128" s="24" t="s">
        <v>41</v>
      </c>
      <c r="M128" s="3">
        <v>0.72141974838700007</v>
      </c>
      <c r="N128" s="24" t="s">
        <v>41</v>
      </c>
      <c r="O128" s="24" t="s">
        <v>41</v>
      </c>
      <c r="P128" s="25" t="s">
        <v>41</v>
      </c>
      <c r="Q128" s="24" t="s">
        <v>41</v>
      </c>
      <c r="R128" s="3">
        <v>2.4207465618949997</v>
      </c>
      <c r="S128" s="24" t="s">
        <v>41</v>
      </c>
      <c r="T128" s="24" t="s">
        <v>41</v>
      </c>
      <c r="U128" s="25" t="s">
        <v>41</v>
      </c>
      <c r="V128" s="24" t="s">
        <v>41</v>
      </c>
      <c r="W128" s="3">
        <v>3.1421663102819997</v>
      </c>
      <c r="X128" s="24" t="s">
        <v>41</v>
      </c>
      <c r="Y128" s="24" t="s">
        <v>41</v>
      </c>
      <c r="Z128" s="25" t="s">
        <v>41</v>
      </c>
      <c r="AA128" s="26" t="s">
        <v>41</v>
      </c>
    </row>
    <row r="129" spans="1:27">
      <c r="A129" s="22" t="s">
        <v>200</v>
      </c>
      <c r="B129" s="22" t="s">
        <v>198</v>
      </c>
      <c r="C129" s="22" t="s">
        <v>199</v>
      </c>
      <c r="D129" s="22" t="s">
        <v>39</v>
      </c>
      <c r="E129" s="22" t="s">
        <v>200</v>
      </c>
      <c r="F129" s="23">
        <f t="shared" si="3"/>
        <v>2.160963449649</v>
      </c>
      <c r="G129" s="3">
        <v>0.35362475548900002</v>
      </c>
      <c r="H129" s="3">
        <v>1.80733869416</v>
      </c>
      <c r="I129" s="3">
        <v>-7.6836528010649996</v>
      </c>
      <c r="J129" s="3">
        <v>1.6717882920979998</v>
      </c>
      <c r="K129" s="25">
        <v>0.5</v>
      </c>
      <c r="L129" s="24" t="s">
        <v>41</v>
      </c>
      <c r="M129" s="3">
        <v>0.35362475548900002</v>
      </c>
      <c r="N129" s="24" t="s">
        <v>41</v>
      </c>
      <c r="O129" s="24" t="s">
        <v>41</v>
      </c>
      <c r="P129" s="25" t="s">
        <v>41</v>
      </c>
      <c r="Q129" s="24" t="s">
        <v>41</v>
      </c>
      <c r="R129" s="3">
        <v>1.80733869416</v>
      </c>
      <c r="S129" s="24" t="s">
        <v>41</v>
      </c>
      <c r="T129" s="24" t="s">
        <v>41</v>
      </c>
      <c r="U129" s="25" t="s">
        <v>41</v>
      </c>
      <c r="V129" s="24" t="s">
        <v>41</v>
      </c>
      <c r="W129" s="3">
        <v>2.160963449649</v>
      </c>
      <c r="X129" s="24" t="s">
        <v>41</v>
      </c>
      <c r="Y129" s="24" t="s">
        <v>41</v>
      </c>
      <c r="Z129" s="25" t="s">
        <v>41</v>
      </c>
      <c r="AA129" s="26" t="s">
        <v>41</v>
      </c>
    </row>
    <row r="130" spans="1:27">
      <c r="A130" s="22" t="s">
        <v>589</v>
      </c>
      <c r="B130" s="22" t="s">
        <v>587</v>
      </c>
      <c r="C130" s="22" t="s">
        <v>588</v>
      </c>
      <c r="D130" s="22" t="s">
        <v>531</v>
      </c>
      <c r="E130" s="22" t="s">
        <v>589</v>
      </c>
      <c r="F130" s="23">
        <f t="shared" si="3"/>
        <v>82.385887028795992</v>
      </c>
      <c r="G130" s="3">
        <v>27.783274856666999</v>
      </c>
      <c r="H130" s="3">
        <v>54.602612172129</v>
      </c>
      <c r="I130" s="3">
        <v>13.936230891168</v>
      </c>
      <c r="J130" s="3">
        <v>50.507416259219326</v>
      </c>
      <c r="K130" s="25">
        <v>0</v>
      </c>
      <c r="L130" s="24">
        <v>25.390816442037</v>
      </c>
      <c r="M130" s="3">
        <v>2.3924584146300001</v>
      </c>
      <c r="N130" s="24" t="s">
        <v>41</v>
      </c>
      <c r="O130" s="24" t="s">
        <v>41</v>
      </c>
      <c r="P130" s="25" t="s">
        <v>41</v>
      </c>
      <c r="Q130" s="24">
        <v>47.049662922328999</v>
      </c>
      <c r="R130" s="3">
        <v>7.5529492498009994</v>
      </c>
      <c r="S130" s="24" t="s">
        <v>41</v>
      </c>
      <c r="T130" s="24" t="s">
        <v>41</v>
      </c>
      <c r="U130" s="25" t="s">
        <v>41</v>
      </c>
      <c r="V130" s="24">
        <v>72.440479364365999</v>
      </c>
      <c r="W130" s="3">
        <v>9.9454076644309986</v>
      </c>
      <c r="X130" s="24" t="s">
        <v>41</v>
      </c>
      <c r="Y130" s="24" t="s">
        <v>41</v>
      </c>
      <c r="Z130" s="25" t="s">
        <v>41</v>
      </c>
      <c r="AA130" s="26" t="s">
        <v>41</v>
      </c>
    </row>
    <row r="131" spans="1:27">
      <c r="A131" s="22" t="s">
        <v>350</v>
      </c>
      <c r="B131" s="22" t="s">
        <v>348</v>
      </c>
      <c r="C131" s="22" t="s">
        <v>349</v>
      </c>
      <c r="D131" s="22" t="s">
        <v>39</v>
      </c>
      <c r="E131" s="22" t="s">
        <v>350</v>
      </c>
      <c r="F131" s="23">
        <f t="shared" si="3"/>
        <v>3.6535305482760001</v>
      </c>
      <c r="G131" s="3">
        <v>0.78053858137699994</v>
      </c>
      <c r="H131" s="3">
        <v>2.8729919668990003</v>
      </c>
      <c r="I131" s="3">
        <v>-5.5147552139349996</v>
      </c>
      <c r="J131" s="3">
        <v>2.6575175693815751</v>
      </c>
      <c r="K131" s="25">
        <v>0.5</v>
      </c>
      <c r="L131" s="24" t="s">
        <v>41</v>
      </c>
      <c r="M131" s="3">
        <v>0.78053858137699994</v>
      </c>
      <c r="N131" s="24" t="s">
        <v>41</v>
      </c>
      <c r="O131" s="24" t="s">
        <v>41</v>
      </c>
      <c r="P131" s="25" t="s">
        <v>41</v>
      </c>
      <c r="Q131" s="24" t="s">
        <v>41</v>
      </c>
      <c r="R131" s="3">
        <v>2.8729919668990003</v>
      </c>
      <c r="S131" s="24" t="s">
        <v>41</v>
      </c>
      <c r="T131" s="24" t="s">
        <v>41</v>
      </c>
      <c r="U131" s="25" t="s">
        <v>41</v>
      </c>
      <c r="V131" s="24" t="s">
        <v>41</v>
      </c>
      <c r="W131" s="3">
        <v>3.6535305482760001</v>
      </c>
      <c r="X131" s="24" t="s">
        <v>41</v>
      </c>
      <c r="Y131" s="24" t="s">
        <v>41</v>
      </c>
      <c r="Z131" s="25" t="s">
        <v>41</v>
      </c>
      <c r="AA131" s="26" t="s">
        <v>41</v>
      </c>
    </row>
    <row r="132" spans="1:27">
      <c r="A132" s="22" t="s">
        <v>68</v>
      </c>
      <c r="B132" s="22" t="s">
        <v>66</v>
      </c>
      <c r="C132" s="22" t="s">
        <v>67</v>
      </c>
      <c r="D132" s="22" t="s">
        <v>39</v>
      </c>
      <c r="E132" s="22" t="s">
        <v>68</v>
      </c>
      <c r="F132" s="23">
        <f t="shared" si="3"/>
        <v>4.5522175229409996</v>
      </c>
      <c r="G132" s="3">
        <v>1.0926831347950001</v>
      </c>
      <c r="H132" s="3">
        <v>3.4595343881459999</v>
      </c>
      <c r="I132" s="3">
        <v>-15.252831176279999</v>
      </c>
      <c r="J132" s="3">
        <v>3.20006930903505</v>
      </c>
      <c r="K132" s="25">
        <v>0.5</v>
      </c>
      <c r="L132" s="24" t="s">
        <v>41</v>
      </c>
      <c r="M132" s="3">
        <v>1.0926831347950001</v>
      </c>
      <c r="N132" s="24" t="s">
        <v>41</v>
      </c>
      <c r="O132" s="24" t="s">
        <v>41</v>
      </c>
      <c r="P132" s="25" t="s">
        <v>41</v>
      </c>
      <c r="Q132" s="24" t="s">
        <v>41</v>
      </c>
      <c r="R132" s="3">
        <v>3.4595343881459999</v>
      </c>
      <c r="S132" s="24" t="s">
        <v>41</v>
      </c>
      <c r="T132" s="24" t="s">
        <v>41</v>
      </c>
      <c r="U132" s="25" t="s">
        <v>41</v>
      </c>
      <c r="V132" s="24" t="s">
        <v>41</v>
      </c>
      <c r="W132" s="3">
        <v>4.5522175229409996</v>
      </c>
      <c r="X132" s="24" t="s">
        <v>41</v>
      </c>
      <c r="Y132" s="24" t="s">
        <v>41</v>
      </c>
      <c r="Z132" s="25" t="s">
        <v>41</v>
      </c>
      <c r="AA132" s="26" t="s">
        <v>41</v>
      </c>
    </row>
    <row r="133" spans="1:27">
      <c r="A133" s="22" t="s">
        <v>734</v>
      </c>
      <c r="B133" s="22" t="s">
        <v>732</v>
      </c>
      <c r="C133" s="22" t="s">
        <v>733</v>
      </c>
      <c r="D133" s="22" t="s">
        <v>730</v>
      </c>
      <c r="E133" s="22" t="s">
        <v>734</v>
      </c>
      <c r="F133" s="23">
        <f t="shared" si="3"/>
        <v>101.96915092716401</v>
      </c>
      <c r="G133" s="3">
        <v>31.210774018762997</v>
      </c>
      <c r="H133" s="3">
        <v>70.758376908401004</v>
      </c>
      <c r="I133" s="3">
        <v>50.673975713890002</v>
      </c>
      <c r="J133" s="3">
        <v>65.451498640270927</v>
      </c>
      <c r="K133" s="25">
        <v>0</v>
      </c>
      <c r="L133" s="24">
        <v>28.703359112765</v>
      </c>
      <c r="M133" s="3" t="s">
        <v>41</v>
      </c>
      <c r="N133" s="24">
        <v>2.507414905998</v>
      </c>
      <c r="O133" s="24" t="s">
        <v>41</v>
      </c>
      <c r="P133" s="25" t="s">
        <v>41</v>
      </c>
      <c r="Q133" s="24">
        <v>67.017307076910996</v>
      </c>
      <c r="R133" s="3" t="s">
        <v>41</v>
      </c>
      <c r="S133" s="24">
        <v>3.7410698314899999</v>
      </c>
      <c r="T133" s="24" t="s">
        <v>41</v>
      </c>
      <c r="U133" s="25" t="s">
        <v>41</v>
      </c>
      <c r="V133" s="24">
        <v>95.720666189675995</v>
      </c>
      <c r="W133" s="3" t="s">
        <v>41</v>
      </c>
      <c r="X133" s="24">
        <v>6.2484847374879999</v>
      </c>
      <c r="Y133" s="24" t="s">
        <v>41</v>
      </c>
      <c r="Z133" s="25" t="s">
        <v>41</v>
      </c>
      <c r="AA133" s="26" t="s">
        <v>41</v>
      </c>
    </row>
    <row r="134" spans="1:27">
      <c r="A134" s="22" t="s">
        <v>89</v>
      </c>
      <c r="B134" s="22" t="s">
        <v>87</v>
      </c>
      <c r="C134" s="22" t="s">
        <v>88</v>
      </c>
      <c r="D134" s="22" t="s">
        <v>39</v>
      </c>
      <c r="E134" s="22" t="s">
        <v>89</v>
      </c>
      <c r="F134" s="23">
        <f t="shared" si="3"/>
        <v>2.9509700151890002</v>
      </c>
      <c r="G134" s="3">
        <v>0.61169607021899997</v>
      </c>
      <c r="H134" s="3">
        <v>2.33927394497</v>
      </c>
      <c r="I134" s="3">
        <v>-3.1738424623210002</v>
      </c>
      <c r="J134" s="3">
        <v>2.1638283990972504</v>
      </c>
      <c r="K134" s="25">
        <v>0.5</v>
      </c>
      <c r="L134" s="24" t="s">
        <v>41</v>
      </c>
      <c r="M134" s="3">
        <v>0.61169607021899997</v>
      </c>
      <c r="N134" s="24" t="s">
        <v>41</v>
      </c>
      <c r="O134" s="24" t="s">
        <v>41</v>
      </c>
      <c r="P134" s="25" t="s">
        <v>41</v>
      </c>
      <c r="Q134" s="24" t="s">
        <v>41</v>
      </c>
      <c r="R134" s="3">
        <v>2.33927394497</v>
      </c>
      <c r="S134" s="24" t="s">
        <v>41</v>
      </c>
      <c r="T134" s="24" t="s">
        <v>41</v>
      </c>
      <c r="U134" s="25" t="s">
        <v>41</v>
      </c>
      <c r="V134" s="24" t="s">
        <v>41</v>
      </c>
      <c r="W134" s="3">
        <v>2.9509700151890002</v>
      </c>
      <c r="X134" s="24" t="s">
        <v>41</v>
      </c>
      <c r="Y134" s="24" t="s">
        <v>41</v>
      </c>
      <c r="Z134" s="25" t="s">
        <v>41</v>
      </c>
      <c r="AA134" s="26" t="s">
        <v>41</v>
      </c>
    </row>
    <row r="135" spans="1:27">
      <c r="A135" s="22" t="s">
        <v>167</v>
      </c>
      <c r="B135" s="22" t="s">
        <v>165</v>
      </c>
      <c r="C135" s="22" t="s">
        <v>166</v>
      </c>
      <c r="D135" s="22" t="s">
        <v>39</v>
      </c>
      <c r="E135" s="22" t="s">
        <v>167</v>
      </c>
      <c r="F135" s="23">
        <f t="shared" ref="F135:F166" si="4">IF(G135&lt;&gt;"",G135+H135,H135)</f>
        <v>3.3588946138670002</v>
      </c>
      <c r="G135" s="3">
        <v>0.59015202428600011</v>
      </c>
      <c r="H135" s="3">
        <v>2.7687425895810001</v>
      </c>
      <c r="I135" s="3">
        <v>-5.8386510272850005</v>
      </c>
      <c r="J135" s="3">
        <v>2.5610868953624251</v>
      </c>
      <c r="K135" s="25">
        <v>0.5</v>
      </c>
      <c r="L135" s="24" t="s">
        <v>41</v>
      </c>
      <c r="M135" s="3">
        <v>0.59015202428600011</v>
      </c>
      <c r="N135" s="24" t="s">
        <v>41</v>
      </c>
      <c r="O135" s="24" t="s">
        <v>41</v>
      </c>
      <c r="P135" s="25" t="s">
        <v>41</v>
      </c>
      <c r="Q135" s="24" t="s">
        <v>41</v>
      </c>
      <c r="R135" s="3">
        <v>2.7687425895810001</v>
      </c>
      <c r="S135" s="24" t="s">
        <v>41</v>
      </c>
      <c r="T135" s="24" t="s">
        <v>41</v>
      </c>
      <c r="U135" s="25" t="s">
        <v>41</v>
      </c>
      <c r="V135" s="24" t="s">
        <v>41</v>
      </c>
      <c r="W135" s="3">
        <v>3.3588946138670002</v>
      </c>
      <c r="X135" s="24" t="s">
        <v>41</v>
      </c>
      <c r="Y135" s="24" t="s">
        <v>41</v>
      </c>
      <c r="Z135" s="25" t="s">
        <v>41</v>
      </c>
      <c r="AA135" s="26" t="s">
        <v>41</v>
      </c>
    </row>
    <row r="136" spans="1:27">
      <c r="A136" s="22" t="s">
        <v>284</v>
      </c>
      <c r="B136" s="22" t="s">
        <v>282</v>
      </c>
      <c r="C136" s="22" t="s">
        <v>283</v>
      </c>
      <c r="D136" s="22" t="s">
        <v>39</v>
      </c>
      <c r="E136" s="22" t="s">
        <v>284</v>
      </c>
      <c r="F136" s="23">
        <f t="shared" si="4"/>
        <v>6.5933607393949991</v>
      </c>
      <c r="G136" s="3">
        <v>3.0066726488859996</v>
      </c>
      <c r="H136" s="3">
        <v>3.5866880905089999</v>
      </c>
      <c r="I136" s="3">
        <v>-7.9431471545230004</v>
      </c>
      <c r="J136" s="3">
        <v>3.3176864837208249</v>
      </c>
      <c r="K136" s="25">
        <v>0.5</v>
      </c>
      <c r="L136" s="24" t="s">
        <v>41</v>
      </c>
      <c r="M136" s="3">
        <v>3.0066726488859996</v>
      </c>
      <c r="N136" s="24" t="s">
        <v>41</v>
      </c>
      <c r="O136" s="24" t="s">
        <v>41</v>
      </c>
      <c r="P136" s="25" t="s">
        <v>41</v>
      </c>
      <c r="Q136" s="24" t="s">
        <v>41</v>
      </c>
      <c r="R136" s="3">
        <v>3.5866880905089999</v>
      </c>
      <c r="S136" s="24" t="s">
        <v>41</v>
      </c>
      <c r="T136" s="24" t="s">
        <v>41</v>
      </c>
      <c r="U136" s="25" t="s">
        <v>41</v>
      </c>
      <c r="V136" s="24" t="s">
        <v>41</v>
      </c>
      <c r="W136" s="3">
        <v>6.5933607393949991</v>
      </c>
      <c r="X136" s="24" t="s">
        <v>41</v>
      </c>
      <c r="Y136" s="24" t="s">
        <v>41</v>
      </c>
      <c r="Z136" s="25" t="s">
        <v>41</v>
      </c>
      <c r="AA136" s="26" t="s">
        <v>41</v>
      </c>
    </row>
    <row r="137" spans="1:27">
      <c r="A137" s="22" t="s">
        <v>800</v>
      </c>
      <c r="B137" s="22" t="s">
        <v>798</v>
      </c>
      <c r="C137" s="22" t="s">
        <v>799</v>
      </c>
      <c r="D137" s="22" t="s">
        <v>32</v>
      </c>
      <c r="E137" s="22" t="s">
        <v>800</v>
      </c>
      <c r="F137" s="23">
        <f t="shared" si="4"/>
        <v>1157.153451880934</v>
      </c>
      <c r="G137" s="3">
        <v>148.53765280946402</v>
      </c>
      <c r="H137" s="3">
        <v>1008.6157990714701</v>
      </c>
      <c r="I137" s="3">
        <v>-525.10067483101898</v>
      </c>
      <c r="J137" s="3">
        <v>932.96961414110979</v>
      </c>
      <c r="K137" s="25">
        <v>0.34237099999999998</v>
      </c>
      <c r="L137" s="24" t="str">
        <f>""</f>
        <v/>
      </c>
      <c r="M137" s="3" t="str">
        <f>""</f>
        <v/>
      </c>
      <c r="N137" s="24">
        <v>95.171964475789991</v>
      </c>
      <c r="O137" s="24">
        <v>23.915758483555997</v>
      </c>
      <c r="P137" s="25">
        <v>29.449929850118998</v>
      </c>
      <c r="Q137" s="24" t="str">
        <f>""</f>
        <v/>
      </c>
      <c r="R137" s="3" t="str">
        <f>""</f>
        <v/>
      </c>
      <c r="S137" s="24">
        <v>122.66719358049301</v>
      </c>
      <c r="T137" s="24">
        <v>878.8916970611449</v>
      </c>
      <c r="U137" s="25">
        <v>7.0569084298360005</v>
      </c>
      <c r="V137" s="24" t="str">
        <f>""</f>
        <v/>
      </c>
      <c r="W137" s="3" t="str">
        <f>""</f>
        <v/>
      </c>
      <c r="X137" s="24">
        <v>217.839158056283</v>
      </c>
      <c r="Y137" s="24">
        <v>902.80745554470093</v>
      </c>
      <c r="Z137" s="25">
        <v>36.506838279954998</v>
      </c>
      <c r="AA137" s="26" t="s">
        <v>41</v>
      </c>
    </row>
    <row r="138" spans="1:27">
      <c r="A138" s="22" t="s">
        <v>513</v>
      </c>
      <c r="B138" s="22" t="s">
        <v>510</v>
      </c>
      <c r="C138" s="22" t="s">
        <v>511</v>
      </c>
      <c r="D138" s="22" t="s">
        <v>512</v>
      </c>
      <c r="E138" s="22" t="s">
        <v>513</v>
      </c>
      <c r="F138" s="23">
        <f t="shared" si="4"/>
        <v>52.453925487511</v>
      </c>
      <c r="G138" s="3">
        <v>22.536005725026001</v>
      </c>
      <c r="H138" s="3">
        <v>29.917919762485003</v>
      </c>
      <c r="I138" s="3">
        <v>20.254935088488001</v>
      </c>
      <c r="J138" s="3">
        <v>27.674075780298629</v>
      </c>
      <c r="K138" s="25">
        <v>0</v>
      </c>
      <c r="L138" s="24" t="s">
        <v>41</v>
      </c>
      <c r="M138" s="3" t="s">
        <v>41</v>
      </c>
      <c r="N138" s="24">
        <v>22.536005725026001</v>
      </c>
      <c r="O138" s="24" t="s">
        <v>41</v>
      </c>
      <c r="P138" s="25" t="s">
        <v>41</v>
      </c>
      <c r="Q138" s="24" t="s">
        <v>41</v>
      </c>
      <c r="R138" s="3" t="s">
        <v>41</v>
      </c>
      <c r="S138" s="24">
        <v>29.917919762485003</v>
      </c>
      <c r="T138" s="24" t="s">
        <v>41</v>
      </c>
      <c r="U138" s="25" t="s">
        <v>41</v>
      </c>
      <c r="V138" s="24" t="s">
        <v>41</v>
      </c>
      <c r="W138" s="3" t="s">
        <v>41</v>
      </c>
      <c r="X138" s="24">
        <v>52.453925487511</v>
      </c>
      <c r="Y138" s="24" t="s">
        <v>41</v>
      </c>
      <c r="Z138" s="25" t="s">
        <v>41</v>
      </c>
      <c r="AA138" s="26" t="s">
        <v>41</v>
      </c>
    </row>
    <row r="139" spans="1:27">
      <c r="A139" s="22" t="s">
        <v>633</v>
      </c>
      <c r="B139" s="22" t="s">
        <v>631</v>
      </c>
      <c r="C139" s="22" t="s">
        <v>632</v>
      </c>
      <c r="D139" s="22" t="s">
        <v>626</v>
      </c>
      <c r="E139" s="22" t="s">
        <v>633</v>
      </c>
      <c r="F139" s="23">
        <f t="shared" si="4"/>
        <v>119.360049506235</v>
      </c>
      <c r="G139" s="3">
        <v>41.394492463163999</v>
      </c>
      <c r="H139" s="3">
        <v>77.965557043071001</v>
      </c>
      <c r="I139" s="3">
        <v>56.968686971802001</v>
      </c>
      <c r="J139" s="3">
        <v>72.118140264840676</v>
      </c>
      <c r="K139" s="25">
        <v>0</v>
      </c>
      <c r="L139" s="24">
        <v>36.054285719047002</v>
      </c>
      <c r="M139" s="3">
        <v>5.3402067441170002</v>
      </c>
      <c r="N139" s="24" t="s">
        <v>41</v>
      </c>
      <c r="O139" s="24" t="s">
        <v>41</v>
      </c>
      <c r="P139" s="25" t="s">
        <v>41</v>
      </c>
      <c r="Q139" s="24">
        <v>64.021511065596997</v>
      </c>
      <c r="R139" s="3">
        <v>13.944045977475001</v>
      </c>
      <c r="S139" s="24" t="s">
        <v>41</v>
      </c>
      <c r="T139" s="24" t="s">
        <v>41</v>
      </c>
      <c r="U139" s="25" t="s">
        <v>41</v>
      </c>
      <c r="V139" s="24">
        <v>100.075796784644</v>
      </c>
      <c r="W139" s="3">
        <v>19.284252721592001</v>
      </c>
      <c r="X139" s="24" t="s">
        <v>41</v>
      </c>
      <c r="Y139" s="24" t="s">
        <v>41</v>
      </c>
      <c r="Z139" s="25" t="s">
        <v>41</v>
      </c>
      <c r="AA139" s="26" t="s">
        <v>41</v>
      </c>
    </row>
    <row r="140" spans="1:27">
      <c r="A140" s="22" t="s">
        <v>449</v>
      </c>
      <c r="B140" s="22" t="s">
        <v>447</v>
      </c>
      <c r="C140" s="22" t="s">
        <v>448</v>
      </c>
      <c r="D140" s="22" t="s">
        <v>39</v>
      </c>
      <c r="E140" s="22" t="s">
        <v>449</v>
      </c>
      <c r="F140" s="23">
        <f t="shared" si="4"/>
        <v>3.0542655027349999</v>
      </c>
      <c r="G140" s="3">
        <v>0.31940692943400001</v>
      </c>
      <c r="H140" s="3">
        <v>2.734858573301</v>
      </c>
      <c r="I140" s="3">
        <v>-30.213400404249001</v>
      </c>
      <c r="J140" s="3">
        <v>2.5297441803034251</v>
      </c>
      <c r="K140" s="25">
        <v>0.5</v>
      </c>
      <c r="L140" s="24" t="s">
        <v>41</v>
      </c>
      <c r="M140" s="3">
        <v>0.31940692943400001</v>
      </c>
      <c r="N140" s="24" t="s">
        <v>41</v>
      </c>
      <c r="O140" s="24" t="s">
        <v>41</v>
      </c>
      <c r="P140" s="25" t="s">
        <v>41</v>
      </c>
      <c r="Q140" s="24" t="s">
        <v>41</v>
      </c>
      <c r="R140" s="3">
        <v>2.734858573301</v>
      </c>
      <c r="S140" s="24" t="s">
        <v>41</v>
      </c>
      <c r="T140" s="24" t="s">
        <v>41</v>
      </c>
      <c r="U140" s="25" t="s">
        <v>41</v>
      </c>
      <c r="V140" s="24" t="s">
        <v>41</v>
      </c>
      <c r="W140" s="3">
        <v>3.0542655027349999</v>
      </c>
      <c r="X140" s="24" t="s">
        <v>41</v>
      </c>
      <c r="Y140" s="24" t="s">
        <v>41</v>
      </c>
      <c r="Z140" s="25" t="s">
        <v>41</v>
      </c>
      <c r="AA140" s="26" t="s">
        <v>41</v>
      </c>
    </row>
    <row r="141" spans="1:27">
      <c r="A141" s="22" t="s">
        <v>636</v>
      </c>
      <c r="B141" s="22" t="s">
        <v>634</v>
      </c>
      <c r="C141" s="22" t="s">
        <v>635</v>
      </c>
      <c r="D141" s="22" t="s">
        <v>626</v>
      </c>
      <c r="E141" s="22" t="s">
        <v>636</v>
      </c>
      <c r="F141" s="23">
        <f t="shared" si="4"/>
        <v>158.59757196753199</v>
      </c>
      <c r="G141" s="3">
        <v>54.904373185056997</v>
      </c>
      <c r="H141" s="3">
        <v>103.69319878247499</v>
      </c>
      <c r="I141" s="3">
        <v>67.977014436704991</v>
      </c>
      <c r="J141" s="3">
        <v>95.916208873789373</v>
      </c>
      <c r="K141" s="25">
        <v>0</v>
      </c>
      <c r="L141" s="24">
        <v>44.904109775268005</v>
      </c>
      <c r="M141" s="3">
        <v>10.000263409789</v>
      </c>
      <c r="N141" s="24" t="s">
        <v>41</v>
      </c>
      <c r="O141" s="24" t="s">
        <v>41</v>
      </c>
      <c r="P141" s="25" t="s">
        <v>41</v>
      </c>
      <c r="Q141" s="24">
        <v>79.573543531167999</v>
      </c>
      <c r="R141" s="3">
        <v>24.119655251306998</v>
      </c>
      <c r="S141" s="24" t="s">
        <v>41</v>
      </c>
      <c r="T141" s="24" t="s">
        <v>41</v>
      </c>
      <c r="U141" s="25" t="s">
        <v>41</v>
      </c>
      <c r="V141" s="24">
        <v>124.477653306436</v>
      </c>
      <c r="W141" s="3">
        <v>34.119918661095994</v>
      </c>
      <c r="X141" s="24" t="s">
        <v>41</v>
      </c>
      <c r="Y141" s="24" t="s">
        <v>41</v>
      </c>
      <c r="Z141" s="25" t="s">
        <v>41</v>
      </c>
      <c r="AA141" s="26" t="s">
        <v>41</v>
      </c>
    </row>
    <row r="142" spans="1:27">
      <c r="A142" s="22" t="s">
        <v>962</v>
      </c>
      <c r="B142" s="22" t="s">
        <v>960</v>
      </c>
      <c r="C142" s="22" t="s">
        <v>961</v>
      </c>
      <c r="D142" s="22" t="s">
        <v>726</v>
      </c>
      <c r="E142" s="22" t="s">
        <v>962</v>
      </c>
      <c r="F142" s="23">
        <f t="shared" si="4"/>
        <v>50.506603774879004</v>
      </c>
      <c r="G142" s="3">
        <v>16.790413718341</v>
      </c>
      <c r="H142" s="3">
        <v>33.716190056538004</v>
      </c>
      <c r="I142" s="3">
        <v>12.127723142781001</v>
      </c>
      <c r="J142" s="3">
        <v>31.187475802297651</v>
      </c>
      <c r="K142" s="25">
        <v>0</v>
      </c>
      <c r="L142" s="24">
        <v>15.428044598166</v>
      </c>
      <c r="M142" s="3">
        <v>1.3623691201750001</v>
      </c>
      <c r="N142" s="24" t="s">
        <v>41</v>
      </c>
      <c r="O142" s="24" t="s">
        <v>41</v>
      </c>
      <c r="P142" s="25" t="s">
        <v>41</v>
      </c>
      <c r="Q142" s="24">
        <v>29.324639460778002</v>
      </c>
      <c r="R142" s="3">
        <v>4.391550595759</v>
      </c>
      <c r="S142" s="24" t="s">
        <v>41</v>
      </c>
      <c r="T142" s="24" t="s">
        <v>41</v>
      </c>
      <c r="U142" s="25" t="s">
        <v>41</v>
      </c>
      <c r="V142" s="24">
        <v>44.752684058943998</v>
      </c>
      <c r="W142" s="3">
        <v>5.7539197159339999</v>
      </c>
      <c r="X142" s="24" t="s">
        <v>41</v>
      </c>
      <c r="Y142" s="24" t="s">
        <v>41</v>
      </c>
      <c r="Z142" s="25" t="s">
        <v>41</v>
      </c>
      <c r="AA142" s="26" t="s">
        <v>41</v>
      </c>
    </row>
    <row r="143" spans="1:27">
      <c r="A143" s="22" t="s">
        <v>329</v>
      </c>
      <c r="B143" s="22" t="s">
        <v>327</v>
      </c>
      <c r="C143" s="22" t="s">
        <v>328</v>
      </c>
      <c r="D143" s="22" t="s">
        <v>39</v>
      </c>
      <c r="E143" s="22" t="s">
        <v>329</v>
      </c>
      <c r="F143" s="23">
        <f t="shared" si="4"/>
        <v>2.5712031263330002</v>
      </c>
      <c r="G143" s="3">
        <v>0.62164015473800005</v>
      </c>
      <c r="H143" s="3">
        <v>1.949562971595</v>
      </c>
      <c r="I143" s="3">
        <v>-8.4716252346509986</v>
      </c>
      <c r="J143" s="3">
        <v>1.8033457487253752</v>
      </c>
      <c r="K143" s="25">
        <v>0.5</v>
      </c>
      <c r="L143" s="24" t="s">
        <v>41</v>
      </c>
      <c r="M143" s="3">
        <v>0.62164015473800005</v>
      </c>
      <c r="N143" s="24" t="s">
        <v>41</v>
      </c>
      <c r="O143" s="24" t="s">
        <v>41</v>
      </c>
      <c r="P143" s="25" t="s">
        <v>41</v>
      </c>
      <c r="Q143" s="24" t="s">
        <v>41</v>
      </c>
      <c r="R143" s="3">
        <v>1.949562971595</v>
      </c>
      <c r="S143" s="24" t="s">
        <v>41</v>
      </c>
      <c r="T143" s="24" t="s">
        <v>41</v>
      </c>
      <c r="U143" s="25" t="s">
        <v>41</v>
      </c>
      <c r="V143" s="24" t="s">
        <v>41</v>
      </c>
      <c r="W143" s="3">
        <v>2.5712031263330002</v>
      </c>
      <c r="X143" s="24" t="s">
        <v>41</v>
      </c>
      <c r="Y143" s="24" t="s">
        <v>41</v>
      </c>
      <c r="Z143" s="25" t="s">
        <v>41</v>
      </c>
      <c r="AA143" s="26" t="s">
        <v>41</v>
      </c>
    </row>
    <row r="144" spans="1:27">
      <c r="A144" s="22" t="s">
        <v>639</v>
      </c>
      <c r="B144" s="22" t="s">
        <v>637</v>
      </c>
      <c r="C144" s="22" t="s">
        <v>638</v>
      </c>
      <c r="D144" s="22" t="s">
        <v>626</v>
      </c>
      <c r="E144" s="22" t="s">
        <v>639</v>
      </c>
      <c r="F144" s="23">
        <f t="shared" si="4"/>
        <v>87.264033253109005</v>
      </c>
      <c r="G144" s="3">
        <v>29.498822357051001</v>
      </c>
      <c r="H144" s="3">
        <v>57.765210896058001</v>
      </c>
      <c r="I144" s="3">
        <v>-18.059189124306002</v>
      </c>
      <c r="J144" s="3">
        <v>53.432820078853652</v>
      </c>
      <c r="K144" s="25">
        <v>0.23817099999999999</v>
      </c>
      <c r="L144" s="24">
        <v>21.985336061643999</v>
      </c>
      <c r="M144" s="3">
        <v>7.5134862954080006</v>
      </c>
      <c r="N144" s="24" t="s">
        <v>41</v>
      </c>
      <c r="O144" s="24" t="s">
        <v>41</v>
      </c>
      <c r="P144" s="25" t="s">
        <v>41</v>
      </c>
      <c r="Q144" s="24">
        <v>38.638969136084</v>
      </c>
      <c r="R144" s="3">
        <v>19.126241759974</v>
      </c>
      <c r="S144" s="24" t="s">
        <v>41</v>
      </c>
      <c r="T144" s="24" t="s">
        <v>41</v>
      </c>
      <c r="U144" s="25" t="s">
        <v>41</v>
      </c>
      <c r="V144" s="24">
        <v>60.624305197727999</v>
      </c>
      <c r="W144" s="3">
        <v>26.639728055382001</v>
      </c>
      <c r="X144" s="24" t="s">
        <v>41</v>
      </c>
      <c r="Y144" s="24" t="s">
        <v>41</v>
      </c>
      <c r="Z144" s="25" t="s">
        <v>41</v>
      </c>
      <c r="AA144" s="26" t="s">
        <v>41</v>
      </c>
    </row>
    <row r="145" spans="1:27">
      <c r="A145" s="22" t="s">
        <v>926</v>
      </c>
      <c r="B145" s="22" t="s">
        <v>924</v>
      </c>
      <c r="C145" s="22" t="s">
        <v>925</v>
      </c>
      <c r="D145" s="22" t="s">
        <v>730</v>
      </c>
      <c r="E145" s="22" t="s">
        <v>926</v>
      </c>
      <c r="F145" s="23">
        <f t="shared" si="4"/>
        <v>156.16071268423198</v>
      </c>
      <c r="G145" s="3">
        <v>43.859626903751</v>
      </c>
      <c r="H145" s="3">
        <v>112.30108578048099</v>
      </c>
      <c r="I145" s="3">
        <v>69.556060513729008</v>
      </c>
      <c r="J145" s="3">
        <v>103.87850434694492</v>
      </c>
      <c r="K145" s="25">
        <v>0</v>
      </c>
      <c r="L145" s="24">
        <v>43.859626903751</v>
      </c>
      <c r="M145" s="3" t="s">
        <v>41</v>
      </c>
      <c r="N145" s="24" t="s">
        <v>41</v>
      </c>
      <c r="O145" s="24" t="s">
        <v>41</v>
      </c>
      <c r="P145" s="25" t="s">
        <v>41</v>
      </c>
      <c r="Q145" s="24">
        <v>112.30108578048099</v>
      </c>
      <c r="R145" s="3" t="s">
        <v>41</v>
      </c>
      <c r="S145" s="24" t="s">
        <v>41</v>
      </c>
      <c r="T145" s="24" t="s">
        <v>41</v>
      </c>
      <c r="U145" s="25" t="s">
        <v>41</v>
      </c>
      <c r="V145" s="24">
        <v>156.16071268423198</v>
      </c>
      <c r="W145" s="3" t="s">
        <v>41</v>
      </c>
      <c r="X145" s="24" t="s">
        <v>41</v>
      </c>
      <c r="Y145" s="24" t="s">
        <v>41</v>
      </c>
      <c r="Z145" s="25" t="s">
        <v>41</v>
      </c>
      <c r="AA145" s="26" t="s">
        <v>41</v>
      </c>
    </row>
    <row r="146" spans="1:27">
      <c r="A146" s="22" t="s">
        <v>1136</v>
      </c>
      <c r="B146" s="22" t="s">
        <v>1134</v>
      </c>
      <c r="C146" s="22" t="s">
        <v>1135</v>
      </c>
      <c r="D146" s="22" t="s">
        <v>512</v>
      </c>
      <c r="E146" s="22" t="s">
        <v>1136</v>
      </c>
      <c r="F146" s="23">
        <f t="shared" si="4"/>
        <v>23.238109515571999</v>
      </c>
      <c r="G146" s="3">
        <v>9.6343533696120005</v>
      </c>
      <c r="H146" s="3">
        <v>13.60375614596</v>
      </c>
      <c r="I146" s="3">
        <v>7.0740676936349995</v>
      </c>
      <c r="J146" s="3">
        <v>12.583474435013001</v>
      </c>
      <c r="K146" s="25">
        <v>0</v>
      </c>
      <c r="L146" s="24" t="s">
        <v>41</v>
      </c>
      <c r="M146" s="3" t="s">
        <v>41</v>
      </c>
      <c r="N146" s="24">
        <v>9.6343533696120005</v>
      </c>
      <c r="O146" s="24" t="s">
        <v>41</v>
      </c>
      <c r="P146" s="25" t="s">
        <v>41</v>
      </c>
      <c r="Q146" s="24" t="s">
        <v>41</v>
      </c>
      <c r="R146" s="3" t="s">
        <v>41</v>
      </c>
      <c r="S146" s="24">
        <v>13.60375614596</v>
      </c>
      <c r="T146" s="24" t="s">
        <v>41</v>
      </c>
      <c r="U146" s="25" t="s">
        <v>41</v>
      </c>
      <c r="V146" s="24" t="s">
        <v>41</v>
      </c>
      <c r="W146" s="3" t="s">
        <v>41</v>
      </c>
      <c r="X146" s="24">
        <v>23.238109515571999</v>
      </c>
      <c r="Y146" s="24" t="s">
        <v>41</v>
      </c>
      <c r="Z146" s="25" t="s">
        <v>41</v>
      </c>
      <c r="AA146" s="26" t="s">
        <v>41</v>
      </c>
    </row>
    <row r="147" spans="1:27">
      <c r="A147" s="22" t="s">
        <v>239</v>
      </c>
      <c r="B147" s="22" t="s">
        <v>237</v>
      </c>
      <c r="C147" s="22" t="s">
        <v>238</v>
      </c>
      <c r="D147" s="22" t="s">
        <v>39</v>
      </c>
      <c r="E147" s="22" t="s">
        <v>239</v>
      </c>
      <c r="F147" s="23">
        <f t="shared" si="4"/>
        <v>1.953720030258</v>
      </c>
      <c r="G147" s="3">
        <v>0.300237606677</v>
      </c>
      <c r="H147" s="3">
        <v>1.6534824235809999</v>
      </c>
      <c r="I147" s="3">
        <v>-12.733057973641001</v>
      </c>
      <c r="J147" s="3">
        <v>1.529471241812425</v>
      </c>
      <c r="K147" s="25">
        <v>0.5</v>
      </c>
      <c r="L147" s="24" t="s">
        <v>41</v>
      </c>
      <c r="M147" s="3">
        <v>0.300237606677</v>
      </c>
      <c r="N147" s="24" t="s">
        <v>41</v>
      </c>
      <c r="O147" s="24" t="s">
        <v>41</v>
      </c>
      <c r="P147" s="25" t="s">
        <v>41</v>
      </c>
      <c r="Q147" s="24" t="s">
        <v>41</v>
      </c>
      <c r="R147" s="3">
        <v>1.6534824235809999</v>
      </c>
      <c r="S147" s="24" t="s">
        <v>41</v>
      </c>
      <c r="T147" s="24" t="s">
        <v>41</v>
      </c>
      <c r="U147" s="25" t="s">
        <v>41</v>
      </c>
      <c r="V147" s="24" t="s">
        <v>41</v>
      </c>
      <c r="W147" s="3">
        <v>1.953720030258</v>
      </c>
      <c r="X147" s="24" t="s">
        <v>41</v>
      </c>
      <c r="Y147" s="24" t="s">
        <v>41</v>
      </c>
      <c r="Z147" s="25" t="s">
        <v>41</v>
      </c>
      <c r="AA147" s="26" t="s">
        <v>41</v>
      </c>
    </row>
    <row r="148" spans="1:27">
      <c r="A148" s="22" t="s">
        <v>690</v>
      </c>
      <c r="B148" s="22" t="s">
        <v>688</v>
      </c>
      <c r="C148" s="22" t="s">
        <v>689</v>
      </c>
      <c r="D148" s="22" t="s">
        <v>626</v>
      </c>
      <c r="E148" s="22" t="s">
        <v>690</v>
      </c>
      <c r="F148" s="23">
        <f t="shared" si="4"/>
        <v>115.156659697495</v>
      </c>
      <c r="G148" s="3">
        <v>38.589542595551997</v>
      </c>
      <c r="H148" s="3">
        <v>76.567117101942998</v>
      </c>
      <c r="I148" s="3">
        <v>54.232403248703001</v>
      </c>
      <c r="J148" s="3">
        <v>70.82458331929729</v>
      </c>
      <c r="K148" s="25">
        <v>0</v>
      </c>
      <c r="L148" s="24">
        <v>32.493336191571998</v>
      </c>
      <c r="M148" s="3">
        <v>6.0962064039800001</v>
      </c>
      <c r="N148" s="24" t="s">
        <v>41</v>
      </c>
      <c r="O148" s="24" t="s">
        <v>41</v>
      </c>
      <c r="P148" s="25" t="s">
        <v>41</v>
      </c>
      <c r="Q148" s="24">
        <v>59.994216842781995</v>
      </c>
      <c r="R148" s="3">
        <v>16.572900259160999</v>
      </c>
      <c r="S148" s="24" t="s">
        <v>41</v>
      </c>
      <c r="T148" s="24" t="s">
        <v>41</v>
      </c>
      <c r="U148" s="25" t="s">
        <v>41</v>
      </c>
      <c r="V148" s="24">
        <v>92.487553034353994</v>
      </c>
      <c r="W148" s="3">
        <v>22.669106663141001</v>
      </c>
      <c r="X148" s="24" t="s">
        <v>41</v>
      </c>
      <c r="Y148" s="24" t="s">
        <v>41</v>
      </c>
      <c r="Z148" s="25" t="s">
        <v>41</v>
      </c>
      <c r="AA148" s="26" t="s">
        <v>41</v>
      </c>
    </row>
    <row r="149" spans="1:27">
      <c r="A149" s="22" t="s">
        <v>44</v>
      </c>
      <c r="B149" s="22" t="s">
        <v>42</v>
      </c>
      <c r="C149" s="22" t="s">
        <v>43</v>
      </c>
      <c r="D149" s="22" t="s">
        <v>39</v>
      </c>
      <c r="E149" s="22" t="s">
        <v>44</v>
      </c>
      <c r="F149" s="23">
        <f t="shared" si="4"/>
        <v>3.5145005605650002</v>
      </c>
      <c r="G149" s="3">
        <v>0.60252745239200001</v>
      </c>
      <c r="H149" s="3">
        <v>2.911973108173</v>
      </c>
      <c r="I149" s="3">
        <v>-14.597697872583</v>
      </c>
      <c r="J149" s="3">
        <v>2.6935751250600251</v>
      </c>
      <c r="K149" s="25">
        <v>0.5</v>
      </c>
      <c r="L149" s="24" t="s">
        <v>41</v>
      </c>
      <c r="M149" s="3">
        <v>0.60252745239200001</v>
      </c>
      <c r="N149" s="24" t="s">
        <v>41</v>
      </c>
      <c r="O149" s="24" t="s">
        <v>41</v>
      </c>
      <c r="P149" s="25" t="s">
        <v>41</v>
      </c>
      <c r="Q149" s="24" t="s">
        <v>41</v>
      </c>
      <c r="R149" s="3">
        <v>2.911973108173</v>
      </c>
      <c r="S149" s="24" t="s">
        <v>41</v>
      </c>
      <c r="T149" s="24" t="s">
        <v>41</v>
      </c>
      <c r="U149" s="25" t="s">
        <v>41</v>
      </c>
      <c r="V149" s="24" t="s">
        <v>41</v>
      </c>
      <c r="W149" s="3">
        <v>3.5145005605650002</v>
      </c>
      <c r="X149" s="24" t="s">
        <v>41</v>
      </c>
      <c r="Y149" s="24" t="s">
        <v>41</v>
      </c>
      <c r="Z149" s="25" t="s">
        <v>41</v>
      </c>
      <c r="AA149" s="26" t="s">
        <v>41</v>
      </c>
    </row>
    <row r="150" spans="1:27">
      <c r="A150" s="22" t="s">
        <v>854</v>
      </c>
      <c r="B150" s="22" t="s">
        <v>852</v>
      </c>
      <c r="C150" s="22" t="s">
        <v>853</v>
      </c>
      <c r="D150" s="22" t="s">
        <v>39</v>
      </c>
      <c r="E150" s="22" t="s">
        <v>854</v>
      </c>
      <c r="F150" s="23">
        <f t="shared" si="4"/>
        <v>3.8944704538599999</v>
      </c>
      <c r="G150" s="3">
        <v>0.39942199968800002</v>
      </c>
      <c r="H150" s="3">
        <v>3.4950484541719997</v>
      </c>
      <c r="I150" s="3">
        <v>-20.426669961697002</v>
      </c>
      <c r="J150" s="3">
        <v>3.2329198201091001</v>
      </c>
      <c r="K150" s="25">
        <v>0.5</v>
      </c>
      <c r="L150" s="24" t="s">
        <v>41</v>
      </c>
      <c r="M150" s="3">
        <v>0.39942199968800002</v>
      </c>
      <c r="N150" s="24" t="s">
        <v>41</v>
      </c>
      <c r="O150" s="24" t="s">
        <v>41</v>
      </c>
      <c r="P150" s="25" t="s">
        <v>41</v>
      </c>
      <c r="Q150" s="24" t="s">
        <v>41</v>
      </c>
      <c r="R150" s="3">
        <v>3.4950484541719997</v>
      </c>
      <c r="S150" s="24" t="s">
        <v>41</v>
      </c>
      <c r="T150" s="24" t="s">
        <v>41</v>
      </c>
      <c r="U150" s="25" t="s">
        <v>41</v>
      </c>
      <c r="V150" s="24" t="s">
        <v>41</v>
      </c>
      <c r="W150" s="3">
        <v>3.8944704538599999</v>
      </c>
      <c r="X150" s="24" t="s">
        <v>41</v>
      </c>
      <c r="Y150" s="24" t="s">
        <v>41</v>
      </c>
      <c r="Z150" s="25" t="s">
        <v>41</v>
      </c>
      <c r="AA150" s="26" t="s">
        <v>41</v>
      </c>
    </row>
    <row r="151" spans="1:27">
      <c r="A151" s="22" t="s">
        <v>693</v>
      </c>
      <c r="B151" s="22" t="s">
        <v>691</v>
      </c>
      <c r="C151" s="22" t="s">
        <v>692</v>
      </c>
      <c r="D151" s="22" t="s">
        <v>626</v>
      </c>
      <c r="E151" s="22" t="s">
        <v>693</v>
      </c>
      <c r="F151" s="23">
        <f t="shared" si="4"/>
        <v>50.070859788871999</v>
      </c>
      <c r="G151" s="3">
        <v>13.019177869717</v>
      </c>
      <c r="H151" s="3">
        <v>37.051681919155001</v>
      </c>
      <c r="I151" s="3">
        <v>21.049306607585002</v>
      </c>
      <c r="J151" s="3">
        <v>34.272805775218373</v>
      </c>
      <c r="K151" s="25">
        <v>0</v>
      </c>
      <c r="L151" s="24">
        <v>11.75863302146</v>
      </c>
      <c r="M151" s="3">
        <v>1.2605448482570001</v>
      </c>
      <c r="N151" s="24" t="s">
        <v>41</v>
      </c>
      <c r="O151" s="24" t="s">
        <v>41</v>
      </c>
      <c r="P151" s="25" t="s">
        <v>41</v>
      </c>
      <c r="Q151" s="24">
        <v>28.312150740324</v>
      </c>
      <c r="R151" s="3">
        <v>8.7395311788309993</v>
      </c>
      <c r="S151" s="24" t="s">
        <v>41</v>
      </c>
      <c r="T151" s="24" t="s">
        <v>41</v>
      </c>
      <c r="U151" s="25" t="s">
        <v>41</v>
      </c>
      <c r="V151" s="24">
        <v>40.070783761784</v>
      </c>
      <c r="W151" s="3">
        <v>10.000076027087999</v>
      </c>
      <c r="X151" s="24" t="s">
        <v>41</v>
      </c>
      <c r="Y151" s="24" t="s">
        <v>41</v>
      </c>
      <c r="Z151" s="25" t="s">
        <v>41</v>
      </c>
      <c r="AA151" s="26" t="s">
        <v>41</v>
      </c>
    </row>
    <row r="152" spans="1:27">
      <c r="A152" s="22" t="s">
        <v>92</v>
      </c>
      <c r="B152" s="22" t="s">
        <v>90</v>
      </c>
      <c r="C152" s="22" t="s">
        <v>91</v>
      </c>
      <c r="D152" s="22" t="s">
        <v>39</v>
      </c>
      <c r="E152" s="22" t="s">
        <v>92</v>
      </c>
      <c r="F152" s="23">
        <f t="shared" si="4"/>
        <v>1.3727991750819999</v>
      </c>
      <c r="G152" s="3">
        <v>8.2144799771999996E-2</v>
      </c>
      <c r="H152" s="3">
        <v>1.2906543753099999</v>
      </c>
      <c r="I152" s="3">
        <v>-10.839179470153001</v>
      </c>
      <c r="J152" s="3">
        <v>1.19385529716175</v>
      </c>
      <c r="K152" s="25">
        <v>0.5</v>
      </c>
      <c r="L152" s="24" t="s">
        <v>41</v>
      </c>
      <c r="M152" s="3">
        <v>8.2144799771999996E-2</v>
      </c>
      <c r="N152" s="24" t="s">
        <v>41</v>
      </c>
      <c r="O152" s="24" t="s">
        <v>41</v>
      </c>
      <c r="P152" s="25" t="s">
        <v>41</v>
      </c>
      <c r="Q152" s="24" t="s">
        <v>41</v>
      </c>
      <c r="R152" s="3">
        <v>1.2906543753099999</v>
      </c>
      <c r="S152" s="24" t="s">
        <v>41</v>
      </c>
      <c r="T152" s="24" t="s">
        <v>41</v>
      </c>
      <c r="U152" s="25" t="s">
        <v>41</v>
      </c>
      <c r="V152" s="24" t="s">
        <v>41</v>
      </c>
      <c r="W152" s="3">
        <v>1.3727991750819999</v>
      </c>
      <c r="X152" s="24" t="s">
        <v>41</v>
      </c>
      <c r="Y152" s="24" t="s">
        <v>41</v>
      </c>
      <c r="Z152" s="25" t="s">
        <v>41</v>
      </c>
      <c r="AA152" s="26" t="s">
        <v>41</v>
      </c>
    </row>
    <row r="153" spans="1:27">
      <c r="A153" s="22" t="s">
        <v>827</v>
      </c>
      <c r="B153" s="22" t="s">
        <v>825</v>
      </c>
      <c r="C153" s="22" t="s">
        <v>826</v>
      </c>
      <c r="D153" s="22" t="s">
        <v>726</v>
      </c>
      <c r="E153" s="22" t="s">
        <v>827</v>
      </c>
      <c r="F153" s="23">
        <f t="shared" si="4"/>
        <v>40.392310435205999</v>
      </c>
      <c r="G153" s="3">
        <v>13.785538772345999</v>
      </c>
      <c r="H153" s="3">
        <v>26.606771662859998</v>
      </c>
      <c r="I153" s="3">
        <v>7.7510964710010004</v>
      </c>
      <c r="J153" s="3">
        <v>24.6112637881455</v>
      </c>
      <c r="K153" s="25">
        <v>0</v>
      </c>
      <c r="L153" s="24">
        <v>12.297587077676001</v>
      </c>
      <c r="M153" s="3">
        <v>1.4879516946700002</v>
      </c>
      <c r="N153" s="24" t="s">
        <v>41</v>
      </c>
      <c r="O153" s="24" t="s">
        <v>41</v>
      </c>
      <c r="P153" s="25" t="s">
        <v>41</v>
      </c>
      <c r="Q153" s="24">
        <v>22.402500741872998</v>
      </c>
      <c r="R153" s="3">
        <v>4.2042709209869997</v>
      </c>
      <c r="S153" s="24" t="s">
        <v>41</v>
      </c>
      <c r="T153" s="24" t="s">
        <v>41</v>
      </c>
      <c r="U153" s="25" t="s">
        <v>41</v>
      </c>
      <c r="V153" s="24">
        <v>34.700087819548997</v>
      </c>
      <c r="W153" s="3">
        <v>5.6922226156570002</v>
      </c>
      <c r="X153" s="24" t="s">
        <v>41</v>
      </c>
      <c r="Y153" s="24" t="s">
        <v>41</v>
      </c>
      <c r="Z153" s="25" t="s">
        <v>41</v>
      </c>
      <c r="AA153" s="26" t="s">
        <v>41</v>
      </c>
    </row>
    <row r="154" spans="1:27">
      <c r="A154" s="22" t="s">
        <v>1088</v>
      </c>
      <c r="B154" s="22" t="s">
        <v>1086</v>
      </c>
      <c r="C154" s="22" t="s">
        <v>1087</v>
      </c>
      <c r="D154" s="22" t="s">
        <v>39</v>
      </c>
      <c r="E154" s="22" t="s">
        <v>1088</v>
      </c>
      <c r="F154" s="23">
        <f t="shared" si="4"/>
        <v>5.6049058766739996</v>
      </c>
      <c r="G154" s="3">
        <v>2.0379817139680001</v>
      </c>
      <c r="H154" s="3">
        <v>3.566924162706</v>
      </c>
      <c r="I154" s="3">
        <v>-5.2432913706840001</v>
      </c>
      <c r="J154" s="3">
        <v>3.2994048505030498</v>
      </c>
      <c r="K154" s="25">
        <v>0.5</v>
      </c>
      <c r="L154" s="24" t="s">
        <v>41</v>
      </c>
      <c r="M154" s="3">
        <v>2.0379817139680001</v>
      </c>
      <c r="N154" s="24" t="s">
        <v>41</v>
      </c>
      <c r="O154" s="24" t="s">
        <v>41</v>
      </c>
      <c r="P154" s="25" t="s">
        <v>41</v>
      </c>
      <c r="Q154" s="24" t="s">
        <v>41</v>
      </c>
      <c r="R154" s="3">
        <v>3.566924162706</v>
      </c>
      <c r="S154" s="24" t="s">
        <v>41</v>
      </c>
      <c r="T154" s="24" t="s">
        <v>41</v>
      </c>
      <c r="U154" s="25" t="s">
        <v>41</v>
      </c>
      <c r="V154" s="24" t="s">
        <v>41</v>
      </c>
      <c r="W154" s="3">
        <v>5.6049058766739996</v>
      </c>
      <c r="X154" s="24" t="s">
        <v>41</v>
      </c>
      <c r="Y154" s="24" t="s">
        <v>41</v>
      </c>
      <c r="Z154" s="25" t="s">
        <v>41</v>
      </c>
      <c r="AA154" s="26" t="s">
        <v>41</v>
      </c>
    </row>
    <row r="155" spans="1:27">
      <c r="A155" s="22" t="s">
        <v>95</v>
      </c>
      <c r="B155" s="22" t="s">
        <v>93</v>
      </c>
      <c r="C155" s="22" t="s">
        <v>94</v>
      </c>
      <c r="D155" s="22" t="s">
        <v>39</v>
      </c>
      <c r="E155" s="22" t="s">
        <v>95</v>
      </c>
      <c r="F155" s="23">
        <f t="shared" si="4"/>
        <v>3.8975060461450002</v>
      </c>
      <c r="G155" s="3">
        <v>0.77108002859899993</v>
      </c>
      <c r="H155" s="3">
        <v>3.1264260175460001</v>
      </c>
      <c r="I155" s="3">
        <v>-9.1674020962850005</v>
      </c>
      <c r="J155" s="3">
        <v>2.8919440662300504</v>
      </c>
      <c r="K155" s="25">
        <v>0.5</v>
      </c>
      <c r="L155" s="24" t="s">
        <v>41</v>
      </c>
      <c r="M155" s="3">
        <v>0.77108002859899993</v>
      </c>
      <c r="N155" s="24" t="s">
        <v>41</v>
      </c>
      <c r="O155" s="24" t="s">
        <v>41</v>
      </c>
      <c r="P155" s="25" t="s">
        <v>41</v>
      </c>
      <c r="Q155" s="24" t="s">
        <v>41</v>
      </c>
      <c r="R155" s="3">
        <v>3.1264260175460001</v>
      </c>
      <c r="S155" s="24" t="s">
        <v>41</v>
      </c>
      <c r="T155" s="24" t="s">
        <v>41</v>
      </c>
      <c r="U155" s="25" t="s">
        <v>41</v>
      </c>
      <c r="V155" s="24" t="s">
        <v>41</v>
      </c>
      <c r="W155" s="3">
        <v>3.8975060461450002</v>
      </c>
      <c r="X155" s="24" t="s">
        <v>41</v>
      </c>
      <c r="Y155" s="24" t="s">
        <v>41</v>
      </c>
      <c r="Z155" s="25" t="s">
        <v>41</v>
      </c>
      <c r="AA155" s="26" t="s">
        <v>41</v>
      </c>
    </row>
    <row r="156" spans="1:27">
      <c r="A156" s="22" t="s">
        <v>696</v>
      </c>
      <c r="B156" s="22" t="s">
        <v>694</v>
      </c>
      <c r="C156" s="22" t="s">
        <v>695</v>
      </c>
      <c r="D156" s="22" t="s">
        <v>626</v>
      </c>
      <c r="E156" s="22" t="s">
        <v>696</v>
      </c>
      <c r="F156" s="23">
        <f t="shared" si="4"/>
        <v>44.555836617499999</v>
      </c>
      <c r="G156" s="3">
        <v>12.283528309599999</v>
      </c>
      <c r="H156" s="3">
        <v>32.272308307899998</v>
      </c>
      <c r="I156" s="3">
        <v>9.2318357646549991</v>
      </c>
      <c r="J156" s="3">
        <v>29.8518851848075</v>
      </c>
      <c r="K156" s="25">
        <v>0</v>
      </c>
      <c r="L156" s="24">
        <v>11.622009067165001</v>
      </c>
      <c r="M156" s="3">
        <v>0.66151924243500004</v>
      </c>
      <c r="N156" s="24" t="s">
        <v>41</v>
      </c>
      <c r="O156" s="24" t="s">
        <v>41</v>
      </c>
      <c r="P156" s="25" t="s">
        <v>41</v>
      </c>
      <c r="Q156" s="24">
        <v>26.156400850028998</v>
      </c>
      <c r="R156" s="3">
        <v>6.1159074578699997</v>
      </c>
      <c r="S156" s="24" t="s">
        <v>41</v>
      </c>
      <c r="T156" s="24" t="s">
        <v>41</v>
      </c>
      <c r="U156" s="25" t="s">
        <v>41</v>
      </c>
      <c r="V156" s="24">
        <v>37.778409917193997</v>
      </c>
      <c r="W156" s="3">
        <v>6.7774267003049999</v>
      </c>
      <c r="X156" s="24" t="s">
        <v>41</v>
      </c>
      <c r="Y156" s="24" t="s">
        <v>41</v>
      </c>
      <c r="Z156" s="25" t="s">
        <v>41</v>
      </c>
      <c r="AA156" s="26" t="s">
        <v>41</v>
      </c>
    </row>
    <row r="157" spans="1:27">
      <c r="A157" s="22" t="s">
        <v>1157</v>
      </c>
      <c r="B157" s="22" t="s">
        <v>1155</v>
      </c>
      <c r="C157" s="22" t="s">
        <v>1156</v>
      </c>
      <c r="D157" s="22" t="s">
        <v>512</v>
      </c>
      <c r="E157" s="22" t="s">
        <v>1157</v>
      </c>
      <c r="F157" s="23">
        <f t="shared" si="4"/>
        <v>8.4245643689329999</v>
      </c>
      <c r="G157" s="3">
        <v>3.1130079541170002</v>
      </c>
      <c r="H157" s="3">
        <v>5.3115564148159997</v>
      </c>
      <c r="I157" s="3">
        <v>3.1529267278240001</v>
      </c>
      <c r="J157" s="3">
        <v>4.9131896837048004</v>
      </c>
      <c r="K157" s="25">
        <v>0</v>
      </c>
      <c r="L157" s="24" t="s">
        <v>41</v>
      </c>
      <c r="M157" s="3" t="s">
        <v>41</v>
      </c>
      <c r="N157" s="24">
        <v>3.1130079541170002</v>
      </c>
      <c r="O157" s="24" t="s">
        <v>41</v>
      </c>
      <c r="P157" s="25" t="s">
        <v>41</v>
      </c>
      <c r="Q157" s="24" t="s">
        <v>41</v>
      </c>
      <c r="R157" s="3" t="s">
        <v>41</v>
      </c>
      <c r="S157" s="24">
        <v>5.3115564148159997</v>
      </c>
      <c r="T157" s="24" t="s">
        <v>41</v>
      </c>
      <c r="U157" s="25" t="s">
        <v>41</v>
      </c>
      <c r="V157" s="24" t="s">
        <v>41</v>
      </c>
      <c r="W157" s="3" t="s">
        <v>41</v>
      </c>
      <c r="X157" s="24">
        <v>8.4245643689329999</v>
      </c>
      <c r="Y157" s="24" t="s">
        <v>41</v>
      </c>
      <c r="Z157" s="25" t="s">
        <v>41</v>
      </c>
      <c r="AA157" s="26" t="s">
        <v>41</v>
      </c>
    </row>
    <row r="158" spans="1:27">
      <c r="A158" s="22" t="s">
        <v>980</v>
      </c>
      <c r="B158" s="22" t="s">
        <v>978</v>
      </c>
      <c r="C158" s="22" t="s">
        <v>979</v>
      </c>
      <c r="D158" s="22" t="s">
        <v>726</v>
      </c>
      <c r="E158" s="22" t="s">
        <v>980</v>
      </c>
      <c r="F158" s="23">
        <f t="shared" si="4"/>
        <v>40.574723520482003</v>
      </c>
      <c r="G158" s="3">
        <v>10.092475878644001</v>
      </c>
      <c r="H158" s="3">
        <v>30.482247641838001</v>
      </c>
      <c r="I158" s="3">
        <v>9.0110514063820002</v>
      </c>
      <c r="J158" s="3">
        <v>28.196079068700151</v>
      </c>
      <c r="K158" s="25">
        <v>0</v>
      </c>
      <c r="L158" s="24">
        <v>9.5422838873230003</v>
      </c>
      <c r="M158" s="3">
        <v>0.55019199132200003</v>
      </c>
      <c r="N158" s="24" t="s">
        <v>41</v>
      </c>
      <c r="O158" s="24" t="s">
        <v>41</v>
      </c>
      <c r="P158" s="25" t="s">
        <v>41</v>
      </c>
      <c r="Q158" s="24">
        <v>24.991368935623001</v>
      </c>
      <c r="R158" s="3">
        <v>5.4908787062139996</v>
      </c>
      <c r="S158" s="24" t="s">
        <v>41</v>
      </c>
      <c r="T158" s="24" t="s">
        <v>41</v>
      </c>
      <c r="U158" s="25" t="s">
        <v>41</v>
      </c>
      <c r="V158" s="24">
        <v>34.533652822946003</v>
      </c>
      <c r="W158" s="3">
        <v>6.041070697536</v>
      </c>
      <c r="X158" s="24" t="s">
        <v>41</v>
      </c>
      <c r="Y158" s="24" t="s">
        <v>41</v>
      </c>
      <c r="Z158" s="25" t="s">
        <v>41</v>
      </c>
      <c r="AA158" s="26" t="s">
        <v>41</v>
      </c>
    </row>
    <row r="159" spans="1:27">
      <c r="A159" s="22" t="s">
        <v>737</v>
      </c>
      <c r="B159" s="22" t="s">
        <v>735</v>
      </c>
      <c r="C159" s="22" t="s">
        <v>736</v>
      </c>
      <c r="D159" s="22" t="s">
        <v>730</v>
      </c>
      <c r="E159" s="22" t="s">
        <v>737</v>
      </c>
      <c r="F159" s="23">
        <f t="shared" si="4"/>
        <v>160.39283735864299</v>
      </c>
      <c r="G159" s="3">
        <v>44.534809034318002</v>
      </c>
      <c r="H159" s="3">
        <v>115.85802832432499</v>
      </c>
      <c r="I159" s="3">
        <v>69.530602902151003</v>
      </c>
      <c r="J159" s="3">
        <v>107.16867620000063</v>
      </c>
      <c r="K159" s="25">
        <v>0</v>
      </c>
      <c r="L159" s="24">
        <v>39.623619814301996</v>
      </c>
      <c r="M159" s="3" t="s">
        <v>41</v>
      </c>
      <c r="N159" s="24">
        <v>4.9111892200170004</v>
      </c>
      <c r="O159" s="24" t="s">
        <v>41</v>
      </c>
      <c r="P159" s="25" t="s">
        <v>41</v>
      </c>
      <c r="Q159" s="24">
        <v>106.87049834755901</v>
      </c>
      <c r="R159" s="3" t="s">
        <v>41</v>
      </c>
      <c r="S159" s="24">
        <v>8.987529976766</v>
      </c>
      <c r="T159" s="24" t="s">
        <v>41</v>
      </c>
      <c r="U159" s="25" t="s">
        <v>41</v>
      </c>
      <c r="V159" s="24">
        <v>146.494118161861</v>
      </c>
      <c r="W159" s="3" t="s">
        <v>41</v>
      </c>
      <c r="X159" s="24">
        <v>13.898719196783</v>
      </c>
      <c r="Y159" s="24" t="s">
        <v>41</v>
      </c>
      <c r="Z159" s="25" t="s">
        <v>41</v>
      </c>
      <c r="AA159" s="26" t="s">
        <v>41</v>
      </c>
    </row>
    <row r="160" spans="1:27">
      <c r="A160" s="22" t="s">
        <v>134</v>
      </c>
      <c r="B160" s="22" t="s">
        <v>132</v>
      </c>
      <c r="C160" s="22" t="s">
        <v>133</v>
      </c>
      <c r="D160" s="22" t="s">
        <v>39</v>
      </c>
      <c r="E160" s="22" t="s">
        <v>134</v>
      </c>
      <c r="F160" s="23">
        <f t="shared" si="4"/>
        <v>3.1558259142039997</v>
      </c>
      <c r="G160" s="3">
        <v>0.61311949449299996</v>
      </c>
      <c r="H160" s="3">
        <v>2.5427064197109996</v>
      </c>
      <c r="I160" s="3">
        <v>-14.599857993724999</v>
      </c>
      <c r="J160" s="3">
        <v>2.3520034382326749</v>
      </c>
      <c r="K160" s="25">
        <v>0.5</v>
      </c>
      <c r="L160" s="24" t="s">
        <v>41</v>
      </c>
      <c r="M160" s="3">
        <v>0.61311949449299996</v>
      </c>
      <c r="N160" s="24" t="s">
        <v>41</v>
      </c>
      <c r="O160" s="24" t="s">
        <v>41</v>
      </c>
      <c r="P160" s="25" t="s">
        <v>41</v>
      </c>
      <c r="Q160" s="24" t="s">
        <v>41</v>
      </c>
      <c r="R160" s="3">
        <v>2.5427064197109996</v>
      </c>
      <c r="S160" s="24" t="s">
        <v>41</v>
      </c>
      <c r="T160" s="24" t="s">
        <v>41</v>
      </c>
      <c r="U160" s="25" t="s">
        <v>41</v>
      </c>
      <c r="V160" s="24" t="s">
        <v>41</v>
      </c>
      <c r="W160" s="3">
        <v>3.1558259142039997</v>
      </c>
      <c r="X160" s="24" t="s">
        <v>41</v>
      </c>
      <c r="Y160" s="24" t="s">
        <v>41</v>
      </c>
      <c r="Z160" s="25" t="s">
        <v>41</v>
      </c>
      <c r="AA160" s="26" t="s">
        <v>41</v>
      </c>
    </row>
    <row r="161" spans="1:27">
      <c r="A161" s="22" t="s">
        <v>797</v>
      </c>
      <c r="B161" s="22" t="s">
        <v>795</v>
      </c>
      <c r="C161" s="22" t="s">
        <v>796</v>
      </c>
      <c r="D161" s="22" t="s">
        <v>39</v>
      </c>
      <c r="E161" s="22" t="s">
        <v>797</v>
      </c>
      <c r="F161" s="23">
        <f t="shared" si="4"/>
        <v>2.7912287940340006</v>
      </c>
      <c r="G161" s="3">
        <v>0.58009654309000003</v>
      </c>
      <c r="H161" s="3">
        <v>2.2111322509440003</v>
      </c>
      <c r="I161" s="3">
        <v>-7.6832118294980001</v>
      </c>
      <c r="J161" s="3">
        <v>2.0452973321232002</v>
      </c>
      <c r="K161" s="25">
        <v>0.5</v>
      </c>
      <c r="L161" s="24" t="s">
        <v>41</v>
      </c>
      <c r="M161" s="3">
        <v>0.58009654309000003</v>
      </c>
      <c r="N161" s="24" t="s">
        <v>41</v>
      </c>
      <c r="O161" s="24" t="s">
        <v>41</v>
      </c>
      <c r="P161" s="25" t="s">
        <v>41</v>
      </c>
      <c r="Q161" s="24" t="s">
        <v>41</v>
      </c>
      <c r="R161" s="3">
        <v>2.2111322509440003</v>
      </c>
      <c r="S161" s="24" t="s">
        <v>41</v>
      </c>
      <c r="T161" s="24" t="s">
        <v>41</v>
      </c>
      <c r="U161" s="25" t="s">
        <v>41</v>
      </c>
      <c r="V161" s="24" t="s">
        <v>41</v>
      </c>
      <c r="W161" s="3">
        <v>2.7912287940340006</v>
      </c>
      <c r="X161" s="24" t="s">
        <v>41</v>
      </c>
      <c r="Y161" s="24" t="s">
        <v>41</v>
      </c>
      <c r="Z161" s="25" t="s">
        <v>41</v>
      </c>
      <c r="AA161" s="26" t="s">
        <v>41</v>
      </c>
    </row>
    <row r="162" spans="1:27">
      <c r="A162" s="22" t="s">
        <v>699</v>
      </c>
      <c r="B162" s="22" t="s">
        <v>697</v>
      </c>
      <c r="C162" s="22" t="s">
        <v>698</v>
      </c>
      <c r="D162" s="22" t="s">
        <v>626</v>
      </c>
      <c r="E162" s="22" t="s">
        <v>699</v>
      </c>
      <c r="F162" s="23">
        <f t="shared" si="4"/>
        <v>63.611207187686006</v>
      </c>
      <c r="G162" s="3">
        <v>19.512819527924002</v>
      </c>
      <c r="H162" s="3">
        <v>44.098387659762004</v>
      </c>
      <c r="I162" s="3">
        <v>-51.412256719175005</v>
      </c>
      <c r="J162" s="3">
        <v>40.791008585279855</v>
      </c>
      <c r="K162" s="25">
        <v>0.5</v>
      </c>
      <c r="L162" s="24">
        <v>17.27802201211</v>
      </c>
      <c r="M162" s="3">
        <v>2.2347975158139999</v>
      </c>
      <c r="N162" s="24" t="s">
        <v>41</v>
      </c>
      <c r="O162" s="24" t="s">
        <v>41</v>
      </c>
      <c r="P162" s="25" t="s">
        <v>41</v>
      </c>
      <c r="Q162" s="24">
        <v>34.730223467521</v>
      </c>
      <c r="R162" s="3">
        <v>9.3681641922400001</v>
      </c>
      <c r="S162" s="24" t="s">
        <v>41</v>
      </c>
      <c r="T162" s="24" t="s">
        <v>41</v>
      </c>
      <c r="U162" s="25" t="s">
        <v>41</v>
      </c>
      <c r="V162" s="24">
        <v>52.008245479631</v>
      </c>
      <c r="W162" s="3">
        <v>11.602961708054</v>
      </c>
      <c r="X162" s="24" t="s">
        <v>41</v>
      </c>
      <c r="Y162" s="24" t="s">
        <v>41</v>
      </c>
      <c r="Z162" s="25" t="s">
        <v>41</v>
      </c>
      <c r="AA162" s="26" t="s">
        <v>41</v>
      </c>
    </row>
    <row r="163" spans="1:27">
      <c r="A163" s="22" t="s">
        <v>242</v>
      </c>
      <c r="B163" s="22" t="s">
        <v>240</v>
      </c>
      <c r="C163" s="22" t="s">
        <v>241</v>
      </c>
      <c r="D163" s="22" t="s">
        <v>39</v>
      </c>
      <c r="E163" s="22" t="s">
        <v>242</v>
      </c>
      <c r="F163" s="23">
        <f t="shared" si="4"/>
        <v>3.1808417539040001</v>
      </c>
      <c r="G163" s="3">
        <v>0.75392673008600009</v>
      </c>
      <c r="H163" s="3">
        <v>2.4269150238180002</v>
      </c>
      <c r="I163" s="3">
        <v>-9.0629747235060005</v>
      </c>
      <c r="J163" s="3">
        <v>2.2448963970316504</v>
      </c>
      <c r="K163" s="25">
        <v>0.5</v>
      </c>
      <c r="L163" s="24" t="s">
        <v>41</v>
      </c>
      <c r="M163" s="3">
        <v>0.75392673008600009</v>
      </c>
      <c r="N163" s="24" t="s">
        <v>41</v>
      </c>
      <c r="O163" s="24" t="s">
        <v>41</v>
      </c>
      <c r="P163" s="25" t="s">
        <v>41</v>
      </c>
      <c r="Q163" s="24" t="s">
        <v>41</v>
      </c>
      <c r="R163" s="3">
        <v>2.4269150238180002</v>
      </c>
      <c r="S163" s="24" t="s">
        <v>41</v>
      </c>
      <c r="T163" s="24" t="s">
        <v>41</v>
      </c>
      <c r="U163" s="25" t="s">
        <v>41</v>
      </c>
      <c r="V163" s="24" t="s">
        <v>41</v>
      </c>
      <c r="W163" s="3">
        <v>3.1808417539040001</v>
      </c>
      <c r="X163" s="24" t="s">
        <v>41</v>
      </c>
      <c r="Y163" s="24" t="s">
        <v>41</v>
      </c>
      <c r="Z163" s="25" t="s">
        <v>41</v>
      </c>
      <c r="AA163" s="26" t="s">
        <v>41</v>
      </c>
    </row>
    <row r="164" spans="1:27">
      <c r="A164" s="22" t="s">
        <v>503</v>
      </c>
      <c r="B164" s="22" t="s">
        <v>501</v>
      </c>
      <c r="C164" s="22" t="s">
        <v>502</v>
      </c>
      <c r="D164" s="22" t="s">
        <v>39</v>
      </c>
      <c r="E164" s="22" t="s">
        <v>503</v>
      </c>
      <c r="F164" s="23">
        <f t="shared" si="4"/>
        <v>2.0656644704909999</v>
      </c>
      <c r="G164" s="3">
        <v>0.14924126041300001</v>
      </c>
      <c r="H164" s="3">
        <v>1.9164232100780001</v>
      </c>
      <c r="I164" s="3">
        <v>-14.228100412031001</v>
      </c>
      <c r="J164" s="3">
        <v>1.77269146932215</v>
      </c>
      <c r="K164" s="25">
        <v>0.5</v>
      </c>
      <c r="L164" s="24" t="s">
        <v>41</v>
      </c>
      <c r="M164" s="3">
        <v>0.14924126041300001</v>
      </c>
      <c r="N164" s="24" t="s">
        <v>41</v>
      </c>
      <c r="O164" s="24" t="s">
        <v>41</v>
      </c>
      <c r="P164" s="25" t="s">
        <v>41</v>
      </c>
      <c r="Q164" s="24" t="s">
        <v>41</v>
      </c>
      <c r="R164" s="3">
        <v>1.9164232100780001</v>
      </c>
      <c r="S164" s="24" t="s">
        <v>41</v>
      </c>
      <c r="T164" s="24" t="s">
        <v>41</v>
      </c>
      <c r="U164" s="25" t="s">
        <v>41</v>
      </c>
      <c r="V164" s="24" t="s">
        <v>41</v>
      </c>
      <c r="W164" s="3">
        <v>2.0656644704909999</v>
      </c>
      <c r="X164" s="24" t="s">
        <v>41</v>
      </c>
      <c r="Y164" s="24" t="s">
        <v>41</v>
      </c>
      <c r="Z164" s="25" t="s">
        <v>41</v>
      </c>
      <c r="AA164" s="26" t="s">
        <v>41</v>
      </c>
    </row>
    <row r="165" spans="1:27">
      <c r="A165" s="22" t="s">
        <v>702</v>
      </c>
      <c r="B165" s="22" t="s">
        <v>700</v>
      </c>
      <c r="C165" s="22" t="s">
        <v>701</v>
      </c>
      <c r="D165" s="22" t="s">
        <v>626</v>
      </c>
      <c r="E165" s="22" t="s">
        <v>702</v>
      </c>
      <c r="F165" s="23">
        <f t="shared" si="4"/>
        <v>67.807943785009996</v>
      </c>
      <c r="G165" s="3">
        <v>21.767140853282001</v>
      </c>
      <c r="H165" s="3">
        <v>46.040802931727995</v>
      </c>
      <c r="I165" s="3">
        <v>-5.5616496479829998</v>
      </c>
      <c r="J165" s="3">
        <v>42.587742711848399</v>
      </c>
      <c r="K165" s="25">
        <v>0.107779</v>
      </c>
      <c r="L165" s="24">
        <v>18.764833469402998</v>
      </c>
      <c r="M165" s="3">
        <v>3.0023073838789998</v>
      </c>
      <c r="N165" s="24" t="s">
        <v>41</v>
      </c>
      <c r="O165" s="24" t="s">
        <v>41</v>
      </c>
      <c r="P165" s="25" t="s">
        <v>41</v>
      </c>
      <c r="Q165" s="24">
        <v>35.423172210735004</v>
      </c>
      <c r="R165" s="3">
        <v>10.617630720992</v>
      </c>
      <c r="S165" s="24" t="s">
        <v>41</v>
      </c>
      <c r="T165" s="24" t="s">
        <v>41</v>
      </c>
      <c r="U165" s="25" t="s">
        <v>41</v>
      </c>
      <c r="V165" s="24">
        <v>54.188005680138005</v>
      </c>
      <c r="W165" s="3">
        <v>13.619938104871</v>
      </c>
      <c r="X165" s="24" t="s">
        <v>41</v>
      </c>
      <c r="Y165" s="24" t="s">
        <v>41</v>
      </c>
      <c r="Z165" s="25" t="s">
        <v>41</v>
      </c>
      <c r="AA165" s="26" t="s">
        <v>41</v>
      </c>
    </row>
    <row r="166" spans="1:27">
      <c r="A166" s="22" t="s">
        <v>1112</v>
      </c>
      <c r="B166" s="22" t="s">
        <v>1110</v>
      </c>
      <c r="C166" s="22" t="s">
        <v>1111</v>
      </c>
      <c r="D166" s="22" t="s">
        <v>512</v>
      </c>
      <c r="E166" s="22" t="s">
        <v>1112</v>
      </c>
      <c r="F166" s="23">
        <f t="shared" si="4"/>
        <v>20.959723687846001</v>
      </c>
      <c r="G166" s="3">
        <v>9.0213085177250001</v>
      </c>
      <c r="H166" s="3">
        <v>11.938415170120999</v>
      </c>
      <c r="I166" s="3">
        <v>9.1264602289649996</v>
      </c>
      <c r="J166" s="3">
        <v>11.043034032361925</v>
      </c>
      <c r="K166" s="25">
        <v>0</v>
      </c>
      <c r="L166" s="24" t="s">
        <v>41</v>
      </c>
      <c r="M166" s="3" t="s">
        <v>41</v>
      </c>
      <c r="N166" s="24">
        <v>9.0213085177250001</v>
      </c>
      <c r="O166" s="24" t="s">
        <v>41</v>
      </c>
      <c r="P166" s="25" t="s">
        <v>41</v>
      </c>
      <c r="Q166" s="24" t="s">
        <v>41</v>
      </c>
      <c r="R166" s="3" t="s">
        <v>41</v>
      </c>
      <c r="S166" s="24">
        <v>11.938415170120999</v>
      </c>
      <c r="T166" s="24" t="s">
        <v>41</v>
      </c>
      <c r="U166" s="25" t="s">
        <v>41</v>
      </c>
      <c r="V166" s="24" t="s">
        <v>41</v>
      </c>
      <c r="W166" s="3" t="s">
        <v>41</v>
      </c>
      <c r="X166" s="24">
        <v>20.959723687846001</v>
      </c>
      <c r="Y166" s="24" t="s">
        <v>41</v>
      </c>
      <c r="Z166" s="25" t="s">
        <v>41</v>
      </c>
      <c r="AA166" s="26" t="s">
        <v>41</v>
      </c>
    </row>
    <row r="167" spans="1:27">
      <c r="A167" s="22" t="s">
        <v>953</v>
      </c>
      <c r="B167" s="22" t="s">
        <v>951</v>
      </c>
      <c r="C167" s="22" t="s">
        <v>952</v>
      </c>
      <c r="D167" s="22" t="s">
        <v>39</v>
      </c>
      <c r="E167" s="22" t="s">
        <v>953</v>
      </c>
      <c r="F167" s="23">
        <f t="shared" ref="F167:F170" si="5">IF(G167&lt;&gt;"",G167+H167,H167)</f>
        <v>5.4623083346449999</v>
      </c>
      <c r="G167" s="3">
        <v>1.181847212451</v>
      </c>
      <c r="H167" s="3">
        <v>4.2804611221939997</v>
      </c>
      <c r="I167" s="3">
        <v>-17.298781728781996</v>
      </c>
      <c r="J167" s="3">
        <v>3.95942653802945</v>
      </c>
      <c r="K167" s="25">
        <v>0.5</v>
      </c>
      <c r="L167" s="24" t="s">
        <v>41</v>
      </c>
      <c r="M167" s="3">
        <v>1.181847212451</v>
      </c>
      <c r="N167" s="24" t="s">
        <v>41</v>
      </c>
      <c r="O167" s="24" t="s">
        <v>41</v>
      </c>
      <c r="P167" s="25" t="s">
        <v>41</v>
      </c>
      <c r="Q167" s="24" t="s">
        <v>41</v>
      </c>
      <c r="R167" s="3">
        <v>4.2804611221939997</v>
      </c>
      <c r="S167" s="24" t="s">
        <v>41</v>
      </c>
      <c r="T167" s="24" t="s">
        <v>41</v>
      </c>
      <c r="U167" s="25" t="s">
        <v>41</v>
      </c>
      <c r="V167" s="24" t="s">
        <v>41</v>
      </c>
      <c r="W167" s="3">
        <v>5.4623083346449999</v>
      </c>
      <c r="X167" s="24" t="s">
        <v>41</v>
      </c>
      <c r="Y167" s="24" t="s">
        <v>41</v>
      </c>
      <c r="Z167" s="25" t="s">
        <v>41</v>
      </c>
      <c r="AA167" s="26" t="s">
        <v>41</v>
      </c>
    </row>
    <row r="168" spans="1:27">
      <c r="A168" s="22" t="s">
        <v>203</v>
      </c>
      <c r="B168" s="22" t="s">
        <v>201</v>
      </c>
      <c r="C168" s="22" t="s">
        <v>202</v>
      </c>
      <c r="D168" s="22" t="s">
        <v>39</v>
      </c>
      <c r="E168" s="22" t="s">
        <v>203</v>
      </c>
      <c r="F168" s="23">
        <f t="shared" si="5"/>
        <v>5.8436879332549996</v>
      </c>
      <c r="G168" s="3">
        <v>2.4810966710910001</v>
      </c>
      <c r="H168" s="3">
        <v>3.362591262164</v>
      </c>
      <c r="I168" s="3">
        <v>-3.8160139942870002</v>
      </c>
      <c r="J168" s="3">
        <v>3.1103969175017001</v>
      </c>
      <c r="K168" s="25">
        <v>0.5</v>
      </c>
      <c r="L168" s="24" t="s">
        <v>41</v>
      </c>
      <c r="M168" s="3">
        <v>2.4810966710910001</v>
      </c>
      <c r="N168" s="24" t="s">
        <v>41</v>
      </c>
      <c r="O168" s="24" t="s">
        <v>41</v>
      </c>
      <c r="P168" s="25" t="s">
        <v>41</v>
      </c>
      <c r="Q168" s="24" t="s">
        <v>41</v>
      </c>
      <c r="R168" s="3">
        <v>3.362591262164</v>
      </c>
      <c r="S168" s="24" t="s">
        <v>41</v>
      </c>
      <c r="T168" s="24" t="s">
        <v>41</v>
      </c>
      <c r="U168" s="25" t="s">
        <v>41</v>
      </c>
      <c r="V168" s="24" t="s">
        <v>41</v>
      </c>
      <c r="W168" s="3">
        <v>5.8436879332549996</v>
      </c>
      <c r="X168" s="24" t="s">
        <v>41</v>
      </c>
      <c r="Y168" s="24" t="s">
        <v>41</v>
      </c>
      <c r="Z168" s="25" t="s">
        <v>41</v>
      </c>
      <c r="AA168" s="26" t="s">
        <v>41</v>
      </c>
    </row>
    <row r="169" spans="1:27">
      <c r="A169" s="22" t="s">
        <v>425</v>
      </c>
      <c r="B169" s="22" t="s">
        <v>423</v>
      </c>
      <c r="C169" s="22" t="s">
        <v>424</v>
      </c>
      <c r="D169" s="22" t="s">
        <v>39</v>
      </c>
      <c r="E169" s="22" t="s">
        <v>425</v>
      </c>
      <c r="F169" s="23">
        <f t="shared" si="5"/>
        <v>4.5093541269130002</v>
      </c>
      <c r="G169" s="3">
        <v>0.44027596615699999</v>
      </c>
      <c r="H169" s="3">
        <v>4.0690781607559998</v>
      </c>
      <c r="I169" s="3">
        <v>-15.959147145059999</v>
      </c>
      <c r="J169" s="3">
        <v>3.7638972986993005</v>
      </c>
      <c r="K169" s="25">
        <v>0.5</v>
      </c>
      <c r="L169" s="24" t="s">
        <v>41</v>
      </c>
      <c r="M169" s="3">
        <v>0.44027596615699999</v>
      </c>
      <c r="N169" s="24" t="s">
        <v>41</v>
      </c>
      <c r="O169" s="24" t="s">
        <v>41</v>
      </c>
      <c r="P169" s="25" t="s">
        <v>41</v>
      </c>
      <c r="Q169" s="24" t="s">
        <v>41</v>
      </c>
      <c r="R169" s="3">
        <v>4.0690781607559998</v>
      </c>
      <c r="S169" s="24" t="s">
        <v>41</v>
      </c>
      <c r="T169" s="24" t="s">
        <v>41</v>
      </c>
      <c r="U169" s="25" t="s">
        <v>41</v>
      </c>
      <c r="V169" s="24" t="s">
        <v>41</v>
      </c>
      <c r="W169" s="3">
        <v>4.5093541269130002</v>
      </c>
      <c r="X169" s="24" t="s">
        <v>41</v>
      </c>
      <c r="Y169" s="24" t="s">
        <v>41</v>
      </c>
      <c r="Z169" s="25" t="s">
        <v>41</v>
      </c>
      <c r="AA169" s="26" t="s">
        <v>41</v>
      </c>
    </row>
    <row r="170" spans="1:27">
      <c r="A170" s="22" t="s">
        <v>812</v>
      </c>
      <c r="B170" s="22" t="s">
        <v>810</v>
      </c>
      <c r="C170" s="22" t="s">
        <v>811</v>
      </c>
      <c r="D170" s="22" t="s">
        <v>726</v>
      </c>
      <c r="E170" s="22" t="s">
        <v>812</v>
      </c>
      <c r="F170" s="23">
        <f t="shared" si="5"/>
        <v>43.321237253768004</v>
      </c>
      <c r="G170" s="3">
        <v>12.718346481455001</v>
      </c>
      <c r="H170" s="3">
        <v>30.602890772313</v>
      </c>
      <c r="I170" s="3">
        <v>12.365366184576999</v>
      </c>
      <c r="J170" s="3">
        <v>28.307673964389526</v>
      </c>
      <c r="K170" s="25">
        <v>0</v>
      </c>
      <c r="L170" s="24">
        <v>10.646690089510999</v>
      </c>
      <c r="M170" s="3">
        <v>0.90048724985299999</v>
      </c>
      <c r="N170" s="24">
        <v>1.1711691420899999</v>
      </c>
      <c r="O170" s="24" t="s">
        <v>41</v>
      </c>
      <c r="P170" s="25" t="s">
        <v>41</v>
      </c>
      <c r="Q170" s="24">
        <v>24.834930869232</v>
      </c>
      <c r="R170" s="3">
        <v>4.0403995750020005</v>
      </c>
      <c r="S170" s="24">
        <v>1.7275603280790002</v>
      </c>
      <c r="T170" s="24" t="s">
        <v>41</v>
      </c>
      <c r="U170" s="25" t="s">
        <v>41</v>
      </c>
      <c r="V170" s="24">
        <v>35.481620958743001</v>
      </c>
      <c r="W170" s="3">
        <v>4.9408868248550002</v>
      </c>
      <c r="X170" s="24">
        <v>2.8987294701690001</v>
      </c>
      <c r="Y170" s="24" t="s">
        <v>41</v>
      </c>
      <c r="Z170" s="25" t="s">
        <v>41</v>
      </c>
      <c r="AA170" s="26" t="s">
        <v>41</v>
      </c>
    </row>
    <row r="171" spans="1:27">
      <c r="A171" s="22" t="s">
        <v>727</v>
      </c>
      <c r="B171" s="22" t="s">
        <v>724</v>
      </c>
      <c r="C171" s="22" t="s">
        <v>725</v>
      </c>
      <c r="D171" s="22" t="s">
        <v>726</v>
      </c>
      <c r="E171" s="22" t="s">
        <v>727</v>
      </c>
      <c r="F171" s="23">
        <v>3.286043107872</v>
      </c>
      <c r="G171" s="3">
        <v>1.862447080678</v>
      </c>
      <c r="H171" s="3">
        <v>1.423596027194</v>
      </c>
      <c r="I171" s="3">
        <v>0.54762441573500009</v>
      </c>
      <c r="J171" s="3">
        <v>1.3168263251544501</v>
      </c>
      <c r="K171" s="25">
        <v>0</v>
      </c>
      <c r="L171" s="24" t="s">
        <v>41</v>
      </c>
      <c r="M171" s="3" t="s">
        <v>41</v>
      </c>
      <c r="N171" s="24" t="s">
        <v>41</v>
      </c>
      <c r="O171" s="24" t="s">
        <v>41</v>
      </c>
      <c r="P171" s="25" t="s">
        <v>41</v>
      </c>
      <c r="Q171" s="24" t="s">
        <v>41</v>
      </c>
      <c r="R171" s="3" t="s">
        <v>41</v>
      </c>
      <c r="S171" s="24" t="s">
        <v>41</v>
      </c>
      <c r="T171" s="24" t="s">
        <v>41</v>
      </c>
      <c r="U171" s="25" t="s">
        <v>41</v>
      </c>
      <c r="V171" s="24" t="s">
        <v>41</v>
      </c>
      <c r="W171" s="3" t="s">
        <v>41</v>
      </c>
      <c r="X171" s="24" t="s">
        <v>41</v>
      </c>
      <c r="Y171" s="24" t="s">
        <v>41</v>
      </c>
      <c r="Z171" s="25" t="s">
        <v>41</v>
      </c>
      <c r="AA171" s="26" t="s">
        <v>41</v>
      </c>
    </row>
    <row r="172" spans="1:27">
      <c r="A172" s="22" t="s">
        <v>642</v>
      </c>
      <c r="B172" s="22" t="s">
        <v>640</v>
      </c>
      <c r="C172" s="22" t="s">
        <v>641</v>
      </c>
      <c r="D172" s="22" t="s">
        <v>626</v>
      </c>
      <c r="E172" s="22" t="s">
        <v>642</v>
      </c>
      <c r="F172" s="23">
        <f t="shared" ref="F172:F235" si="6">IF(G172&lt;&gt;"",G172+H172,H172)</f>
        <v>120.43428252387201</v>
      </c>
      <c r="G172" s="3">
        <v>40.818496737525003</v>
      </c>
      <c r="H172" s="3">
        <v>79.615785786347004</v>
      </c>
      <c r="I172" s="3">
        <v>2.637382164895</v>
      </c>
      <c r="J172" s="3">
        <v>73.644601852370982</v>
      </c>
      <c r="K172" s="25">
        <v>0</v>
      </c>
      <c r="L172" s="24">
        <v>33.239933912025002</v>
      </c>
      <c r="M172" s="3">
        <v>7.5785628255000006</v>
      </c>
      <c r="N172" s="24" t="s">
        <v>41</v>
      </c>
      <c r="O172" s="24" t="s">
        <v>41</v>
      </c>
      <c r="P172" s="25" t="s">
        <v>41</v>
      </c>
      <c r="Q172" s="24">
        <v>59.403233457884994</v>
      </c>
      <c r="R172" s="3">
        <v>20.212552328461999</v>
      </c>
      <c r="S172" s="24" t="s">
        <v>41</v>
      </c>
      <c r="T172" s="24" t="s">
        <v>41</v>
      </c>
      <c r="U172" s="25" t="s">
        <v>41</v>
      </c>
      <c r="V172" s="24">
        <v>92.643167369910003</v>
      </c>
      <c r="W172" s="3">
        <v>27.791115153962</v>
      </c>
      <c r="X172" s="24" t="s">
        <v>41</v>
      </c>
      <c r="Y172" s="24" t="s">
        <v>41</v>
      </c>
      <c r="Z172" s="25" t="s">
        <v>41</v>
      </c>
      <c r="AA172" s="26" t="s">
        <v>41</v>
      </c>
    </row>
    <row r="173" spans="1:27">
      <c r="A173" s="22" t="s">
        <v>645</v>
      </c>
      <c r="B173" s="22" t="s">
        <v>643</v>
      </c>
      <c r="C173" s="22" t="s">
        <v>644</v>
      </c>
      <c r="D173" s="22" t="s">
        <v>626</v>
      </c>
      <c r="E173" s="22" t="s">
        <v>645</v>
      </c>
      <c r="F173" s="23">
        <f t="shared" si="6"/>
        <v>71.553519844985999</v>
      </c>
      <c r="G173" s="3">
        <v>22.31103930902</v>
      </c>
      <c r="H173" s="3">
        <v>49.242480535966003</v>
      </c>
      <c r="I173" s="3">
        <v>-50.039253760302998</v>
      </c>
      <c r="J173" s="3">
        <v>45.549294495768557</v>
      </c>
      <c r="K173" s="25">
        <v>0.5</v>
      </c>
      <c r="L173" s="24">
        <v>14.995528304266001</v>
      </c>
      <c r="M173" s="3">
        <v>7.3155110047530005</v>
      </c>
      <c r="N173" s="24" t="s">
        <v>41</v>
      </c>
      <c r="O173" s="24" t="s">
        <v>41</v>
      </c>
      <c r="P173" s="25" t="s">
        <v>41</v>
      </c>
      <c r="Q173" s="24">
        <v>27.392814390571999</v>
      </c>
      <c r="R173" s="3">
        <v>21.849666145394</v>
      </c>
      <c r="S173" s="24" t="s">
        <v>41</v>
      </c>
      <c r="T173" s="24" t="s">
        <v>41</v>
      </c>
      <c r="U173" s="25" t="s">
        <v>41</v>
      </c>
      <c r="V173" s="24">
        <v>42.388342694838002</v>
      </c>
      <c r="W173" s="3">
        <v>29.165177150147002</v>
      </c>
      <c r="X173" s="24" t="s">
        <v>41</v>
      </c>
      <c r="Y173" s="24" t="s">
        <v>41</v>
      </c>
      <c r="Z173" s="25" t="s">
        <v>41</v>
      </c>
      <c r="AA173" s="26" t="s">
        <v>41</v>
      </c>
    </row>
    <row r="174" spans="1:27">
      <c r="A174" s="22" t="s">
        <v>1013</v>
      </c>
      <c r="B174" s="22" t="s">
        <v>1011</v>
      </c>
      <c r="C174" s="22" t="s">
        <v>1012</v>
      </c>
      <c r="D174" s="22" t="s">
        <v>730</v>
      </c>
      <c r="E174" s="22" t="s">
        <v>1013</v>
      </c>
      <c r="F174" s="23">
        <f t="shared" si="6"/>
        <v>241.94763901388399</v>
      </c>
      <c r="G174" s="3">
        <v>66.475798552154998</v>
      </c>
      <c r="H174" s="3">
        <v>175.47184046172899</v>
      </c>
      <c r="I174" s="3">
        <v>128.86376387804398</v>
      </c>
      <c r="J174" s="3">
        <v>162.31145242709931</v>
      </c>
      <c r="K174" s="25">
        <v>0</v>
      </c>
      <c r="L174" s="24">
        <v>66.475798552154998</v>
      </c>
      <c r="M174" s="3" t="s">
        <v>41</v>
      </c>
      <c r="N174" s="24" t="s">
        <v>41</v>
      </c>
      <c r="O174" s="24" t="s">
        <v>41</v>
      </c>
      <c r="P174" s="25" t="s">
        <v>41</v>
      </c>
      <c r="Q174" s="24">
        <v>175.47184046172899</v>
      </c>
      <c r="R174" s="3" t="s">
        <v>41</v>
      </c>
      <c r="S174" s="24" t="s">
        <v>41</v>
      </c>
      <c r="T174" s="24" t="s">
        <v>41</v>
      </c>
      <c r="U174" s="25" t="s">
        <v>41</v>
      </c>
      <c r="V174" s="24">
        <v>241.94763901388399</v>
      </c>
      <c r="W174" s="3" t="s">
        <v>41</v>
      </c>
      <c r="X174" s="24" t="s">
        <v>41</v>
      </c>
      <c r="Y174" s="24" t="s">
        <v>41</v>
      </c>
      <c r="Z174" s="25" t="s">
        <v>41</v>
      </c>
      <c r="AA174" s="26" t="s">
        <v>41</v>
      </c>
    </row>
    <row r="175" spans="1:27">
      <c r="A175" s="22" t="s">
        <v>1163</v>
      </c>
      <c r="B175" s="22" t="s">
        <v>1161</v>
      </c>
      <c r="C175" s="22" t="s">
        <v>1162</v>
      </c>
      <c r="D175" s="22" t="s">
        <v>512</v>
      </c>
      <c r="E175" s="22" t="s">
        <v>1163</v>
      </c>
      <c r="F175" s="23">
        <f t="shared" si="6"/>
        <v>22.781517798620001</v>
      </c>
      <c r="G175" s="3">
        <v>8.86396588699</v>
      </c>
      <c r="H175" s="3">
        <v>13.917551911630001</v>
      </c>
      <c r="I175" s="3">
        <v>7.9107583509500001</v>
      </c>
      <c r="J175" s="3">
        <v>12.873735518257751</v>
      </c>
      <c r="K175" s="25">
        <v>0</v>
      </c>
      <c r="L175" s="24" t="s">
        <v>41</v>
      </c>
      <c r="M175" s="3" t="s">
        <v>41</v>
      </c>
      <c r="N175" s="24">
        <v>8.86396588699</v>
      </c>
      <c r="O175" s="24" t="s">
        <v>41</v>
      </c>
      <c r="P175" s="25" t="s">
        <v>41</v>
      </c>
      <c r="Q175" s="24" t="s">
        <v>41</v>
      </c>
      <c r="R175" s="3" t="s">
        <v>41</v>
      </c>
      <c r="S175" s="24">
        <v>13.917551911630001</v>
      </c>
      <c r="T175" s="24" t="s">
        <v>41</v>
      </c>
      <c r="U175" s="25" t="s">
        <v>41</v>
      </c>
      <c r="V175" s="24" t="s">
        <v>41</v>
      </c>
      <c r="W175" s="3" t="s">
        <v>41</v>
      </c>
      <c r="X175" s="24">
        <v>22.781517798620001</v>
      </c>
      <c r="Y175" s="24" t="s">
        <v>41</v>
      </c>
      <c r="Z175" s="25" t="s">
        <v>41</v>
      </c>
      <c r="AA175" s="26" t="s">
        <v>41</v>
      </c>
    </row>
    <row r="176" spans="1:27">
      <c r="A176" s="22" t="s">
        <v>311</v>
      </c>
      <c r="B176" s="22" t="s">
        <v>309</v>
      </c>
      <c r="C176" s="22" t="s">
        <v>310</v>
      </c>
      <c r="D176" s="22" t="s">
        <v>39</v>
      </c>
      <c r="E176" s="22" t="s">
        <v>311</v>
      </c>
      <c r="F176" s="23">
        <f t="shared" si="6"/>
        <v>2.9030404319220002</v>
      </c>
      <c r="G176" s="3">
        <v>0.54564173844200003</v>
      </c>
      <c r="H176" s="3">
        <v>2.35739869348</v>
      </c>
      <c r="I176" s="3">
        <v>-7.8672451454200001</v>
      </c>
      <c r="J176" s="3">
        <v>2.1805937914689997</v>
      </c>
      <c r="K176" s="25">
        <v>0.5</v>
      </c>
      <c r="L176" s="24" t="s">
        <v>41</v>
      </c>
      <c r="M176" s="3">
        <v>0.54564173844200003</v>
      </c>
      <c r="N176" s="24" t="s">
        <v>41</v>
      </c>
      <c r="O176" s="24" t="s">
        <v>41</v>
      </c>
      <c r="P176" s="25" t="s">
        <v>41</v>
      </c>
      <c r="Q176" s="24" t="s">
        <v>41</v>
      </c>
      <c r="R176" s="3">
        <v>2.35739869348</v>
      </c>
      <c r="S176" s="24" t="s">
        <v>41</v>
      </c>
      <c r="T176" s="24" t="s">
        <v>41</v>
      </c>
      <c r="U176" s="25" t="s">
        <v>41</v>
      </c>
      <c r="V176" s="24" t="s">
        <v>41</v>
      </c>
      <c r="W176" s="3">
        <v>2.9030404319220002</v>
      </c>
      <c r="X176" s="24" t="s">
        <v>41</v>
      </c>
      <c r="Y176" s="24" t="s">
        <v>41</v>
      </c>
      <c r="Z176" s="25" t="s">
        <v>41</v>
      </c>
      <c r="AA176" s="26" t="s">
        <v>41</v>
      </c>
    </row>
    <row r="177" spans="1:27">
      <c r="A177" s="22" t="s">
        <v>296</v>
      </c>
      <c r="B177" s="22" t="s">
        <v>294</v>
      </c>
      <c r="C177" s="22" t="s">
        <v>295</v>
      </c>
      <c r="D177" s="22" t="s">
        <v>39</v>
      </c>
      <c r="E177" s="22" t="s">
        <v>296</v>
      </c>
      <c r="F177" s="23">
        <f t="shared" si="6"/>
        <v>6.9859455316350001</v>
      </c>
      <c r="G177" s="3">
        <v>1.857866915417</v>
      </c>
      <c r="H177" s="3">
        <v>5.1280786162179997</v>
      </c>
      <c r="I177" s="3">
        <v>-10.452245723763001</v>
      </c>
      <c r="J177" s="3">
        <v>4.74347272000165</v>
      </c>
      <c r="K177" s="25">
        <v>0.5</v>
      </c>
      <c r="L177" s="24" t="s">
        <v>41</v>
      </c>
      <c r="M177" s="3">
        <v>1.857866915417</v>
      </c>
      <c r="N177" s="24" t="s">
        <v>41</v>
      </c>
      <c r="O177" s="24" t="s">
        <v>41</v>
      </c>
      <c r="P177" s="25" t="s">
        <v>41</v>
      </c>
      <c r="Q177" s="24" t="s">
        <v>41</v>
      </c>
      <c r="R177" s="3">
        <v>5.1280786162179997</v>
      </c>
      <c r="S177" s="24" t="s">
        <v>41</v>
      </c>
      <c r="T177" s="24" t="s">
        <v>41</v>
      </c>
      <c r="U177" s="25" t="s">
        <v>41</v>
      </c>
      <c r="V177" s="24" t="s">
        <v>41</v>
      </c>
      <c r="W177" s="3">
        <v>6.9859455316350001</v>
      </c>
      <c r="X177" s="24" t="s">
        <v>41</v>
      </c>
      <c r="Y177" s="24" t="s">
        <v>41</v>
      </c>
      <c r="Z177" s="25" t="s">
        <v>41</v>
      </c>
      <c r="AA177" s="26" t="s">
        <v>41</v>
      </c>
    </row>
    <row r="178" spans="1:27">
      <c r="A178" s="22" t="s">
        <v>845</v>
      </c>
      <c r="B178" s="22" t="s">
        <v>843</v>
      </c>
      <c r="C178" s="22" t="s">
        <v>844</v>
      </c>
      <c r="D178" s="22" t="s">
        <v>726</v>
      </c>
      <c r="E178" s="22" t="s">
        <v>845</v>
      </c>
      <c r="F178" s="23">
        <f t="shared" si="6"/>
        <v>115.73061938712999</v>
      </c>
      <c r="G178" s="3">
        <v>39.544299912904002</v>
      </c>
      <c r="H178" s="3">
        <v>76.186319474225996</v>
      </c>
      <c r="I178" s="3">
        <v>38.163479730902999</v>
      </c>
      <c r="J178" s="3">
        <v>70.47234551365905</v>
      </c>
      <c r="K178" s="25">
        <v>0</v>
      </c>
      <c r="L178" s="24">
        <v>35.450617993624</v>
      </c>
      <c r="M178" s="3">
        <v>4.0936819192799998</v>
      </c>
      <c r="N178" s="24" t="s">
        <v>41</v>
      </c>
      <c r="O178" s="24" t="s">
        <v>41</v>
      </c>
      <c r="P178" s="25" t="s">
        <v>41</v>
      </c>
      <c r="Q178" s="24">
        <v>64.646906289263001</v>
      </c>
      <c r="R178" s="3">
        <v>11.539413184962999</v>
      </c>
      <c r="S178" s="24" t="s">
        <v>41</v>
      </c>
      <c r="T178" s="24" t="s">
        <v>41</v>
      </c>
      <c r="U178" s="25" t="s">
        <v>41</v>
      </c>
      <c r="V178" s="24">
        <v>100.09752428288701</v>
      </c>
      <c r="W178" s="3">
        <v>15.633095104242999</v>
      </c>
      <c r="X178" s="24" t="s">
        <v>41</v>
      </c>
      <c r="Y178" s="24" t="s">
        <v>41</v>
      </c>
      <c r="Z178" s="25" t="s">
        <v>41</v>
      </c>
      <c r="AA178" s="26" t="s">
        <v>41</v>
      </c>
    </row>
    <row r="179" spans="1:27">
      <c r="A179" s="22" t="s">
        <v>705</v>
      </c>
      <c r="B179" s="22" t="s">
        <v>703</v>
      </c>
      <c r="C179" s="22" t="s">
        <v>704</v>
      </c>
      <c r="D179" s="22" t="s">
        <v>626</v>
      </c>
      <c r="E179" s="22" t="s">
        <v>705</v>
      </c>
      <c r="F179" s="23">
        <f t="shared" si="6"/>
        <v>26.127741201184001</v>
      </c>
      <c r="G179" s="3">
        <v>5.5219531121690002</v>
      </c>
      <c r="H179" s="3">
        <v>20.605788089015</v>
      </c>
      <c r="I179" s="3">
        <v>-4.1474852805360003</v>
      </c>
      <c r="J179" s="3">
        <v>19.060353982338874</v>
      </c>
      <c r="K179" s="25">
        <v>0.16755300000000001</v>
      </c>
      <c r="L179" s="24">
        <v>5.4987628345050004</v>
      </c>
      <c r="M179" s="3">
        <v>2.3190277664E-2</v>
      </c>
      <c r="N179" s="24" t="s">
        <v>41</v>
      </c>
      <c r="O179" s="24" t="s">
        <v>41</v>
      </c>
      <c r="P179" s="25" t="s">
        <v>41</v>
      </c>
      <c r="Q179" s="24">
        <v>14.701624159848</v>
      </c>
      <c r="R179" s="3">
        <v>5.9041639291669998</v>
      </c>
      <c r="S179" s="24" t="s">
        <v>41</v>
      </c>
      <c r="T179" s="24" t="s">
        <v>41</v>
      </c>
      <c r="U179" s="25" t="s">
        <v>41</v>
      </c>
      <c r="V179" s="24">
        <v>20.200386994353</v>
      </c>
      <c r="W179" s="3">
        <v>5.9273542068309997</v>
      </c>
      <c r="X179" s="24" t="s">
        <v>41</v>
      </c>
      <c r="Y179" s="24" t="s">
        <v>41</v>
      </c>
      <c r="Z179" s="25" t="s">
        <v>41</v>
      </c>
      <c r="AA179" s="26" t="s">
        <v>41</v>
      </c>
    </row>
    <row r="180" spans="1:27">
      <c r="A180" s="22" t="s">
        <v>617</v>
      </c>
      <c r="B180" s="22" t="s">
        <v>615</v>
      </c>
      <c r="C180" s="22" t="s">
        <v>616</v>
      </c>
      <c r="D180" s="22" t="s">
        <v>531</v>
      </c>
      <c r="E180" s="22" t="s">
        <v>617</v>
      </c>
      <c r="F180" s="23">
        <f t="shared" si="6"/>
        <v>109.974257047349</v>
      </c>
      <c r="G180" s="3">
        <v>32.763321921176001</v>
      </c>
      <c r="H180" s="3">
        <v>77.210935126172998</v>
      </c>
      <c r="I180" s="3">
        <v>26.676438027846999</v>
      </c>
      <c r="J180" s="3">
        <v>71.420114991710037</v>
      </c>
      <c r="K180" s="25">
        <v>0</v>
      </c>
      <c r="L180" s="24">
        <v>29.793494298849001</v>
      </c>
      <c r="M180" s="3">
        <v>2.9698276223269997</v>
      </c>
      <c r="N180" s="24" t="s">
        <v>41</v>
      </c>
      <c r="O180" s="24" t="s">
        <v>41</v>
      </c>
      <c r="P180" s="25" t="s">
        <v>41</v>
      </c>
      <c r="Q180" s="24">
        <v>65.498112849417993</v>
      </c>
      <c r="R180" s="3">
        <v>11.712822276755</v>
      </c>
      <c r="S180" s="24" t="s">
        <v>41</v>
      </c>
      <c r="T180" s="24" t="s">
        <v>41</v>
      </c>
      <c r="U180" s="25" t="s">
        <v>41</v>
      </c>
      <c r="V180" s="24">
        <v>95.291607148266991</v>
      </c>
      <c r="W180" s="3">
        <v>14.682649899082</v>
      </c>
      <c r="X180" s="24" t="s">
        <v>41</v>
      </c>
      <c r="Y180" s="24" t="s">
        <v>41</v>
      </c>
      <c r="Z180" s="25" t="s">
        <v>41</v>
      </c>
      <c r="AA180" s="26" t="s">
        <v>41</v>
      </c>
    </row>
    <row r="181" spans="1:27">
      <c r="A181" s="22" t="s">
        <v>562</v>
      </c>
      <c r="B181" s="22" t="s">
        <v>560</v>
      </c>
      <c r="C181" s="22" t="s">
        <v>561</v>
      </c>
      <c r="D181" s="22" t="s">
        <v>531</v>
      </c>
      <c r="E181" s="22" t="s">
        <v>562</v>
      </c>
      <c r="F181" s="23">
        <f t="shared" si="6"/>
        <v>91.092545420069996</v>
      </c>
      <c r="G181" s="3">
        <v>32.830854702707995</v>
      </c>
      <c r="H181" s="3">
        <v>58.261690717362001</v>
      </c>
      <c r="I181" s="3">
        <v>38.006038521860006</v>
      </c>
      <c r="J181" s="3">
        <v>53.892063913559852</v>
      </c>
      <c r="K181" s="25">
        <v>0</v>
      </c>
      <c r="L181" s="24">
        <v>30.036416772858999</v>
      </c>
      <c r="M181" s="3">
        <v>2.7944379298490003</v>
      </c>
      <c r="N181" s="24" t="s">
        <v>41</v>
      </c>
      <c r="O181" s="24" t="s">
        <v>41</v>
      </c>
      <c r="P181" s="25" t="s">
        <v>41</v>
      </c>
      <c r="Q181" s="24">
        <v>51.248801749563</v>
      </c>
      <c r="R181" s="3">
        <v>7.0128889677990003</v>
      </c>
      <c r="S181" s="24" t="s">
        <v>41</v>
      </c>
      <c r="T181" s="24" t="s">
        <v>41</v>
      </c>
      <c r="U181" s="25" t="s">
        <v>41</v>
      </c>
      <c r="V181" s="24">
        <v>81.285218522421999</v>
      </c>
      <c r="W181" s="3">
        <v>9.8073268976480001</v>
      </c>
      <c r="X181" s="24" t="s">
        <v>41</v>
      </c>
      <c r="Y181" s="24" t="s">
        <v>41</v>
      </c>
      <c r="Z181" s="25" t="s">
        <v>41</v>
      </c>
      <c r="AA181" s="26" t="s">
        <v>41</v>
      </c>
    </row>
    <row r="182" spans="1:27">
      <c r="A182" s="22" t="s">
        <v>648</v>
      </c>
      <c r="B182" s="22" t="s">
        <v>646</v>
      </c>
      <c r="C182" s="22" t="s">
        <v>647</v>
      </c>
      <c r="D182" s="22" t="s">
        <v>626</v>
      </c>
      <c r="E182" s="22" t="s">
        <v>648</v>
      </c>
      <c r="F182" s="23">
        <f t="shared" si="6"/>
        <v>157.707823394998</v>
      </c>
      <c r="G182" s="3">
        <v>53.555554347433997</v>
      </c>
      <c r="H182" s="3">
        <v>104.152269047564</v>
      </c>
      <c r="I182" s="3">
        <v>58.662000627936997</v>
      </c>
      <c r="J182" s="3">
        <v>96.340848868996716</v>
      </c>
      <c r="K182" s="25">
        <v>0</v>
      </c>
      <c r="L182" s="24">
        <v>43.781028751500003</v>
      </c>
      <c r="M182" s="3">
        <v>9.7745255959339996</v>
      </c>
      <c r="N182" s="24" t="s">
        <v>41</v>
      </c>
      <c r="O182" s="24" t="s">
        <v>41</v>
      </c>
      <c r="P182" s="25" t="s">
        <v>41</v>
      </c>
      <c r="Q182" s="24">
        <v>79.139681183064994</v>
      </c>
      <c r="R182" s="3">
        <v>25.012587864499</v>
      </c>
      <c r="S182" s="24" t="s">
        <v>41</v>
      </c>
      <c r="T182" s="24" t="s">
        <v>41</v>
      </c>
      <c r="U182" s="25" t="s">
        <v>41</v>
      </c>
      <c r="V182" s="24">
        <v>122.920709934565</v>
      </c>
      <c r="W182" s="3">
        <v>34.787113460432998</v>
      </c>
      <c r="X182" s="24" t="s">
        <v>41</v>
      </c>
      <c r="Y182" s="24" t="s">
        <v>41</v>
      </c>
      <c r="Z182" s="25" t="s">
        <v>41</v>
      </c>
      <c r="AA182" s="26" t="s">
        <v>41</v>
      </c>
    </row>
    <row r="183" spans="1:27">
      <c r="A183" s="22" t="s">
        <v>1016</v>
      </c>
      <c r="B183" s="22" t="s">
        <v>1014</v>
      </c>
      <c r="C183" s="22" t="s">
        <v>1015</v>
      </c>
      <c r="D183" s="22" t="s">
        <v>730</v>
      </c>
      <c r="E183" s="22" t="s">
        <v>1016</v>
      </c>
      <c r="F183" s="23">
        <f t="shared" si="6"/>
        <v>258.455846725578</v>
      </c>
      <c r="G183" s="3">
        <v>81.50767857644901</v>
      </c>
      <c r="H183" s="3">
        <v>176.948168149129</v>
      </c>
      <c r="I183" s="3">
        <v>147.04221502782698</v>
      </c>
      <c r="J183" s="3">
        <v>163.67705553794434</v>
      </c>
      <c r="K183" s="25">
        <v>0</v>
      </c>
      <c r="L183" s="24">
        <v>81.50767857644901</v>
      </c>
      <c r="M183" s="3" t="s">
        <v>41</v>
      </c>
      <c r="N183" s="24" t="s">
        <v>41</v>
      </c>
      <c r="O183" s="24" t="s">
        <v>41</v>
      </c>
      <c r="P183" s="25" t="s">
        <v>41</v>
      </c>
      <c r="Q183" s="24">
        <v>176.948168149129</v>
      </c>
      <c r="R183" s="3" t="s">
        <v>41</v>
      </c>
      <c r="S183" s="24" t="s">
        <v>41</v>
      </c>
      <c r="T183" s="24" t="s">
        <v>41</v>
      </c>
      <c r="U183" s="25" t="s">
        <v>41</v>
      </c>
      <c r="V183" s="24">
        <v>258.455846725578</v>
      </c>
      <c r="W183" s="3" t="s">
        <v>41</v>
      </c>
      <c r="X183" s="24" t="s">
        <v>41</v>
      </c>
      <c r="Y183" s="24" t="s">
        <v>41</v>
      </c>
      <c r="Z183" s="25" t="s">
        <v>41</v>
      </c>
      <c r="AA183" s="26" t="s">
        <v>41</v>
      </c>
    </row>
    <row r="184" spans="1:27">
      <c r="A184" s="22" t="s">
        <v>1166</v>
      </c>
      <c r="B184" s="22" t="s">
        <v>1164</v>
      </c>
      <c r="C184" s="22" t="s">
        <v>1165</v>
      </c>
      <c r="D184" s="22" t="s">
        <v>512</v>
      </c>
      <c r="E184" s="22" t="s">
        <v>1166</v>
      </c>
      <c r="F184" s="23">
        <f t="shared" si="6"/>
        <v>25.303823500871001</v>
      </c>
      <c r="G184" s="3">
        <v>10.659362124151</v>
      </c>
      <c r="H184" s="3">
        <v>14.644461376720001</v>
      </c>
      <c r="I184" s="3">
        <v>10.477390550202001</v>
      </c>
      <c r="J184" s="3">
        <v>13.546126773466</v>
      </c>
      <c r="K184" s="25">
        <v>0</v>
      </c>
      <c r="L184" s="24" t="s">
        <v>41</v>
      </c>
      <c r="M184" s="3" t="s">
        <v>41</v>
      </c>
      <c r="N184" s="24">
        <v>10.659362124151</v>
      </c>
      <c r="O184" s="24" t="s">
        <v>41</v>
      </c>
      <c r="P184" s="25" t="s">
        <v>41</v>
      </c>
      <c r="Q184" s="24" t="s">
        <v>41</v>
      </c>
      <c r="R184" s="3" t="s">
        <v>41</v>
      </c>
      <c r="S184" s="24">
        <v>14.644461376720001</v>
      </c>
      <c r="T184" s="24" t="s">
        <v>41</v>
      </c>
      <c r="U184" s="25" t="s">
        <v>41</v>
      </c>
      <c r="V184" s="24" t="s">
        <v>41</v>
      </c>
      <c r="W184" s="3" t="s">
        <v>41</v>
      </c>
      <c r="X184" s="24">
        <v>25.303823500871001</v>
      </c>
      <c r="Y184" s="24" t="s">
        <v>41</v>
      </c>
      <c r="Z184" s="25" t="s">
        <v>41</v>
      </c>
      <c r="AA184" s="26" t="s">
        <v>41</v>
      </c>
    </row>
    <row r="185" spans="1:27">
      <c r="A185" s="22" t="s">
        <v>206</v>
      </c>
      <c r="B185" s="22" t="s">
        <v>204</v>
      </c>
      <c r="C185" s="22" t="s">
        <v>205</v>
      </c>
      <c r="D185" s="22" t="s">
        <v>39</v>
      </c>
      <c r="E185" s="22" t="s">
        <v>206</v>
      </c>
      <c r="F185" s="23">
        <f t="shared" si="6"/>
        <v>6.9625559623399997</v>
      </c>
      <c r="G185" s="3">
        <v>1.6051794344800001</v>
      </c>
      <c r="H185" s="3">
        <v>5.3573765278599996</v>
      </c>
      <c r="I185" s="3">
        <v>-19.373240442050999</v>
      </c>
      <c r="J185" s="3">
        <v>4.9555732882705001</v>
      </c>
      <c r="K185" s="25">
        <v>0.5</v>
      </c>
      <c r="L185" s="24" t="s">
        <v>41</v>
      </c>
      <c r="M185" s="3">
        <v>1.6051794344800001</v>
      </c>
      <c r="N185" s="24" t="s">
        <v>41</v>
      </c>
      <c r="O185" s="24" t="s">
        <v>41</v>
      </c>
      <c r="P185" s="25" t="s">
        <v>41</v>
      </c>
      <c r="Q185" s="24" t="s">
        <v>41</v>
      </c>
      <c r="R185" s="3">
        <v>5.3573765278599996</v>
      </c>
      <c r="S185" s="24" t="s">
        <v>41</v>
      </c>
      <c r="T185" s="24" t="s">
        <v>41</v>
      </c>
      <c r="U185" s="25" t="s">
        <v>41</v>
      </c>
      <c r="V185" s="24" t="s">
        <v>41</v>
      </c>
      <c r="W185" s="3">
        <v>6.9625559623399997</v>
      </c>
      <c r="X185" s="24" t="s">
        <v>41</v>
      </c>
      <c r="Y185" s="24" t="s">
        <v>41</v>
      </c>
      <c r="Z185" s="25" t="s">
        <v>41</v>
      </c>
      <c r="AA185" s="26" t="s">
        <v>41</v>
      </c>
    </row>
    <row r="186" spans="1:27">
      <c r="A186" s="22" t="s">
        <v>620</v>
      </c>
      <c r="B186" s="22" t="s">
        <v>618</v>
      </c>
      <c r="C186" s="22" t="s">
        <v>619</v>
      </c>
      <c r="D186" s="22" t="s">
        <v>531</v>
      </c>
      <c r="E186" s="22" t="s">
        <v>620</v>
      </c>
      <c r="F186" s="23">
        <f t="shared" si="6"/>
        <v>212.97349528396998</v>
      </c>
      <c r="G186" s="3">
        <v>65.016705357044003</v>
      </c>
      <c r="H186" s="3">
        <v>147.95678992692598</v>
      </c>
      <c r="I186" s="3">
        <v>-13.389533939379</v>
      </c>
      <c r="J186" s="3">
        <v>136.86003068240655</v>
      </c>
      <c r="K186" s="25">
        <v>8.2986000000000004E-2</v>
      </c>
      <c r="L186" s="24">
        <v>58.093983335901001</v>
      </c>
      <c r="M186" s="3">
        <v>6.9227220211429996</v>
      </c>
      <c r="N186" s="24" t="s">
        <v>41</v>
      </c>
      <c r="O186" s="24" t="s">
        <v>41</v>
      </c>
      <c r="P186" s="25" t="s">
        <v>41</v>
      </c>
      <c r="Q186" s="24">
        <v>122.54166337816501</v>
      </c>
      <c r="R186" s="3">
        <v>25.415126548760998</v>
      </c>
      <c r="S186" s="24" t="s">
        <v>41</v>
      </c>
      <c r="T186" s="24" t="s">
        <v>41</v>
      </c>
      <c r="U186" s="25" t="s">
        <v>41</v>
      </c>
      <c r="V186" s="24">
        <v>180.63564671406601</v>
      </c>
      <c r="W186" s="3">
        <v>32.337848569903997</v>
      </c>
      <c r="X186" s="24" t="s">
        <v>41</v>
      </c>
      <c r="Y186" s="24" t="s">
        <v>41</v>
      </c>
      <c r="Z186" s="25" t="s">
        <v>41</v>
      </c>
      <c r="AA186" s="26" t="s">
        <v>41</v>
      </c>
    </row>
    <row r="187" spans="1:27">
      <c r="A187" s="22" t="s">
        <v>899</v>
      </c>
      <c r="B187" s="22" t="s">
        <v>897</v>
      </c>
      <c r="C187" s="22" t="s">
        <v>898</v>
      </c>
      <c r="D187" s="22" t="s">
        <v>726</v>
      </c>
      <c r="E187" s="22" t="s">
        <v>899</v>
      </c>
      <c r="F187" s="23">
        <f t="shared" si="6"/>
        <v>142.76981520806299</v>
      </c>
      <c r="G187" s="3">
        <v>48.144288246838002</v>
      </c>
      <c r="H187" s="3">
        <v>94.625526961225006</v>
      </c>
      <c r="I187" s="3">
        <v>42.129029235196001</v>
      </c>
      <c r="J187" s="3">
        <v>87.528612439133141</v>
      </c>
      <c r="K187" s="25">
        <v>0</v>
      </c>
      <c r="L187" s="24">
        <v>42.444216058339002</v>
      </c>
      <c r="M187" s="3">
        <v>5.700072188499</v>
      </c>
      <c r="N187" s="24" t="s">
        <v>41</v>
      </c>
      <c r="O187" s="24" t="s">
        <v>41</v>
      </c>
      <c r="P187" s="25" t="s">
        <v>41</v>
      </c>
      <c r="Q187" s="24">
        <v>78.356266435861002</v>
      </c>
      <c r="R187" s="3">
        <v>16.269260525364</v>
      </c>
      <c r="S187" s="24" t="s">
        <v>41</v>
      </c>
      <c r="T187" s="24" t="s">
        <v>41</v>
      </c>
      <c r="U187" s="25" t="s">
        <v>41</v>
      </c>
      <c r="V187" s="24">
        <v>120.8004824942</v>
      </c>
      <c r="W187" s="3">
        <v>21.969332713863</v>
      </c>
      <c r="X187" s="24" t="s">
        <v>41</v>
      </c>
      <c r="Y187" s="24" t="s">
        <v>41</v>
      </c>
      <c r="Z187" s="25" t="s">
        <v>41</v>
      </c>
      <c r="AA187" s="26" t="s">
        <v>41</v>
      </c>
    </row>
    <row r="188" spans="1:27">
      <c r="A188" s="22" t="s">
        <v>929</v>
      </c>
      <c r="B188" s="22" t="s">
        <v>927</v>
      </c>
      <c r="C188" s="22" t="s">
        <v>928</v>
      </c>
      <c r="D188" s="22" t="s">
        <v>730</v>
      </c>
      <c r="E188" s="22" t="s">
        <v>929</v>
      </c>
      <c r="F188" s="23">
        <f t="shared" si="6"/>
        <v>77.331030905684003</v>
      </c>
      <c r="G188" s="3">
        <v>19.548315555199999</v>
      </c>
      <c r="H188" s="3">
        <v>57.782715350483997</v>
      </c>
      <c r="I188" s="3">
        <v>37.565577743741997</v>
      </c>
      <c r="J188" s="3">
        <v>53.449011699197705</v>
      </c>
      <c r="K188" s="25">
        <v>0</v>
      </c>
      <c r="L188" s="24">
        <v>19.548315555199999</v>
      </c>
      <c r="M188" s="3" t="s">
        <v>41</v>
      </c>
      <c r="N188" s="24" t="s">
        <v>41</v>
      </c>
      <c r="O188" s="24" t="s">
        <v>41</v>
      </c>
      <c r="P188" s="25" t="s">
        <v>41</v>
      </c>
      <c r="Q188" s="24">
        <v>57.782715350483997</v>
      </c>
      <c r="R188" s="3" t="s">
        <v>41</v>
      </c>
      <c r="S188" s="24" t="s">
        <v>41</v>
      </c>
      <c r="T188" s="24" t="s">
        <v>41</v>
      </c>
      <c r="U188" s="25" t="s">
        <v>41</v>
      </c>
      <c r="V188" s="24">
        <v>77.331030905684003</v>
      </c>
      <c r="W188" s="3" t="s">
        <v>41</v>
      </c>
      <c r="X188" s="24" t="s">
        <v>41</v>
      </c>
      <c r="Y188" s="24" t="s">
        <v>41</v>
      </c>
      <c r="Z188" s="25" t="s">
        <v>41</v>
      </c>
      <c r="AA188" s="26" t="s">
        <v>41</v>
      </c>
    </row>
    <row r="189" spans="1:27">
      <c r="A189" s="22" t="s">
        <v>1139</v>
      </c>
      <c r="B189" s="22" t="s">
        <v>1137</v>
      </c>
      <c r="C189" s="22" t="s">
        <v>1138</v>
      </c>
      <c r="D189" s="22" t="s">
        <v>512</v>
      </c>
      <c r="E189" s="22" t="s">
        <v>1139</v>
      </c>
      <c r="F189" s="23">
        <f t="shared" si="6"/>
        <v>14.020724303462</v>
      </c>
      <c r="G189" s="3">
        <v>5.6088042521989996</v>
      </c>
      <c r="H189" s="3">
        <v>8.4119200512630012</v>
      </c>
      <c r="I189" s="3">
        <v>4.987940929394</v>
      </c>
      <c r="J189" s="3">
        <v>7.7810260474182762</v>
      </c>
      <c r="K189" s="25">
        <v>0</v>
      </c>
      <c r="L189" s="24" t="s">
        <v>41</v>
      </c>
      <c r="M189" s="3" t="s">
        <v>41</v>
      </c>
      <c r="N189" s="24">
        <v>5.6088042521989996</v>
      </c>
      <c r="O189" s="24" t="s">
        <v>41</v>
      </c>
      <c r="P189" s="25" t="s">
        <v>41</v>
      </c>
      <c r="Q189" s="24" t="s">
        <v>41</v>
      </c>
      <c r="R189" s="3" t="s">
        <v>41</v>
      </c>
      <c r="S189" s="24">
        <v>8.4119200512630012</v>
      </c>
      <c r="T189" s="24" t="s">
        <v>41</v>
      </c>
      <c r="U189" s="25" t="s">
        <v>41</v>
      </c>
      <c r="V189" s="24" t="s">
        <v>41</v>
      </c>
      <c r="W189" s="3" t="s">
        <v>41</v>
      </c>
      <c r="X189" s="24">
        <v>14.020724303462</v>
      </c>
      <c r="Y189" s="24" t="s">
        <v>41</v>
      </c>
      <c r="Z189" s="25" t="s">
        <v>41</v>
      </c>
      <c r="AA189" s="26" t="s">
        <v>41</v>
      </c>
    </row>
    <row r="190" spans="1:27">
      <c r="A190" s="22" t="s">
        <v>1091</v>
      </c>
      <c r="B190" s="22" t="s">
        <v>1089</v>
      </c>
      <c r="C190" s="22" t="s">
        <v>1090</v>
      </c>
      <c r="D190" s="22" t="s">
        <v>39</v>
      </c>
      <c r="E190" s="22" t="s">
        <v>1091</v>
      </c>
      <c r="F190" s="23">
        <f t="shared" si="6"/>
        <v>2.469496757915</v>
      </c>
      <c r="G190" s="3">
        <v>0.37496071241099999</v>
      </c>
      <c r="H190" s="3">
        <v>2.0945360455039999</v>
      </c>
      <c r="I190" s="3">
        <v>-7.3050336109889997</v>
      </c>
      <c r="J190" s="3">
        <v>1.9374458420912002</v>
      </c>
      <c r="K190" s="25">
        <v>0.5</v>
      </c>
      <c r="L190" s="24" t="s">
        <v>41</v>
      </c>
      <c r="M190" s="3">
        <v>0.37496071241099999</v>
      </c>
      <c r="N190" s="24" t="s">
        <v>41</v>
      </c>
      <c r="O190" s="24" t="s">
        <v>41</v>
      </c>
      <c r="P190" s="25" t="s">
        <v>41</v>
      </c>
      <c r="Q190" s="24" t="s">
        <v>41</v>
      </c>
      <c r="R190" s="3">
        <v>2.0945360455039999</v>
      </c>
      <c r="S190" s="24" t="s">
        <v>41</v>
      </c>
      <c r="T190" s="24" t="s">
        <v>41</v>
      </c>
      <c r="U190" s="25" t="s">
        <v>41</v>
      </c>
      <c r="V190" s="24" t="s">
        <v>41</v>
      </c>
      <c r="W190" s="3">
        <v>2.469496757915</v>
      </c>
      <c r="X190" s="24" t="s">
        <v>41</v>
      </c>
      <c r="Y190" s="24" t="s">
        <v>41</v>
      </c>
      <c r="Z190" s="25" t="s">
        <v>41</v>
      </c>
      <c r="AA190" s="26" t="s">
        <v>41</v>
      </c>
    </row>
    <row r="191" spans="1:27">
      <c r="A191" s="22" t="s">
        <v>651</v>
      </c>
      <c r="B191" s="22" t="s">
        <v>649</v>
      </c>
      <c r="C191" s="22" t="s">
        <v>650</v>
      </c>
      <c r="D191" s="22" t="s">
        <v>626</v>
      </c>
      <c r="E191" s="22" t="s">
        <v>651</v>
      </c>
      <c r="F191" s="23">
        <f t="shared" si="6"/>
        <v>135.019440187383</v>
      </c>
      <c r="G191" s="3">
        <v>46.158845157907997</v>
      </c>
      <c r="H191" s="3">
        <v>88.860595029475007</v>
      </c>
      <c r="I191" s="3">
        <v>69.176869801909007</v>
      </c>
      <c r="J191" s="3">
        <v>82.19605040226439</v>
      </c>
      <c r="K191" s="25">
        <v>0</v>
      </c>
      <c r="L191" s="24">
        <v>39.963332142149</v>
      </c>
      <c r="M191" s="3">
        <v>6.1955130157580003</v>
      </c>
      <c r="N191" s="24" t="s">
        <v>41</v>
      </c>
      <c r="O191" s="24" t="s">
        <v>41</v>
      </c>
      <c r="P191" s="25" t="s">
        <v>41</v>
      </c>
      <c r="Q191" s="24">
        <v>72.167642725169998</v>
      </c>
      <c r="R191" s="3">
        <v>16.692952304306001</v>
      </c>
      <c r="S191" s="24" t="s">
        <v>41</v>
      </c>
      <c r="T191" s="24" t="s">
        <v>41</v>
      </c>
      <c r="U191" s="25" t="s">
        <v>41</v>
      </c>
      <c r="V191" s="24">
        <v>112.130974867319</v>
      </c>
      <c r="W191" s="3">
        <v>22.888465320064</v>
      </c>
      <c r="X191" s="24" t="s">
        <v>41</v>
      </c>
      <c r="Y191" s="24" t="s">
        <v>41</v>
      </c>
      <c r="Z191" s="25" t="s">
        <v>41</v>
      </c>
      <c r="AA191" s="26" t="s">
        <v>41</v>
      </c>
    </row>
    <row r="192" spans="1:27">
      <c r="A192" s="22" t="s">
        <v>401</v>
      </c>
      <c r="B192" s="22" t="s">
        <v>399</v>
      </c>
      <c r="C192" s="22" t="s">
        <v>400</v>
      </c>
      <c r="D192" s="22" t="s">
        <v>39</v>
      </c>
      <c r="E192" s="22" t="s">
        <v>401</v>
      </c>
      <c r="F192" s="23">
        <f t="shared" si="6"/>
        <v>2.2132027281850002</v>
      </c>
      <c r="G192" s="3">
        <v>0.23643597637399999</v>
      </c>
      <c r="H192" s="3">
        <v>1.9767667518110001</v>
      </c>
      <c r="I192" s="3">
        <v>-11.025733411692999</v>
      </c>
      <c r="J192" s="3">
        <v>1.8285092454251752</v>
      </c>
      <c r="K192" s="25">
        <v>0.5</v>
      </c>
      <c r="L192" s="24" t="s">
        <v>41</v>
      </c>
      <c r="M192" s="3">
        <v>0.23643597637399999</v>
      </c>
      <c r="N192" s="24" t="s">
        <v>41</v>
      </c>
      <c r="O192" s="24" t="s">
        <v>41</v>
      </c>
      <c r="P192" s="25" t="s">
        <v>41</v>
      </c>
      <c r="Q192" s="24" t="s">
        <v>41</v>
      </c>
      <c r="R192" s="3">
        <v>1.9767667518110001</v>
      </c>
      <c r="S192" s="24" t="s">
        <v>41</v>
      </c>
      <c r="T192" s="24" t="s">
        <v>41</v>
      </c>
      <c r="U192" s="25" t="s">
        <v>41</v>
      </c>
      <c r="V192" s="24" t="s">
        <v>41</v>
      </c>
      <c r="W192" s="3">
        <v>2.2132027281850002</v>
      </c>
      <c r="X192" s="24" t="s">
        <v>41</v>
      </c>
      <c r="Y192" s="24" t="s">
        <v>41</v>
      </c>
      <c r="Z192" s="25" t="s">
        <v>41</v>
      </c>
      <c r="AA192" s="26" t="s">
        <v>41</v>
      </c>
    </row>
    <row r="193" spans="1:27">
      <c r="A193" s="22" t="s">
        <v>263</v>
      </c>
      <c r="B193" s="22" t="s">
        <v>261</v>
      </c>
      <c r="C193" s="22" t="s">
        <v>262</v>
      </c>
      <c r="D193" s="22" t="s">
        <v>39</v>
      </c>
      <c r="E193" s="22" t="s">
        <v>263</v>
      </c>
      <c r="F193" s="23">
        <f t="shared" si="6"/>
        <v>4.5425623794869994</v>
      </c>
      <c r="G193" s="3">
        <v>0.98061469124199996</v>
      </c>
      <c r="H193" s="3">
        <v>3.5619476882449996</v>
      </c>
      <c r="I193" s="3">
        <v>-12.397435658839001</v>
      </c>
      <c r="J193" s="3">
        <v>3.294801611626625</v>
      </c>
      <c r="K193" s="25">
        <v>0.5</v>
      </c>
      <c r="L193" s="24" t="s">
        <v>41</v>
      </c>
      <c r="M193" s="3">
        <v>0.98061469124199996</v>
      </c>
      <c r="N193" s="24" t="s">
        <v>41</v>
      </c>
      <c r="O193" s="24" t="s">
        <v>41</v>
      </c>
      <c r="P193" s="25" t="s">
        <v>41</v>
      </c>
      <c r="Q193" s="24" t="s">
        <v>41</v>
      </c>
      <c r="R193" s="3">
        <v>3.5619476882449996</v>
      </c>
      <c r="S193" s="24" t="s">
        <v>41</v>
      </c>
      <c r="T193" s="24" t="s">
        <v>41</v>
      </c>
      <c r="U193" s="25" t="s">
        <v>41</v>
      </c>
      <c r="V193" s="24" t="s">
        <v>41</v>
      </c>
      <c r="W193" s="3">
        <v>4.5425623794869994</v>
      </c>
      <c r="X193" s="24" t="s">
        <v>41</v>
      </c>
      <c r="Y193" s="24" t="s">
        <v>41</v>
      </c>
      <c r="Z193" s="25" t="s">
        <v>41</v>
      </c>
      <c r="AA193" s="26" t="s">
        <v>41</v>
      </c>
    </row>
    <row r="194" spans="1:27">
      <c r="A194" s="22" t="s">
        <v>740</v>
      </c>
      <c r="B194" s="22" t="s">
        <v>738</v>
      </c>
      <c r="C194" s="22" t="s">
        <v>739</v>
      </c>
      <c r="D194" s="22" t="s">
        <v>730</v>
      </c>
      <c r="E194" s="22" t="s">
        <v>740</v>
      </c>
      <c r="F194" s="23">
        <f t="shared" si="6"/>
        <v>152.38418979962401</v>
      </c>
      <c r="G194" s="3">
        <v>48.291640920813997</v>
      </c>
      <c r="H194" s="3">
        <v>104.09254887881001</v>
      </c>
      <c r="I194" s="3">
        <v>85.144631568050002</v>
      </c>
      <c r="J194" s="3">
        <v>96.28560771289925</v>
      </c>
      <c r="K194" s="25">
        <v>0</v>
      </c>
      <c r="L194" s="24">
        <v>44.049682177153002</v>
      </c>
      <c r="M194" s="3" t="s">
        <v>41</v>
      </c>
      <c r="N194" s="24">
        <v>4.2419587436610007</v>
      </c>
      <c r="O194" s="24" t="s">
        <v>41</v>
      </c>
      <c r="P194" s="25" t="s">
        <v>41</v>
      </c>
      <c r="Q194" s="24">
        <v>98.025922221616</v>
      </c>
      <c r="R194" s="3" t="s">
        <v>41</v>
      </c>
      <c r="S194" s="24">
        <v>6.066626657195</v>
      </c>
      <c r="T194" s="24" t="s">
        <v>41</v>
      </c>
      <c r="U194" s="25" t="s">
        <v>41</v>
      </c>
      <c r="V194" s="24">
        <v>142.075604398769</v>
      </c>
      <c r="W194" s="3" t="s">
        <v>41</v>
      </c>
      <c r="X194" s="24">
        <v>10.308585400856</v>
      </c>
      <c r="Y194" s="24" t="s">
        <v>41</v>
      </c>
      <c r="Z194" s="25" t="s">
        <v>41</v>
      </c>
      <c r="AA194" s="26" t="s">
        <v>41</v>
      </c>
    </row>
    <row r="195" spans="1:27">
      <c r="A195" s="22" t="s">
        <v>565</v>
      </c>
      <c r="B195" s="22" t="s">
        <v>563</v>
      </c>
      <c r="C195" s="22" t="s">
        <v>564</v>
      </c>
      <c r="D195" s="22" t="s">
        <v>531</v>
      </c>
      <c r="E195" s="22" t="s">
        <v>565</v>
      </c>
      <c r="F195" s="23">
        <f t="shared" si="6"/>
        <v>250.60744310775397</v>
      </c>
      <c r="G195" s="3">
        <v>85.586675597063007</v>
      </c>
      <c r="H195" s="3">
        <v>165.02076751069097</v>
      </c>
      <c r="I195" s="3">
        <v>72.819118031497993</v>
      </c>
      <c r="J195" s="3">
        <v>152.64420994738916</v>
      </c>
      <c r="K195" s="25">
        <v>0</v>
      </c>
      <c r="L195" s="24">
        <v>76.302311125597001</v>
      </c>
      <c r="M195" s="3">
        <v>9.2843644714659987</v>
      </c>
      <c r="N195" s="24" t="s">
        <v>41</v>
      </c>
      <c r="O195" s="24" t="s">
        <v>41</v>
      </c>
      <c r="P195" s="25" t="s">
        <v>41</v>
      </c>
      <c r="Q195" s="24">
        <v>139.54411914159502</v>
      </c>
      <c r="R195" s="3">
        <v>25.476648369095003</v>
      </c>
      <c r="S195" s="24" t="s">
        <v>41</v>
      </c>
      <c r="T195" s="24" t="s">
        <v>41</v>
      </c>
      <c r="U195" s="25" t="s">
        <v>41</v>
      </c>
      <c r="V195" s="24">
        <v>215.84643026719203</v>
      </c>
      <c r="W195" s="3">
        <v>34.761012840561001</v>
      </c>
      <c r="X195" s="24" t="s">
        <v>41</v>
      </c>
      <c r="Y195" s="24" t="s">
        <v>41</v>
      </c>
      <c r="Z195" s="25" t="s">
        <v>41</v>
      </c>
      <c r="AA195" s="26" t="s">
        <v>41</v>
      </c>
    </row>
    <row r="196" spans="1:27">
      <c r="A196" s="22" t="s">
        <v>869</v>
      </c>
      <c r="B196" s="22" t="s">
        <v>867</v>
      </c>
      <c r="C196" s="22" t="s">
        <v>868</v>
      </c>
      <c r="D196" s="22" t="s">
        <v>726</v>
      </c>
      <c r="E196" s="22" t="s">
        <v>869</v>
      </c>
      <c r="F196" s="23">
        <f t="shared" si="6"/>
        <v>66.614248756951</v>
      </c>
      <c r="G196" s="3">
        <v>21.102323357549999</v>
      </c>
      <c r="H196" s="3">
        <v>45.511925399401001</v>
      </c>
      <c r="I196" s="3">
        <v>12.868237901703001</v>
      </c>
      <c r="J196" s="3">
        <v>42.09853099444593</v>
      </c>
      <c r="K196" s="25">
        <v>0</v>
      </c>
      <c r="L196" s="24">
        <v>18.647336659352</v>
      </c>
      <c r="M196" s="3">
        <v>2.4549866981979998</v>
      </c>
      <c r="N196" s="24" t="s">
        <v>41</v>
      </c>
      <c r="O196" s="24" t="s">
        <v>41</v>
      </c>
      <c r="P196" s="25" t="s">
        <v>41</v>
      </c>
      <c r="Q196" s="24">
        <v>37.327097245348</v>
      </c>
      <c r="R196" s="3">
        <v>8.1848281540529992</v>
      </c>
      <c r="S196" s="24" t="s">
        <v>41</v>
      </c>
      <c r="T196" s="24" t="s">
        <v>41</v>
      </c>
      <c r="U196" s="25" t="s">
        <v>41</v>
      </c>
      <c r="V196" s="24">
        <v>55.9744339047</v>
      </c>
      <c r="W196" s="3">
        <v>10.639814852251</v>
      </c>
      <c r="X196" s="24" t="s">
        <v>41</v>
      </c>
      <c r="Y196" s="24" t="s">
        <v>41</v>
      </c>
      <c r="Z196" s="25" t="s">
        <v>41</v>
      </c>
      <c r="AA196" s="26" t="s">
        <v>41</v>
      </c>
    </row>
    <row r="197" spans="1:27">
      <c r="A197" s="22" t="s">
        <v>170</v>
      </c>
      <c r="B197" s="22" t="s">
        <v>168</v>
      </c>
      <c r="C197" s="22" t="s">
        <v>169</v>
      </c>
      <c r="D197" s="22" t="s">
        <v>39</v>
      </c>
      <c r="E197" s="22" t="s">
        <v>170</v>
      </c>
      <c r="F197" s="23">
        <f t="shared" si="6"/>
        <v>3.0442488948499999</v>
      </c>
      <c r="G197" s="3">
        <v>0</v>
      </c>
      <c r="H197" s="3">
        <v>3.0442488948499999</v>
      </c>
      <c r="I197" s="3">
        <v>-18.110631389463997</v>
      </c>
      <c r="J197" s="3">
        <v>2.8159302277362501</v>
      </c>
      <c r="K197" s="25">
        <v>0.5</v>
      </c>
      <c r="L197" s="24" t="s">
        <v>41</v>
      </c>
      <c r="M197" s="3" t="s">
        <v>41</v>
      </c>
      <c r="N197" s="24" t="s">
        <v>41</v>
      </c>
      <c r="O197" s="24" t="s">
        <v>41</v>
      </c>
      <c r="P197" s="25" t="s">
        <v>41</v>
      </c>
      <c r="Q197" s="24" t="s">
        <v>41</v>
      </c>
      <c r="R197" s="3">
        <v>3.0442488948499999</v>
      </c>
      <c r="S197" s="24" t="s">
        <v>41</v>
      </c>
      <c r="T197" s="24" t="s">
        <v>41</v>
      </c>
      <c r="U197" s="25" t="s">
        <v>41</v>
      </c>
      <c r="V197" s="24" t="s">
        <v>41</v>
      </c>
      <c r="W197" s="3">
        <v>3.0442488948499999</v>
      </c>
      <c r="X197" s="24" t="s">
        <v>41</v>
      </c>
      <c r="Y197" s="24" t="s">
        <v>41</v>
      </c>
      <c r="Z197" s="25" t="s">
        <v>41</v>
      </c>
      <c r="AA197" s="26">
        <v>-0.223468081608</v>
      </c>
    </row>
    <row r="198" spans="1:27">
      <c r="A198" s="22" t="s">
        <v>47</v>
      </c>
      <c r="B198" s="22" t="s">
        <v>45</v>
      </c>
      <c r="C198" s="22" t="s">
        <v>46</v>
      </c>
      <c r="D198" s="22" t="s">
        <v>39</v>
      </c>
      <c r="E198" s="22" t="s">
        <v>47</v>
      </c>
      <c r="F198" s="23">
        <f t="shared" si="6"/>
        <v>1.6005631302969998</v>
      </c>
      <c r="G198" s="3">
        <v>0.16942411844699998</v>
      </c>
      <c r="H198" s="3">
        <v>1.4311390118499998</v>
      </c>
      <c r="I198" s="3">
        <v>-3.5928817425089998</v>
      </c>
      <c r="J198" s="3">
        <v>1.3238035859612498</v>
      </c>
      <c r="K198" s="25">
        <v>0.5</v>
      </c>
      <c r="L198" s="24" t="s">
        <v>41</v>
      </c>
      <c r="M198" s="3">
        <v>0.16942411844699998</v>
      </c>
      <c r="N198" s="24" t="s">
        <v>41</v>
      </c>
      <c r="O198" s="24" t="s">
        <v>41</v>
      </c>
      <c r="P198" s="25" t="s">
        <v>41</v>
      </c>
      <c r="Q198" s="24" t="s">
        <v>41</v>
      </c>
      <c r="R198" s="3">
        <v>1.4311390118499998</v>
      </c>
      <c r="S198" s="24" t="s">
        <v>41</v>
      </c>
      <c r="T198" s="24" t="s">
        <v>41</v>
      </c>
      <c r="U198" s="25" t="s">
        <v>41</v>
      </c>
      <c r="V198" s="24" t="s">
        <v>41</v>
      </c>
      <c r="W198" s="3">
        <v>1.6005631302969998</v>
      </c>
      <c r="X198" s="24" t="s">
        <v>41</v>
      </c>
      <c r="Y198" s="24" t="s">
        <v>41</v>
      </c>
      <c r="Z198" s="25" t="s">
        <v>41</v>
      </c>
      <c r="AA198" s="26" t="s">
        <v>41</v>
      </c>
    </row>
    <row r="199" spans="1:27">
      <c r="A199" s="22" t="s">
        <v>983</v>
      </c>
      <c r="B199" s="22" t="s">
        <v>981</v>
      </c>
      <c r="C199" s="22" t="s">
        <v>982</v>
      </c>
      <c r="D199" s="22" t="s">
        <v>39</v>
      </c>
      <c r="E199" s="22" t="s">
        <v>983</v>
      </c>
      <c r="F199" s="23">
        <f t="shared" si="6"/>
        <v>2.0680340615710002</v>
      </c>
      <c r="G199" s="3">
        <v>0.360572376917</v>
      </c>
      <c r="H199" s="3">
        <v>1.7074616846540001</v>
      </c>
      <c r="I199" s="3">
        <v>-4.6633259638919995</v>
      </c>
      <c r="J199" s="3">
        <v>1.5794020583049502</v>
      </c>
      <c r="K199" s="25">
        <v>0.5</v>
      </c>
      <c r="L199" s="24" t="s">
        <v>41</v>
      </c>
      <c r="M199" s="3">
        <v>0.360572376917</v>
      </c>
      <c r="N199" s="24" t="s">
        <v>41</v>
      </c>
      <c r="O199" s="24" t="s">
        <v>41</v>
      </c>
      <c r="P199" s="25" t="s">
        <v>41</v>
      </c>
      <c r="Q199" s="24" t="s">
        <v>41</v>
      </c>
      <c r="R199" s="3">
        <v>1.7074616846540001</v>
      </c>
      <c r="S199" s="24" t="s">
        <v>41</v>
      </c>
      <c r="T199" s="24" t="s">
        <v>41</v>
      </c>
      <c r="U199" s="25" t="s">
        <v>41</v>
      </c>
      <c r="V199" s="24" t="s">
        <v>41</v>
      </c>
      <c r="W199" s="3">
        <v>2.0680340615710002</v>
      </c>
      <c r="X199" s="24" t="s">
        <v>41</v>
      </c>
      <c r="Y199" s="24" t="s">
        <v>41</v>
      </c>
      <c r="Z199" s="25" t="s">
        <v>41</v>
      </c>
      <c r="AA199" s="26" t="s">
        <v>41</v>
      </c>
    </row>
    <row r="200" spans="1:27">
      <c r="A200" s="22" t="s">
        <v>538</v>
      </c>
      <c r="B200" s="22" t="s">
        <v>536</v>
      </c>
      <c r="C200" s="22" t="s">
        <v>537</v>
      </c>
      <c r="D200" s="22" t="s">
        <v>531</v>
      </c>
      <c r="E200" s="22" t="s">
        <v>538</v>
      </c>
      <c r="F200" s="23">
        <f t="shared" si="6"/>
        <v>257.09667126271097</v>
      </c>
      <c r="G200" s="3">
        <v>90.151524928387005</v>
      </c>
      <c r="H200" s="3">
        <v>166.94514633432399</v>
      </c>
      <c r="I200" s="3">
        <v>13.635979855697</v>
      </c>
      <c r="J200" s="3">
        <v>154.4242603592497</v>
      </c>
      <c r="K200" s="25">
        <v>0</v>
      </c>
      <c r="L200" s="24">
        <v>79.380811270335997</v>
      </c>
      <c r="M200" s="3">
        <v>10.770713658051001</v>
      </c>
      <c r="N200" s="24" t="s">
        <v>41</v>
      </c>
      <c r="O200" s="24" t="s">
        <v>41</v>
      </c>
      <c r="P200" s="25" t="s">
        <v>41</v>
      </c>
      <c r="Q200" s="24">
        <v>139.83808824531098</v>
      </c>
      <c r="R200" s="3">
        <v>27.107058089014</v>
      </c>
      <c r="S200" s="24" t="s">
        <v>41</v>
      </c>
      <c r="T200" s="24" t="s">
        <v>41</v>
      </c>
      <c r="U200" s="25" t="s">
        <v>41</v>
      </c>
      <c r="V200" s="24">
        <v>219.21889951564697</v>
      </c>
      <c r="W200" s="3">
        <v>37.877771747064997</v>
      </c>
      <c r="X200" s="24" t="s">
        <v>41</v>
      </c>
      <c r="Y200" s="24" t="s">
        <v>41</v>
      </c>
      <c r="Z200" s="25" t="s">
        <v>41</v>
      </c>
      <c r="AA200" s="26" t="s">
        <v>41</v>
      </c>
    </row>
    <row r="201" spans="1:27">
      <c r="A201" s="22" t="s">
        <v>353</v>
      </c>
      <c r="B201" s="22" t="s">
        <v>351</v>
      </c>
      <c r="C201" s="22" t="s">
        <v>352</v>
      </c>
      <c r="D201" s="22" t="s">
        <v>39</v>
      </c>
      <c r="E201" s="22" t="s">
        <v>353</v>
      </c>
      <c r="F201" s="23">
        <f t="shared" si="6"/>
        <v>4.6539766366790003</v>
      </c>
      <c r="G201" s="3">
        <v>1.168760444541</v>
      </c>
      <c r="H201" s="3">
        <v>3.485216192138</v>
      </c>
      <c r="I201" s="3">
        <v>-7.0027323801840007</v>
      </c>
      <c r="J201" s="3">
        <v>3.2238249777276504</v>
      </c>
      <c r="K201" s="25">
        <v>0.5</v>
      </c>
      <c r="L201" s="24" t="s">
        <v>41</v>
      </c>
      <c r="M201" s="3">
        <v>1.168760444541</v>
      </c>
      <c r="N201" s="24" t="s">
        <v>41</v>
      </c>
      <c r="O201" s="24" t="s">
        <v>41</v>
      </c>
      <c r="P201" s="25" t="s">
        <v>41</v>
      </c>
      <c r="Q201" s="24" t="s">
        <v>41</v>
      </c>
      <c r="R201" s="3">
        <v>3.485216192138</v>
      </c>
      <c r="S201" s="24" t="s">
        <v>41</v>
      </c>
      <c r="T201" s="24" t="s">
        <v>41</v>
      </c>
      <c r="U201" s="25" t="s">
        <v>41</v>
      </c>
      <c r="V201" s="24" t="s">
        <v>41</v>
      </c>
      <c r="W201" s="3">
        <v>4.6539766366790003</v>
      </c>
      <c r="X201" s="24" t="s">
        <v>41</v>
      </c>
      <c r="Y201" s="24" t="s">
        <v>41</v>
      </c>
      <c r="Z201" s="25" t="s">
        <v>41</v>
      </c>
      <c r="AA201" s="26" t="s">
        <v>41</v>
      </c>
    </row>
    <row r="202" spans="1:27">
      <c r="A202" s="22" t="s">
        <v>986</v>
      </c>
      <c r="B202" s="22" t="s">
        <v>984</v>
      </c>
      <c r="C202" s="22" t="s">
        <v>985</v>
      </c>
      <c r="D202" s="22" t="s">
        <v>726</v>
      </c>
      <c r="E202" s="22" t="s">
        <v>986</v>
      </c>
      <c r="F202" s="23">
        <f t="shared" si="6"/>
        <v>63.529464440635003</v>
      </c>
      <c r="G202" s="3">
        <v>18.5037891968</v>
      </c>
      <c r="H202" s="3">
        <v>45.025675243835003</v>
      </c>
      <c r="I202" s="3">
        <v>4.5406038929879999</v>
      </c>
      <c r="J202" s="3">
        <v>41.648749600547383</v>
      </c>
      <c r="K202" s="25">
        <v>0</v>
      </c>
      <c r="L202" s="24">
        <v>17.122148272383999</v>
      </c>
      <c r="M202" s="3">
        <v>1.3816409244159999</v>
      </c>
      <c r="N202" s="24" t="s">
        <v>41</v>
      </c>
      <c r="O202" s="24" t="s">
        <v>41</v>
      </c>
      <c r="P202" s="25" t="s">
        <v>41</v>
      </c>
      <c r="Q202" s="24">
        <v>37.050544037689995</v>
      </c>
      <c r="R202" s="3">
        <v>7.9751312061449999</v>
      </c>
      <c r="S202" s="24" t="s">
        <v>41</v>
      </c>
      <c r="T202" s="24" t="s">
        <v>41</v>
      </c>
      <c r="U202" s="25" t="s">
        <v>41</v>
      </c>
      <c r="V202" s="24">
        <v>54.172692310073998</v>
      </c>
      <c r="W202" s="3">
        <v>9.3567721305609997</v>
      </c>
      <c r="X202" s="24" t="s">
        <v>41</v>
      </c>
      <c r="Y202" s="24" t="s">
        <v>41</v>
      </c>
      <c r="Z202" s="25" t="s">
        <v>41</v>
      </c>
      <c r="AA202" s="26" t="s">
        <v>41</v>
      </c>
    </row>
    <row r="203" spans="1:27">
      <c r="A203" s="22" t="s">
        <v>248</v>
      </c>
      <c r="B203" s="22" t="s">
        <v>246</v>
      </c>
      <c r="C203" s="22" t="s">
        <v>247</v>
      </c>
      <c r="D203" s="22" t="s">
        <v>39</v>
      </c>
      <c r="E203" s="22" t="s">
        <v>248</v>
      </c>
      <c r="F203" s="23">
        <f t="shared" si="6"/>
        <v>1.490393698339</v>
      </c>
      <c r="G203" s="3">
        <v>0.25056215630400003</v>
      </c>
      <c r="H203" s="3">
        <v>1.2398315420349999</v>
      </c>
      <c r="I203" s="3">
        <v>-4.0496204958100002</v>
      </c>
      <c r="J203" s="3">
        <v>1.1468441763823749</v>
      </c>
      <c r="K203" s="25">
        <v>0.5</v>
      </c>
      <c r="L203" s="24" t="s">
        <v>41</v>
      </c>
      <c r="M203" s="3">
        <v>0.25056215630400003</v>
      </c>
      <c r="N203" s="24" t="s">
        <v>41</v>
      </c>
      <c r="O203" s="24" t="s">
        <v>41</v>
      </c>
      <c r="P203" s="25" t="s">
        <v>41</v>
      </c>
      <c r="Q203" s="24" t="s">
        <v>41</v>
      </c>
      <c r="R203" s="3">
        <v>1.2398315420349999</v>
      </c>
      <c r="S203" s="24" t="s">
        <v>41</v>
      </c>
      <c r="T203" s="24" t="s">
        <v>41</v>
      </c>
      <c r="U203" s="25" t="s">
        <v>41</v>
      </c>
      <c r="V203" s="24" t="s">
        <v>41</v>
      </c>
      <c r="W203" s="3">
        <v>1.490393698339</v>
      </c>
      <c r="X203" s="24" t="s">
        <v>41</v>
      </c>
      <c r="Y203" s="24" t="s">
        <v>41</v>
      </c>
      <c r="Z203" s="25" t="s">
        <v>41</v>
      </c>
      <c r="AA203" s="26" t="s">
        <v>41</v>
      </c>
    </row>
    <row r="204" spans="1:27">
      <c r="A204" s="22" t="s">
        <v>380</v>
      </c>
      <c r="B204" s="22" t="s">
        <v>378</v>
      </c>
      <c r="C204" s="22" t="s">
        <v>379</v>
      </c>
      <c r="D204" s="22" t="s">
        <v>39</v>
      </c>
      <c r="E204" s="22" t="s">
        <v>380</v>
      </c>
      <c r="F204" s="23">
        <f t="shared" si="6"/>
        <v>3.4863850601299999</v>
      </c>
      <c r="G204" s="3">
        <v>0.77216875177700006</v>
      </c>
      <c r="H204" s="3">
        <v>2.714216308353</v>
      </c>
      <c r="I204" s="3">
        <v>-9.5964885050779998</v>
      </c>
      <c r="J204" s="3">
        <v>2.510650085226525</v>
      </c>
      <c r="K204" s="25">
        <v>0.5</v>
      </c>
      <c r="L204" s="24" t="s">
        <v>41</v>
      </c>
      <c r="M204" s="3">
        <v>0.77216875177700006</v>
      </c>
      <c r="N204" s="24" t="s">
        <v>41</v>
      </c>
      <c r="O204" s="24" t="s">
        <v>41</v>
      </c>
      <c r="P204" s="25" t="s">
        <v>41</v>
      </c>
      <c r="Q204" s="24" t="s">
        <v>41</v>
      </c>
      <c r="R204" s="3">
        <v>2.714216308353</v>
      </c>
      <c r="S204" s="24" t="s">
        <v>41</v>
      </c>
      <c r="T204" s="24" t="s">
        <v>41</v>
      </c>
      <c r="U204" s="25" t="s">
        <v>41</v>
      </c>
      <c r="V204" s="24" t="s">
        <v>41</v>
      </c>
      <c r="W204" s="3">
        <v>3.4863850601299999</v>
      </c>
      <c r="X204" s="24" t="s">
        <v>41</v>
      </c>
      <c r="Y204" s="24" t="s">
        <v>41</v>
      </c>
      <c r="Z204" s="25" t="s">
        <v>41</v>
      </c>
      <c r="AA204" s="26" t="s">
        <v>41</v>
      </c>
    </row>
    <row r="205" spans="1:27">
      <c r="A205" s="22" t="s">
        <v>516</v>
      </c>
      <c r="B205" s="22" t="s">
        <v>514</v>
      </c>
      <c r="C205" s="22" t="s">
        <v>515</v>
      </c>
      <c r="D205" s="22" t="s">
        <v>512</v>
      </c>
      <c r="E205" s="22" t="s">
        <v>516</v>
      </c>
      <c r="F205" s="23">
        <f t="shared" si="6"/>
        <v>32.468299555103997</v>
      </c>
      <c r="G205" s="3">
        <v>13.663938244373</v>
      </c>
      <c r="H205" s="3">
        <v>18.804361310731</v>
      </c>
      <c r="I205" s="3">
        <v>14.755240509758</v>
      </c>
      <c r="J205" s="3">
        <v>17.394034212426178</v>
      </c>
      <c r="K205" s="25">
        <v>0</v>
      </c>
      <c r="L205" s="24" t="s">
        <v>41</v>
      </c>
      <c r="M205" s="3" t="s">
        <v>41</v>
      </c>
      <c r="N205" s="24">
        <v>13.663938244373</v>
      </c>
      <c r="O205" s="24" t="s">
        <v>41</v>
      </c>
      <c r="P205" s="25" t="s">
        <v>41</v>
      </c>
      <c r="Q205" s="24" t="s">
        <v>41</v>
      </c>
      <c r="R205" s="3" t="s">
        <v>41</v>
      </c>
      <c r="S205" s="24">
        <v>18.804361310731</v>
      </c>
      <c r="T205" s="24" t="s">
        <v>41</v>
      </c>
      <c r="U205" s="25" t="s">
        <v>41</v>
      </c>
      <c r="V205" s="24" t="s">
        <v>41</v>
      </c>
      <c r="W205" s="3" t="s">
        <v>41</v>
      </c>
      <c r="X205" s="24">
        <v>32.468299555103997</v>
      </c>
      <c r="Y205" s="24" t="s">
        <v>41</v>
      </c>
      <c r="Z205" s="25" t="s">
        <v>41</v>
      </c>
      <c r="AA205" s="26" t="s">
        <v>41</v>
      </c>
    </row>
    <row r="206" spans="1:27">
      <c r="A206" s="22" t="s">
        <v>708</v>
      </c>
      <c r="B206" s="22" t="s">
        <v>706</v>
      </c>
      <c r="C206" s="22" t="s">
        <v>707</v>
      </c>
      <c r="D206" s="22" t="s">
        <v>626</v>
      </c>
      <c r="E206" s="22" t="s">
        <v>708</v>
      </c>
      <c r="F206" s="23">
        <f t="shared" si="6"/>
        <v>48.545195692242004</v>
      </c>
      <c r="G206" s="3">
        <v>14.962617178438</v>
      </c>
      <c r="H206" s="3">
        <v>33.582578513804002</v>
      </c>
      <c r="I206" s="3">
        <v>9.0827805841010001</v>
      </c>
      <c r="J206" s="3">
        <v>31.063885125268705</v>
      </c>
      <c r="K206" s="25">
        <v>0</v>
      </c>
      <c r="L206" s="24">
        <v>13.013976510134</v>
      </c>
      <c r="M206" s="3">
        <v>1.9486406683040001</v>
      </c>
      <c r="N206" s="24" t="s">
        <v>41</v>
      </c>
      <c r="O206" s="24" t="s">
        <v>41</v>
      </c>
      <c r="P206" s="25" t="s">
        <v>41</v>
      </c>
      <c r="Q206" s="24">
        <v>24.831785843897997</v>
      </c>
      <c r="R206" s="3">
        <v>8.7507926699069998</v>
      </c>
      <c r="S206" s="24" t="s">
        <v>41</v>
      </c>
      <c r="T206" s="24" t="s">
        <v>41</v>
      </c>
      <c r="U206" s="25" t="s">
        <v>41</v>
      </c>
      <c r="V206" s="24">
        <v>37.845762354031997</v>
      </c>
      <c r="W206" s="3">
        <v>10.699433338211</v>
      </c>
      <c r="X206" s="24" t="s">
        <v>41</v>
      </c>
      <c r="Y206" s="24" t="s">
        <v>41</v>
      </c>
      <c r="Z206" s="25" t="s">
        <v>41</v>
      </c>
      <c r="AA206" s="26" t="s">
        <v>41</v>
      </c>
    </row>
    <row r="207" spans="1:27">
      <c r="A207" s="22" t="s">
        <v>1022</v>
      </c>
      <c r="B207" s="22" t="s">
        <v>1020</v>
      </c>
      <c r="C207" s="22" t="s">
        <v>1021</v>
      </c>
      <c r="D207" s="22" t="s">
        <v>39</v>
      </c>
      <c r="E207" s="22" t="s">
        <v>1022</v>
      </c>
      <c r="F207" s="23">
        <f t="shared" si="6"/>
        <v>2.5642725901889998</v>
      </c>
      <c r="G207" s="3">
        <v>0.49755264414</v>
      </c>
      <c r="H207" s="3">
        <v>2.066719946049</v>
      </c>
      <c r="I207" s="3">
        <v>-3.7745503318850004</v>
      </c>
      <c r="J207" s="3">
        <v>1.9117159500953249</v>
      </c>
      <c r="K207" s="25">
        <v>0.5</v>
      </c>
      <c r="L207" s="24" t="s">
        <v>41</v>
      </c>
      <c r="M207" s="3">
        <v>0.49755264414</v>
      </c>
      <c r="N207" s="24" t="s">
        <v>41</v>
      </c>
      <c r="O207" s="24" t="s">
        <v>41</v>
      </c>
      <c r="P207" s="25" t="s">
        <v>41</v>
      </c>
      <c r="Q207" s="24" t="s">
        <v>41</v>
      </c>
      <c r="R207" s="3">
        <v>2.066719946049</v>
      </c>
      <c r="S207" s="24" t="s">
        <v>41</v>
      </c>
      <c r="T207" s="24" t="s">
        <v>41</v>
      </c>
      <c r="U207" s="25" t="s">
        <v>41</v>
      </c>
      <c r="V207" s="24" t="s">
        <v>41</v>
      </c>
      <c r="W207" s="3">
        <v>2.5642725901889998</v>
      </c>
      <c r="X207" s="24" t="s">
        <v>41</v>
      </c>
      <c r="Y207" s="24" t="s">
        <v>41</v>
      </c>
      <c r="Z207" s="25" t="s">
        <v>41</v>
      </c>
      <c r="AA207" s="26" t="s">
        <v>41</v>
      </c>
    </row>
    <row r="208" spans="1:27">
      <c r="A208" s="22" t="s">
        <v>428</v>
      </c>
      <c r="B208" s="22" t="s">
        <v>426</v>
      </c>
      <c r="C208" s="22" t="s">
        <v>427</v>
      </c>
      <c r="D208" s="22" t="s">
        <v>39</v>
      </c>
      <c r="E208" s="22" t="s">
        <v>428</v>
      </c>
      <c r="F208" s="23">
        <f t="shared" si="6"/>
        <v>2.4941905214799998</v>
      </c>
      <c r="G208" s="3">
        <v>0.370390839636</v>
      </c>
      <c r="H208" s="3">
        <v>2.1237996818439999</v>
      </c>
      <c r="I208" s="3">
        <v>-6.5093228242110008</v>
      </c>
      <c r="J208" s="3">
        <v>1.9645147057057</v>
      </c>
      <c r="K208" s="25">
        <v>0.5</v>
      </c>
      <c r="L208" s="24" t="s">
        <v>41</v>
      </c>
      <c r="M208" s="3">
        <v>0.370390839636</v>
      </c>
      <c r="N208" s="24" t="s">
        <v>41</v>
      </c>
      <c r="O208" s="24" t="s">
        <v>41</v>
      </c>
      <c r="P208" s="25" t="s">
        <v>41</v>
      </c>
      <c r="Q208" s="24" t="s">
        <v>41</v>
      </c>
      <c r="R208" s="3">
        <v>2.1237996818439999</v>
      </c>
      <c r="S208" s="24" t="s">
        <v>41</v>
      </c>
      <c r="T208" s="24" t="s">
        <v>41</v>
      </c>
      <c r="U208" s="25" t="s">
        <v>41</v>
      </c>
      <c r="V208" s="24" t="s">
        <v>41</v>
      </c>
      <c r="W208" s="3">
        <v>2.4941905214799998</v>
      </c>
      <c r="X208" s="24" t="s">
        <v>41</v>
      </c>
      <c r="Y208" s="24" t="s">
        <v>41</v>
      </c>
      <c r="Z208" s="25" t="s">
        <v>41</v>
      </c>
      <c r="AA208" s="26" t="s">
        <v>41</v>
      </c>
    </row>
    <row r="209" spans="1:27">
      <c r="A209" s="22" t="s">
        <v>506</v>
      </c>
      <c r="B209" s="22" t="s">
        <v>504</v>
      </c>
      <c r="C209" s="22" t="s">
        <v>505</v>
      </c>
      <c r="D209" s="22" t="s">
        <v>39</v>
      </c>
      <c r="E209" s="22" t="s">
        <v>506</v>
      </c>
      <c r="F209" s="23">
        <f t="shared" si="6"/>
        <v>2.1289595223590001</v>
      </c>
      <c r="G209" s="3">
        <v>0.12836017350699999</v>
      </c>
      <c r="H209" s="3">
        <v>2.000599348852</v>
      </c>
      <c r="I209" s="3">
        <v>-14.924364482374999</v>
      </c>
      <c r="J209" s="3">
        <v>1.8505543976881</v>
      </c>
      <c r="K209" s="25">
        <v>0.5</v>
      </c>
      <c r="L209" s="24" t="s">
        <v>41</v>
      </c>
      <c r="M209" s="3">
        <v>0.12836017350699999</v>
      </c>
      <c r="N209" s="24" t="s">
        <v>41</v>
      </c>
      <c r="O209" s="24" t="s">
        <v>41</v>
      </c>
      <c r="P209" s="25" t="s">
        <v>41</v>
      </c>
      <c r="Q209" s="24" t="s">
        <v>41</v>
      </c>
      <c r="R209" s="3">
        <v>2.000599348852</v>
      </c>
      <c r="S209" s="24" t="s">
        <v>41</v>
      </c>
      <c r="T209" s="24" t="s">
        <v>41</v>
      </c>
      <c r="U209" s="25" t="s">
        <v>41</v>
      </c>
      <c r="V209" s="24" t="s">
        <v>41</v>
      </c>
      <c r="W209" s="3">
        <v>2.1289595223590001</v>
      </c>
      <c r="X209" s="24" t="s">
        <v>41</v>
      </c>
      <c r="Y209" s="24" t="s">
        <v>41</v>
      </c>
      <c r="Z209" s="25" t="s">
        <v>41</v>
      </c>
      <c r="AA209" s="26" t="s">
        <v>41</v>
      </c>
    </row>
    <row r="210" spans="1:27">
      <c r="A210" s="22" t="s">
        <v>830</v>
      </c>
      <c r="B210" s="22" t="s">
        <v>828</v>
      </c>
      <c r="C210" s="22" t="s">
        <v>829</v>
      </c>
      <c r="D210" s="22" t="s">
        <v>726</v>
      </c>
      <c r="E210" s="22" t="s">
        <v>830</v>
      </c>
      <c r="F210" s="23">
        <f t="shared" si="6"/>
        <v>64.025895778096995</v>
      </c>
      <c r="G210" s="3">
        <v>21.051228544975</v>
      </c>
      <c r="H210" s="3">
        <v>42.974667233121998</v>
      </c>
      <c r="I210" s="3">
        <v>25.711585995274</v>
      </c>
      <c r="J210" s="3">
        <v>39.75156719063785</v>
      </c>
      <c r="K210" s="25">
        <v>0</v>
      </c>
      <c r="L210" s="24">
        <v>18.915848454519999</v>
      </c>
      <c r="M210" s="3">
        <v>2.1353800904539999</v>
      </c>
      <c r="N210" s="24" t="s">
        <v>41</v>
      </c>
      <c r="O210" s="24" t="s">
        <v>41</v>
      </c>
      <c r="P210" s="25" t="s">
        <v>41</v>
      </c>
      <c r="Q210" s="24">
        <v>36.722761913641996</v>
      </c>
      <c r="R210" s="3">
        <v>6.2519053194800005</v>
      </c>
      <c r="S210" s="24" t="s">
        <v>41</v>
      </c>
      <c r="T210" s="24" t="s">
        <v>41</v>
      </c>
      <c r="U210" s="25" t="s">
        <v>41</v>
      </c>
      <c r="V210" s="24">
        <v>55.638610368161991</v>
      </c>
      <c r="W210" s="3">
        <v>8.387285409934</v>
      </c>
      <c r="X210" s="24" t="s">
        <v>41</v>
      </c>
      <c r="Y210" s="24" t="s">
        <v>41</v>
      </c>
      <c r="Z210" s="25" t="s">
        <v>41</v>
      </c>
      <c r="AA210" s="26" t="s">
        <v>41</v>
      </c>
    </row>
    <row r="211" spans="1:27">
      <c r="A211" s="22" t="s">
        <v>875</v>
      </c>
      <c r="B211" s="22" t="s">
        <v>873</v>
      </c>
      <c r="C211" s="22" t="s">
        <v>874</v>
      </c>
      <c r="D211" s="22" t="s">
        <v>726</v>
      </c>
      <c r="E211" s="22" t="s">
        <v>875</v>
      </c>
      <c r="F211" s="23">
        <f t="shared" si="6"/>
        <v>60.803552656275997</v>
      </c>
      <c r="G211" s="3">
        <v>17.405981174920999</v>
      </c>
      <c r="H211" s="3">
        <v>43.397571481354994</v>
      </c>
      <c r="I211" s="3">
        <v>-26.585042349009001</v>
      </c>
      <c r="J211" s="3">
        <v>40.14275362025338</v>
      </c>
      <c r="K211" s="25">
        <v>0.37988100000000002</v>
      </c>
      <c r="L211" s="24">
        <v>15.754008345557001</v>
      </c>
      <c r="M211" s="3">
        <v>1.651972829365</v>
      </c>
      <c r="N211" s="24" t="s">
        <v>41</v>
      </c>
      <c r="O211" s="24" t="s">
        <v>41</v>
      </c>
      <c r="P211" s="25" t="s">
        <v>41</v>
      </c>
      <c r="Q211" s="24">
        <v>36.005155193600999</v>
      </c>
      <c r="R211" s="3">
        <v>7.3924162877550001</v>
      </c>
      <c r="S211" s="24" t="s">
        <v>41</v>
      </c>
      <c r="T211" s="24" t="s">
        <v>41</v>
      </c>
      <c r="U211" s="25" t="s">
        <v>41</v>
      </c>
      <c r="V211" s="24">
        <v>51.759163539157996</v>
      </c>
      <c r="W211" s="3">
        <v>9.0443891171199997</v>
      </c>
      <c r="X211" s="24" t="s">
        <v>41</v>
      </c>
      <c r="Y211" s="24" t="s">
        <v>41</v>
      </c>
      <c r="Z211" s="25" t="s">
        <v>41</v>
      </c>
      <c r="AA211" s="26" t="s">
        <v>41</v>
      </c>
    </row>
    <row r="212" spans="1:27">
      <c r="A212" s="22" t="s">
        <v>452</v>
      </c>
      <c r="B212" s="22" t="s">
        <v>450</v>
      </c>
      <c r="C212" s="22" t="s">
        <v>451</v>
      </c>
      <c r="D212" s="22" t="s">
        <v>39</v>
      </c>
      <c r="E212" s="22" t="s">
        <v>452</v>
      </c>
      <c r="F212" s="23">
        <f t="shared" si="6"/>
        <v>1.2011501222860002</v>
      </c>
      <c r="G212" s="3">
        <v>0</v>
      </c>
      <c r="H212" s="3">
        <v>1.2011501222860002</v>
      </c>
      <c r="I212" s="3">
        <v>-15.451981844444999</v>
      </c>
      <c r="J212" s="3">
        <v>1.11106386311455</v>
      </c>
      <c r="K212" s="25">
        <v>0.5</v>
      </c>
      <c r="L212" s="24" t="s">
        <v>41</v>
      </c>
      <c r="M212" s="3" t="s">
        <v>41</v>
      </c>
      <c r="N212" s="24" t="s">
        <v>41</v>
      </c>
      <c r="O212" s="24" t="s">
        <v>41</v>
      </c>
      <c r="P212" s="25" t="s">
        <v>41</v>
      </c>
      <c r="Q212" s="24" t="s">
        <v>41</v>
      </c>
      <c r="R212" s="3">
        <v>1.2011501222860002</v>
      </c>
      <c r="S212" s="24" t="s">
        <v>41</v>
      </c>
      <c r="T212" s="24" t="s">
        <v>41</v>
      </c>
      <c r="U212" s="25" t="s">
        <v>41</v>
      </c>
      <c r="V212" s="24" t="s">
        <v>41</v>
      </c>
      <c r="W212" s="3">
        <v>1.2011501222860002</v>
      </c>
      <c r="X212" s="24" t="s">
        <v>41</v>
      </c>
      <c r="Y212" s="24" t="s">
        <v>41</v>
      </c>
      <c r="Z212" s="25" t="s">
        <v>41</v>
      </c>
      <c r="AA212" s="26">
        <v>-0.21745257950900002</v>
      </c>
    </row>
    <row r="213" spans="1:27">
      <c r="A213" s="22" t="s">
        <v>98</v>
      </c>
      <c r="B213" s="22" t="s">
        <v>96</v>
      </c>
      <c r="C213" s="22" t="s">
        <v>97</v>
      </c>
      <c r="D213" s="22" t="s">
        <v>39</v>
      </c>
      <c r="E213" s="22" t="s">
        <v>98</v>
      </c>
      <c r="F213" s="23">
        <f t="shared" si="6"/>
        <v>4.4557753046009996</v>
      </c>
      <c r="G213" s="3">
        <v>0.72273451853500004</v>
      </c>
      <c r="H213" s="3">
        <v>3.7330407860659998</v>
      </c>
      <c r="I213" s="3">
        <v>-21.725288353876</v>
      </c>
      <c r="J213" s="3">
        <v>3.4530627271110501</v>
      </c>
      <c r="K213" s="25">
        <v>0.5</v>
      </c>
      <c r="L213" s="24" t="s">
        <v>41</v>
      </c>
      <c r="M213" s="3">
        <v>0.72273451853500004</v>
      </c>
      <c r="N213" s="24" t="s">
        <v>41</v>
      </c>
      <c r="O213" s="24" t="s">
        <v>41</v>
      </c>
      <c r="P213" s="25" t="s">
        <v>41</v>
      </c>
      <c r="Q213" s="24" t="s">
        <v>41</v>
      </c>
      <c r="R213" s="3">
        <v>3.7330407860659998</v>
      </c>
      <c r="S213" s="24" t="s">
        <v>41</v>
      </c>
      <c r="T213" s="24" t="s">
        <v>41</v>
      </c>
      <c r="U213" s="25" t="s">
        <v>41</v>
      </c>
      <c r="V213" s="24" t="s">
        <v>41</v>
      </c>
      <c r="W213" s="3">
        <v>4.4557753046009996</v>
      </c>
      <c r="X213" s="24" t="s">
        <v>41</v>
      </c>
      <c r="Y213" s="24" t="s">
        <v>41</v>
      </c>
      <c r="Z213" s="25" t="s">
        <v>41</v>
      </c>
      <c r="AA213" s="26" t="s">
        <v>41</v>
      </c>
    </row>
    <row r="214" spans="1:27">
      <c r="A214" s="22" t="s">
        <v>356</v>
      </c>
      <c r="B214" s="22" t="s">
        <v>354</v>
      </c>
      <c r="C214" s="22" t="s">
        <v>355</v>
      </c>
      <c r="D214" s="22" t="s">
        <v>39</v>
      </c>
      <c r="E214" s="22" t="s">
        <v>356</v>
      </c>
      <c r="F214" s="23">
        <f t="shared" si="6"/>
        <v>4.4831107550610003</v>
      </c>
      <c r="G214" s="3">
        <v>1.0485916043710002</v>
      </c>
      <c r="H214" s="3">
        <v>3.4345191506899999</v>
      </c>
      <c r="I214" s="3">
        <v>-10.799881410629</v>
      </c>
      <c r="J214" s="3">
        <v>3.1769302143882503</v>
      </c>
      <c r="K214" s="25">
        <v>0.5</v>
      </c>
      <c r="L214" s="24" t="s">
        <v>41</v>
      </c>
      <c r="M214" s="3">
        <v>1.0485916043710002</v>
      </c>
      <c r="N214" s="24" t="s">
        <v>41</v>
      </c>
      <c r="O214" s="24" t="s">
        <v>41</v>
      </c>
      <c r="P214" s="25" t="s">
        <v>41</v>
      </c>
      <c r="Q214" s="24" t="s">
        <v>41</v>
      </c>
      <c r="R214" s="3">
        <v>3.4345191506899999</v>
      </c>
      <c r="S214" s="24" t="s">
        <v>41</v>
      </c>
      <c r="T214" s="24" t="s">
        <v>41</v>
      </c>
      <c r="U214" s="25" t="s">
        <v>41</v>
      </c>
      <c r="V214" s="24" t="s">
        <v>41</v>
      </c>
      <c r="W214" s="3">
        <v>4.4831107550610003</v>
      </c>
      <c r="X214" s="24" t="s">
        <v>41</v>
      </c>
      <c r="Y214" s="24" t="s">
        <v>41</v>
      </c>
      <c r="Z214" s="25" t="s">
        <v>41</v>
      </c>
      <c r="AA214" s="26" t="s">
        <v>41</v>
      </c>
    </row>
    <row r="215" spans="1:27">
      <c r="A215" s="22" t="s">
        <v>592</v>
      </c>
      <c r="B215" s="22" t="s">
        <v>590</v>
      </c>
      <c r="C215" s="22" t="s">
        <v>591</v>
      </c>
      <c r="D215" s="22" t="s">
        <v>531</v>
      </c>
      <c r="E215" s="22" t="s">
        <v>592</v>
      </c>
      <c r="F215" s="23">
        <f t="shared" si="6"/>
        <v>128.87597619577198</v>
      </c>
      <c r="G215" s="3">
        <v>44.46193567353</v>
      </c>
      <c r="H215" s="3">
        <v>84.41404052224199</v>
      </c>
      <c r="I215" s="3">
        <v>16.303103858022002</v>
      </c>
      <c r="J215" s="3">
        <v>78.08298748307385</v>
      </c>
      <c r="K215" s="25">
        <v>0</v>
      </c>
      <c r="L215" s="24">
        <v>39.860258166182</v>
      </c>
      <c r="M215" s="3">
        <v>4.6016775073479996</v>
      </c>
      <c r="N215" s="24" t="s">
        <v>41</v>
      </c>
      <c r="O215" s="24" t="s">
        <v>41</v>
      </c>
      <c r="P215" s="25" t="s">
        <v>41</v>
      </c>
      <c r="Q215" s="24">
        <v>71.590111513641006</v>
      </c>
      <c r="R215" s="3">
        <v>12.8239290086</v>
      </c>
      <c r="S215" s="24" t="s">
        <v>41</v>
      </c>
      <c r="T215" s="24" t="s">
        <v>41</v>
      </c>
      <c r="U215" s="25" t="s">
        <v>41</v>
      </c>
      <c r="V215" s="24">
        <v>111.45036967982301</v>
      </c>
      <c r="W215" s="3">
        <v>17.425606515948001</v>
      </c>
      <c r="X215" s="24" t="s">
        <v>41</v>
      </c>
      <c r="Y215" s="24" t="s">
        <v>41</v>
      </c>
      <c r="Z215" s="25" t="s">
        <v>41</v>
      </c>
      <c r="AA215" s="26" t="s">
        <v>41</v>
      </c>
    </row>
    <row r="216" spans="1:27">
      <c r="A216" s="22" t="s">
        <v>404</v>
      </c>
      <c r="B216" s="22" t="s">
        <v>402</v>
      </c>
      <c r="C216" s="22" t="s">
        <v>403</v>
      </c>
      <c r="D216" s="22" t="s">
        <v>39</v>
      </c>
      <c r="E216" s="22" t="s">
        <v>404</v>
      </c>
      <c r="F216" s="23">
        <f t="shared" si="6"/>
        <v>4.548902957668</v>
      </c>
      <c r="G216" s="3">
        <v>1.0599562643160001</v>
      </c>
      <c r="H216" s="3">
        <v>3.4889466933519997</v>
      </c>
      <c r="I216" s="3">
        <v>-8.9807378962219993</v>
      </c>
      <c r="J216" s="3">
        <v>3.2272756913506</v>
      </c>
      <c r="K216" s="25">
        <v>0.5</v>
      </c>
      <c r="L216" s="24" t="s">
        <v>41</v>
      </c>
      <c r="M216" s="3">
        <v>1.0599562643160001</v>
      </c>
      <c r="N216" s="24" t="s">
        <v>41</v>
      </c>
      <c r="O216" s="24" t="s">
        <v>41</v>
      </c>
      <c r="P216" s="25" t="s">
        <v>41</v>
      </c>
      <c r="Q216" s="24" t="s">
        <v>41</v>
      </c>
      <c r="R216" s="3">
        <v>3.4889466933519997</v>
      </c>
      <c r="S216" s="24" t="s">
        <v>41</v>
      </c>
      <c r="T216" s="24" t="s">
        <v>41</v>
      </c>
      <c r="U216" s="25" t="s">
        <v>41</v>
      </c>
      <c r="V216" s="24" t="s">
        <v>41</v>
      </c>
      <c r="W216" s="3">
        <v>4.548902957668</v>
      </c>
      <c r="X216" s="24" t="s">
        <v>41</v>
      </c>
      <c r="Y216" s="24" t="s">
        <v>41</v>
      </c>
      <c r="Z216" s="25" t="s">
        <v>41</v>
      </c>
      <c r="AA216" s="26" t="s">
        <v>41</v>
      </c>
    </row>
    <row r="217" spans="1:27">
      <c r="A217" s="22" t="s">
        <v>711</v>
      </c>
      <c r="B217" s="22" t="s">
        <v>709</v>
      </c>
      <c r="C217" s="22" t="s">
        <v>710</v>
      </c>
      <c r="D217" s="22" t="s">
        <v>626</v>
      </c>
      <c r="E217" s="22" t="s">
        <v>711</v>
      </c>
      <c r="F217" s="23">
        <f t="shared" si="6"/>
        <v>160.473040949851</v>
      </c>
      <c r="G217" s="3">
        <v>56.374302292196994</v>
      </c>
      <c r="H217" s="3">
        <v>104.098738657654</v>
      </c>
      <c r="I217" s="3">
        <v>69.407733808921989</v>
      </c>
      <c r="J217" s="3">
        <v>96.291333258329956</v>
      </c>
      <c r="K217" s="25">
        <v>0</v>
      </c>
      <c r="L217" s="24">
        <v>47.193539015304999</v>
      </c>
      <c r="M217" s="3">
        <v>9.1807632768909997</v>
      </c>
      <c r="N217" s="24" t="s">
        <v>41</v>
      </c>
      <c r="O217" s="24" t="s">
        <v>41</v>
      </c>
      <c r="P217" s="25" t="s">
        <v>41</v>
      </c>
      <c r="Q217" s="24">
        <v>81.616035502906996</v>
      </c>
      <c r="R217" s="3">
        <v>22.482703154747004</v>
      </c>
      <c r="S217" s="24" t="s">
        <v>41</v>
      </c>
      <c r="T217" s="24" t="s">
        <v>41</v>
      </c>
      <c r="U217" s="25" t="s">
        <v>41</v>
      </c>
      <c r="V217" s="24">
        <v>128.809574518212</v>
      </c>
      <c r="W217" s="3">
        <v>31.663466431638003</v>
      </c>
      <c r="X217" s="24" t="s">
        <v>41</v>
      </c>
      <c r="Y217" s="24" t="s">
        <v>41</v>
      </c>
      <c r="Z217" s="25" t="s">
        <v>41</v>
      </c>
      <c r="AA217" s="26" t="s">
        <v>41</v>
      </c>
    </row>
    <row r="218" spans="1:27">
      <c r="A218" s="22" t="s">
        <v>743</v>
      </c>
      <c r="B218" s="22" t="s">
        <v>741</v>
      </c>
      <c r="C218" s="22" t="s">
        <v>742</v>
      </c>
      <c r="D218" s="22" t="s">
        <v>730</v>
      </c>
      <c r="E218" s="22" t="s">
        <v>743</v>
      </c>
      <c r="F218" s="23">
        <f t="shared" si="6"/>
        <v>222.69304880636997</v>
      </c>
      <c r="G218" s="3">
        <v>77.926226430509004</v>
      </c>
      <c r="H218" s="3">
        <v>144.76682237586098</v>
      </c>
      <c r="I218" s="3">
        <v>119.351174859373</v>
      </c>
      <c r="J218" s="3">
        <v>133.90931069767143</v>
      </c>
      <c r="K218" s="25">
        <v>0</v>
      </c>
      <c r="L218" s="24">
        <v>72.626855948037004</v>
      </c>
      <c r="M218" s="3" t="s">
        <v>41</v>
      </c>
      <c r="N218" s="24">
        <v>5.2993704824729999</v>
      </c>
      <c r="O218" s="24" t="s">
        <v>41</v>
      </c>
      <c r="P218" s="25" t="s">
        <v>41</v>
      </c>
      <c r="Q218" s="24">
        <v>137.40403130410999</v>
      </c>
      <c r="R218" s="3" t="s">
        <v>41</v>
      </c>
      <c r="S218" s="24">
        <v>7.3627910717510003</v>
      </c>
      <c r="T218" s="24" t="s">
        <v>41</v>
      </c>
      <c r="U218" s="25" t="s">
        <v>41</v>
      </c>
      <c r="V218" s="24">
        <v>210.03088725214701</v>
      </c>
      <c r="W218" s="3" t="s">
        <v>41</v>
      </c>
      <c r="X218" s="24">
        <v>12.662161554223999</v>
      </c>
      <c r="Y218" s="24" t="s">
        <v>41</v>
      </c>
      <c r="Z218" s="25" t="s">
        <v>41</v>
      </c>
      <c r="AA218" s="26" t="s">
        <v>41</v>
      </c>
    </row>
    <row r="219" spans="1:27">
      <c r="A219" s="22" t="s">
        <v>905</v>
      </c>
      <c r="B219" s="22" t="s">
        <v>903</v>
      </c>
      <c r="C219" s="22" t="s">
        <v>904</v>
      </c>
      <c r="D219" s="22" t="s">
        <v>39</v>
      </c>
      <c r="E219" s="22" t="s">
        <v>905</v>
      </c>
      <c r="F219" s="23">
        <f t="shared" si="6"/>
        <v>3.6223648797069998</v>
      </c>
      <c r="G219" s="3">
        <v>0.82940618094399998</v>
      </c>
      <c r="H219" s="3">
        <v>2.792958698763</v>
      </c>
      <c r="I219" s="3">
        <v>-9.3550283362169999</v>
      </c>
      <c r="J219" s="3">
        <v>2.5834867963557753</v>
      </c>
      <c r="K219" s="25">
        <v>0.5</v>
      </c>
      <c r="L219" s="24" t="s">
        <v>41</v>
      </c>
      <c r="M219" s="3">
        <v>0.82940618094399998</v>
      </c>
      <c r="N219" s="24" t="s">
        <v>41</v>
      </c>
      <c r="O219" s="24" t="s">
        <v>41</v>
      </c>
      <c r="P219" s="25" t="s">
        <v>41</v>
      </c>
      <c r="Q219" s="24" t="s">
        <v>41</v>
      </c>
      <c r="R219" s="3">
        <v>2.792958698763</v>
      </c>
      <c r="S219" s="24" t="s">
        <v>41</v>
      </c>
      <c r="T219" s="24" t="s">
        <v>41</v>
      </c>
      <c r="U219" s="25" t="s">
        <v>41</v>
      </c>
      <c r="V219" s="24" t="s">
        <v>41</v>
      </c>
      <c r="W219" s="3">
        <v>3.6223648797069998</v>
      </c>
      <c r="X219" s="24" t="s">
        <v>41</v>
      </c>
      <c r="Y219" s="24" t="s">
        <v>41</v>
      </c>
      <c r="Z219" s="25" t="s">
        <v>41</v>
      </c>
      <c r="AA219" s="26" t="s">
        <v>41</v>
      </c>
    </row>
    <row r="220" spans="1:27">
      <c r="A220" s="22" t="s">
        <v>1064</v>
      </c>
      <c r="B220" s="22" t="s">
        <v>1062</v>
      </c>
      <c r="C220" s="22" t="s">
        <v>1063</v>
      </c>
      <c r="D220" s="22" t="s">
        <v>39</v>
      </c>
      <c r="E220" s="22" t="s">
        <v>1064</v>
      </c>
      <c r="F220" s="23">
        <f t="shared" si="6"/>
        <v>1.9443645550440001</v>
      </c>
      <c r="G220" s="3">
        <v>0.39477339587900001</v>
      </c>
      <c r="H220" s="3">
        <v>1.549591159165</v>
      </c>
      <c r="I220" s="3">
        <v>-4.2116718257999999</v>
      </c>
      <c r="J220" s="3">
        <v>1.4333718222276253</v>
      </c>
      <c r="K220" s="25">
        <v>0.5</v>
      </c>
      <c r="L220" s="24" t="s">
        <v>41</v>
      </c>
      <c r="M220" s="3">
        <v>0.39477339587900001</v>
      </c>
      <c r="N220" s="24" t="s">
        <v>41</v>
      </c>
      <c r="O220" s="24" t="s">
        <v>41</v>
      </c>
      <c r="P220" s="25" t="s">
        <v>41</v>
      </c>
      <c r="Q220" s="24" t="s">
        <v>41</v>
      </c>
      <c r="R220" s="3">
        <v>1.549591159165</v>
      </c>
      <c r="S220" s="24" t="s">
        <v>41</v>
      </c>
      <c r="T220" s="24" t="s">
        <v>41</v>
      </c>
      <c r="U220" s="25" t="s">
        <v>41</v>
      </c>
      <c r="V220" s="24" t="s">
        <v>41</v>
      </c>
      <c r="W220" s="3">
        <v>1.9443645550440001</v>
      </c>
      <c r="X220" s="24" t="s">
        <v>41</v>
      </c>
      <c r="Y220" s="24" t="s">
        <v>41</v>
      </c>
      <c r="Z220" s="25" t="s">
        <v>41</v>
      </c>
      <c r="AA220" s="26" t="s">
        <v>41</v>
      </c>
    </row>
    <row r="221" spans="1:27">
      <c r="A221" s="22" t="s">
        <v>803</v>
      </c>
      <c r="B221" s="22" t="s">
        <v>801</v>
      </c>
      <c r="C221" s="22" t="s">
        <v>802</v>
      </c>
      <c r="D221" s="22" t="s">
        <v>39</v>
      </c>
      <c r="E221" s="22" t="s">
        <v>803</v>
      </c>
      <c r="F221" s="23">
        <f t="shared" si="6"/>
        <v>3.323104465968</v>
      </c>
      <c r="G221" s="3">
        <v>0.70648701906199995</v>
      </c>
      <c r="H221" s="3">
        <v>2.616617446906</v>
      </c>
      <c r="I221" s="3">
        <v>-3.0446640457580001</v>
      </c>
      <c r="J221" s="3">
        <v>2.4203711383880502</v>
      </c>
      <c r="K221" s="25">
        <v>0.5</v>
      </c>
      <c r="L221" s="24" t="s">
        <v>41</v>
      </c>
      <c r="M221" s="3">
        <v>0.70648701906199995</v>
      </c>
      <c r="N221" s="24" t="s">
        <v>41</v>
      </c>
      <c r="O221" s="24" t="s">
        <v>41</v>
      </c>
      <c r="P221" s="25" t="s">
        <v>41</v>
      </c>
      <c r="Q221" s="24" t="s">
        <v>41</v>
      </c>
      <c r="R221" s="3">
        <v>2.616617446906</v>
      </c>
      <c r="S221" s="24" t="s">
        <v>41</v>
      </c>
      <c r="T221" s="24" t="s">
        <v>41</v>
      </c>
      <c r="U221" s="25" t="s">
        <v>41</v>
      </c>
      <c r="V221" s="24" t="s">
        <v>41</v>
      </c>
      <c r="W221" s="3">
        <v>3.323104465968</v>
      </c>
      <c r="X221" s="24" t="s">
        <v>41</v>
      </c>
      <c r="Y221" s="24" t="s">
        <v>41</v>
      </c>
      <c r="Z221" s="25" t="s">
        <v>41</v>
      </c>
      <c r="AA221" s="26" t="s">
        <v>41</v>
      </c>
    </row>
    <row r="222" spans="1:27">
      <c r="A222" s="22" t="s">
        <v>848</v>
      </c>
      <c r="B222" s="22" t="s">
        <v>846</v>
      </c>
      <c r="C222" s="22" t="s">
        <v>847</v>
      </c>
      <c r="D222" s="22" t="s">
        <v>726</v>
      </c>
      <c r="E222" s="22" t="s">
        <v>848</v>
      </c>
      <c r="F222" s="23">
        <f t="shared" si="6"/>
        <v>54.859693313653992</v>
      </c>
      <c r="G222" s="3">
        <v>17.755554144188</v>
      </c>
      <c r="H222" s="3">
        <v>37.104139169465995</v>
      </c>
      <c r="I222" s="3">
        <v>8.0433138097249994</v>
      </c>
      <c r="J222" s="3">
        <v>34.321328731756047</v>
      </c>
      <c r="K222" s="25">
        <v>0</v>
      </c>
      <c r="L222" s="24">
        <v>16.088690099745001</v>
      </c>
      <c r="M222" s="3">
        <v>1.6668640444430001</v>
      </c>
      <c r="N222" s="24" t="s">
        <v>41</v>
      </c>
      <c r="O222" s="24" t="s">
        <v>41</v>
      </c>
      <c r="P222" s="25" t="s">
        <v>41</v>
      </c>
      <c r="Q222" s="24">
        <v>31.469165101408002</v>
      </c>
      <c r="R222" s="3">
        <v>5.6349740680589999</v>
      </c>
      <c r="S222" s="24" t="s">
        <v>41</v>
      </c>
      <c r="T222" s="24" t="s">
        <v>41</v>
      </c>
      <c r="U222" s="25" t="s">
        <v>41</v>
      </c>
      <c r="V222" s="24">
        <v>47.557855201153004</v>
      </c>
      <c r="W222" s="3">
        <v>7.3018381125019998</v>
      </c>
      <c r="X222" s="24" t="s">
        <v>41</v>
      </c>
      <c r="Y222" s="24" t="s">
        <v>41</v>
      </c>
      <c r="Z222" s="25" t="s">
        <v>41</v>
      </c>
      <c r="AA222" s="26" t="s">
        <v>41</v>
      </c>
    </row>
    <row r="223" spans="1:27">
      <c r="A223" s="22" t="s">
        <v>137</v>
      </c>
      <c r="B223" s="22" t="s">
        <v>135</v>
      </c>
      <c r="C223" s="22" t="s">
        <v>136</v>
      </c>
      <c r="D223" s="22" t="s">
        <v>39</v>
      </c>
      <c r="E223" s="22" t="s">
        <v>137</v>
      </c>
      <c r="F223" s="23">
        <f t="shared" si="6"/>
        <v>2.5456786845220001</v>
      </c>
      <c r="G223" s="3">
        <v>0</v>
      </c>
      <c r="H223" s="3">
        <v>2.5456786845220001</v>
      </c>
      <c r="I223" s="3">
        <v>-12.132531457631</v>
      </c>
      <c r="J223" s="3">
        <v>2.3547527831828501</v>
      </c>
      <c r="K223" s="25">
        <v>0.5</v>
      </c>
      <c r="L223" s="24" t="s">
        <v>41</v>
      </c>
      <c r="M223" s="3" t="s">
        <v>41</v>
      </c>
      <c r="N223" s="24" t="s">
        <v>41</v>
      </c>
      <c r="O223" s="24" t="s">
        <v>41</v>
      </c>
      <c r="P223" s="25" t="s">
        <v>41</v>
      </c>
      <c r="Q223" s="24" t="s">
        <v>41</v>
      </c>
      <c r="R223" s="3">
        <v>2.5456786845220001</v>
      </c>
      <c r="S223" s="24" t="s">
        <v>41</v>
      </c>
      <c r="T223" s="24" t="s">
        <v>41</v>
      </c>
      <c r="U223" s="25" t="s">
        <v>41</v>
      </c>
      <c r="V223" s="24" t="s">
        <v>41</v>
      </c>
      <c r="W223" s="3">
        <v>2.5456786845220001</v>
      </c>
      <c r="X223" s="24" t="s">
        <v>41</v>
      </c>
      <c r="Y223" s="24" t="s">
        <v>41</v>
      </c>
      <c r="Z223" s="25" t="s">
        <v>41</v>
      </c>
      <c r="AA223" s="26">
        <v>-1.6445547511999999E-2</v>
      </c>
    </row>
    <row r="224" spans="1:27">
      <c r="A224" s="22" t="s">
        <v>266</v>
      </c>
      <c r="B224" s="22" t="s">
        <v>264</v>
      </c>
      <c r="C224" s="22" t="s">
        <v>265</v>
      </c>
      <c r="D224" s="22" t="s">
        <v>39</v>
      </c>
      <c r="E224" s="22" t="s">
        <v>266</v>
      </c>
      <c r="F224" s="23">
        <f t="shared" si="6"/>
        <v>3.6343366262360002</v>
      </c>
      <c r="G224" s="3">
        <v>0.72653438232099998</v>
      </c>
      <c r="H224" s="3">
        <v>2.907802243915</v>
      </c>
      <c r="I224" s="3">
        <v>-6.1594995024039996</v>
      </c>
      <c r="J224" s="3">
        <v>2.6897170756213753</v>
      </c>
      <c r="K224" s="25">
        <v>0.5</v>
      </c>
      <c r="L224" s="24" t="s">
        <v>41</v>
      </c>
      <c r="M224" s="3">
        <v>0.72653438232099998</v>
      </c>
      <c r="N224" s="24" t="s">
        <v>41</v>
      </c>
      <c r="O224" s="24" t="s">
        <v>41</v>
      </c>
      <c r="P224" s="25" t="s">
        <v>41</v>
      </c>
      <c r="Q224" s="24" t="s">
        <v>41</v>
      </c>
      <c r="R224" s="3">
        <v>2.907802243915</v>
      </c>
      <c r="S224" s="24" t="s">
        <v>41</v>
      </c>
      <c r="T224" s="24" t="s">
        <v>41</v>
      </c>
      <c r="U224" s="25" t="s">
        <v>41</v>
      </c>
      <c r="V224" s="24" t="s">
        <v>41</v>
      </c>
      <c r="W224" s="3">
        <v>3.6343366262360002</v>
      </c>
      <c r="X224" s="24" t="s">
        <v>41</v>
      </c>
      <c r="Y224" s="24" t="s">
        <v>41</v>
      </c>
      <c r="Z224" s="25" t="s">
        <v>41</v>
      </c>
      <c r="AA224" s="26" t="s">
        <v>41</v>
      </c>
    </row>
    <row r="225" spans="1:27">
      <c r="A225" s="22" t="s">
        <v>851</v>
      </c>
      <c r="B225" s="22" t="s">
        <v>849</v>
      </c>
      <c r="C225" s="22" t="s">
        <v>850</v>
      </c>
      <c r="D225" s="22" t="s">
        <v>726</v>
      </c>
      <c r="E225" s="22" t="s">
        <v>851</v>
      </c>
      <c r="F225" s="23">
        <f t="shared" si="6"/>
        <v>45.268388849423999</v>
      </c>
      <c r="G225" s="3">
        <v>14.291054742753001</v>
      </c>
      <c r="H225" s="3">
        <v>30.977334106671002</v>
      </c>
      <c r="I225" s="3">
        <v>-3.4846330869800002</v>
      </c>
      <c r="J225" s="3">
        <v>28.654034048670681</v>
      </c>
      <c r="K225" s="25">
        <v>0.101115</v>
      </c>
      <c r="L225" s="24">
        <v>12.71724785362</v>
      </c>
      <c r="M225" s="3">
        <v>1.5738068891330002</v>
      </c>
      <c r="N225" s="24" t="s">
        <v>41</v>
      </c>
      <c r="O225" s="24" t="s">
        <v>41</v>
      </c>
      <c r="P225" s="25" t="s">
        <v>41</v>
      </c>
      <c r="Q225" s="24">
        <v>25.443042835513001</v>
      </c>
      <c r="R225" s="3">
        <v>5.5342912711570005</v>
      </c>
      <c r="S225" s="24" t="s">
        <v>41</v>
      </c>
      <c r="T225" s="24" t="s">
        <v>41</v>
      </c>
      <c r="U225" s="25" t="s">
        <v>41</v>
      </c>
      <c r="V225" s="24">
        <v>38.160290689132999</v>
      </c>
      <c r="W225" s="3">
        <v>7.1080981602900009</v>
      </c>
      <c r="X225" s="24" t="s">
        <v>41</v>
      </c>
      <c r="Y225" s="24" t="s">
        <v>41</v>
      </c>
      <c r="Z225" s="25" t="s">
        <v>41</v>
      </c>
      <c r="AA225" s="26" t="s">
        <v>41</v>
      </c>
    </row>
    <row r="226" spans="1:27">
      <c r="A226" s="22" t="s">
        <v>287</v>
      </c>
      <c r="B226" s="22" t="s">
        <v>285</v>
      </c>
      <c r="C226" s="22" t="s">
        <v>286</v>
      </c>
      <c r="D226" s="22" t="s">
        <v>39</v>
      </c>
      <c r="E226" s="22" t="s">
        <v>287</v>
      </c>
      <c r="F226" s="23">
        <f t="shared" si="6"/>
        <v>3.9479686660749995</v>
      </c>
      <c r="G226" s="3">
        <v>0.93603452852799995</v>
      </c>
      <c r="H226" s="3">
        <v>3.0119341375469997</v>
      </c>
      <c r="I226" s="3">
        <v>-7.4282644095869994</v>
      </c>
      <c r="J226" s="3">
        <v>2.7860390772309751</v>
      </c>
      <c r="K226" s="25">
        <v>0.5</v>
      </c>
      <c r="L226" s="24" t="s">
        <v>41</v>
      </c>
      <c r="M226" s="3">
        <v>0.93603452852799995</v>
      </c>
      <c r="N226" s="24" t="s">
        <v>41</v>
      </c>
      <c r="O226" s="24" t="s">
        <v>41</v>
      </c>
      <c r="P226" s="25" t="s">
        <v>41</v>
      </c>
      <c r="Q226" s="24" t="s">
        <v>41</v>
      </c>
      <c r="R226" s="3">
        <v>3.0119341375469997</v>
      </c>
      <c r="S226" s="24" t="s">
        <v>41</v>
      </c>
      <c r="T226" s="24" t="s">
        <v>41</v>
      </c>
      <c r="U226" s="25" t="s">
        <v>41</v>
      </c>
      <c r="V226" s="24" t="s">
        <v>41</v>
      </c>
      <c r="W226" s="3">
        <v>3.9479686660749995</v>
      </c>
      <c r="X226" s="24" t="s">
        <v>41</v>
      </c>
      <c r="Y226" s="24" t="s">
        <v>41</v>
      </c>
      <c r="Z226" s="25" t="s">
        <v>41</v>
      </c>
      <c r="AA226" s="26" t="s">
        <v>41</v>
      </c>
    </row>
    <row r="227" spans="1:27">
      <c r="A227" s="22" t="s">
        <v>824</v>
      </c>
      <c r="B227" s="22" t="s">
        <v>822</v>
      </c>
      <c r="C227" s="22" t="s">
        <v>823</v>
      </c>
      <c r="D227" s="22" t="s">
        <v>726</v>
      </c>
      <c r="E227" s="22" t="s">
        <v>824</v>
      </c>
      <c r="F227" s="23">
        <f t="shared" si="6"/>
        <v>41.377709644999001</v>
      </c>
      <c r="G227" s="3">
        <v>11.696550574571001</v>
      </c>
      <c r="H227" s="3">
        <v>29.681159070427999</v>
      </c>
      <c r="I227" s="3">
        <v>2.9281674979969998</v>
      </c>
      <c r="J227" s="3">
        <v>27.455072140145901</v>
      </c>
      <c r="K227" s="25">
        <v>0</v>
      </c>
      <c r="L227" s="24">
        <v>11.077282638792999</v>
      </c>
      <c r="M227" s="3">
        <v>0.61926793577799999</v>
      </c>
      <c r="N227" s="24" t="s">
        <v>41</v>
      </c>
      <c r="O227" s="24" t="s">
        <v>41</v>
      </c>
      <c r="P227" s="25" t="s">
        <v>41</v>
      </c>
      <c r="Q227" s="24">
        <v>25.014834494940001</v>
      </c>
      <c r="R227" s="3">
        <v>4.6663245754869997</v>
      </c>
      <c r="S227" s="24" t="s">
        <v>41</v>
      </c>
      <c r="T227" s="24" t="s">
        <v>41</v>
      </c>
      <c r="U227" s="25" t="s">
        <v>41</v>
      </c>
      <c r="V227" s="24">
        <v>36.092117133732998</v>
      </c>
      <c r="W227" s="3">
        <v>5.2855925112649995</v>
      </c>
      <c r="X227" s="24" t="s">
        <v>41</v>
      </c>
      <c r="Y227" s="24" t="s">
        <v>41</v>
      </c>
      <c r="Z227" s="25" t="s">
        <v>41</v>
      </c>
      <c r="AA227" s="26" t="s">
        <v>41</v>
      </c>
    </row>
    <row r="228" spans="1:27">
      <c r="A228" s="22" t="s">
        <v>595</v>
      </c>
      <c r="B228" s="22" t="s">
        <v>593</v>
      </c>
      <c r="C228" s="22" t="s">
        <v>594</v>
      </c>
      <c r="D228" s="22" t="s">
        <v>531</v>
      </c>
      <c r="E228" s="22" t="s">
        <v>595</v>
      </c>
      <c r="F228" s="23">
        <f t="shared" si="6"/>
        <v>67.703041939377002</v>
      </c>
      <c r="G228" s="3">
        <v>22.595997324087001</v>
      </c>
      <c r="H228" s="3">
        <v>45.10704461529</v>
      </c>
      <c r="I228" s="3">
        <v>19.189107435784003</v>
      </c>
      <c r="J228" s="3">
        <v>41.724016269143256</v>
      </c>
      <c r="K228" s="25">
        <v>0</v>
      </c>
      <c r="L228" s="24">
        <v>20.615342573774999</v>
      </c>
      <c r="M228" s="3">
        <v>1.980654750312</v>
      </c>
      <c r="N228" s="24" t="s">
        <v>41</v>
      </c>
      <c r="O228" s="24" t="s">
        <v>41</v>
      </c>
      <c r="P228" s="25" t="s">
        <v>41</v>
      </c>
      <c r="Q228" s="24">
        <v>38.605240826319005</v>
      </c>
      <c r="R228" s="3">
        <v>6.5018037889719995</v>
      </c>
      <c r="S228" s="24" t="s">
        <v>41</v>
      </c>
      <c r="T228" s="24" t="s">
        <v>41</v>
      </c>
      <c r="U228" s="25" t="s">
        <v>41</v>
      </c>
      <c r="V228" s="24">
        <v>59.220583400094</v>
      </c>
      <c r="W228" s="3">
        <v>8.482458539284</v>
      </c>
      <c r="X228" s="24" t="s">
        <v>41</v>
      </c>
      <c r="Y228" s="24" t="s">
        <v>41</v>
      </c>
      <c r="Z228" s="25" t="s">
        <v>41</v>
      </c>
      <c r="AA228" s="26" t="s">
        <v>41</v>
      </c>
    </row>
    <row r="229" spans="1:27">
      <c r="A229" s="22" t="s">
        <v>476</v>
      </c>
      <c r="B229" s="22" t="s">
        <v>474</v>
      </c>
      <c r="C229" s="22" t="s">
        <v>475</v>
      </c>
      <c r="D229" s="22" t="s">
        <v>39</v>
      </c>
      <c r="E229" s="22" t="s">
        <v>476</v>
      </c>
      <c r="F229" s="23">
        <f t="shared" si="6"/>
        <v>2.2553637465850001</v>
      </c>
      <c r="G229" s="3">
        <v>0.46079150805899999</v>
      </c>
      <c r="H229" s="3">
        <v>1.7945722385259999</v>
      </c>
      <c r="I229" s="3">
        <v>-14.471993046144</v>
      </c>
      <c r="J229" s="3">
        <v>1.6599793206365501</v>
      </c>
      <c r="K229" s="25">
        <v>0.5</v>
      </c>
      <c r="L229" s="24" t="s">
        <v>41</v>
      </c>
      <c r="M229" s="3">
        <v>0.46079150805899999</v>
      </c>
      <c r="N229" s="24" t="s">
        <v>41</v>
      </c>
      <c r="O229" s="24" t="s">
        <v>41</v>
      </c>
      <c r="P229" s="25" t="s">
        <v>41</v>
      </c>
      <c r="Q229" s="24" t="s">
        <v>41</v>
      </c>
      <c r="R229" s="3">
        <v>1.7945722385259999</v>
      </c>
      <c r="S229" s="24" t="s">
        <v>41</v>
      </c>
      <c r="T229" s="24" t="s">
        <v>41</v>
      </c>
      <c r="U229" s="25" t="s">
        <v>41</v>
      </c>
      <c r="V229" s="24" t="s">
        <v>41</v>
      </c>
      <c r="W229" s="3">
        <v>2.2553637465850001</v>
      </c>
      <c r="X229" s="24" t="s">
        <v>41</v>
      </c>
      <c r="Y229" s="24" t="s">
        <v>41</v>
      </c>
      <c r="Z229" s="25" t="s">
        <v>41</v>
      </c>
      <c r="AA229" s="26" t="s">
        <v>41</v>
      </c>
    </row>
    <row r="230" spans="1:27">
      <c r="A230" s="22" t="s">
        <v>251</v>
      </c>
      <c r="B230" s="22" t="s">
        <v>249</v>
      </c>
      <c r="C230" s="22" t="s">
        <v>250</v>
      </c>
      <c r="D230" s="22" t="s">
        <v>39</v>
      </c>
      <c r="E230" s="22" t="s">
        <v>251</v>
      </c>
      <c r="F230" s="23">
        <f t="shared" si="6"/>
        <v>2.8173313044860002</v>
      </c>
      <c r="G230" s="3">
        <v>0.57267065933099992</v>
      </c>
      <c r="H230" s="3">
        <v>2.2446606451550002</v>
      </c>
      <c r="I230" s="3">
        <v>-17.009288122784998</v>
      </c>
      <c r="J230" s="3">
        <v>2.0763110967683751</v>
      </c>
      <c r="K230" s="25">
        <v>0.5</v>
      </c>
      <c r="L230" s="24" t="s">
        <v>41</v>
      </c>
      <c r="M230" s="3">
        <v>0.57267065933099992</v>
      </c>
      <c r="N230" s="24" t="s">
        <v>41</v>
      </c>
      <c r="O230" s="24" t="s">
        <v>41</v>
      </c>
      <c r="P230" s="25" t="s">
        <v>41</v>
      </c>
      <c r="Q230" s="24" t="s">
        <v>41</v>
      </c>
      <c r="R230" s="3">
        <v>2.2446606451550002</v>
      </c>
      <c r="S230" s="24" t="s">
        <v>41</v>
      </c>
      <c r="T230" s="24" t="s">
        <v>41</v>
      </c>
      <c r="U230" s="25" t="s">
        <v>41</v>
      </c>
      <c r="V230" s="24" t="s">
        <v>41</v>
      </c>
      <c r="W230" s="3">
        <v>2.8173313044860002</v>
      </c>
      <c r="X230" s="24" t="s">
        <v>41</v>
      </c>
      <c r="Y230" s="24" t="s">
        <v>41</v>
      </c>
      <c r="Z230" s="25" t="s">
        <v>41</v>
      </c>
      <c r="AA230" s="26" t="s">
        <v>41</v>
      </c>
    </row>
    <row r="231" spans="1:27">
      <c r="A231" s="22" t="s">
        <v>866</v>
      </c>
      <c r="B231" s="22" t="s">
        <v>864</v>
      </c>
      <c r="C231" s="22" t="s">
        <v>865</v>
      </c>
      <c r="D231" s="22" t="s">
        <v>730</v>
      </c>
      <c r="E231" s="22" t="s">
        <v>866</v>
      </c>
      <c r="F231" s="23">
        <f t="shared" si="6"/>
        <v>82.35695726694</v>
      </c>
      <c r="G231" s="3">
        <v>19.118776724155001</v>
      </c>
      <c r="H231" s="3">
        <v>63.238180542784995</v>
      </c>
      <c r="I231" s="3">
        <v>44.652359682313005</v>
      </c>
      <c r="J231" s="3">
        <v>58.495317002076128</v>
      </c>
      <c r="K231" s="25">
        <v>0</v>
      </c>
      <c r="L231" s="24">
        <v>19.118776724155001</v>
      </c>
      <c r="M231" s="3" t="s">
        <v>41</v>
      </c>
      <c r="N231" s="24" t="s">
        <v>41</v>
      </c>
      <c r="O231" s="24" t="s">
        <v>41</v>
      </c>
      <c r="P231" s="25" t="s">
        <v>41</v>
      </c>
      <c r="Q231" s="24">
        <v>63.238180542784995</v>
      </c>
      <c r="R231" s="3" t="s">
        <v>41</v>
      </c>
      <c r="S231" s="24" t="s">
        <v>41</v>
      </c>
      <c r="T231" s="24" t="s">
        <v>41</v>
      </c>
      <c r="U231" s="25" t="s">
        <v>41</v>
      </c>
      <c r="V231" s="24">
        <v>82.35695726694</v>
      </c>
      <c r="W231" s="3" t="s">
        <v>41</v>
      </c>
      <c r="X231" s="24" t="s">
        <v>41</v>
      </c>
      <c r="Y231" s="24" t="s">
        <v>41</v>
      </c>
      <c r="Z231" s="25" t="s">
        <v>41</v>
      </c>
      <c r="AA231" s="26" t="s">
        <v>41</v>
      </c>
    </row>
    <row r="232" spans="1:27">
      <c r="A232" s="22" t="s">
        <v>1115</v>
      </c>
      <c r="B232" s="22" t="s">
        <v>1113</v>
      </c>
      <c r="C232" s="22" t="s">
        <v>1114</v>
      </c>
      <c r="D232" s="22" t="s">
        <v>512</v>
      </c>
      <c r="E232" s="22" t="s">
        <v>1115</v>
      </c>
      <c r="F232" s="23">
        <f t="shared" si="6"/>
        <v>9.3267883703300001</v>
      </c>
      <c r="G232" s="3">
        <v>3.5790989169460001</v>
      </c>
      <c r="H232" s="3">
        <v>5.7476894533839999</v>
      </c>
      <c r="I232" s="3">
        <v>2.7598005257959999</v>
      </c>
      <c r="J232" s="3">
        <v>5.3166127443802003</v>
      </c>
      <c r="K232" s="25">
        <v>0</v>
      </c>
      <c r="L232" s="24" t="s">
        <v>41</v>
      </c>
      <c r="M232" s="3" t="s">
        <v>41</v>
      </c>
      <c r="N232" s="24">
        <v>3.5790989169460001</v>
      </c>
      <c r="O232" s="24" t="s">
        <v>41</v>
      </c>
      <c r="P232" s="25" t="s">
        <v>41</v>
      </c>
      <c r="Q232" s="24" t="s">
        <v>41</v>
      </c>
      <c r="R232" s="3" t="s">
        <v>41</v>
      </c>
      <c r="S232" s="24">
        <v>5.7476894533839999</v>
      </c>
      <c r="T232" s="24" t="s">
        <v>41</v>
      </c>
      <c r="U232" s="25" t="s">
        <v>41</v>
      </c>
      <c r="V232" s="24" t="s">
        <v>41</v>
      </c>
      <c r="W232" s="3" t="s">
        <v>41</v>
      </c>
      <c r="X232" s="24">
        <v>9.3267883703300001</v>
      </c>
      <c r="Y232" s="24" t="s">
        <v>41</v>
      </c>
      <c r="Z232" s="25" t="s">
        <v>41</v>
      </c>
      <c r="AA232" s="26" t="s">
        <v>41</v>
      </c>
    </row>
    <row r="233" spans="1:27">
      <c r="A233" s="22" t="s">
        <v>314</v>
      </c>
      <c r="B233" s="22" t="s">
        <v>312</v>
      </c>
      <c r="C233" s="22" t="s">
        <v>313</v>
      </c>
      <c r="D233" s="22" t="s">
        <v>39</v>
      </c>
      <c r="E233" s="22" t="s">
        <v>314</v>
      </c>
      <c r="F233" s="23">
        <f t="shared" si="6"/>
        <v>8.1728740292019992</v>
      </c>
      <c r="G233" s="3">
        <v>1.792975646108</v>
      </c>
      <c r="H233" s="3">
        <v>6.3798983830939999</v>
      </c>
      <c r="I233" s="3">
        <v>-29.036260797972002</v>
      </c>
      <c r="J233" s="3">
        <v>5.9014060043619496</v>
      </c>
      <c r="K233" s="25">
        <v>0.5</v>
      </c>
      <c r="L233" s="24" t="s">
        <v>41</v>
      </c>
      <c r="M233" s="3">
        <v>1.792975646108</v>
      </c>
      <c r="N233" s="24" t="s">
        <v>41</v>
      </c>
      <c r="O233" s="24" t="s">
        <v>41</v>
      </c>
      <c r="P233" s="25" t="s">
        <v>41</v>
      </c>
      <c r="Q233" s="24" t="s">
        <v>41</v>
      </c>
      <c r="R233" s="3">
        <v>6.3798983830939999</v>
      </c>
      <c r="S233" s="24" t="s">
        <v>41</v>
      </c>
      <c r="T233" s="24" t="s">
        <v>41</v>
      </c>
      <c r="U233" s="25" t="s">
        <v>41</v>
      </c>
      <c r="V233" s="24" t="s">
        <v>41</v>
      </c>
      <c r="W233" s="3">
        <v>8.1728740292019992</v>
      </c>
      <c r="X233" s="24" t="s">
        <v>41</v>
      </c>
      <c r="Y233" s="24" t="s">
        <v>41</v>
      </c>
      <c r="Z233" s="25" t="s">
        <v>41</v>
      </c>
      <c r="AA233" s="26" t="s">
        <v>41</v>
      </c>
    </row>
    <row r="234" spans="1:27">
      <c r="A234" s="22" t="s">
        <v>746</v>
      </c>
      <c r="B234" s="22" t="s">
        <v>744</v>
      </c>
      <c r="C234" s="22" t="s">
        <v>745</v>
      </c>
      <c r="D234" s="22" t="s">
        <v>730</v>
      </c>
      <c r="E234" s="22" t="s">
        <v>746</v>
      </c>
      <c r="F234" s="23">
        <f t="shared" si="6"/>
        <v>121.448452936088</v>
      </c>
      <c r="G234" s="3">
        <v>35.516257235986998</v>
      </c>
      <c r="H234" s="3">
        <v>85.932195700101005</v>
      </c>
      <c r="I234" s="3">
        <v>61.986098365162</v>
      </c>
      <c r="J234" s="3">
        <v>79.487281022593436</v>
      </c>
      <c r="K234" s="25">
        <v>0</v>
      </c>
      <c r="L234" s="24">
        <v>32.347880295515999</v>
      </c>
      <c r="M234" s="3" t="s">
        <v>41</v>
      </c>
      <c r="N234" s="24">
        <v>3.168376940471</v>
      </c>
      <c r="O234" s="24" t="s">
        <v>41</v>
      </c>
      <c r="P234" s="25" t="s">
        <v>41</v>
      </c>
      <c r="Q234" s="24">
        <v>80.889088786098995</v>
      </c>
      <c r="R234" s="3" t="s">
        <v>41</v>
      </c>
      <c r="S234" s="24">
        <v>5.0431069140020002</v>
      </c>
      <c r="T234" s="24" t="s">
        <v>41</v>
      </c>
      <c r="U234" s="25" t="s">
        <v>41</v>
      </c>
      <c r="V234" s="24">
        <v>113.236969081615</v>
      </c>
      <c r="W234" s="3" t="s">
        <v>41</v>
      </c>
      <c r="X234" s="24">
        <v>8.2114838544730002</v>
      </c>
      <c r="Y234" s="24" t="s">
        <v>41</v>
      </c>
      <c r="Z234" s="25" t="s">
        <v>41</v>
      </c>
      <c r="AA234" s="26" t="s">
        <v>41</v>
      </c>
    </row>
    <row r="235" spans="1:27">
      <c r="A235" s="22" t="s">
        <v>1034</v>
      </c>
      <c r="B235" s="22" t="s">
        <v>1032</v>
      </c>
      <c r="C235" s="22" t="s">
        <v>1033</v>
      </c>
      <c r="D235" s="22" t="s">
        <v>726</v>
      </c>
      <c r="E235" s="22" t="s">
        <v>1034</v>
      </c>
      <c r="F235" s="23">
        <f t="shared" si="6"/>
        <v>92.155917328282996</v>
      </c>
      <c r="G235" s="3">
        <v>27.798858112937001</v>
      </c>
      <c r="H235" s="3">
        <v>64.357059215345998</v>
      </c>
      <c r="I235" s="3">
        <v>25.756533838851002</v>
      </c>
      <c r="J235" s="3">
        <v>59.530279774195051</v>
      </c>
      <c r="K235" s="25">
        <v>0</v>
      </c>
      <c r="L235" s="24">
        <v>23.508186927847003</v>
      </c>
      <c r="M235" s="3">
        <v>1.967508117278</v>
      </c>
      <c r="N235" s="24">
        <v>2.3231630678120001</v>
      </c>
      <c r="O235" s="24" t="s">
        <v>41</v>
      </c>
      <c r="P235" s="25" t="s">
        <v>41</v>
      </c>
      <c r="Q235" s="24">
        <v>51.501700437717993</v>
      </c>
      <c r="R235" s="3">
        <v>9.4044283015540007</v>
      </c>
      <c r="S235" s="24">
        <v>3.4509304760739998</v>
      </c>
      <c r="T235" s="24" t="s">
        <v>41</v>
      </c>
      <c r="U235" s="25" t="s">
        <v>41</v>
      </c>
      <c r="V235" s="24">
        <v>75.009887365564992</v>
      </c>
      <c r="W235" s="3">
        <v>11.371936418832</v>
      </c>
      <c r="X235" s="24">
        <v>5.7740935438859999</v>
      </c>
      <c r="Y235" s="24" t="s">
        <v>41</v>
      </c>
      <c r="Z235" s="25" t="s">
        <v>41</v>
      </c>
      <c r="AA235" s="26" t="s">
        <v>41</v>
      </c>
    </row>
    <row r="236" spans="1:27">
      <c r="A236" s="22" t="s">
        <v>290</v>
      </c>
      <c r="B236" s="22" t="s">
        <v>288</v>
      </c>
      <c r="C236" s="22" t="s">
        <v>289</v>
      </c>
      <c r="D236" s="22" t="s">
        <v>39</v>
      </c>
      <c r="E236" s="22" t="s">
        <v>290</v>
      </c>
      <c r="F236" s="23">
        <f t="shared" ref="F236:F299" si="7">IF(G236&lt;&gt;"",G236+H236,H236)</f>
        <v>7.2615309215819996</v>
      </c>
      <c r="G236" s="3">
        <v>1.6708543129219999</v>
      </c>
      <c r="H236" s="3">
        <v>5.5906766086599999</v>
      </c>
      <c r="I236" s="3">
        <v>-25.032784281079003</v>
      </c>
      <c r="J236" s="3">
        <v>5.1713758630105007</v>
      </c>
      <c r="K236" s="25">
        <v>0.5</v>
      </c>
      <c r="L236" s="24" t="s">
        <v>41</v>
      </c>
      <c r="M236" s="3">
        <v>1.6708543129219999</v>
      </c>
      <c r="N236" s="24" t="s">
        <v>41</v>
      </c>
      <c r="O236" s="24" t="s">
        <v>41</v>
      </c>
      <c r="P236" s="25" t="s">
        <v>41</v>
      </c>
      <c r="Q236" s="24" t="s">
        <v>41</v>
      </c>
      <c r="R236" s="3">
        <v>5.5906766086599999</v>
      </c>
      <c r="S236" s="24" t="s">
        <v>41</v>
      </c>
      <c r="T236" s="24" t="s">
        <v>41</v>
      </c>
      <c r="U236" s="25" t="s">
        <v>41</v>
      </c>
      <c r="V236" s="24" t="s">
        <v>41</v>
      </c>
      <c r="W236" s="3">
        <v>7.2615309215819996</v>
      </c>
      <c r="X236" s="24" t="s">
        <v>41</v>
      </c>
      <c r="Y236" s="24" t="s">
        <v>41</v>
      </c>
      <c r="Z236" s="25" t="s">
        <v>41</v>
      </c>
      <c r="AA236" s="26" t="s">
        <v>41</v>
      </c>
    </row>
    <row r="237" spans="1:27">
      <c r="A237" s="22" t="s">
        <v>998</v>
      </c>
      <c r="B237" s="22" t="s">
        <v>996</v>
      </c>
      <c r="C237" s="22" t="s">
        <v>997</v>
      </c>
      <c r="D237" s="22" t="s">
        <v>726</v>
      </c>
      <c r="E237" s="22" t="s">
        <v>998</v>
      </c>
      <c r="F237" s="23">
        <f t="shared" si="7"/>
        <v>134.67662779727499</v>
      </c>
      <c r="G237" s="3">
        <v>44.485013900517004</v>
      </c>
      <c r="H237" s="3">
        <v>90.191613896758</v>
      </c>
      <c r="I237" s="3">
        <v>25.604860027022998</v>
      </c>
      <c r="J237" s="3">
        <v>83.427242854501159</v>
      </c>
      <c r="K237" s="25">
        <v>0</v>
      </c>
      <c r="L237" s="24">
        <v>39.337711223337003</v>
      </c>
      <c r="M237" s="3">
        <v>5.147302677181</v>
      </c>
      <c r="N237" s="24" t="s">
        <v>41</v>
      </c>
      <c r="O237" s="24" t="s">
        <v>41</v>
      </c>
      <c r="P237" s="25" t="s">
        <v>41</v>
      </c>
      <c r="Q237" s="24">
        <v>75.211744244887001</v>
      </c>
      <c r="R237" s="3">
        <v>14.979869651870999</v>
      </c>
      <c r="S237" s="24" t="s">
        <v>41</v>
      </c>
      <c r="T237" s="24" t="s">
        <v>41</v>
      </c>
      <c r="U237" s="25" t="s">
        <v>41</v>
      </c>
      <c r="V237" s="24">
        <v>114.54945546822401</v>
      </c>
      <c r="W237" s="3">
        <v>20.127172329051998</v>
      </c>
      <c r="X237" s="24" t="s">
        <v>41</v>
      </c>
      <c r="Y237" s="24" t="s">
        <v>41</v>
      </c>
      <c r="Z237" s="25" t="s">
        <v>41</v>
      </c>
      <c r="AA237" s="26" t="s">
        <v>41</v>
      </c>
    </row>
    <row r="238" spans="1:27">
      <c r="A238" s="22" t="s">
        <v>1019</v>
      </c>
      <c r="B238" s="22" t="s">
        <v>1017</v>
      </c>
      <c r="C238" s="22" t="s">
        <v>1018</v>
      </c>
      <c r="D238" s="22" t="s">
        <v>730</v>
      </c>
      <c r="E238" s="22" t="s">
        <v>1019</v>
      </c>
      <c r="F238" s="23">
        <f t="shared" si="7"/>
        <v>140.20694925434299</v>
      </c>
      <c r="G238" s="3">
        <v>38.510069100914997</v>
      </c>
      <c r="H238" s="3">
        <v>101.696880153428</v>
      </c>
      <c r="I238" s="3">
        <v>83.257328858327995</v>
      </c>
      <c r="J238" s="3">
        <v>94.069614141920908</v>
      </c>
      <c r="K238" s="25">
        <v>0</v>
      </c>
      <c r="L238" s="24">
        <v>38.510069100914997</v>
      </c>
      <c r="M238" s="3" t="s">
        <v>41</v>
      </c>
      <c r="N238" s="24" t="s">
        <v>41</v>
      </c>
      <c r="O238" s="24" t="s">
        <v>41</v>
      </c>
      <c r="P238" s="25" t="s">
        <v>41</v>
      </c>
      <c r="Q238" s="24">
        <v>101.696880153428</v>
      </c>
      <c r="R238" s="3" t="s">
        <v>41</v>
      </c>
      <c r="S238" s="24" t="s">
        <v>41</v>
      </c>
      <c r="T238" s="24" t="s">
        <v>41</v>
      </c>
      <c r="U238" s="25" t="s">
        <v>41</v>
      </c>
      <c r="V238" s="24">
        <v>140.20694925434299</v>
      </c>
      <c r="W238" s="3" t="s">
        <v>41</v>
      </c>
      <c r="X238" s="24" t="s">
        <v>41</v>
      </c>
      <c r="Y238" s="24" t="s">
        <v>41</v>
      </c>
      <c r="Z238" s="25" t="s">
        <v>41</v>
      </c>
      <c r="AA238" s="26" t="s">
        <v>41</v>
      </c>
    </row>
    <row r="239" spans="1:27">
      <c r="A239" s="22" t="s">
        <v>1169</v>
      </c>
      <c r="B239" s="22" t="s">
        <v>1167</v>
      </c>
      <c r="C239" s="22" t="s">
        <v>1168</v>
      </c>
      <c r="D239" s="22" t="s">
        <v>512</v>
      </c>
      <c r="E239" s="22" t="s">
        <v>1169</v>
      </c>
      <c r="F239" s="23">
        <f t="shared" si="7"/>
        <v>17.107758183721998</v>
      </c>
      <c r="G239" s="3">
        <v>6.9786409768399995</v>
      </c>
      <c r="H239" s="3">
        <v>10.129117206882</v>
      </c>
      <c r="I239" s="3">
        <v>6.7480925953129995</v>
      </c>
      <c r="J239" s="3">
        <v>9.369433416365851</v>
      </c>
      <c r="K239" s="25">
        <v>0</v>
      </c>
      <c r="L239" s="24" t="s">
        <v>41</v>
      </c>
      <c r="M239" s="3" t="s">
        <v>41</v>
      </c>
      <c r="N239" s="24">
        <v>6.9786409768399995</v>
      </c>
      <c r="O239" s="24" t="s">
        <v>41</v>
      </c>
      <c r="P239" s="25" t="s">
        <v>41</v>
      </c>
      <c r="Q239" s="24" t="s">
        <v>41</v>
      </c>
      <c r="R239" s="3" t="s">
        <v>41</v>
      </c>
      <c r="S239" s="24">
        <v>10.129117206882</v>
      </c>
      <c r="T239" s="24" t="s">
        <v>41</v>
      </c>
      <c r="U239" s="25" t="s">
        <v>41</v>
      </c>
      <c r="V239" s="24" t="s">
        <v>41</v>
      </c>
      <c r="W239" s="3" t="s">
        <v>41</v>
      </c>
      <c r="X239" s="24">
        <v>17.107758183721998</v>
      </c>
      <c r="Y239" s="24" t="s">
        <v>41</v>
      </c>
      <c r="Z239" s="25" t="s">
        <v>41</v>
      </c>
      <c r="AA239" s="26" t="s">
        <v>41</v>
      </c>
    </row>
    <row r="240" spans="1:27">
      <c r="A240" s="22" t="s">
        <v>479</v>
      </c>
      <c r="B240" s="22" t="s">
        <v>477</v>
      </c>
      <c r="C240" s="22" t="s">
        <v>478</v>
      </c>
      <c r="D240" s="22" t="s">
        <v>39</v>
      </c>
      <c r="E240" s="22" t="s">
        <v>479</v>
      </c>
      <c r="F240" s="23">
        <f t="shared" si="7"/>
        <v>4.215872222002</v>
      </c>
      <c r="G240" s="3">
        <v>0.76829137882700005</v>
      </c>
      <c r="H240" s="3">
        <v>3.4475808431749999</v>
      </c>
      <c r="I240" s="3">
        <v>-8.7965812173559996</v>
      </c>
      <c r="J240" s="3">
        <v>3.1890122799368754</v>
      </c>
      <c r="K240" s="25">
        <v>0.5</v>
      </c>
      <c r="L240" s="24" t="s">
        <v>41</v>
      </c>
      <c r="M240" s="3">
        <v>0.76829137882700005</v>
      </c>
      <c r="N240" s="24" t="s">
        <v>41</v>
      </c>
      <c r="O240" s="24" t="s">
        <v>41</v>
      </c>
      <c r="P240" s="25" t="s">
        <v>41</v>
      </c>
      <c r="Q240" s="24" t="s">
        <v>41</v>
      </c>
      <c r="R240" s="3">
        <v>3.4475808431749999</v>
      </c>
      <c r="S240" s="24" t="s">
        <v>41</v>
      </c>
      <c r="T240" s="24" t="s">
        <v>41</v>
      </c>
      <c r="U240" s="25" t="s">
        <v>41</v>
      </c>
      <c r="V240" s="24" t="s">
        <v>41</v>
      </c>
      <c r="W240" s="3">
        <v>4.215872222002</v>
      </c>
      <c r="X240" s="24" t="s">
        <v>41</v>
      </c>
      <c r="Y240" s="24" t="s">
        <v>41</v>
      </c>
      <c r="Z240" s="25" t="s">
        <v>41</v>
      </c>
      <c r="AA240" s="26" t="s">
        <v>41</v>
      </c>
    </row>
    <row r="241" spans="1:27">
      <c r="A241" s="22" t="s">
        <v>254</v>
      </c>
      <c r="B241" s="22" t="s">
        <v>252</v>
      </c>
      <c r="C241" s="22" t="s">
        <v>253</v>
      </c>
      <c r="D241" s="22" t="s">
        <v>39</v>
      </c>
      <c r="E241" s="22" t="s">
        <v>254</v>
      </c>
      <c r="F241" s="23">
        <f t="shared" si="7"/>
        <v>1.8006561763589999</v>
      </c>
      <c r="G241" s="3">
        <v>0.36037770902399996</v>
      </c>
      <c r="H241" s="3">
        <v>1.440278467335</v>
      </c>
      <c r="I241" s="3">
        <v>-3.5131538430869997</v>
      </c>
      <c r="J241" s="3">
        <v>1.332257582284875</v>
      </c>
      <c r="K241" s="25">
        <v>0.5</v>
      </c>
      <c r="L241" s="24" t="s">
        <v>41</v>
      </c>
      <c r="M241" s="3">
        <v>0.36037770902399996</v>
      </c>
      <c r="N241" s="24" t="s">
        <v>41</v>
      </c>
      <c r="O241" s="24" t="s">
        <v>41</v>
      </c>
      <c r="P241" s="25" t="s">
        <v>41</v>
      </c>
      <c r="Q241" s="24" t="s">
        <v>41</v>
      </c>
      <c r="R241" s="3">
        <v>1.440278467335</v>
      </c>
      <c r="S241" s="24" t="s">
        <v>41</v>
      </c>
      <c r="T241" s="24" t="s">
        <v>41</v>
      </c>
      <c r="U241" s="25" t="s">
        <v>41</v>
      </c>
      <c r="V241" s="24" t="s">
        <v>41</v>
      </c>
      <c r="W241" s="3">
        <v>1.8006561763589999</v>
      </c>
      <c r="X241" s="24" t="s">
        <v>41</v>
      </c>
      <c r="Y241" s="24" t="s">
        <v>41</v>
      </c>
      <c r="Z241" s="25" t="s">
        <v>41</v>
      </c>
      <c r="AA241" s="26" t="s">
        <v>41</v>
      </c>
    </row>
    <row r="242" spans="1:27">
      <c r="A242" s="22" t="s">
        <v>541</v>
      </c>
      <c r="B242" s="22" t="s">
        <v>539</v>
      </c>
      <c r="C242" s="22" t="s">
        <v>540</v>
      </c>
      <c r="D242" s="22" t="s">
        <v>531</v>
      </c>
      <c r="E242" s="22" t="s">
        <v>541</v>
      </c>
      <c r="F242" s="23">
        <f t="shared" si="7"/>
        <v>90.935851931201</v>
      </c>
      <c r="G242" s="3">
        <v>30.428480173544997</v>
      </c>
      <c r="H242" s="3">
        <v>60.507371757656003</v>
      </c>
      <c r="I242" s="3">
        <v>34.014593463117002</v>
      </c>
      <c r="J242" s="3">
        <v>55.969318875831803</v>
      </c>
      <c r="K242" s="25">
        <v>0</v>
      </c>
      <c r="L242" s="24">
        <v>27.477406862264001</v>
      </c>
      <c r="M242" s="3">
        <v>2.9510733112800001</v>
      </c>
      <c r="N242" s="24" t="s">
        <v>41</v>
      </c>
      <c r="O242" s="24" t="s">
        <v>41</v>
      </c>
      <c r="P242" s="25" t="s">
        <v>41</v>
      </c>
      <c r="Q242" s="24">
        <v>51.592384357148994</v>
      </c>
      <c r="R242" s="3">
        <v>8.914987400507</v>
      </c>
      <c r="S242" s="24" t="s">
        <v>41</v>
      </c>
      <c r="T242" s="24" t="s">
        <v>41</v>
      </c>
      <c r="U242" s="25" t="s">
        <v>41</v>
      </c>
      <c r="V242" s="24">
        <v>79.069791219412991</v>
      </c>
      <c r="W242" s="3">
        <v>11.866060711787</v>
      </c>
      <c r="X242" s="24" t="s">
        <v>41</v>
      </c>
      <c r="Y242" s="24" t="s">
        <v>41</v>
      </c>
      <c r="Z242" s="25" t="s">
        <v>41</v>
      </c>
      <c r="AA242" s="26" t="s">
        <v>41</v>
      </c>
    </row>
    <row r="243" spans="1:27">
      <c r="A243" s="22" t="s">
        <v>365</v>
      </c>
      <c r="B243" s="22" t="s">
        <v>363</v>
      </c>
      <c r="C243" s="22" t="s">
        <v>364</v>
      </c>
      <c r="D243" s="22" t="s">
        <v>39</v>
      </c>
      <c r="E243" s="22" t="s">
        <v>365</v>
      </c>
      <c r="F243" s="23">
        <f t="shared" si="7"/>
        <v>7.3039760442450001</v>
      </c>
      <c r="G243" s="3">
        <v>1.4581273365380001</v>
      </c>
      <c r="H243" s="3">
        <v>5.8458487077069998</v>
      </c>
      <c r="I243" s="3">
        <v>-28.595639925608001</v>
      </c>
      <c r="J243" s="3">
        <v>5.4074100546289756</v>
      </c>
      <c r="K243" s="25">
        <v>0.5</v>
      </c>
      <c r="L243" s="24" t="s">
        <v>41</v>
      </c>
      <c r="M243" s="3">
        <v>1.4581273365380001</v>
      </c>
      <c r="N243" s="24" t="s">
        <v>41</v>
      </c>
      <c r="O243" s="24" t="s">
        <v>41</v>
      </c>
      <c r="P243" s="25" t="s">
        <v>41</v>
      </c>
      <c r="Q243" s="24" t="s">
        <v>41</v>
      </c>
      <c r="R243" s="3">
        <v>5.8458487077069998</v>
      </c>
      <c r="S243" s="24" t="s">
        <v>41</v>
      </c>
      <c r="T243" s="24" t="s">
        <v>41</v>
      </c>
      <c r="U243" s="25" t="s">
        <v>41</v>
      </c>
      <c r="V243" s="24" t="s">
        <v>41</v>
      </c>
      <c r="W243" s="3">
        <v>7.3039760442450001</v>
      </c>
      <c r="X243" s="24" t="s">
        <v>41</v>
      </c>
      <c r="Y243" s="24" t="s">
        <v>41</v>
      </c>
      <c r="Z243" s="25" t="s">
        <v>41</v>
      </c>
      <c r="AA243" s="26" t="s">
        <v>41</v>
      </c>
    </row>
    <row r="244" spans="1:27">
      <c r="A244" s="22" t="s">
        <v>749</v>
      </c>
      <c r="B244" s="22" t="s">
        <v>747</v>
      </c>
      <c r="C244" s="22" t="s">
        <v>748</v>
      </c>
      <c r="D244" s="22" t="s">
        <v>730</v>
      </c>
      <c r="E244" s="22" t="s">
        <v>749</v>
      </c>
      <c r="F244" s="23">
        <f t="shared" si="7"/>
        <v>85.862328459270003</v>
      </c>
      <c r="G244" s="3">
        <v>18.665066607698002</v>
      </c>
      <c r="H244" s="3">
        <v>67.197261851572009</v>
      </c>
      <c r="I244" s="3">
        <v>37.821192013062998</v>
      </c>
      <c r="J244" s="3">
        <v>62.157467212704105</v>
      </c>
      <c r="K244" s="25">
        <v>0</v>
      </c>
      <c r="L244" s="24">
        <v>16.557000785747999</v>
      </c>
      <c r="M244" s="3" t="s">
        <v>41</v>
      </c>
      <c r="N244" s="24">
        <v>2.1080658219499999</v>
      </c>
      <c r="O244" s="24" t="s">
        <v>41</v>
      </c>
      <c r="P244" s="25" t="s">
        <v>41</v>
      </c>
      <c r="Q244" s="24">
        <v>62.339476165035002</v>
      </c>
      <c r="R244" s="3" t="s">
        <v>41</v>
      </c>
      <c r="S244" s="24">
        <v>4.8577856865370004</v>
      </c>
      <c r="T244" s="24" t="s">
        <v>41</v>
      </c>
      <c r="U244" s="25" t="s">
        <v>41</v>
      </c>
      <c r="V244" s="24">
        <v>78.896476950782997</v>
      </c>
      <c r="W244" s="3" t="s">
        <v>41</v>
      </c>
      <c r="X244" s="24">
        <v>6.9658515084870007</v>
      </c>
      <c r="Y244" s="24" t="s">
        <v>41</v>
      </c>
      <c r="Z244" s="25" t="s">
        <v>41</v>
      </c>
      <c r="AA244" s="26" t="s">
        <v>41</v>
      </c>
    </row>
    <row r="245" spans="1:27">
      <c r="A245" s="22" t="s">
        <v>209</v>
      </c>
      <c r="B245" s="22" t="s">
        <v>207</v>
      </c>
      <c r="C245" s="22" t="s">
        <v>208</v>
      </c>
      <c r="D245" s="22" t="s">
        <v>39</v>
      </c>
      <c r="E245" s="22" t="s">
        <v>209</v>
      </c>
      <c r="F245" s="23">
        <f t="shared" si="7"/>
        <v>6.0125215563880001</v>
      </c>
      <c r="G245" s="3">
        <v>2.2103832212849999</v>
      </c>
      <c r="H245" s="3">
        <v>3.8021383351030003</v>
      </c>
      <c r="I245" s="3">
        <v>-3.2477623342869997</v>
      </c>
      <c r="J245" s="3">
        <v>3.5169779599702755</v>
      </c>
      <c r="K245" s="25">
        <v>0.46068199999999998</v>
      </c>
      <c r="L245" s="24" t="s">
        <v>41</v>
      </c>
      <c r="M245" s="3">
        <v>2.2103832212849999</v>
      </c>
      <c r="N245" s="24" t="s">
        <v>41</v>
      </c>
      <c r="O245" s="24" t="s">
        <v>41</v>
      </c>
      <c r="P245" s="25" t="s">
        <v>41</v>
      </c>
      <c r="Q245" s="24" t="s">
        <v>41</v>
      </c>
      <c r="R245" s="3">
        <v>3.8021383351030003</v>
      </c>
      <c r="S245" s="24" t="s">
        <v>41</v>
      </c>
      <c r="T245" s="24" t="s">
        <v>41</v>
      </c>
      <c r="U245" s="25" t="s">
        <v>41</v>
      </c>
      <c r="V245" s="24" t="s">
        <v>41</v>
      </c>
      <c r="W245" s="3">
        <v>6.0125215563880001</v>
      </c>
      <c r="X245" s="24" t="s">
        <v>41</v>
      </c>
      <c r="Y245" s="24" t="s">
        <v>41</v>
      </c>
      <c r="Z245" s="25" t="s">
        <v>41</v>
      </c>
      <c r="AA245" s="26" t="s">
        <v>41</v>
      </c>
    </row>
    <row r="246" spans="1:27">
      <c r="A246" s="22" t="s">
        <v>956</v>
      </c>
      <c r="B246" s="22" t="s">
        <v>954</v>
      </c>
      <c r="C246" s="22" t="s">
        <v>955</v>
      </c>
      <c r="D246" s="22" t="s">
        <v>726</v>
      </c>
      <c r="E246" s="22" t="s">
        <v>956</v>
      </c>
      <c r="F246" s="23">
        <f t="shared" si="7"/>
        <v>59.053608334220002</v>
      </c>
      <c r="G246" s="3">
        <v>19.820758792072002</v>
      </c>
      <c r="H246" s="3">
        <v>39.232849542148003</v>
      </c>
      <c r="I246" s="3">
        <v>-2.1317446987430002</v>
      </c>
      <c r="J246" s="3">
        <v>36.290385826486897</v>
      </c>
      <c r="K246" s="25">
        <v>5.1534999999999997E-2</v>
      </c>
      <c r="L246" s="24">
        <v>17.860640505385998</v>
      </c>
      <c r="M246" s="3">
        <v>1.9601182866859999</v>
      </c>
      <c r="N246" s="24" t="s">
        <v>41</v>
      </c>
      <c r="O246" s="24" t="s">
        <v>41</v>
      </c>
      <c r="P246" s="25" t="s">
        <v>41</v>
      </c>
      <c r="Q246" s="24">
        <v>33.060826987104001</v>
      </c>
      <c r="R246" s="3">
        <v>6.1720225550440002</v>
      </c>
      <c r="S246" s="24" t="s">
        <v>41</v>
      </c>
      <c r="T246" s="24" t="s">
        <v>41</v>
      </c>
      <c r="U246" s="25" t="s">
        <v>41</v>
      </c>
      <c r="V246" s="24">
        <v>50.921467492489995</v>
      </c>
      <c r="W246" s="3">
        <v>8.1321408417299992</v>
      </c>
      <c r="X246" s="24" t="s">
        <v>41</v>
      </c>
      <c r="Y246" s="24" t="s">
        <v>41</v>
      </c>
      <c r="Z246" s="25" t="s">
        <v>41</v>
      </c>
      <c r="AA246" s="26" t="s">
        <v>41</v>
      </c>
    </row>
    <row r="247" spans="1:27">
      <c r="A247" s="22" t="s">
        <v>968</v>
      </c>
      <c r="B247" s="22" t="s">
        <v>966</v>
      </c>
      <c r="C247" s="22" t="s">
        <v>967</v>
      </c>
      <c r="D247" s="22" t="s">
        <v>726</v>
      </c>
      <c r="E247" s="22" t="s">
        <v>968</v>
      </c>
      <c r="F247" s="23">
        <f t="shared" si="7"/>
        <v>77.535398742078996</v>
      </c>
      <c r="G247" s="3">
        <v>23.058393929133999</v>
      </c>
      <c r="H247" s="3">
        <v>54.477004812944998</v>
      </c>
      <c r="I247" s="3">
        <v>13.765373968933</v>
      </c>
      <c r="J247" s="3">
        <v>50.391229451974134</v>
      </c>
      <c r="K247" s="25">
        <v>0</v>
      </c>
      <c r="L247" s="24">
        <v>20.747797858155998</v>
      </c>
      <c r="M247" s="3">
        <v>2.3105960709779998</v>
      </c>
      <c r="N247" s="24" t="s">
        <v>41</v>
      </c>
      <c r="O247" s="24" t="s">
        <v>41</v>
      </c>
      <c r="P247" s="25" t="s">
        <v>41</v>
      </c>
      <c r="Q247" s="24">
        <v>45.987355442138998</v>
      </c>
      <c r="R247" s="3">
        <v>8.4896493708059992</v>
      </c>
      <c r="S247" s="24" t="s">
        <v>41</v>
      </c>
      <c r="T247" s="24" t="s">
        <v>41</v>
      </c>
      <c r="U247" s="25" t="s">
        <v>41</v>
      </c>
      <c r="V247" s="24">
        <v>66.735153300294996</v>
      </c>
      <c r="W247" s="3">
        <v>10.800245441784</v>
      </c>
      <c r="X247" s="24" t="s">
        <v>41</v>
      </c>
      <c r="Y247" s="24" t="s">
        <v>41</v>
      </c>
      <c r="Z247" s="25" t="s">
        <v>41</v>
      </c>
      <c r="AA247" s="26" t="s">
        <v>41</v>
      </c>
    </row>
    <row r="248" spans="1:27">
      <c r="A248" s="22" t="s">
        <v>884</v>
      </c>
      <c r="B248" s="22" t="s">
        <v>882</v>
      </c>
      <c r="C248" s="22" t="s">
        <v>883</v>
      </c>
      <c r="D248" s="22" t="s">
        <v>726</v>
      </c>
      <c r="E248" s="22" t="s">
        <v>884</v>
      </c>
      <c r="F248" s="23">
        <f t="shared" si="7"/>
        <v>21.081322372974999</v>
      </c>
      <c r="G248" s="3">
        <v>4.8780022521590007</v>
      </c>
      <c r="H248" s="3">
        <v>16.203320120815999</v>
      </c>
      <c r="I248" s="3">
        <v>-13.089242407392002</v>
      </c>
      <c r="J248" s="3">
        <v>14.988071111754801</v>
      </c>
      <c r="K248" s="25">
        <v>0.44684499999999999</v>
      </c>
      <c r="L248" s="24">
        <v>4.614631154235</v>
      </c>
      <c r="M248" s="3">
        <v>0.26337109792399999</v>
      </c>
      <c r="N248" s="24" t="s">
        <v>41</v>
      </c>
      <c r="O248" s="24" t="s">
        <v>41</v>
      </c>
      <c r="P248" s="25" t="s">
        <v>41</v>
      </c>
      <c r="Q248" s="24">
        <v>13.431504907127</v>
      </c>
      <c r="R248" s="3">
        <v>2.7718152136880003</v>
      </c>
      <c r="S248" s="24" t="s">
        <v>41</v>
      </c>
      <c r="T248" s="24" t="s">
        <v>41</v>
      </c>
      <c r="U248" s="25" t="s">
        <v>41</v>
      </c>
      <c r="V248" s="24">
        <v>18.046136061361999</v>
      </c>
      <c r="W248" s="3">
        <v>3.0351863116120001</v>
      </c>
      <c r="X248" s="24" t="s">
        <v>41</v>
      </c>
      <c r="Y248" s="24" t="s">
        <v>41</v>
      </c>
      <c r="Z248" s="25" t="s">
        <v>41</v>
      </c>
      <c r="AA248" s="26" t="s">
        <v>41</v>
      </c>
    </row>
    <row r="249" spans="1:27">
      <c r="A249" s="22" t="s">
        <v>893</v>
      </c>
      <c r="B249" s="22" t="s">
        <v>891</v>
      </c>
      <c r="C249" s="22" t="s">
        <v>892</v>
      </c>
      <c r="D249" s="22" t="s">
        <v>726</v>
      </c>
      <c r="E249" s="22" t="s">
        <v>893</v>
      </c>
      <c r="F249" s="23">
        <f t="shared" si="7"/>
        <v>67.625286502389002</v>
      </c>
      <c r="G249" s="3">
        <v>22.313119970624001</v>
      </c>
      <c r="H249" s="3">
        <v>45.312166531765001</v>
      </c>
      <c r="I249" s="3">
        <v>5.9840044801120005</v>
      </c>
      <c r="J249" s="3">
        <v>41.913754041882626</v>
      </c>
      <c r="K249" s="25">
        <v>0</v>
      </c>
      <c r="L249" s="24">
        <v>18.856101843201998</v>
      </c>
      <c r="M249" s="3">
        <v>3.4570181274219998</v>
      </c>
      <c r="N249" s="24" t="s">
        <v>41</v>
      </c>
      <c r="O249" s="24" t="s">
        <v>41</v>
      </c>
      <c r="P249" s="25" t="s">
        <v>41</v>
      </c>
      <c r="Q249" s="24">
        <v>34.441867396672002</v>
      </c>
      <c r="R249" s="3">
        <v>10.870299135092999</v>
      </c>
      <c r="S249" s="24" t="s">
        <v>41</v>
      </c>
      <c r="T249" s="24" t="s">
        <v>41</v>
      </c>
      <c r="U249" s="25" t="s">
        <v>41</v>
      </c>
      <c r="V249" s="24">
        <v>53.297969239874</v>
      </c>
      <c r="W249" s="3">
        <v>14.327317262514999</v>
      </c>
      <c r="X249" s="24" t="s">
        <v>41</v>
      </c>
      <c r="Y249" s="24" t="s">
        <v>41</v>
      </c>
      <c r="Z249" s="25" t="s">
        <v>41</v>
      </c>
      <c r="AA249" s="26" t="s">
        <v>41</v>
      </c>
    </row>
    <row r="250" spans="1:27">
      <c r="A250" s="22" t="s">
        <v>212</v>
      </c>
      <c r="B250" s="22" t="s">
        <v>210</v>
      </c>
      <c r="C250" s="22" t="s">
        <v>211</v>
      </c>
      <c r="D250" s="22" t="s">
        <v>39</v>
      </c>
      <c r="E250" s="22" t="s">
        <v>212</v>
      </c>
      <c r="F250" s="23">
        <f t="shared" si="7"/>
        <v>6.5718134015940004</v>
      </c>
      <c r="G250" s="3">
        <v>1.3798964430639999</v>
      </c>
      <c r="H250" s="3">
        <v>5.1919169585300002</v>
      </c>
      <c r="I250" s="3">
        <v>-17.104041465899002</v>
      </c>
      <c r="J250" s="3">
        <v>4.8025231866402507</v>
      </c>
      <c r="K250" s="25">
        <v>0.5</v>
      </c>
      <c r="L250" s="24" t="s">
        <v>41</v>
      </c>
      <c r="M250" s="3">
        <v>1.3798964430639999</v>
      </c>
      <c r="N250" s="24" t="s">
        <v>41</v>
      </c>
      <c r="O250" s="24" t="s">
        <v>41</v>
      </c>
      <c r="P250" s="25" t="s">
        <v>41</v>
      </c>
      <c r="Q250" s="24" t="s">
        <v>41</v>
      </c>
      <c r="R250" s="3">
        <v>5.1919169585300002</v>
      </c>
      <c r="S250" s="24" t="s">
        <v>41</v>
      </c>
      <c r="T250" s="24" t="s">
        <v>41</v>
      </c>
      <c r="U250" s="25" t="s">
        <v>41</v>
      </c>
      <c r="V250" s="24" t="s">
        <v>41</v>
      </c>
      <c r="W250" s="3">
        <v>6.5718134015940004</v>
      </c>
      <c r="X250" s="24" t="s">
        <v>41</v>
      </c>
      <c r="Y250" s="24" t="s">
        <v>41</v>
      </c>
      <c r="Z250" s="25" t="s">
        <v>41</v>
      </c>
      <c r="AA250" s="26" t="s">
        <v>41</v>
      </c>
    </row>
    <row r="251" spans="1:27">
      <c r="A251" s="22" t="s">
        <v>1067</v>
      </c>
      <c r="B251" s="22" t="s">
        <v>1065</v>
      </c>
      <c r="C251" s="22" t="s">
        <v>1066</v>
      </c>
      <c r="D251" s="22" t="s">
        <v>39</v>
      </c>
      <c r="E251" s="22" t="s">
        <v>1067</v>
      </c>
      <c r="F251" s="23">
        <f t="shared" si="7"/>
        <v>1.1984600521339999</v>
      </c>
      <c r="G251" s="3">
        <v>0.119163653706</v>
      </c>
      <c r="H251" s="3">
        <v>1.079296398428</v>
      </c>
      <c r="I251" s="3">
        <v>-6.0290903033859999</v>
      </c>
      <c r="J251" s="3">
        <v>0.99834916854590017</v>
      </c>
      <c r="K251" s="25">
        <v>0.5</v>
      </c>
      <c r="L251" s="24" t="s">
        <v>41</v>
      </c>
      <c r="M251" s="3">
        <v>0.119163653706</v>
      </c>
      <c r="N251" s="24" t="s">
        <v>41</v>
      </c>
      <c r="O251" s="24" t="s">
        <v>41</v>
      </c>
      <c r="P251" s="25" t="s">
        <v>41</v>
      </c>
      <c r="Q251" s="24" t="s">
        <v>41</v>
      </c>
      <c r="R251" s="3">
        <v>1.079296398428</v>
      </c>
      <c r="S251" s="24" t="s">
        <v>41</v>
      </c>
      <c r="T251" s="24" t="s">
        <v>41</v>
      </c>
      <c r="U251" s="25" t="s">
        <v>41</v>
      </c>
      <c r="V251" s="24" t="s">
        <v>41</v>
      </c>
      <c r="W251" s="3">
        <v>1.1984600521339999</v>
      </c>
      <c r="X251" s="24" t="s">
        <v>41</v>
      </c>
      <c r="Y251" s="24" t="s">
        <v>41</v>
      </c>
      <c r="Z251" s="25" t="s">
        <v>41</v>
      </c>
      <c r="AA251" s="26" t="s">
        <v>41</v>
      </c>
    </row>
    <row r="252" spans="1:27">
      <c r="A252" s="22" t="s">
        <v>1402</v>
      </c>
      <c r="B252" s="22" t="s">
        <v>1068</v>
      </c>
      <c r="C252" s="22" t="s">
        <v>1069</v>
      </c>
      <c r="D252" s="22" t="s">
        <v>512</v>
      </c>
      <c r="E252" s="22" t="s">
        <v>1070</v>
      </c>
      <c r="F252" s="23">
        <f t="shared" si="7"/>
        <v>23.883224665958998</v>
      </c>
      <c r="G252" s="3">
        <v>9.0067803104669988</v>
      </c>
      <c r="H252" s="3">
        <v>14.876444355492</v>
      </c>
      <c r="I252" s="3">
        <v>9.7959355398420005</v>
      </c>
      <c r="J252" s="3">
        <v>13.7607110288301</v>
      </c>
      <c r="K252" s="25">
        <v>0</v>
      </c>
      <c r="L252" s="24" t="s">
        <v>41</v>
      </c>
      <c r="M252" s="3" t="s">
        <v>41</v>
      </c>
      <c r="N252" s="24">
        <v>9.0067803104669988</v>
      </c>
      <c r="O252" s="24" t="s">
        <v>41</v>
      </c>
      <c r="P252" s="25" t="s">
        <v>41</v>
      </c>
      <c r="Q252" s="24" t="s">
        <v>41</v>
      </c>
      <c r="R252" s="3" t="s">
        <v>41</v>
      </c>
      <c r="S252" s="24">
        <v>14.876444355492</v>
      </c>
      <c r="T252" s="24" t="s">
        <v>41</v>
      </c>
      <c r="U252" s="25" t="s">
        <v>41</v>
      </c>
      <c r="V252" s="24" t="s">
        <v>41</v>
      </c>
      <c r="W252" s="3" t="s">
        <v>41</v>
      </c>
      <c r="X252" s="24">
        <v>23.883224665958998</v>
      </c>
      <c r="Y252" s="24" t="s">
        <v>41</v>
      </c>
      <c r="Z252" s="25" t="s">
        <v>41</v>
      </c>
      <c r="AA252" s="26" t="s">
        <v>41</v>
      </c>
    </row>
    <row r="253" spans="1:27">
      <c r="A253" s="22" t="s">
        <v>1401</v>
      </c>
      <c r="B253" s="22" t="s">
        <v>1071</v>
      </c>
      <c r="C253" s="22" t="s">
        <v>1072</v>
      </c>
      <c r="D253" s="22" t="s">
        <v>512</v>
      </c>
      <c r="E253" s="22" t="s">
        <v>1073</v>
      </c>
      <c r="F253" s="23">
        <f t="shared" si="7"/>
        <v>15.466900167770998</v>
      </c>
      <c r="G253" s="3">
        <v>5.7043727341699997</v>
      </c>
      <c r="H253" s="3">
        <v>9.7625274336009991</v>
      </c>
      <c r="I253" s="3">
        <v>5.0158864821260005</v>
      </c>
      <c r="J253" s="3">
        <v>9.0303378760809245</v>
      </c>
      <c r="K253" s="25">
        <v>0</v>
      </c>
      <c r="L253" s="24" t="s">
        <v>41</v>
      </c>
      <c r="M253" s="3" t="s">
        <v>41</v>
      </c>
      <c r="N253" s="24">
        <v>5.7043727341699997</v>
      </c>
      <c r="O253" s="24" t="s">
        <v>41</v>
      </c>
      <c r="P253" s="25" t="s">
        <v>41</v>
      </c>
      <c r="Q253" s="24" t="s">
        <v>41</v>
      </c>
      <c r="R253" s="3" t="s">
        <v>41</v>
      </c>
      <c r="S253" s="24">
        <v>9.7625274336009991</v>
      </c>
      <c r="T253" s="24" t="s">
        <v>41</v>
      </c>
      <c r="U253" s="25" t="s">
        <v>41</v>
      </c>
      <c r="V253" s="24" t="s">
        <v>41</v>
      </c>
      <c r="W253" s="3" t="s">
        <v>41</v>
      </c>
      <c r="X253" s="24">
        <v>15.466900167770998</v>
      </c>
      <c r="Y253" s="24" t="s">
        <v>41</v>
      </c>
      <c r="Z253" s="25" t="s">
        <v>41</v>
      </c>
      <c r="AA253" s="26" t="s">
        <v>41</v>
      </c>
    </row>
    <row r="254" spans="1:27">
      <c r="A254" s="22" t="s">
        <v>941</v>
      </c>
      <c r="B254" s="22" t="s">
        <v>939</v>
      </c>
      <c r="C254" s="22" t="s">
        <v>940</v>
      </c>
      <c r="D254" s="22" t="s">
        <v>726</v>
      </c>
      <c r="E254" s="22" t="s">
        <v>941</v>
      </c>
      <c r="F254" s="23">
        <f t="shared" si="7"/>
        <v>39.032900595758001</v>
      </c>
      <c r="G254" s="3">
        <v>10.367844383697999</v>
      </c>
      <c r="H254" s="3">
        <v>28.665056212060001</v>
      </c>
      <c r="I254" s="3">
        <v>-27.483549841028001</v>
      </c>
      <c r="J254" s="3">
        <v>26.5151769961555</v>
      </c>
      <c r="K254" s="25">
        <v>0.489479</v>
      </c>
      <c r="L254" s="24">
        <v>9.508718167672999</v>
      </c>
      <c r="M254" s="3">
        <v>0.85912621602499994</v>
      </c>
      <c r="N254" s="24" t="s">
        <v>41</v>
      </c>
      <c r="O254" s="24" t="s">
        <v>41</v>
      </c>
      <c r="P254" s="25" t="s">
        <v>41</v>
      </c>
      <c r="Q254" s="24">
        <v>22.676384004696999</v>
      </c>
      <c r="R254" s="3">
        <v>5.9886722073629999</v>
      </c>
      <c r="S254" s="24" t="s">
        <v>41</v>
      </c>
      <c r="T254" s="24" t="s">
        <v>41</v>
      </c>
      <c r="U254" s="25" t="s">
        <v>41</v>
      </c>
      <c r="V254" s="24">
        <v>32.185102172369994</v>
      </c>
      <c r="W254" s="3">
        <v>6.8477984233879994</v>
      </c>
      <c r="X254" s="24" t="s">
        <v>41</v>
      </c>
      <c r="Y254" s="24" t="s">
        <v>41</v>
      </c>
      <c r="Z254" s="25" t="s">
        <v>41</v>
      </c>
      <c r="AA254" s="26" t="s">
        <v>41</v>
      </c>
    </row>
    <row r="255" spans="1:27">
      <c r="A255" s="22" t="s">
        <v>714</v>
      </c>
      <c r="B255" s="22" t="s">
        <v>712</v>
      </c>
      <c r="C255" s="22" t="s">
        <v>713</v>
      </c>
      <c r="D255" s="22" t="s">
        <v>626</v>
      </c>
      <c r="E255" s="22" t="s">
        <v>714</v>
      </c>
      <c r="F255" s="23">
        <f t="shared" si="7"/>
        <v>73.129908550246</v>
      </c>
      <c r="G255" s="3">
        <v>23.224012673344003</v>
      </c>
      <c r="H255" s="3">
        <v>49.905895876902001</v>
      </c>
      <c r="I255" s="3">
        <v>31.783786053020002</v>
      </c>
      <c r="J255" s="3">
        <v>46.162953686134351</v>
      </c>
      <c r="K255" s="25">
        <v>0</v>
      </c>
      <c r="L255" s="24">
        <v>19.934396525575</v>
      </c>
      <c r="M255" s="3">
        <v>3.2896161477689998</v>
      </c>
      <c r="N255" s="24" t="s">
        <v>41</v>
      </c>
      <c r="O255" s="24" t="s">
        <v>41</v>
      </c>
      <c r="P255" s="25" t="s">
        <v>41</v>
      </c>
      <c r="Q255" s="24">
        <v>39.016025682966998</v>
      </c>
      <c r="R255" s="3">
        <v>10.889870193935</v>
      </c>
      <c r="S255" s="24" t="s">
        <v>41</v>
      </c>
      <c r="T255" s="24" t="s">
        <v>41</v>
      </c>
      <c r="U255" s="25" t="s">
        <v>41</v>
      </c>
      <c r="V255" s="24">
        <v>58.950422208541994</v>
      </c>
      <c r="W255" s="3">
        <v>14.179486341703999</v>
      </c>
      <c r="X255" s="24" t="s">
        <v>41</v>
      </c>
      <c r="Y255" s="24" t="s">
        <v>41</v>
      </c>
      <c r="Z255" s="25" t="s">
        <v>41</v>
      </c>
      <c r="AA255" s="26" t="s">
        <v>41</v>
      </c>
    </row>
    <row r="256" spans="1:27">
      <c r="A256" s="22" t="s">
        <v>833</v>
      </c>
      <c r="B256" s="22" t="s">
        <v>831</v>
      </c>
      <c r="C256" s="22" t="s">
        <v>832</v>
      </c>
      <c r="D256" s="22" t="s">
        <v>726</v>
      </c>
      <c r="E256" s="22" t="s">
        <v>833</v>
      </c>
      <c r="F256" s="23">
        <f t="shared" si="7"/>
        <v>49.133571999753002</v>
      </c>
      <c r="G256" s="3">
        <v>15.462294175434002</v>
      </c>
      <c r="H256" s="3">
        <v>33.671277824318999</v>
      </c>
      <c r="I256" s="3">
        <v>14.290557655756</v>
      </c>
      <c r="J256" s="3">
        <v>31.145931987495075</v>
      </c>
      <c r="K256" s="25">
        <v>0</v>
      </c>
      <c r="L256" s="24">
        <v>14.051420523765</v>
      </c>
      <c r="M256" s="3">
        <v>1.4108736516690001</v>
      </c>
      <c r="N256" s="24" t="s">
        <v>41</v>
      </c>
      <c r="O256" s="24" t="s">
        <v>41</v>
      </c>
      <c r="P256" s="25" t="s">
        <v>41</v>
      </c>
      <c r="Q256" s="24">
        <v>28.790899408346</v>
      </c>
      <c r="R256" s="3">
        <v>4.8803784159730004</v>
      </c>
      <c r="S256" s="24" t="s">
        <v>41</v>
      </c>
      <c r="T256" s="24" t="s">
        <v>41</v>
      </c>
      <c r="U256" s="25" t="s">
        <v>41</v>
      </c>
      <c r="V256" s="24">
        <v>42.842319932110996</v>
      </c>
      <c r="W256" s="3">
        <v>6.2912520676420005</v>
      </c>
      <c r="X256" s="24" t="s">
        <v>41</v>
      </c>
      <c r="Y256" s="24" t="s">
        <v>41</v>
      </c>
      <c r="Z256" s="25" t="s">
        <v>41</v>
      </c>
      <c r="AA256" s="26" t="s">
        <v>41</v>
      </c>
    </row>
    <row r="257" spans="1:27">
      <c r="A257" s="22" t="s">
        <v>113</v>
      </c>
      <c r="B257" s="22" t="s">
        <v>111</v>
      </c>
      <c r="C257" s="22" t="s">
        <v>112</v>
      </c>
      <c r="D257" s="22" t="s">
        <v>39</v>
      </c>
      <c r="E257" s="22" t="s">
        <v>113</v>
      </c>
      <c r="F257" s="23">
        <f t="shared" si="7"/>
        <v>2.4237754891050001</v>
      </c>
      <c r="G257" s="3">
        <v>0.36330665064399997</v>
      </c>
      <c r="H257" s="3">
        <v>2.0604688384609999</v>
      </c>
      <c r="I257" s="3">
        <v>-10.384141969731999</v>
      </c>
      <c r="J257" s="3">
        <v>1.9059336755764251</v>
      </c>
      <c r="K257" s="25">
        <v>0.5</v>
      </c>
      <c r="L257" s="24" t="s">
        <v>41</v>
      </c>
      <c r="M257" s="3">
        <v>0.36330665064399997</v>
      </c>
      <c r="N257" s="24" t="s">
        <v>41</v>
      </c>
      <c r="O257" s="24" t="s">
        <v>41</v>
      </c>
      <c r="P257" s="25" t="s">
        <v>41</v>
      </c>
      <c r="Q257" s="24" t="s">
        <v>41</v>
      </c>
      <c r="R257" s="3">
        <v>2.0604688384609999</v>
      </c>
      <c r="S257" s="24" t="s">
        <v>41</v>
      </c>
      <c r="T257" s="24" t="s">
        <v>41</v>
      </c>
      <c r="U257" s="25" t="s">
        <v>41</v>
      </c>
      <c r="V257" s="24" t="s">
        <v>41</v>
      </c>
      <c r="W257" s="3">
        <v>2.4237754891050001</v>
      </c>
      <c r="X257" s="24" t="s">
        <v>41</v>
      </c>
      <c r="Y257" s="24" t="s">
        <v>41</v>
      </c>
      <c r="Z257" s="25" t="s">
        <v>41</v>
      </c>
      <c r="AA257" s="26" t="s">
        <v>41</v>
      </c>
    </row>
    <row r="258" spans="1:27">
      <c r="A258" s="22" t="s">
        <v>455</v>
      </c>
      <c r="B258" s="22" t="s">
        <v>453</v>
      </c>
      <c r="C258" s="22" t="s">
        <v>454</v>
      </c>
      <c r="D258" s="22" t="s">
        <v>39</v>
      </c>
      <c r="E258" s="22" t="s">
        <v>455</v>
      </c>
      <c r="F258" s="23">
        <f t="shared" si="7"/>
        <v>2.2277972640530002</v>
      </c>
      <c r="G258" s="3">
        <v>0</v>
      </c>
      <c r="H258" s="3">
        <v>2.2277972640530002</v>
      </c>
      <c r="I258" s="3">
        <v>-18.412130289537</v>
      </c>
      <c r="J258" s="3">
        <v>2.0607124692490251</v>
      </c>
      <c r="K258" s="25">
        <v>0.5</v>
      </c>
      <c r="L258" s="24" t="s">
        <v>41</v>
      </c>
      <c r="M258" s="3" t="s">
        <v>41</v>
      </c>
      <c r="N258" s="24" t="s">
        <v>41</v>
      </c>
      <c r="O258" s="24" t="s">
        <v>41</v>
      </c>
      <c r="P258" s="25" t="s">
        <v>41</v>
      </c>
      <c r="Q258" s="24" t="s">
        <v>41</v>
      </c>
      <c r="R258" s="3">
        <v>2.2277972640530002</v>
      </c>
      <c r="S258" s="24" t="s">
        <v>41</v>
      </c>
      <c r="T258" s="24" t="s">
        <v>41</v>
      </c>
      <c r="U258" s="25" t="s">
        <v>41</v>
      </c>
      <c r="V258" s="24" t="s">
        <v>41</v>
      </c>
      <c r="W258" s="3">
        <v>2.2277972640530002</v>
      </c>
      <c r="X258" s="24" t="s">
        <v>41</v>
      </c>
      <c r="Y258" s="24" t="s">
        <v>41</v>
      </c>
      <c r="Z258" s="25" t="s">
        <v>41</v>
      </c>
      <c r="AA258" s="26">
        <v>-0.41722668348399999</v>
      </c>
    </row>
    <row r="259" spans="1:27">
      <c r="A259" s="22" t="s">
        <v>218</v>
      </c>
      <c r="B259" s="22" t="s">
        <v>216</v>
      </c>
      <c r="C259" s="22" t="s">
        <v>217</v>
      </c>
      <c r="D259" s="22" t="s">
        <v>39</v>
      </c>
      <c r="E259" s="22" t="s">
        <v>218</v>
      </c>
      <c r="F259" s="23">
        <f t="shared" si="7"/>
        <v>1.5691428274549999</v>
      </c>
      <c r="G259" s="3">
        <v>0.30431868312599997</v>
      </c>
      <c r="H259" s="3">
        <v>1.264824144329</v>
      </c>
      <c r="I259" s="3">
        <v>-3.9974716253249998</v>
      </c>
      <c r="J259" s="3">
        <v>1.169962333504325</v>
      </c>
      <c r="K259" s="25">
        <v>0.5</v>
      </c>
      <c r="L259" s="24" t="s">
        <v>41</v>
      </c>
      <c r="M259" s="3">
        <v>0.30431868312599997</v>
      </c>
      <c r="N259" s="24" t="s">
        <v>41</v>
      </c>
      <c r="O259" s="24" t="s">
        <v>41</v>
      </c>
      <c r="P259" s="25" t="s">
        <v>41</v>
      </c>
      <c r="Q259" s="24" t="s">
        <v>41</v>
      </c>
      <c r="R259" s="3">
        <v>1.264824144329</v>
      </c>
      <c r="S259" s="24" t="s">
        <v>41</v>
      </c>
      <c r="T259" s="24" t="s">
        <v>41</v>
      </c>
      <c r="U259" s="25" t="s">
        <v>41</v>
      </c>
      <c r="V259" s="24" t="s">
        <v>41</v>
      </c>
      <c r="W259" s="3">
        <v>1.5691428274549999</v>
      </c>
      <c r="X259" s="24" t="s">
        <v>41</v>
      </c>
      <c r="Y259" s="24" t="s">
        <v>41</v>
      </c>
      <c r="Z259" s="25" t="s">
        <v>41</v>
      </c>
      <c r="AA259" s="26" t="s">
        <v>41</v>
      </c>
    </row>
    <row r="260" spans="1:27">
      <c r="A260" s="22" t="s">
        <v>717</v>
      </c>
      <c r="B260" s="22" t="s">
        <v>715</v>
      </c>
      <c r="C260" s="22" t="s">
        <v>716</v>
      </c>
      <c r="D260" s="22" t="s">
        <v>626</v>
      </c>
      <c r="E260" s="22" t="s">
        <v>717</v>
      </c>
      <c r="F260" s="23">
        <f t="shared" si="7"/>
        <v>24.534135986741003</v>
      </c>
      <c r="G260" s="3">
        <v>3.453166137932</v>
      </c>
      <c r="H260" s="3">
        <v>21.080969848809001</v>
      </c>
      <c r="I260" s="3">
        <v>-4.6403788248690008</v>
      </c>
      <c r="J260" s="3">
        <v>19.499897110148325</v>
      </c>
      <c r="K260" s="25">
        <v>0.18040999999999999</v>
      </c>
      <c r="L260" s="24">
        <v>8.3233305977090009</v>
      </c>
      <c r="M260" s="3">
        <v>-4.8701644597770004</v>
      </c>
      <c r="N260" s="24" t="s">
        <v>41</v>
      </c>
      <c r="O260" s="24" t="s">
        <v>41</v>
      </c>
      <c r="P260" s="25" t="s">
        <v>41</v>
      </c>
      <c r="Q260" s="24">
        <v>7.6355847054439998</v>
      </c>
      <c r="R260" s="3">
        <v>13.445385143364</v>
      </c>
      <c r="S260" s="24" t="s">
        <v>41</v>
      </c>
      <c r="T260" s="24" t="s">
        <v>41</v>
      </c>
      <c r="U260" s="25" t="s">
        <v>41</v>
      </c>
      <c r="V260" s="24">
        <v>15.958915303153001</v>
      </c>
      <c r="W260" s="3">
        <v>8.5752206835869984</v>
      </c>
      <c r="X260" s="24" t="s">
        <v>41</v>
      </c>
      <c r="Y260" s="24" t="s">
        <v>41</v>
      </c>
      <c r="Z260" s="25" t="s">
        <v>41</v>
      </c>
      <c r="AA260" s="26" t="s">
        <v>41</v>
      </c>
    </row>
    <row r="261" spans="1:27">
      <c r="A261" s="22" t="s">
        <v>332</v>
      </c>
      <c r="B261" s="22" t="s">
        <v>330</v>
      </c>
      <c r="C261" s="22" t="s">
        <v>331</v>
      </c>
      <c r="D261" s="22" t="s">
        <v>39</v>
      </c>
      <c r="E261" s="22" t="s">
        <v>332</v>
      </c>
      <c r="F261" s="23">
        <f t="shared" si="7"/>
        <v>1.6451509274830001</v>
      </c>
      <c r="G261" s="3">
        <v>0.240377605726</v>
      </c>
      <c r="H261" s="3">
        <v>1.404773321757</v>
      </c>
      <c r="I261" s="3">
        <v>-3.7546411469120002</v>
      </c>
      <c r="J261" s="3">
        <v>1.299415322625225</v>
      </c>
      <c r="K261" s="25">
        <v>0.5</v>
      </c>
      <c r="L261" s="24" t="s">
        <v>41</v>
      </c>
      <c r="M261" s="3">
        <v>0.240377605726</v>
      </c>
      <c r="N261" s="24" t="s">
        <v>41</v>
      </c>
      <c r="O261" s="24" t="s">
        <v>41</v>
      </c>
      <c r="P261" s="25" t="s">
        <v>41</v>
      </c>
      <c r="Q261" s="24" t="s">
        <v>41</v>
      </c>
      <c r="R261" s="3">
        <v>1.404773321757</v>
      </c>
      <c r="S261" s="24" t="s">
        <v>41</v>
      </c>
      <c r="T261" s="24" t="s">
        <v>41</v>
      </c>
      <c r="U261" s="25" t="s">
        <v>41</v>
      </c>
      <c r="V261" s="24" t="s">
        <v>41</v>
      </c>
      <c r="W261" s="3">
        <v>1.6451509274830001</v>
      </c>
      <c r="X261" s="24" t="s">
        <v>41</v>
      </c>
      <c r="Y261" s="24" t="s">
        <v>41</v>
      </c>
      <c r="Z261" s="25" t="s">
        <v>41</v>
      </c>
      <c r="AA261" s="26" t="s">
        <v>41</v>
      </c>
    </row>
    <row r="262" spans="1:27">
      <c r="A262" s="22" t="s">
        <v>544</v>
      </c>
      <c r="B262" s="22" t="s">
        <v>542</v>
      </c>
      <c r="C262" s="22" t="s">
        <v>543</v>
      </c>
      <c r="D262" s="22" t="s">
        <v>531</v>
      </c>
      <c r="E262" s="22" t="s">
        <v>544</v>
      </c>
      <c r="F262" s="23">
        <f t="shared" si="7"/>
        <v>87.112303530190999</v>
      </c>
      <c r="G262" s="3">
        <v>29.812426162859001</v>
      </c>
      <c r="H262" s="3">
        <v>57.299877367331995</v>
      </c>
      <c r="I262" s="3">
        <v>30.134540211778997</v>
      </c>
      <c r="J262" s="3">
        <v>53.0023865647821</v>
      </c>
      <c r="K262" s="25">
        <v>0</v>
      </c>
      <c r="L262" s="24">
        <v>27.139459850060998</v>
      </c>
      <c r="M262" s="3">
        <v>2.6729663127980001</v>
      </c>
      <c r="N262" s="24" t="s">
        <v>41</v>
      </c>
      <c r="O262" s="24" t="s">
        <v>41</v>
      </c>
      <c r="P262" s="25" t="s">
        <v>41</v>
      </c>
      <c r="Q262" s="24">
        <v>49.359859582281999</v>
      </c>
      <c r="R262" s="3">
        <v>7.9400177850510003</v>
      </c>
      <c r="S262" s="24" t="s">
        <v>41</v>
      </c>
      <c r="T262" s="24" t="s">
        <v>41</v>
      </c>
      <c r="U262" s="25" t="s">
        <v>41</v>
      </c>
      <c r="V262" s="24">
        <v>76.499319432343</v>
      </c>
      <c r="W262" s="3">
        <v>10.612984097849001</v>
      </c>
      <c r="X262" s="24" t="s">
        <v>41</v>
      </c>
      <c r="Y262" s="24" t="s">
        <v>41</v>
      </c>
      <c r="Z262" s="25" t="s">
        <v>41</v>
      </c>
      <c r="AA262" s="26" t="s">
        <v>41</v>
      </c>
    </row>
    <row r="263" spans="1:27">
      <c r="A263" s="22" t="s">
        <v>50</v>
      </c>
      <c r="B263" s="22" t="s">
        <v>48</v>
      </c>
      <c r="C263" s="22" t="s">
        <v>49</v>
      </c>
      <c r="D263" s="22" t="s">
        <v>39</v>
      </c>
      <c r="E263" s="22" t="s">
        <v>50</v>
      </c>
      <c r="F263" s="23">
        <f t="shared" si="7"/>
        <v>1.6666165342770001</v>
      </c>
      <c r="G263" s="3">
        <v>4.3737496856000001E-2</v>
      </c>
      <c r="H263" s="3">
        <v>1.622879037421</v>
      </c>
      <c r="I263" s="3">
        <v>-4.7459852713229997</v>
      </c>
      <c r="J263" s="3">
        <v>1.5011631096144251</v>
      </c>
      <c r="K263" s="25">
        <v>0.5</v>
      </c>
      <c r="L263" s="24" t="s">
        <v>41</v>
      </c>
      <c r="M263" s="3">
        <v>4.3737496856000001E-2</v>
      </c>
      <c r="N263" s="24" t="s">
        <v>41</v>
      </c>
      <c r="O263" s="24" t="s">
        <v>41</v>
      </c>
      <c r="P263" s="25" t="s">
        <v>41</v>
      </c>
      <c r="Q263" s="24" t="s">
        <v>41</v>
      </c>
      <c r="R263" s="3">
        <v>1.622879037421</v>
      </c>
      <c r="S263" s="24" t="s">
        <v>41</v>
      </c>
      <c r="T263" s="24" t="s">
        <v>41</v>
      </c>
      <c r="U263" s="25" t="s">
        <v>41</v>
      </c>
      <c r="V263" s="24" t="s">
        <v>41</v>
      </c>
      <c r="W263" s="3">
        <v>1.6666165342770001</v>
      </c>
      <c r="X263" s="24" t="s">
        <v>41</v>
      </c>
      <c r="Y263" s="24" t="s">
        <v>41</v>
      </c>
      <c r="Z263" s="25" t="s">
        <v>41</v>
      </c>
      <c r="AA263" s="26" t="s">
        <v>41</v>
      </c>
    </row>
    <row r="264" spans="1:27">
      <c r="A264" s="22" t="s">
        <v>221</v>
      </c>
      <c r="B264" s="22" t="s">
        <v>219</v>
      </c>
      <c r="C264" s="22" t="s">
        <v>220</v>
      </c>
      <c r="D264" s="22" t="s">
        <v>39</v>
      </c>
      <c r="E264" s="22" t="s">
        <v>221</v>
      </c>
      <c r="F264" s="23">
        <f t="shared" si="7"/>
        <v>2.5386700241270002</v>
      </c>
      <c r="G264" s="3">
        <v>0.50325132295399999</v>
      </c>
      <c r="H264" s="3">
        <v>2.0354187011730001</v>
      </c>
      <c r="I264" s="3">
        <v>-2.6163104023250003</v>
      </c>
      <c r="J264" s="3">
        <v>1.8827622985850252</v>
      </c>
      <c r="K264" s="25">
        <v>0.5</v>
      </c>
      <c r="L264" s="24" t="s">
        <v>41</v>
      </c>
      <c r="M264" s="3">
        <v>0.50325132295399999</v>
      </c>
      <c r="N264" s="24" t="s">
        <v>41</v>
      </c>
      <c r="O264" s="24" t="s">
        <v>41</v>
      </c>
      <c r="P264" s="25" t="s">
        <v>41</v>
      </c>
      <c r="Q264" s="24" t="s">
        <v>41</v>
      </c>
      <c r="R264" s="3">
        <v>2.0354187011730001</v>
      </c>
      <c r="S264" s="24" t="s">
        <v>41</v>
      </c>
      <c r="T264" s="24" t="s">
        <v>41</v>
      </c>
      <c r="U264" s="25" t="s">
        <v>41</v>
      </c>
      <c r="V264" s="24" t="s">
        <v>41</v>
      </c>
      <c r="W264" s="3">
        <v>2.5386700241270002</v>
      </c>
      <c r="X264" s="24" t="s">
        <v>41</v>
      </c>
      <c r="Y264" s="24" t="s">
        <v>41</v>
      </c>
      <c r="Z264" s="25" t="s">
        <v>41</v>
      </c>
      <c r="AA264" s="26" t="s">
        <v>41</v>
      </c>
    </row>
    <row r="265" spans="1:27">
      <c r="A265" s="22" t="s">
        <v>1094</v>
      </c>
      <c r="B265" s="22" t="s">
        <v>1092</v>
      </c>
      <c r="C265" s="22" t="s">
        <v>1093</v>
      </c>
      <c r="D265" s="22" t="s">
        <v>39</v>
      </c>
      <c r="E265" s="22" t="s">
        <v>1094</v>
      </c>
      <c r="F265" s="23">
        <f t="shared" si="7"/>
        <v>2.6678863916669999</v>
      </c>
      <c r="G265" s="3">
        <v>0.44957198096399997</v>
      </c>
      <c r="H265" s="3">
        <v>2.218314410703</v>
      </c>
      <c r="I265" s="3">
        <v>-4.7831321037790007</v>
      </c>
      <c r="J265" s="3">
        <v>2.0519408299002753</v>
      </c>
      <c r="K265" s="25">
        <v>0.5</v>
      </c>
      <c r="L265" s="24" t="s">
        <v>41</v>
      </c>
      <c r="M265" s="3">
        <v>0.44957198096399997</v>
      </c>
      <c r="N265" s="24" t="s">
        <v>41</v>
      </c>
      <c r="O265" s="24" t="s">
        <v>41</v>
      </c>
      <c r="P265" s="25" t="s">
        <v>41</v>
      </c>
      <c r="Q265" s="24" t="s">
        <v>41</v>
      </c>
      <c r="R265" s="3">
        <v>2.218314410703</v>
      </c>
      <c r="S265" s="24" t="s">
        <v>41</v>
      </c>
      <c r="T265" s="24" t="s">
        <v>41</v>
      </c>
      <c r="U265" s="25" t="s">
        <v>41</v>
      </c>
      <c r="V265" s="24" t="s">
        <v>41</v>
      </c>
      <c r="W265" s="3">
        <v>2.6678863916669999</v>
      </c>
      <c r="X265" s="24" t="s">
        <v>41</v>
      </c>
      <c r="Y265" s="24" t="s">
        <v>41</v>
      </c>
      <c r="Z265" s="25" t="s">
        <v>41</v>
      </c>
      <c r="AA265" s="26" t="s">
        <v>41</v>
      </c>
    </row>
    <row r="266" spans="1:27">
      <c r="A266" s="22" t="s">
        <v>583</v>
      </c>
      <c r="B266" s="22" t="s">
        <v>581</v>
      </c>
      <c r="C266" s="22" t="s">
        <v>582</v>
      </c>
      <c r="D266" s="22" t="s">
        <v>531</v>
      </c>
      <c r="E266" s="22" t="s">
        <v>583</v>
      </c>
      <c r="F266" s="23">
        <f t="shared" si="7"/>
        <v>88.897179465988998</v>
      </c>
      <c r="G266" s="3">
        <v>28.943052488393999</v>
      </c>
      <c r="H266" s="3">
        <v>59.954126977595003</v>
      </c>
      <c r="I266" s="3">
        <v>27.69178938556</v>
      </c>
      <c r="J266" s="3">
        <v>55.457567454275377</v>
      </c>
      <c r="K266" s="25">
        <v>0</v>
      </c>
      <c r="L266" s="24">
        <v>26.607110571387</v>
      </c>
      <c r="M266" s="3">
        <v>2.3359419170070002</v>
      </c>
      <c r="N266" s="24" t="s">
        <v>41</v>
      </c>
      <c r="O266" s="24" t="s">
        <v>41</v>
      </c>
      <c r="P266" s="25" t="s">
        <v>41</v>
      </c>
      <c r="Q266" s="24">
        <v>52.190785634971</v>
      </c>
      <c r="R266" s="3">
        <v>7.7633413426239999</v>
      </c>
      <c r="S266" s="24" t="s">
        <v>41</v>
      </c>
      <c r="T266" s="24" t="s">
        <v>41</v>
      </c>
      <c r="U266" s="25" t="s">
        <v>41</v>
      </c>
      <c r="V266" s="24">
        <v>78.797896206358004</v>
      </c>
      <c r="W266" s="3">
        <v>10.099283259631001</v>
      </c>
      <c r="X266" s="24" t="s">
        <v>41</v>
      </c>
      <c r="Y266" s="24" t="s">
        <v>41</v>
      </c>
      <c r="Z266" s="25" t="s">
        <v>41</v>
      </c>
      <c r="AA266" s="26" t="s">
        <v>41</v>
      </c>
    </row>
    <row r="267" spans="1:27">
      <c r="A267" s="22" t="s">
        <v>482</v>
      </c>
      <c r="B267" s="22" t="s">
        <v>480</v>
      </c>
      <c r="C267" s="22" t="s">
        <v>481</v>
      </c>
      <c r="D267" s="22" t="s">
        <v>39</v>
      </c>
      <c r="E267" s="22" t="s">
        <v>482</v>
      </c>
      <c r="F267" s="23">
        <f t="shared" si="7"/>
        <v>2.7656252124550003</v>
      </c>
      <c r="G267" s="3">
        <v>0.51093309429099998</v>
      </c>
      <c r="H267" s="3">
        <v>2.2546921181640003</v>
      </c>
      <c r="I267" s="3">
        <v>-12.47374896645</v>
      </c>
      <c r="J267" s="3">
        <v>2.0855902093017002</v>
      </c>
      <c r="K267" s="25">
        <v>0.5</v>
      </c>
      <c r="L267" s="24" t="s">
        <v>41</v>
      </c>
      <c r="M267" s="3">
        <v>0.51093309429099998</v>
      </c>
      <c r="N267" s="24" t="s">
        <v>41</v>
      </c>
      <c r="O267" s="24" t="s">
        <v>41</v>
      </c>
      <c r="P267" s="25" t="s">
        <v>41</v>
      </c>
      <c r="Q267" s="24" t="s">
        <v>41</v>
      </c>
      <c r="R267" s="3">
        <v>2.2546921181640003</v>
      </c>
      <c r="S267" s="24" t="s">
        <v>41</v>
      </c>
      <c r="T267" s="24" t="s">
        <v>41</v>
      </c>
      <c r="U267" s="25" t="s">
        <v>41</v>
      </c>
      <c r="V267" s="24" t="s">
        <v>41</v>
      </c>
      <c r="W267" s="3">
        <v>2.7656252124550003</v>
      </c>
      <c r="X267" s="24" t="s">
        <v>41</v>
      </c>
      <c r="Y267" s="24" t="s">
        <v>41</v>
      </c>
      <c r="Z267" s="25" t="s">
        <v>41</v>
      </c>
      <c r="AA267" s="26" t="s">
        <v>41</v>
      </c>
    </row>
    <row r="268" spans="1:27">
      <c r="A268" s="22" t="s">
        <v>458</v>
      </c>
      <c r="B268" s="22" t="s">
        <v>456</v>
      </c>
      <c r="C268" s="22" t="s">
        <v>457</v>
      </c>
      <c r="D268" s="22" t="s">
        <v>39</v>
      </c>
      <c r="E268" s="22" t="s">
        <v>458</v>
      </c>
      <c r="F268" s="23">
        <f t="shared" si="7"/>
        <v>2.019836434273</v>
      </c>
      <c r="G268" s="3">
        <v>0.28891109002699999</v>
      </c>
      <c r="H268" s="3">
        <v>1.730925344246</v>
      </c>
      <c r="I268" s="3">
        <v>-18.760438986462002</v>
      </c>
      <c r="J268" s="3">
        <v>1.6011059434275501</v>
      </c>
      <c r="K268" s="25">
        <v>0.5</v>
      </c>
      <c r="L268" s="24" t="s">
        <v>41</v>
      </c>
      <c r="M268" s="3">
        <v>0.28891109002699999</v>
      </c>
      <c r="N268" s="24" t="s">
        <v>41</v>
      </c>
      <c r="O268" s="24" t="s">
        <v>41</v>
      </c>
      <c r="P268" s="25" t="s">
        <v>41</v>
      </c>
      <c r="Q268" s="24" t="s">
        <v>41</v>
      </c>
      <c r="R268" s="3">
        <v>1.730925344246</v>
      </c>
      <c r="S268" s="24" t="s">
        <v>41</v>
      </c>
      <c r="T268" s="24" t="s">
        <v>41</v>
      </c>
      <c r="U268" s="25" t="s">
        <v>41</v>
      </c>
      <c r="V268" s="24" t="s">
        <v>41</v>
      </c>
      <c r="W268" s="3">
        <v>2.019836434273</v>
      </c>
      <c r="X268" s="24" t="s">
        <v>41</v>
      </c>
      <c r="Y268" s="24" t="s">
        <v>41</v>
      </c>
      <c r="Z268" s="25" t="s">
        <v>41</v>
      </c>
      <c r="AA268" s="26" t="s">
        <v>41</v>
      </c>
    </row>
    <row r="269" spans="1:27">
      <c r="A269" s="22" t="s">
        <v>359</v>
      </c>
      <c r="B269" s="22" t="s">
        <v>357</v>
      </c>
      <c r="C269" s="22" t="s">
        <v>358</v>
      </c>
      <c r="D269" s="22" t="s">
        <v>39</v>
      </c>
      <c r="E269" s="22" t="s">
        <v>359</v>
      </c>
      <c r="F269" s="23">
        <f t="shared" si="7"/>
        <v>2.6998338976980003</v>
      </c>
      <c r="G269" s="3">
        <v>0.47319141294100003</v>
      </c>
      <c r="H269" s="3">
        <v>2.2266424847570003</v>
      </c>
      <c r="I269" s="3">
        <v>-7.8466405203120004</v>
      </c>
      <c r="J269" s="3">
        <v>2.059644298400225</v>
      </c>
      <c r="K269" s="25">
        <v>0.5</v>
      </c>
      <c r="L269" s="24" t="s">
        <v>41</v>
      </c>
      <c r="M269" s="3">
        <v>0.47319141294100003</v>
      </c>
      <c r="N269" s="24" t="s">
        <v>41</v>
      </c>
      <c r="O269" s="24" t="s">
        <v>41</v>
      </c>
      <c r="P269" s="25" t="s">
        <v>41</v>
      </c>
      <c r="Q269" s="24" t="s">
        <v>41</v>
      </c>
      <c r="R269" s="3">
        <v>2.2266424847570003</v>
      </c>
      <c r="S269" s="24" t="s">
        <v>41</v>
      </c>
      <c r="T269" s="24" t="s">
        <v>41</v>
      </c>
      <c r="U269" s="25" t="s">
        <v>41</v>
      </c>
      <c r="V269" s="24" t="s">
        <v>41</v>
      </c>
      <c r="W269" s="3">
        <v>2.6998338976980003</v>
      </c>
      <c r="X269" s="24" t="s">
        <v>41</v>
      </c>
      <c r="Y269" s="24" t="s">
        <v>41</v>
      </c>
      <c r="Z269" s="25" t="s">
        <v>41</v>
      </c>
      <c r="AA269" s="26" t="s">
        <v>41</v>
      </c>
    </row>
    <row r="270" spans="1:27">
      <c r="A270" s="22" t="s">
        <v>101</v>
      </c>
      <c r="B270" s="22" t="s">
        <v>99</v>
      </c>
      <c r="C270" s="22" t="s">
        <v>100</v>
      </c>
      <c r="D270" s="22" t="s">
        <v>39</v>
      </c>
      <c r="E270" s="22" t="s">
        <v>101</v>
      </c>
      <c r="F270" s="23">
        <f t="shared" si="7"/>
        <v>2.7599186202619999</v>
      </c>
      <c r="G270" s="3">
        <v>0.53643910056699995</v>
      </c>
      <c r="H270" s="3">
        <v>2.2234795196949997</v>
      </c>
      <c r="I270" s="3">
        <v>-15.443245629055001</v>
      </c>
      <c r="J270" s="3">
        <v>2.0567185557178749</v>
      </c>
      <c r="K270" s="25">
        <v>0.5</v>
      </c>
      <c r="L270" s="24" t="s">
        <v>41</v>
      </c>
      <c r="M270" s="3">
        <v>0.53643910056699995</v>
      </c>
      <c r="N270" s="24" t="s">
        <v>41</v>
      </c>
      <c r="O270" s="24" t="s">
        <v>41</v>
      </c>
      <c r="P270" s="25" t="s">
        <v>41</v>
      </c>
      <c r="Q270" s="24" t="s">
        <v>41</v>
      </c>
      <c r="R270" s="3">
        <v>2.2234795196949997</v>
      </c>
      <c r="S270" s="24" t="s">
        <v>41</v>
      </c>
      <c r="T270" s="24" t="s">
        <v>41</v>
      </c>
      <c r="U270" s="25" t="s">
        <v>41</v>
      </c>
      <c r="V270" s="24" t="s">
        <v>41</v>
      </c>
      <c r="W270" s="3">
        <v>2.7599186202619999</v>
      </c>
      <c r="X270" s="24" t="s">
        <v>41</v>
      </c>
      <c r="Y270" s="24" t="s">
        <v>41</v>
      </c>
      <c r="Z270" s="25" t="s">
        <v>41</v>
      </c>
      <c r="AA270" s="26" t="s">
        <v>41</v>
      </c>
    </row>
    <row r="271" spans="1:27">
      <c r="A271" s="22" t="s">
        <v>902</v>
      </c>
      <c r="B271" s="22" t="s">
        <v>900</v>
      </c>
      <c r="C271" s="22" t="s">
        <v>901</v>
      </c>
      <c r="D271" s="22" t="s">
        <v>726</v>
      </c>
      <c r="E271" s="22" t="s">
        <v>902</v>
      </c>
      <c r="F271" s="23">
        <f t="shared" si="7"/>
        <v>5.0485867055459996</v>
      </c>
      <c r="G271" s="3">
        <v>0.88871641109800004</v>
      </c>
      <c r="H271" s="3">
        <v>4.1598702944479999</v>
      </c>
      <c r="I271" s="3">
        <v>-1.0099042687820001</v>
      </c>
      <c r="J271" s="3">
        <v>3.8478800223644005</v>
      </c>
      <c r="K271" s="25">
        <v>0.19534799999999999</v>
      </c>
      <c r="L271" s="24">
        <v>0.94452747962500005</v>
      </c>
      <c r="M271" s="3">
        <v>-5.5811068528000003E-2</v>
      </c>
      <c r="N271" s="24" t="s">
        <v>41</v>
      </c>
      <c r="O271" s="24" t="s">
        <v>41</v>
      </c>
      <c r="P271" s="25" t="s">
        <v>41</v>
      </c>
      <c r="Q271" s="24">
        <v>3.1794348777520001</v>
      </c>
      <c r="R271" s="3">
        <v>0.98043541669700007</v>
      </c>
      <c r="S271" s="24" t="s">
        <v>41</v>
      </c>
      <c r="T271" s="24" t="s">
        <v>41</v>
      </c>
      <c r="U271" s="25" t="s">
        <v>41</v>
      </c>
      <c r="V271" s="24">
        <v>4.1239623573769997</v>
      </c>
      <c r="W271" s="3">
        <v>0.92462434816900008</v>
      </c>
      <c r="X271" s="24" t="s">
        <v>41</v>
      </c>
      <c r="Y271" s="24" t="s">
        <v>41</v>
      </c>
      <c r="Z271" s="25" t="s">
        <v>41</v>
      </c>
      <c r="AA271" s="26" t="s">
        <v>41</v>
      </c>
    </row>
    <row r="272" spans="1:27">
      <c r="A272" s="22" t="s">
        <v>857</v>
      </c>
      <c r="B272" s="22" t="s">
        <v>855</v>
      </c>
      <c r="C272" s="22" t="s">
        <v>856</v>
      </c>
      <c r="D272" s="22" t="s">
        <v>39</v>
      </c>
      <c r="E272" s="22" t="s">
        <v>857</v>
      </c>
      <c r="F272" s="23">
        <f t="shared" si="7"/>
        <v>1.9087562918080003</v>
      </c>
      <c r="G272" s="3">
        <v>0.37848765499100001</v>
      </c>
      <c r="H272" s="3">
        <v>1.5302686368170002</v>
      </c>
      <c r="I272" s="3">
        <v>-5.376244782383</v>
      </c>
      <c r="J272" s="3">
        <v>1.4154984890557252</v>
      </c>
      <c r="K272" s="25">
        <v>0.5</v>
      </c>
      <c r="L272" s="24" t="s">
        <v>41</v>
      </c>
      <c r="M272" s="3">
        <v>0.37848765499100001</v>
      </c>
      <c r="N272" s="24" t="s">
        <v>41</v>
      </c>
      <c r="O272" s="24" t="s">
        <v>41</v>
      </c>
      <c r="P272" s="25" t="s">
        <v>41</v>
      </c>
      <c r="Q272" s="24" t="s">
        <v>41</v>
      </c>
      <c r="R272" s="3">
        <v>1.5302686368170002</v>
      </c>
      <c r="S272" s="24" t="s">
        <v>41</v>
      </c>
      <c r="T272" s="24" t="s">
        <v>41</v>
      </c>
      <c r="U272" s="25" t="s">
        <v>41</v>
      </c>
      <c r="V272" s="24" t="s">
        <v>41</v>
      </c>
      <c r="W272" s="3">
        <v>1.9087562918080003</v>
      </c>
      <c r="X272" s="24" t="s">
        <v>41</v>
      </c>
      <c r="Y272" s="24" t="s">
        <v>41</v>
      </c>
      <c r="Z272" s="25" t="s">
        <v>41</v>
      </c>
      <c r="AA272" s="26" t="s">
        <v>41</v>
      </c>
    </row>
    <row r="273" spans="1:27">
      <c r="A273" s="22" t="s">
        <v>547</v>
      </c>
      <c r="B273" s="22" t="s">
        <v>545</v>
      </c>
      <c r="C273" s="22" t="s">
        <v>546</v>
      </c>
      <c r="D273" s="22" t="s">
        <v>531</v>
      </c>
      <c r="E273" s="22" t="s">
        <v>547</v>
      </c>
      <c r="F273" s="23">
        <f t="shared" si="7"/>
        <v>103.45734703129799</v>
      </c>
      <c r="G273" s="3">
        <v>35.628171556098998</v>
      </c>
      <c r="H273" s="3">
        <v>67.829175475198994</v>
      </c>
      <c r="I273" s="3">
        <v>31.849026286315002</v>
      </c>
      <c r="J273" s="3">
        <v>62.741987314559083</v>
      </c>
      <c r="K273" s="25">
        <v>0</v>
      </c>
      <c r="L273" s="24">
        <v>32.279293520153004</v>
      </c>
      <c r="M273" s="3">
        <v>3.3488780359470001</v>
      </c>
      <c r="N273" s="24" t="s">
        <v>41</v>
      </c>
      <c r="O273" s="24" t="s">
        <v>41</v>
      </c>
      <c r="P273" s="25" t="s">
        <v>41</v>
      </c>
      <c r="Q273" s="24">
        <v>58.335791366644997</v>
      </c>
      <c r="R273" s="3">
        <v>9.4933841085540003</v>
      </c>
      <c r="S273" s="24" t="s">
        <v>41</v>
      </c>
      <c r="T273" s="24" t="s">
        <v>41</v>
      </c>
      <c r="U273" s="25" t="s">
        <v>41</v>
      </c>
      <c r="V273" s="24">
        <v>90.615084886798002</v>
      </c>
      <c r="W273" s="3">
        <v>12.842262144500999</v>
      </c>
      <c r="X273" s="24" t="s">
        <v>41</v>
      </c>
      <c r="Y273" s="24" t="s">
        <v>41</v>
      </c>
      <c r="Z273" s="25" t="s">
        <v>41</v>
      </c>
      <c r="AA273" s="26" t="s">
        <v>41</v>
      </c>
    </row>
    <row r="274" spans="1:27">
      <c r="A274" s="22" t="s">
        <v>10</v>
      </c>
      <c r="B274" s="22" t="s">
        <v>605</v>
      </c>
      <c r="C274" s="22" t="s">
        <v>9</v>
      </c>
      <c r="D274" s="22" t="s">
        <v>531</v>
      </c>
      <c r="E274" s="22" t="s">
        <v>10</v>
      </c>
      <c r="F274" s="23">
        <f t="shared" si="7"/>
        <v>148.30766288173601</v>
      </c>
      <c r="G274" s="3">
        <v>53.276376395303998</v>
      </c>
      <c r="H274" s="3">
        <v>95.031286486431995</v>
      </c>
      <c r="I274" s="3">
        <v>51.651894064446999</v>
      </c>
      <c r="J274" s="3">
        <v>87.9039399999496</v>
      </c>
      <c r="K274" s="25">
        <v>0</v>
      </c>
      <c r="L274" s="24">
        <v>48.514484615369</v>
      </c>
      <c r="M274" s="3">
        <v>4.7618917799359997</v>
      </c>
      <c r="N274" s="24" t="s">
        <v>41</v>
      </c>
      <c r="O274" s="24" t="s">
        <v>41</v>
      </c>
      <c r="P274" s="25" t="s">
        <v>41</v>
      </c>
      <c r="Q274" s="24">
        <v>82.616036514001991</v>
      </c>
      <c r="R274" s="3">
        <v>12.415249972430001</v>
      </c>
      <c r="S274" s="24" t="s">
        <v>41</v>
      </c>
      <c r="T274" s="24" t="s">
        <v>41</v>
      </c>
      <c r="U274" s="25" t="s">
        <v>41</v>
      </c>
      <c r="V274" s="24">
        <v>131.130521129371</v>
      </c>
      <c r="W274" s="3">
        <v>17.177141752366001</v>
      </c>
      <c r="X274" s="24" t="s">
        <v>41</v>
      </c>
      <c r="Y274" s="24" t="s">
        <v>41</v>
      </c>
      <c r="Z274" s="25" t="s">
        <v>41</v>
      </c>
      <c r="AA274" s="26" t="s">
        <v>41</v>
      </c>
    </row>
    <row r="275" spans="1:27">
      <c r="A275" s="22" t="s">
        <v>335</v>
      </c>
      <c r="B275" s="22" t="s">
        <v>333</v>
      </c>
      <c r="C275" s="22" t="s">
        <v>334</v>
      </c>
      <c r="D275" s="22" t="s">
        <v>39</v>
      </c>
      <c r="E275" s="22" t="s">
        <v>335</v>
      </c>
      <c r="F275" s="23">
        <f t="shared" si="7"/>
        <v>5.2332150720559998</v>
      </c>
      <c r="G275" s="3">
        <v>1.2305938781969998</v>
      </c>
      <c r="H275" s="3">
        <v>4.0026211938590004</v>
      </c>
      <c r="I275" s="3">
        <v>-9.8761730696099992</v>
      </c>
      <c r="J275" s="3">
        <v>3.7024246043195754</v>
      </c>
      <c r="K275" s="25">
        <v>0.5</v>
      </c>
      <c r="L275" s="24" t="s">
        <v>41</v>
      </c>
      <c r="M275" s="3">
        <v>1.2305938781969998</v>
      </c>
      <c r="N275" s="24" t="s">
        <v>41</v>
      </c>
      <c r="O275" s="24" t="s">
        <v>41</v>
      </c>
      <c r="P275" s="25" t="s">
        <v>41</v>
      </c>
      <c r="Q275" s="24" t="s">
        <v>41</v>
      </c>
      <c r="R275" s="3">
        <v>4.0026211938590004</v>
      </c>
      <c r="S275" s="24" t="s">
        <v>41</v>
      </c>
      <c r="T275" s="24" t="s">
        <v>41</v>
      </c>
      <c r="U275" s="25" t="s">
        <v>41</v>
      </c>
      <c r="V275" s="24" t="s">
        <v>41</v>
      </c>
      <c r="W275" s="3">
        <v>5.2332150720559998</v>
      </c>
      <c r="X275" s="24" t="s">
        <v>41</v>
      </c>
      <c r="Y275" s="24" t="s">
        <v>41</v>
      </c>
      <c r="Z275" s="25" t="s">
        <v>41</v>
      </c>
      <c r="AA275" s="26" t="s">
        <v>41</v>
      </c>
    </row>
    <row r="276" spans="1:27">
      <c r="A276" s="22" t="s">
        <v>383</v>
      </c>
      <c r="B276" s="22" t="s">
        <v>381</v>
      </c>
      <c r="C276" s="22" t="s">
        <v>382</v>
      </c>
      <c r="D276" s="22" t="s">
        <v>39</v>
      </c>
      <c r="E276" s="22" t="s">
        <v>383</v>
      </c>
      <c r="F276" s="23">
        <f t="shared" si="7"/>
        <v>4.2308867971739996</v>
      </c>
      <c r="G276" s="3">
        <v>0.91298198046199996</v>
      </c>
      <c r="H276" s="3">
        <v>3.3179048167119998</v>
      </c>
      <c r="I276" s="3">
        <v>-10.219662898588</v>
      </c>
      <c r="J276" s="3">
        <v>3.0690619554586003</v>
      </c>
      <c r="K276" s="25">
        <v>0.5</v>
      </c>
      <c r="L276" s="24" t="s">
        <v>41</v>
      </c>
      <c r="M276" s="3">
        <v>0.91298198046199996</v>
      </c>
      <c r="N276" s="24" t="s">
        <v>41</v>
      </c>
      <c r="O276" s="24" t="s">
        <v>41</v>
      </c>
      <c r="P276" s="25" t="s">
        <v>41</v>
      </c>
      <c r="Q276" s="24" t="s">
        <v>41</v>
      </c>
      <c r="R276" s="3">
        <v>3.3179048167119998</v>
      </c>
      <c r="S276" s="24" t="s">
        <v>41</v>
      </c>
      <c r="T276" s="24" t="s">
        <v>41</v>
      </c>
      <c r="U276" s="25" t="s">
        <v>41</v>
      </c>
      <c r="V276" s="24" t="s">
        <v>41</v>
      </c>
      <c r="W276" s="3">
        <v>4.2308867971739996</v>
      </c>
      <c r="X276" s="24" t="s">
        <v>41</v>
      </c>
      <c r="Y276" s="24" t="s">
        <v>41</v>
      </c>
      <c r="Z276" s="25" t="s">
        <v>41</v>
      </c>
      <c r="AA276" s="26" t="s">
        <v>41</v>
      </c>
    </row>
    <row r="277" spans="1:27">
      <c r="A277" s="22" t="s">
        <v>571</v>
      </c>
      <c r="B277" s="22" t="s">
        <v>569</v>
      </c>
      <c r="C277" s="22" t="s">
        <v>570</v>
      </c>
      <c r="D277" s="22" t="s">
        <v>531</v>
      </c>
      <c r="E277" s="22" t="s">
        <v>571</v>
      </c>
      <c r="F277" s="23">
        <f t="shared" si="7"/>
        <v>87.703965809305004</v>
      </c>
      <c r="G277" s="3">
        <v>27.058953943340999</v>
      </c>
      <c r="H277" s="3">
        <v>60.645011865964001</v>
      </c>
      <c r="I277" s="3">
        <v>27.410102843331003</v>
      </c>
      <c r="J277" s="3">
        <v>56.096635976016707</v>
      </c>
      <c r="K277" s="25">
        <v>0</v>
      </c>
      <c r="L277" s="24">
        <v>24.544292931597003</v>
      </c>
      <c r="M277" s="3">
        <v>2.5146610117439998</v>
      </c>
      <c r="N277" s="24" t="s">
        <v>41</v>
      </c>
      <c r="O277" s="24" t="s">
        <v>41</v>
      </c>
      <c r="P277" s="25" t="s">
        <v>41</v>
      </c>
      <c r="Q277" s="24">
        <v>51.218640702747003</v>
      </c>
      <c r="R277" s="3">
        <v>9.4263711632170004</v>
      </c>
      <c r="S277" s="24" t="s">
        <v>41</v>
      </c>
      <c r="T277" s="24" t="s">
        <v>41</v>
      </c>
      <c r="U277" s="25" t="s">
        <v>41</v>
      </c>
      <c r="V277" s="24">
        <v>75.762933634344009</v>
      </c>
      <c r="W277" s="3">
        <v>11.941032174961</v>
      </c>
      <c r="X277" s="24" t="s">
        <v>41</v>
      </c>
      <c r="Y277" s="24" t="s">
        <v>41</v>
      </c>
      <c r="Z277" s="25" t="s">
        <v>41</v>
      </c>
      <c r="AA277" s="26" t="s">
        <v>41</v>
      </c>
    </row>
    <row r="278" spans="1:27">
      <c r="A278" s="22" t="s">
        <v>860</v>
      </c>
      <c r="B278" s="22" t="s">
        <v>858</v>
      </c>
      <c r="C278" s="22" t="s">
        <v>859</v>
      </c>
      <c r="D278" s="22" t="s">
        <v>39</v>
      </c>
      <c r="E278" s="22" t="s">
        <v>860</v>
      </c>
      <c r="F278" s="23">
        <f t="shared" si="7"/>
        <v>2.8888060627620002</v>
      </c>
      <c r="G278" s="3">
        <v>0.59267203864399998</v>
      </c>
      <c r="H278" s="3">
        <v>2.2961340241180004</v>
      </c>
      <c r="I278" s="3">
        <v>-13.038249387844001</v>
      </c>
      <c r="J278" s="3">
        <v>2.1239239723091501</v>
      </c>
      <c r="K278" s="25">
        <v>0.5</v>
      </c>
      <c r="L278" s="24" t="s">
        <v>41</v>
      </c>
      <c r="M278" s="3">
        <v>0.59267203864399998</v>
      </c>
      <c r="N278" s="24" t="s">
        <v>41</v>
      </c>
      <c r="O278" s="24" t="s">
        <v>41</v>
      </c>
      <c r="P278" s="25" t="s">
        <v>41</v>
      </c>
      <c r="Q278" s="24" t="s">
        <v>41</v>
      </c>
      <c r="R278" s="3">
        <v>2.2961340241180004</v>
      </c>
      <c r="S278" s="24" t="s">
        <v>41</v>
      </c>
      <c r="T278" s="24" t="s">
        <v>41</v>
      </c>
      <c r="U278" s="25" t="s">
        <v>41</v>
      </c>
      <c r="V278" s="24" t="s">
        <v>41</v>
      </c>
      <c r="W278" s="3">
        <v>2.8888060627620002</v>
      </c>
      <c r="X278" s="24" t="s">
        <v>41</v>
      </c>
      <c r="Y278" s="24" t="s">
        <v>41</v>
      </c>
      <c r="Z278" s="25" t="s">
        <v>41</v>
      </c>
      <c r="AA278" s="26" t="s">
        <v>41</v>
      </c>
    </row>
    <row r="279" spans="1:27">
      <c r="A279" s="22" t="s">
        <v>173</v>
      </c>
      <c r="B279" s="22" t="s">
        <v>171</v>
      </c>
      <c r="C279" s="22" t="s">
        <v>172</v>
      </c>
      <c r="D279" s="22" t="s">
        <v>39</v>
      </c>
      <c r="E279" s="22" t="s">
        <v>173</v>
      </c>
      <c r="F279" s="23">
        <f t="shared" si="7"/>
        <v>2.1518602799309998</v>
      </c>
      <c r="G279" s="3">
        <v>0</v>
      </c>
      <c r="H279" s="3">
        <v>2.1518602799309998</v>
      </c>
      <c r="I279" s="3">
        <v>-11.803048882308001</v>
      </c>
      <c r="J279" s="3">
        <v>1.9904707589361752</v>
      </c>
      <c r="K279" s="25">
        <v>0.5</v>
      </c>
      <c r="L279" s="24" t="s">
        <v>41</v>
      </c>
      <c r="M279" s="3" t="s">
        <v>41</v>
      </c>
      <c r="N279" s="24" t="s">
        <v>41</v>
      </c>
      <c r="O279" s="24" t="s">
        <v>41</v>
      </c>
      <c r="P279" s="25" t="s">
        <v>41</v>
      </c>
      <c r="Q279" s="24" t="s">
        <v>41</v>
      </c>
      <c r="R279" s="3">
        <v>2.1518602799309998</v>
      </c>
      <c r="S279" s="24" t="s">
        <v>41</v>
      </c>
      <c r="T279" s="24" t="s">
        <v>41</v>
      </c>
      <c r="U279" s="25" t="s">
        <v>41</v>
      </c>
      <c r="V279" s="24" t="s">
        <v>41</v>
      </c>
      <c r="W279" s="3">
        <v>2.1518602799309998</v>
      </c>
      <c r="X279" s="24" t="s">
        <v>41</v>
      </c>
      <c r="Y279" s="24" t="s">
        <v>41</v>
      </c>
      <c r="Z279" s="25" t="s">
        <v>41</v>
      </c>
      <c r="AA279" s="26">
        <v>-0.12966890914400001</v>
      </c>
    </row>
    <row r="280" spans="1:27">
      <c r="A280" s="22" t="s">
        <v>586</v>
      </c>
      <c r="B280" s="22" t="s">
        <v>584</v>
      </c>
      <c r="C280" s="22" t="s">
        <v>585</v>
      </c>
      <c r="D280" s="22" t="s">
        <v>531</v>
      </c>
      <c r="E280" s="22" t="s">
        <v>586</v>
      </c>
      <c r="F280" s="23">
        <f t="shared" si="7"/>
        <v>202.98880024472101</v>
      </c>
      <c r="G280" s="3">
        <v>67.789514822159006</v>
      </c>
      <c r="H280" s="3">
        <v>135.19928542256201</v>
      </c>
      <c r="I280" s="3">
        <v>39.583398576020002</v>
      </c>
      <c r="J280" s="3">
        <v>125.05933901586985</v>
      </c>
      <c r="K280" s="25">
        <v>0</v>
      </c>
      <c r="L280" s="24">
        <v>61.266320384577995</v>
      </c>
      <c r="M280" s="3">
        <v>6.523194437581</v>
      </c>
      <c r="N280" s="24" t="s">
        <v>41</v>
      </c>
      <c r="O280" s="24" t="s">
        <v>41</v>
      </c>
      <c r="P280" s="25" t="s">
        <v>41</v>
      </c>
      <c r="Q280" s="24">
        <v>115.614387096534</v>
      </c>
      <c r="R280" s="3">
        <v>19.584898326028</v>
      </c>
      <c r="S280" s="24" t="s">
        <v>41</v>
      </c>
      <c r="T280" s="24" t="s">
        <v>41</v>
      </c>
      <c r="U280" s="25" t="s">
        <v>41</v>
      </c>
      <c r="V280" s="24">
        <v>176.88070748111198</v>
      </c>
      <c r="W280" s="3">
        <v>26.108092763609001</v>
      </c>
      <c r="X280" s="24" t="s">
        <v>41</v>
      </c>
      <c r="Y280" s="24" t="s">
        <v>41</v>
      </c>
      <c r="Z280" s="25" t="s">
        <v>41</v>
      </c>
      <c r="AA280" s="26" t="s">
        <v>41</v>
      </c>
    </row>
    <row r="281" spans="1:27">
      <c r="A281" s="22" t="s">
        <v>176</v>
      </c>
      <c r="B281" s="22" t="s">
        <v>174</v>
      </c>
      <c r="C281" s="22" t="s">
        <v>175</v>
      </c>
      <c r="D281" s="22" t="s">
        <v>39</v>
      </c>
      <c r="E281" s="22" t="s">
        <v>176</v>
      </c>
      <c r="F281" s="23">
        <f t="shared" si="7"/>
        <v>4.3338500236319994</v>
      </c>
      <c r="G281" s="3">
        <v>0.84814268619299993</v>
      </c>
      <c r="H281" s="3">
        <v>3.485707337439</v>
      </c>
      <c r="I281" s="3">
        <v>-6.0893217987789994</v>
      </c>
      <c r="J281" s="3">
        <v>3.2242792871310755</v>
      </c>
      <c r="K281" s="25">
        <v>0.5</v>
      </c>
      <c r="L281" s="24" t="s">
        <v>41</v>
      </c>
      <c r="M281" s="3">
        <v>0.84814268619299993</v>
      </c>
      <c r="N281" s="24" t="s">
        <v>41</v>
      </c>
      <c r="O281" s="24" t="s">
        <v>41</v>
      </c>
      <c r="P281" s="25" t="s">
        <v>41</v>
      </c>
      <c r="Q281" s="24" t="s">
        <v>41</v>
      </c>
      <c r="R281" s="3">
        <v>3.485707337439</v>
      </c>
      <c r="S281" s="24" t="s">
        <v>41</v>
      </c>
      <c r="T281" s="24" t="s">
        <v>41</v>
      </c>
      <c r="U281" s="25" t="s">
        <v>41</v>
      </c>
      <c r="V281" s="24" t="s">
        <v>41</v>
      </c>
      <c r="W281" s="3">
        <v>4.3338500236319994</v>
      </c>
      <c r="X281" s="24" t="s">
        <v>41</v>
      </c>
      <c r="Y281" s="24" t="s">
        <v>41</v>
      </c>
      <c r="Z281" s="25" t="s">
        <v>41</v>
      </c>
      <c r="AA281" s="26" t="s">
        <v>41</v>
      </c>
    </row>
    <row r="282" spans="1:27">
      <c r="A282" s="22" t="s">
        <v>1037</v>
      </c>
      <c r="B282" s="22" t="s">
        <v>1035</v>
      </c>
      <c r="C282" s="22" t="s">
        <v>1036</v>
      </c>
      <c r="D282" s="22" t="s">
        <v>726</v>
      </c>
      <c r="E282" s="22" t="s">
        <v>1037</v>
      </c>
      <c r="F282" s="23">
        <f t="shared" si="7"/>
        <v>68.149285748735991</v>
      </c>
      <c r="G282" s="3">
        <v>20.447510690891001</v>
      </c>
      <c r="H282" s="3">
        <v>47.701775057844998</v>
      </c>
      <c r="I282" s="3">
        <v>9.4814292567620004</v>
      </c>
      <c r="J282" s="3">
        <v>44.124141928506617</v>
      </c>
      <c r="K282" s="25">
        <v>0</v>
      </c>
      <c r="L282" s="24">
        <v>18.660801362094997</v>
      </c>
      <c r="M282" s="3">
        <v>1.7867093287960001</v>
      </c>
      <c r="N282" s="24" t="s">
        <v>41</v>
      </c>
      <c r="O282" s="24" t="s">
        <v>41</v>
      </c>
      <c r="P282" s="25" t="s">
        <v>41</v>
      </c>
      <c r="Q282" s="24">
        <v>39.590659091136999</v>
      </c>
      <c r="R282" s="3">
        <v>8.1111159667080006</v>
      </c>
      <c r="S282" s="24" t="s">
        <v>41</v>
      </c>
      <c r="T282" s="24" t="s">
        <v>41</v>
      </c>
      <c r="U282" s="25" t="s">
        <v>41</v>
      </c>
      <c r="V282" s="24">
        <v>58.251460453231999</v>
      </c>
      <c r="W282" s="3">
        <v>9.8978252955040009</v>
      </c>
      <c r="X282" s="24" t="s">
        <v>41</v>
      </c>
      <c r="Y282" s="24" t="s">
        <v>41</v>
      </c>
      <c r="Z282" s="25" t="s">
        <v>41</v>
      </c>
      <c r="AA282" s="26" t="s">
        <v>41</v>
      </c>
    </row>
    <row r="283" spans="1:27">
      <c r="A283" s="22" t="s">
        <v>1172</v>
      </c>
      <c r="B283" s="22" t="s">
        <v>1170</v>
      </c>
      <c r="C283" s="22" t="s">
        <v>1171</v>
      </c>
      <c r="D283" s="22" t="s">
        <v>512</v>
      </c>
      <c r="E283" s="22" t="s">
        <v>1172</v>
      </c>
      <c r="F283" s="23">
        <f t="shared" si="7"/>
        <v>5.6896947596959997</v>
      </c>
      <c r="G283" s="3">
        <v>2.0275686016879999</v>
      </c>
      <c r="H283" s="3">
        <v>3.6621261580079998</v>
      </c>
      <c r="I283" s="3">
        <v>2.2300538968250003</v>
      </c>
      <c r="J283" s="3">
        <v>3.3874666961574</v>
      </c>
      <c r="K283" s="25">
        <v>0</v>
      </c>
      <c r="L283" s="24" t="s">
        <v>41</v>
      </c>
      <c r="M283" s="3" t="s">
        <v>41</v>
      </c>
      <c r="N283" s="24">
        <v>2.0275686016879999</v>
      </c>
      <c r="O283" s="24" t="s">
        <v>41</v>
      </c>
      <c r="P283" s="25" t="s">
        <v>41</v>
      </c>
      <c r="Q283" s="24" t="s">
        <v>41</v>
      </c>
      <c r="R283" s="3" t="s">
        <v>41</v>
      </c>
      <c r="S283" s="24">
        <v>3.6621261580079998</v>
      </c>
      <c r="T283" s="24" t="s">
        <v>41</v>
      </c>
      <c r="U283" s="25" t="s">
        <v>41</v>
      </c>
      <c r="V283" s="24" t="s">
        <v>41</v>
      </c>
      <c r="W283" s="3" t="s">
        <v>41</v>
      </c>
      <c r="X283" s="24">
        <v>5.6896947596959997</v>
      </c>
      <c r="Y283" s="24" t="s">
        <v>41</v>
      </c>
      <c r="Z283" s="25" t="s">
        <v>41</v>
      </c>
      <c r="AA283" s="26" t="s">
        <v>41</v>
      </c>
    </row>
    <row r="284" spans="1:27">
      <c r="A284" s="22" t="s">
        <v>944</v>
      </c>
      <c r="B284" s="22" t="s">
        <v>942</v>
      </c>
      <c r="C284" s="22" t="s">
        <v>943</v>
      </c>
      <c r="D284" s="22" t="s">
        <v>726</v>
      </c>
      <c r="E284" s="22" t="s">
        <v>944</v>
      </c>
      <c r="F284" s="23">
        <f t="shared" si="7"/>
        <v>41.459562989125999</v>
      </c>
      <c r="G284" s="3">
        <v>13.180691462145999</v>
      </c>
      <c r="H284" s="3">
        <v>28.278871526980002</v>
      </c>
      <c r="I284" s="3">
        <v>-18.779028073717999</v>
      </c>
      <c r="J284" s="3">
        <v>26.1579561624565</v>
      </c>
      <c r="K284" s="25">
        <v>0.39906199999999997</v>
      </c>
      <c r="L284" s="24">
        <v>11.457242404383001</v>
      </c>
      <c r="M284" s="3">
        <v>1.7234490577629999</v>
      </c>
      <c r="N284" s="24" t="s">
        <v>41</v>
      </c>
      <c r="O284" s="24" t="s">
        <v>41</v>
      </c>
      <c r="P284" s="25" t="s">
        <v>41</v>
      </c>
      <c r="Q284" s="24">
        <v>22.319782661681998</v>
      </c>
      <c r="R284" s="3">
        <v>5.9590888652979999</v>
      </c>
      <c r="S284" s="24" t="s">
        <v>41</v>
      </c>
      <c r="T284" s="24" t="s">
        <v>41</v>
      </c>
      <c r="U284" s="25" t="s">
        <v>41</v>
      </c>
      <c r="V284" s="24">
        <v>33.777025066065001</v>
      </c>
      <c r="W284" s="3">
        <v>7.682537923061</v>
      </c>
      <c r="X284" s="24" t="s">
        <v>41</v>
      </c>
      <c r="Y284" s="24" t="s">
        <v>41</v>
      </c>
      <c r="Z284" s="25" t="s">
        <v>41</v>
      </c>
      <c r="AA284" s="26" t="s">
        <v>41</v>
      </c>
    </row>
    <row r="285" spans="1:27">
      <c r="A285" s="22" t="s">
        <v>12</v>
      </c>
      <c r="B285" s="22" t="s">
        <v>606</v>
      </c>
      <c r="C285" s="22" t="s">
        <v>11</v>
      </c>
      <c r="D285" s="22" t="s">
        <v>531</v>
      </c>
      <c r="E285" s="22" t="s">
        <v>12</v>
      </c>
      <c r="F285" s="23">
        <f t="shared" si="7"/>
        <v>40.087171208346</v>
      </c>
      <c r="G285" s="3">
        <v>11.871963487363999</v>
      </c>
      <c r="H285" s="3">
        <v>28.215207720982001</v>
      </c>
      <c r="I285" s="3">
        <v>-19.180128944704997</v>
      </c>
      <c r="J285" s="3">
        <v>26.09906714190835</v>
      </c>
      <c r="K285" s="25">
        <v>0.40468399999999999</v>
      </c>
      <c r="L285" s="24">
        <v>11.138913536656</v>
      </c>
      <c r="M285" s="3">
        <v>0.73304995070799994</v>
      </c>
      <c r="N285" s="24" t="s">
        <v>41</v>
      </c>
      <c r="O285" s="24" t="s">
        <v>41</v>
      </c>
      <c r="P285" s="25" t="s">
        <v>41</v>
      </c>
      <c r="Q285" s="24">
        <v>24.024912310771001</v>
      </c>
      <c r="R285" s="3">
        <v>4.1902954102100001</v>
      </c>
      <c r="S285" s="24" t="s">
        <v>41</v>
      </c>
      <c r="T285" s="24" t="s">
        <v>41</v>
      </c>
      <c r="U285" s="25" t="s">
        <v>41</v>
      </c>
      <c r="V285" s="24">
        <v>35.163825847426999</v>
      </c>
      <c r="W285" s="3">
        <v>4.9233453609179998</v>
      </c>
      <c r="X285" s="24" t="s">
        <v>41</v>
      </c>
      <c r="Y285" s="24" t="s">
        <v>41</v>
      </c>
      <c r="Z285" s="25" t="s">
        <v>41</v>
      </c>
      <c r="AA285" s="26" t="s">
        <v>41</v>
      </c>
    </row>
    <row r="286" spans="1:27">
      <c r="A286" s="22" t="s">
        <v>752</v>
      </c>
      <c r="B286" s="22" t="s">
        <v>750</v>
      </c>
      <c r="C286" s="22" t="s">
        <v>751</v>
      </c>
      <c r="D286" s="22" t="s">
        <v>730</v>
      </c>
      <c r="E286" s="22" t="s">
        <v>752</v>
      </c>
      <c r="F286" s="23">
        <f t="shared" si="7"/>
        <v>90.109138667741007</v>
      </c>
      <c r="G286" s="3">
        <v>26.323830134257001</v>
      </c>
      <c r="H286" s="3">
        <v>63.785308533483999</v>
      </c>
      <c r="I286" s="3">
        <v>49.260290436213005</v>
      </c>
      <c r="J286" s="3">
        <v>59.001410393472703</v>
      </c>
      <c r="K286" s="25">
        <v>0</v>
      </c>
      <c r="L286" s="24">
        <v>26.323830134257001</v>
      </c>
      <c r="M286" s="3" t="s">
        <v>41</v>
      </c>
      <c r="N286" s="24" t="s">
        <v>41</v>
      </c>
      <c r="O286" s="24" t="s">
        <v>41</v>
      </c>
      <c r="P286" s="25" t="s">
        <v>41</v>
      </c>
      <c r="Q286" s="24">
        <v>63.785308533483999</v>
      </c>
      <c r="R286" s="3" t="s">
        <v>41</v>
      </c>
      <c r="S286" s="24" t="s">
        <v>41</v>
      </c>
      <c r="T286" s="24" t="s">
        <v>41</v>
      </c>
      <c r="U286" s="25" t="s">
        <v>41</v>
      </c>
      <c r="V286" s="24">
        <v>90.109138667741007</v>
      </c>
      <c r="W286" s="3" t="s">
        <v>41</v>
      </c>
      <c r="X286" s="24" t="s">
        <v>41</v>
      </c>
      <c r="Y286" s="24" t="s">
        <v>41</v>
      </c>
      <c r="Z286" s="25" t="s">
        <v>41</v>
      </c>
      <c r="AA286" s="26" t="s">
        <v>41</v>
      </c>
    </row>
    <row r="287" spans="1:27">
      <c r="A287" s="22" t="s">
        <v>215</v>
      </c>
      <c r="B287" s="22" t="s">
        <v>213</v>
      </c>
      <c r="C287" s="22" t="s">
        <v>214</v>
      </c>
      <c r="D287" s="22" t="s">
        <v>39</v>
      </c>
      <c r="E287" s="22" t="s">
        <v>215</v>
      </c>
      <c r="F287" s="23">
        <f t="shared" si="7"/>
        <v>1.089874377673</v>
      </c>
      <c r="G287" s="3">
        <v>5.7310629767E-2</v>
      </c>
      <c r="H287" s="3">
        <v>1.0325637479059999</v>
      </c>
      <c r="I287" s="3">
        <v>-10.679575654013</v>
      </c>
      <c r="J287" s="3">
        <v>0.9551214668130501</v>
      </c>
      <c r="K287" s="25">
        <v>0.5</v>
      </c>
      <c r="L287" s="24" t="s">
        <v>41</v>
      </c>
      <c r="M287" s="3">
        <v>5.7310629767E-2</v>
      </c>
      <c r="N287" s="24" t="s">
        <v>41</v>
      </c>
      <c r="O287" s="24" t="s">
        <v>41</v>
      </c>
      <c r="P287" s="25" t="s">
        <v>41</v>
      </c>
      <c r="Q287" s="24" t="s">
        <v>41</v>
      </c>
      <c r="R287" s="3">
        <v>1.0325637479059999</v>
      </c>
      <c r="S287" s="24" t="s">
        <v>41</v>
      </c>
      <c r="T287" s="24" t="s">
        <v>41</v>
      </c>
      <c r="U287" s="25" t="s">
        <v>41</v>
      </c>
      <c r="V287" s="24" t="s">
        <v>41</v>
      </c>
      <c r="W287" s="3">
        <v>1.089874377673</v>
      </c>
      <c r="X287" s="24" t="s">
        <v>41</v>
      </c>
      <c r="Y287" s="24" t="s">
        <v>41</v>
      </c>
      <c r="Z287" s="25" t="s">
        <v>41</v>
      </c>
      <c r="AA287" s="26" t="s">
        <v>41</v>
      </c>
    </row>
    <row r="288" spans="1:27">
      <c r="A288" s="22" t="s">
        <v>443</v>
      </c>
      <c r="B288" s="22" t="s">
        <v>441</v>
      </c>
      <c r="C288" s="22" t="s">
        <v>442</v>
      </c>
      <c r="D288" s="22" t="s">
        <v>39</v>
      </c>
      <c r="E288" s="22" t="s">
        <v>443</v>
      </c>
      <c r="F288" s="23">
        <f t="shared" si="7"/>
        <v>2.7018408553070001</v>
      </c>
      <c r="G288" s="3">
        <v>0.22974470061800001</v>
      </c>
      <c r="H288" s="3">
        <v>2.4720961546889999</v>
      </c>
      <c r="I288" s="3">
        <v>-24.740003855453001</v>
      </c>
      <c r="J288" s="3">
        <v>2.286688943087325</v>
      </c>
      <c r="K288" s="25">
        <v>0.5</v>
      </c>
      <c r="L288" s="24" t="s">
        <v>41</v>
      </c>
      <c r="M288" s="3">
        <v>0.22974470061800001</v>
      </c>
      <c r="N288" s="24" t="s">
        <v>41</v>
      </c>
      <c r="O288" s="24" t="s">
        <v>41</v>
      </c>
      <c r="P288" s="25" t="s">
        <v>41</v>
      </c>
      <c r="Q288" s="24" t="s">
        <v>41</v>
      </c>
      <c r="R288" s="3">
        <v>2.4720961546889999</v>
      </c>
      <c r="S288" s="24" t="s">
        <v>41</v>
      </c>
      <c r="T288" s="24" t="s">
        <v>41</v>
      </c>
      <c r="U288" s="25" t="s">
        <v>41</v>
      </c>
      <c r="V288" s="24" t="s">
        <v>41</v>
      </c>
      <c r="W288" s="3">
        <v>2.7018408553070001</v>
      </c>
      <c r="X288" s="24" t="s">
        <v>41</v>
      </c>
      <c r="Y288" s="24" t="s">
        <v>41</v>
      </c>
      <c r="Z288" s="25" t="s">
        <v>41</v>
      </c>
      <c r="AA288" s="26" t="s">
        <v>41</v>
      </c>
    </row>
    <row r="289" spans="1:27">
      <c r="A289" s="22" t="s">
        <v>806</v>
      </c>
      <c r="B289" s="22" t="s">
        <v>804</v>
      </c>
      <c r="C289" s="22" t="s">
        <v>805</v>
      </c>
      <c r="D289" s="22" t="s">
        <v>39</v>
      </c>
      <c r="E289" s="22" t="s">
        <v>806</v>
      </c>
      <c r="F289" s="23">
        <f t="shared" si="7"/>
        <v>3.0251376838919999</v>
      </c>
      <c r="G289" s="3">
        <v>0.66823892989699996</v>
      </c>
      <c r="H289" s="3">
        <v>2.3568987539949999</v>
      </c>
      <c r="I289" s="3">
        <v>-6.1936771482650004</v>
      </c>
      <c r="J289" s="3">
        <v>2.180131347445375</v>
      </c>
      <c r="K289" s="25">
        <v>0.5</v>
      </c>
      <c r="L289" s="24" t="s">
        <v>41</v>
      </c>
      <c r="M289" s="3">
        <v>0.66823892989699996</v>
      </c>
      <c r="N289" s="24" t="s">
        <v>41</v>
      </c>
      <c r="O289" s="24" t="s">
        <v>41</v>
      </c>
      <c r="P289" s="25" t="s">
        <v>41</v>
      </c>
      <c r="Q289" s="24" t="s">
        <v>41</v>
      </c>
      <c r="R289" s="3">
        <v>2.3568987539949999</v>
      </c>
      <c r="S289" s="24" t="s">
        <v>41</v>
      </c>
      <c r="T289" s="24" t="s">
        <v>41</v>
      </c>
      <c r="U289" s="25" t="s">
        <v>41</v>
      </c>
      <c r="V289" s="24" t="s">
        <v>41</v>
      </c>
      <c r="W289" s="3">
        <v>3.0251376838919999</v>
      </c>
      <c r="X289" s="24" t="s">
        <v>41</v>
      </c>
      <c r="Y289" s="24" t="s">
        <v>41</v>
      </c>
      <c r="Z289" s="25" t="s">
        <v>41</v>
      </c>
      <c r="AA289" s="26" t="s">
        <v>41</v>
      </c>
    </row>
    <row r="290" spans="1:27">
      <c r="A290" s="22" t="s">
        <v>821</v>
      </c>
      <c r="B290" s="22" t="s">
        <v>819</v>
      </c>
      <c r="C290" s="22" t="s">
        <v>820</v>
      </c>
      <c r="D290" s="22" t="s">
        <v>726</v>
      </c>
      <c r="E290" s="22" t="s">
        <v>821</v>
      </c>
      <c r="F290" s="23">
        <f t="shared" si="7"/>
        <v>51.030291096470002</v>
      </c>
      <c r="G290" s="3">
        <v>15.855172418555</v>
      </c>
      <c r="H290" s="3">
        <v>35.175118677915002</v>
      </c>
      <c r="I290" s="3">
        <v>-25.067485623768</v>
      </c>
      <c r="J290" s="3">
        <v>32.536984777071375</v>
      </c>
      <c r="K290" s="25">
        <v>0.41610900000000001</v>
      </c>
      <c r="L290" s="24">
        <v>15.307576104542001</v>
      </c>
      <c r="M290" s="3">
        <v>0.54759631401300002</v>
      </c>
      <c r="N290" s="24" t="s">
        <v>41</v>
      </c>
      <c r="O290" s="24" t="s">
        <v>41</v>
      </c>
      <c r="P290" s="25" t="s">
        <v>41</v>
      </c>
      <c r="Q290" s="24">
        <v>29.299170602421</v>
      </c>
      <c r="R290" s="3">
        <v>5.8759480754939997</v>
      </c>
      <c r="S290" s="24" t="s">
        <v>41</v>
      </c>
      <c r="T290" s="24" t="s">
        <v>41</v>
      </c>
      <c r="U290" s="25" t="s">
        <v>41</v>
      </c>
      <c r="V290" s="24">
        <v>44.606746706963001</v>
      </c>
      <c r="W290" s="3">
        <v>6.4235443895069997</v>
      </c>
      <c r="X290" s="24" t="s">
        <v>41</v>
      </c>
      <c r="Y290" s="24" t="s">
        <v>41</v>
      </c>
      <c r="Z290" s="25" t="s">
        <v>41</v>
      </c>
      <c r="AA290" s="26" t="s">
        <v>41</v>
      </c>
    </row>
    <row r="291" spans="1:27">
      <c r="A291" s="22" t="s">
        <v>959</v>
      </c>
      <c r="B291" s="22" t="s">
        <v>957</v>
      </c>
      <c r="C291" s="22" t="s">
        <v>958</v>
      </c>
      <c r="D291" s="22" t="s">
        <v>39</v>
      </c>
      <c r="E291" s="22" t="s">
        <v>959</v>
      </c>
      <c r="F291" s="23">
        <f t="shared" si="7"/>
        <v>2.0462227031419999</v>
      </c>
      <c r="G291" s="3">
        <v>0.24539335705099999</v>
      </c>
      <c r="H291" s="3">
        <v>1.8008293460909999</v>
      </c>
      <c r="I291" s="3">
        <v>-11.362916741036999</v>
      </c>
      <c r="J291" s="3">
        <v>1.6657671451341749</v>
      </c>
      <c r="K291" s="25">
        <v>0.5</v>
      </c>
      <c r="L291" s="24" t="s">
        <v>41</v>
      </c>
      <c r="M291" s="3">
        <v>0.24539335705099999</v>
      </c>
      <c r="N291" s="24" t="s">
        <v>41</v>
      </c>
      <c r="O291" s="24" t="s">
        <v>41</v>
      </c>
      <c r="P291" s="25" t="s">
        <v>41</v>
      </c>
      <c r="Q291" s="24" t="s">
        <v>41</v>
      </c>
      <c r="R291" s="3">
        <v>1.8008293460909999</v>
      </c>
      <c r="S291" s="24" t="s">
        <v>41</v>
      </c>
      <c r="T291" s="24" t="s">
        <v>41</v>
      </c>
      <c r="U291" s="25" t="s">
        <v>41</v>
      </c>
      <c r="V291" s="24" t="s">
        <v>41</v>
      </c>
      <c r="W291" s="3">
        <v>2.0462227031419999</v>
      </c>
      <c r="X291" s="24" t="s">
        <v>41</v>
      </c>
      <c r="Y291" s="24" t="s">
        <v>41</v>
      </c>
      <c r="Z291" s="25" t="s">
        <v>41</v>
      </c>
      <c r="AA291" s="26" t="s">
        <v>41</v>
      </c>
    </row>
    <row r="292" spans="1:27">
      <c r="A292" s="22" t="s">
        <v>269</v>
      </c>
      <c r="B292" s="22" t="s">
        <v>267</v>
      </c>
      <c r="C292" s="22" t="s">
        <v>268</v>
      </c>
      <c r="D292" s="22" t="s">
        <v>39</v>
      </c>
      <c r="E292" s="22" t="s">
        <v>269</v>
      </c>
      <c r="F292" s="23">
        <f t="shared" si="7"/>
        <v>4.1961079455519998</v>
      </c>
      <c r="G292" s="3">
        <v>1.07163126276</v>
      </c>
      <c r="H292" s="3">
        <v>3.1244766827919999</v>
      </c>
      <c r="I292" s="3">
        <v>-5.1726422252519999</v>
      </c>
      <c r="J292" s="3">
        <v>2.8901409315826005</v>
      </c>
      <c r="K292" s="25">
        <v>0.5</v>
      </c>
      <c r="L292" s="24" t="s">
        <v>41</v>
      </c>
      <c r="M292" s="3">
        <v>1.07163126276</v>
      </c>
      <c r="N292" s="24" t="s">
        <v>41</v>
      </c>
      <c r="O292" s="24" t="s">
        <v>41</v>
      </c>
      <c r="P292" s="25" t="s">
        <v>41</v>
      </c>
      <c r="Q292" s="24" t="s">
        <v>41</v>
      </c>
      <c r="R292" s="3">
        <v>3.1244766827919999</v>
      </c>
      <c r="S292" s="24" t="s">
        <v>41</v>
      </c>
      <c r="T292" s="24" t="s">
        <v>41</v>
      </c>
      <c r="U292" s="25" t="s">
        <v>41</v>
      </c>
      <c r="V292" s="24" t="s">
        <v>41</v>
      </c>
      <c r="W292" s="3">
        <v>4.1961079455519998</v>
      </c>
      <c r="X292" s="24" t="s">
        <v>41</v>
      </c>
      <c r="Y292" s="24" t="s">
        <v>41</v>
      </c>
      <c r="Z292" s="25" t="s">
        <v>41</v>
      </c>
      <c r="AA292" s="26" t="s">
        <v>41</v>
      </c>
    </row>
    <row r="293" spans="1:27">
      <c r="A293" s="22" t="s">
        <v>272</v>
      </c>
      <c r="B293" s="22" t="s">
        <v>270</v>
      </c>
      <c r="C293" s="22" t="s">
        <v>271</v>
      </c>
      <c r="D293" s="22" t="s">
        <v>39</v>
      </c>
      <c r="E293" s="22" t="s">
        <v>272</v>
      </c>
      <c r="F293" s="23">
        <f t="shared" si="7"/>
        <v>4.3831928513439999</v>
      </c>
      <c r="G293" s="3">
        <v>0.95659141824999994</v>
      </c>
      <c r="H293" s="3">
        <v>3.426601433094</v>
      </c>
      <c r="I293" s="3">
        <v>-12.432120688178999</v>
      </c>
      <c r="J293" s="3">
        <v>3.1696063256119502</v>
      </c>
      <c r="K293" s="25">
        <v>0.5</v>
      </c>
      <c r="L293" s="24" t="s">
        <v>41</v>
      </c>
      <c r="M293" s="3">
        <v>0.95659141824999994</v>
      </c>
      <c r="N293" s="24" t="s">
        <v>41</v>
      </c>
      <c r="O293" s="24" t="s">
        <v>41</v>
      </c>
      <c r="P293" s="25" t="s">
        <v>41</v>
      </c>
      <c r="Q293" s="24" t="s">
        <v>41</v>
      </c>
      <c r="R293" s="3">
        <v>3.426601433094</v>
      </c>
      <c r="S293" s="24" t="s">
        <v>41</v>
      </c>
      <c r="T293" s="24" t="s">
        <v>41</v>
      </c>
      <c r="U293" s="25" t="s">
        <v>41</v>
      </c>
      <c r="V293" s="24" t="s">
        <v>41</v>
      </c>
      <c r="W293" s="3">
        <v>4.3831928513439999</v>
      </c>
      <c r="X293" s="24" t="s">
        <v>41</v>
      </c>
      <c r="Y293" s="24" t="s">
        <v>41</v>
      </c>
      <c r="Z293" s="25" t="s">
        <v>41</v>
      </c>
      <c r="AA293" s="26" t="s">
        <v>41</v>
      </c>
    </row>
    <row r="294" spans="1:27">
      <c r="A294" s="22" t="s">
        <v>782</v>
      </c>
      <c r="B294" s="22" t="s">
        <v>780</v>
      </c>
      <c r="C294" s="22" t="s">
        <v>781</v>
      </c>
      <c r="D294" s="22" t="s">
        <v>39</v>
      </c>
      <c r="E294" s="22" t="s">
        <v>782</v>
      </c>
      <c r="F294" s="23">
        <f t="shared" si="7"/>
        <v>2.3498215472089998</v>
      </c>
      <c r="G294" s="3">
        <v>0.24941777046999999</v>
      </c>
      <c r="H294" s="3">
        <v>2.1004037767389998</v>
      </c>
      <c r="I294" s="3">
        <v>-14.207782267327</v>
      </c>
      <c r="J294" s="3">
        <v>1.942873493483575</v>
      </c>
      <c r="K294" s="25">
        <v>0.5</v>
      </c>
      <c r="L294" s="24" t="s">
        <v>41</v>
      </c>
      <c r="M294" s="3">
        <v>0.24941777046999999</v>
      </c>
      <c r="N294" s="24" t="s">
        <v>41</v>
      </c>
      <c r="O294" s="24" t="s">
        <v>41</v>
      </c>
      <c r="P294" s="25" t="s">
        <v>41</v>
      </c>
      <c r="Q294" s="24" t="s">
        <v>41</v>
      </c>
      <c r="R294" s="3">
        <v>2.1004037767389998</v>
      </c>
      <c r="S294" s="24" t="s">
        <v>41</v>
      </c>
      <c r="T294" s="24" t="s">
        <v>41</v>
      </c>
      <c r="U294" s="25" t="s">
        <v>41</v>
      </c>
      <c r="V294" s="24" t="s">
        <v>41</v>
      </c>
      <c r="W294" s="3">
        <v>2.3498215472089998</v>
      </c>
      <c r="X294" s="24" t="s">
        <v>41</v>
      </c>
      <c r="Y294" s="24" t="s">
        <v>41</v>
      </c>
      <c r="Z294" s="25" t="s">
        <v>41</v>
      </c>
      <c r="AA294" s="26" t="s">
        <v>41</v>
      </c>
    </row>
    <row r="295" spans="1:27">
      <c r="A295" s="22" t="s">
        <v>293</v>
      </c>
      <c r="B295" s="22" t="s">
        <v>291</v>
      </c>
      <c r="C295" s="22" t="s">
        <v>292</v>
      </c>
      <c r="D295" s="22" t="s">
        <v>39</v>
      </c>
      <c r="E295" s="22" t="s">
        <v>293</v>
      </c>
      <c r="F295" s="23">
        <f t="shared" si="7"/>
        <v>3.7469710210610003</v>
      </c>
      <c r="G295" s="3">
        <v>0.83195595377200005</v>
      </c>
      <c r="H295" s="3">
        <v>2.9150150672890001</v>
      </c>
      <c r="I295" s="3">
        <v>-7.6649094176609998</v>
      </c>
      <c r="J295" s="3">
        <v>2.6963889372423249</v>
      </c>
      <c r="K295" s="25">
        <v>0.5</v>
      </c>
      <c r="L295" s="24" t="s">
        <v>41</v>
      </c>
      <c r="M295" s="3">
        <v>0.83195595377200005</v>
      </c>
      <c r="N295" s="24" t="s">
        <v>41</v>
      </c>
      <c r="O295" s="24" t="s">
        <v>41</v>
      </c>
      <c r="P295" s="25" t="s">
        <v>41</v>
      </c>
      <c r="Q295" s="24" t="s">
        <v>41</v>
      </c>
      <c r="R295" s="3">
        <v>2.9150150672890001</v>
      </c>
      <c r="S295" s="24" t="s">
        <v>41</v>
      </c>
      <c r="T295" s="24" t="s">
        <v>41</v>
      </c>
      <c r="U295" s="25" t="s">
        <v>41</v>
      </c>
      <c r="V295" s="24" t="s">
        <v>41</v>
      </c>
      <c r="W295" s="3">
        <v>3.7469710210610003</v>
      </c>
      <c r="X295" s="24" t="s">
        <v>41</v>
      </c>
      <c r="Y295" s="24" t="s">
        <v>41</v>
      </c>
      <c r="Z295" s="25" t="s">
        <v>41</v>
      </c>
      <c r="AA295" s="26" t="s">
        <v>41</v>
      </c>
    </row>
    <row r="296" spans="1:27">
      <c r="A296" s="22" t="s">
        <v>317</v>
      </c>
      <c r="B296" s="22" t="s">
        <v>315</v>
      </c>
      <c r="C296" s="22" t="s">
        <v>316</v>
      </c>
      <c r="D296" s="22" t="s">
        <v>39</v>
      </c>
      <c r="E296" s="22" t="s">
        <v>317</v>
      </c>
      <c r="F296" s="23">
        <f t="shared" si="7"/>
        <v>2.0482134993629999</v>
      </c>
      <c r="G296" s="3">
        <v>0.28711387013700002</v>
      </c>
      <c r="H296" s="3">
        <v>1.7610996292259999</v>
      </c>
      <c r="I296" s="3">
        <v>-6.0994937467580002</v>
      </c>
      <c r="J296" s="3">
        <v>1.6290171570340501</v>
      </c>
      <c r="K296" s="25">
        <v>0.5</v>
      </c>
      <c r="L296" s="24" t="s">
        <v>41</v>
      </c>
      <c r="M296" s="3">
        <v>0.28711387013700002</v>
      </c>
      <c r="N296" s="24" t="s">
        <v>41</v>
      </c>
      <c r="O296" s="24" t="s">
        <v>41</v>
      </c>
      <c r="P296" s="25" t="s">
        <v>41</v>
      </c>
      <c r="Q296" s="24" t="s">
        <v>41</v>
      </c>
      <c r="R296" s="3">
        <v>1.7610996292259999</v>
      </c>
      <c r="S296" s="24" t="s">
        <v>41</v>
      </c>
      <c r="T296" s="24" t="s">
        <v>41</v>
      </c>
      <c r="U296" s="25" t="s">
        <v>41</v>
      </c>
      <c r="V296" s="24" t="s">
        <v>41</v>
      </c>
      <c r="W296" s="3">
        <v>2.0482134993629999</v>
      </c>
      <c r="X296" s="24" t="s">
        <v>41</v>
      </c>
      <c r="Y296" s="24" t="s">
        <v>41</v>
      </c>
      <c r="Z296" s="25" t="s">
        <v>41</v>
      </c>
      <c r="AA296" s="26" t="s">
        <v>41</v>
      </c>
    </row>
    <row r="297" spans="1:27">
      <c r="A297" s="22" t="s">
        <v>368</v>
      </c>
      <c r="B297" s="22" t="s">
        <v>366</v>
      </c>
      <c r="C297" s="22" t="s">
        <v>367</v>
      </c>
      <c r="D297" s="22" t="s">
        <v>39</v>
      </c>
      <c r="E297" s="22" t="s">
        <v>368</v>
      </c>
      <c r="F297" s="23">
        <f t="shared" si="7"/>
        <v>3.0050101902609998</v>
      </c>
      <c r="G297" s="3">
        <v>0.57238588277200009</v>
      </c>
      <c r="H297" s="3">
        <v>2.4326243074889997</v>
      </c>
      <c r="I297" s="3">
        <v>-15.272457225802</v>
      </c>
      <c r="J297" s="3">
        <v>2.2501774844273248</v>
      </c>
      <c r="K297" s="25">
        <v>0.5</v>
      </c>
      <c r="L297" s="24" t="s">
        <v>41</v>
      </c>
      <c r="M297" s="3">
        <v>0.57238588277200009</v>
      </c>
      <c r="N297" s="24" t="s">
        <v>41</v>
      </c>
      <c r="O297" s="24" t="s">
        <v>41</v>
      </c>
      <c r="P297" s="25" t="s">
        <v>41</v>
      </c>
      <c r="Q297" s="24" t="s">
        <v>41</v>
      </c>
      <c r="R297" s="3">
        <v>2.4326243074889997</v>
      </c>
      <c r="S297" s="24" t="s">
        <v>41</v>
      </c>
      <c r="T297" s="24" t="s">
        <v>41</v>
      </c>
      <c r="U297" s="25" t="s">
        <v>41</v>
      </c>
      <c r="V297" s="24" t="s">
        <v>41</v>
      </c>
      <c r="W297" s="3">
        <v>3.0050101902609998</v>
      </c>
      <c r="X297" s="24" t="s">
        <v>41</v>
      </c>
      <c r="Y297" s="24" t="s">
        <v>41</v>
      </c>
      <c r="Z297" s="25" t="s">
        <v>41</v>
      </c>
      <c r="AA297" s="26" t="s">
        <v>41</v>
      </c>
    </row>
    <row r="298" spans="1:27">
      <c r="A298" s="22" t="s">
        <v>224</v>
      </c>
      <c r="B298" s="22" t="s">
        <v>222</v>
      </c>
      <c r="C298" s="22" t="s">
        <v>223</v>
      </c>
      <c r="D298" s="22" t="s">
        <v>39</v>
      </c>
      <c r="E298" s="22" t="s">
        <v>224</v>
      </c>
      <c r="F298" s="23">
        <f t="shared" si="7"/>
        <v>2.5368565566800001</v>
      </c>
      <c r="G298" s="3">
        <v>0.34558434152100004</v>
      </c>
      <c r="H298" s="3">
        <v>2.1912722151590001</v>
      </c>
      <c r="I298" s="3">
        <v>-9.7495562218109999</v>
      </c>
      <c r="J298" s="3">
        <v>2.0269267990220752</v>
      </c>
      <c r="K298" s="25">
        <v>0.5</v>
      </c>
      <c r="L298" s="24" t="s">
        <v>41</v>
      </c>
      <c r="M298" s="3">
        <v>0.34558434152100004</v>
      </c>
      <c r="N298" s="24" t="s">
        <v>41</v>
      </c>
      <c r="O298" s="24" t="s">
        <v>41</v>
      </c>
      <c r="P298" s="25" t="s">
        <v>41</v>
      </c>
      <c r="Q298" s="24" t="s">
        <v>41</v>
      </c>
      <c r="R298" s="3">
        <v>2.1912722151590001</v>
      </c>
      <c r="S298" s="24" t="s">
        <v>41</v>
      </c>
      <c r="T298" s="24" t="s">
        <v>41</v>
      </c>
      <c r="U298" s="25" t="s">
        <v>41</v>
      </c>
      <c r="V298" s="24" t="s">
        <v>41</v>
      </c>
      <c r="W298" s="3">
        <v>2.5368565566800001</v>
      </c>
      <c r="X298" s="24" t="s">
        <v>41</v>
      </c>
      <c r="Y298" s="24" t="s">
        <v>41</v>
      </c>
      <c r="Z298" s="25" t="s">
        <v>41</v>
      </c>
      <c r="AA298" s="26" t="s">
        <v>41</v>
      </c>
    </row>
    <row r="299" spans="1:27">
      <c r="A299" s="22" t="s">
        <v>392</v>
      </c>
      <c r="B299" s="22" t="s">
        <v>390</v>
      </c>
      <c r="C299" s="22" t="s">
        <v>391</v>
      </c>
      <c r="D299" s="22" t="s">
        <v>39</v>
      </c>
      <c r="E299" s="22" t="s">
        <v>392</v>
      </c>
      <c r="F299" s="23">
        <f t="shared" si="7"/>
        <v>4.2273238216709998</v>
      </c>
      <c r="G299" s="3">
        <v>0.80261993886500005</v>
      </c>
      <c r="H299" s="3">
        <v>3.4247038828059999</v>
      </c>
      <c r="I299" s="3">
        <v>-13.138794650001001</v>
      </c>
      <c r="J299" s="3">
        <v>3.16785109159555</v>
      </c>
      <c r="K299" s="25">
        <v>0.5</v>
      </c>
      <c r="L299" s="24" t="s">
        <v>41</v>
      </c>
      <c r="M299" s="3">
        <v>0.80261993886500005</v>
      </c>
      <c r="N299" s="24" t="s">
        <v>41</v>
      </c>
      <c r="O299" s="24" t="s">
        <v>41</v>
      </c>
      <c r="P299" s="25" t="s">
        <v>41</v>
      </c>
      <c r="Q299" s="24" t="s">
        <v>41</v>
      </c>
      <c r="R299" s="3">
        <v>3.4247038828059999</v>
      </c>
      <c r="S299" s="24" t="s">
        <v>41</v>
      </c>
      <c r="T299" s="24" t="s">
        <v>41</v>
      </c>
      <c r="U299" s="25" t="s">
        <v>41</v>
      </c>
      <c r="V299" s="24" t="s">
        <v>41</v>
      </c>
      <c r="W299" s="3">
        <v>4.2273238216709998</v>
      </c>
      <c r="X299" s="24" t="s">
        <v>41</v>
      </c>
      <c r="Y299" s="24" t="s">
        <v>41</v>
      </c>
      <c r="Z299" s="25" t="s">
        <v>41</v>
      </c>
      <c r="AA299" s="26" t="s">
        <v>41</v>
      </c>
    </row>
    <row r="300" spans="1:27">
      <c r="A300" s="22" t="s">
        <v>407</v>
      </c>
      <c r="B300" s="22" t="s">
        <v>405</v>
      </c>
      <c r="C300" s="22" t="s">
        <v>406</v>
      </c>
      <c r="D300" s="22" t="s">
        <v>39</v>
      </c>
      <c r="E300" s="22" t="s">
        <v>407</v>
      </c>
      <c r="F300" s="23">
        <f t="shared" ref="F300:F363" si="8">IF(G300&lt;&gt;"",G300+H300,H300)</f>
        <v>2.88575726461</v>
      </c>
      <c r="G300" s="3">
        <v>0.693184959426</v>
      </c>
      <c r="H300" s="3">
        <v>2.192572305184</v>
      </c>
      <c r="I300" s="3">
        <v>-5.4597379703210001</v>
      </c>
      <c r="J300" s="3">
        <v>2.0281293822952002</v>
      </c>
      <c r="K300" s="25">
        <v>0.5</v>
      </c>
      <c r="L300" s="24" t="s">
        <v>41</v>
      </c>
      <c r="M300" s="3">
        <v>0.693184959426</v>
      </c>
      <c r="N300" s="24" t="s">
        <v>41</v>
      </c>
      <c r="O300" s="24" t="s">
        <v>41</v>
      </c>
      <c r="P300" s="25" t="s">
        <v>41</v>
      </c>
      <c r="Q300" s="24" t="s">
        <v>41</v>
      </c>
      <c r="R300" s="3">
        <v>2.192572305184</v>
      </c>
      <c r="S300" s="24" t="s">
        <v>41</v>
      </c>
      <c r="T300" s="24" t="s">
        <v>41</v>
      </c>
      <c r="U300" s="25" t="s">
        <v>41</v>
      </c>
      <c r="V300" s="24" t="s">
        <v>41</v>
      </c>
      <c r="W300" s="3">
        <v>2.88575726461</v>
      </c>
      <c r="X300" s="24" t="s">
        <v>41</v>
      </c>
      <c r="Y300" s="24" t="s">
        <v>41</v>
      </c>
      <c r="Z300" s="25" t="s">
        <v>41</v>
      </c>
      <c r="AA300" s="26" t="s">
        <v>41</v>
      </c>
    </row>
    <row r="301" spans="1:27">
      <c r="A301" s="22" t="s">
        <v>598</v>
      </c>
      <c r="B301" s="22" t="s">
        <v>596</v>
      </c>
      <c r="C301" s="22" t="s">
        <v>597</v>
      </c>
      <c r="D301" s="22" t="s">
        <v>531</v>
      </c>
      <c r="E301" s="22" t="s">
        <v>598</v>
      </c>
      <c r="F301" s="23">
        <f t="shared" si="8"/>
        <v>70.866874674388001</v>
      </c>
      <c r="G301" s="3">
        <v>24.677199860011001</v>
      </c>
      <c r="H301" s="3">
        <v>46.189674814377</v>
      </c>
      <c r="I301" s="3">
        <v>32.623798355546</v>
      </c>
      <c r="J301" s="3">
        <v>42.72544920329873</v>
      </c>
      <c r="K301" s="25">
        <v>0</v>
      </c>
      <c r="L301" s="24">
        <v>22.570742631508001</v>
      </c>
      <c r="M301" s="3">
        <v>2.1064572285029999</v>
      </c>
      <c r="N301" s="24" t="s">
        <v>41</v>
      </c>
      <c r="O301" s="24" t="s">
        <v>41</v>
      </c>
      <c r="P301" s="25" t="s">
        <v>41</v>
      </c>
      <c r="Q301" s="24">
        <v>40.217673259286002</v>
      </c>
      <c r="R301" s="3">
        <v>5.9720015550910004</v>
      </c>
      <c r="S301" s="24" t="s">
        <v>41</v>
      </c>
      <c r="T301" s="24" t="s">
        <v>41</v>
      </c>
      <c r="U301" s="25" t="s">
        <v>41</v>
      </c>
      <c r="V301" s="24">
        <v>62.788415890793999</v>
      </c>
      <c r="W301" s="3">
        <v>8.0784587835939998</v>
      </c>
      <c r="X301" s="24" t="s">
        <v>41</v>
      </c>
      <c r="Y301" s="24" t="s">
        <v>41</v>
      </c>
      <c r="Z301" s="25" t="s">
        <v>41</v>
      </c>
      <c r="AA301" s="26" t="s">
        <v>41</v>
      </c>
    </row>
    <row r="302" spans="1:27">
      <c r="A302" s="22" t="s">
        <v>519</v>
      </c>
      <c r="B302" s="22" t="s">
        <v>517</v>
      </c>
      <c r="C302" s="22" t="s">
        <v>518</v>
      </c>
      <c r="D302" s="22" t="s">
        <v>512</v>
      </c>
      <c r="E302" s="22" t="s">
        <v>519</v>
      </c>
      <c r="F302" s="23">
        <f t="shared" si="8"/>
        <v>25.059369553164998</v>
      </c>
      <c r="G302" s="3">
        <v>10.421526247366</v>
      </c>
      <c r="H302" s="3">
        <v>14.637843305799001</v>
      </c>
      <c r="I302" s="3">
        <v>10.775781577764999</v>
      </c>
      <c r="J302" s="3">
        <v>13.540005057864075</v>
      </c>
      <c r="K302" s="25">
        <v>0</v>
      </c>
      <c r="L302" s="24" t="s">
        <v>41</v>
      </c>
      <c r="M302" s="3" t="s">
        <v>41</v>
      </c>
      <c r="N302" s="24">
        <v>10.421526247366</v>
      </c>
      <c r="O302" s="24" t="s">
        <v>41</v>
      </c>
      <c r="P302" s="25" t="s">
        <v>41</v>
      </c>
      <c r="Q302" s="24" t="s">
        <v>41</v>
      </c>
      <c r="R302" s="3" t="s">
        <v>41</v>
      </c>
      <c r="S302" s="24">
        <v>14.637843305799001</v>
      </c>
      <c r="T302" s="24" t="s">
        <v>41</v>
      </c>
      <c r="U302" s="25" t="s">
        <v>41</v>
      </c>
      <c r="V302" s="24" t="s">
        <v>41</v>
      </c>
      <c r="W302" s="3" t="s">
        <v>41</v>
      </c>
      <c r="X302" s="24">
        <v>25.059369553164998</v>
      </c>
      <c r="Y302" s="24" t="s">
        <v>41</v>
      </c>
      <c r="Z302" s="25" t="s">
        <v>41</v>
      </c>
      <c r="AA302" s="26" t="s">
        <v>41</v>
      </c>
    </row>
    <row r="303" spans="1:27">
      <c r="A303" s="22" t="s">
        <v>896</v>
      </c>
      <c r="B303" s="22" t="s">
        <v>894</v>
      </c>
      <c r="C303" s="22" t="s">
        <v>895</v>
      </c>
      <c r="D303" s="22" t="s">
        <v>726</v>
      </c>
      <c r="E303" s="22" t="s">
        <v>896</v>
      </c>
      <c r="F303" s="23">
        <f t="shared" si="8"/>
        <v>74.941589523974002</v>
      </c>
      <c r="G303" s="3">
        <v>23.247713747747998</v>
      </c>
      <c r="H303" s="3">
        <v>51.693875776226001</v>
      </c>
      <c r="I303" s="3">
        <v>3.7833787114819999</v>
      </c>
      <c r="J303" s="3">
        <v>47.816835093009054</v>
      </c>
      <c r="K303" s="25">
        <v>0</v>
      </c>
      <c r="L303" s="24">
        <v>20.626687723294001</v>
      </c>
      <c r="M303" s="3">
        <v>2.6210260244539998</v>
      </c>
      <c r="N303" s="24" t="s">
        <v>41</v>
      </c>
      <c r="O303" s="24" t="s">
        <v>41</v>
      </c>
      <c r="P303" s="25" t="s">
        <v>41</v>
      </c>
      <c r="Q303" s="24">
        <v>42.386756080540003</v>
      </c>
      <c r="R303" s="3">
        <v>9.3071196956859996</v>
      </c>
      <c r="S303" s="24" t="s">
        <v>41</v>
      </c>
      <c r="T303" s="24" t="s">
        <v>41</v>
      </c>
      <c r="U303" s="25" t="s">
        <v>41</v>
      </c>
      <c r="V303" s="24">
        <v>63.013443803834008</v>
      </c>
      <c r="W303" s="3">
        <v>11.92814572014</v>
      </c>
      <c r="X303" s="24" t="s">
        <v>41</v>
      </c>
      <c r="Y303" s="24" t="s">
        <v>41</v>
      </c>
      <c r="Z303" s="25" t="s">
        <v>41</v>
      </c>
      <c r="AA303" s="26" t="s">
        <v>41</v>
      </c>
    </row>
    <row r="304" spans="1:27">
      <c r="A304" s="22" t="s">
        <v>974</v>
      </c>
      <c r="B304" s="22" t="s">
        <v>972</v>
      </c>
      <c r="C304" s="22" t="s">
        <v>973</v>
      </c>
      <c r="D304" s="22" t="s">
        <v>726</v>
      </c>
      <c r="E304" s="22" t="s">
        <v>974</v>
      </c>
      <c r="F304" s="23">
        <f t="shared" si="8"/>
        <v>47.641788885482001</v>
      </c>
      <c r="G304" s="3">
        <v>14.681364415318999</v>
      </c>
      <c r="H304" s="3">
        <v>32.960424470162998</v>
      </c>
      <c r="I304" s="3">
        <v>11.684605007330001</v>
      </c>
      <c r="J304" s="3">
        <v>30.488392634900777</v>
      </c>
      <c r="K304" s="25">
        <v>0</v>
      </c>
      <c r="L304" s="24">
        <v>13.428741089036</v>
      </c>
      <c r="M304" s="3">
        <v>1.252623326283</v>
      </c>
      <c r="N304" s="24" t="s">
        <v>41</v>
      </c>
      <c r="O304" s="24" t="s">
        <v>41</v>
      </c>
      <c r="P304" s="25" t="s">
        <v>41</v>
      </c>
      <c r="Q304" s="24">
        <v>27.743211874620002</v>
      </c>
      <c r="R304" s="3">
        <v>5.2172125955419997</v>
      </c>
      <c r="S304" s="24" t="s">
        <v>41</v>
      </c>
      <c r="T304" s="24" t="s">
        <v>41</v>
      </c>
      <c r="U304" s="25" t="s">
        <v>41</v>
      </c>
      <c r="V304" s="24">
        <v>41.171952963656004</v>
      </c>
      <c r="W304" s="3">
        <v>6.4698359218250001</v>
      </c>
      <c r="X304" s="24" t="s">
        <v>41</v>
      </c>
      <c r="Y304" s="24" t="s">
        <v>41</v>
      </c>
      <c r="Z304" s="25" t="s">
        <v>41</v>
      </c>
      <c r="AA304" s="26" t="s">
        <v>41</v>
      </c>
    </row>
    <row r="305" spans="1:27">
      <c r="A305" s="22" t="s">
        <v>654</v>
      </c>
      <c r="B305" s="22" t="s">
        <v>652</v>
      </c>
      <c r="C305" s="22" t="s">
        <v>653</v>
      </c>
      <c r="D305" s="22" t="s">
        <v>626</v>
      </c>
      <c r="E305" s="22" t="s">
        <v>654</v>
      </c>
      <c r="F305" s="23">
        <f t="shared" si="8"/>
        <v>165.99618451806501</v>
      </c>
      <c r="G305" s="3">
        <v>57.789763769631001</v>
      </c>
      <c r="H305" s="3">
        <v>108.20642074843401</v>
      </c>
      <c r="I305" s="3">
        <v>33.899735704878005</v>
      </c>
      <c r="J305" s="3">
        <v>100.09093919230146</v>
      </c>
      <c r="K305" s="25">
        <v>0</v>
      </c>
      <c r="L305" s="24">
        <v>46.660562656300996</v>
      </c>
      <c r="M305" s="3">
        <v>11.129201113329001</v>
      </c>
      <c r="N305" s="24" t="s">
        <v>41</v>
      </c>
      <c r="O305" s="24" t="s">
        <v>41</v>
      </c>
      <c r="P305" s="25" t="s">
        <v>41</v>
      </c>
      <c r="Q305" s="24">
        <v>80.495492794799006</v>
      </c>
      <c r="R305" s="3">
        <v>27.710927953635</v>
      </c>
      <c r="S305" s="24" t="s">
        <v>41</v>
      </c>
      <c r="T305" s="24" t="s">
        <v>41</v>
      </c>
      <c r="U305" s="25" t="s">
        <v>41</v>
      </c>
      <c r="V305" s="24">
        <v>127.1560554511</v>
      </c>
      <c r="W305" s="3">
        <v>38.840129066964003</v>
      </c>
      <c r="X305" s="24" t="s">
        <v>41</v>
      </c>
      <c r="Y305" s="24" t="s">
        <v>41</v>
      </c>
      <c r="Z305" s="25" t="s">
        <v>41</v>
      </c>
      <c r="AA305" s="26" t="s">
        <v>41</v>
      </c>
    </row>
    <row r="306" spans="1:27">
      <c r="A306" s="22" t="s">
        <v>461</v>
      </c>
      <c r="B306" s="22" t="s">
        <v>459</v>
      </c>
      <c r="C306" s="22" t="s">
        <v>460</v>
      </c>
      <c r="D306" s="22" t="s">
        <v>39</v>
      </c>
      <c r="E306" s="22" t="s">
        <v>461</v>
      </c>
      <c r="F306" s="23">
        <f t="shared" si="8"/>
        <v>1.8013089560140001</v>
      </c>
      <c r="G306" s="3">
        <v>0</v>
      </c>
      <c r="H306" s="3">
        <v>1.8013089560140001</v>
      </c>
      <c r="I306" s="3">
        <v>-15.001129721158</v>
      </c>
      <c r="J306" s="3">
        <v>1.6662107843129501</v>
      </c>
      <c r="K306" s="25">
        <v>0.5</v>
      </c>
      <c r="L306" s="24" t="s">
        <v>41</v>
      </c>
      <c r="M306" s="3" t="s">
        <v>41</v>
      </c>
      <c r="N306" s="24" t="s">
        <v>41</v>
      </c>
      <c r="O306" s="24" t="s">
        <v>41</v>
      </c>
      <c r="P306" s="25" t="s">
        <v>41</v>
      </c>
      <c r="Q306" s="24" t="s">
        <v>41</v>
      </c>
      <c r="R306" s="3">
        <v>1.8013089560140001</v>
      </c>
      <c r="S306" s="24" t="s">
        <v>41</v>
      </c>
      <c r="T306" s="24" t="s">
        <v>41</v>
      </c>
      <c r="U306" s="25" t="s">
        <v>41</v>
      </c>
      <c r="V306" s="24" t="s">
        <v>41</v>
      </c>
      <c r="W306" s="3">
        <v>1.8013089560140001</v>
      </c>
      <c r="X306" s="24" t="s">
        <v>41</v>
      </c>
      <c r="Y306" s="24" t="s">
        <v>41</v>
      </c>
      <c r="Z306" s="25" t="s">
        <v>41</v>
      </c>
      <c r="AA306" s="26">
        <v>-9.7785137439999996E-3</v>
      </c>
    </row>
    <row r="307" spans="1:27">
      <c r="A307" s="22" t="s">
        <v>140</v>
      </c>
      <c r="B307" s="22" t="s">
        <v>138</v>
      </c>
      <c r="C307" s="22" t="s">
        <v>139</v>
      </c>
      <c r="D307" s="22" t="s">
        <v>39</v>
      </c>
      <c r="E307" s="22" t="s">
        <v>140</v>
      </c>
      <c r="F307" s="23">
        <f t="shared" si="8"/>
        <v>2.5132283610060004</v>
      </c>
      <c r="G307" s="3">
        <v>0.155158709295</v>
      </c>
      <c r="H307" s="3">
        <v>2.3580696517110002</v>
      </c>
      <c r="I307" s="3">
        <v>-21.595409780049998</v>
      </c>
      <c r="J307" s="3">
        <v>2.1812144278326753</v>
      </c>
      <c r="K307" s="25">
        <v>0.5</v>
      </c>
      <c r="L307" s="24" t="s">
        <v>41</v>
      </c>
      <c r="M307" s="3">
        <v>0.155158709295</v>
      </c>
      <c r="N307" s="24" t="s">
        <v>41</v>
      </c>
      <c r="O307" s="24" t="s">
        <v>41</v>
      </c>
      <c r="P307" s="25" t="s">
        <v>41</v>
      </c>
      <c r="Q307" s="24" t="s">
        <v>41</v>
      </c>
      <c r="R307" s="3">
        <v>2.3580696517110002</v>
      </c>
      <c r="S307" s="24" t="s">
        <v>41</v>
      </c>
      <c r="T307" s="24" t="s">
        <v>41</v>
      </c>
      <c r="U307" s="25" t="s">
        <v>41</v>
      </c>
      <c r="V307" s="24" t="s">
        <v>41</v>
      </c>
      <c r="W307" s="3">
        <v>2.5132283610060004</v>
      </c>
      <c r="X307" s="24" t="s">
        <v>41</v>
      </c>
      <c r="Y307" s="24" t="s">
        <v>41</v>
      </c>
      <c r="Z307" s="25" t="s">
        <v>41</v>
      </c>
      <c r="AA307" s="26" t="s">
        <v>41</v>
      </c>
    </row>
    <row r="308" spans="1:27">
      <c r="A308" s="22" t="s">
        <v>431</v>
      </c>
      <c r="B308" s="22" t="s">
        <v>429</v>
      </c>
      <c r="C308" s="22" t="s">
        <v>430</v>
      </c>
      <c r="D308" s="22" t="s">
        <v>39</v>
      </c>
      <c r="E308" s="22" t="s">
        <v>431</v>
      </c>
      <c r="F308" s="23">
        <f t="shared" si="8"/>
        <v>2.8741049039219999</v>
      </c>
      <c r="G308" s="3">
        <v>0.52109286539099997</v>
      </c>
      <c r="H308" s="3">
        <v>2.3530120385309998</v>
      </c>
      <c r="I308" s="3">
        <v>-14.638619278711001</v>
      </c>
      <c r="J308" s="3">
        <v>2.1765361356411748</v>
      </c>
      <c r="K308" s="25">
        <v>0.5</v>
      </c>
      <c r="L308" s="24" t="s">
        <v>41</v>
      </c>
      <c r="M308" s="3">
        <v>0.52109286539099997</v>
      </c>
      <c r="N308" s="24" t="s">
        <v>41</v>
      </c>
      <c r="O308" s="24" t="s">
        <v>41</v>
      </c>
      <c r="P308" s="25" t="s">
        <v>41</v>
      </c>
      <c r="Q308" s="24" t="s">
        <v>41</v>
      </c>
      <c r="R308" s="3">
        <v>2.3530120385309998</v>
      </c>
      <c r="S308" s="24" t="s">
        <v>41</v>
      </c>
      <c r="T308" s="24" t="s">
        <v>41</v>
      </c>
      <c r="U308" s="25" t="s">
        <v>41</v>
      </c>
      <c r="V308" s="24" t="s">
        <v>41</v>
      </c>
      <c r="W308" s="3">
        <v>2.8741049039219999</v>
      </c>
      <c r="X308" s="24" t="s">
        <v>41</v>
      </c>
      <c r="Y308" s="24" t="s">
        <v>41</v>
      </c>
      <c r="Z308" s="25" t="s">
        <v>41</v>
      </c>
      <c r="AA308" s="26" t="s">
        <v>41</v>
      </c>
    </row>
    <row r="309" spans="1:27">
      <c r="A309" s="22" t="s">
        <v>568</v>
      </c>
      <c r="B309" s="22" t="s">
        <v>566</v>
      </c>
      <c r="C309" s="22" t="s">
        <v>567</v>
      </c>
      <c r="D309" s="22" t="s">
        <v>531</v>
      </c>
      <c r="E309" s="22" t="s">
        <v>568</v>
      </c>
      <c r="F309" s="23">
        <f t="shared" si="8"/>
        <v>63.808770727500999</v>
      </c>
      <c r="G309" s="3">
        <v>20.644917555776001</v>
      </c>
      <c r="H309" s="3">
        <v>43.163853171724995</v>
      </c>
      <c r="I309" s="3">
        <v>21.346808981362997</v>
      </c>
      <c r="J309" s="3">
        <v>39.926564183845628</v>
      </c>
      <c r="K309" s="25">
        <v>0</v>
      </c>
      <c r="L309" s="24">
        <v>18.830176610119999</v>
      </c>
      <c r="M309" s="3">
        <v>1.8147409456549999</v>
      </c>
      <c r="N309" s="24" t="s">
        <v>41</v>
      </c>
      <c r="O309" s="24" t="s">
        <v>41</v>
      </c>
      <c r="P309" s="25" t="s">
        <v>41</v>
      </c>
      <c r="Q309" s="24">
        <v>37.224390092407006</v>
      </c>
      <c r="R309" s="3">
        <v>5.9394630793180001</v>
      </c>
      <c r="S309" s="24" t="s">
        <v>41</v>
      </c>
      <c r="T309" s="24" t="s">
        <v>41</v>
      </c>
      <c r="U309" s="25" t="s">
        <v>41</v>
      </c>
      <c r="V309" s="24">
        <v>56.054566702527005</v>
      </c>
      <c r="W309" s="3">
        <v>7.7542040249730002</v>
      </c>
      <c r="X309" s="24" t="s">
        <v>41</v>
      </c>
      <c r="Y309" s="24" t="s">
        <v>41</v>
      </c>
      <c r="Z309" s="25" t="s">
        <v>41</v>
      </c>
      <c r="AA309" s="26" t="s">
        <v>41</v>
      </c>
    </row>
    <row r="310" spans="1:27">
      <c r="A310" s="22" t="s">
        <v>410</v>
      </c>
      <c r="B310" s="22" t="s">
        <v>408</v>
      </c>
      <c r="C310" s="22" t="s">
        <v>409</v>
      </c>
      <c r="D310" s="22" t="s">
        <v>39</v>
      </c>
      <c r="E310" s="22" t="s">
        <v>410</v>
      </c>
      <c r="F310" s="23">
        <f t="shared" si="8"/>
        <v>3.2558723611150002</v>
      </c>
      <c r="G310" s="3">
        <v>0.61823496321900007</v>
      </c>
      <c r="H310" s="3">
        <v>2.6376373978960004</v>
      </c>
      <c r="I310" s="3">
        <v>-13.472337111159</v>
      </c>
      <c r="J310" s="3">
        <v>2.4398145930538004</v>
      </c>
      <c r="K310" s="25">
        <v>0.5</v>
      </c>
      <c r="L310" s="24" t="s">
        <v>41</v>
      </c>
      <c r="M310" s="3">
        <v>0.61823496321900007</v>
      </c>
      <c r="N310" s="24" t="s">
        <v>41</v>
      </c>
      <c r="O310" s="24" t="s">
        <v>41</v>
      </c>
      <c r="P310" s="25" t="s">
        <v>41</v>
      </c>
      <c r="Q310" s="24" t="s">
        <v>41</v>
      </c>
      <c r="R310" s="3">
        <v>2.6376373978960004</v>
      </c>
      <c r="S310" s="24" t="s">
        <v>41</v>
      </c>
      <c r="T310" s="24" t="s">
        <v>41</v>
      </c>
      <c r="U310" s="25" t="s">
        <v>41</v>
      </c>
      <c r="V310" s="24" t="s">
        <v>41</v>
      </c>
      <c r="W310" s="3">
        <v>3.2558723611150002</v>
      </c>
      <c r="X310" s="24" t="s">
        <v>41</v>
      </c>
      <c r="Y310" s="24" t="s">
        <v>41</v>
      </c>
      <c r="Z310" s="25" t="s">
        <v>41</v>
      </c>
      <c r="AA310" s="26" t="s">
        <v>41</v>
      </c>
    </row>
    <row r="311" spans="1:27">
      <c r="A311" s="22" t="s">
        <v>932</v>
      </c>
      <c r="B311" s="22" t="s">
        <v>930</v>
      </c>
      <c r="C311" s="22" t="s">
        <v>931</v>
      </c>
      <c r="D311" s="22" t="s">
        <v>730</v>
      </c>
      <c r="E311" s="22" t="s">
        <v>932</v>
      </c>
      <c r="F311" s="23">
        <f t="shared" si="8"/>
        <v>135.187167401983</v>
      </c>
      <c r="G311" s="3">
        <v>40.687196357704998</v>
      </c>
      <c r="H311" s="3">
        <v>94.499971044277999</v>
      </c>
      <c r="I311" s="3">
        <v>71.679822432674001</v>
      </c>
      <c r="J311" s="3">
        <v>87.412473215957149</v>
      </c>
      <c r="K311" s="25">
        <v>0</v>
      </c>
      <c r="L311" s="24">
        <v>40.687196357704998</v>
      </c>
      <c r="M311" s="3" t="s">
        <v>41</v>
      </c>
      <c r="N311" s="24" t="s">
        <v>41</v>
      </c>
      <c r="O311" s="24" t="s">
        <v>41</v>
      </c>
      <c r="P311" s="25" t="s">
        <v>41</v>
      </c>
      <c r="Q311" s="24">
        <v>94.499971044277999</v>
      </c>
      <c r="R311" s="3" t="s">
        <v>41</v>
      </c>
      <c r="S311" s="24" t="s">
        <v>41</v>
      </c>
      <c r="T311" s="24" t="s">
        <v>41</v>
      </c>
      <c r="U311" s="25" t="s">
        <v>41</v>
      </c>
      <c r="V311" s="24">
        <v>135.187167401983</v>
      </c>
      <c r="W311" s="3" t="s">
        <v>41</v>
      </c>
      <c r="X311" s="24" t="s">
        <v>41</v>
      </c>
      <c r="Y311" s="24" t="s">
        <v>41</v>
      </c>
      <c r="Z311" s="25" t="s">
        <v>41</v>
      </c>
      <c r="AA311" s="26" t="s">
        <v>41</v>
      </c>
    </row>
    <row r="312" spans="1:27">
      <c r="A312" s="22" t="s">
        <v>1142</v>
      </c>
      <c r="B312" s="22" t="s">
        <v>1140</v>
      </c>
      <c r="C312" s="22" t="s">
        <v>1141</v>
      </c>
      <c r="D312" s="22" t="s">
        <v>512</v>
      </c>
      <c r="E312" s="22" t="s">
        <v>1142</v>
      </c>
      <c r="F312" s="23">
        <f t="shared" si="8"/>
        <v>15.202735353999</v>
      </c>
      <c r="G312" s="3">
        <v>6.2200690295959999</v>
      </c>
      <c r="H312" s="3">
        <v>8.9826663244029987</v>
      </c>
      <c r="I312" s="3">
        <v>5.6407949536429998</v>
      </c>
      <c r="J312" s="3">
        <v>8.3089663500727742</v>
      </c>
      <c r="K312" s="25">
        <v>0</v>
      </c>
      <c r="L312" s="24" t="s">
        <v>41</v>
      </c>
      <c r="M312" s="3" t="s">
        <v>41</v>
      </c>
      <c r="N312" s="24">
        <v>6.2200690295959999</v>
      </c>
      <c r="O312" s="24" t="s">
        <v>41</v>
      </c>
      <c r="P312" s="25" t="s">
        <v>41</v>
      </c>
      <c r="Q312" s="24" t="s">
        <v>41</v>
      </c>
      <c r="R312" s="3" t="s">
        <v>41</v>
      </c>
      <c r="S312" s="24">
        <v>8.9826663244029987</v>
      </c>
      <c r="T312" s="24" t="s">
        <v>41</v>
      </c>
      <c r="U312" s="25" t="s">
        <v>41</v>
      </c>
      <c r="V312" s="24" t="s">
        <v>41</v>
      </c>
      <c r="W312" s="3" t="s">
        <v>41</v>
      </c>
      <c r="X312" s="24">
        <v>15.202735353999</v>
      </c>
      <c r="Y312" s="24" t="s">
        <v>41</v>
      </c>
      <c r="Z312" s="25" t="s">
        <v>41</v>
      </c>
      <c r="AA312" s="26" t="s">
        <v>41</v>
      </c>
    </row>
    <row r="313" spans="1:27">
      <c r="A313" s="22" t="s">
        <v>413</v>
      </c>
      <c r="B313" s="22" t="s">
        <v>411</v>
      </c>
      <c r="C313" s="22" t="s">
        <v>412</v>
      </c>
      <c r="D313" s="22" t="s">
        <v>39</v>
      </c>
      <c r="E313" s="22" t="s">
        <v>413</v>
      </c>
      <c r="F313" s="23">
        <f t="shared" si="8"/>
        <v>3.1404469462070002</v>
      </c>
      <c r="G313" s="3">
        <v>0.69144773554200001</v>
      </c>
      <c r="H313" s="3">
        <v>2.4489992106650003</v>
      </c>
      <c r="I313" s="3">
        <v>-5.1623300200739992</v>
      </c>
      <c r="J313" s="3">
        <v>2.2653242698651255</v>
      </c>
      <c r="K313" s="25">
        <v>0.5</v>
      </c>
      <c r="L313" s="24" t="s">
        <v>41</v>
      </c>
      <c r="M313" s="3">
        <v>0.69144773554200001</v>
      </c>
      <c r="N313" s="24" t="s">
        <v>41</v>
      </c>
      <c r="O313" s="24" t="s">
        <v>41</v>
      </c>
      <c r="P313" s="25" t="s">
        <v>41</v>
      </c>
      <c r="Q313" s="24" t="s">
        <v>41</v>
      </c>
      <c r="R313" s="3">
        <v>2.4489992106650003</v>
      </c>
      <c r="S313" s="24" t="s">
        <v>41</v>
      </c>
      <c r="T313" s="24" t="s">
        <v>41</v>
      </c>
      <c r="U313" s="25" t="s">
        <v>41</v>
      </c>
      <c r="V313" s="24" t="s">
        <v>41</v>
      </c>
      <c r="W313" s="3">
        <v>3.1404469462070002</v>
      </c>
      <c r="X313" s="24" t="s">
        <v>41</v>
      </c>
      <c r="Y313" s="24" t="s">
        <v>41</v>
      </c>
      <c r="Z313" s="25" t="s">
        <v>41</v>
      </c>
      <c r="AA313" s="26" t="s">
        <v>41</v>
      </c>
    </row>
    <row r="314" spans="1:27">
      <c r="A314" s="22" t="s">
        <v>143</v>
      </c>
      <c r="B314" s="22" t="s">
        <v>141</v>
      </c>
      <c r="C314" s="22" t="s">
        <v>142</v>
      </c>
      <c r="D314" s="22" t="s">
        <v>39</v>
      </c>
      <c r="E314" s="22" t="s">
        <v>143</v>
      </c>
      <c r="F314" s="23">
        <f t="shared" si="8"/>
        <v>3.0922860970179999</v>
      </c>
      <c r="G314" s="3">
        <v>0.68996853587100004</v>
      </c>
      <c r="H314" s="3">
        <v>2.402317561147</v>
      </c>
      <c r="I314" s="3">
        <v>-14.306739752693</v>
      </c>
      <c r="J314" s="3">
        <v>2.2221437440609755</v>
      </c>
      <c r="K314" s="25">
        <v>0.5</v>
      </c>
      <c r="L314" s="24" t="s">
        <v>41</v>
      </c>
      <c r="M314" s="3">
        <v>0.68996853587100004</v>
      </c>
      <c r="N314" s="24" t="s">
        <v>41</v>
      </c>
      <c r="O314" s="24" t="s">
        <v>41</v>
      </c>
      <c r="P314" s="25" t="s">
        <v>41</v>
      </c>
      <c r="Q314" s="24" t="s">
        <v>41</v>
      </c>
      <c r="R314" s="3">
        <v>2.402317561147</v>
      </c>
      <c r="S314" s="24" t="s">
        <v>41</v>
      </c>
      <c r="T314" s="24" t="s">
        <v>41</v>
      </c>
      <c r="U314" s="25" t="s">
        <v>41</v>
      </c>
      <c r="V314" s="24" t="s">
        <v>41</v>
      </c>
      <c r="W314" s="3">
        <v>3.0922860970179999</v>
      </c>
      <c r="X314" s="24" t="s">
        <v>41</v>
      </c>
      <c r="Y314" s="24" t="s">
        <v>41</v>
      </c>
      <c r="Z314" s="25" t="s">
        <v>41</v>
      </c>
      <c r="AA314" s="26" t="s">
        <v>41</v>
      </c>
    </row>
    <row r="315" spans="1:27">
      <c r="A315" s="22" t="s">
        <v>550</v>
      </c>
      <c r="B315" s="22" t="s">
        <v>548</v>
      </c>
      <c r="C315" s="22" t="s">
        <v>549</v>
      </c>
      <c r="D315" s="22" t="s">
        <v>531</v>
      </c>
      <c r="E315" s="22" t="s">
        <v>550</v>
      </c>
      <c r="F315" s="23">
        <f t="shared" si="8"/>
        <v>62.023498967343997</v>
      </c>
      <c r="G315" s="3">
        <v>17.276649131528</v>
      </c>
      <c r="H315" s="3">
        <v>44.746849835816001</v>
      </c>
      <c r="I315" s="3">
        <v>5.3885378104930002</v>
      </c>
      <c r="J315" s="3">
        <v>41.390836098129803</v>
      </c>
      <c r="K315" s="25">
        <v>0</v>
      </c>
      <c r="L315" s="24">
        <v>16.155509262034002</v>
      </c>
      <c r="M315" s="3">
        <v>1.121139869494</v>
      </c>
      <c r="N315" s="24" t="s">
        <v>41</v>
      </c>
      <c r="O315" s="24" t="s">
        <v>41</v>
      </c>
      <c r="P315" s="25" t="s">
        <v>41</v>
      </c>
      <c r="Q315" s="24">
        <v>37.792403142794996</v>
      </c>
      <c r="R315" s="3">
        <v>6.9544466930210005</v>
      </c>
      <c r="S315" s="24" t="s">
        <v>41</v>
      </c>
      <c r="T315" s="24" t="s">
        <v>41</v>
      </c>
      <c r="U315" s="25" t="s">
        <v>41</v>
      </c>
      <c r="V315" s="24">
        <v>53.947912404828998</v>
      </c>
      <c r="W315" s="3">
        <v>8.0755865625150012</v>
      </c>
      <c r="X315" s="24" t="s">
        <v>41</v>
      </c>
      <c r="Y315" s="24" t="s">
        <v>41</v>
      </c>
      <c r="Z315" s="25" t="s">
        <v>41</v>
      </c>
      <c r="AA315" s="26" t="s">
        <v>41</v>
      </c>
    </row>
    <row r="316" spans="1:27">
      <c r="A316" s="22" t="s">
        <v>836</v>
      </c>
      <c r="B316" s="22" t="s">
        <v>834</v>
      </c>
      <c r="C316" s="22" t="s">
        <v>835</v>
      </c>
      <c r="D316" s="22" t="s">
        <v>726</v>
      </c>
      <c r="E316" s="22" t="s">
        <v>836</v>
      </c>
      <c r="F316" s="23">
        <f t="shared" si="8"/>
        <v>51.694547847603999</v>
      </c>
      <c r="G316" s="3">
        <v>14.647904298856</v>
      </c>
      <c r="H316" s="3">
        <v>37.046643548748001</v>
      </c>
      <c r="I316" s="3">
        <v>1.6335816547940001</v>
      </c>
      <c r="J316" s="3">
        <v>34.268145282591902</v>
      </c>
      <c r="K316" s="25">
        <v>0</v>
      </c>
      <c r="L316" s="24">
        <v>13.293218444606001</v>
      </c>
      <c r="M316" s="3">
        <v>1.35468585425</v>
      </c>
      <c r="N316" s="24" t="s">
        <v>41</v>
      </c>
      <c r="O316" s="24" t="s">
        <v>41</v>
      </c>
      <c r="P316" s="25" t="s">
        <v>41</v>
      </c>
      <c r="Q316" s="24">
        <v>31.078838984459999</v>
      </c>
      <c r="R316" s="3">
        <v>5.9678045642879995</v>
      </c>
      <c r="S316" s="24" t="s">
        <v>41</v>
      </c>
      <c r="T316" s="24" t="s">
        <v>41</v>
      </c>
      <c r="U316" s="25" t="s">
        <v>41</v>
      </c>
      <c r="V316" s="24">
        <v>44.372057429066004</v>
      </c>
      <c r="W316" s="3">
        <v>7.3224904185379991</v>
      </c>
      <c r="X316" s="24" t="s">
        <v>41</v>
      </c>
      <c r="Y316" s="24" t="s">
        <v>41</v>
      </c>
      <c r="Z316" s="25" t="s">
        <v>41</v>
      </c>
      <c r="AA316" s="26" t="s">
        <v>41</v>
      </c>
    </row>
    <row r="317" spans="1:27">
      <c r="A317" s="22" t="s">
        <v>908</v>
      </c>
      <c r="B317" s="22" t="s">
        <v>906</v>
      </c>
      <c r="C317" s="22" t="s">
        <v>907</v>
      </c>
      <c r="D317" s="22" t="s">
        <v>726</v>
      </c>
      <c r="E317" s="22" t="s">
        <v>908</v>
      </c>
      <c r="F317" s="23">
        <f t="shared" si="8"/>
        <v>105.808529067688</v>
      </c>
      <c r="G317" s="3">
        <v>37.759630042658998</v>
      </c>
      <c r="H317" s="3">
        <v>68.048899025029002</v>
      </c>
      <c r="I317" s="3">
        <v>28.531363577645998</v>
      </c>
      <c r="J317" s="3">
        <v>62.945231598151835</v>
      </c>
      <c r="K317" s="25">
        <v>0</v>
      </c>
      <c r="L317" s="24">
        <v>34.294775089199995</v>
      </c>
      <c r="M317" s="3">
        <v>3.4648549534590001</v>
      </c>
      <c r="N317" s="24" t="s">
        <v>41</v>
      </c>
      <c r="O317" s="24" t="s">
        <v>41</v>
      </c>
      <c r="P317" s="25" t="s">
        <v>41</v>
      </c>
      <c r="Q317" s="24">
        <v>58.896196938346996</v>
      </c>
      <c r="R317" s="3">
        <v>9.152702086683</v>
      </c>
      <c r="S317" s="24" t="s">
        <v>41</v>
      </c>
      <c r="T317" s="24" t="s">
        <v>41</v>
      </c>
      <c r="U317" s="25" t="s">
        <v>41</v>
      </c>
      <c r="V317" s="24">
        <v>93.190972027546991</v>
      </c>
      <c r="W317" s="3">
        <v>12.617557040142</v>
      </c>
      <c r="X317" s="24" t="s">
        <v>41</v>
      </c>
      <c r="Y317" s="24" t="s">
        <v>41</v>
      </c>
      <c r="Z317" s="25" t="s">
        <v>41</v>
      </c>
      <c r="AA317" s="26" t="s">
        <v>41</v>
      </c>
    </row>
    <row r="318" spans="1:27">
      <c r="A318" s="22" t="s">
        <v>485</v>
      </c>
      <c r="B318" s="22" t="s">
        <v>483</v>
      </c>
      <c r="C318" s="22" t="s">
        <v>484</v>
      </c>
      <c r="D318" s="22" t="s">
        <v>39</v>
      </c>
      <c r="E318" s="22" t="s">
        <v>485</v>
      </c>
      <c r="F318" s="23">
        <f t="shared" si="8"/>
        <v>2.7984372370069996</v>
      </c>
      <c r="G318" s="3">
        <v>0.49140015342900001</v>
      </c>
      <c r="H318" s="3">
        <v>2.3070370835779999</v>
      </c>
      <c r="I318" s="3">
        <v>-17.946167124279999</v>
      </c>
      <c r="J318" s="3">
        <v>2.13400930230965</v>
      </c>
      <c r="K318" s="25">
        <v>0.5</v>
      </c>
      <c r="L318" s="24" t="s">
        <v>41</v>
      </c>
      <c r="M318" s="3">
        <v>0.49140015342900001</v>
      </c>
      <c r="N318" s="24" t="s">
        <v>41</v>
      </c>
      <c r="O318" s="24" t="s">
        <v>41</v>
      </c>
      <c r="P318" s="25" t="s">
        <v>41</v>
      </c>
      <c r="Q318" s="24" t="s">
        <v>41</v>
      </c>
      <c r="R318" s="3">
        <v>2.3070370835779999</v>
      </c>
      <c r="S318" s="24" t="s">
        <v>41</v>
      </c>
      <c r="T318" s="24" t="s">
        <v>41</v>
      </c>
      <c r="U318" s="25" t="s">
        <v>41</v>
      </c>
      <c r="V318" s="24" t="s">
        <v>41</v>
      </c>
      <c r="W318" s="3">
        <v>2.7984372370069996</v>
      </c>
      <c r="X318" s="24" t="s">
        <v>41</v>
      </c>
      <c r="Y318" s="24" t="s">
        <v>41</v>
      </c>
      <c r="Z318" s="25" t="s">
        <v>41</v>
      </c>
      <c r="AA318" s="26" t="s">
        <v>41</v>
      </c>
    </row>
    <row r="319" spans="1:27">
      <c r="A319" s="22" t="s">
        <v>71</v>
      </c>
      <c r="B319" s="22" t="s">
        <v>69</v>
      </c>
      <c r="C319" s="22" t="s">
        <v>70</v>
      </c>
      <c r="D319" s="22" t="s">
        <v>39</v>
      </c>
      <c r="E319" s="22" t="s">
        <v>71</v>
      </c>
      <c r="F319" s="23">
        <f t="shared" si="8"/>
        <v>2.6534160954199995</v>
      </c>
      <c r="G319" s="3">
        <v>0.34660971413799996</v>
      </c>
      <c r="H319" s="3">
        <v>2.3068063812819997</v>
      </c>
      <c r="I319" s="3">
        <v>-7.3947474756330003</v>
      </c>
      <c r="J319" s="3">
        <v>2.1337959026858497</v>
      </c>
      <c r="K319" s="25">
        <v>0.5</v>
      </c>
      <c r="L319" s="24" t="s">
        <v>41</v>
      </c>
      <c r="M319" s="3">
        <v>0.34660971413799996</v>
      </c>
      <c r="N319" s="24" t="s">
        <v>41</v>
      </c>
      <c r="O319" s="24" t="s">
        <v>41</v>
      </c>
      <c r="P319" s="25" t="s">
        <v>41</v>
      </c>
      <c r="Q319" s="24" t="s">
        <v>41</v>
      </c>
      <c r="R319" s="3">
        <v>2.3068063812819997</v>
      </c>
      <c r="S319" s="24" t="s">
        <v>41</v>
      </c>
      <c r="T319" s="24" t="s">
        <v>41</v>
      </c>
      <c r="U319" s="25" t="s">
        <v>41</v>
      </c>
      <c r="V319" s="24" t="s">
        <v>41</v>
      </c>
      <c r="W319" s="3">
        <v>2.6534160954199995</v>
      </c>
      <c r="X319" s="24" t="s">
        <v>41</v>
      </c>
      <c r="Y319" s="24" t="s">
        <v>41</v>
      </c>
      <c r="Z319" s="25" t="s">
        <v>41</v>
      </c>
      <c r="AA319" s="26" t="s">
        <v>41</v>
      </c>
    </row>
    <row r="320" spans="1:27">
      <c r="A320" s="22" t="s">
        <v>755</v>
      </c>
      <c r="B320" s="22" t="s">
        <v>753</v>
      </c>
      <c r="C320" s="22" t="s">
        <v>754</v>
      </c>
      <c r="D320" s="22" t="s">
        <v>730</v>
      </c>
      <c r="E320" s="22" t="s">
        <v>755</v>
      </c>
      <c r="F320" s="23">
        <f t="shared" si="8"/>
        <v>141.103634355738</v>
      </c>
      <c r="G320" s="3">
        <v>45.190955648120003</v>
      </c>
      <c r="H320" s="3">
        <v>95.912678707617999</v>
      </c>
      <c r="I320" s="3">
        <v>72.934026797713997</v>
      </c>
      <c r="J320" s="3">
        <v>88.719227804546648</v>
      </c>
      <c r="K320" s="25">
        <v>0</v>
      </c>
      <c r="L320" s="24">
        <v>41.634908142293995</v>
      </c>
      <c r="M320" s="3" t="s">
        <v>41</v>
      </c>
      <c r="N320" s="24">
        <v>3.5560475058260002</v>
      </c>
      <c r="O320" s="24" t="s">
        <v>41</v>
      </c>
      <c r="P320" s="25" t="s">
        <v>41</v>
      </c>
      <c r="Q320" s="24">
        <v>90.810772361436989</v>
      </c>
      <c r="R320" s="3" t="s">
        <v>41</v>
      </c>
      <c r="S320" s="24">
        <v>5.101906346182</v>
      </c>
      <c r="T320" s="24" t="s">
        <v>41</v>
      </c>
      <c r="U320" s="25" t="s">
        <v>41</v>
      </c>
      <c r="V320" s="24">
        <v>132.44568050373098</v>
      </c>
      <c r="W320" s="3" t="s">
        <v>41</v>
      </c>
      <c r="X320" s="24">
        <v>8.6579538520079993</v>
      </c>
      <c r="Y320" s="24" t="s">
        <v>41</v>
      </c>
      <c r="Z320" s="25" t="s">
        <v>41</v>
      </c>
      <c r="AA320" s="26" t="s">
        <v>41</v>
      </c>
    </row>
    <row r="321" spans="1:27">
      <c r="A321" s="22" t="s">
        <v>434</v>
      </c>
      <c r="B321" s="22" t="s">
        <v>432</v>
      </c>
      <c r="C321" s="22" t="s">
        <v>433</v>
      </c>
      <c r="D321" s="22" t="s">
        <v>39</v>
      </c>
      <c r="E321" s="22" t="s">
        <v>434</v>
      </c>
      <c r="F321" s="23">
        <f t="shared" si="8"/>
        <v>3.2882325029750001</v>
      </c>
      <c r="G321" s="3">
        <v>0.59784957959200002</v>
      </c>
      <c r="H321" s="3">
        <v>2.6903829233829999</v>
      </c>
      <c r="I321" s="3">
        <v>-14.813660406145999</v>
      </c>
      <c r="J321" s="3">
        <v>2.4886042041292749</v>
      </c>
      <c r="K321" s="25">
        <v>0.5</v>
      </c>
      <c r="L321" s="24" t="s">
        <v>41</v>
      </c>
      <c r="M321" s="3">
        <v>0.59784957959200002</v>
      </c>
      <c r="N321" s="24" t="s">
        <v>41</v>
      </c>
      <c r="O321" s="24" t="s">
        <v>41</v>
      </c>
      <c r="P321" s="25" t="s">
        <v>41</v>
      </c>
      <c r="Q321" s="24" t="s">
        <v>41</v>
      </c>
      <c r="R321" s="3">
        <v>2.6903829233829999</v>
      </c>
      <c r="S321" s="24" t="s">
        <v>41</v>
      </c>
      <c r="T321" s="24" t="s">
        <v>41</v>
      </c>
      <c r="U321" s="25" t="s">
        <v>41</v>
      </c>
      <c r="V321" s="24" t="s">
        <v>41</v>
      </c>
      <c r="W321" s="3">
        <v>3.2882325029750001</v>
      </c>
      <c r="X321" s="24" t="s">
        <v>41</v>
      </c>
      <c r="Y321" s="24" t="s">
        <v>41</v>
      </c>
      <c r="Z321" s="25" t="s">
        <v>41</v>
      </c>
      <c r="AA321" s="26" t="s">
        <v>41</v>
      </c>
    </row>
    <row r="322" spans="1:27">
      <c r="A322" s="22" t="s">
        <v>601</v>
      </c>
      <c r="B322" s="22" t="s">
        <v>599</v>
      </c>
      <c r="C322" s="22" t="s">
        <v>600</v>
      </c>
      <c r="D322" s="22" t="s">
        <v>531</v>
      </c>
      <c r="E322" s="22" t="s">
        <v>601</v>
      </c>
      <c r="F322" s="23">
        <f t="shared" si="8"/>
        <v>124.90238603472001</v>
      </c>
      <c r="G322" s="3">
        <v>44.711689965673997</v>
      </c>
      <c r="H322" s="3">
        <v>80.190696069046012</v>
      </c>
      <c r="I322" s="3">
        <v>40.699064650277002</v>
      </c>
      <c r="J322" s="3">
        <v>74.17639386386756</v>
      </c>
      <c r="K322" s="25">
        <v>0</v>
      </c>
      <c r="L322" s="24">
        <v>40.676775294551</v>
      </c>
      <c r="M322" s="3">
        <v>4.0349146711229995</v>
      </c>
      <c r="N322" s="24" t="s">
        <v>41</v>
      </c>
      <c r="O322" s="24" t="s">
        <v>41</v>
      </c>
      <c r="P322" s="25" t="s">
        <v>41</v>
      </c>
      <c r="Q322" s="24">
        <v>69.254662131032006</v>
      </c>
      <c r="R322" s="3">
        <v>10.936033938014001</v>
      </c>
      <c r="S322" s="24" t="s">
        <v>41</v>
      </c>
      <c r="T322" s="24" t="s">
        <v>41</v>
      </c>
      <c r="U322" s="25" t="s">
        <v>41</v>
      </c>
      <c r="V322" s="24">
        <v>109.931437425583</v>
      </c>
      <c r="W322" s="3">
        <v>14.970948609137</v>
      </c>
      <c r="X322" s="24" t="s">
        <v>41</v>
      </c>
      <c r="Y322" s="24" t="s">
        <v>41</v>
      </c>
      <c r="Z322" s="25" t="s">
        <v>41</v>
      </c>
      <c r="AA322" s="26" t="s">
        <v>41</v>
      </c>
    </row>
    <row r="323" spans="1:27">
      <c r="A323" s="22" t="s">
        <v>758</v>
      </c>
      <c r="B323" s="22" t="s">
        <v>756</v>
      </c>
      <c r="C323" s="22" t="s">
        <v>757</v>
      </c>
      <c r="D323" s="22" t="s">
        <v>730</v>
      </c>
      <c r="E323" s="22" t="s">
        <v>758</v>
      </c>
      <c r="F323" s="23">
        <f t="shared" si="8"/>
        <v>135.503948308074</v>
      </c>
      <c r="G323" s="3">
        <v>27.995584043953002</v>
      </c>
      <c r="H323" s="3">
        <v>107.508364264121</v>
      </c>
      <c r="I323" s="3">
        <v>58.551670129440005</v>
      </c>
      <c r="J323" s="3">
        <v>99.44523694431193</v>
      </c>
      <c r="K323" s="25">
        <v>0</v>
      </c>
      <c r="L323" s="24">
        <v>25.917313157469998</v>
      </c>
      <c r="M323" s="3" t="s">
        <v>41</v>
      </c>
      <c r="N323" s="24">
        <v>2.0782708864839998</v>
      </c>
      <c r="O323" s="24" t="s">
        <v>41</v>
      </c>
      <c r="P323" s="25" t="s">
        <v>41</v>
      </c>
      <c r="Q323" s="24">
        <v>96.608001838763997</v>
      </c>
      <c r="R323" s="3" t="s">
        <v>41</v>
      </c>
      <c r="S323" s="24">
        <v>10.900362425357001</v>
      </c>
      <c r="T323" s="24" t="s">
        <v>41</v>
      </c>
      <c r="U323" s="25" t="s">
        <v>41</v>
      </c>
      <c r="V323" s="24">
        <v>122.52531499623399</v>
      </c>
      <c r="W323" s="3" t="s">
        <v>41</v>
      </c>
      <c r="X323" s="24">
        <v>12.978633311841001</v>
      </c>
      <c r="Y323" s="24" t="s">
        <v>41</v>
      </c>
      <c r="Z323" s="25" t="s">
        <v>41</v>
      </c>
      <c r="AA323" s="26" t="s">
        <v>41</v>
      </c>
    </row>
    <row r="324" spans="1:27">
      <c r="A324" s="22" t="s">
        <v>464</v>
      </c>
      <c r="B324" s="22" t="s">
        <v>462</v>
      </c>
      <c r="C324" s="22" t="s">
        <v>463</v>
      </c>
      <c r="D324" s="22" t="s">
        <v>39</v>
      </c>
      <c r="E324" s="22" t="s">
        <v>464</v>
      </c>
      <c r="F324" s="23">
        <f t="shared" si="8"/>
        <v>1.464663325187</v>
      </c>
      <c r="G324" s="3">
        <v>0</v>
      </c>
      <c r="H324" s="3">
        <v>1.464663325187</v>
      </c>
      <c r="I324" s="3">
        <v>-11.925168934490001</v>
      </c>
      <c r="J324" s="3">
        <v>1.3548135757979751</v>
      </c>
      <c r="K324" s="25">
        <v>0.5</v>
      </c>
      <c r="L324" s="24" t="s">
        <v>41</v>
      </c>
      <c r="M324" s="3" t="s">
        <v>41</v>
      </c>
      <c r="N324" s="24" t="s">
        <v>41</v>
      </c>
      <c r="O324" s="24" t="s">
        <v>41</v>
      </c>
      <c r="P324" s="25" t="s">
        <v>41</v>
      </c>
      <c r="Q324" s="24" t="s">
        <v>41</v>
      </c>
      <c r="R324" s="3">
        <v>1.464663325187</v>
      </c>
      <c r="S324" s="24" t="s">
        <v>41</v>
      </c>
      <c r="T324" s="24" t="s">
        <v>41</v>
      </c>
      <c r="U324" s="25" t="s">
        <v>41</v>
      </c>
      <c r="V324" s="24" t="s">
        <v>41</v>
      </c>
      <c r="W324" s="3">
        <v>1.464663325187</v>
      </c>
      <c r="X324" s="24" t="s">
        <v>41</v>
      </c>
      <c r="Y324" s="24" t="s">
        <v>41</v>
      </c>
      <c r="Z324" s="25" t="s">
        <v>41</v>
      </c>
      <c r="AA324" s="26">
        <v>-0.21952367500100001</v>
      </c>
    </row>
    <row r="325" spans="1:27">
      <c r="A325" s="22" t="s">
        <v>720</v>
      </c>
      <c r="B325" s="22" t="s">
        <v>718</v>
      </c>
      <c r="C325" s="22" t="s">
        <v>719</v>
      </c>
      <c r="D325" s="22" t="s">
        <v>626</v>
      </c>
      <c r="E325" s="22" t="s">
        <v>720</v>
      </c>
      <c r="F325" s="23">
        <f t="shared" si="8"/>
        <v>50.839296312057002</v>
      </c>
      <c r="G325" s="3">
        <v>16.830344827975999</v>
      </c>
      <c r="H325" s="3">
        <v>34.008951484081003</v>
      </c>
      <c r="I325" s="3">
        <v>18.111971068277001</v>
      </c>
      <c r="J325" s="3">
        <v>31.458280122774926</v>
      </c>
      <c r="K325" s="25">
        <v>0</v>
      </c>
      <c r="L325" s="24">
        <v>15.91407500861</v>
      </c>
      <c r="M325" s="3">
        <v>0.91626981936600005</v>
      </c>
      <c r="N325" s="24" t="s">
        <v>41</v>
      </c>
      <c r="O325" s="24" t="s">
        <v>41</v>
      </c>
      <c r="P325" s="25" t="s">
        <v>41</v>
      </c>
      <c r="Q325" s="24">
        <v>27.254245842404</v>
      </c>
      <c r="R325" s="3">
        <v>6.7547056416769999</v>
      </c>
      <c r="S325" s="24" t="s">
        <v>41</v>
      </c>
      <c r="T325" s="24" t="s">
        <v>41</v>
      </c>
      <c r="U325" s="25" t="s">
        <v>41</v>
      </c>
      <c r="V325" s="24">
        <v>43.168320851014002</v>
      </c>
      <c r="W325" s="3">
        <v>7.6709754610429997</v>
      </c>
      <c r="X325" s="24" t="s">
        <v>41</v>
      </c>
      <c r="Y325" s="24" t="s">
        <v>41</v>
      </c>
      <c r="Z325" s="25" t="s">
        <v>41</v>
      </c>
      <c r="AA325" s="26" t="s">
        <v>41</v>
      </c>
    </row>
    <row r="326" spans="1:27">
      <c r="A326" s="22" t="s">
        <v>179</v>
      </c>
      <c r="B326" s="22" t="s">
        <v>177</v>
      </c>
      <c r="C326" s="22" t="s">
        <v>178</v>
      </c>
      <c r="D326" s="22" t="s">
        <v>39</v>
      </c>
      <c r="E326" s="22" t="s">
        <v>179</v>
      </c>
      <c r="F326" s="23">
        <f t="shared" si="8"/>
        <v>5.2446906674889995</v>
      </c>
      <c r="G326" s="3">
        <v>1.238108486609</v>
      </c>
      <c r="H326" s="3">
        <v>4.0065821808799997</v>
      </c>
      <c r="I326" s="3">
        <v>-10.872979189644999</v>
      </c>
      <c r="J326" s="3">
        <v>3.7060885173139999</v>
      </c>
      <c r="K326" s="25">
        <v>0.5</v>
      </c>
      <c r="L326" s="24" t="s">
        <v>41</v>
      </c>
      <c r="M326" s="3">
        <v>1.238108486609</v>
      </c>
      <c r="N326" s="24" t="s">
        <v>41</v>
      </c>
      <c r="O326" s="24" t="s">
        <v>41</v>
      </c>
      <c r="P326" s="25" t="s">
        <v>41</v>
      </c>
      <c r="Q326" s="24" t="s">
        <v>41</v>
      </c>
      <c r="R326" s="3">
        <v>4.0065821808799997</v>
      </c>
      <c r="S326" s="24" t="s">
        <v>41</v>
      </c>
      <c r="T326" s="24" t="s">
        <v>41</v>
      </c>
      <c r="U326" s="25" t="s">
        <v>41</v>
      </c>
      <c r="V326" s="24" t="s">
        <v>41</v>
      </c>
      <c r="W326" s="3">
        <v>5.2446906674889995</v>
      </c>
      <c r="X326" s="24" t="s">
        <v>41</v>
      </c>
      <c r="Y326" s="24" t="s">
        <v>41</v>
      </c>
      <c r="Z326" s="25" t="s">
        <v>41</v>
      </c>
      <c r="AA326" s="26" t="s">
        <v>41</v>
      </c>
    </row>
    <row r="327" spans="1:27">
      <c r="A327" s="22" t="s">
        <v>911</v>
      </c>
      <c r="B327" s="22" t="s">
        <v>909</v>
      </c>
      <c r="C327" s="22" t="s">
        <v>910</v>
      </c>
      <c r="D327" s="22" t="s">
        <v>726</v>
      </c>
      <c r="E327" s="22" t="s">
        <v>911</v>
      </c>
      <c r="F327" s="23">
        <f t="shared" si="8"/>
        <v>43.732472761989996</v>
      </c>
      <c r="G327" s="3">
        <v>13.577378599346998</v>
      </c>
      <c r="H327" s="3">
        <v>30.155094162643</v>
      </c>
      <c r="I327" s="3">
        <v>-15.969472265509999</v>
      </c>
      <c r="J327" s="3">
        <v>27.893462100444776</v>
      </c>
      <c r="K327" s="25">
        <v>0.346225</v>
      </c>
      <c r="L327" s="24">
        <v>12.487639073605999</v>
      </c>
      <c r="M327" s="3">
        <v>1.0897395257409999</v>
      </c>
      <c r="N327" s="24" t="s">
        <v>41</v>
      </c>
      <c r="O327" s="24" t="s">
        <v>41</v>
      </c>
      <c r="P327" s="25" t="s">
        <v>41</v>
      </c>
      <c r="Q327" s="24">
        <v>23.999609642835999</v>
      </c>
      <c r="R327" s="3">
        <v>6.1554845198079997</v>
      </c>
      <c r="S327" s="24" t="s">
        <v>41</v>
      </c>
      <c r="T327" s="24" t="s">
        <v>41</v>
      </c>
      <c r="U327" s="25" t="s">
        <v>41</v>
      </c>
      <c r="V327" s="24">
        <v>36.487248716441997</v>
      </c>
      <c r="W327" s="3">
        <v>7.2452240455489996</v>
      </c>
      <c r="X327" s="24" t="s">
        <v>41</v>
      </c>
      <c r="Y327" s="24" t="s">
        <v>41</v>
      </c>
      <c r="Z327" s="25" t="s">
        <v>41</v>
      </c>
      <c r="AA327" s="26" t="s">
        <v>41</v>
      </c>
    </row>
    <row r="328" spans="1:27">
      <c r="A328" s="22" t="s">
        <v>553</v>
      </c>
      <c r="B328" s="22" t="s">
        <v>551</v>
      </c>
      <c r="C328" s="22" t="s">
        <v>552</v>
      </c>
      <c r="D328" s="22" t="s">
        <v>531</v>
      </c>
      <c r="E328" s="22" t="s">
        <v>553</v>
      </c>
      <c r="F328" s="23">
        <f t="shared" si="8"/>
        <v>78.023972072855003</v>
      </c>
      <c r="G328" s="3">
        <v>25.448941589797002</v>
      </c>
      <c r="H328" s="3">
        <v>52.575030483058001</v>
      </c>
      <c r="I328" s="3">
        <v>27.975534661715002</v>
      </c>
      <c r="J328" s="3">
        <v>48.631903196828645</v>
      </c>
      <c r="K328" s="25">
        <v>0</v>
      </c>
      <c r="L328" s="24">
        <v>23.112917731277999</v>
      </c>
      <c r="M328" s="3">
        <v>2.3360238585189999</v>
      </c>
      <c r="N328" s="24" t="s">
        <v>41</v>
      </c>
      <c r="O328" s="24" t="s">
        <v>41</v>
      </c>
      <c r="P328" s="25" t="s">
        <v>41</v>
      </c>
      <c r="Q328" s="24">
        <v>44.899037265091998</v>
      </c>
      <c r="R328" s="3">
        <v>7.675993217966</v>
      </c>
      <c r="S328" s="24" t="s">
        <v>41</v>
      </c>
      <c r="T328" s="24" t="s">
        <v>41</v>
      </c>
      <c r="U328" s="25" t="s">
        <v>41</v>
      </c>
      <c r="V328" s="24">
        <v>68.011954996369994</v>
      </c>
      <c r="W328" s="3">
        <v>10.012017076485</v>
      </c>
      <c r="X328" s="24" t="s">
        <v>41</v>
      </c>
      <c r="Y328" s="24" t="s">
        <v>41</v>
      </c>
      <c r="Z328" s="25" t="s">
        <v>41</v>
      </c>
      <c r="AA328" s="26" t="s">
        <v>41</v>
      </c>
    </row>
    <row r="329" spans="1:27">
      <c r="A329" s="22" t="s">
        <v>416</v>
      </c>
      <c r="B329" s="22" t="s">
        <v>414</v>
      </c>
      <c r="C329" s="22" t="s">
        <v>415</v>
      </c>
      <c r="D329" s="22" t="s">
        <v>39</v>
      </c>
      <c r="E329" s="22" t="s">
        <v>416</v>
      </c>
      <c r="F329" s="23">
        <f t="shared" si="8"/>
        <v>2.9548517448810001</v>
      </c>
      <c r="G329" s="3">
        <v>0.77099628343399995</v>
      </c>
      <c r="H329" s="3">
        <v>2.183855461447</v>
      </c>
      <c r="I329" s="3">
        <v>-9.7917080107740002</v>
      </c>
      <c r="J329" s="3">
        <v>2.020066301838475</v>
      </c>
      <c r="K329" s="25">
        <v>0.5</v>
      </c>
      <c r="L329" s="24" t="s">
        <v>41</v>
      </c>
      <c r="M329" s="3">
        <v>0.77099628343399995</v>
      </c>
      <c r="N329" s="24" t="s">
        <v>41</v>
      </c>
      <c r="O329" s="24" t="s">
        <v>41</v>
      </c>
      <c r="P329" s="25" t="s">
        <v>41</v>
      </c>
      <c r="Q329" s="24" t="s">
        <v>41</v>
      </c>
      <c r="R329" s="3">
        <v>2.183855461447</v>
      </c>
      <c r="S329" s="24" t="s">
        <v>41</v>
      </c>
      <c r="T329" s="24" t="s">
        <v>41</v>
      </c>
      <c r="U329" s="25" t="s">
        <v>41</v>
      </c>
      <c r="V329" s="24" t="s">
        <v>41</v>
      </c>
      <c r="W329" s="3">
        <v>2.9548517448810001</v>
      </c>
      <c r="X329" s="24" t="s">
        <v>41</v>
      </c>
      <c r="Y329" s="24" t="s">
        <v>41</v>
      </c>
      <c r="Z329" s="25" t="s">
        <v>41</v>
      </c>
      <c r="AA329" s="26" t="s">
        <v>41</v>
      </c>
    </row>
    <row r="330" spans="1:27">
      <c r="A330" s="22" t="s">
        <v>467</v>
      </c>
      <c r="B330" s="22" t="s">
        <v>465</v>
      </c>
      <c r="C330" s="22" t="s">
        <v>466</v>
      </c>
      <c r="D330" s="22" t="s">
        <v>39</v>
      </c>
      <c r="E330" s="22" t="s">
        <v>467</v>
      </c>
      <c r="F330" s="23">
        <f t="shared" si="8"/>
        <v>1.3626629727890001</v>
      </c>
      <c r="G330" s="3">
        <v>0</v>
      </c>
      <c r="H330" s="3">
        <v>1.3626629727890001</v>
      </c>
      <c r="I330" s="3">
        <v>-7.196823495956</v>
      </c>
      <c r="J330" s="3">
        <v>1.2604632498298249</v>
      </c>
      <c r="K330" s="25">
        <v>0.5</v>
      </c>
      <c r="L330" s="24" t="s">
        <v>41</v>
      </c>
      <c r="M330" s="3" t="s">
        <v>41</v>
      </c>
      <c r="N330" s="24" t="s">
        <v>41</v>
      </c>
      <c r="O330" s="24" t="s">
        <v>41</v>
      </c>
      <c r="P330" s="25" t="s">
        <v>41</v>
      </c>
      <c r="Q330" s="24" t="s">
        <v>41</v>
      </c>
      <c r="R330" s="3">
        <v>1.3626629727890001</v>
      </c>
      <c r="S330" s="24" t="s">
        <v>41</v>
      </c>
      <c r="T330" s="24" t="s">
        <v>41</v>
      </c>
      <c r="U330" s="25" t="s">
        <v>41</v>
      </c>
      <c r="V330" s="24" t="s">
        <v>41</v>
      </c>
      <c r="W330" s="3">
        <v>1.3626629727890001</v>
      </c>
      <c r="X330" s="24" t="s">
        <v>41</v>
      </c>
      <c r="Y330" s="24" t="s">
        <v>41</v>
      </c>
      <c r="Z330" s="25" t="s">
        <v>41</v>
      </c>
      <c r="AA330" s="26">
        <v>-3.4282098437000003E-2</v>
      </c>
    </row>
    <row r="331" spans="1:27">
      <c r="A331" s="22" t="s">
        <v>386</v>
      </c>
      <c r="B331" s="22" t="s">
        <v>384</v>
      </c>
      <c r="C331" s="22" t="s">
        <v>385</v>
      </c>
      <c r="D331" s="22" t="s">
        <v>39</v>
      </c>
      <c r="E331" s="22" t="s">
        <v>386</v>
      </c>
      <c r="F331" s="23">
        <f t="shared" si="8"/>
        <v>3.1738355491479995</v>
      </c>
      <c r="G331" s="3">
        <v>0.644801269934</v>
      </c>
      <c r="H331" s="3">
        <v>2.5290342792139997</v>
      </c>
      <c r="I331" s="3">
        <v>-12.262201245612999</v>
      </c>
      <c r="J331" s="3">
        <v>2.3393567082729496</v>
      </c>
      <c r="K331" s="25">
        <v>0.5</v>
      </c>
      <c r="L331" s="24" t="s">
        <v>41</v>
      </c>
      <c r="M331" s="3">
        <v>0.644801269934</v>
      </c>
      <c r="N331" s="24" t="s">
        <v>41</v>
      </c>
      <c r="O331" s="24" t="s">
        <v>41</v>
      </c>
      <c r="P331" s="25" t="s">
        <v>41</v>
      </c>
      <c r="Q331" s="24" t="s">
        <v>41</v>
      </c>
      <c r="R331" s="3">
        <v>2.5290342792139997</v>
      </c>
      <c r="S331" s="24" t="s">
        <v>41</v>
      </c>
      <c r="T331" s="24" t="s">
        <v>41</v>
      </c>
      <c r="U331" s="25" t="s">
        <v>41</v>
      </c>
      <c r="V331" s="24" t="s">
        <v>41</v>
      </c>
      <c r="W331" s="3">
        <v>3.1738355491479995</v>
      </c>
      <c r="X331" s="24" t="s">
        <v>41</v>
      </c>
      <c r="Y331" s="24" t="s">
        <v>41</v>
      </c>
      <c r="Z331" s="25" t="s">
        <v>41</v>
      </c>
      <c r="AA331" s="26" t="s">
        <v>41</v>
      </c>
    </row>
    <row r="332" spans="1:27">
      <c r="A332" s="22" t="s">
        <v>992</v>
      </c>
      <c r="B332" s="22" t="s">
        <v>990</v>
      </c>
      <c r="C332" s="22" t="s">
        <v>991</v>
      </c>
      <c r="D332" s="22" t="s">
        <v>39</v>
      </c>
      <c r="E332" s="22" t="s">
        <v>992</v>
      </c>
      <c r="F332" s="23">
        <f t="shared" si="8"/>
        <v>4.0163943411699998</v>
      </c>
      <c r="G332" s="3">
        <v>0.84703880688299993</v>
      </c>
      <c r="H332" s="3">
        <v>3.1693555342869999</v>
      </c>
      <c r="I332" s="3">
        <v>-8.4960966151459996</v>
      </c>
      <c r="J332" s="3">
        <v>2.9316538692154754</v>
      </c>
      <c r="K332" s="25">
        <v>0.5</v>
      </c>
      <c r="L332" s="24" t="s">
        <v>41</v>
      </c>
      <c r="M332" s="3">
        <v>0.84703880688299993</v>
      </c>
      <c r="N332" s="24" t="s">
        <v>41</v>
      </c>
      <c r="O332" s="24" t="s">
        <v>41</v>
      </c>
      <c r="P332" s="25" t="s">
        <v>41</v>
      </c>
      <c r="Q332" s="24" t="s">
        <v>41</v>
      </c>
      <c r="R332" s="3">
        <v>3.1693555342869999</v>
      </c>
      <c r="S332" s="24" t="s">
        <v>41</v>
      </c>
      <c r="T332" s="24" t="s">
        <v>41</v>
      </c>
      <c r="U332" s="25" t="s">
        <v>41</v>
      </c>
      <c r="V332" s="24" t="s">
        <v>41</v>
      </c>
      <c r="W332" s="3">
        <v>4.0163943411699998</v>
      </c>
      <c r="X332" s="24" t="s">
        <v>41</v>
      </c>
      <c r="Y332" s="24" t="s">
        <v>41</v>
      </c>
      <c r="Z332" s="25" t="s">
        <v>41</v>
      </c>
      <c r="AA332" s="26" t="s">
        <v>41</v>
      </c>
    </row>
    <row r="333" spans="1:27">
      <c r="A333" s="22" t="s">
        <v>1001</v>
      </c>
      <c r="B333" s="22" t="s">
        <v>999</v>
      </c>
      <c r="C333" s="22" t="s">
        <v>1000</v>
      </c>
      <c r="D333" s="22" t="s">
        <v>726</v>
      </c>
      <c r="E333" s="22" t="s">
        <v>1001</v>
      </c>
      <c r="F333" s="23">
        <f t="shared" si="8"/>
        <v>54.634977647713001</v>
      </c>
      <c r="G333" s="3">
        <v>18.456519447721</v>
      </c>
      <c r="H333" s="3">
        <v>36.178458199992001</v>
      </c>
      <c r="I333" s="3">
        <v>4.3644533160860002</v>
      </c>
      <c r="J333" s="3">
        <v>33.465073834992602</v>
      </c>
      <c r="K333" s="25">
        <v>0</v>
      </c>
      <c r="L333" s="24">
        <v>17.017104269461999</v>
      </c>
      <c r="M333" s="3">
        <v>1.43941517826</v>
      </c>
      <c r="N333" s="24" t="s">
        <v>41</v>
      </c>
      <c r="O333" s="24" t="s">
        <v>41</v>
      </c>
      <c r="P333" s="25" t="s">
        <v>41</v>
      </c>
      <c r="Q333" s="24">
        <v>31.485052446352999</v>
      </c>
      <c r="R333" s="3">
        <v>4.6934057536399996</v>
      </c>
      <c r="S333" s="24" t="s">
        <v>41</v>
      </c>
      <c r="T333" s="24" t="s">
        <v>41</v>
      </c>
      <c r="U333" s="25" t="s">
        <v>41</v>
      </c>
      <c r="V333" s="24">
        <v>48.502156715814998</v>
      </c>
      <c r="W333" s="3">
        <v>6.1328209318999996</v>
      </c>
      <c r="X333" s="24" t="s">
        <v>41</v>
      </c>
      <c r="Y333" s="24" t="s">
        <v>41</v>
      </c>
      <c r="Z333" s="25" t="s">
        <v>41</v>
      </c>
      <c r="AA333" s="26" t="s">
        <v>41</v>
      </c>
    </row>
    <row r="334" spans="1:27">
      <c r="A334" s="22" t="s">
        <v>53</v>
      </c>
      <c r="B334" s="22" t="s">
        <v>51</v>
      </c>
      <c r="C334" s="22" t="s">
        <v>52</v>
      </c>
      <c r="D334" s="22" t="s">
        <v>39</v>
      </c>
      <c r="E334" s="22" t="s">
        <v>53</v>
      </c>
      <c r="F334" s="23">
        <f t="shared" si="8"/>
        <v>6.3747802680939998</v>
      </c>
      <c r="G334" s="3">
        <v>1.6504133769390001</v>
      </c>
      <c r="H334" s="3">
        <v>4.7243668911549994</v>
      </c>
      <c r="I334" s="3">
        <v>-5.154477130629</v>
      </c>
      <c r="J334" s="3">
        <v>4.3700393743183756</v>
      </c>
      <c r="K334" s="25">
        <v>0.5</v>
      </c>
      <c r="L334" s="24" t="s">
        <v>41</v>
      </c>
      <c r="M334" s="3">
        <v>1.6504133769390001</v>
      </c>
      <c r="N334" s="24" t="s">
        <v>41</v>
      </c>
      <c r="O334" s="24" t="s">
        <v>41</v>
      </c>
      <c r="P334" s="25" t="s">
        <v>41</v>
      </c>
      <c r="Q334" s="24" t="s">
        <v>41</v>
      </c>
      <c r="R334" s="3">
        <v>4.7243668911549994</v>
      </c>
      <c r="S334" s="24" t="s">
        <v>41</v>
      </c>
      <c r="T334" s="24" t="s">
        <v>41</v>
      </c>
      <c r="U334" s="25" t="s">
        <v>41</v>
      </c>
      <c r="V334" s="24" t="s">
        <v>41</v>
      </c>
      <c r="W334" s="3">
        <v>6.3747802680939998</v>
      </c>
      <c r="X334" s="24" t="s">
        <v>41</v>
      </c>
      <c r="Y334" s="24" t="s">
        <v>41</v>
      </c>
      <c r="Z334" s="25" t="s">
        <v>41</v>
      </c>
      <c r="AA334" s="26" t="s">
        <v>41</v>
      </c>
    </row>
    <row r="335" spans="1:27">
      <c r="A335" s="22" t="s">
        <v>104</v>
      </c>
      <c r="B335" s="22" t="s">
        <v>102</v>
      </c>
      <c r="C335" s="22" t="s">
        <v>103</v>
      </c>
      <c r="D335" s="22" t="s">
        <v>39</v>
      </c>
      <c r="E335" s="22" t="s">
        <v>104</v>
      </c>
      <c r="F335" s="23">
        <f t="shared" si="8"/>
        <v>2.6412942023710002</v>
      </c>
      <c r="G335" s="3">
        <v>0.41749258503499997</v>
      </c>
      <c r="H335" s="3">
        <v>2.223801617336</v>
      </c>
      <c r="I335" s="3">
        <v>-16.069560498649</v>
      </c>
      <c r="J335" s="3">
        <v>2.0570164960357999</v>
      </c>
      <c r="K335" s="25">
        <v>0.5</v>
      </c>
      <c r="L335" s="24" t="s">
        <v>41</v>
      </c>
      <c r="M335" s="3">
        <v>0.41749258503499997</v>
      </c>
      <c r="N335" s="24" t="s">
        <v>41</v>
      </c>
      <c r="O335" s="24" t="s">
        <v>41</v>
      </c>
      <c r="P335" s="25" t="s">
        <v>41</v>
      </c>
      <c r="Q335" s="24" t="s">
        <v>41</v>
      </c>
      <c r="R335" s="3">
        <v>2.223801617336</v>
      </c>
      <c r="S335" s="24" t="s">
        <v>41</v>
      </c>
      <c r="T335" s="24" t="s">
        <v>41</v>
      </c>
      <c r="U335" s="25" t="s">
        <v>41</v>
      </c>
      <c r="V335" s="24" t="s">
        <v>41</v>
      </c>
      <c r="W335" s="3">
        <v>2.6412942023710002</v>
      </c>
      <c r="X335" s="24" t="s">
        <v>41</v>
      </c>
      <c r="Y335" s="24" t="s">
        <v>41</v>
      </c>
      <c r="Z335" s="25" t="s">
        <v>41</v>
      </c>
      <c r="AA335" s="26" t="s">
        <v>41</v>
      </c>
    </row>
    <row r="336" spans="1:27">
      <c r="A336" s="22" t="s">
        <v>74</v>
      </c>
      <c r="B336" s="22" t="s">
        <v>72</v>
      </c>
      <c r="C336" s="22" t="s">
        <v>73</v>
      </c>
      <c r="D336" s="22" t="s">
        <v>39</v>
      </c>
      <c r="E336" s="22" t="s">
        <v>74</v>
      </c>
      <c r="F336" s="23">
        <f t="shared" si="8"/>
        <v>2.239390863183</v>
      </c>
      <c r="G336" s="3">
        <v>0.51525257242</v>
      </c>
      <c r="H336" s="3">
        <v>1.7241382907630001</v>
      </c>
      <c r="I336" s="3">
        <v>-12.323406757255999</v>
      </c>
      <c r="J336" s="3">
        <v>1.5948279189557752</v>
      </c>
      <c r="K336" s="25">
        <v>0.5</v>
      </c>
      <c r="L336" s="24" t="s">
        <v>41</v>
      </c>
      <c r="M336" s="3">
        <v>0.51525257242</v>
      </c>
      <c r="N336" s="24" t="s">
        <v>41</v>
      </c>
      <c r="O336" s="24" t="s">
        <v>41</v>
      </c>
      <c r="P336" s="25" t="s">
        <v>41</v>
      </c>
      <c r="Q336" s="24" t="s">
        <v>41</v>
      </c>
      <c r="R336" s="3">
        <v>1.7241382907630001</v>
      </c>
      <c r="S336" s="24" t="s">
        <v>41</v>
      </c>
      <c r="T336" s="24" t="s">
        <v>41</v>
      </c>
      <c r="U336" s="25" t="s">
        <v>41</v>
      </c>
      <c r="V336" s="24" t="s">
        <v>41</v>
      </c>
      <c r="W336" s="3">
        <v>2.239390863183</v>
      </c>
      <c r="X336" s="24" t="s">
        <v>41</v>
      </c>
      <c r="Y336" s="24" t="s">
        <v>41</v>
      </c>
      <c r="Z336" s="25" t="s">
        <v>41</v>
      </c>
      <c r="AA336" s="26" t="s">
        <v>41</v>
      </c>
    </row>
    <row r="337" spans="1:27">
      <c r="A337" s="22" t="s">
        <v>182</v>
      </c>
      <c r="B337" s="22" t="s">
        <v>180</v>
      </c>
      <c r="C337" s="22" t="s">
        <v>181</v>
      </c>
      <c r="D337" s="22" t="s">
        <v>39</v>
      </c>
      <c r="E337" s="22" t="s">
        <v>182</v>
      </c>
      <c r="F337" s="23">
        <f t="shared" si="8"/>
        <v>6.1654080174399999</v>
      </c>
      <c r="G337" s="3">
        <v>1.4457755077819998</v>
      </c>
      <c r="H337" s="3">
        <v>4.7196325096580001</v>
      </c>
      <c r="I337" s="3">
        <v>-7.9810288961899998</v>
      </c>
      <c r="J337" s="3">
        <v>4.3656600714336502</v>
      </c>
      <c r="K337" s="25">
        <v>0.5</v>
      </c>
      <c r="L337" s="24" t="s">
        <v>41</v>
      </c>
      <c r="M337" s="3">
        <v>1.4457755077819998</v>
      </c>
      <c r="N337" s="24" t="s">
        <v>41</v>
      </c>
      <c r="O337" s="24" t="s">
        <v>41</v>
      </c>
      <c r="P337" s="25" t="s">
        <v>41</v>
      </c>
      <c r="Q337" s="24" t="s">
        <v>41</v>
      </c>
      <c r="R337" s="3">
        <v>4.7196325096580001</v>
      </c>
      <c r="S337" s="24" t="s">
        <v>41</v>
      </c>
      <c r="T337" s="24" t="s">
        <v>41</v>
      </c>
      <c r="U337" s="25" t="s">
        <v>41</v>
      </c>
      <c r="V337" s="24" t="s">
        <v>41</v>
      </c>
      <c r="W337" s="3">
        <v>6.1654080174399999</v>
      </c>
      <c r="X337" s="24" t="s">
        <v>41</v>
      </c>
      <c r="Y337" s="24" t="s">
        <v>41</v>
      </c>
      <c r="Z337" s="25" t="s">
        <v>41</v>
      </c>
      <c r="AA337" s="26" t="s">
        <v>41</v>
      </c>
    </row>
    <row r="338" spans="1:27">
      <c r="A338" s="22" t="s">
        <v>146</v>
      </c>
      <c r="B338" s="22" t="s">
        <v>144</v>
      </c>
      <c r="C338" s="22" t="s">
        <v>145</v>
      </c>
      <c r="D338" s="22" t="s">
        <v>39</v>
      </c>
      <c r="E338" s="22" t="s">
        <v>146</v>
      </c>
      <c r="F338" s="23">
        <f t="shared" si="8"/>
        <v>2.1989370061880003</v>
      </c>
      <c r="G338" s="3">
        <v>0.33605824259200001</v>
      </c>
      <c r="H338" s="3">
        <v>1.862878763596</v>
      </c>
      <c r="I338" s="3">
        <v>-8.0524976660610008</v>
      </c>
      <c r="J338" s="3">
        <v>1.7231628563263</v>
      </c>
      <c r="K338" s="25">
        <v>0.5</v>
      </c>
      <c r="L338" s="24" t="s">
        <v>41</v>
      </c>
      <c r="M338" s="3">
        <v>0.33605824259200001</v>
      </c>
      <c r="N338" s="24" t="s">
        <v>41</v>
      </c>
      <c r="O338" s="24" t="s">
        <v>41</v>
      </c>
      <c r="P338" s="25" t="s">
        <v>41</v>
      </c>
      <c r="Q338" s="24" t="s">
        <v>41</v>
      </c>
      <c r="R338" s="3">
        <v>1.862878763596</v>
      </c>
      <c r="S338" s="24" t="s">
        <v>41</v>
      </c>
      <c r="T338" s="24" t="s">
        <v>41</v>
      </c>
      <c r="U338" s="25" t="s">
        <v>41</v>
      </c>
      <c r="V338" s="24" t="s">
        <v>41</v>
      </c>
      <c r="W338" s="3">
        <v>2.1989370061880003</v>
      </c>
      <c r="X338" s="24" t="s">
        <v>41</v>
      </c>
      <c r="Y338" s="24" t="s">
        <v>41</v>
      </c>
      <c r="Z338" s="25" t="s">
        <v>41</v>
      </c>
      <c r="AA338" s="26" t="s">
        <v>41</v>
      </c>
    </row>
    <row r="339" spans="1:27">
      <c r="A339" s="22" t="s">
        <v>977</v>
      </c>
      <c r="B339" s="22" t="s">
        <v>975</v>
      </c>
      <c r="C339" s="22" t="s">
        <v>976</v>
      </c>
      <c r="D339" s="22" t="s">
        <v>726</v>
      </c>
      <c r="E339" s="22" t="s">
        <v>977</v>
      </c>
      <c r="F339" s="23">
        <f t="shared" si="8"/>
        <v>45.670660960440003</v>
      </c>
      <c r="G339" s="3">
        <v>14.659645832915</v>
      </c>
      <c r="H339" s="3">
        <v>31.011015127525003</v>
      </c>
      <c r="I339" s="3">
        <v>-18.959377556129002</v>
      </c>
      <c r="J339" s="3">
        <v>28.685188992960629</v>
      </c>
      <c r="K339" s="25">
        <v>0.37941200000000003</v>
      </c>
      <c r="L339" s="24">
        <v>13.253273422776001</v>
      </c>
      <c r="M339" s="3">
        <v>1.406372410138</v>
      </c>
      <c r="N339" s="24" t="s">
        <v>41</v>
      </c>
      <c r="O339" s="24" t="s">
        <v>41</v>
      </c>
      <c r="P339" s="25" t="s">
        <v>41</v>
      </c>
      <c r="Q339" s="24">
        <v>25.780594207327002</v>
      </c>
      <c r="R339" s="3">
        <v>5.2304209201980001</v>
      </c>
      <c r="S339" s="24" t="s">
        <v>41</v>
      </c>
      <c r="T339" s="24" t="s">
        <v>41</v>
      </c>
      <c r="U339" s="25" t="s">
        <v>41</v>
      </c>
      <c r="V339" s="24">
        <v>39.033867630103003</v>
      </c>
      <c r="W339" s="3">
        <v>6.6367933303360003</v>
      </c>
      <c r="X339" s="24" t="s">
        <v>41</v>
      </c>
      <c r="Y339" s="24" t="s">
        <v>41</v>
      </c>
      <c r="Z339" s="25" t="s">
        <v>41</v>
      </c>
      <c r="AA339" s="26" t="s">
        <v>41</v>
      </c>
    </row>
    <row r="340" spans="1:27">
      <c r="A340" s="22" t="s">
        <v>185</v>
      </c>
      <c r="B340" s="22" t="s">
        <v>183</v>
      </c>
      <c r="C340" s="22" t="s">
        <v>184</v>
      </c>
      <c r="D340" s="22" t="s">
        <v>39</v>
      </c>
      <c r="E340" s="22" t="s">
        <v>185</v>
      </c>
      <c r="F340" s="23">
        <f t="shared" si="8"/>
        <v>2.14953158912</v>
      </c>
      <c r="G340" s="3">
        <v>0</v>
      </c>
      <c r="H340" s="3">
        <v>2.14953158912</v>
      </c>
      <c r="I340" s="3">
        <v>-19.970635324564</v>
      </c>
      <c r="J340" s="3">
        <v>1.9883167199360001</v>
      </c>
      <c r="K340" s="25">
        <v>0.5</v>
      </c>
      <c r="L340" s="24" t="s">
        <v>41</v>
      </c>
      <c r="M340" s="3" t="s">
        <v>41</v>
      </c>
      <c r="N340" s="24" t="s">
        <v>41</v>
      </c>
      <c r="O340" s="24" t="s">
        <v>41</v>
      </c>
      <c r="P340" s="25" t="s">
        <v>41</v>
      </c>
      <c r="Q340" s="24" t="s">
        <v>41</v>
      </c>
      <c r="R340" s="3">
        <v>2.14953158912</v>
      </c>
      <c r="S340" s="24" t="s">
        <v>41</v>
      </c>
      <c r="T340" s="24" t="s">
        <v>41</v>
      </c>
      <c r="U340" s="25" t="s">
        <v>41</v>
      </c>
      <c r="V340" s="24" t="s">
        <v>41</v>
      </c>
      <c r="W340" s="3">
        <v>2.14953158912</v>
      </c>
      <c r="X340" s="24" t="s">
        <v>41</v>
      </c>
      <c r="Y340" s="24" t="s">
        <v>41</v>
      </c>
      <c r="Z340" s="25" t="s">
        <v>41</v>
      </c>
      <c r="AA340" s="26">
        <v>-7.8400710674000007E-2</v>
      </c>
    </row>
    <row r="341" spans="1:27">
      <c r="A341" s="22" t="s">
        <v>971</v>
      </c>
      <c r="B341" s="22" t="s">
        <v>969</v>
      </c>
      <c r="C341" s="22" t="s">
        <v>970</v>
      </c>
      <c r="D341" s="22" t="s">
        <v>726</v>
      </c>
      <c r="E341" s="22" t="s">
        <v>971</v>
      </c>
      <c r="F341" s="23">
        <f t="shared" si="8"/>
        <v>44.576464444896004</v>
      </c>
      <c r="G341" s="3">
        <v>14.187913320934999</v>
      </c>
      <c r="H341" s="3">
        <v>30.388551123961001</v>
      </c>
      <c r="I341" s="3">
        <v>13.997304728267999</v>
      </c>
      <c r="J341" s="3">
        <v>28.109409789663928</v>
      </c>
      <c r="K341" s="25">
        <v>0</v>
      </c>
      <c r="L341" s="24">
        <v>12.974218887632999</v>
      </c>
      <c r="M341" s="3">
        <v>1.2136944333019999</v>
      </c>
      <c r="N341" s="24" t="s">
        <v>41</v>
      </c>
      <c r="O341" s="24" t="s">
        <v>41</v>
      </c>
      <c r="P341" s="25" t="s">
        <v>41</v>
      </c>
      <c r="Q341" s="24">
        <v>26.487888375967</v>
      </c>
      <c r="R341" s="3">
        <v>3.9006627479949998</v>
      </c>
      <c r="S341" s="24" t="s">
        <v>41</v>
      </c>
      <c r="T341" s="24" t="s">
        <v>41</v>
      </c>
      <c r="U341" s="25" t="s">
        <v>41</v>
      </c>
      <c r="V341" s="24">
        <v>39.462107263599997</v>
      </c>
      <c r="W341" s="3">
        <v>5.1143571812969997</v>
      </c>
      <c r="X341" s="24" t="s">
        <v>41</v>
      </c>
      <c r="Y341" s="24" t="s">
        <v>41</v>
      </c>
      <c r="Z341" s="25" t="s">
        <v>41</v>
      </c>
      <c r="AA341" s="26" t="s">
        <v>41</v>
      </c>
    </row>
    <row r="342" spans="1:27">
      <c r="A342" s="22" t="s">
        <v>1055</v>
      </c>
      <c r="B342" s="22" t="s">
        <v>1053</v>
      </c>
      <c r="C342" s="22" t="s">
        <v>1054</v>
      </c>
      <c r="D342" s="22" t="s">
        <v>39</v>
      </c>
      <c r="E342" s="22" t="s">
        <v>1055</v>
      </c>
      <c r="F342" s="23">
        <f t="shared" si="8"/>
        <v>2.9391681157809999</v>
      </c>
      <c r="G342" s="3">
        <v>0.71606046293799996</v>
      </c>
      <c r="H342" s="3">
        <v>2.2231076528429998</v>
      </c>
      <c r="I342" s="3">
        <v>-2.2380664513649999</v>
      </c>
      <c r="J342" s="3">
        <v>2.0563745788797752</v>
      </c>
      <c r="K342" s="25">
        <v>0.5</v>
      </c>
      <c r="L342" s="24" t="s">
        <v>41</v>
      </c>
      <c r="M342" s="3">
        <v>0.71606046293799996</v>
      </c>
      <c r="N342" s="24" t="s">
        <v>41</v>
      </c>
      <c r="O342" s="24" t="s">
        <v>41</v>
      </c>
      <c r="P342" s="25" t="s">
        <v>41</v>
      </c>
      <c r="Q342" s="24" t="s">
        <v>41</v>
      </c>
      <c r="R342" s="3">
        <v>2.2231076528429998</v>
      </c>
      <c r="S342" s="24" t="s">
        <v>41</v>
      </c>
      <c r="T342" s="24" t="s">
        <v>41</v>
      </c>
      <c r="U342" s="25" t="s">
        <v>41</v>
      </c>
      <c r="V342" s="24" t="s">
        <v>41</v>
      </c>
      <c r="W342" s="3">
        <v>2.9391681157809999</v>
      </c>
      <c r="X342" s="24" t="s">
        <v>41</v>
      </c>
      <c r="Y342" s="24" t="s">
        <v>41</v>
      </c>
      <c r="Z342" s="25" t="s">
        <v>41</v>
      </c>
      <c r="AA342" s="26" t="s">
        <v>41</v>
      </c>
    </row>
    <row r="343" spans="1:27">
      <c r="A343" s="22" t="s">
        <v>657</v>
      </c>
      <c r="B343" s="22" t="s">
        <v>655</v>
      </c>
      <c r="C343" s="22" t="s">
        <v>656</v>
      </c>
      <c r="D343" s="22" t="s">
        <v>626</v>
      </c>
      <c r="E343" s="22" t="s">
        <v>657</v>
      </c>
      <c r="F343" s="23">
        <f t="shared" si="8"/>
        <v>158.10480406105401</v>
      </c>
      <c r="G343" s="3">
        <v>53.958157431031999</v>
      </c>
      <c r="H343" s="3">
        <v>104.146646630022</v>
      </c>
      <c r="I343" s="3">
        <v>-5.7052380841129997</v>
      </c>
      <c r="J343" s="3">
        <v>96.335648132770359</v>
      </c>
      <c r="K343" s="25">
        <v>5.1936000000000003E-2</v>
      </c>
      <c r="L343" s="24">
        <v>41.288778559348003</v>
      </c>
      <c r="M343" s="3">
        <v>12.669378871684</v>
      </c>
      <c r="N343" s="24" t="s">
        <v>41</v>
      </c>
      <c r="O343" s="24" t="s">
        <v>41</v>
      </c>
      <c r="P343" s="25" t="s">
        <v>41</v>
      </c>
      <c r="Q343" s="24">
        <v>73.354085641360996</v>
      </c>
      <c r="R343" s="3">
        <v>30.792560988660998</v>
      </c>
      <c r="S343" s="24" t="s">
        <v>41</v>
      </c>
      <c r="T343" s="24" t="s">
        <v>41</v>
      </c>
      <c r="U343" s="25" t="s">
        <v>41</v>
      </c>
      <c r="V343" s="24">
        <v>114.642864200709</v>
      </c>
      <c r="W343" s="3">
        <v>43.461939860344998</v>
      </c>
      <c r="X343" s="24" t="s">
        <v>41</v>
      </c>
      <c r="Y343" s="24" t="s">
        <v>41</v>
      </c>
      <c r="Z343" s="25" t="s">
        <v>41</v>
      </c>
      <c r="AA343" s="26" t="s">
        <v>41</v>
      </c>
    </row>
    <row r="344" spans="1:27">
      <c r="A344" s="22" t="s">
        <v>556</v>
      </c>
      <c r="B344" s="22" t="s">
        <v>554</v>
      </c>
      <c r="C344" s="22" t="s">
        <v>555</v>
      </c>
      <c r="D344" s="22" t="s">
        <v>531</v>
      </c>
      <c r="E344" s="22" t="s">
        <v>556</v>
      </c>
      <c r="F344" s="23">
        <f t="shared" si="8"/>
        <v>49.286124742157995</v>
      </c>
      <c r="G344" s="3">
        <v>15.276405367039001</v>
      </c>
      <c r="H344" s="3">
        <v>34.009719375118998</v>
      </c>
      <c r="I344" s="3">
        <v>-34.987985112269996</v>
      </c>
      <c r="J344" s="3">
        <v>31.458990421985078</v>
      </c>
      <c r="K344" s="25">
        <v>0.5</v>
      </c>
      <c r="L344" s="24">
        <v>13.962312231342999</v>
      </c>
      <c r="M344" s="3">
        <v>1.3140931356959999</v>
      </c>
      <c r="N344" s="24" t="s">
        <v>41</v>
      </c>
      <c r="O344" s="24" t="s">
        <v>41</v>
      </c>
      <c r="P344" s="25" t="s">
        <v>41</v>
      </c>
      <c r="Q344" s="24">
        <v>28.180611376600002</v>
      </c>
      <c r="R344" s="3">
        <v>5.8291079985189995</v>
      </c>
      <c r="S344" s="24" t="s">
        <v>41</v>
      </c>
      <c r="T344" s="24" t="s">
        <v>41</v>
      </c>
      <c r="U344" s="25" t="s">
        <v>41</v>
      </c>
      <c r="V344" s="24">
        <v>42.142923607943004</v>
      </c>
      <c r="W344" s="3">
        <v>7.1432011342149995</v>
      </c>
      <c r="X344" s="24" t="s">
        <v>41</v>
      </c>
      <c r="Y344" s="24" t="s">
        <v>41</v>
      </c>
      <c r="Z344" s="25" t="s">
        <v>41</v>
      </c>
      <c r="AA344" s="26" t="s">
        <v>41</v>
      </c>
    </row>
    <row r="345" spans="1:27">
      <c r="A345" s="22" t="s">
        <v>191</v>
      </c>
      <c r="B345" s="22" t="s">
        <v>189</v>
      </c>
      <c r="C345" s="22" t="s">
        <v>190</v>
      </c>
      <c r="D345" s="22" t="s">
        <v>39</v>
      </c>
      <c r="E345" s="22" t="s">
        <v>191</v>
      </c>
      <c r="F345" s="23">
        <f t="shared" si="8"/>
        <v>2.4192497063159997</v>
      </c>
      <c r="G345" s="3">
        <v>0.20160925528099999</v>
      </c>
      <c r="H345" s="3">
        <v>2.2176404510349998</v>
      </c>
      <c r="I345" s="3">
        <v>-17.348655595293</v>
      </c>
      <c r="J345" s="3">
        <v>2.0513174172073749</v>
      </c>
      <c r="K345" s="25">
        <v>0.5</v>
      </c>
      <c r="L345" s="24" t="s">
        <v>41</v>
      </c>
      <c r="M345" s="3">
        <v>0.20160925528099999</v>
      </c>
      <c r="N345" s="24" t="s">
        <v>41</v>
      </c>
      <c r="O345" s="24" t="s">
        <v>41</v>
      </c>
      <c r="P345" s="25" t="s">
        <v>41</v>
      </c>
      <c r="Q345" s="24" t="s">
        <v>41</v>
      </c>
      <c r="R345" s="3">
        <v>2.2176404510349998</v>
      </c>
      <c r="S345" s="24" t="s">
        <v>41</v>
      </c>
      <c r="T345" s="24" t="s">
        <v>41</v>
      </c>
      <c r="U345" s="25" t="s">
        <v>41</v>
      </c>
      <c r="V345" s="24" t="s">
        <v>41</v>
      </c>
      <c r="W345" s="3">
        <v>2.4192497063159997</v>
      </c>
      <c r="X345" s="24" t="s">
        <v>41</v>
      </c>
      <c r="Y345" s="24" t="s">
        <v>41</v>
      </c>
      <c r="Z345" s="25" t="s">
        <v>41</v>
      </c>
      <c r="AA345" s="26" t="s">
        <v>41</v>
      </c>
    </row>
    <row r="346" spans="1:27">
      <c r="A346" s="22" t="s">
        <v>522</v>
      </c>
      <c r="B346" s="22" t="s">
        <v>520</v>
      </c>
      <c r="C346" s="22" t="s">
        <v>521</v>
      </c>
      <c r="D346" s="22" t="s">
        <v>512</v>
      </c>
      <c r="E346" s="22" t="s">
        <v>522</v>
      </c>
      <c r="F346" s="23">
        <f t="shared" si="8"/>
        <v>25.414989808214003</v>
      </c>
      <c r="G346" s="3">
        <v>10.897790573813001</v>
      </c>
      <c r="H346" s="3">
        <v>14.517199234401001</v>
      </c>
      <c r="I346" s="3">
        <v>10.687827027082999</v>
      </c>
      <c r="J346" s="3">
        <v>13.428409291820927</v>
      </c>
      <c r="K346" s="25">
        <v>0</v>
      </c>
      <c r="L346" s="24" t="s">
        <v>41</v>
      </c>
      <c r="M346" s="3" t="s">
        <v>41</v>
      </c>
      <c r="N346" s="24">
        <v>10.897790573813001</v>
      </c>
      <c r="O346" s="24" t="s">
        <v>41</v>
      </c>
      <c r="P346" s="25" t="s">
        <v>41</v>
      </c>
      <c r="Q346" s="24" t="s">
        <v>41</v>
      </c>
      <c r="R346" s="3" t="s">
        <v>41</v>
      </c>
      <c r="S346" s="24">
        <v>14.517199234401001</v>
      </c>
      <c r="T346" s="24" t="s">
        <v>41</v>
      </c>
      <c r="U346" s="25" t="s">
        <v>41</v>
      </c>
      <c r="V346" s="24" t="s">
        <v>41</v>
      </c>
      <c r="W346" s="3" t="s">
        <v>41</v>
      </c>
      <c r="X346" s="24">
        <v>25.414989808214003</v>
      </c>
      <c r="Y346" s="24" t="s">
        <v>41</v>
      </c>
      <c r="Z346" s="25" t="s">
        <v>41</v>
      </c>
      <c r="AA346" s="26" t="s">
        <v>41</v>
      </c>
    </row>
    <row r="347" spans="1:27">
      <c r="A347" s="22" t="s">
        <v>56</v>
      </c>
      <c r="B347" s="22" t="s">
        <v>54</v>
      </c>
      <c r="C347" s="22" t="s">
        <v>55</v>
      </c>
      <c r="D347" s="22" t="s">
        <v>39</v>
      </c>
      <c r="E347" s="22" t="s">
        <v>56</v>
      </c>
      <c r="F347" s="23">
        <f t="shared" si="8"/>
        <v>1.701156226358</v>
      </c>
      <c r="G347" s="3">
        <v>0.25153282710899999</v>
      </c>
      <c r="H347" s="3">
        <v>1.449623399249</v>
      </c>
      <c r="I347" s="3">
        <v>-14.317151813774</v>
      </c>
      <c r="J347" s="3">
        <v>1.3409016443053252</v>
      </c>
      <c r="K347" s="25">
        <v>0.5</v>
      </c>
      <c r="L347" s="24" t="s">
        <v>41</v>
      </c>
      <c r="M347" s="3">
        <v>0.25153282710899999</v>
      </c>
      <c r="N347" s="24" t="s">
        <v>41</v>
      </c>
      <c r="O347" s="24" t="s">
        <v>41</v>
      </c>
      <c r="P347" s="25" t="s">
        <v>41</v>
      </c>
      <c r="Q347" s="24" t="s">
        <v>41</v>
      </c>
      <c r="R347" s="3">
        <v>1.449623399249</v>
      </c>
      <c r="S347" s="24" t="s">
        <v>41</v>
      </c>
      <c r="T347" s="24" t="s">
        <v>41</v>
      </c>
      <c r="U347" s="25" t="s">
        <v>41</v>
      </c>
      <c r="V347" s="24" t="s">
        <v>41</v>
      </c>
      <c r="W347" s="3">
        <v>1.701156226358</v>
      </c>
      <c r="X347" s="24" t="s">
        <v>41</v>
      </c>
      <c r="Y347" s="24" t="s">
        <v>41</v>
      </c>
      <c r="Z347" s="25" t="s">
        <v>41</v>
      </c>
      <c r="AA347" s="26" t="s">
        <v>41</v>
      </c>
    </row>
    <row r="348" spans="1:27">
      <c r="A348" s="22" t="s">
        <v>374</v>
      </c>
      <c r="B348" s="22" t="s">
        <v>372</v>
      </c>
      <c r="C348" s="22" t="s">
        <v>373</v>
      </c>
      <c r="D348" s="22" t="s">
        <v>39</v>
      </c>
      <c r="E348" s="22" t="s">
        <v>374</v>
      </c>
      <c r="F348" s="23">
        <f t="shared" si="8"/>
        <v>2.7260271492600001</v>
      </c>
      <c r="G348" s="3">
        <v>0.51271701845899997</v>
      </c>
      <c r="H348" s="3">
        <v>2.2133101308010001</v>
      </c>
      <c r="I348" s="3">
        <v>-19.615005640193999</v>
      </c>
      <c r="J348" s="3">
        <v>2.0473118709909253</v>
      </c>
      <c r="K348" s="25">
        <v>0.5</v>
      </c>
      <c r="L348" s="24" t="s">
        <v>41</v>
      </c>
      <c r="M348" s="3">
        <v>0.51271701845899997</v>
      </c>
      <c r="N348" s="24" t="s">
        <v>41</v>
      </c>
      <c r="O348" s="24" t="s">
        <v>41</v>
      </c>
      <c r="P348" s="25" t="s">
        <v>41</v>
      </c>
      <c r="Q348" s="24" t="s">
        <v>41</v>
      </c>
      <c r="R348" s="3">
        <v>2.2133101308010001</v>
      </c>
      <c r="S348" s="24" t="s">
        <v>41</v>
      </c>
      <c r="T348" s="24" t="s">
        <v>41</v>
      </c>
      <c r="U348" s="25" t="s">
        <v>41</v>
      </c>
      <c r="V348" s="24" t="s">
        <v>41</v>
      </c>
      <c r="W348" s="3">
        <v>2.7260271492600001</v>
      </c>
      <c r="X348" s="24" t="s">
        <v>41</v>
      </c>
      <c r="Y348" s="24" t="s">
        <v>41</v>
      </c>
      <c r="Z348" s="25" t="s">
        <v>41</v>
      </c>
      <c r="AA348" s="26" t="s">
        <v>41</v>
      </c>
    </row>
    <row r="349" spans="1:27">
      <c r="A349" s="22" t="s">
        <v>623</v>
      </c>
      <c r="B349" s="22" t="s">
        <v>621</v>
      </c>
      <c r="C349" s="22" t="s">
        <v>622</v>
      </c>
      <c r="D349" s="22" t="s">
        <v>531</v>
      </c>
      <c r="E349" s="22" t="s">
        <v>623</v>
      </c>
      <c r="F349" s="23">
        <f t="shared" si="8"/>
        <v>97.931248309224003</v>
      </c>
      <c r="G349" s="3">
        <v>30.566875262248999</v>
      </c>
      <c r="H349" s="3">
        <v>67.364373046975004</v>
      </c>
      <c r="I349" s="3">
        <v>13.043435406358</v>
      </c>
      <c r="J349" s="3">
        <v>62.31204506845188</v>
      </c>
      <c r="K349" s="25">
        <v>0</v>
      </c>
      <c r="L349" s="24">
        <v>28.146146529323001</v>
      </c>
      <c r="M349" s="3">
        <v>2.4207287329259999</v>
      </c>
      <c r="N349" s="24" t="s">
        <v>41</v>
      </c>
      <c r="O349" s="24" t="s">
        <v>41</v>
      </c>
      <c r="P349" s="25" t="s">
        <v>41</v>
      </c>
      <c r="Q349" s="24">
        <v>57.945323749647002</v>
      </c>
      <c r="R349" s="3">
        <v>9.4190492973280016</v>
      </c>
      <c r="S349" s="24" t="s">
        <v>41</v>
      </c>
      <c r="T349" s="24" t="s">
        <v>41</v>
      </c>
      <c r="U349" s="25" t="s">
        <v>41</v>
      </c>
      <c r="V349" s="24">
        <v>86.091470278970007</v>
      </c>
      <c r="W349" s="3">
        <v>11.839778030254001</v>
      </c>
      <c r="X349" s="24" t="s">
        <v>41</v>
      </c>
      <c r="Y349" s="24" t="s">
        <v>41</v>
      </c>
      <c r="Z349" s="25" t="s">
        <v>41</v>
      </c>
      <c r="AA349" s="26" t="s">
        <v>41</v>
      </c>
    </row>
    <row r="350" spans="1:27">
      <c r="A350" s="22" t="s">
        <v>14</v>
      </c>
      <c r="B350" s="22" t="s">
        <v>607</v>
      </c>
      <c r="C350" s="22" t="s">
        <v>13</v>
      </c>
      <c r="D350" s="22" t="s">
        <v>531</v>
      </c>
      <c r="E350" s="22" t="s">
        <v>14</v>
      </c>
      <c r="F350" s="23">
        <f t="shared" si="8"/>
        <v>103.57426788727699</v>
      </c>
      <c r="G350" s="3">
        <v>33.756658400086998</v>
      </c>
      <c r="H350" s="3">
        <v>69.817609487189998</v>
      </c>
      <c r="I350" s="3">
        <v>34.673781712328001</v>
      </c>
      <c r="J350" s="3">
        <v>64.581288775650748</v>
      </c>
      <c r="K350" s="25">
        <v>0</v>
      </c>
      <c r="L350" s="24">
        <v>30.791642194217999</v>
      </c>
      <c r="M350" s="3">
        <v>2.9650162058689999</v>
      </c>
      <c r="N350" s="24" t="s">
        <v>41</v>
      </c>
      <c r="O350" s="24" t="s">
        <v>41</v>
      </c>
      <c r="P350" s="25" t="s">
        <v>41</v>
      </c>
      <c r="Q350" s="24">
        <v>60.19203416317</v>
      </c>
      <c r="R350" s="3">
        <v>9.6255753240199997</v>
      </c>
      <c r="S350" s="24" t="s">
        <v>41</v>
      </c>
      <c r="T350" s="24" t="s">
        <v>41</v>
      </c>
      <c r="U350" s="25" t="s">
        <v>41</v>
      </c>
      <c r="V350" s="24">
        <v>90.983676357387992</v>
      </c>
      <c r="W350" s="3">
        <v>12.590591529889</v>
      </c>
      <c r="X350" s="24" t="s">
        <v>41</v>
      </c>
      <c r="Y350" s="24" t="s">
        <v>41</v>
      </c>
      <c r="Z350" s="25" t="s">
        <v>41</v>
      </c>
      <c r="AA350" s="26" t="s">
        <v>41</v>
      </c>
    </row>
    <row r="351" spans="1:27">
      <c r="A351" s="22" t="s">
        <v>723</v>
      </c>
      <c r="B351" s="22" t="s">
        <v>721</v>
      </c>
      <c r="C351" s="22" t="s">
        <v>722</v>
      </c>
      <c r="D351" s="22" t="s">
        <v>626</v>
      </c>
      <c r="E351" s="22" t="s">
        <v>723</v>
      </c>
      <c r="F351" s="23">
        <f t="shared" si="8"/>
        <v>98.97915617820999</v>
      </c>
      <c r="G351" s="3">
        <v>33.462636202006998</v>
      </c>
      <c r="H351" s="3">
        <v>65.516519976203</v>
      </c>
      <c r="I351" s="3">
        <v>44.636517864510999</v>
      </c>
      <c r="J351" s="3">
        <v>60.602780977987784</v>
      </c>
      <c r="K351" s="25">
        <v>0</v>
      </c>
      <c r="L351" s="24">
        <v>28.669656262173</v>
      </c>
      <c r="M351" s="3">
        <v>4.7929799398339998</v>
      </c>
      <c r="N351" s="24" t="s">
        <v>41</v>
      </c>
      <c r="O351" s="24" t="s">
        <v>41</v>
      </c>
      <c r="P351" s="25" t="s">
        <v>41</v>
      </c>
      <c r="Q351" s="24">
        <v>51.749324687308999</v>
      </c>
      <c r="R351" s="3">
        <v>13.767195288895</v>
      </c>
      <c r="S351" s="24" t="s">
        <v>41</v>
      </c>
      <c r="T351" s="24" t="s">
        <v>41</v>
      </c>
      <c r="U351" s="25" t="s">
        <v>41</v>
      </c>
      <c r="V351" s="24">
        <v>80.418980949482005</v>
      </c>
      <c r="W351" s="3">
        <v>18.560175228729001</v>
      </c>
      <c r="X351" s="24" t="s">
        <v>41</v>
      </c>
      <c r="Y351" s="24" t="s">
        <v>41</v>
      </c>
      <c r="Z351" s="25" t="s">
        <v>41</v>
      </c>
      <c r="AA351" s="26" t="s">
        <v>41</v>
      </c>
    </row>
    <row r="352" spans="1:27">
      <c r="A352" s="22" t="s">
        <v>660</v>
      </c>
      <c r="B352" s="22" t="s">
        <v>658</v>
      </c>
      <c r="C352" s="22" t="s">
        <v>659</v>
      </c>
      <c r="D352" s="22" t="s">
        <v>626</v>
      </c>
      <c r="E352" s="22" t="s">
        <v>660</v>
      </c>
      <c r="F352" s="23">
        <f t="shared" si="8"/>
        <v>106.03694041500302</v>
      </c>
      <c r="G352" s="3">
        <v>37.013873989816005</v>
      </c>
      <c r="H352" s="3">
        <v>69.023066425187011</v>
      </c>
      <c r="I352" s="3">
        <v>34.538346931146002</v>
      </c>
      <c r="J352" s="3">
        <v>63.846336443297979</v>
      </c>
      <c r="K352" s="25">
        <v>0</v>
      </c>
      <c r="L352" s="24">
        <v>27.560786809829001</v>
      </c>
      <c r="M352" s="3">
        <v>9.4530871799869995</v>
      </c>
      <c r="N352" s="24" t="s">
        <v>41</v>
      </c>
      <c r="O352" s="24" t="s">
        <v>41</v>
      </c>
      <c r="P352" s="25" t="s">
        <v>41</v>
      </c>
      <c r="Q352" s="24">
        <v>44.766038465511002</v>
      </c>
      <c r="R352" s="3">
        <v>24.257027959676002</v>
      </c>
      <c r="S352" s="24" t="s">
        <v>41</v>
      </c>
      <c r="T352" s="24" t="s">
        <v>41</v>
      </c>
      <c r="U352" s="25" t="s">
        <v>41</v>
      </c>
      <c r="V352" s="24">
        <v>72.326825275339999</v>
      </c>
      <c r="W352" s="3">
        <v>33.710115139663003</v>
      </c>
      <c r="X352" s="24" t="s">
        <v>41</v>
      </c>
      <c r="Y352" s="24" t="s">
        <v>41</v>
      </c>
      <c r="Z352" s="25" t="s">
        <v>41</v>
      </c>
      <c r="AA352" s="26" t="s">
        <v>41</v>
      </c>
    </row>
    <row r="353" spans="1:27">
      <c r="A353" s="22" t="s">
        <v>965</v>
      </c>
      <c r="B353" s="22" t="s">
        <v>963</v>
      </c>
      <c r="C353" s="22" t="s">
        <v>964</v>
      </c>
      <c r="D353" s="22" t="s">
        <v>726</v>
      </c>
      <c r="E353" s="22" t="s">
        <v>965</v>
      </c>
      <c r="F353" s="23">
        <f t="shared" si="8"/>
        <v>39.517439109477003</v>
      </c>
      <c r="G353" s="3">
        <v>10.259171326532</v>
      </c>
      <c r="H353" s="3">
        <v>29.258267782945001</v>
      </c>
      <c r="I353" s="3">
        <v>-16.228129590127001</v>
      </c>
      <c r="J353" s="3">
        <v>27.063897699224125</v>
      </c>
      <c r="K353" s="25">
        <v>0.356769</v>
      </c>
      <c r="L353" s="24">
        <v>9.713004138214</v>
      </c>
      <c r="M353" s="3">
        <v>0.54616718831899991</v>
      </c>
      <c r="N353" s="24" t="s">
        <v>41</v>
      </c>
      <c r="O353" s="24" t="s">
        <v>41</v>
      </c>
      <c r="P353" s="25" t="s">
        <v>41</v>
      </c>
      <c r="Q353" s="24">
        <v>24.187168204605999</v>
      </c>
      <c r="R353" s="3">
        <v>5.071099578339</v>
      </c>
      <c r="S353" s="24" t="s">
        <v>41</v>
      </c>
      <c r="T353" s="24" t="s">
        <v>41</v>
      </c>
      <c r="U353" s="25" t="s">
        <v>41</v>
      </c>
      <c r="V353" s="24">
        <v>33.900172342819999</v>
      </c>
      <c r="W353" s="3">
        <v>5.6172667666580001</v>
      </c>
      <c r="X353" s="24" t="s">
        <v>41</v>
      </c>
      <c r="Y353" s="24" t="s">
        <v>41</v>
      </c>
      <c r="Z353" s="25" t="s">
        <v>41</v>
      </c>
      <c r="AA353" s="26" t="s">
        <v>41</v>
      </c>
    </row>
    <row r="354" spans="1:27">
      <c r="A354" s="22" t="s">
        <v>488</v>
      </c>
      <c r="B354" s="22" t="s">
        <v>486</v>
      </c>
      <c r="C354" s="22" t="s">
        <v>487</v>
      </c>
      <c r="D354" s="22" t="s">
        <v>39</v>
      </c>
      <c r="E354" s="22" t="s">
        <v>488</v>
      </c>
      <c r="F354" s="23">
        <f t="shared" si="8"/>
        <v>4.012595344088</v>
      </c>
      <c r="G354" s="3">
        <v>0.79367535847699999</v>
      </c>
      <c r="H354" s="3">
        <v>3.218919985611</v>
      </c>
      <c r="I354" s="3">
        <v>-21.658850150481999</v>
      </c>
      <c r="J354" s="3">
        <v>2.9775009866901754</v>
      </c>
      <c r="K354" s="25">
        <v>0.5</v>
      </c>
      <c r="L354" s="24" t="s">
        <v>41</v>
      </c>
      <c r="M354" s="3">
        <v>0.79367535847699999</v>
      </c>
      <c r="N354" s="24" t="s">
        <v>41</v>
      </c>
      <c r="O354" s="24" t="s">
        <v>41</v>
      </c>
      <c r="P354" s="25" t="s">
        <v>41</v>
      </c>
      <c r="Q354" s="24" t="s">
        <v>41</v>
      </c>
      <c r="R354" s="3">
        <v>3.218919985611</v>
      </c>
      <c r="S354" s="24" t="s">
        <v>41</v>
      </c>
      <c r="T354" s="24" t="s">
        <v>41</v>
      </c>
      <c r="U354" s="25" t="s">
        <v>41</v>
      </c>
      <c r="V354" s="24" t="s">
        <v>41</v>
      </c>
      <c r="W354" s="3">
        <v>4.012595344088</v>
      </c>
      <c r="X354" s="24" t="s">
        <v>41</v>
      </c>
      <c r="Y354" s="24" t="s">
        <v>41</v>
      </c>
      <c r="Z354" s="25" t="s">
        <v>41</v>
      </c>
      <c r="AA354" s="26" t="s">
        <v>41</v>
      </c>
    </row>
    <row r="355" spans="1:27">
      <c r="A355" s="22" t="s">
        <v>761</v>
      </c>
      <c r="B355" s="22" t="s">
        <v>759</v>
      </c>
      <c r="C355" s="22" t="s">
        <v>760</v>
      </c>
      <c r="D355" s="22" t="s">
        <v>730</v>
      </c>
      <c r="E355" s="22" t="s">
        <v>761</v>
      </c>
      <c r="F355" s="23">
        <f t="shared" si="8"/>
        <v>80.245863406962002</v>
      </c>
      <c r="G355" s="3">
        <v>20.388670907386999</v>
      </c>
      <c r="H355" s="3">
        <v>59.857192499575</v>
      </c>
      <c r="I355" s="3">
        <v>37.774489456520996</v>
      </c>
      <c r="J355" s="3">
        <v>55.367903062106876</v>
      </c>
      <c r="K355" s="25">
        <v>0</v>
      </c>
      <c r="L355" s="24">
        <v>18.236172624425002</v>
      </c>
      <c r="M355" s="3" t="s">
        <v>41</v>
      </c>
      <c r="N355" s="24">
        <v>2.1524982829620001</v>
      </c>
      <c r="O355" s="24" t="s">
        <v>41</v>
      </c>
      <c r="P355" s="25" t="s">
        <v>41</v>
      </c>
      <c r="Q355" s="24">
        <v>55.903961667598004</v>
      </c>
      <c r="R355" s="3" t="s">
        <v>41</v>
      </c>
      <c r="S355" s="24">
        <v>3.9532308319779998</v>
      </c>
      <c r="T355" s="24" t="s">
        <v>41</v>
      </c>
      <c r="U355" s="25" t="s">
        <v>41</v>
      </c>
      <c r="V355" s="24">
        <v>74.140134292023006</v>
      </c>
      <c r="W355" s="3" t="s">
        <v>41</v>
      </c>
      <c r="X355" s="24">
        <v>6.1057291149399999</v>
      </c>
      <c r="Y355" s="24" t="s">
        <v>41</v>
      </c>
      <c r="Z355" s="25" t="s">
        <v>41</v>
      </c>
      <c r="AA355" s="26" t="s">
        <v>41</v>
      </c>
    </row>
    <row r="356" spans="1:27">
      <c r="A356" s="22" t="s">
        <v>149</v>
      </c>
      <c r="B356" s="22" t="s">
        <v>147</v>
      </c>
      <c r="C356" s="22" t="s">
        <v>148</v>
      </c>
      <c r="D356" s="22" t="s">
        <v>39</v>
      </c>
      <c r="E356" s="22" t="s">
        <v>149</v>
      </c>
      <c r="F356" s="23">
        <f t="shared" si="8"/>
        <v>3.2165624156370001</v>
      </c>
      <c r="G356" s="3">
        <v>0.56519583865100009</v>
      </c>
      <c r="H356" s="3">
        <v>2.6513665769859998</v>
      </c>
      <c r="I356" s="3">
        <v>-22.121117086093999</v>
      </c>
      <c r="J356" s="3">
        <v>2.45251408371205</v>
      </c>
      <c r="K356" s="25">
        <v>0.5</v>
      </c>
      <c r="L356" s="24" t="s">
        <v>41</v>
      </c>
      <c r="M356" s="3">
        <v>0.56519583865100009</v>
      </c>
      <c r="N356" s="24" t="s">
        <v>41</v>
      </c>
      <c r="O356" s="24" t="s">
        <v>41</v>
      </c>
      <c r="P356" s="25" t="s">
        <v>41</v>
      </c>
      <c r="Q356" s="24" t="s">
        <v>41</v>
      </c>
      <c r="R356" s="3">
        <v>2.6513665769859998</v>
      </c>
      <c r="S356" s="24" t="s">
        <v>41</v>
      </c>
      <c r="T356" s="24" t="s">
        <v>41</v>
      </c>
      <c r="U356" s="25" t="s">
        <v>41</v>
      </c>
      <c r="V356" s="24" t="s">
        <v>41</v>
      </c>
      <c r="W356" s="3">
        <v>3.2165624156370001</v>
      </c>
      <c r="X356" s="24" t="s">
        <v>41</v>
      </c>
      <c r="Y356" s="24" t="s">
        <v>41</v>
      </c>
      <c r="Z356" s="25" t="s">
        <v>41</v>
      </c>
      <c r="AA356" s="26" t="s">
        <v>41</v>
      </c>
    </row>
    <row r="357" spans="1:27">
      <c r="A357" s="22" t="s">
        <v>437</v>
      </c>
      <c r="B357" s="22" t="s">
        <v>435</v>
      </c>
      <c r="C357" s="22" t="s">
        <v>436</v>
      </c>
      <c r="D357" s="22" t="s">
        <v>39</v>
      </c>
      <c r="E357" s="22" t="s">
        <v>437</v>
      </c>
      <c r="F357" s="23">
        <f t="shared" si="8"/>
        <v>5.0723537550769997</v>
      </c>
      <c r="G357" s="3">
        <v>1.2957276215089999</v>
      </c>
      <c r="H357" s="3">
        <v>3.776626133568</v>
      </c>
      <c r="I357" s="3">
        <v>-6.9906287690089997</v>
      </c>
      <c r="J357" s="3">
        <v>3.4933791735504003</v>
      </c>
      <c r="K357" s="25">
        <v>0.5</v>
      </c>
      <c r="L357" s="24" t="s">
        <v>41</v>
      </c>
      <c r="M357" s="3">
        <v>1.2957276215089999</v>
      </c>
      <c r="N357" s="24" t="s">
        <v>41</v>
      </c>
      <c r="O357" s="24" t="s">
        <v>41</v>
      </c>
      <c r="P357" s="25" t="s">
        <v>41</v>
      </c>
      <c r="Q357" s="24" t="s">
        <v>41</v>
      </c>
      <c r="R357" s="3">
        <v>3.776626133568</v>
      </c>
      <c r="S357" s="24" t="s">
        <v>41</v>
      </c>
      <c r="T357" s="24" t="s">
        <v>41</v>
      </c>
      <c r="U357" s="25" t="s">
        <v>41</v>
      </c>
      <c r="V357" s="24" t="s">
        <v>41</v>
      </c>
      <c r="W357" s="3">
        <v>5.0723537550769997</v>
      </c>
      <c r="X357" s="24" t="s">
        <v>41</v>
      </c>
      <c r="Y357" s="24" t="s">
        <v>41</v>
      </c>
      <c r="Z357" s="25" t="s">
        <v>41</v>
      </c>
      <c r="AA357" s="26" t="s">
        <v>41</v>
      </c>
    </row>
    <row r="358" spans="1:27">
      <c r="A358" s="22" t="s">
        <v>470</v>
      </c>
      <c r="B358" s="22" t="s">
        <v>468</v>
      </c>
      <c r="C358" s="22" t="s">
        <v>469</v>
      </c>
      <c r="D358" s="22" t="s">
        <v>39</v>
      </c>
      <c r="E358" s="22" t="s">
        <v>470</v>
      </c>
      <c r="F358" s="23">
        <f t="shared" si="8"/>
        <v>1.931113726233</v>
      </c>
      <c r="G358" s="3">
        <v>6.0909009607999998E-2</v>
      </c>
      <c r="H358" s="3">
        <v>1.870204716625</v>
      </c>
      <c r="I358" s="3">
        <v>-13.518062892593001</v>
      </c>
      <c r="J358" s="3">
        <v>1.729939362878125</v>
      </c>
      <c r="K358" s="25">
        <v>0.5</v>
      </c>
      <c r="L358" s="24" t="s">
        <v>41</v>
      </c>
      <c r="M358" s="3">
        <v>6.0909009607999998E-2</v>
      </c>
      <c r="N358" s="24" t="s">
        <v>41</v>
      </c>
      <c r="O358" s="24" t="s">
        <v>41</v>
      </c>
      <c r="P358" s="25" t="s">
        <v>41</v>
      </c>
      <c r="Q358" s="24" t="s">
        <v>41</v>
      </c>
      <c r="R358" s="3">
        <v>1.870204716625</v>
      </c>
      <c r="S358" s="24" t="s">
        <v>41</v>
      </c>
      <c r="T358" s="24" t="s">
        <v>41</v>
      </c>
      <c r="U358" s="25" t="s">
        <v>41</v>
      </c>
      <c r="V358" s="24" t="s">
        <v>41</v>
      </c>
      <c r="W358" s="3">
        <v>1.931113726233</v>
      </c>
      <c r="X358" s="24" t="s">
        <v>41</v>
      </c>
      <c r="Y358" s="24" t="s">
        <v>41</v>
      </c>
      <c r="Z358" s="25" t="s">
        <v>41</v>
      </c>
      <c r="AA358" s="26" t="s">
        <v>41</v>
      </c>
    </row>
    <row r="359" spans="1:27">
      <c r="A359" s="22" t="s">
        <v>1097</v>
      </c>
      <c r="B359" s="22" t="s">
        <v>1095</v>
      </c>
      <c r="C359" s="22" t="s">
        <v>1096</v>
      </c>
      <c r="D359" s="22" t="s">
        <v>39</v>
      </c>
      <c r="E359" s="22" t="s">
        <v>1097</v>
      </c>
      <c r="F359" s="23">
        <f t="shared" si="8"/>
        <v>3.0453184887680003</v>
      </c>
      <c r="G359" s="3">
        <v>0.28772412222000004</v>
      </c>
      <c r="H359" s="3">
        <v>2.7575943665480001</v>
      </c>
      <c r="I359" s="3">
        <v>-9.2391528813639994</v>
      </c>
      <c r="J359" s="3">
        <v>2.5507747890568999</v>
      </c>
      <c r="K359" s="25">
        <v>0.5</v>
      </c>
      <c r="L359" s="24" t="s">
        <v>41</v>
      </c>
      <c r="M359" s="3">
        <v>0.28772412222000004</v>
      </c>
      <c r="N359" s="24" t="s">
        <v>41</v>
      </c>
      <c r="O359" s="24" t="s">
        <v>41</v>
      </c>
      <c r="P359" s="25" t="s">
        <v>41</v>
      </c>
      <c r="Q359" s="24" t="s">
        <v>41</v>
      </c>
      <c r="R359" s="3">
        <v>2.7575943665480001</v>
      </c>
      <c r="S359" s="24" t="s">
        <v>41</v>
      </c>
      <c r="T359" s="24" t="s">
        <v>41</v>
      </c>
      <c r="U359" s="25" t="s">
        <v>41</v>
      </c>
      <c r="V359" s="24" t="s">
        <v>41</v>
      </c>
      <c r="W359" s="3">
        <v>3.0453184887680003</v>
      </c>
      <c r="X359" s="24" t="s">
        <v>41</v>
      </c>
      <c r="Y359" s="24" t="s">
        <v>41</v>
      </c>
      <c r="Z359" s="25" t="s">
        <v>41</v>
      </c>
      <c r="AA359" s="26" t="s">
        <v>41</v>
      </c>
    </row>
    <row r="360" spans="1:27">
      <c r="A360" s="22" t="s">
        <v>320</v>
      </c>
      <c r="B360" s="22" t="s">
        <v>318</v>
      </c>
      <c r="C360" s="22" t="s">
        <v>319</v>
      </c>
      <c r="D360" s="22" t="s">
        <v>39</v>
      </c>
      <c r="E360" s="22" t="s">
        <v>320</v>
      </c>
      <c r="F360" s="23">
        <f t="shared" si="8"/>
        <v>3.0664453176080002</v>
      </c>
      <c r="G360" s="3">
        <v>0.80605487136300003</v>
      </c>
      <c r="H360" s="3">
        <v>2.2603904462450002</v>
      </c>
      <c r="I360" s="3">
        <v>-7.4959057508170002</v>
      </c>
      <c r="J360" s="3">
        <v>2.0908611627766254</v>
      </c>
      <c r="K360" s="25">
        <v>0.5</v>
      </c>
      <c r="L360" s="24" t="s">
        <v>41</v>
      </c>
      <c r="M360" s="3">
        <v>0.80605487136300003</v>
      </c>
      <c r="N360" s="24" t="s">
        <v>41</v>
      </c>
      <c r="O360" s="24" t="s">
        <v>41</v>
      </c>
      <c r="P360" s="25" t="s">
        <v>41</v>
      </c>
      <c r="Q360" s="24" t="s">
        <v>41</v>
      </c>
      <c r="R360" s="3">
        <v>2.2603904462450002</v>
      </c>
      <c r="S360" s="24" t="s">
        <v>41</v>
      </c>
      <c r="T360" s="24" t="s">
        <v>41</v>
      </c>
      <c r="U360" s="25" t="s">
        <v>41</v>
      </c>
      <c r="V360" s="24" t="s">
        <v>41</v>
      </c>
      <c r="W360" s="3">
        <v>3.0664453176080002</v>
      </c>
      <c r="X360" s="24" t="s">
        <v>41</v>
      </c>
      <c r="Y360" s="24" t="s">
        <v>41</v>
      </c>
      <c r="Z360" s="25" t="s">
        <v>41</v>
      </c>
      <c r="AA360" s="26" t="s">
        <v>41</v>
      </c>
    </row>
    <row r="361" spans="1:27">
      <c r="A361" s="22" t="s">
        <v>152</v>
      </c>
      <c r="B361" s="22" t="s">
        <v>150</v>
      </c>
      <c r="C361" s="22" t="s">
        <v>151</v>
      </c>
      <c r="D361" s="22" t="s">
        <v>39</v>
      </c>
      <c r="E361" s="22" t="s">
        <v>152</v>
      </c>
      <c r="F361" s="23">
        <f t="shared" si="8"/>
        <v>3.276351968777</v>
      </c>
      <c r="G361" s="3">
        <v>0.55794130681700005</v>
      </c>
      <c r="H361" s="3">
        <v>2.7184106619600001</v>
      </c>
      <c r="I361" s="3">
        <v>-19.157423239307001</v>
      </c>
      <c r="J361" s="3">
        <v>2.5145298623130006</v>
      </c>
      <c r="K361" s="25">
        <v>0.5</v>
      </c>
      <c r="L361" s="24" t="s">
        <v>41</v>
      </c>
      <c r="M361" s="3">
        <v>0.55794130681700005</v>
      </c>
      <c r="N361" s="24" t="s">
        <v>41</v>
      </c>
      <c r="O361" s="24" t="s">
        <v>41</v>
      </c>
      <c r="P361" s="25" t="s">
        <v>41</v>
      </c>
      <c r="Q361" s="24" t="s">
        <v>41</v>
      </c>
      <c r="R361" s="3">
        <v>2.7184106619600001</v>
      </c>
      <c r="S361" s="24" t="s">
        <v>41</v>
      </c>
      <c r="T361" s="24" t="s">
        <v>41</v>
      </c>
      <c r="U361" s="25" t="s">
        <v>41</v>
      </c>
      <c r="V361" s="24" t="s">
        <v>41</v>
      </c>
      <c r="W361" s="3">
        <v>3.276351968777</v>
      </c>
      <c r="X361" s="24" t="s">
        <v>41</v>
      </c>
      <c r="Y361" s="24" t="s">
        <v>41</v>
      </c>
      <c r="Z361" s="25" t="s">
        <v>41</v>
      </c>
      <c r="AA361" s="26" t="s">
        <v>41</v>
      </c>
    </row>
    <row r="362" spans="1:27">
      <c r="A362" s="22" t="s">
        <v>938</v>
      </c>
      <c r="B362" s="22" t="s">
        <v>936</v>
      </c>
      <c r="C362" s="22" t="s">
        <v>937</v>
      </c>
      <c r="D362" s="22" t="s">
        <v>726</v>
      </c>
      <c r="E362" s="22" t="s">
        <v>938</v>
      </c>
      <c r="F362" s="23">
        <f t="shared" si="8"/>
        <v>20.600098891465997</v>
      </c>
      <c r="G362" s="3">
        <v>3.6963063189619998</v>
      </c>
      <c r="H362" s="3">
        <v>16.903792572503999</v>
      </c>
      <c r="I362" s="3">
        <v>-20.763844851670999</v>
      </c>
      <c r="J362" s="3">
        <v>15.6360081295662</v>
      </c>
      <c r="K362" s="25">
        <v>0.5</v>
      </c>
      <c r="L362" s="24">
        <v>4.1255064311979996</v>
      </c>
      <c r="M362" s="3">
        <v>-0.42920011223600002</v>
      </c>
      <c r="N362" s="24" t="s">
        <v>41</v>
      </c>
      <c r="O362" s="24" t="s">
        <v>41</v>
      </c>
      <c r="P362" s="25" t="s">
        <v>41</v>
      </c>
      <c r="Q362" s="24">
        <v>12.631936108053001</v>
      </c>
      <c r="R362" s="3">
        <v>4.271856464451</v>
      </c>
      <c r="S362" s="24" t="s">
        <v>41</v>
      </c>
      <c r="T362" s="24" t="s">
        <v>41</v>
      </c>
      <c r="U362" s="25" t="s">
        <v>41</v>
      </c>
      <c r="V362" s="24">
        <v>16.757442539251002</v>
      </c>
      <c r="W362" s="3">
        <v>3.8426563522150001</v>
      </c>
      <c r="X362" s="24" t="s">
        <v>41</v>
      </c>
      <c r="Y362" s="24" t="s">
        <v>41</v>
      </c>
      <c r="Z362" s="25" t="s">
        <v>41</v>
      </c>
      <c r="AA362" s="26" t="s">
        <v>41</v>
      </c>
    </row>
    <row r="363" spans="1:27">
      <c r="A363" s="22" t="s">
        <v>1058</v>
      </c>
      <c r="B363" s="22" t="s">
        <v>1056</v>
      </c>
      <c r="C363" s="22" t="s">
        <v>1057</v>
      </c>
      <c r="D363" s="22" t="s">
        <v>39</v>
      </c>
      <c r="E363" s="22" t="s">
        <v>1058</v>
      </c>
      <c r="F363" s="23">
        <f t="shared" si="8"/>
        <v>1.7622570489859999</v>
      </c>
      <c r="G363" s="3">
        <v>0.22328423793300001</v>
      </c>
      <c r="H363" s="3">
        <v>1.5389728110529999</v>
      </c>
      <c r="I363" s="3">
        <v>-2.9655833603650001</v>
      </c>
      <c r="J363" s="3">
        <v>1.4235498502240251</v>
      </c>
      <c r="K363" s="25">
        <v>0.5</v>
      </c>
      <c r="L363" s="24" t="s">
        <v>41</v>
      </c>
      <c r="M363" s="3">
        <v>0.22328423793300001</v>
      </c>
      <c r="N363" s="24" t="s">
        <v>41</v>
      </c>
      <c r="O363" s="24" t="s">
        <v>41</v>
      </c>
      <c r="P363" s="25" t="s">
        <v>41</v>
      </c>
      <c r="Q363" s="24" t="s">
        <v>41</v>
      </c>
      <c r="R363" s="3">
        <v>1.5389728110529999</v>
      </c>
      <c r="S363" s="24" t="s">
        <v>41</v>
      </c>
      <c r="T363" s="24" t="s">
        <v>41</v>
      </c>
      <c r="U363" s="25" t="s">
        <v>41</v>
      </c>
      <c r="V363" s="24" t="s">
        <v>41</v>
      </c>
      <c r="W363" s="3">
        <v>1.7622570489859999</v>
      </c>
      <c r="X363" s="24" t="s">
        <v>41</v>
      </c>
      <c r="Y363" s="24" t="s">
        <v>41</v>
      </c>
      <c r="Z363" s="25" t="s">
        <v>41</v>
      </c>
      <c r="AA363" s="26" t="s">
        <v>41</v>
      </c>
    </row>
    <row r="364" spans="1:27">
      <c r="A364" s="22" t="s">
        <v>1076</v>
      </c>
      <c r="B364" s="22" t="s">
        <v>1074</v>
      </c>
      <c r="C364" s="22" t="s">
        <v>1075</v>
      </c>
      <c r="D364" s="22" t="s">
        <v>39</v>
      </c>
      <c r="E364" s="22" t="s">
        <v>1076</v>
      </c>
      <c r="F364" s="23">
        <f t="shared" ref="F364:F389" si="9">IF(G364&lt;&gt;"",G364+H364,H364)</f>
        <v>3.4143582734390003</v>
      </c>
      <c r="G364" s="3">
        <v>0.68406343690500004</v>
      </c>
      <c r="H364" s="3">
        <v>2.7302948365340001</v>
      </c>
      <c r="I364" s="3">
        <v>-9.7796461171269993</v>
      </c>
      <c r="J364" s="3">
        <v>2.5255227237939502</v>
      </c>
      <c r="K364" s="25">
        <v>0.5</v>
      </c>
      <c r="L364" s="24" t="s">
        <v>41</v>
      </c>
      <c r="M364" s="3">
        <v>0.68406343690500004</v>
      </c>
      <c r="N364" s="24" t="s">
        <v>41</v>
      </c>
      <c r="O364" s="24" t="s">
        <v>41</v>
      </c>
      <c r="P364" s="25" t="s">
        <v>41</v>
      </c>
      <c r="Q364" s="24" t="s">
        <v>41</v>
      </c>
      <c r="R364" s="3">
        <v>2.7302948365340001</v>
      </c>
      <c r="S364" s="24" t="s">
        <v>41</v>
      </c>
      <c r="T364" s="24" t="s">
        <v>41</v>
      </c>
      <c r="U364" s="25" t="s">
        <v>41</v>
      </c>
      <c r="V364" s="24" t="s">
        <v>41</v>
      </c>
      <c r="W364" s="3">
        <v>3.4143582734390003</v>
      </c>
      <c r="X364" s="24" t="s">
        <v>41</v>
      </c>
      <c r="Y364" s="24" t="s">
        <v>41</v>
      </c>
      <c r="Z364" s="25" t="s">
        <v>41</v>
      </c>
      <c r="AA364" s="26" t="s">
        <v>41</v>
      </c>
    </row>
    <row r="365" spans="1:27">
      <c r="A365" s="22" t="s">
        <v>227</v>
      </c>
      <c r="B365" s="22" t="s">
        <v>225</v>
      </c>
      <c r="C365" s="22" t="s">
        <v>226</v>
      </c>
      <c r="D365" s="22" t="s">
        <v>39</v>
      </c>
      <c r="E365" s="22" t="s">
        <v>227</v>
      </c>
      <c r="F365" s="23">
        <f t="shared" si="9"/>
        <v>3.9662808035429995</v>
      </c>
      <c r="G365" s="3">
        <v>0.87075757060400005</v>
      </c>
      <c r="H365" s="3">
        <v>3.0955232329389997</v>
      </c>
      <c r="I365" s="3">
        <v>-8.2269216639879996</v>
      </c>
      <c r="J365" s="3">
        <v>2.863358990468575</v>
      </c>
      <c r="K365" s="25">
        <v>0.5</v>
      </c>
      <c r="L365" s="24" t="s">
        <v>41</v>
      </c>
      <c r="M365" s="3">
        <v>0.87075757060400005</v>
      </c>
      <c r="N365" s="24" t="s">
        <v>41</v>
      </c>
      <c r="O365" s="24" t="s">
        <v>41</v>
      </c>
      <c r="P365" s="25" t="s">
        <v>41</v>
      </c>
      <c r="Q365" s="24" t="s">
        <v>41</v>
      </c>
      <c r="R365" s="3">
        <v>3.0955232329389997</v>
      </c>
      <c r="S365" s="24" t="s">
        <v>41</v>
      </c>
      <c r="T365" s="24" t="s">
        <v>41</v>
      </c>
      <c r="U365" s="25" t="s">
        <v>41</v>
      </c>
      <c r="V365" s="24" t="s">
        <v>41</v>
      </c>
      <c r="W365" s="3">
        <v>3.9662808035429995</v>
      </c>
      <c r="X365" s="24" t="s">
        <v>41</v>
      </c>
      <c r="Y365" s="24" t="s">
        <v>41</v>
      </c>
      <c r="Z365" s="25" t="s">
        <v>41</v>
      </c>
      <c r="AA365" s="26" t="s">
        <v>41</v>
      </c>
    </row>
    <row r="366" spans="1:27">
      <c r="A366" s="22" t="s">
        <v>275</v>
      </c>
      <c r="B366" s="22" t="s">
        <v>273</v>
      </c>
      <c r="C366" s="22" t="s">
        <v>274</v>
      </c>
      <c r="D366" s="22" t="s">
        <v>39</v>
      </c>
      <c r="E366" s="22" t="s">
        <v>275</v>
      </c>
      <c r="F366" s="23">
        <f t="shared" si="9"/>
        <v>3.583597872535</v>
      </c>
      <c r="G366" s="3">
        <v>0.76080142311099996</v>
      </c>
      <c r="H366" s="3">
        <v>2.8227964494240001</v>
      </c>
      <c r="I366" s="3">
        <v>-3.3885222690269998</v>
      </c>
      <c r="J366" s="3">
        <v>2.6110867157172</v>
      </c>
      <c r="K366" s="25">
        <v>0.5</v>
      </c>
      <c r="L366" s="24" t="s">
        <v>41</v>
      </c>
      <c r="M366" s="3">
        <v>0.76080142311099996</v>
      </c>
      <c r="N366" s="24" t="s">
        <v>41</v>
      </c>
      <c r="O366" s="24" t="s">
        <v>41</v>
      </c>
      <c r="P366" s="25" t="s">
        <v>41</v>
      </c>
      <c r="Q366" s="24" t="s">
        <v>41</v>
      </c>
      <c r="R366" s="3">
        <v>2.8227964494240001</v>
      </c>
      <c r="S366" s="24" t="s">
        <v>41</v>
      </c>
      <c r="T366" s="24" t="s">
        <v>41</v>
      </c>
      <c r="U366" s="25" t="s">
        <v>41</v>
      </c>
      <c r="V366" s="24" t="s">
        <v>41</v>
      </c>
      <c r="W366" s="3">
        <v>3.583597872535</v>
      </c>
      <c r="X366" s="24" t="s">
        <v>41</v>
      </c>
      <c r="Y366" s="24" t="s">
        <v>41</v>
      </c>
      <c r="Z366" s="25" t="s">
        <v>41</v>
      </c>
      <c r="AA366" s="26" t="s">
        <v>41</v>
      </c>
    </row>
    <row r="367" spans="1:27">
      <c r="A367" s="22" t="s">
        <v>525</v>
      </c>
      <c r="B367" s="22" t="s">
        <v>523</v>
      </c>
      <c r="C367" s="22" t="s">
        <v>524</v>
      </c>
      <c r="D367" s="22" t="s">
        <v>512</v>
      </c>
      <c r="E367" s="22" t="s">
        <v>525</v>
      </c>
      <c r="F367" s="23">
        <f t="shared" si="9"/>
        <v>54.703243135160001</v>
      </c>
      <c r="G367" s="3">
        <v>23.202040320750001</v>
      </c>
      <c r="H367" s="3">
        <v>31.50120281441</v>
      </c>
      <c r="I367" s="3">
        <v>22.287112761875999</v>
      </c>
      <c r="J367" s="3">
        <v>29.138612603329253</v>
      </c>
      <c r="K367" s="25">
        <v>0</v>
      </c>
      <c r="L367" s="24" t="s">
        <v>41</v>
      </c>
      <c r="M367" s="3" t="s">
        <v>41</v>
      </c>
      <c r="N367" s="24">
        <v>23.202040320750001</v>
      </c>
      <c r="O367" s="24" t="s">
        <v>41</v>
      </c>
      <c r="P367" s="25" t="s">
        <v>41</v>
      </c>
      <c r="Q367" s="24" t="s">
        <v>41</v>
      </c>
      <c r="R367" s="3" t="s">
        <v>41</v>
      </c>
      <c r="S367" s="24">
        <v>31.50120281441</v>
      </c>
      <c r="T367" s="24" t="s">
        <v>41</v>
      </c>
      <c r="U367" s="25" t="s">
        <v>41</v>
      </c>
      <c r="V367" s="24" t="s">
        <v>41</v>
      </c>
      <c r="W367" s="3" t="s">
        <v>41</v>
      </c>
      <c r="X367" s="24">
        <v>54.703243135160001</v>
      </c>
      <c r="Y367" s="24" t="s">
        <v>41</v>
      </c>
      <c r="Z367" s="25" t="s">
        <v>41</v>
      </c>
      <c r="AA367" s="26" t="s">
        <v>41</v>
      </c>
    </row>
    <row r="368" spans="1:27">
      <c r="A368" s="22" t="s">
        <v>377</v>
      </c>
      <c r="B368" s="22" t="s">
        <v>375</v>
      </c>
      <c r="C368" s="22" t="s">
        <v>376</v>
      </c>
      <c r="D368" s="22" t="s">
        <v>39</v>
      </c>
      <c r="E368" s="22" t="s">
        <v>377</v>
      </c>
      <c r="F368" s="23">
        <f t="shared" si="9"/>
        <v>2.64074164654</v>
      </c>
      <c r="G368" s="3">
        <v>0.63659699809300008</v>
      </c>
      <c r="H368" s="3">
        <v>2.0041446484469998</v>
      </c>
      <c r="I368" s="3">
        <v>-11.239870091612</v>
      </c>
      <c r="J368" s="3">
        <v>1.8538337998134751</v>
      </c>
      <c r="K368" s="25">
        <v>0.5</v>
      </c>
      <c r="L368" s="24" t="s">
        <v>41</v>
      </c>
      <c r="M368" s="3">
        <v>0.63659699809300008</v>
      </c>
      <c r="N368" s="24" t="s">
        <v>41</v>
      </c>
      <c r="O368" s="24" t="s">
        <v>41</v>
      </c>
      <c r="P368" s="25" t="s">
        <v>41</v>
      </c>
      <c r="Q368" s="24" t="s">
        <v>41</v>
      </c>
      <c r="R368" s="3">
        <v>2.0041446484469998</v>
      </c>
      <c r="S368" s="24" t="s">
        <v>41</v>
      </c>
      <c r="T368" s="24" t="s">
        <v>41</v>
      </c>
      <c r="U368" s="25" t="s">
        <v>41</v>
      </c>
      <c r="V368" s="24" t="s">
        <v>41</v>
      </c>
      <c r="W368" s="3">
        <v>2.64074164654</v>
      </c>
      <c r="X368" s="24" t="s">
        <v>41</v>
      </c>
      <c r="Y368" s="24" t="s">
        <v>41</v>
      </c>
      <c r="Z368" s="25" t="s">
        <v>41</v>
      </c>
      <c r="AA368" s="26" t="s">
        <v>41</v>
      </c>
    </row>
    <row r="369" spans="1:27">
      <c r="A369" s="22" t="s">
        <v>389</v>
      </c>
      <c r="B369" s="22" t="s">
        <v>387</v>
      </c>
      <c r="C369" s="22" t="s">
        <v>388</v>
      </c>
      <c r="D369" s="22" t="s">
        <v>39</v>
      </c>
      <c r="E369" s="22" t="s">
        <v>389</v>
      </c>
      <c r="F369" s="23">
        <f t="shared" si="9"/>
        <v>1.44005157689</v>
      </c>
      <c r="G369" s="3">
        <v>0.31688541044200003</v>
      </c>
      <c r="H369" s="3">
        <v>1.1231661664479999</v>
      </c>
      <c r="I369" s="3">
        <v>-6.058368708792</v>
      </c>
      <c r="J369" s="3">
        <v>1.0389287039644</v>
      </c>
      <c r="K369" s="25">
        <v>0.5</v>
      </c>
      <c r="L369" s="24" t="s">
        <v>41</v>
      </c>
      <c r="M369" s="3">
        <v>0.31688541044200003</v>
      </c>
      <c r="N369" s="24" t="s">
        <v>41</v>
      </c>
      <c r="O369" s="24" t="s">
        <v>41</v>
      </c>
      <c r="P369" s="25" t="s">
        <v>41</v>
      </c>
      <c r="Q369" s="24" t="s">
        <v>41</v>
      </c>
      <c r="R369" s="3">
        <v>1.1231661664479999</v>
      </c>
      <c r="S369" s="24" t="s">
        <v>41</v>
      </c>
      <c r="T369" s="24" t="s">
        <v>41</v>
      </c>
      <c r="U369" s="25" t="s">
        <v>41</v>
      </c>
      <c r="V369" s="24" t="s">
        <v>41</v>
      </c>
      <c r="W369" s="3">
        <v>1.44005157689</v>
      </c>
      <c r="X369" s="24" t="s">
        <v>41</v>
      </c>
      <c r="Y369" s="24" t="s">
        <v>41</v>
      </c>
      <c r="Z369" s="25" t="s">
        <v>41</v>
      </c>
      <c r="AA369" s="26" t="s">
        <v>41</v>
      </c>
    </row>
    <row r="370" spans="1:27">
      <c r="A370" s="22" t="s">
        <v>764</v>
      </c>
      <c r="B370" s="22" t="s">
        <v>762</v>
      </c>
      <c r="C370" s="22" t="s">
        <v>763</v>
      </c>
      <c r="D370" s="22" t="s">
        <v>730</v>
      </c>
      <c r="E370" s="22" t="s">
        <v>764</v>
      </c>
      <c r="F370" s="23">
        <f t="shared" si="9"/>
        <v>101.70809823208799</v>
      </c>
      <c r="G370" s="3">
        <v>27.692695396095999</v>
      </c>
      <c r="H370" s="3">
        <v>74.015402835991992</v>
      </c>
      <c r="I370" s="3">
        <v>42.636628637213995</v>
      </c>
      <c r="J370" s="3">
        <v>68.464247623292593</v>
      </c>
      <c r="K370" s="25">
        <v>0</v>
      </c>
      <c r="L370" s="24">
        <v>24.717279110465</v>
      </c>
      <c r="M370" s="3" t="s">
        <v>41</v>
      </c>
      <c r="N370" s="24">
        <v>2.9754162856310002</v>
      </c>
      <c r="O370" s="24" t="s">
        <v>41</v>
      </c>
      <c r="P370" s="25" t="s">
        <v>41</v>
      </c>
      <c r="Q370" s="24">
        <v>68.84307671448299</v>
      </c>
      <c r="R370" s="3" t="s">
        <v>41</v>
      </c>
      <c r="S370" s="24">
        <v>5.1723261215089993</v>
      </c>
      <c r="T370" s="24" t="s">
        <v>41</v>
      </c>
      <c r="U370" s="25" t="s">
        <v>41</v>
      </c>
      <c r="V370" s="24">
        <v>93.56035582494799</v>
      </c>
      <c r="W370" s="3" t="s">
        <v>41</v>
      </c>
      <c r="X370" s="24">
        <v>8.1477424071399991</v>
      </c>
      <c r="Y370" s="24" t="s">
        <v>41</v>
      </c>
      <c r="Z370" s="25" t="s">
        <v>41</v>
      </c>
      <c r="AA370" s="26" t="s">
        <v>41</v>
      </c>
    </row>
    <row r="371" spans="1:27">
      <c r="A371" s="22" t="s">
        <v>528</v>
      </c>
      <c r="B371" s="22" t="s">
        <v>526</v>
      </c>
      <c r="C371" s="22" t="s">
        <v>527</v>
      </c>
      <c r="D371" s="22" t="s">
        <v>512</v>
      </c>
      <c r="E371" s="22" t="s">
        <v>528</v>
      </c>
      <c r="F371" s="23">
        <f t="shared" si="9"/>
        <v>39.851268824217001</v>
      </c>
      <c r="G371" s="3">
        <v>16.751228249733</v>
      </c>
      <c r="H371" s="3">
        <v>23.100040574484002</v>
      </c>
      <c r="I371" s="3">
        <v>15.785238697609</v>
      </c>
      <c r="J371" s="3">
        <v>21.367537531397705</v>
      </c>
      <c r="K371" s="25">
        <v>0</v>
      </c>
      <c r="L371" s="24" t="s">
        <v>41</v>
      </c>
      <c r="M371" s="3" t="s">
        <v>41</v>
      </c>
      <c r="N371" s="24">
        <v>16.751228249733</v>
      </c>
      <c r="O371" s="24" t="s">
        <v>41</v>
      </c>
      <c r="P371" s="25" t="s">
        <v>41</v>
      </c>
      <c r="Q371" s="24" t="s">
        <v>41</v>
      </c>
      <c r="R371" s="3" t="s">
        <v>41</v>
      </c>
      <c r="S371" s="24">
        <v>23.100040574484002</v>
      </c>
      <c r="T371" s="24" t="s">
        <v>41</v>
      </c>
      <c r="U371" s="25" t="s">
        <v>41</v>
      </c>
      <c r="V371" s="24" t="s">
        <v>41</v>
      </c>
      <c r="W371" s="3" t="s">
        <v>41</v>
      </c>
      <c r="X371" s="24">
        <v>39.851268824217001</v>
      </c>
      <c r="Y371" s="24" t="s">
        <v>41</v>
      </c>
      <c r="Z371" s="25" t="s">
        <v>41</v>
      </c>
      <c r="AA371" s="26" t="s">
        <v>41</v>
      </c>
    </row>
    <row r="372" spans="1:27">
      <c r="A372" s="22" t="s">
        <v>663</v>
      </c>
      <c r="B372" s="22" t="s">
        <v>661</v>
      </c>
      <c r="C372" s="22" t="s">
        <v>662</v>
      </c>
      <c r="D372" s="22" t="s">
        <v>626</v>
      </c>
      <c r="E372" s="22" t="s">
        <v>663</v>
      </c>
      <c r="F372" s="23">
        <f t="shared" si="9"/>
        <v>130.57105719284601</v>
      </c>
      <c r="G372" s="3">
        <v>46.165872166153001</v>
      </c>
      <c r="H372" s="3">
        <v>84.405185026693005</v>
      </c>
      <c r="I372" s="3">
        <v>-538.45159184646707</v>
      </c>
      <c r="J372" s="3">
        <v>78.074796149691025</v>
      </c>
      <c r="K372" s="25">
        <v>0.5</v>
      </c>
      <c r="L372" s="24">
        <v>30.135739589621</v>
      </c>
      <c r="M372" s="3">
        <v>16.030132576532999</v>
      </c>
      <c r="N372" s="24" t="s">
        <v>41</v>
      </c>
      <c r="O372" s="24" t="s">
        <v>41</v>
      </c>
      <c r="P372" s="25" t="s">
        <v>41</v>
      </c>
      <c r="Q372" s="24">
        <v>49.819662573216995</v>
      </c>
      <c r="R372" s="3">
        <v>34.585522453475996</v>
      </c>
      <c r="S372" s="24" t="s">
        <v>41</v>
      </c>
      <c r="T372" s="24" t="s">
        <v>41</v>
      </c>
      <c r="U372" s="25" t="s">
        <v>41</v>
      </c>
      <c r="V372" s="24">
        <v>79.955402162837999</v>
      </c>
      <c r="W372" s="3">
        <v>50.615655030008995</v>
      </c>
      <c r="X372" s="24" t="s">
        <v>41</v>
      </c>
      <c r="Y372" s="24" t="s">
        <v>41</v>
      </c>
      <c r="Z372" s="25" t="s">
        <v>41</v>
      </c>
      <c r="AA372" s="26" t="s">
        <v>41</v>
      </c>
    </row>
    <row r="373" spans="1:27">
      <c r="A373" s="22" t="s">
        <v>1079</v>
      </c>
      <c r="B373" s="22" t="s">
        <v>1077</v>
      </c>
      <c r="C373" s="22" t="s">
        <v>1078</v>
      </c>
      <c r="D373" s="22" t="s">
        <v>39</v>
      </c>
      <c r="E373" s="22" t="s">
        <v>1079</v>
      </c>
      <c r="F373" s="23">
        <f t="shared" si="9"/>
        <v>2.107409168637</v>
      </c>
      <c r="G373" s="3">
        <v>0.20305128068200001</v>
      </c>
      <c r="H373" s="3">
        <v>1.9043578879549998</v>
      </c>
      <c r="I373" s="3">
        <v>-4.5598393464090003</v>
      </c>
      <c r="J373" s="3">
        <v>1.7615310463583751</v>
      </c>
      <c r="K373" s="25">
        <v>0.5</v>
      </c>
      <c r="L373" s="24" t="s">
        <v>41</v>
      </c>
      <c r="M373" s="3">
        <v>0.20305128068200001</v>
      </c>
      <c r="N373" s="24" t="s">
        <v>41</v>
      </c>
      <c r="O373" s="24" t="s">
        <v>41</v>
      </c>
      <c r="P373" s="25" t="s">
        <v>41</v>
      </c>
      <c r="Q373" s="24" t="s">
        <v>41</v>
      </c>
      <c r="R373" s="3">
        <v>1.9043578879549998</v>
      </c>
      <c r="S373" s="24" t="s">
        <v>41</v>
      </c>
      <c r="T373" s="24" t="s">
        <v>41</v>
      </c>
      <c r="U373" s="25" t="s">
        <v>41</v>
      </c>
      <c r="V373" s="24" t="s">
        <v>41</v>
      </c>
      <c r="W373" s="3">
        <v>2.107409168637</v>
      </c>
      <c r="X373" s="24" t="s">
        <v>41</v>
      </c>
      <c r="Y373" s="24" t="s">
        <v>41</v>
      </c>
      <c r="Z373" s="25" t="s">
        <v>41</v>
      </c>
      <c r="AA373" s="26" t="s">
        <v>41</v>
      </c>
    </row>
    <row r="374" spans="1:27">
      <c r="A374" s="22" t="s">
        <v>559</v>
      </c>
      <c r="B374" s="22" t="s">
        <v>557</v>
      </c>
      <c r="C374" s="22" t="s">
        <v>558</v>
      </c>
      <c r="D374" s="22" t="s">
        <v>531</v>
      </c>
      <c r="E374" s="22" t="s">
        <v>559</v>
      </c>
      <c r="F374" s="23">
        <f t="shared" si="9"/>
        <v>97.831665221880996</v>
      </c>
      <c r="G374" s="3">
        <v>31.906821018383997</v>
      </c>
      <c r="H374" s="3">
        <v>65.924844203497003</v>
      </c>
      <c r="I374" s="3">
        <v>30.281543228339999</v>
      </c>
      <c r="J374" s="3">
        <v>60.98048088823473</v>
      </c>
      <c r="K374" s="25">
        <v>0</v>
      </c>
      <c r="L374" s="24">
        <v>28.90991733856</v>
      </c>
      <c r="M374" s="3">
        <v>2.9969036798249999</v>
      </c>
      <c r="N374" s="24" t="s">
        <v>41</v>
      </c>
      <c r="O374" s="24" t="s">
        <v>41</v>
      </c>
      <c r="P374" s="25" t="s">
        <v>41</v>
      </c>
      <c r="Q374" s="24">
        <v>55.823776505810002</v>
      </c>
      <c r="R374" s="3">
        <v>10.101067697687</v>
      </c>
      <c r="S374" s="24" t="s">
        <v>41</v>
      </c>
      <c r="T374" s="24" t="s">
        <v>41</v>
      </c>
      <c r="U374" s="25" t="s">
        <v>41</v>
      </c>
      <c r="V374" s="24">
        <v>84.733693844370009</v>
      </c>
      <c r="W374" s="3">
        <v>13.097971377512</v>
      </c>
      <c r="X374" s="24" t="s">
        <v>41</v>
      </c>
      <c r="Y374" s="24" t="s">
        <v>41</v>
      </c>
      <c r="Z374" s="25" t="s">
        <v>41</v>
      </c>
      <c r="AA374" s="26" t="s">
        <v>41</v>
      </c>
    </row>
    <row r="375" spans="1:27">
      <c r="A375" s="22" t="s">
        <v>1040</v>
      </c>
      <c r="B375" s="22" t="s">
        <v>1038</v>
      </c>
      <c r="C375" s="22" t="s">
        <v>1039</v>
      </c>
      <c r="D375" s="22" t="s">
        <v>726</v>
      </c>
      <c r="E375" s="22" t="s">
        <v>1040</v>
      </c>
      <c r="F375" s="23">
        <f t="shared" si="9"/>
        <v>72.348949062559996</v>
      </c>
      <c r="G375" s="3">
        <v>18.287662089970997</v>
      </c>
      <c r="H375" s="3">
        <v>54.061286972589002</v>
      </c>
      <c r="I375" s="3">
        <v>-13.642375441334</v>
      </c>
      <c r="J375" s="3">
        <v>50.006690449644829</v>
      </c>
      <c r="K375" s="25">
        <v>0.20150100000000001</v>
      </c>
      <c r="L375" s="24">
        <v>17.613693872255002</v>
      </c>
      <c r="M375" s="3">
        <v>0.67396821771600002</v>
      </c>
      <c r="N375" s="24" t="s">
        <v>41</v>
      </c>
      <c r="O375" s="24" t="s">
        <v>41</v>
      </c>
      <c r="P375" s="25" t="s">
        <v>41</v>
      </c>
      <c r="Q375" s="24">
        <v>43.687556181020994</v>
      </c>
      <c r="R375" s="3">
        <v>10.373730791568001</v>
      </c>
      <c r="S375" s="24" t="s">
        <v>41</v>
      </c>
      <c r="T375" s="24" t="s">
        <v>41</v>
      </c>
      <c r="U375" s="25" t="s">
        <v>41</v>
      </c>
      <c r="V375" s="24">
        <v>61.301250053275993</v>
      </c>
      <c r="W375" s="3">
        <v>11.047699009284001</v>
      </c>
      <c r="X375" s="24" t="s">
        <v>41</v>
      </c>
      <c r="Y375" s="24" t="s">
        <v>41</v>
      </c>
      <c r="Z375" s="25" t="s">
        <v>41</v>
      </c>
      <c r="AA375" s="26" t="s">
        <v>41</v>
      </c>
    </row>
    <row r="376" spans="1:27">
      <c r="A376" s="22" t="s">
        <v>107</v>
      </c>
      <c r="B376" s="22" t="s">
        <v>105</v>
      </c>
      <c r="C376" s="22" t="s">
        <v>106</v>
      </c>
      <c r="D376" s="22" t="s">
        <v>39</v>
      </c>
      <c r="E376" s="22" t="s">
        <v>107</v>
      </c>
      <c r="F376" s="23">
        <f t="shared" si="9"/>
        <v>2.4635776986939999</v>
      </c>
      <c r="G376" s="3">
        <v>0.38101160984599997</v>
      </c>
      <c r="H376" s="3">
        <v>2.082566088848</v>
      </c>
      <c r="I376" s="3">
        <v>-19.060658691769998</v>
      </c>
      <c r="J376" s="3">
        <v>1.9263736321844001</v>
      </c>
      <c r="K376" s="25">
        <v>0.5</v>
      </c>
      <c r="L376" s="24" t="s">
        <v>41</v>
      </c>
      <c r="M376" s="3">
        <v>0.38101160984599997</v>
      </c>
      <c r="N376" s="24" t="s">
        <v>41</v>
      </c>
      <c r="O376" s="24" t="s">
        <v>41</v>
      </c>
      <c r="P376" s="25" t="s">
        <v>41</v>
      </c>
      <c r="Q376" s="24" t="s">
        <v>41</v>
      </c>
      <c r="R376" s="3">
        <v>2.082566088848</v>
      </c>
      <c r="S376" s="24" t="s">
        <v>41</v>
      </c>
      <c r="T376" s="24" t="s">
        <v>41</v>
      </c>
      <c r="U376" s="25" t="s">
        <v>41</v>
      </c>
      <c r="V376" s="24" t="s">
        <v>41</v>
      </c>
      <c r="W376" s="3">
        <v>2.4635776986939999</v>
      </c>
      <c r="X376" s="24" t="s">
        <v>41</v>
      </c>
      <c r="Y376" s="24" t="s">
        <v>41</v>
      </c>
      <c r="Z376" s="25" t="s">
        <v>41</v>
      </c>
      <c r="AA376" s="26" t="s">
        <v>41</v>
      </c>
    </row>
    <row r="377" spans="1:27">
      <c r="A377" s="22" t="s">
        <v>947</v>
      </c>
      <c r="B377" s="22" t="s">
        <v>945</v>
      </c>
      <c r="C377" s="22" t="s">
        <v>946</v>
      </c>
      <c r="D377" s="22" t="s">
        <v>726</v>
      </c>
      <c r="E377" s="22" t="s">
        <v>947</v>
      </c>
      <c r="F377" s="23">
        <f t="shared" si="9"/>
        <v>15.102902499252</v>
      </c>
      <c r="G377" s="3">
        <v>3.2169683369789999</v>
      </c>
      <c r="H377" s="3">
        <v>11.885934162273001</v>
      </c>
      <c r="I377" s="3">
        <v>-30.384730097068001</v>
      </c>
      <c r="J377" s="3">
        <v>10.994489100102527</v>
      </c>
      <c r="K377" s="25">
        <v>0.5</v>
      </c>
      <c r="L377" s="24">
        <v>3.8389613654780002</v>
      </c>
      <c r="M377" s="3">
        <v>-0.62199302849899996</v>
      </c>
      <c r="N377" s="24" t="s">
        <v>41</v>
      </c>
      <c r="O377" s="24" t="s">
        <v>41</v>
      </c>
      <c r="P377" s="25" t="s">
        <v>41</v>
      </c>
      <c r="Q377" s="24">
        <v>7.9655257538360003</v>
      </c>
      <c r="R377" s="3">
        <v>3.9204084084359998</v>
      </c>
      <c r="S377" s="24" t="s">
        <v>41</v>
      </c>
      <c r="T377" s="24" t="s">
        <v>41</v>
      </c>
      <c r="U377" s="25" t="s">
        <v>41</v>
      </c>
      <c r="V377" s="24">
        <v>11.804487119314</v>
      </c>
      <c r="W377" s="3">
        <v>3.298415379937</v>
      </c>
      <c r="X377" s="24" t="s">
        <v>41</v>
      </c>
      <c r="Y377" s="24" t="s">
        <v>41</v>
      </c>
      <c r="Z377" s="25" t="s">
        <v>41</v>
      </c>
      <c r="AA377" s="26" t="s">
        <v>41</v>
      </c>
    </row>
    <row r="378" spans="1:27">
      <c r="A378" s="22" t="s">
        <v>574</v>
      </c>
      <c r="B378" s="22" t="s">
        <v>572</v>
      </c>
      <c r="C378" s="22" t="s">
        <v>573</v>
      </c>
      <c r="D378" s="22" t="s">
        <v>531</v>
      </c>
      <c r="E378" s="22" t="s">
        <v>574</v>
      </c>
      <c r="F378" s="23">
        <f t="shared" si="9"/>
        <v>113.039062596213</v>
      </c>
      <c r="G378" s="3">
        <v>36.966072113160003</v>
      </c>
      <c r="H378" s="3">
        <v>76.072990483053005</v>
      </c>
      <c r="I378" s="3">
        <v>45.086844676783002</v>
      </c>
      <c r="J378" s="3">
        <v>70.367516196824027</v>
      </c>
      <c r="K378" s="25">
        <v>0</v>
      </c>
      <c r="L378" s="24">
        <v>33.740731192253001</v>
      </c>
      <c r="M378" s="3">
        <v>3.2253409209070001</v>
      </c>
      <c r="N378" s="24" t="s">
        <v>41</v>
      </c>
      <c r="O378" s="24" t="s">
        <v>41</v>
      </c>
      <c r="P378" s="25" t="s">
        <v>41</v>
      </c>
      <c r="Q378" s="24">
        <v>65.459730344594007</v>
      </c>
      <c r="R378" s="3">
        <v>10.613260138459001</v>
      </c>
      <c r="S378" s="24" t="s">
        <v>41</v>
      </c>
      <c r="T378" s="24" t="s">
        <v>41</v>
      </c>
      <c r="U378" s="25" t="s">
        <v>41</v>
      </c>
      <c r="V378" s="24">
        <v>99.200461536847001</v>
      </c>
      <c r="W378" s="3">
        <v>13.838601059366001</v>
      </c>
      <c r="X378" s="24" t="s">
        <v>41</v>
      </c>
      <c r="Y378" s="24" t="s">
        <v>41</v>
      </c>
      <c r="Z378" s="25" t="s">
        <v>41</v>
      </c>
      <c r="AA378" s="26" t="s">
        <v>41</v>
      </c>
    </row>
    <row r="379" spans="1:27">
      <c r="A379" s="22" t="s">
        <v>473</v>
      </c>
      <c r="B379" s="22" t="s">
        <v>471</v>
      </c>
      <c r="C379" s="22" t="s">
        <v>472</v>
      </c>
      <c r="D379" s="22" t="s">
        <v>39</v>
      </c>
      <c r="E379" s="22" t="s">
        <v>473</v>
      </c>
      <c r="F379" s="23">
        <f t="shared" si="9"/>
        <v>1.993457667718</v>
      </c>
      <c r="G379" s="3">
        <v>0</v>
      </c>
      <c r="H379" s="3">
        <v>1.993457667718</v>
      </c>
      <c r="I379" s="3">
        <v>-15.290107595564001</v>
      </c>
      <c r="J379" s="3">
        <v>1.8439483426391501</v>
      </c>
      <c r="K379" s="25">
        <v>0.5</v>
      </c>
      <c r="L379" s="24" t="s">
        <v>41</v>
      </c>
      <c r="M379" s="3" t="s">
        <v>41</v>
      </c>
      <c r="N379" s="24" t="s">
        <v>41</v>
      </c>
      <c r="O379" s="24" t="s">
        <v>41</v>
      </c>
      <c r="P379" s="25" t="s">
        <v>41</v>
      </c>
      <c r="Q379" s="24" t="s">
        <v>41</v>
      </c>
      <c r="R379" s="3">
        <v>1.993457667718</v>
      </c>
      <c r="S379" s="24" t="s">
        <v>41</v>
      </c>
      <c r="T379" s="24" t="s">
        <v>41</v>
      </c>
      <c r="U379" s="25" t="s">
        <v>41</v>
      </c>
      <c r="V379" s="24" t="s">
        <v>41</v>
      </c>
      <c r="W379" s="3">
        <v>1.993457667718</v>
      </c>
      <c r="X379" s="24" t="s">
        <v>41</v>
      </c>
      <c r="Y379" s="24" t="s">
        <v>41</v>
      </c>
      <c r="Z379" s="25" t="s">
        <v>41</v>
      </c>
      <c r="AA379" s="26">
        <v>-0.113948726194</v>
      </c>
    </row>
    <row r="380" spans="1:27">
      <c r="A380" s="22" t="s">
        <v>950</v>
      </c>
      <c r="B380" s="22" t="s">
        <v>948</v>
      </c>
      <c r="C380" s="22" t="s">
        <v>949</v>
      </c>
      <c r="D380" s="22" t="s">
        <v>726</v>
      </c>
      <c r="E380" s="22" t="s">
        <v>950</v>
      </c>
      <c r="F380" s="23">
        <f t="shared" si="9"/>
        <v>13.345068793259999</v>
      </c>
      <c r="G380" s="3">
        <v>0.15758326380099999</v>
      </c>
      <c r="H380" s="3">
        <v>13.187485529459</v>
      </c>
      <c r="I380" s="3">
        <v>-17.062899751614999</v>
      </c>
      <c r="J380" s="3">
        <v>12.198424114749574</v>
      </c>
      <c r="K380" s="25">
        <v>0.5</v>
      </c>
      <c r="L380" s="24">
        <v>4.6368339524120001</v>
      </c>
      <c r="M380" s="3">
        <v>-4.4792506886109997</v>
      </c>
      <c r="N380" s="24" t="s">
        <v>41</v>
      </c>
      <c r="O380" s="24" t="s">
        <v>41</v>
      </c>
      <c r="P380" s="25" t="s">
        <v>41</v>
      </c>
      <c r="Q380" s="24">
        <v>6.2971848298359996</v>
      </c>
      <c r="R380" s="3">
        <v>6.8903006996230003</v>
      </c>
      <c r="S380" s="24" t="s">
        <v>41</v>
      </c>
      <c r="T380" s="24" t="s">
        <v>41</v>
      </c>
      <c r="U380" s="25" t="s">
        <v>41</v>
      </c>
      <c r="V380" s="24">
        <v>10.934018782248</v>
      </c>
      <c r="W380" s="3">
        <v>2.4110500110120006</v>
      </c>
      <c r="X380" s="24" t="s">
        <v>41</v>
      </c>
      <c r="Y380" s="24" t="s">
        <v>41</v>
      </c>
      <c r="Z380" s="25" t="s">
        <v>41</v>
      </c>
      <c r="AA380" s="26" t="s">
        <v>41</v>
      </c>
    </row>
    <row r="381" spans="1:27">
      <c r="A381" s="22" t="s">
        <v>4</v>
      </c>
      <c r="B381" s="22" t="s">
        <v>608</v>
      </c>
      <c r="C381" s="22" t="s">
        <v>3</v>
      </c>
      <c r="D381" s="22" t="s">
        <v>531</v>
      </c>
      <c r="E381" s="22" t="s">
        <v>4</v>
      </c>
      <c r="F381" s="23">
        <f t="shared" si="9"/>
        <v>112.797539791435</v>
      </c>
      <c r="G381" s="3">
        <v>38.392214832636995</v>
      </c>
      <c r="H381" s="3">
        <v>74.405324958798005</v>
      </c>
      <c r="I381" s="3">
        <v>39.416457917288</v>
      </c>
      <c r="J381" s="3">
        <v>68.82492558688817</v>
      </c>
      <c r="K381" s="25">
        <v>0</v>
      </c>
      <c r="L381" s="24">
        <v>35.055280601097998</v>
      </c>
      <c r="M381" s="3">
        <v>3.3369342315389998</v>
      </c>
      <c r="N381" s="24" t="s">
        <v>41</v>
      </c>
      <c r="O381" s="24" t="s">
        <v>41</v>
      </c>
      <c r="P381" s="25" t="s">
        <v>41</v>
      </c>
      <c r="Q381" s="24">
        <v>64.456740664213996</v>
      </c>
      <c r="R381" s="3">
        <v>9.9485842945840002</v>
      </c>
      <c r="S381" s="24" t="s">
        <v>41</v>
      </c>
      <c r="T381" s="24" t="s">
        <v>41</v>
      </c>
      <c r="U381" s="25" t="s">
        <v>41</v>
      </c>
      <c r="V381" s="24">
        <v>99.512021265312001</v>
      </c>
      <c r="W381" s="3">
        <v>13.285518526122999</v>
      </c>
      <c r="X381" s="24" t="s">
        <v>41</v>
      </c>
      <c r="Y381" s="24" t="s">
        <v>41</v>
      </c>
      <c r="Z381" s="25" t="s">
        <v>41</v>
      </c>
      <c r="AA381" s="26" t="s">
        <v>41</v>
      </c>
    </row>
    <row r="382" spans="1:27">
      <c r="A382" s="22" t="s">
        <v>116</v>
      </c>
      <c r="B382" s="22" t="s">
        <v>114</v>
      </c>
      <c r="C382" s="22" t="s">
        <v>115</v>
      </c>
      <c r="D382" s="22" t="s">
        <v>39</v>
      </c>
      <c r="E382" s="22" t="s">
        <v>116</v>
      </c>
      <c r="F382" s="23">
        <f t="shared" si="9"/>
        <v>3.0953512914469998</v>
      </c>
      <c r="G382" s="3">
        <v>0.65312548619800004</v>
      </c>
      <c r="H382" s="3">
        <v>2.442225805249</v>
      </c>
      <c r="I382" s="3">
        <v>-12.505512446108</v>
      </c>
      <c r="J382" s="3">
        <v>2.2590588698553251</v>
      </c>
      <c r="K382" s="25">
        <v>0.5</v>
      </c>
      <c r="L382" s="24" t="s">
        <v>41</v>
      </c>
      <c r="M382" s="3">
        <v>0.65312548619800004</v>
      </c>
      <c r="N382" s="24" t="s">
        <v>41</v>
      </c>
      <c r="O382" s="24" t="s">
        <v>41</v>
      </c>
      <c r="P382" s="25" t="s">
        <v>41</v>
      </c>
      <c r="Q382" s="24" t="s">
        <v>41</v>
      </c>
      <c r="R382" s="3">
        <v>2.442225805249</v>
      </c>
      <c r="S382" s="24" t="s">
        <v>41</v>
      </c>
      <c r="T382" s="24" t="s">
        <v>41</v>
      </c>
      <c r="U382" s="25" t="s">
        <v>41</v>
      </c>
      <c r="V382" s="24" t="s">
        <v>41</v>
      </c>
      <c r="W382" s="3">
        <v>3.0953512914469998</v>
      </c>
      <c r="X382" s="24" t="s">
        <v>41</v>
      </c>
      <c r="Y382" s="24" t="s">
        <v>41</v>
      </c>
      <c r="Z382" s="25" t="s">
        <v>41</v>
      </c>
      <c r="AA382" s="26" t="s">
        <v>41</v>
      </c>
    </row>
    <row r="383" spans="1:27">
      <c r="A383" s="22" t="s">
        <v>1025</v>
      </c>
      <c r="B383" s="22" t="s">
        <v>1023</v>
      </c>
      <c r="C383" s="22" t="s">
        <v>1024</v>
      </c>
      <c r="D383" s="22" t="s">
        <v>730</v>
      </c>
      <c r="E383" s="22" t="s">
        <v>1025</v>
      </c>
      <c r="F383" s="23">
        <f t="shared" si="9"/>
        <v>79.186944929033999</v>
      </c>
      <c r="G383" s="3">
        <v>19.897084802122002</v>
      </c>
      <c r="H383" s="3">
        <v>59.289860126911996</v>
      </c>
      <c r="I383" s="3">
        <v>43.810748819597997</v>
      </c>
      <c r="J383" s="3">
        <v>54.843120617393595</v>
      </c>
      <c r="K383" s="25">
        <v>0</v>
      </c>
      <c r="L383" s="24">
        <v>19.897084802122002</v>
      </c>
      <c r="M383" s="3" t="s">
        <v>41</v>
      </c>
      <c r="N383" s="24" t="s">
        <v>41</v>
      </c>
      <c r="O383" s="24" t="s">
        <v>41</v>
      </c>
      <c r="P383" s="25" t="s">
        <v>41</v>
      </c>
      <c r="Q383" s="24">
        <v>59.289860126911996</v>
      </c>
      <c r="R383" s="3" t="s">
        <v>41</v>
      </c>
      <c r="S383" s="24" t="s">
        <v>41</v>
      </c>
      <c r="T383" s="24" t="s">
        <v>41</v>
      </c>
      <c r="U383" s="25" t="s">
        <v>41</v>
      </c>
      <c r="V383" s="24">
        <v>79.186944929033999</v>
      </c>
      <c r="W383" s="3" t="s">
        <v>41</v>
      </c>
      <c r="X383" s="24" t="s">
        <v>41</v>
      </c>
      <c r="Y383" s="24" t="s">
        <v>41</v>
      </c>
      <c r="Z383" s="25" t="s">
        <v>41</v>
      </c>
      <c r="AA383" s="26" t="s">
        <v>41</v>
      </c>
    </row>
    <row r="384" spans="1:27">
      <c r="A384" s="22" t="s">
        <v>509</v>
      </c>
      <c r="B384" s="22" t="s">
        <v>507</v>
      </c>
      <c r="C384" s="22" t="s">
        <v>508</v>
      </c>
      <c r="D384" s="22" t="s">
        <v>39</v>
      </c>
      <c r="E384" s="22" t="s">
        <v>509</v>
      </c>
      <c r="F384" s="23">
        <f t="shared" si="9"/>
        <v>2.9674120605429999</v>
      </c>
      <c r="G384" s="3">
        <v>0.45292404153300003</v>
      </c>
      <c r="H384" s="3">
        <v>2.5144880190099999</v>
      </c>
      <c r="I384" s="3">
        <v>-9.5402779865749991</v>
      </c>
      <c r="J384" s="3">
        <v>2.3259014175842503</v>
      </c>
      <c r="K384" s="25">
        <v>0.5</v>
      </c>
      <c r="L384" s="24" t="s">
        <v>41</v>
      </c>
      <c r="M384" s="3">
        <v>0.45292404153300003</v>
      </c>
      <c r="N384" s="24" t="s">
        <v>41</v>
      </c>
      <c r="O384" s="24" t="s">
        <v>41</v>
      </c>
      <c r="P384" s="25" t="s">
        <v>41</v>
      </c>
      <c r="Q384" s="24" t="s">
        <v>41</v>
      </c>
      <c r="R384" s="3">
        <v>2.5144880190099999</v>
      </c>
      <c r="S384" s="24" t="s">
        <v>41</v>
      </c>
      <c r="T384" s="24" t="s">
        <v>41</v>
      </c>
      <c r="U384" s="25" t="s">
        <v>41</v>
      </c>
      <c r="V384" s="24" t="s">
        <v>41</v>
      </c>
      <c r="W384" s="3">
        <v>2.9674120605429999</v>
      </c>
      <c r="X384" s="24" t="s">
        <v>41</v>
      </c>
      <c r="Y384" s="24" t="s">
        <v>41</v>
      </c>
      <c r="Z384" s="25" t="s">
        <v>41</v>
      </c>
      <c r="AA384" s="26" t="s">
        <v>41</v>
      </c>
    </row>
    <row r="385" spans="1:27">
      <c r="A385" s="22" t="s">
        <v>119</v>
      </c>
      <c r="B385" s="22" t="s">
        <v>117</v>
      </c>
      <c r="C385" s="22" t="s">
        <v>118</v>
      </c>
      <c r="D385" s="22" t="s">
        <v>39</v>
      </c>
      <c r="E385" s="22" t="s">
        <v>119</v>
      </c>
      <c r="F385" s="23">
        <f t="shared" si="9"/>
        <v>3.0435078720679996</v>
      </c>
      <c r="G385" s="3">
        <v>0.56665339525399994</v>
      </c>
      <c r="H385" s="3">
        <v>2.4768544768139997</v>
      </c>
      <c r="I385" s="3">
        <v>-12.578489281765</v>
      </c>
      <c r="J385" s="3">
        <v>2.2910903910529501</v>
      </c>
      <c r="K385" s="25">
        <v>0.5</v>
      </c>
      <c r="L385" s="24" t="s">
        <v>41</v>
      </c>
      <c r="M385" s="3">
        <v>0.56665339525399994</v>
      </c>
      <c r="N385" s="24" t="s">
        <v>41</v>
      </c>
      <c r="O385" s="24" t="s">
        <v>41</v>
      </c>
      <c r="P385" s="25" t="s">
        <v>41</v>
      </c>
      <c r="Q385" s="24" t="s">
        <v>41</v>
      </c>
      <c r="R385" s="3">
        <v>2.4768544768139997</v>
      </c>
      <c r="S385" s="24" t="s">
        <v>41</v>
      </c>
      <c r="T385" s="24" t="s">
        <v>41</v>
      </c>
      <c r="U385" s="25" t="s">
        <v>41</v>
      </c>
      <c r="V385" s="24" t="s">
        <v>41</v>
      </c>
      <c r="W385" s="3">
        <v>3.0435078720679996</v>
      </c>
      <c r="X385" s="24" t="s">
        <v>41</v>
      </c>
      <c r="Y385" s="24" t="s">
        <v>41</v>
      </c>
      <c r="Z385" s="25" t="s">
        <v>41</v>
      </c>
      <c r="AA385" s="26" t="s">
        <v>41</v>
      </c>
    </row>
    <row r="386" spans="1:27">
      <c r="A386" s="22" t="s">
        <v>305</v>
      </c>
      <c r="B386" s="22" t="s">
        <v>303</v>
      </c>
      <c r="C386" s="22" t="s">
        <v>304</v>
      </c>
      <c r="D386" s="22" t="s">
        <v>39</v>
      </c>
      <c r="E386" s="22" t="s">
        <v>305</v>
      </c>
      <c r="F386" s="23">
        <f t="shared" si="9"/>
        <v>3.7600494077809996</v>
      </c>
      <c r="G386" s="3">
        <v>0.63512180934999996</v>
      </c>
      <c r="H386" s="3">
        <v>3.1249275984309999</v>
      </c>
      <c r="I386" s="3">
        <v>-23.626155444378</v>
      </c>
      <c r="J386" s="3">
        <v>2.8905580285486749</v>
      </c>
      <c r="K386" s="25">
        <v>0.5</v>
      </c>
      <c r="L386" s="24" t="s">
        <v>41</v>
      </c>
      <c r="M386" s="3">
        <v>0.63512180934999996</v>
      </c>
      <c r="N386" s="24" t="s">
        <v>41</v>
      </c>
      <c r="O386" s="24" t="s">
        <v>41</v>
      </c>
      <c r="P386" s="25" t="s">
        <v>41</v>
      </c>
      <c r="Q386" s="24" t="s">
        <v>41</v>
      </c>
      <c r="R386" s="3">
        <v>3.1249275984309999</v>
      </c>
      <c r="S386" s="24" t="s">
        <v>41</v>
      </c>
      <c r="T386" s="24" t="s">
        <v>41</v>
      </c>
      <c r="U386" s="25" t="s">
        <v>41</v>
      </c>
      <c r="V386" s="24" t="s">
        <v>41</v>
      </c>
      <c r="W386" s="3">
        <v>3.7600494077809996</v>
      </c>
      <c r="X386" s="24" t="s">
        <v>41</v>
      </c>
      <c r="Y386" s="24" t="s">
        <v>41</v>
      </c>
      <c r="Z386" s="25" t="s">
        <v>41</v>
      </c>
      <c r="AA386" s="26" t="s">
        <v>41</v>
      </c>
    </row>
    <row r="387" spans="1:27">
      <c r="A387" s="22" t="s">
        <v>230</v>
      </c>
      <c r="B387" s="22" t="s">
        <v>228</v>
      </c>
      <c r="C387" s="22" t="s">
        <v>229</v>
      </c>
      <c r="D387" s="22" t="s">
        <v>39</v>
      </c>
      <c r="E387" s="22" t="s">
        <v>230</v>
      </c>
      <c r="F387" s="23">
        <f t="shared" si="9"/>
        <v>4.0960002810800002</v>
      </c>
      <c r="G387" s="3">
        <v>0.9121987601449999</v>
      </c>
      <c r="H387" s="3">
        <v>3.1838015209349999</v>
      </c>
      <c r="I387" s="3">
        <v>-6.4063661449659994</v>
      </c>
      <c r="J387" s="3">
        <v>2.945016406864875</v>
      </c>
      <c r="K387" s="25">
        <v>0.5</v>
      </c>
      <c r="L387" s="24" t="s">
        <v>41</v>
      </c>
      <c r="M387" s="3">
        <v>0.9121987601449999</v>
      </c>
      <c r="N387" s="24" t="s">
        <v>41</v>
      </c>
      <c r="O387" s="24" t="s">
        <v>41</v>
      </c>
      <c r="P387" s="25" t="s">
        <v>41</v>
      </c>
      <c r="Q387" s="24" t="s">
        <v>41</v>
      </c>
      <c r="R387" s="3">
        <v>3.1838015209349999</v>
      </c>
      <c r="S387" s="24" t="s">
        <v>41</v>
      </c>
      <c r="T387" s="24" t="s">
        <v>41</v>
      </c>
      <c r="U387" s="25" t="s">
        <v>41</v>
      </c>
      <c r="V387" s="24" t="s">
        <v>41</v>
      </c>
      <c r="W387" s="3">
        <v>4.0960002810800002</v>
      </c>
      <c r="X387" s="24" t="s">
        <v>41</v>
      </c>
      <c r="Y387" s="24" t="s">
        <v>41</v>
      </c>
      <c r="Z387" s="25" t="s">
        <v>41</v>
      </c>
      <c r="AA387" s="26" t="s">
        <v>41</v>
      </c>
    </row>
    <row r="388" spans="1:27">
      <c r="A388" s="22" t="s">
        <v>122</v>
      </c>
      <c r="B388" s="22" t="s">
        <v>120</v>
      </c>
      <c r="C388" s="22" t="s">
        <v>121</v>
      </c>
      <c r="D388" s="22" t="s">
        <v>39</v>
      </c>
      <c r="E388" s="22" t="s">
        <v>122</v>
      </c>
      <c r="F388" s="23">
        <f t="shared" si="9"/>
        <v>3.1654009403219998</v>
      </c>
      <c r="G388" s="3">
        <v>0.51021764282600002</v>
      </c>
      <c r="H388" s="3">
        <v>2.6551832974959999</v>
      </c>
      <c r="I388" s="3">
        <v>-7.9253363711519995</v>
      </c>
      <c r="J388" s="3">
        <v>2.4560445501838002</v>
      </c>
      <c r="K388" s="25">
        <v>0.5</v>
      </c>
      <c r="L388" s="24" t="s">
        <v>41</v>
      </c>
      <c r="M388" s="3">
        <v>0.51021764282600002</v>
      </c>
      <c r="N388" s="24" t="s">
        <v>41</v>
      </c>
      <c r="O388" s="24" t="s">
        <v>41</v>
      </c>
      <c r="P388" s="25" t="s">
        <v>41</v>
      </c>
      <c r="Q388" s="24" t="s">
        <v>41</v>
      </c>
      <c r="R388" s="3">
        <v>2.6551832974959999</v>
      </c>
      <c r="S388" s="24" t="s">
        <v>41</v>
      </c>
      <c r="T388" s="24" t="s">
        <v>41</v>
      </c>
      <c r="U388" s="25" t="s">
        <v>41</v>
      </c>
      <c r="V388" s="24" t="s">
        <v>41</v>
      </c>
      <c r="W388" s="3">
        <v>3.1654009403219998</v>
      </c>
      <c r="X388" s="24" t="s">
        <v>41</v>
      </c>
      <c r="Y388" s="24" t="s">
        <v>41</v>
      </c>
      <c r="Z388" s="25" t="s">
        <v>41</v>
      </c>
      <c r="AA388" s="26" t="s">
        <v>41</v>
      </c>
    </row>
    <row r="389" spans="1:27">
      <c r="A389" s="22" t="s">
        <v>863</v>
      </c>
      <c r="B389" s="22" t="s">
        <v>861</v>
      </c>
      <c r="C389" s="22" t="s">
        <v>862</v>
      </c>
      <c r="D389" s="22" t="s">
        <v>726</v>
      </c>
      <c r="E389" s="22" t="s">
        <v>863</v>
      </c>
      <c r="F389" s="23">
        <f t="shared" si="9"/>
        <v>33.378419033061</v>
      </c>
      <c r="G389" s="3">
        <v>8.5795396228100014</v>
      </c>
      <c r="H389" s="3">
        <v>24.798879410251001</v>
      </c>
      <c r="I389" s="3">
        <v>-20.378560748404997</v>
      </c>
      <c r="J389" s="3">
        <v>22.938963454482174</v>
      </c>
      <c r="K389" s="25">
        <v>0.45107799999999998</v>
      </c>
      <c r="L389" s="24">
        <v>7.9898000990010001</v>
      </c>
      <c r="M389" s="3">
        <v>0.58973952380900008</v>
      </c>
      <c r="N389" s="24" t="s">
        <v>41</v>
      </c>
      <c r="O389" s="24" t="s">
        <v>41</v>
      </c>
      <c r="P389" s="25" t="s">
        <v>41</v>
      </c>
      <c r="Q389" s="24">
        <v>19.484586139392</v>
      </c>
      <c r="R389" s="3">
        <v>5.3142932708590003</v>
      </c>
      <c r="S389" s="24" t="s">
        <v>41</v>
      </c>
      <c r="T389" s="24" t="s">
        <v>41</v>
      </c>
      <c r="U389" s="25" t="s">
        <v>41</v>
      </c>
      <c r="V389" s="24">
        <v>27.474386238393002</v>
      </c>
      <c r="W389" s="3">
        <v>5.9040327946680007</v>
      </c>
      <c r="X389" s="24" t="s">
        <v>41</v>
      </c>
      <c r="Y389" s="24" t="s">
        <v>41</v>
      </c>
      <c r="Z389" s="25" t="s">
        <v>41</v>
      </c>
      <c r="AA389" s="26" t="s">
        <v>41</v>
      </c>
    </row>
    <row r="391" spans="1:27">
      <c r="F391" s="6">
        <v>5</v>
      </c>
    </row>
  </sheetData>
  <autoFilter ref="B7:AG389"/>
  <sortState ref="E7:AA389">
    <sortCondition ref="E7:E389"/>
  </sortState>
  <mergeCells count="3">
    <mergeCell ref="L3:P3"/>
    <mergeCell ref="Q3:U3"/>
    <mergeCell ref="V3:Z3"/>
  </mergeCells>
  <conditionalFormatting sqref="AA1:AA1048576">
    <cfRule type="expression" dxfId="0" priority="1">
      <formula>NEG_B="No"</formula>
    </cfRule>
  </conditionalFormatting>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Z525"/>
  <sheetViews>
    <sheetView zoomScale="75" workbookViewId="0">
      <pane xSplit="3" ySplit="6" topLeftCell="AU364" activePane="bottomRight" state="frozen"/>
      <selection activeCell="B1" sqref="B1"/>
      <selection pane="topRight" activeCell="D1" sqref="D1"/>
      <selection pane="bottomLeft" activeCell="B7" sqref="B7"/>
      <selection pane="bottomRight" activeCell="B420" sqref="B420"/>
    </sheetView>
  </sheetViews>
  <sheetFormatPr defaultRowHeight="12.75"/>
  <cols>
    <col min="1" max="1" width="9.33203125" style="27" customWidth="1"/>
    <col min="2" max="2" width="21.44140625" style="27" bestFit="1" customWidth="1"/>
    <col min="3" max="3" width="6.44140625" style="27" customWidth="1"/>
    <col min="4" max="4" width="9.21875" style="29" customWidth="1"/>
    <col min="5" max="5" width="0.6640625" style="29" customWidth="1"/>
    <col min="6" max="6" width="8.33203125" style="29" customWidth="1"/>
    <col min="7" max="7" width="0.6640625" style="29" customWidth="1"/>
    <col min="8" max="8" width="8.33203125" style="29" customWidth="1"/>
    <col min="9" max="9" width="0.6640625" style="29" customWidth="1"/>
    <col min="10" max="10" width="9.109375" style="29" customWidth="1"/>
    <col min="11" max="11" width="0.6640625" style="29" customWidth="1"/>
    <col min="12" max="12" width="8.33203125" style="29" customWidth="1"/>
    <col min="13" max="13" width="0.6640625" style="29" customWidth="1"/>
    <col min="14" max="14" width="8.33203125" style="29" customWidth="1"/>
    <col min="15" max="15" width="0.6640625" style="29" customWidth="1"/>
    <col min="16" max="16" width="10.5546875" style="29" customWidth="1"/>
    <col min="17" max="17" width="0.6640625" style="29" customWidth="1"/>
    <col min="18" max="18" width="8.33203125" style="29" customWidth="1"/>
    <col min="19" max="19" width="0.6640625" style="29" customWidth="1"/>
    <col min="20" max="20" width="8.33203125" style="29" customWidth="1"/>
    <col min="21" max="21" width="0.6640625" style="29" customWidth="1"/>
    <col min="22" max="22" width="10.88671875" style="29" customWidth="1"/>
    <col min="23" max="23" width="0.6640625" style="29" customWidth="1"/>
    <col min="24" max="24" width="9.109375" style="29" customWidth="1"/>
    <col min="25" max="25" width="0.6640625" style="29" customWidth="1"/>
    <col min="26" max="26" width="8.33203125" style="29" customWidth="1"/>
    <col min="27" max="27" width="0.6640625" style="29" customWidth="1"/>
    <col min="28" max="28" width="8.33203125" style="29" customWidth="1"/>
    <col min="29" max="29" width="0.6640625" style="29" customWidth="1"/>
    <col min="30" max="30" width="8.33203125" style="29" customWidth="1"/>
    <col min="31" max="31" width="0.6640625" style="29" customWidth="1"/>
    <col min="32" max="32" width="8.33203125" style="29" customWidth="1"/>
    <col min="33" max="33" width="0.6640625" style="29" customWidth="1"/>
    <col min="34" max="34" width="8.33203125" style="29" customWidth="1"/>
    <col min="35" max="35" width="0.6640625" style="29" customWidth="1"/>
    <col min="36" max="36" width="8.33203125" style="29" customWidth="1"/>
    <col min="37" max="37" width="0.6640625" style="29" customWidth="1"/>
    <col min="38" max="38" width="8.33203125" style="29" customWidth="1"/>
    <col min="39" max="39" width="0.6640625" style="29" customWidth="1"/>
    <col min="40" max="40" width="9.109375" style="29" customWidth="1"/>
    <col min="41" max="41" width="0.6640625" style="29" customWidth="1"/>
    <col min="42" max="42" width="8.33203125" style="29" customWidth="1"/>
    <col min="43" max="43" width="0.6640625" style="29" customWidth="1"/>
    <col min="44" max="44" width="8.33203125" style="29" customWidth="1"/>
    <col min="45" max="45" width="0.6640625" style="29" customWidth="1"/>
    <col min="46" max="46" width="8.33203125" style="29" customWidth="1"/>
    <col min="47" max="47" width="0.6640625" style="29" customWidth="1"/>
    <col min="48" max="48" width="8.33203125" style="29" customWidth="1"/>
    <col min="49" max="254" width="8.88671875" style="27"/>
    <col min="255" max="255" width="0" style="27" hidden="1" customWidth="1"/>
    <col min="256" max="256" width="21.44140625" style="27" bestFit="1" customWidth="1"/>
    <col min="257" max="257" width="0.6640625" style="27" customWidth="1"/>
    <col min="258" max="258" width="9.21875" style="27" customWidth="1"/>
    <col min="259" max="259" width="0.6640625" style="27" customWidth="1"/>
    <col min="260" max="260" width="8.33203125" style="27" customWidth="1"/>
    <col min="261" max="261" width="0.6640625" style="27" customWidth="1"/>
    <col min="262" max="262" width="8.33203125" style="27" customWidth="1"/>
    <col min="263" max="263" width="0.6640625" style="27" customWidth="1"/>
    <col min="264" max="264" width="9.109375" style="27" customWidth="1"/>
    <col min="265" max="265" width="0.6640625" style="27" customWidth="1"/>
    <col min="266" max="266" width="8.33203125" style="27" customWidth="1"/>
    <col min="267" max="267" width="0.6640625" style="27" customWidth="1"/>
    <col min="268" max="268" width="8.33203125" style="27" customWidth="1"/>
    <col min="269" max="269" width="0.6640625" style="27" customWidth="1"/>
    <col min="270" max="270" width="10.5546875" style="27" customWidth="1"/>
    <col min="271" max="271" width="0.6640625" style="27" customWidth="1"/>
    <col min="272" max="272" width="8.33203125" style="27" customWidth="1"/>
    <col min="273" max="273" width="0.6640625" style="27" customWidth="1"/>
    <col min="274" max="274" width="8.33203125" style="27" customWidth="1"/>
    <col min="275" max="275" width="0.6640625" style="27" customWidth="1"/>
    <col min="276" max="276" width="10.88671875" style="27" customWidth="1"/>
    <col min="277" max="277" width="0.6640625" style="27" customWidth="1"/>
    <col min="278" max="278" width="9.109375" style="27" customWidth="1"/>
    <col min="279" max="279" width="0.6640625" style="27" customWidth="1"/>
    <col min="280" max="280" width="8.33203125" style="27" customWidth="1"/>
    <col min="281" max="281" width="0.6640625" style="27" customWidth="1"/>
    <col min="282" max="282" width="8.33203125" style="27" customWidth="1"/>
    <col min="283" max="283" width="0.6640625" style="27" customWidth="1"/>
    <col min="284" max="284" width="8.33203125" style="27" customWidth="1"/>
    <col min="285" max="285" width="0.6640625" style="27" customWidth="1"/>
    <col min="286" max="286" width="8.33203125" style="27" customWidth="1"/>
    <col min="287" max="287" width="0.6640625" style="27" customWidth="1"/>
    <col min="288" max="288" width="8.33203125" style="27" customWidth="1"/>
    <col min="289" max="289" width="0.6640625" style="27" customWidth="1"/>
    <col min="290" max="290" width="8.33203125" style="27" customWidth="1"/>
    <col min="291" max="291" width="0.6640625" style="27" customWidth="1"/>
    <col min="292" max="292" width="8.33203125" style="27" customWidth="1"/>
    <col min="293" max="293" width="0.6640625" style="27" customWidth="1"/>
    <col min="294" max="294" width="9.109375" style="27" customWidth="1"/>
    <col min="295" max="295" width="0.6640625" style="27" customWidth="1"/>
    <col min="296" max="296" width="8.33203125" style="27" customWidth="1"/>
    <col min="297" max="297" width="0.6640625" style="27" customWidth="1"/>
    <col min="298" max="298" width="8.33203125" style="27" customWidth="1"/>
    <col min="299" max="299" width="0.6640625" style="27" customWidth="1"/>
    <col min="300" max="300" width="8.33203125" style="27" customWidth="1"/>
    <col min="301" max="301" width="0.6640625" style="27" customWidth="1"/>
    <col min="302" max="302" width="8.33203125" style="27" customWidth="1"/>
    <col min="303" max="510" width="8.88671875" style="27"/>
    <col min="511" max="511" width="0" style="27" hidden="1" customWidth="1"/>
    <col min="512" max="512" width="21.44140625" style="27" bestFit="1" customWidth="1"/>
    <col min="513" max="513" width="0.6640625" style="27" customWidth="1"/>
    <col min="514" max="514" width="9.21875" style="27" customWidth="1"/>
    <col min="515" max="515" width="0.6640625" style="27" customWidth="1"/>
    <col min="516" max="516" width="8.33203125" style="27" customWidth="1"/>
    <col min="517" max="517" width="0.6640625" style="27" customWidth="1"/>
    <col min="518" max="518" width="8.33203125" style="27" customWidth="1"/>
    <col min="519" max="519" width="0.6640625" style="27" customWidth="1"/>
    <col min="520" max="520" width="9.109375" style="27" customWidth="1"/>
    <col min="521" max="521" width="0.6640625" style="27" customWidth="1"/>
    <col min="522" max="522" width="8.33203125" style="27" customWidth="1"/>
    <col min="523" max="523" width="0.6640625" style="27" customWidth="1"/>
    <col min="524" max="524" width="8.33203125" style="27" customWidth="1"/>
    <col min="525" max="525" width="0.6640625" style="27" customWidth="1"/>
    <col min="526" max="526" width="10.5546875" style="27" customWidth="1"/>
    <col min="527" max="527" width="0.6640625" style="27" customWidth="1"/>
    <col min="528" max="528" width="8.33203125" style="27" customWidth="1"/>
    <col min="529" max="529" width="0.6640625" style="27" customWidth="1"/>
    <col min="530" max="530" width="8.33203125" style="27" customWidth="1"/>
    <col min="531" max="531" width="0.6640625" style="27" customWidth="1"/>
    <col min="532" max="532" width="10.88671875" style="27" customWidth="1"/>
    <col min="533" max="533" width="0.6640625" style="27" customWidth="1"/>
    <col min="534" max="534" width="9.109375" style="27" customWidth="1"/>
    <col min="535" max="535" width="0.6640625" style="27" customWidth="1"/>
    <col min="536" max="536" width="8.33203125" style="27" customWidth="1"/>
    <col min="537" max="537" width="0.6640625" style="27" customWidth="1"/>
    <col min="538" max="538" width="8.33203125" style="27" customWidth="1"/>
    <col min="539" max="539" width="0.6640625" style="27" customWidth="1"/>
    <col min="540" max="540" width="8.33203125" style="27" customWidth="1"/>
    <col min="541" max="541" width="0.6640625" style="27" customWidth="1"/>
    <col min="542" max="542" width="8.33203125" style="27" customWidth="1"/>
    <col min="543" max="543" width="0.6640625" style="27" customWidth="1"/>
    <col min="544" max="544" width="8.33203125" style="27" customWidth="1"/>
    <col min="545" max="545" width="0.6640625" style="27" customWidth="1"/>
    <col min="546" max="546" width="8.33203125" style="27" customWidth="1"/>
    <col min="547" max="547" width="0.6640625" style="27" customWidth="1"/>
    <col min="548" max="548" width="8.33203125" style="27" customWidth="1"/>
    <col min="549" max="549" width="0.6640625" style="27" customWidth="1"/>
    <col min="550" max="550" width="9.109375" style="27" customWidth="1"/>
    <col min="551" max="551" width="0.6640625" style="27" customWidth="1"/>
    <col min="552" max="552" width="8.33203125" style="27" customWidth="1"/>
    <col min="553" max="553" width="0.6640625" style="27" customWidth="1"/>
    <col min="554" max="554" width="8.33203125" style="27" customWidth="1"/>
    <col min="555" max="555" width="0.6640625" style="27" customWidth="1"/>
    <col min="556" max="556" width="8.33203125" style="27" customWidth="1"/>
    <col min="557" max="557" width="0.6640625" style="27" customWidth="1"/>
    <col min="558" max="558" width="8.33203125" style="27" customWidth="1"/>
    <col min="559" max="766" width="8.88671875" style="27"/>
    <col min="767" max="767" width="0" style="27" hidden="1" customWidth="1"/>
    <col min="768" max="768" width="21.44140625" style="27" bestFit="1" customWidth="1"/>
    <col min="769" max="769" width="0.6640625" style="27" customWidth="1"/>
    <col min="770" max="770" width="9.21875" style="27" customWidth="1"/>
    <col min="771" max="771" width="0.6640625" style="27" customWidth="1"/>
    <col min="772" max="772" width="8.33203125" style="27" customWidth="1"/>
    <col min="773" max="773" width="0.6640625" style="27" customWidth="1"/>
    <col min="774" max="774" width="8.33203125" style="27" customWidth="1"/>
    <col min="775" max="775" width="0.6640625" style="27" customWidth="1"/>
    <col min="776" max="776" width="9.109375" style="27" customWidth="1"/>
    <col min="777" max="777" width="0.6640625" style="27" customWidth="1"/>
    <col min="778" max="778" width="8.33203125" style="27" customWidth="1"/>
    <col min="779" max="779" width="0.6640625" style="27" customWidth="1"/>
    <col min="780" max="780" width="8.33203125" style="27" customWidth="1"/>
    <col min="781" max="781" width="0.6640625" style="27" customWidth="1"/>
    <col min="782" max="782" width="10.5546875" style="27" customWidth="1"/>
    <col min="783" max="783" width="0.6640625" style="27" customWidth="1"/>
    <col min="784" max="784" width="8.33203125" style="27" customWidth="1"/>
    <col min="785" max="785" width="0.6640625" style="27" customWidth="1"/>
    <col min="786" max="786" width="8.33203125" style="27" customWidth="1"/>
    <col min="787" max="787" width="0.6640625" style="27" customWidth="1"/>
    <col min="788" max="788" width="10.88671875" style="27" customWidth="1"/>
    <col min="789" max="789" width="0.6640625" style="27" customWidth="1"/>
    <col min="790" max="790" width="9.109375" style="27" customWidth="1"/>
    <col min="791" max="791" width="0.6640625" style="27" customWidth="1"/>
    <col min="792" max="792" width="8.33203125" style="27" customWidth="1"/>
    <col min="793" max="793" width="0.6640625" style="27" customWidth="1"/>
    <col min="794" max="794" width="8.33203125" style="27" customWidth="1"/>
    <col min="795" max="795" width="0.6640625" style="27" customWidth="1"/>
    <col min="796" max="796" width="8.33203125" style="27" customWidth="1"/>
    <col min="797" max="797" width="0.6640625" style="27" customWidth="1"/>
    <col min="798" max="798" width="8.33203125" style="27" customWidth="1"/>
    <col min="799" max="799" width="0.6640625" style="27" customWidth="1"/>
    <col min="800" max="800" width="8.33203125" style="27" customWidth="1"/>
    <col min="801" max="801" width="0.6640625" style="27" customWidth="1"/>
    <col min="802" max="802" width="8.33203125" style="27" customWidth="1"/>
    <col min="803" max="803" width="0.6640625" style="27" customWidth="1"/>
    <col min="804" max="804" width="8.33203125" style="27" customWidth="1"/>
    <col min="805" max="805" width="0.6640625" style="27" customWidth="1"/>
    <col min="806" max="806" width="9.109375" style="27" customWidth="1"/>
    <col min="807" max="807" width="0.6640625" style="27" customWidth="1"/>
    <col min="808" max="808" width="8.33203125" style="27" customWidth="1"/>
    <col min="809" max="809" width="0.6640625" style="27" customWidth="1"/>
    <col min="810" max="810" width="8.33203125" style="27" customWidth="1"/>
    <col min="811" max="811" width="0.6640625" style="27" customWidth="1"/>
    <col min="812" max="812" width="8.33203125" style="27" customWidth="1"/>
    <col min="813" max="813" width="0.6640625" style="27" customWidth="1"/>
    <col min="814" max="814" width="8.33203125" style="27" customWidth="1"/>
    <col min="815" max="1022" width="8.88671875" style="27"/>
    <col min="1023" max="1023" width="0" style="27" hidden="1" customWidth="1"/>
    <col min="1024" max="1024" width="21.44140625" style="27" bestFit="1" customWidth="1"/>
    <col min="1025" max="1025" width="0.6640625" style="27" customWidth="1"/>
    <col min="1026" max="1026" width="9.21875" style="27" customWidth="1"/>
    <col min="1027" max="1027" width="0.6640625" style="27" customWidth="1"/>
    <col min="1028" max="1028" width="8.33203125" style="27" customWidth="1"/>
    <col min="1029" max="1029" width="0.6640625" style="27" customWidth="1"/>
    <col min="1030" max="1030" width="8.33203125" style="27" customWidth="1"/>
    <col min="1031" max="1031" width="0.6640625" style="27" customWidth="1"/>
    <col min="1032" max="1032" width="9.109375" style="27" customWidth="1"/>
    <col min="1033" max="1033" width="0.6640625" style="27" customWidth="1"/>
    <col min="1034" max="1034" width="8.33203125" style="27" customWidth="1"/>
    <col min="1035" max="1035" width="0.6640625" style="27" customWidth="1"/>
    <col min="1036" max="1036" width="8.33203125" style="27" customWidth="1"/>
    <col min="1037" max="1037" width="0.6640625" style="27" customWidth="1"/>
    <col min="1038" max="1038" width="10.5546875" style="27" customWidth="1"/>
    <col min="1039" max="1039" width="0.6640625" style="27" customWidth="1"/>
    <col min="1040" max="1040" width="8.33203125" style="27" customWidth="1"/>
    <col min="1041" max="1041" width="0.6640625" style="27" customWidth="1"/>
    <col min="1042" max="1042" width="8.33203125" style="27" customWidth="1"/>
    <col min="1043" max="1043" width="0.6640625" style="27" customWidth="1"/>
    <col min="1044" max="1044" width="10.88671875" style="27" customWidth="1"/>
    <col min="1045" max="1045" width="0.6640625" style="27" customWidth="1"/>
    <col min="1046" max="1046" width="9.109375" style="27" customWidth="1"/>
    <col min="1047" max="1047" width="0.6640625" style="27" customWidth="1"/>
    <col min="1048" max="1048" width="8.33203125" style="27" customWidth="1"/>
    <col min="1049" max="1049" width="0.6640625" style="27" customWidth="1"/>
    <col min="1050" max="1050" width="8.33203125" style="27" customWidth="1"/>
    <col min="1051" max="1051" width="0.6640625" style="27" customWidth="1"/>
    <col min="1052" max="1052" width="8.33203125" style="27" customWidth="1"/>
    <col min="1053" max="1053" width="0.6640625" style="27" customWidth="1"/>
    <col min="1054" max="1054" width="8.33203125" style="27" customWidth="1"/>
    <col min="1055" max="1055" width="0.6640625" style="27" customWidth="1"/>
    <col min="1056" max="1056" width="8.33203125" style="27" customWidth="1"/>
    <col min="1057" max="1057" width="0.6640625" style="27" customWidth="1"/>
    <col min="1058" max="1058" width="8.33203125" style="27" customWidth="1"/>
    <col min="1059" max="1059" width="0.6640625" style="27" customWidth="1"/>
    <col min="1060" max="1060" width="8.33203125" style="27" customWidth="1"/>
    <col min="1061" max="1061" width="0.6640625" style="27" customWidth="1"/>
    <col min="1062" max="1062" width="9.109375" style="27" customWidth="1"/>
    <col min="1063" max="1063" width="0.6640625" style="27" customWidth="1"/>
    <col min="1064" max="1064" width="8.33203125" style="27" customWidth="1"/>
    <col min="1065" max="1065" width="0.6640625" style="27" customWidth="1"/>
    <col min="1066" max="1066" width="8.33203125" style="27" customWidth="1"/>
    <col min="1067" max="1067" width="0.6640625" style="27" customWidth="1"/>
    <col min="1068" max="1068" width="8.33203125" style="27" customWidth="1"/>
    <col min="1069" max="1069" width="0.6640625" style="27" customWidth="1"/>
    <col min="1070" max="1070" width="8.33203125" style="27" customWidth="1"/>
    <col min="1071" max="1278" width="8.88671875" style="27"/>
    <col min="1279" max="1279" width="0" style="27" hidden="1" customWidth="1"/>
    <col min="1280" max="1280" width="21.44140625" style="27" bestFit="1" customWidth="1"/>
    <col min="1281" max="1281" width="0.6640625" style="27" customWidth="1"/>
    <col min="1282" max="1282" width="9.21875" style="27" customWidth="1"/>
    <col min="1283" max="1283" width="0.6640625" style="27" customWidth="1"/>
    <col min="1284" max="1284" width="8.33203125" style="27" customWidth="1"/>
    <col min="1285" max="1285" width="0.6640625" style="27" customWidth="1"/>
    <col min="1286" max="1286" width="8.33203125" style="27" customWidth="1"/>
    <col min="1287" max="1287" width="0.6640625" style="27" customWidth="1"/>
    <col min="1288" max="1288" width="9.109375" style="27" customWidth="1"/>
    <col min="1289" max="1289" width="0.6640625" style="27" customWidth="1"/>
    <col min="1290" max="1290" width="8.33203125" style="27" customWidth="1"/>
    <col min="1291" max="1291" width="0.6640625" style="27" customWidth="1"/>
    <col min="1292" max="1292" width="8.33203125" style="27" customWidth="1"/>
    <col min="1293" max="1293" width="0.6640625" style="27" customWidth="1"/>
    <col min="1294" max="1294" width="10.5546875" style="27" customWidth="1"/>
    <col min="1295" max="1295" width="0.6640625" style="27" customWidth="1"/>
    <col min="1296" max="1296" width="8.33203125" style="27" customWidth="1"/>
    <col min="1297" max="1297" width="0.6640625" style="27" customWidth="1"/>
    <col min="1298" max="1298" width="8.33203125" style="27" customWidth="1"/>
    <col min="1299" max="1299" width="0.6640625" style="27" customWidth="1"/>
    <col min="1300" max="1300" width="10.88671875" style="27" customWidth="1"/>
    <col min="1301" max="1301" width="0.6640625" style="27" customWidth="1"/>
    <col min="1302" max="1302" width="9.109375" style="27" customWidth="1"/>
    <col min="1303" max="1303" width="0.6640625" style="27" customWidth="1"/>
    <col min="1304" max="1304" width="8.33203125" style="27" customWidth="1"/>
    <col min="1305" max="1305" width="0.6640625" style="27" customWidth="1"/>
    <col min="1306" max="1306" width="8.33203125" style="27" customWidth="1"/>
    <col min="1307" max="1307" width="0.6640625" style="27" customWidth="1"/>
    <col min="1308" max="1308" width="8.33203125" style="27" customWidth="1"/>
    <col min="1309" max="1309" width="0.6640625" style="27" customWidth="1"/>
    <col min="1310" max="1310" width="8.33203125" style="27" customWidth="1"/>
    <col min="1311" max="1311" width="0.6640625" style="27" customWidth="1"/>
    <col min="1312" max="1312" width="8.33203125" style="27" customWidth="1"/>
    <col min="1313" max="1313" width="0.6640625" style="27" customWidth="1"/>
    <col min="1314" max="1314" width="8.33203125" style="27" customWidth="1"/>
    <col min="1315" max="1315" width="0.6640625" style="27" customWidth="1"/>
    <col min="1316" max="1316" width="8.33203125" style="27" customWidth="1"/>
    <col min="1317" max="1317" width="0.6640625" style="27" customWidth="1"/>
    <col min="1318" max="1318" width="9.109375" style="27" customWidth="1"/>
    <col min="1319" max="1319" width="0.6640625" style="27" customWidth="1"/>
    <col min="1320" max="1320" width="8.33203125" style="27" customWidth="1"/>
    <col min="1321" max="1321" width="0.6640625" style="27" customWidth="1"/>
    <col min="1322" max="1322" width="8.33203125" style="27" customWidth="1"/>
    <col min="1323" max="1323" width="0.6640625" style="27" customWidth="1"/>
    <col min="1324" max="1324" width="8.33203125" style="27" customWidth="1"/>
    <col min="1325" max="1325" width="0.6640625" style="27" customWidth="1"/>
    <col min="1326" max="1326" width="8.33203125" style="27" customWidth="1"/>
    <col min="1327" max="1534" width="8.88671875" style="27"/>
    <col min="1535" max="1535" width="0" style="27" hidden="1" customWidth="1"/>
    <col min="1536" max="1536" width="21.44140625" style="27" bestFit="1" customWidth="1"/>
    <col min="1537" max="1537" width="0.6640625" style="27" customWidth="1"/>
    <col min="1538" max="1538" width="9.21875" style="27" customWidth="1"/>
    <col min="1539" max="1539" width="0.6640625" style="27" customWidth="1"/>
    <col min="1540" max="1540" width="8.33203125" style="27" customWidth="1"/>
    <col min="1541" max="1541" width="0.6640625" style="27" customWidth="1"/>
    <col min="1542" max="1542" width="8.33203125" style="27" customWidth="1"/>
    <col min="1543" max="1543" width="0.6640625" style="27" customWidth="1"/>
    <col min="1544" max="1544" width="9.109375" style="27" customWidth="1"/>
    <col min="1545" max="1545" width="0.6640625" style="27" customWidth="1"/>
    <col min="1546" max="1546" width="8.33203125" style="27" customWidth="1"/>
    <col min="1547" max="1547" width="0.6640625" style="27" customWidth="1"/>
    <col min="1548" max="1548" width="8.33203125" style="27" customWidth="1"/>
    <col min="1549" max="1549" width="0.6640625" style="27" customWidth="1"/>
    <col min="1550" max="1550" width="10.5546875" style="27" customWidth="1"/>
    <col min="1551" max="1551" width="0.6640625" style="27" customWidth="1"/>
    <col min="1552" max="1552" width="8.33203125" style="27" customWidth="1"/>
    <col min="1553" max="1553" width="0.6640625" style="27" customWidth="1"/>
    <col min="1554" max="1554" width="8.33203125" style="27" customWidth="1"/>
    <col min="1555" max="1555" width="0.6640625" style="27" customWidth="1"/>
    <col min="1556" max="1556" width="10.88671875" style="27" customWidth="1"/>
    <col min="1557" max="1557" width="0.6640625" style="27" customWidth="1"/>
    <col min="1558" max="1558" width="9.109375" style="27" customWidth="1"/>
    <col min="1559" max="1559" width="0.6640625" style="27" customWidth="1"/>
    <col min="1560" max="1560" width="8.33203125" style="27" customWidth="1"/>
    <col min="1561" max="1561" width="0.6640625" style="27" customWidth="1"/>
    <col min="1562" max="1562" width="8.33203125" style="27" customWidth="1"/>
    <col min="1563" max="1563" width="0.6640625" style="27" customWidth="1"/>
    <col min="1564" max="1564" width="8.33203125" style="27" customWidth="1"/>
    <col min="1565" max="1565" width="0.6640625" style="27" customWidth="1"/>
    <col min="1566" max="1566" width="8.33203125" style="27" customWidth="1"/>
    <col min="1567" max="1567" width="0.6640625" style="27" customWidth="1"/>
    <col min="1568" max="1568" width="8.33203125" style="27" customWidth="1"/>
    <col min="1569" max="1569" width="0.6640625" style="27" customWidth="1"/>
    <col min="1570" max="1570" width="8.33203125" style="27" customWidth="1"/>
    <col min="1571" max="1571" width="0.6640625" style="27" customWidth="1"/>
    <col min="1572" max="1572" width="8.33203125" style="27" customWidth="1"/>
    <col min="1573" max="1573" width="0.6640625" style="27" customWidth="1"/>
    <col min="1574" max="1574" width="9.109375" style="27" customWidth="1"/>
    <col min="1575" max="1575" width="0.6640625" style="27" customWidth="1"/>
    <col min="1576" max="1576" width="8.33203125" style="27" customWidth="1"/>
    <col min="1577" max="1577" width="0.6640625" style="27" customWidth="1"/>
    <col min="1578" max="1578" width="8.33203125" style="27" customWidth="1"/>
    <col min="1579" max="1579" width="0.6640625" style="27" customWidth="1"/>
    <col min="1580" max="1580" width="8.33203125" style="27" customWidth="1"/>
    <col min="1581" max="1581" width="0.6640625" style="27" customWidth="1"/>
    <col min="1582" max="1582" width="8.33203125" style="27" customWidth="1"/>
    <col min="1583" max="1790" width="8.88671875" style="27"/>
    <col min="1791" max="1791" width="0" style="27" hidden="1" customWidth="1"/>
    <col min="1792" max="1792" width="21.44140625" style="27" bestFit="1" customWidth="1"/>
    <col min="1793" max="1793" width="0.6640625" style="27" customWidth="1"/>
    <col min="1794" max="1794" width="9.21875" style="27" customWidth="1"/>
    <col min="1795" max="1795" width="0.6640625" style="27" customWidth="1"/>
    <col min="1796" max="1796" width="8.33203125" style="27" customWidth="1"/>
    <col min="1797" max="1797" width="0.6640625" style="27" customWidth="1"/>
    <col min="1798" max="1798" width="8.33203125" style="27" customWidth="1"/>
    <col min="1799" max="1799" width="0.6640625" style="27" customWidth="1"/>
    <col min="1800" max="1800" width="9.109375" style="27" customWidth="1"/>
    <col min="1801" max="1801" width="0.6640625" style="27" customWidth="1"/>
    <col min="1802" max="1802" width="8.33203125" style="27" customWidth="1"/>
    <col min="1803" max="1803" width="0.6640625" style="27" customWidth="1"/>
    <col min="1804" max="1804" width="8.33203125" style="27" customWidth="1"/>
    <col min="1805" max="1805" width="0.6640625" style="27" customWidth="1"/>
    <col min="1806" max="1806" width="10.5546875" style="27" customWidth="1"/>
    <col min="1807" max="1807" width="0.6640625" style="27" customWidth="1"/>
    <col min="1808" max="1808" width="8.33203125" style="27" customWidth="1"/>
    <col min="1809" max="1809" width="0.6640625" style="27" customWidth="1"/>
    <col min="1810" max="1810" width="8.33203125" style="27" customWidth="1"/>
    <col min="1811" max="1811" width="0.6640625" style="27" customWidth="1"/>
    <col min="1812" max="1812" width="10.88671875" style="27" customWidth="1"/>
    <col min="1813" max="1813" width="0.6640625" style="27" customWidth="1"/>
    <col min="1814" max="1814" width="9.109375" style="27" customWidth="1"/>
    <col min="1815" max="1815" width="0.6640625" style="27" customWidth="1"/>
    <col min="1816" max="1816" width="8.33203125" style="27" customWidth="1"/>
    <col min="1817" max="1817" width="0.6640625" style="27" customWidth="1"/>
    <col min="1818" max="1818" width="8.33203125" style="27" customWidth="1"/>
    <col min="1819" max="1819" width="0.6640625" style="27" customWidth="1"/>
    <col min="1820" max="1820" width="8.33203125" style="27" customWidth="1"/>
    <col min="1821" max="1821" width="0.6640625" style="27" customWidth="1"/>
    <col min="1822" max="1822" width="8.33203125" style="27" customWidth="1"/>
    <col min="1823" max="1823" width="0.6640625" style="27" customWidth="1"/>
    <col min="1824" max="1824" width="8.33203125" style="27" customWidth="1"/>
    <col min="1825" max="1825" width="0.6640625" style="27" customWidth="1"/>
    <col min="1826" max="1826" width="8.33203125" style="27" customWidth="1"/>
    <col min="1827" max="1827" width="0.6640625" style="27" customWidth="1"/>
    <col min="1828" max="1828" width="8.33203125" style="27" customWidth="1"/>
    <col min="1829" max="1829" width="0.6640625" style="27" customWidth="1"/>
    <col min="1830" max="1830" width="9.109375" style="27" customWidth="1"/>
    <col min="1831" max="1831" width="0.6640625" style="27" customWidth="1"/>
    <col min="1832" max="1832" width="8.33203125" style="27" customWidth="1"/>
    <col min="1833" max="1833" width="0.6640625" style="27" customWidth="1"/>
    <col min="1834" max="1834" width="8.33203125" style="27" customWidth="1"/>
    <col min="1835" max="1835" width="0.6640625" style="27" customWidth="1"/>
    <col min="1836" max="1836" width="8.33203125" style="27" customWidth="1"/>
    <col min="1837" max="1837" width="0.6640625" style="27" customWidth="1"/>
    <col min="1838" max="1838" width="8.33203125" style="27" customWidth="1"/>
    <col min="1839" max="2046" width="8.88671875" style="27"/>
    <col min="2047" max="2047" width="0" style="27" hidden="1" customWidth="1"/>
    <col min="2048" max="2048" width="21.44140625" style="27" bestFit="1" customWidth="1"/>
    <col min="2049" max="2049" width="0.6640625" style="27" customWidth="1"/>
    <col min="2050" max="2050" width="9.21875" style="27" customWidth="1"/>
    <col min="2051" max="2051" width="0.6640625" style="27" customWidth="1"/>
    <col min="2052" max="2052" width="8.33203125" style="27" customWidth="1"/>
    <col min="2053" max="2053" width="0.6640625" style="27" customWidth="1"/>
    <col min="2054" max="2054" width="8.33203125" style="27" customWidth="1"/>
    <col min="2055" max="2055" width="0.6640625" style="27" customWidth="1"/>
    <col min="2056" max="2056" width="9.109375" style="27" customWidth="1"/>
    <col min="2057" max="2057" width="0.6640625" style="27" customWidth="1"/>
    <col min="2058" max="2058" width="8.33203125" style="27" customWidth="1"/>
    <col min="2059" max="2059" width="0.6640625" style="27" customWidth="1"/>
    <col min="2060" max="2060" width="8.33203125" style="27" customWidth="1"/>
    <col min="2061" max="2061" width="0.6640625" style="27" customWidth="1"/>
    <col min="2062" max="2062" width="10.5546875" style="27" customWidth="1"/>
    <col min="2063" max="2063" width="0.6640625" style="27" customWidth="1"/>
    <col min="2064" max="2064" width="8.33203125" style="27" customWidth="1"/>
    <col min="2065" max="2065" width="0.6640625" style="27" customWidth="1"/>
    <col min="2066" max="2066" width="8.33203125" style="27" customWidth="1"/>
    <col min="2067" max="2067" width="0.6640625" style="27" customWidth="1"/>
    <col min="2068" max="2068" width="10.88671875" style="27" customWidth="1"/>
    <col min="2069" max="2069" width="0.6640625" style="27" customWidth="1"/>
    <col min="2070" max="2070" width="9.109375" style="27" customWidth="1"/>
    <col min="2071" max="2071" width="0.6640625" style="27" customWidth="1"/>
    <col min="2072" max="2072" width="8.33203125" style="27" customWidth="1"/>
    <col min="2073" max="2073" width="0.6640625" style="27" customWidth="1"/>
    <col min="2074" max="2074" width="8.33203125" style="27" customWidth="1"/>
    <col min="2075" max="2075" width="0.6640625" style="27" customWidth="1"/>
    <col min="2076" max="2076" width="8.33203125" style="27" customWidth="1"/>
    <col min="2077" max="2077" width="0.6640625" style="27" customWidth="1"/>
    <col min="2078" max="2078" width="8.33203125" style="27" customWidth="1"/>
    <col min="2079" max="2079" width="0.6640625" style="27" customWidth="1"/>
    <col min="2080" max="2080" width="8.33203125" style="27" customWidth="1"/>
    <col min="2081" max="2081" width="0.6640625" style="27" customWidth="1"/>
    <col min="2082" max="2082" width="8.33203125" style="27" customWidth="1"/>
    <col min="2083" max="2083" width="0.6640625" style="27" customWidth="1"/>
    <col min="2084" max="2084" width="8.33203125" style="27" customWidth="1"/>
    <col min="2085" max="2085" width="0.6640625" style="27" customWidth="1"/>
    <col min="2086" max="2086" width="9.109375" style="27" customWidth="1"/>
    <col min="2087" max="2087" width="0.6640625" style="27" customWidth="1"/>
    <col min="2088" max="2088" width="8.33203125" style="27" customWidth="1"/>
    <col min="2089" max="2089" width="0.6640625" style="27" customWidth="1"/>
    <col min="2090" max="2090" width="8.33203125" style="27" customWidth="1"/>
    <col min="2091" max="2091" width="0.6640625" style="27" customWidth="1"/>
    <col min="2092" max="2092" width="8.33203125" style="27" customWidth="1"/>
    <col min="2093" max="2093" width="0.6640625" style="27" customWidth="1"/>
    <col min="2094" max="2094" width="8.33203125" style="27" customWidth="1"/>
    <col min="2095" max="2302" width="8.88671875" style="27"/>
    <col min="2303" max="2303" width="0" style="27" hidden="1" customWidth="1"/>
    <col min="2304" max="2304" width="21.44140625" style="27" bestFit="1" customWidth="1"/>
    <col min="2305" max="2305" width="0.6640625" style="27" customWidth="1"/>
    <col min="2306" max="2306" width="9.21875" style="27" customWidth="1"/>
    <col min="2307" max="2307" width="0.6640625" style="27" customWidth="1"/>
    <col min="2308" max="2308" width="8.33203125" style="27" customWidth="1"/>
    <col min="2309" max="2309" width="0.6640625" style="27" customWidth="1"/>
    <col min="2310" max="2310" width="8.33203125" style="27" customWidth="1"/>
    <col min="2311" max="2311" width="0.6640625" style="27" customWidth="1"/>
    <col min="2312" max="2312" width="9.109375" style="27" customWidth="1"/>
    <col min="2313" max="2313" width="0.6640625" style="27" customWidth="1"/>
    <col min="2314" max="2314" width="8.33203125" style="27" customWidth="1"/>
    <col min="2315" max="2315" width="0.6640625" style="27" customWidth="1"/>
    <col min="2316" max="2316" width="8.33203125" style="27" customWidth="1"/>
    <col min="2317" max="2317" width="0.6640625" style="27" customWidth="1"/>
    <col min="2318" max="2318" width="10.5546875" style="27" customWidth="1"/>
    <col min="2319" max="2319" width="0.6640625" style="27" customWidth="1"/>
    <col min="2320" max="2320" width="8.33203125" style="27" customWidth="1"/>
    <col min="2321" max="2321" width="0.6640625" style="27" customWidth="1"/>
    <col min="2322" max="2322" width="8.33203125" style="27" customWidth="1"/>
    <col min="2323" max="2323" width="0.6640625" style="27" customWidth="1"/>
    <col min="2324" max="2324" width="10.88671875" style="27" customWidth="1"/>
    <col min="2325" max="2325" width="0.6640625" style="27" customWidth="1"/>
    <col min="2326" max="2326" width="9.109375" style="27" customWidth="1"/>
    <col min="2327" max="2327" width="0.6640625" style="27" customWidth="1"/>
    <col min="2328" max="2328" width="8.33203125" style="27" customWidth="1"/>
    <col min="2329" max="2329" width="0.6640625" style="27" customWidth="1"/>
    <col min="2330" max="2330" width="8.33203125" style="27" customWidth="1"/>
    <col min="2331" max="2331" width="0.6640625" style="27" customWidth="1"/>
    <col min="2332" max="2332" width="8.33203125" style="27" customWidth="1"/>
    <col min="2333" max="2333" width="0.6640625" style="27" customWidth="1"/>
    <col min="2334" max="2334" width="8.33203125" style="27" customWidth="1"/>
    <col min="2335" max="2335" width="0.6640625" style="27" customWidth="1"/>
    <col min="2336" max="2336" width="8.33203125" style="27" customWidth="1"/>
    <col min="2337" max="2337" width="0.6640625" style="27" customWidth="1"/>
    <col min="2338" max="2338" width="8.33203125" style="27" customWidth="1"/>
    <col min="2339" max="2339" width="0.6640625" style="27" customWidth="1"/>
    <col min="2340" max="2340" width="8.33203125" style="27" customWidth="1"/>
    <col min="2341" max="2341" width="0.6640625" style="27" customWidth="1"/>
    <col min="2342" max="2342" width="9.109375" style="27" customWidth="1"/>
    <col min="2343" max="2343" width="0.6640625" style="27" customWidth="1"/>
    <col min="2344" max="2344" width="8.33203125" style="27" customWidth="1"/>
    <col min="2345" max="2345" width="0.6640625" style="27" customWidth="1"/>
    <col min="2346" max="2346" width="8.33203125" style="27" customWidth="1"/>
    <col min="2347" max="2347" width="0.6640625" style="27" customWidth="1"/>
    <col min="2348" max="2348" width="8.33203125" style="27" customWidth="1"/>
    <col min="2349" max="2349" width="0.6640625" style="27" customWidth="1"/>
    <col min="2350" max="2350" width="8.33203125" style="27" customWidth="1"/>
    <col min="2351" max="2558" width="8.88671875" style="27"/>
    <col min="2559" max="2559" width="0" style="27" hidden="1" customWidth="1"/>
    <col min="2560" max="2560" width="21.44140625" style="27" bestFit="1" customWidth="1"/>
    <col min="2561" max="2561" width="0.6640625" style="27" customWidth="1"/>
    <col min="2562" max="2562" width="9.21875" style="27" customWidth="1"/>
    <col min="2563" max="2563" width="0.6640625" style="27" customWidth="1"/>
    <col min="2564" max="2564" width="8.33203125" style="27" customWidth="1"/>
    <col min="2565" max="2565" width="0.6640625" style="27" customWidth="1"/>
    <col min="2566" max="2566" width="8.33203125" style="27" customWidth="1"/>
    <col min="2567" max="2567" width="0.6640625" style="27" customWidth="1"/>
    <col min="2568" max="2568" width="9.109375" style="27" customWidth="1"/>
    <col min="2569" max="2569" width="0.6640625" style="27" customWidth="1"/>
    <col min="2570" max="2570" width="8.33203125" style="27" customWidth="1"/>
    <col min="2571" max="2571" width="0.6640625" style="27" customWidth="1"/>
    <col min="2572" max="2572" width="8.33203125" style="27" customWidth="1"/>
    <col min="2573" max="2573" width="0.6640625" style="27" customWidth="1"/>
    <col min="2574" max="2574" width="10.5546875" style="27" customWidth="1"/>
    <col min="2575" max="2575" width="0.6640625" style="27" customWidth="1"/>
    <col min="2576" max="2576" width="8.33203125" style="27" customWidth="1"/>
    <col min="2577" max="2577" width="0.6640625" style="27" customWidth="1"/>
    <col min="2578" max="2578" width="8.33203125" style="27" customWidth="1"/>
    <col min="2579" max="2579" width="0.6640625" style="27" customWidth="1"/>
    <col min="2580" max="2580" width="10.88671875" style="27" customWidth="1"/>
    <col min="2581" max="2581" width="0.6640625" style="27" customWidth="1"/>
    <col min="2582" max="2582" width="9.109375" style="27" customWidth="1"/>
    <col min="2583" max="2583" width="0.6640625" style="27" customWidth="1"/>
    <col min="2584" max="2584" width="8.33203125" style="27" customWidth="1"/>
    <col min="2585" max="2585" width="0.6640625" style="27" customWidth="1"/>
    <col min="2586" max="2586" width="8.33203125" style="27" customWidth="1"/>
    <col min="2587" max="2587" width="0.6640625" style="27" customWidth="1"/>
    <col min="2588" max="2588" width="8.33203125" style="27" customWidth="1"/>
    <col min="2589" max="2589" width="0.6640625" style="27" customWidth="1"/>
    <col min="2590" max="2590" width="8.33203125" style="27" customWidth="1"/>
    <col min="2591" max="2591" width="0.6640625" style="27" customWidth="1"/>
    <col min="2592" max="2592" width="8.33203125" style="27" customWidth="1"/>
    <col min="2593" max="2593" width="0.6640625" style="27" customWidth="1"/>
    <col min="2594" max="2594" width="8.33203125" style="27" customWidth="1"/>
    <col min="2595" max="2595" width="0.6640625" style="27" customWidth="1"/>
    <col min="2596" max="2596" width="8.33203125" style="27" customWidth="1"/>
    <col min="2597" max="2597" width="0.6640625" style="27" customWidth="1"/>
    <col min="2598" max="2598" width="9.109375" style="27" customWidth="1"/>
    <col min="2599" max="2599" width="0.6640625" style="27" customWidth="1"/>
    <col min="2600" max="2600" width="8.33203125" style="27" customWidth="1"/>
    <col min="2601" max="2601" width="0.6640625" style="27" customWidth="1"/>
    <col min="2602" max="2602" width="8.33203125" style="27" customWidth="1"/>
    <col min="2603" max="2603" width="0.6640625" style="27" customWidth="1"/>
    <col min="2604" max="2604" width="8.33203125" style="27" customWidth="1"/>
    <col min="2605" max="2605" width="0.6640625" style="27" customWidth="1"/>
    <col min="2606" max="2606" width="8.33203125" style="27" customWidth="1"/>
    <col min="2607" max="2814" width="8.88671875" style="27"/>
    <col min="2815" max="2815" width="0" style="27" hidden="1" customWidth="1"/>
    <col min="2816" max="2816" width="21.44140625" style="27" bestFit="1" customWidth="1"/>
    <col min="2817" max="2817" width="0.6640625" style="27" customWidth="1"/>
    <col min="2818" max="2818" width="9.21875" style="27" customWidth="1"/>
    <col min="2819" max="2819" width="0.6640625" style="27" customWidth="1"/>
    <col min="2820" max="2820" width="8.33203125" style="27" customWidth="1"/>
    <col min="2821" max="2821" width="0.6640625" style="27" customWidth="1"/>
    <col min="2822" max="2822" width="8.33203125" style="27" customWidth="1"/>
    <col min="2823" max="2823" width="0.6640625" style="27" customWidth="1"/>
    <col min="2824" max="2824" width="9.109375" style="27" customWidth="1"/>
    <col min="2825" max="2825" width="0.6640625" style="27" customWidth="1"/>
    <col min="2826" max="2826" width="8.33203125" style="27" customWidth="1"/>
    <col min="2827" max="2827" width="0.6640625" style="27" customWidth="1"/>
    <col min="2828" max="2828" width="8.33203125" style="27" customWidth="1"/>
    <col min="2829" max="2829" width="0.6640625" style="27" customWidth="1"/>
    <col min="2830" max="2830" width="10.5546875" style="27" customWidth="1"/>
    <col min="2831" max="2831" width="0.6640625" style="27" customWidth="1"/>
    <col min="2832" max="2832" width="8.33203125" style="27" customWidth="1"/>
    <col min="2833" max="2833" width="0.6640625" style="27" customWidth="1"/>
    <col min="2834" max="2834" width="8.33203125" style="27" customWidth="1"/>
    <col min="2835" max="2835" width="0.6640625" style="27" customWidth="1"/>
    <col min="2836" max="2836" width="10.88671875" style="27" customWidth="1"/>
    <col min="2837" max="2837" width="0.6640625" style="27" customWidth="1"/>
    <col min="2838" max="2838" width="9.109375" style="27" customWidth="1"/>
    <col min="2839" max="2839" width="0.6640625" style="27" customWidth="1"/>
    <col min="2840" max="2840" width="8.33203125" style="27" customWidth="1"/>
    <col min="2841" max="2841" width="0.6640625" style="27" customWidth="1"/>
    <col min="2842" max="2842" width="8.33203125" style="27" customWidth="1"/>
    <col min="2843" max="2843" width="0.6640625" style="27" customWidth="1"/>
    <col min="2844" max="2844" width="8.33203125" style="27" customWidth="1"/>
    <col min="2845" max="2845" width="0.6640625" style="27" customWidth="1"/>
    <col min="2846" max="2846" width="8.33203125" style="27" customWidth="1"/>
    <col min="2847" max="2847" width="0.6640625" style="27" customWidth="1"/>
    <col min="2848" max="2848" width="8.33203125" style="27" customWidth="1"/>
    <col min="2849" max="2849" width="0.6640625" style="27" customWidth="1"/>
    <col min="2850" max="2850" width="8.33203125" style="27" customWidth="1"/>
    <col min="2851" max="2851" width="0.6640625" style="27" customWidth="1"/>
    <col min="2852" max="2852" width="8.33203125" style="27" customWidth="1"/>
    <col min="2853" max="2853" width="0.6640625" style="27" customWidth="1"/>
    <col min="2854" max="2854" width="9.109375" style="27" customWidth="1"/>
    <col min="2855" max="2855" width="0.6640625" style="27" customWidth="1"/>
    <col min="2856" max="2856" width="8.33203125" style="27" customWidth="1"/>
    <col min="2857" max="2857" width="0.6640625" style="27" customWidth="1"/>
    <col min="2858" max="2858" width="8.33203125" style="27" customWidth="1"/>
    <col min="2859" max="2859" width="0.6640625" style="27" customWidth="1"/>
    <col min="2860" max="2860" width="8.33203125" style="27" customWidth="1"/>
    <col min="2861" max="2861" width="0.6640625" style="27" customWidth="1"/>
    <col min="2862" max="2862" width="8.33203125" style="27" customWidth="1"/>
    <col min="2863" max="3070" width="8.88671875" style="27"/>
    <col min="3071" max="3071" width="0" style="27" hidden="1" customWidth="1"/>
    <col min="3072" max="3072" width="21.44140625" style="27" bestFit="1" customWidth="1"/>
    <col min="3073" max="3073" width="0.6640625" style="27" customWidth="1"/>
    <col min="3074" max="3074" width="9.21875" style="27" customWidth="1"/>
    <col min="3075" max="3075" width="0.6640625" style="27" customWidth="1"/>
    <col min="3076" max="3076" width="8.33203125" style="27" customWidth="1"/>
    <col min="3077" max="3077" width="0.6640625" style="27" customWidth="1"/>
    <col min="3078" max="3078" width="8.33203125" style="27" customWidth="1"/>
    <col min="3079" max="3079" width="0.6640625" style="27" customWidth="1"/>
    <col min="3080" max="3080" width="9.109375" style="27" customWidth="1"/>
    <col min="3081" max="3081" width="0.6640625" style="27" customWidth="1"/>
    <col min="3082" max="3082" width="8.33203125" style="27" customWidth="1"/>
    <col min="3083" max="3083" width="0.6640625" style="27" customWidth="1"/>
    <col min="3084" max="3084" width="8.33203125" style="27" customWidth="1"/>
    <col min="3085" max="3085" width="0.6640625" style="27" customWidth="1"/>
    <col min="3086" max="3086" width="10.5546875" style="27" customWidth="1"/>
    <col min="3087" max="3087" width="0.6640625" style="27" customWidth="1"/>
    <col min="3088" max="3088" width="8.33203125" style="27" customWidth="1"/>
    <col min="3089" max="3089" width="0.6640625" style="27" customWidth="1"/>
    <col min="3090" max="3090" width="8.33203125" style="27" customWidth="1"/>
    <col min="3091" max="3091" width="0.6640625" style="27" customWidth="1"/>
    <col min="3092" max="3092" width="10.88671875" style="27" customWidth="1"/>
    <col min="3093" max="3093" width="0.6640625" style="27" customWidth="1"/>
    <col min="3094" max="3094" width="9.109375" style="27" customWidth="1"/>
    <col min="3095" max="3095" width="0.6640625" style="27" customWidth="1"/>
    <col min="3096" max="3096" width="8.33203125" style="27" customWidth="1"/>
    <col min="3097" max="3097" width="0.6640625" style="27" customWidth="1"/>
    <col min="3098" max="3098" width="8.33203125" style="27" customWidth="1"/>
    <col min="3099" max="3099" width="0.6640625" style="27" customWidth="1"/>
    <col min="3100" max="3100" width="8.33203125" style="27" customWidth="1"/>
    <col min="3101" max="3101" width="0.6640625" style="27" customWidth="1"/>
    <col min="3102" max="3102" width="8.33203125" style="27" customWidth="1"/>
    <col min="3103" max="3103" width="0.6640625" style="27" customWidth="1"/>
    <col min="3104" max="3104" width="8.33203125" style="27" customWidth="1"/>
    <col min="3105" max="3105" width="0.6640625" style="27" customWidth="1"/>
    <col min="3106" max="3106" width="8.33203125" style="27" customWidth="1"/>
    <col min="3107" max="3107" width="0.6640625" style="27" customWidth="1"/>
    <col min="3108" max="3108" width="8.33203125" style="27" customWidth="1"/>
    <col min="3109" max="3109" width="0.6640625" style="27" customWidth="1"/>
    <col min="3110" max="3110" width="9.109375" style="27" customWidth="1"/>
    <col min="3111" max="3111" width="0.6640625" style="27" customWidth="1"/>
    <col min="3112" max="3112" width="8.33203125" style="27" customWidth="1"/>
    <col min="3113" max="3113" width="0.6640625" style="27" customWidth="1"/>
    <col min="3114" max="3114" width="8.33203125" style="27" customWidth="1"/>
    <col min="3115" max="3115" width="0.6640625" style="27" customWidth="1"/>
    <col min="3116" max="3116" width="8.33203125" style="27" customWidth="1"/>
    <col min="3117" max="3117" width="0.6640625" style="27" customWidth="1"/>
    <col min="3118" max="3118" width="8.33203125" style="27" customWidth="1"/>
    <col min="3119" max="3326" width="8.88671875" style="27"/>
    <col min="3327" max="3327" width="0" style="27" hidden="1" customWidth="1"/>
    <col min="3328" max="3328" width="21.44140625" style="27" bestFit="1" customWidth="1"/>
    <col min="3329" max="3329" width="0.6640625" style="27" customWidth="1"/>
    <col min="3330" max="3330" width="9.21875" style="27" customWidth="1"/>
    <col min="3331" max="3331" width="0.6640625" style="27" customWidth="1"/>
    <col min="3332" max="3332" width="8.33203125" style="27" customWidth="1"/>
    <col min="3333" max="3333" width="0.6640625" style="27" customWidth="1"/>
    <col min="3334" max="3334" width="8.33203125" style="27" customWidth="1"/>
    <col min="3335" max="3335" width="0.6640625" style="27" customWidth="1"/>
    <col min="3336" max="3336" width="9.109375" style="27" customWidth="1"/>
    <col min="3337" max="3337" width="0.6640625" style="27" customWidth="1"/>
    <col min="3338" max="3338" width="8.33203125" style="27" customWidth="1"/>
    <col min="3339" max="3339" width="0.6640625" style="27" customWidth="1"/>
    <col min="3340" max="3340" width="8.33203125" style="27" customWidth="1"/>
    <col min="3341" max="3341" width="0.6640625" style="27" customWidth="1"/>
    <col min="3342" max="3342" width="10.5546875" style="27" customWidth="1"/>
    <col min="3343" max="3343" width="0.6640625" style="27" customWidth="1"/>
    <col min="3344" max="3344" width="8.33203125" style="27" customWidth="1"/>
    <col min="3345" max="3345" width="0.6640625" style="27" customWidth="1"/>
    <col min="3346" max="3346" width="8.33203125" style="27" customWidth="1"/>
    <col min="3347" max="3347" width="0.6640625" style="27" customWidth="1"/>
    <col min="3348" max="3348" width="10.88671875" style="27" customWidth="1"/>
    <col min="3349" max="3349" width="0.6640625" style="27" customWidth="1"/>
    <col min="3350" max="3350" width="9.109375" style="27" customWidth="1"/>
    <col min="3351" max="3351" width="0.6640625" style="27" customWidth="1"/>
    <col min="3352" max="3352" width="8.33203125" style="27" customWidth="1"/>
    <col min="3353" max="3353" width="0.6640625" style="27" customWidth="1"/>
    <col min="3354" max="3354" width="8.33203125" style="27" customWidth="1"/>
    <col min="3355" max="3355" width="0.6640625" style="27" customWidth="1"/>
    <col min="3356" max="3356" width="8.33203125" style="27" customWidth="1"/>
    <col min="3357" max="3357" width="0.6640625" style="27" customWidth="1"/>
    <col min="3358" max="3358" width="8.33203125" style="27" customWidth="1"/>
    <col min="3359" max="3359" width="0.6640625" style="27" customWidth="1"/>
    <col min="3360" max="3360" width="8.33203125" style="27" customWidth="1"/>
    <col min="3361" max="3361" width="0.6640625" style="27" customWidth="1"/>
    <col min="3362" max="3362" width="8.33203125" style="27" customWidth="1"/>
    <col min="3363" max="3363" width="0.6640625" style="27" customWidth="1"/>
    <col min="3364" max="3364" width="8.33203125" style="27" customWidth="1"/>
    <col min="3365" max="3365" width="0.6640625" style="27" customWidth="1"/>
    <col min="3366" max="3366" width="9.109375" style="27" customWidth="1"/>
    <col min="3367" max="3367" width="0.6640625" style="27" customWidth="1"/>
    <col min="3368" max="3368" width="8.33203125" style="27" customWidth="1"/>
    <col min="3369" max="3369" width="0.6640625" style="27" customWidth="1"/>
    <col min="3370" max="3370" width="8.33203125" style="27" customWidth="1"/>
    <col min="3371" max="3371" width="0.6640625" style="27" customWidth="1"/>
    <col min="3372" max="3372" width="8.33203125" style="27" customWidth="1"/>
    <col min="3373" max="3373" width="0.6640625" style="27" customWidth="1"/>
    <col min="3374" max="3374" width="8.33203125" style="27" customWidth="1"/>
    <col min="3375" max="3582" width="8.88671875" style="27"/>
    <col min="3583" max="3583" width="0" style="27" hidden="1" customWidth="1"/>
    <col min="3584" max="3584" width="21.44140625" style="27" bestFit="1" customWidth="1"/>
    <col min="3585" max="3585" width="0.6640625" style="27" customWidth="1"/>
    <col min="3586" max="3586" width="9.21875" style="27" customWidth="1"/>
    <col min="3587" max="3587" width="0.6640625" style="27" customWidth="1"/>
    <col min="3588" max="3588" width="8.33203125" style="27" customWidth="1"/>
    <col min="3589" max="3589" width="0.6640625" style="27" customWidth="1"/>
    <col min="3590" max="3590" width="8.33203125" style="27" customWidth="1"/>
    <col min="3591" max="3591" width="0.6640625" style="27" customWidth="1"/>
    <col min="3592" max="3592" width="9.109375" style="27" customWidth="1"/>
    <col min="3593" max="3593" width="0.6640625" style="27" customWidth="1"/>
    <col min="3594" max="3594" width="8.33203125" style="27" customWidth="1"/>
    <col min="3595" max="3595" width="0.6640625" style="27" customWidth="1"/>
    <col min="3596" max="3596" width="8.33203125" style="27" customWidth="1"/>
    <col min="3597" max="3597" width="0.6640625" style="27" customWidth="1"/>
    <col min="3598" max="3598" width="10.5546875" style="27" customWidth="1"/>
    <col min="3599" max="3599" width="0.6640625" style="27" customWidth="1"/>
    <col min="3600" max="3600" width="8.33203125" style="27" customWidth="1"/>
    <col min="3601" max="3601" width="0.6640625" style="27" customWidth="1"/>
    <col min="3602" max="3602" width="8.33203125" style="27" customWidth="1"/>
    <col min="3603" max="3603" width="0.6640625" style="27" customWidth="1"/>
    <col min="3604" max="3604" width="10.88671875" style="27" customWidth="1"/>
    <col min="3605" max="3605" width="0.6640625" style="27" customWidth="1"/>
    <col min="3606" max="3606" width="9.109375" style="27" customWidth="1"/>
    <col min="3607" max="3607" width="0.6640625" style="27" customWidth="1"/>
    <col min="3608" max="3608" width="8.33203125" style="27" customWidth="1"/>
    <col min="3609" max="3609" width="0.6640625" style="27" customWidth="1"/>
    <col min="3610" max="3610" width="8.33203125" style="27" customWidth="1"/>
    <col min="3611" max="3611" width="0.6640625" style="27" customWidth="1"/>
    <col min="3612" max="3612" width="8.33203125" style="27" customWidth="1"/>
    <col min="3613" max="3613" width="0.6640625" style="27" customWidth="1"/>
    <col min="3614" max="3614" width="8.33203125" style="27" customWidth="1"/>
    <col min="3615" max="3615" width="0.6640625" style="27" customWidth="1"/>
    <col min="3616" max="3616" width="8.33203125" style="27" customWidth="1"/>
    <col min="3617" max="3617" width="0.6640625" style="27" customWidth="1"/>
    <col min="3618" max="3618" width="8.33203125" style="27" customWidth="1"/>
    <col min="3619" max="3619" width="0.6640625" style="27" customWidth="1"/>
    <col min="3620" max="3620" width="8.33203125" style="27" customWidth="1"/>
    <col min="3621" max="3621" width="0.6640625" style="27" customWidth="1"/>
    <col min="3622" max="3622" width="9.109375" style="27" customWidth="1"/>
    <col min="3623" max="3623" width="0.6640625" style="27" customWidth="1"/>
    <col min="3624" max="3624" width="8.33203125" style="27" customWidth="1"/>
    <col min="3625" max="3625" width="0.6640625" style="27" customWidth="1"/>
    <col min="3626" max="3626" width="8.33203125" style="27" customWidth="1"/>
    <col min="3627" max="3627" width="0.6640625" style="27" customWidth="1"/>
    <col min="3628" max="3628" width="8.33203125" style="27" customWidth="1"/>
    <col min="3629" max="3629" width="0.6640625" style="27" customWidth="1"/>
    <col min="3630" max="3630" width="8.33203125" style="27" customWidth="1"/>
    <col min="3631" max="3838" width="8.88671875" style="27"/>
    <col min="3839" max="3839" width="0" style="27" hidden="1" customWidth="1"/>
    <col min="3840" max="3840" width="21.44140625" style="27" bestFit="1" customWidth="1"/>
    <col min="3841" max="3841" width="0.6640625" style="27" customWidth="1"/>
    <col min="3842" max="3842" width="9.21875" style="27" customWidth="1"/>
    <col min="3843" max="3843" width="0.6640625" style="27" customWidth="1"/>
    <col min="3844" max="3844" width="8.33203125" style="27" customWidth="1"/>
    <col min="3845" max="3845" width="0.6640625" style="27" customWidth="1"/>
    <col min="3846" max="3846" width="8.33203125" style="27" customWidth="1"/>
    <col min="3847" max="3847" width="0.6640625" style="27" customWidth="1"/>
    <col min="3848" max="3848" width="9.109375" style="27" customWidth="1"/>
    <col min="3849" max="3849" width="0.6640625" style="27" customWidth="1"/>
    <col min="3850" max="3850" width="8.33203125" style="27" customWidth="1"/>
    <col min="3851" max="3851" width="0.6640625" style="27" customWidth="1"/>
    <col min="3852" max="3852" width="8.33203125" style="27" customWidth="1"/>
    <col min="3853" max="3853" width="0.6640625" style="27" customWidth="1"/>
    <col min="3854" max="3854" width="10.5546875" style="27" customWidth="1"/>
    <col min="3855" max="3855" width="0.6640625" style="27" customWidth="1"/>
    <col min="3856" max="3856" width="8.33203125" style="27" customWidth="1"/>
    <col min="3857" max="3857" width="0.6640625" style="27" customWidth="1"/>
    <col min="3858" max="3858" width="8.33203125" style="27" customWidth="1"/>
    <col min="3859" max="3859" width="0.6640625" style="27" customWidth="1"/>
    <col min="3860" max="3860" width="10.88671875" style="27" customWidth="1"/>
    <col min="3861" max="3861" width="0.6640625" style="27" customWidth="1"/>
    <col min="3862" max="3862" width="9.109375" style="27" customWidth="1"/>
    <col min="3863" max="3863" width="0.6640625" style="27" customWidth="1"/>
    <col min="3864" max="3864" width="8.33203125" style="27" customWidth="1"/>
    <col min="3865" max="3865" width="0.6640625" style="27" customWidth="1"/>
    <col min="3866" max="3866" width="8.33203125" style="27" customWidth="1"/>
    <col min="3867" max="3867" width="0.6640625" style="27" customWidth="1"/>
    <col min="3868" max="3868" width="8.33203125" style="27" customWidth="1"/>
    <col min="3869" max="3869" width="0.6640625" style="27" customWidth="1"/>
    <col min="3870" max="3870" width="8.33203125" style="27" customWidth="1"/>
    <col min="3871" max="3871" width="0.6640625" style="27" customWidth="1"/>
    <col min="3872" max="3872" width="8.33203125" style="27" customWidth="1"/>
    <col min="3873" max="3873" width="0.6640625" style="27" customWidth="1"/>
    <col min="3874" max="3874" width="8.33203125" style="27" customWidth="1"/>
    <col min="3875" max="3875" width="0.6640625" style="27" customWidth="1"/>
    <col min="3876" max="3876" width="8.33203125" style="27" customWidth="1"/>
    <col min="3877" max="3877" width="0.6640625" style="27" customWidth="1"/>
    <col min="3878" max="3878" width="9.109375" style="27" customWidth="1"/>
    <col min="3879" max="3879" width="0.6640625" style="27" customWidth="1"/>
    <col min="3880" max="3880" width="8.33203125" style="27" customWidth="1"/>
    <col min="3881" max="3881" width="0.6640625" style="27" customWidth="1"/>
    <col min="3882" max="3882" width="8.33203125" style="27" customWidth="1"/>
    <col min="3883" max="3883" width="0.6640625" style="27" customWidth="1"/>
    <col min="3884" max="3884" width="8.33203125" style="27" customWidth="1"/>
    <col min="3885" max="3885" width="0.6640625" style="27" customWidth="1"/>
    <col min="3886" max="3886" width="8.33203125" style="27" customWidth="1"/>
    <col min="3887" max="4094" width="8.88671875" style="27"/>
    <col min="4095" max="4095" width="0" style="27" hidden="1" customWidth="1"/>
    <col min="4096" max="4096" width="21.44140625" style="27" bestFit="1" customWidth="1"/>
    <col min="4097" max="4097" width="0.6640625" style="27" customWidth="1"/>
    <col min="4098" max="4098" width="9.21875" style="27" customWidth="1"/>
    <col min="4099" max="4099" width="0.6640625" style="27" customWidth="1"/>
    <col min="4100" max="4100" width="8.33203125" style="27" customWidth="1"/>
    <col min="4101" max="4101" width="0.6640625" style="27" customWidth="1"/>
    <col min="4102" max="4102" width="8.33203125" style="27" customWidth="1"/>
    <col min="4103" max="4103" width="0.6640625" style="27" customWidth="1"/>
    <col min="4104" max="4104" width="9.109375" style="27" customWidth="1"/>
    <col min="4105" max="4105" width="0.6640625" style="27" customWidth="1"/>
    <col min="4106" max="4106" width="8.33203125" style="27" customWidth="1"/>
    <col min="4107" max="4107" width="0.6640625" style="27" customWidth="1"/>
    <col min="4108" max="4108" width="8.33203125" style="27" customWidth="1"/>
    <col min="4109" max="4109" width="0.6640625" style="27" customWidth="1"/>
    <col min="4110" max="4110" width="10.5546875" style="27" customWidth="1"/>
    <col min="4111" max="4111" width="0.6640625" style="27" customWidth="1"/>
    <col min="4112" max="4112" width="8.33203125" style="27" customWidth="1"/>
    <col min="4113" max="4113" width="0.6640625" style="27" customWidth="1"/>
    <col min="4114" max="4114" width="8.33203125" style="27" customWidth="1"/>
    <col min="4115" max="4115" width="0.6640625" style="27" customWidth="1"/>
    <col min="4116" max="4116" width="10.88671875" style="27" customWidth="1"/>
    <col min="4117" max="4117" width="0.6640625" style="27" customWidth="1"/>
    <col min="4118" max="4118" width="9.109375" style="27" customWidth="1"/>
    <col min="4119" max="4119" width="0.6640625" style="27" customWidth="1"/>
    <col min="4120" max="4120" width="8.33203125" style="27" customWidth="1"/>
    <col min="4121" max="4121" width="0.6640625" style="27" customWidth="1"/>
    <col min="4122" max="4122" width="8.33203125" style="27" customWidth="1"/>
    <col min="4123" max="4123" width="0.6640625" style="27" customWidth="1"/>
    <col min="4124" max="4124" width="8.33203125" style="27" customWidth="1"/>
    <col min="4125" max="4125" width="0.6640625" style="27" customWidth="1"/>
    <col min="4126" max="4126" width="8.33203125" style="27" customWidth="1"/>
    <col min="4127" max="4127" width="0.6640625" style="27" customWidth="1"/>
    <col min="4128" max="4128" width="8.33203125" style="27" customWidth="1"/>
    <col min="4129" max="4129" width="0.6640625" style="27" customWidth="1"/>
    <col min="4130" max="4130" width="8.33203125" style="27" customWidth="1"/>
    <col min="4131" max="4131" width="0.6640625" style="27" customWidth="1"/>
    <col min="4132" max="4132" width="8.33203125" style="27" customWidth="1"/>
    <col min="4133" max="4133" width="0.6640625" style="27" customWidth="1"/>
    <col min="4134" max="4134" width="9.109375" style="27" customWidth="1"/>
    <col min="4135" max="4135" width="0.6640625" style="27" customWidth="1"/>
    <col min="4136" max="4136" width="8.33203125" style="27" customWidth="1"/>
    <col min="4137" max="4137" width="0.6640625" style="27" customWidth="1"/>
    <col min="4138" max="4138" width="8.33203125" style="27" customWidth="1"/>
    <col min="4139" max="4139" width="0.6640625" style="27" customWidth="1"/>
    <col min="4140" max="4140" width="8.33203125" style="27" customWidth="1"/>
    <col min="4141" max="4141" width="0.6640625" style="27" customWidth="1"/>
    <col min="4142" max="4142" width="8.33203125" style="27" customWidth="1"/>
    <col min="4143" max="4350" width="8.88671875" style="27"/>
    <col min="4351" max="4351" width="0" style="27" hidden="1" customWidth="1"/>
    <col min="4352" max="4352" width="21.44140625" style="27" bestFit="1" customWidth="1"/>
    <col min="4353" max="4353" width="0.6640625" style="27" customWidth="1"/>
    <col min="4354" max="4354" width="9.21875" style="27" customWidth="1"/>
    <col min="4355" max="4355" width="0.6640625" style="27" customWidth="1"/>
    <col min="4356" max="4356" width="8.33203125" style="27" customWidth="1"/>
    <col min="4357" max="4357" width="0.6640625" style="27" customWidth="1"/>
    <col min="4358" max="4358" width="8.33203125" style="27" customWidth="1"/>
    <col min="4359" max="4359" width="0.6640625" style="27" customWidth="1"/>
    <col min="4360" max="4360" width="9.109375" style="27" customWidth="1"/>
    <col min="4361" max="4361" width="0.6640625" style="27" customWidth="1"/>
    <col min="4362" max="4362" width="8.33203125" style="27" customWidth="1"/>
    <col min="4363" max="4363" width="0.6640625" style="27" customWidth="1"/>
    <col min="4364" max="4364" width="8.33203125" style="27" customWidth="1"/>
    <col min="4365" max="4365" width="0.6640625" style="27" customWidth="1"/>
    <col min="4366" max="4366" width="10.5546875" style="27" customWidth="1"/>
    <col min="4367" max="4367" width="0.6640625" style="27" customWidth="1"/>
    <col min="4368" max="4368" width="8.33203125" style="27" customWidth="1"/>
    <col min="4369" max="4369" width="0.6640625" style="27" customWidth="1"/>
    <col min="4370" max="4370" width="8.33203125" style="27" customWidth="1"/>
    <col min="4371" max="4371" width="0.6640625" style="27" customWidth="1"/>
    <col min="4372" max="4372" width="10.88671875" style="27" customWidth="1"/>
    <col min="4373" max="4373" width="0.6640625" style="27" customWidth="1"/>
    <col min="4374" max="4374" width="9.109375" style="27" customWidth="1"/>
    <col min="4375" max="4375" width="0.6640625" style="27" customWidth="1"/>
    <col min="4376" max="4376" width="8.33203125" style="27" customWidth="1"/>
    <col min="4377" max="4377" width="0.6640625" style="27" customWidth="1"/>
    <col min="4378" max="4378" width="8.33203125" style="27" customWidth="1"/>
    <col min="4379" max="4379" width="0.6640625" style="27" customWidth="1"/>
    <col min="4380" max="4380" width="8.33203125" style="27" customWidth="1"/>
    <col min="4381" max="4381" width="0.6640625" style="27" customWidth="1"/>
    <col min="4382" max="4382" width="8.33203125" style="27" customWidth="1"/>
    <col min="4383" max="4383" width="0.6640625" style="27" customWidth="1"/>
    <col min="4384" max="4384" width="8.33203125" style="27" customWidth="1"/>
    <col min="4385" max="4385" width="0.6640625" style="27" customWidth="1"/>
    <col min="4386" max="4386" width="8.33203125" style="27" customWidth="1"/>
    <col min="4387" max="4387" width="0.6640625" style="27" customWidth="1"/>
    <col min="4388" max="4388" width="8.33203125" style="27" customWidth="1"/>
    <col min="4389" max="4389" width="0.6640625" style="27" customWidth="1"/>
    <col min="4390" max="4390" width="9.109375" style="27" customWidth="1"/>
    <col min="4391" max="4391" width="0.6640625" style="27" customWidth="1"/>
    <col min="4392" max="4392" width="8.33203125" style="27" customWidth="1"/>
    <col min="4393" max="4393" width="0.6640625" style="27" customWidth="1"/>
    <col min="4394" max="4394" width="8.33203125" style="27" customWidth="1"/>
    <col min="4395" max="4395" width="0.6640625" style="27" customWidth="1"/>
    <col min="4396" max="4396" width="8.33203125" style="27" customWidth="1"/>
    <col min="4397" max="4397" width="0.6640625" style="27" customWidth="1"/>
    <col min="4398" max="4398" width="8.33203125" style="27" customWidth="1"/>
    <col min="4399" max="4606" width="8.88671875" style="27"/>
    <col min="4607" max="4607" width="0" style="27" hidden="1" customWidth="1"/>
    <col min="4608" max="4608" width="21.44140625" style="27" bestFit="1" customWidth="1"/>
    <col min="4609" max="4609" width="0.6640625" style="27" customWidth="1"/>
    <col min="4610" max="4610" width="9.21875" style="27" customWidth="1"/>
    <col min="4611" max="4611" width="0.6640625" style="27" customWidth="1"/>
    <col min="4612" max="4612" width="8.33203125" style="27" customWidth="1"/>
    <col min="4613" max="4613" width="0.6640625" style="27" customWidth="1"/>
    <col min="4614" max="4614" width="8.33203125" style="27" customWidth="1"/>
    <col min="4615" max="4615" width="0.6640625" style="27" customWidth="1"/>
    <col min="4616" max="4616" width="9.109375" style="27" customWidth="1"/>
    <col min="4617" max="4617" width="0.6640625" style="27" customWidth="1"/>
    <col min="4618" max="4618" width="8.33203125" style="27" customWidth="1"/>
    <col min="4619" max="4619" width="0.6640625" style="27" customWidth="1"/>
    <col min="4620" max="4620" width="8.33203125" style="27" customWidth="1"/>
    <col min="4621" max="4621" width="0.6640625" style="27" customWidth="1"/>
    <col min="4622" max="4622" width="10.5546875" style="27" customWidth="1"/>
    <col min="4623" max="4623" width="0.6640625" style="27" customWidth="1"/>
    <col min="4624" max="4624" width="8.33203125" style="27" customWidth="1"/>
    <col min="4625" max="4625" width="0.6640625" style="27" customWidth="1"/>
    <col min="4626" max="4626" width="8.33203125" style="27" customWidth="1"/>
    <col min="4627" max="4627" width="0.6640625" style="27" customWidth="1"/>
    <col min="4628" max="4628" width="10.88671875" style="27" customWidth="1"/>
    <col min="4629" max="4629" width="0.6640625" style="27" customWidth="1"/>
    <col min="4630" max="4630" width="9.109375" style="27" customWidth="1"/>
    <col min="4631" max="4631" width="0.6640625" style="27" customWidth="1"/>
    <col min="4632" max="4632" width="8.33203125" style="27" customWidth="1"/>
    <col min="4633" max="4633" width="0.6640625" style="27" customWidth="1"/>
    <col min="4634" max="4634" width="8.33203125" style="27" customWidth="1"/>
    <col min="4635" max="4635" width="0.6640625" style="27" customWidth="1"/>
    <col min="4636" max="4636" width="8.33203125" style="27" customWidth="1"/>
    <col min="4637" max="4637" width="0.6640625" style="27" customWidth="1"/>
    <col min="4638" max="4638" width="8.33203125" style="27" customWidth="1"/>
    <col min="4639" max="4639" width="0.6640625" style="27" customWidth="1"/>
    <col min="4640" max="4640" width="8.33203125" style="27" customWidth="1"/>
    <col min="4641" max="4641" width="0.6640625" style="27" customWidth="1"/>
    <col min="4642" max="4642" width="8.33203125" style="27" customWidth="1"/>
    <col min="4643" max="4643" width="0.6640625" style="27" customWidth="1"/>
    <col min="4644" max="4644" width="8.33203125" style="27" customWidth="1"/>
    <col min="4645" max="4645" width="0.6640625" style="27" customWidth="1"/>
    <col min="4646" max="4646" width="9.109375" style="27" customWidth="1"/>
    <col min="4647" max="4647" width="0.6640625" style="27" customWidth="1"/>
    <col min="4648" max="4648" width="8.33203125" style="27" customWidth="1"/>
    <col min="4649" max="4649" width="0.6640625" style="27" customWidth="1"/>
    <col min="4650" max="4650" width="8.33203125" style="27" customWidth="1"/>
    <col min="4651" max="4651" width="0.6640625" style="27" customWidth="1"/>
    <col min="4652" max="4652" width="8.33203125" style="27" customWidth="1"/>
    <col min="4653" max="4653" width="0.6640625" style="27" customWidth="1"/>
    <col min="4654" max="4654" width="8.33203125" style="27" customWidth="1"/>
    <col min="4655" max="4862" width="8.88671875" style="27"/>
    <col min="4863" max="4863" width="0" style="27" hidden="1" customWidth="1"/>
    <col min="4864" max="4864" width="21.44140625" style="27" bestFit="1" customWidth="1"/>
    <col min="4865" max="4865" width="0.6640625" style="27" customWidth="1"/>
    <col min="4866" max="4866" width="9.21875" style="27" customWidth="1"/>
    <col min="4867" max="4867" width="0.6640625" style="27" customWidth="1"/>
    <col min="4868" max="4868" width="8.33203125" style="27" customWidth="1"/>
    <col min="4869" max="4869" width="0.6640625" style="27" customWidth="1"/>
    <col min="4870" max="4870" width="8.33203125" style="27" customWidth="1"/>
    <col min="4871" max="4871" width="0.6640625" style="27" customWidth="1"/>
    <col min="4872" max="4872" width="9.109375" style="27" customWidth="1"/>
    <col min="4873" max="4873" width="0.6640625" style="27" customWidth="1"/>
    <col min="4874" max="4874" width="8.33203125" style="27" customWidth="1"/>
    <col min="4875" max="4875" width="0.6640625" style="27" customWidth="1"/>
    <col min="4876" max="4876" width="8.33203125" style="27" customWidth="1"/>
    <col min="4877" max="4877" width="0.6640625" style="27" customWidth="1"/>
    <col min="4878" max="4878" width="10.5546875" style="27" customWidth="1"/>
    <col min="4879" max="4879" width="0.6640625" style="27" customWidth="1"/>
    <col min="4880" max="4880" width="8.33203125" style="27" customWidth="1"/>
    <col min="4881" max="4881" width="0.6640625" style="27" customWidth="1"/>
    <col min="4882" max="4882" width="8.33203125" style="27" customWidth="1"/>
    <col min="4883" max="4883" width="0.6640625" style="27" customWidth="1"/>
    <col min="4884" max="4884" width="10.88671875" style="27" customWidth="1"/>
    <col min="4885" max="4885" width="0.6640625" style="27" customWidth="1"/>
    <col min="4886" max="4886" width="9.109375" style="27" customWidth="1"/>
    <col min="4887" max="4887" width="0.6640625" style="27" customWidth="1"/>
    <col min="4888" max="4888" width="8.33203125" style="27" customWidth="1"/>
    <col min="4889" max="4889" width="0.6640625" style="27" customWidth="1"/>
    <col min="4890" max="4890" width="8.33203125" style="27" customWidth="1"/>
    <col min="4891" max="4891" width="0.6640625" style="27" customWidth="1"/>
    <col min="4892" max="4892" width="8.33203125" style="27" customWidth="1"/>
    <col min="4893" max="4893" width="0.6640625" style="27" customWidth="1"/>
    <col min="4894" max="4894" width="8.33203125" style="27" customWidth="1"/>
    <col min="4895" max="4895" width="0.6640625" style="27" customWidth="1"/>
    <col min="4896" max="4896" width="8.33203125" style="27" customWidth="1"/>
    <col min="4897" max="4897" width="0.6640625" style="27" customWidth="1"/>
    <col min="4898" max="4898" width="8.33203125" style="27" customWidth="1"/>
    <col min="4899" max="4899" width="0.6640625" style="27" customWidth="1"/>
    <col min="4900" max="4900" width="8.33203125" style="27" customWidth="1"/>
    <col min="4901" max="4901" width="0.6640625" style="27" customWidth="1"/>
    <col min="4902" max="4902" width="9.109375" style="27" customWidth="1"/>
    <col min="4903" max="4903" width="0.6640625" style="27" customWidth="1"/>
    <col min="4904" max="4904" width="8.33203125" style="27" customWidth="1"/>
    <col min="4905" max="4905" width="0.6640625" style="27" customWidth="1"/>
    <col min="4906" max="4906" width="8.33203125" style="27" customWidth="1"/>
    <col min="4907" max="4907" width="0.6640625" style="27" customWidth="1"/>
    <col min="4908" max="4908" width="8.33203125" style="27" customWidth="1"/>
    <col min="4909" max="4909" width="0.6640625" style="27" customWidth="1"/>
    <col min="4910" max="4910" width="8.33203125" style="27" customWidth="1"/>
    <col min="4911" max="5118" width="8.88671875" style="27"/>
    <col min="5119" max="5119" width="0" style="27" hidden="1" customWidth="1"/>
    <col min="5120" max="5120" width="21.44140625" style="27" bestFit="1" customWidth="1"/>
    <col min="5121" max="5121" width="0.6640625" style="27" customWidth="1"/>
    <col min="5122" max="5122" width="9.21875" style="27" customWidth="1"/>
    <col min="5123" max="5123" width="0.6640625" style="27" customWidth="1"/>
    <col min="5124" max="5124" width="8.33203125" style="27" customWidth="1"/>
    <col min="5125" max="5125" width="0.6640625" style="27" customWidth="1"/>
    <col min="5126" max="5126" width="8.33203125" style="27" customWidth="1"/>
    <col min="5127" max="5127" width="0.6640625" style="27" customWidth="1"/>
    <col min="5128" max="5128" width="9.109375" style="27" customWidth="1"/>
    <col min="5129" max="5129" width="0.6640625" style="27" customWidth="1"/>
    <col min="5130" max="5130" width="8.33203125" style="27" customWidth="1"/>
    <col min="5131" max="5131" width="0.6640625" style="27" customWidth="1"/>
    <col min="5132" max="5132" width="8.33203125" style="27" customWidth="1"/>
    <col min="5133" max="5133" width="0.6640625" style="27" customWidth="1"/>
    <col min="5134" max="5134" width="10.5546875" style="27" customWidth="1"/>
    <col min="5135" max="5135" width="0.6640625" style="27" customWidth="1"/>
    <col min="5136" max="5136" width="8.33203125" style="27" customWidth="1"/>
    <col min="5137" max="5137" width="0.6640625" style="27" customWidth="1"/>
    <col min="5138" max="5138" width="8.33203125" style="27" customWidth="1"/>
    <col min="5139" max="5139" width="0.6640625" style="27" customWidth="1"/>
    <col min="5140" max="5140" width="10.88671875" style="27" customWidth="1"/>
    <col min="5141" max="5141" width="0.6640625" style="27" customWidth="1"/>
    <col min="5142" max="5142" width="9.109375" style="27" customWidth="1"/>
    <col min="5143" max="5143" width="0.6640625" style="27" customWidth="1"/>
    <col min="5144" max="5144" width="8.33203125" style="27" customWidth="1"/>
    <col min="5145" max="5145" width="0.6640625" style="27" customWidth="1"/>
    <col min="5146" max="5146" width="8.33203125" style="27" customWidth="1"/>
    <col min="5147" max="5147" width="0.6640625" style="27" customWidth="1"/>
    <col min="5148" max="5148" width="8.33203125" style="27" customWidth="1"/>
    <col min="5149" max="5149" width="0.6640625" style="27" customWidth="1"/>
    <col min="5150" max="5150" width="8.33203125" style="27" customWidth="1"/>
    <col min="5151" max="5151" width="0.6640625" style="27" customWidth="1"/>
    <col min="5152" max="5152" width="8.33203125" style="27" customWidth="1"/>
    <col min="5153" max="5153" width="0.6640625" style="27" customWidth="1"/>
    <col min="5154" max="5154" width="8.33203125" style="27" customWidth="1"/>
    <col min="5155" max="5155" width="0.6640625" style="27" customWidth="1"/>
    <col min="5156" max="5156" width="8.33203125" style="27" customWidth="1"/>
    <col min="5157" max="5157" width="0.6640625" style="27" customWidth="1"/>
    <col min="5158" max="5158" width="9.109375" style="27" customWidth="1"/>
    <col min="5159" max="5159" width="0.6640625" style="27" customWidth="1"/>
    <col min="5160" max="5160" width="8.33203125" style="27" customWidth="1"/>
    <col min="5161" max="5161" width="0.6640625" style="27" customWidth="1"/>
    <col min="5162" max="5162" width="8.33203125" style="27" customWidth="1"/>
    <col min="5163" max="5163" width="0.6640625" style="27" customWidth="1"/>
    <col min="5164" max="5164" width="8.33203125" style="27" customWidth="1"/>
    <col min="5165" max="5165" width="0.6640625" style="27" customWidth="1"/>
    <col min="5166" max="5166" width="8.33203125" style="27" customWidth="1"/>
    <col min="5167" max="5374" width="8.88671875" style="27"/>
    <col min="5375" max="5375" width="0" style="27" hidden="1" customWidth="1"/>
    <col min="5376" max="5376" width="21.44140625" style="27" bestFit="1" customWidth="1"/>
    <col min="5377" max="5377" width="0.6640625" style="27" customWidth="1"/>
    <col min="5378" max="5378" width="9.21875" style="27" customWidth="1"/>
    <col min="5379" max="5379" width="0.6640625" style="27" customWidth="1"/>
    <col min="5380" max="5380" width="8.33203125" style="27" customWidth="1"/>
    <col min="5381" max="5381" width="0.6640625" style="27" customWidth="1"/>
    <col min="5382" max="5382" width="8.33203125" style="27" customWidth="1"/>
    <col min="5383" max="5383" width="0.6640625" style="27" customWidth="1"/>
    <col min="5384" max="5384" width="9.109375" style="27" customWidth="1"/>
    <col min="5385" max="5385" width="0.6640625" style="27" customWidth="1"/>
    <col min="5386" max="5386" width="8.33203125" style="27" customWidth="1"/>
    <col min="5387" max="5387" width="0.6640625" style="27" customWidth="1"/>
    <col min="5388" max="5388" width="8.33203125" style="27" customWidth="1"/>
    <col min="5389" max="5389" width="0.6640625" style="27" customWidth="1"/>
    <col min="5390" max="5390" width="10.5546875" style="27" customWidth="1"/>
    <col min="5391" max="5391" width="0.6640625" style="27" customWidth="1"/>
    <col min="5392" max="5392" width="8.33203125" style="27" customWidth="1"/>
    <col min="5393" max="5393" width="0.6640625" style="27" customWidth="1"/>
    <col min="5394" max="5394" width="8.33203125" style="27" customWidth="1"/>
    <col min="5395" max="5395" width="0.6640625" style="27" customWidth="1"/>
    <col min="5396" max="5396" width="10.88671875" style="27" customWidth="1"/>
    <col min="5397" max="5397" width="0.6640625" style="27" customWidth="1"/>
    <col min="5398" max="5398" width="9.109375" style="27" customWidth="1"/>
    <col min="5399" max="5399" width="0.6640625" style="27" customWidth="1"/>
    <col min="5400" max="5400" width="8.33203125" style="27" customWidth="1"/>
    <col min="5401" max="5401" width="0.6640625" style="27" customWidth="1"/>
    <col min="5402" max="5402" width="8.33203125" style="27" customWidth="1"/>
    <col min="5403" max="5403" width="0.6640625" style="27" customWidth="1"/>
    <col min="5404" max="5404" width="8.33203125" style="27" customWidth="1"/>
    <col min="5405" max="5405" width="0.6640625" style="27" customWidth="1"/>
    <col min="5406" max="5406" width="8.33203125" style="27" customWidth="1"/>
    <col min="5407" max="5407" width="0.6640625" style="27" customWidth="1"/>
    <col min="5408" max="5408" width="8.33203125" style="27" customWidth="1"/>
    <col min="5409" max="5409" width="0.6640625" style="27" customWidth="1"/>
    <col min="5410" max="5410" width="8.33203125" style="27" customWidth="1"/>
    <col min="5411" max="5411" width="0.6640625" style="27" customWidth="1"/>
    <col min="5412" max="5412" width="8.33203125" style="27" customWidth="1"/>
    <col min="5413" max="5413" width="0.6640625" style="27" customWidth="1"/>
    <col min="5414" max="5414" width="9.109375" style="27" customWidth="1"/>
    <col min="5415" max="5415" width="0.6640625" style="27" customWidth="1"/>
    <col min="5416" max="5416" width="8.33203125" style="27" customWidth="1"/>
    <col min="5417" max="5417" width="0.6640625" style="27" customWidth="1"/>
    <col min="5418" max="5418" width="8.33203125" style="27" customWidth="1"/>
    <col min="5419" max="5419" width="0.6640625" style="27" customWidth="1"/>
    <col min="5420" max="5420" width="8.33203125" style="27" customWidth="1"/>
    <col min="5421" max="5421" width="0.6640625" style="27" customWidth="1"/>
    <col min="5422" max="5422" width="8.33203125" style="27" customWidth="1"/>
    <col min="5423" max="5630" width="8.88671875" style="27"/>
    <col min="5631" max="5631" width="0" style="27" hidden="1" customWidth="1"/>
    <col min="5632" max="5632" width="21.44140625" style="27" bestFit="1" customWidth="1"/>
    <col min="5633" max="5633" width="0.6640625" style="27" customWidth="1"/>
    <col min="5634" max="5634" width="9.21875" style="27" customWidth="1"/>
    <col min="5635" max="5635" width="0.6640625" style="27" customWidth="1"/>
    <col min="5636" max="5636" width="8.33203125" style="27" customWidth="1"/>
    <col min="5637" max="5637" width="0.6640625" style="27" customWidth="1"/>
    <col min="5638" max="5638" width="8.33203125" style="27" customWidth="1"/>
    <col min="5639" max="5639" width="0.6640625" style="27" customWidth="1"/>
    <col min="5640" max="5640" width="9.109375" style="27" customWidth="1"/>
    <col min="5641" max="5641" width="0.6640625" style="27" customWidth="1"/>
    <col min="5642" max="5642" width="8.33203125" style="27" customWidth="1"/>
    <col min="5643" max="5643" width="0.6640625" style="27" customWidth="1"/>
    <col min="5644" max="5644" width="8.33203125" style="27" customWidth="1"/>
    <col min="5645" max="5645" width="0.6640625" style="27" customWidth="1"/>
    <col min="5646" max="5646" width="10.5546875" style="27" customWidth="1"/>
    <col min="5647" max="5647" width="0.6640625" style="27" customWidth="1"/>
    <col min="5648" max="5648" width="8.33203125" style="27" customWidth="1"/>
    <col min="5649" max="5649" width="0.6640625" style="27" customWidth="1"/>
    <col min="5650" max="5650" width="8.33203125" style="27" customWidth="1"/>
    <col min="5651" max="5651" width="0.6640625" style="27" customWidth="1"/>
    <col min="5652" max="5652" width="10.88671875" style="27" customWidth="1"/>
    <col min="5653" max="5653" width="0.6640625" style="27" customWidth="1"/>
    <col min="5654" max="5654" width="9.109375" style="27" customWidth="1"/>
    <col min="5655" max="5655" width="0.6640625" style="27" customWidth="1"/>
    <col min="5656" max="5656" width="8.33203125" style="27" customWidth="1"/>
    <col min="5657" max="5657" width="0.6640625" style="27" customWidth="1"/>
    <col min="5658" max="5658" width="8.33203125" style="27" customWidth="1"/>
    <col min="5659" max="5659" width="0.6640625" style="27" customWidth="1"/>
    <col min="5660" max="5660" width="8.33203125" style="27" customWidth="1"/>
    <col min="5661" max="5661" width="0.6640625" style="27" customWidth="1"/>
    <col min="5662" max="5662" width="8.33203125" style="27" customWidth="1"/>
    <col min="5663" max="5663" width="0.6640625" style="27" customWidth="1"/>
    <col min="5664" max="5664" width="8.33203125" style="27" customWidth="1"/>
    <col min="5665" max="5665" width="0.6640625" style="27" customWidth="1"/>
    <col min="5666" max="5666" width="8.33203125" style="27" customWidth="1"/>
    <col min="5667" max="5667" width="0.6640625" style="27" customWidth="1"/>
    <col min="5668" max="5668" width="8.33203125" style="27" customWidth="1"/>
    <col min="5669" max="5669" width="0.6640625" style="27" customWidth="1"/>
    <col min="5670" max="5670" width="9.109375" style="27" customWidth="1"/>
    <col min="5671" max="5671" width="0.6640625" style="27" customWidth="1"/>
    <col min="5672" max="5672" width="8.33203125" style="27" customWidth="1"/>
    <col min="5673" max="5673" width="0.6640625" style="27" customWidth="1"/>
    <col min="5674" max="5674" width="8.33203125" style="27" customWidth="1"/>
    <col min="5675" max="5675" width="0.6640625" style="27" customWidth="1"/>
    <col min="5676" max="5676" width="8.33203125" style="27" customWidth="1"/>
    <col min="5677" max="5677" width="0.6640625" style="27" customWidth="1"/>
    <col min="5678" max="5678" width="8.33203125" style="27" customWidth="1"/>
    <col min="5679" max="5886" width="8.88671875" style="27"/>
    <col min="5887" max="5887" width="0" style="27" hidden="1" customWidth="1"/>
    <col min="5888" max="5888" width="21.44140625" style="27" bestFit="1" customWidth="1"/>
    <col min="5889" max="5889" width="0.6640625" style="27" customWidth="1"/>
    <col min="5890" max="5890" width="9.21875" style="27" customWidth="1"/>
    <col min="5891" max="5891" width="0.6640625" style="27" customWidth="1"/>
    <col min="5892" max="5892" width="8.33203125" style="27" customWidth="1"/>
    <col min="5893" max="5893" width="0.6640625" style="27" customWidth="1"/>
    <col min="5894" max="5894" width="8.33203125" style="27" customWidth="1"/>
    <col min="5895" max="5895" width="0.6640625" style="27" customWidth="1"/>
    <col min="5896" max="5896" width="9.109375" style="27" customWidth="1"/>
    <col min="5897" max="5897" width="0.6640625" style="27" customWidth="1"/>
    <col min="5898" max="5898" width="8.33203125" style="27" customWidth="1"/>
    <col min="5899" max="5899" width="0.6640625" style="27" customWidth="1"/>
    <col min="5900" max="5900" width="8.33203125" style="27" customWidth="1"/>
    <col min="5901" max="5901" width="0.6640625" style="27" customWidth="1"/>
    <col min="5902" max="5902" width="10.5546875" style="27" customWidth="1"/>
    <col min="5903" max="5903" width="0.6640625" style="27" customWidth="1"/>
    <col min="5904" max="5904" width="8.33203125" style="27" customWidth="1"/>
    <col min="5905" max="5905" width="0.6640625" style="27" customWidth="1"/>
    <col min="5906" max="5906" width="8.33203125" style="27" customWidth="1"/>
    <col min="5907" max="5907" width="0.6640625" style="27" customWidth="1"/>
    <col min="5908" max="5908" width="10.88671875" style="27" customWidth="1"/>
    <col min="5909" max="5909" width="0.6640625" style="27" customWidth="1"/>
    <col min="5910" max="5910" width="9.109375" style="27" customWidth="1"/>
    <col min="5911" max="5911" width="0.6640625" style="27" customWidth="1"/>
    <col min="5912" max="5912" width="8.33203125" style="27" customWidth="1"/>
    <col min="5913" max="5913" width="0.6640625" style="27" customWidth="1"/>
    <col min="5914" max="5914" width="8.33203125" style="27" customWidth="1"/>
    <col min="5915" max="5915" width="0.6640625" style="27" customWidth="1"/>
    <col min="5916" max="5916" width="8.33203125" style="27" customWidth="1"/>
    <col min="5917" max="5917" width="0.6640625" style="27" customWidth="1"/>
    <col min="5918" max="5918" width="8.33203125" style="27" customWidth="1"/>
    <col min="5919" max="5919" width="0.6640625" style="27" customWidth="1"/>
    <col min="5920" max="5920" width="8.33203125" style="27" customWidth="1"/>
    <col min="5921" max="5921" width="0.6640625" style="27" customWidth="1"/>
    <col min="5922" max="5922" width="8.33203125" style="27" customWidth="1"/>
    <col min="5923" max="5923" width="0.6640625" style="27" customWidth="1"/>
    <col min="5924" max="5924" width="8.33203125" style="27" customWidth="1"/>
    <col min="5925" max="5925" width="0.6640625" style="27" customWidth="1"/>
    <col min="5926" max="5926" width="9.109375" style="27" customWidth="1"/>
    <col min="5927" max="5927" width="0.6640625" style="27" customWidth="1"/>
    <col min="5928" max="5928" width="8.33203125" style="27" customWidth="1"/>
    <col min="5929" max="5929" width="0.6640625" style="27" customWidth="1"/>
    <col min="5930" max="5930" width="8.33203125" style="27" customWidth="1"/>
    <col min="5931" max="5931" width="0.6640625" style="27" customWidth="1"/>
    <col min="5932" max="5932" width="8.33203125" style="27" customWidth="1"/>
    <col min="5933" max="5933" width="0.6640625" style="27" customWidth="1"/>
    <col min="5934" max="5934" width="8.33203125" style="27" customWidth="1"/>
    <col min="5935" max="6142" width="8.88671875" style="27"/>
    <col min="6143" max="6143" width="0" style="27" hidden="1" customWidth="1"/>
    <col min="6144" max="6144" width="21.44140625" style="27" bestFit="1" customWidth="1"/>
    <col min="6145" max="6145" width="0.6640625" style="27" customWidth="1"/>
    <col min="6146" max="6146" width="9.21875" style="27" customWidth="1"/>
    <col min="6147" max="6147" width="0.6640625" style="27" customWidth="1"/>
    <col min="6148" max="6148" width="8.33203125" style="27" customWidth="1"/>
    <col min="6149" max="6149" width="0.6640625" style="27" customWidth="1"/>
    <col min="6150" max="6150" width="8.33203125" style="27" customWidth="1"/>
    <col min="6151" max="6151" width="0.6640625" style="27" customWidth="1"/>
    <col min="6152" max="6152" width="9.109375" style="27" customWidth="1"/>
    <col min="6153" max="6153" width="0.6640625" style="27" customWidth="1"/>
    <col min="6154" max="6154" width="8.33203125" style="27" customWidth="1"/>
    <col min="6155" max="6155" width="0.6640625" style="27" customWidth="1"/>
    <col min="6156" max="6156" width="8.33203125" style="27" customWidth="1"/>
    <col min="6157" max="6157" width="0.6640625" style="27" customWidth="1"/>
    <col min="6158" max="6158" width="10.5546875" style="27" customWidth="1"/>
    <col min="6159" max="6159" width="0.6640625" style="27" customWidth="1"/>
    <col min="6160" max="6160" width="8.33203125" style="27" customWidth="1"/>
    <col min="6161" max="6161" width="0.6640625" style="27" customWidth="1"/>
    <col min="6162" max="6162" width="8.33203125" style="27" customWidth="1"/>
    <col min="6163" max="6163" width="0.6640625" style="27" customWidth="1"/>
    <col min="6164" max="6164" width="10.88671875" style="27" customWidth="1"/>
    <col min="6165" max="6165" width="0.6640625" style="27" customWidth="1"/>
    <col min="6166" max="6166" width="9.109375" style="27" customWidth="1"/>
    <col min="6167" max="6167" width="0.6640625" style="27" customWidth="1"/>
    <col min="6168" max="6168" width="8.33203125" style="27" customWidth="1"/>
    <col min="6169" max="6169" width="0.6640625" style="27" customWidth="1"/>
    <col min="6170" max="6170" width="8.33203125" style="27" customWidth="1"/>
    <col min="6171" max="6171" width="0.6640625" style="27" customWidth="1"/>
    <col min="6172" max="6172" width="8.33203125" style="27" customWidth="1"/>
    <col min="6173" max="6173" width="0.6640625" style="27" customWidth="1"/>
    <col min="6174" max="6174" width="8.33203125" style="27" customWidth="1"/>
    <col min="6175" max="6175" width="0.6640625" style="27" customWidth="1"/>
    <col min="6176" max="6176" width="8.33203125" style="27" customWidth="1"/>
    <col min="6177" max="6177" width="0.6640625" style="27" customWidth="1"/>
    <col min="6178" max="6178" width="8.33203125" style="27" customWidth="1"/>
    <col min="6179" max="6179" width="0.6640625" style="27" customWidth="1"/>
    <col min="6180" max="6180" width="8.33203125" style="27" customWidth="1"/>
    <col min="6181" max="6181" width="0.6640625" style="27" customWidth="1"/>
    <col min="6182" max="6182" width="9.109375" style="27" customWidth="1"/>
    <col min="6183" max="6183" width="0.6640625" style="27" customWidth="1"/>
    <col min="6184" max="6184" width="8.33203125" style="27" customWidth="1"/>
    <col min="6185" max="6185" width="0.6640625" style="27" customWidth="1"/>
    <col min="6186" max="6186" width="8.33203125" style="27" customWidth="1"/>
    <col min="6187" max="6187" width="0.6640625" style="27" customWidth="1"/>
    <col min="6188" max="6188" width="8.33203125" style="27" customWidth="1"/>
    <col min="6189" max="6189" width="0.6640625" style="27" customWidth="1"/>
    <col min="6190" max="6190" width="8.33203125" style="27" customWidth="1"/>
    <col min="6191" max="6398" width="8.88671875" style="27"/>
    <col min="6399" max="6399" width="0" style="27" hidden="1" customWidth="1"/>
    <col min="6400" max="6400" width="21.44140625" style="27" bestFit="1" customWidth="1"/>
    <col min="6401" max="6401" width="0.6640625" style="27" customWidth="1"/>
    <col min="6402" max="6402" width="9.21875" style="27" customWidth="1"/>
    <col min="6403" max="6403" width="0.6640625" style="27" customWidth="1"/>
    <col min="6404" max="6404" width="8.33203125" style="27" customWidth="1"/>
    <col min="6405" max="6405" width="0.6640625" style="27" customWidth="1"/>
    <col min="6406" max="6406" width="8.33203125" style="27" customWidth="1"/>
    <col min="6407" max="6407" width="0.6640625" style="27" customWidth="1"/>
    <col min="6408" max="6408" width="9.109375" style="27" customWidth="1"/>
    <col min="6409" max="6409" width="0.6640625" style="27" customWidth="1"/>
    <col min="6410" max="6410" width="8.33203125" style="27" customWidth="1"/>
    <col min="6411" max="6411" width="0.6640625" style="27" customWidth="1"/>
    <col min="6412" max="6412" width="8.33203125" style="27" customWidth="1"/>
    <col min="6413" max="6413" width="0.6640625" style="27" customWidth="1"/>
    <col min="6414" max="6414" width="10.5546875" style="27" customWidth="1"/>
    <col min="6415" max="6415" width="0.6640625" style="27" customWidth="1"/>
    <col min="6416" max="6416" width="8.33203125" style="27" customWidth="1"/>
    <col min="6417" max="6417" width="0.6640625" style="27" customWidth="1"/>
    <col min="6418" max="6418" width="8.33203125" style="27" customWidth="1"/>
    <col min="6419" max="6419" width="0.6640625" style="27" customWidth="1"/>
    <col min="6420" max="6420" width="10.88671875" style="27" customWidth="1"/>
    <col min="6421" max="6421" width="0.6640625" style="27" customWidth="1"/>
    <col min="6422" max="6422" width="9.109375" style="27" customWidth="1"/>
    <col min="6423" max="6423" width="0.6640625" style="27" customWidth="1"/>
    <col min="6424" max="6424" width="8.33203125" style="27" customWidth="1"/>
    <col min="6425" max="6425" width="0.6640625" style="27" customWidth="1"/>
    <col min="6426" max="6426" width="8.33203125" style="27" customWidth="1"/>
    <col min="6427" max="6427" width="0.6640625" style="27" customWidth="1"/>
    <col min="6428" max="6428" width="8.33203125" style="27" customWidth="1"/>
    <col min="6429" max="6429" width="0.6640625" style="27" customWidth="1"/>
    <col min="6430" max="6430" width="8.33203125" style="27" customWidth="1"/>
    <col min="6431" max="6431" width="0.6640625" style="27" customWidth="1"/>
    <col min="6432" max="6432" width="8.33203125" style="27" customWidth="1"/>
    <col min="6433" max="6433" width="0.6640625" style="27" customWidth="1"/>
    <col min="6434" max="6434" width="8.33203125" style="27" customWidth="1"/>
    <col min="6435" max="6435" width="0.6640625" style="27" customWidth="1"/>
    <col min="6436" max="6436" width="8.33203125" style="27" customWidth="1"/>
    <col min="6437" max="6437" width="0.6640625" style="27" customWidth="1"/>
    <col min="6438" max="6438" width="9.109375" style="27" customWidth="1"/>
    <col min="6439" max="6439" width="0.6640625" style="27" customWidth="1"/>
    <col min="6440" max="6440" width="8.33203125" style="27" customWidth="1"/>
    <col min="6441" max="6441" width="0.6640625" style="27" customWidth="1"/>
    <col min="6442" max="6442" width="8.33203125" style="27" customWidth="1"/>
    <col min="6443" max="6443" width="0.6640625" style="27" customWidth="1"/>
    <col min="6444" max="6444" width="8.33203125" style="27" customWidth="1"/>
    <col min="6445" max="6445" width="0.6640625" style="27" customWidth="1"/>
    <col min="6446" max="6446" width="8.33203125" style="27" customWidth="1"/>
    <col min="6447" max="6654" width="8.88671875" style="27"/>
    <col min="6655" max="6655" width="0" style="27" hidden="1" customWidth="1"/>
    <col min="6656" max="6656" width="21.44140625" style="27" bestFit="1" customWidth="1"/>
    <col min="6657" max="6657" width="0.6640625" style="27" customWidth="1"/>
    <col min="6658" max="6658" width="9.21875" style="27" customWidth="1"/>
    <col min="6659" max="6659" width="0.6640625" style="27" customWidth="1"/>
    <col min="6660" max="6660" width="8.33203125" style="27" customWidth="1"/>
    <col min="6661" max="6661" width="0.6640625" style="27" customWidth="1"/>
    <col min="6662" max="6662" width="8.33203125" style="27" customWidth="1"/>
    <col min="6663" max="6663" width="0.6640625" style="27" customWidth="1"/>
    <col min="6664" max="6664" width="9.109375" style="27" customWidth="1"/>
    <col min="6665" max="6665" width="0.6640625" style="27" customWidth="1"/>
    <col min="6666" max="6666" width="8.33203125" style="27" customWidth="1"/>
    <col min="6667" max="6667" width="0.6640625" style="27" customWidth="1"/>
    <col min="6668" max="6668" width="8.33203125" style="27" customWidth="1"/>
    <col min="6669" max="6669" width="0.6640625" style="27" customWidth="1"/>
    <col min="6670" max="6670" width="10.5546875" style="27" customWidth="1"/>
    <col min="6671" max="6671" width="0.6640625" style="27" customWidth="1"/>
    <col min="6672" max="6672" width="8.33203125" style="27" customWidth="1"/>
    <col min="6673" max="6673" width="0.6640625" style="27" customWidth="1"/>
    <col min="6674" max="6674" width="8.33203125" style="27" customWidth="1"/>
    <col min="6675" max="6675" width="0.6640625" style="27" customWidth="1"/>
    <col min="6676" max="6676" width="10.88671875" style="27" customWidth="1"/>
    <col min="6677" max="6677" width="0.6640625" style="27" customWidth="1"/>
    <col min="6678" max="6678" width="9.109375" style="27" customWidth="1"/>
    <col min="6679" max="6679" width="0.6640625" style="27" customWidth="1"/>
    <col min="6680" max="6680" width="8.33203125" style="27" customWidth="1"/>
    <col min="6681" max="6681" width="0.6640625" style="27" customWidth="1"/>
    <col min="6682" max="6682" width="8.33203125" style="27" customWidth="1"/>
    <col min="6683" max="6683" width="0.6640625" style="27" customWidth="1"/>
    <col min="6684" max="6684" width="8.33203125" style="27" customWidth="1"/>
    <col min="6685" max="6685" width="0.6640625" style="27" customWidth="1"/>
    <col min="6686" max="6686" width="8.33203125" style="27" customWidth="1"/>
    <col min="6687" max="6687" width="0.6640625" style="27" customWidth="1"/>
    <col min="6688" max="6688" width="8.33203125" style="27" customWidth="1"/>
    <col min="6689" max="6689" width="0.6640625" style="27" customWidth="1"/>
    <col min="6690" max="6690" width="8.33203125" style="27" customWidth="1"/>
    <col min="6691" max="6691" width="0.6640625" style="27" customWidth="1"/>
    <col min="6692" max="6692" width="8.33203125" style="27" customWidth="1"/>
    <col min="6693" max="6693" width="0.6640625" style="27" customWidth="1"/>
    <col min="6694" max="6694" width="9.109375" style="27" customWidth="1"/>
    <col min="6695" max="6695" width="0.6640625" style="27" customWidth="1"/>
    <col min="6696" max="6696" width="8.33203125" style="27" customWidth="1"/>
    <col min="6697" max="6697" width="0.6640625" style="27" customWidth="1"/>
    <col min="6698" max="6698" width="8.33203125" style="27" customWidth="1"/>
    <col min="6699" max="6699" width="0.6640625" style="27" customWidth="1"/>
    <col min="6700" max="6700" width="8.33203125" style="27" customWidth="1"/>
    <col min="6701" max="6701" width="0.6640625" style="27" customWidth="1"/>
    <col min="6702" max="6702" width="8.33203125" style="27" customWidth="1"/>
    <col min="6703" max="6910" width="8.88671875" style="27"/>
    <col min="6911" max="6911" width="0" style="27" hidden="1" customWidth="1"/>
    <col min="6912" max="6912" width="21.44140625" style="27" bestFit="1" customWidth="1"/>
    <col min="6913" max="6913" width="0.6640625" style="27" customWidth="1"/>
    <col min="6914" max="6914" width="9.21875" style="27" customWidth="1"/>
    <col min="6915" max="6915" width="0.6640625" style="27" customWidth="1"/>
    <col min="6916" max="6916" width="8.33203125" style="27" customWidth="1"/>
    <col min="6917" max="6917" width="0.6640625" style="27" customWidth="1"/>
    <col min="6918" max="6918" width="8.33203125" style="27" customWidth="1"/>
    <col min="6919" max="6919" width="0.6640625" style="27" customWidth="1"/>
    <col min="6920" max="6920" width="9.109375" style="27" customWidth="1"/>
    <col min="6921" max="6921" width="0.6640625" style="27" customWidth="1"/>
    <col min="6922" max="6922" width="8.33203125" style="27" customWidth="1"/>
    <col min="6923" max="6923" width="0.6640625" style="27" customWidth="1"/>
    <col min="6924" max="6924" width="8.33203125" style="27" customWidth="1"/>
    <col min="6925" max="6925" width="0.6640625" style="27" customWidth="1"/>
    <col min="6926" max="6926" width="10.5546875" style="27" customWidth="1"/>
    <col min="6927" max="6927" width="0.6640625" style="27" customWidth="1"/>
    <col min="6928" max="6928" width="8.33203125" style="27" customWidth="1"/>
    <col min="6929" max="6929" width="0.6640625" style="27" customWidth="1"/>
    <col min="6930" max="6930" width="8.33203125" style="27" customWidth="1"/>
    <col min="6931" max="6931" width="0.6640625" style="27" customWidth="1"/>
    <col min="6932" max="6932" width="10.88671875" style="27" customWidth="1"/>
    <col min="6933" max="6933" width="0.6640625" style="27" customWidth="1"/>
    <col min="6934" max="6934" width="9.109375" style="27" customWidth="1"/>
    <col min="6935" max="6935" width="0.6640625" style="27" customWidth="1"/>
    <col min="6936" max="6936" width="8.33203125" style="27" customWidth="1"/>
    <col min="6937" max="6937" width="0.6640625" style="27" customWidth="1"/>
    <col min="6938" max="6938" width="8.33203125" style="27" customWidth="1"/>
    <col min="6939" max="6939" width="0.6640625" style="27" customWidth="1"/>
    <col min="6940" max="6940" width="8.33203125" style="27" customWidth="1"/>
    <col min="6941" max="6941" width="0.6640625" style="27" customWidth="1"/>
    <col min="6942" max="6942" width="8.33203125" style="27" customWidth="1"/>
    <col min="6943" max="6943" width="0.6640625" style="27" customWidth="1"/>
    <col min="6944" max="6944" width="8.33203125" style="27" customWidth="1"/>
    <col min="6945" max="6945" width="0.6640625" style="27" customWidth="1"/>
    <col min="6946" max="6946" width="8.33203125" style="27" customWidth="1"/>
    <col min="6947" max="6947" width="0.6640625" style="27" customWidth="1"/>
    <col min="6948" max="6948" width="8.33203125" style="27" customWidth="1"/>
    <col min="6949" max="6949" width="0.6640625" style="27" customWidth="1"/>
    <col min="6950" max="6950" width="9.109375" style="27" customWidth="1"/>
    <col min="6951" max="6951" width="0.6640625" style="27" customWidth="1"/>
    <col min="6952" max="6952" width="8.33203125" style="27" customWidth="1"/>
    <col min="6953" max="6953" width="0.6640625" style="27" customWidth="1"/>
    <col min="6954" max="6954" width="8.33203125" style="27" customWidth="1"/>
    <col min="6955" max="6955" width="0.6640625" style="27" customWidth="1"/>
    <col min="6956" max="6956" width="8.33203125" style="27" customWidth="1"/>
    <col min="6957" max="6957" width="0.6640625" style="27" customWidth="1"/>
    <col min="6958" max="6958" width="8.33203125" style="27" customWidth="1"/>
    <col min="6959" max="7166" width="8.88671875" style="27"/>
    <col min="7167" max="7167" width="0" style="27" hidden="1" customWidth="1"/>
    <col min="7168" max="7168" width="21.44140625" style="27" bestFit="1" customWidth="1"/>
    <col min="7169" max="7169" width="0.6640625" style="27" customWidth="1"/>
    <col min="7170" max="7170" width="9.21875" style="27" customWidth="1"/>
    <col min="7171" max="7171" width="0.6640625" style="27" customWidth="1"/>
    <col min="7172" max="7172" width="8.33203125" style="27" customWidth="1"/>
    <col min="7173" max="7173" width="0.6640625" style="27" customWidth="1"/>
    <col min="7174" max="7174" width="8.33203125" style="27" customWidth="1"/>
    <col min="7175" max="7175" width="0.6640625" style="27" customWidth="1"/>
    <col min="7176" max="7176" width="9.109375" style="27" customWidth="1"/>
    <col min="7177" max="7177" width="0.6640625" style="27" customWidth="1"/>
    <col min="7178" max="7178" width="8.33203125" style="27" customWidth="1"/>
    <col min="7179" max="7179" width="0.6640625" style="27" customWidth="1"/>
    <col min="7180" max="7180" width="8.33203125" style="27" customWidth="1"/>
    <col min="7181" max="7181" width="0.6640625" style="27" customWidth="1"/>
    <col min="7182" max="7182" width="10.5546875" style="27" customWidth="1"/>
    <col min="7183" max="7183" width="0.6640625" style="27" customWidth="1"/>
    <col min="7184" max="7184" width="8.33203125" style="27" customWidth="1"/>
    <col min="7185" max="7185" width="0.6640625" style="27" customWidth="1"/>
    <col min="7186" max="7186" width="8.33203125" style="27" customWidth="1"/>
    <col min="7187" max="7187" width="0.6640625" style="27" customWidth="1"/>
    <col min="7188" max="7188" width="10.88671875" style="27" customWidth="1"/>
    <col min="7189" max="7189" width="0.6640625" style="27" customWidth="1"/>
    <col min="7190" max="7190" width="9.109375" style="27" customWidth="1"/>
    <col min="7191" max="7191" width="0.6640625" style="27" customWidth="1"/>
    <col min="7192" max="7192" width="8.33203125" style="27" customWidth="1"/>
    <col min="7193" max="7193" width="0.6640625" style="27" customWidth="1"/>
    <col min="7194" max="7194" width="8.33203125" style="27" customWidth="1"/>
    <col min="7195" max="7195" width="0.6640625" style="27" customWidth="1"/>
    <col min="7196" max="7196" width="8.33203125" style="27" customWidth="1"/>
    <col min="7197" max="7197" width="0.6640625" style="27" customWidth="1"/>
    <col min="7198" max="7198" width="8.33203125" style="27" customWidth="1"/>
    <col min="7199" max="7199" width="0.6640625" style="27" customWidth="1"/>
    <col min="7200" max="7200" width="8.33203125" style="27" customWidth="1"/>
    <col min="7201" max="7201" width="0.6640625" style="27" customWidth="1"/>
    <col min="7202" max="7202" width="8.33203125" style="27" customWidth="1"/>
    <col min="7203" max="7203" width="0.6640625" style="27" customWidth="1"/>
    <col min="7204" max="7204" width="8.33203125" style="27" customWidth="1"/>
    <col min="7205" max="7205" width="0.6640625" style="27" customWidth="1"/>
    <col min="7206" max="7206" width="9.109375" style="27" customWidth="1"/>
    <col min="7207" max="7207" width="0.6640625" style="27" customWidth="1"/>
    <col min="7208" max="7208" width="8.33203125" style="27" customWidth="1"/>
    <col min="7209" max="7209" width="0.6640625" style="27" customWidth="1"/>
    <col min="7210" max="7210" width="8.33203125" style="27" customWidth="1"/>
    <col min="7211" max="7211" width="0.6640625" style="27" customWidth="1"/>
    <col min="7212" max="7212" width="8.33203125" style="27" customWidth="1"/>
    <col min="7213" max="7213" width="0.6640625" style="27" customWidth="1"/>
    <col min="7214" max="7214" width="8.33203125" style="27" customWidth="1"/>
    <col min="7215" max="7422" width="8.88671875" style="27"/>
    <col min="7423" max="7423" width="0" style="27" hidden="1" customWidth="1"/>
    <col min="7424" max="7424" width="21.44140625" style="27" bestFit="1" customWidth="1"/>
    <col min="7425" max="7425" width="0.6640625" style="27" customWidth="1"/>
    <col min="7426" max="7426" width="9.21875" style="27" customWidth="1"/>
    <col min="7427" max="7427" width="0.6640625" style="27" customWidth="1"/>
    <col min="7428" max="7428" width="8.33203125" style="27" customWidth="1"/>
    <col min="7429" max="7429" width="0.6640625" style="27" customWidth="1"/>
    <col min="7430" max="7430" width="8.33203125" style="27" customWidth="1"/>
    <col min="7431" max="7431" width="0.6640625" style="27" customWidth="1"/>
    <col min="7432" max="7432" width="9.109375" style="27" customWidth="1"/>
    <col min="7433" max="7433" width="0.6640625" style="27" customWidth="1"/>
    <col min="7434" max="7434" width="8.33203125" style="27" customWidth="1"/>
    <col min="7435" max="7435" width="0.6640625" style="27" customWidth="1"/>
    <col min="7436" max="7436" width="8.33203125" style="27" customWidth="1"/>
    <col min="7437" max="7437" width="0.6640625" style="27" customWidth="1"/>
    <col min="7438" max="7438" width="10.5546875" style="27" customWidth="1"/>
    <col min="7439" max="7439" width="0.6640625" style="27" customWidth="1"/>
    <col min="7440" max="7440" width="8.33203125" style="27" customWidth="1"/>
    <col min="7441" max="7441" width="0.6640625" style="27" customWidth="1"/>
    <col min="7442" max="7442" width="8.33203125" style="27" customWidth="1"/>
    <col min="7443" max="7443" width="0.6640625" style="27" customWidth="1"/>
    <col min="7444" max="7444" width="10.88671875" style="27" customWidth="1"/>
    <col min="7445" max="7445" width="0.6640625" style="27" customWidth="1"/>
    <col min="7446" max="7446" width="9.109375" style="27" customWidth="1"/>
    <col min="7447" max="7447" width="0.6640625" style="27" customWidth="1"/>
    <col min="7448" max="7448" width="8.33203125" style="27" customWidth="1"/>
    <col min="7449" max="7449" width="0.6640625" style="27" customWidth="1"/>
    <col min="7450" max="7450" width="8.33203125" style="27" customWidth="1"/>
    <col min="7451" max="7451" width="0.6640625" style="27" customWidth="1"/>
    <col min="7452" max="7452" width="8.33203125" style="27" customWidth="1"/>
    <col min="7453" max="7453" width="0.6640625" style="27" customWidth="1"/>
    <col min="7454" max="7454" width="8.33203125" style="27" customWidth="1"/>
    <col min="7455" max="7455" width="0.6640625" style="27" customWidth="1"/>
    <col min="7456" max="7456" width="8.33203125" style="27" customWidth="1"/>
    <col min="7457" max="7457" width="0.6640625" style="27" customWidth="1"/>
    <col min="7458" max="7458" width="8.33203125" style="27" customWidth="1"/>
    <col min="7459" max="7459" width="0.6640625" style="27" customWidth="1"/>
    <col min="7460" max="7460" width="8.33203125" style="27" customWidth="1"/>
    <col min="7461" max="7461" width="0.6640625" style="27" customWidth="1"/>
    <col min="7462" max="7462" width="9.109375" style="27" customWidth="1"/>
    <col min="7463" max="7463" width="0.6640625" style="27" customWidth="1"/>
    <col min="7464" max="7464" width="8.33203125" style="27" customWidth="1"/>
    <col min="7465" max="7465" width="0.6640625" style="27" customWidth="1"/>
    <col min="7466" max="7466" width="8.33203125" style="27" customWidth="1"/>
    <col min="7467" max="7467" width="0.6640625" style="27" customWidth="1"/>
    <col min="7468" max="7468" width="8.33203125" style="27" customWidth="1"/>
    <col min="7469" max="7469" width="0.6640625" style="27" customWidth="1"/>
    <col min="7470" max="7470" width="8.33203125" style="27" customWidth="1"/>
    <col min="7471" max="7678" width="8.88671875" style="27"/>
    <col min="7679" max="7679" width="0" style="27" hidden="1" customWidth="1"/>
    <col min="7680" max="7680" width="21.44140625" style="27" bestFit="1" customWidth="1"/>
    <col min="7681" max="7681" width="0.6640625" style="27" customWidth="1"/>
    <col min="7682" max="7682" width="9.21875" style="27" customWidth="1"/>
    <col min="7683" max="7683" width="0.6640625" style="27" customWidth="1"/>
    <col min="7684" max="7684" width="8.33203125" style="27" customWidth="1"/>
    <col min="7685" max="7685" width="0.6640625" style="27" customWidth="1"/>
    <col min="7686" max="7686" width="8.33203125" style="27" customWidth="1"/>
    <col min="7687" max="7687" width="0.6640625" style="27" customWidth="1"/>
    <col min="7688" max="7688" width="9.109375" style="27" customWidth="1"/>
    <col min="7689" max="7689" width="0.6640625" style="27" customWidth="1"/>
    <col min="7690" max="7690" width="8.33203125" style="27" customWidth="1"/>
    <col min="7691" max="7691" width="0.6640625" style="27" customWidth="1"/>
    <col min="7692" max="7692" width="8.33203125" style="27" customWidth="1"/>
    <col min="7693" max="7693" width="0.6640625" style="27" customWidth="1"/>
    <col min="7694" max="7694" width="10.5546875" style="27" customWidth="1"/>
    <col min="7695" max="7695" width="0.6640625" style="27" customWidth="1"/>
    <col min="7696" max="7696" width="8.33203125" style="27" customWidth="1"/>
    <col min="7697" max="7697" width="0.6640625" style="27" customWidth="1"/>
    <col min="7698" max="7698" width="8.33203125" style="27" customWidth="1"/>
    <col min="7699" max="7699" width="0.6640625" style="27" customWidth="1"/>
    <col min="7700" max="7700" width="10.88671875" style="27" customWidth="1"/>
    <col min="7701" max="7701" width="0.6640625" style="27" customWidth="1"/>
    <col min="7702" max="7702" width="9.109375" style="27" customWidth="1"/>
    <col min="7703" max="7703" width="0.6640625" style="27" customWidth="1"/>
    <col min="7704" max="7704" width="8.33203125" style="27" customWidth="1"/>
    <col min="7705" max="7705" width="0.6640625" style="27" customWidth="1"/>
    <col min="7706" max="7706" width="8.33203125" style="27" customWidth="1"/>
    <col min="7707" max="7707" width="0.6640625" style="27" customWidth="1"/>
    <col min="7708" max="7708" width="8.33203125" style="27" customWidth="1"/>
    <col min="7709" max="7709" width="0.6640625" style="27" customWidth="1"/>
    <col min="7710" max="7710" width="8.33203125" style="27" customWidth="1"/>
    <col min="7711" max="7711" width="0.6640625" style="27" customWidth="1"/>
    <col min="7712" max="7712" width="8.33203125" style="27" customWidth="1"/>
    <col min="7713" max="7713" width="0.6640625" style="27" customWidth="1"/>
    <col min="7714" max="7714" width="8.33203125" style="27" customWidth="1"/>
    <col min="7715" max="7715" width="0.6640625" style="27" customWidth="1"/>
    <col min="7716" max="7716" width="8.33203125" style="27" customWidth="1"/>
    <col min="7717" max="7717" width="0.6640625" style="27" customWidth="1"/>
    <col min="7718" max="7718" width="9.109375" style="27" customWidth="1"/>
    <col min="7719" max="7719" width="0.6640625" style="27" customWidth="1"/>
    <col min="7720" max="7720" width="8.33203125" style="27" customWidth="1"/>
    <col min="7721" max="7721" width="0.6640625" style="27" customWidth="1"/>
    <col min="7722" max="7722" width="8.33203125" style="27" customWidth="1"/>
    <col min="7723" max="7723" width="0.6640625" style="27" customWidth="1"/>
    <col min="7724" max="7724" width="8.33203125" style="27" customWidth="1"/>
    <col min="7725" max="7725" width="0.6640625" style="27" customWidth="1"/>
    <col min="7726" max="7726" width="8.33203125" style="27" customWidth="1"/>
    <col min="7727" max="7934" width="8.88671875" style="27"/>
    <col min="7935" max="7935" width="0" style="27" hidden="1" customWidth="1"/>
    <col min="7936" max="7936" width="21.44140625" style="27" bestFit="1" customWidth="1"/>
    <col min="7937" max="7937" width="0.6640625" style="27" customWidth="1"/>
    <col min="7938" max="7938" width="9.21875" style="27" customWidth="1"/>
    <col min="7939" max="7939" width="0.6640625" style="27" customWidth="1"/>
    <col min="7940" max="7940" width="8.33203125" style="27" customWidth="1"/>
    <col min="7941" max="7941" width="0.6640625" style="27" customWidth="1"/>
    <col min="7942" max="7942" width="8.33203125" style="27" customWidth="1"/>
    <col min="7943" max="7943" width="0.6640625" style="27" customWidth="1"/>
    <col min="7944" max="7944" width="9.109375" style="27" customWidth="1"/>
    <col min="7945" max="7945" width="0.6640625" style="27" customWidth="1"/>
    <col min="7946" max="7946" width="8.33203125" style="27" customWidth="1"/>
    <col min="7947" max="7947" width="0.6640625" style="27" customWidth="1"/>
    <col min="7948" max="7948" width="8.33203125" style="27" customWidth="1"/>
    <col min="7949" max="7949" width="0.6640625" style="27" customWidth="1"/>
    <col min="7950" max="7950" width="10.5546875" style="27" customWidth="1"/>
    <col min="7951" max="7951" width="0.6640625" style="27" customWidth="1"/>
    <col min="7952" max="7952" width="8.33203125" style="27" customWidth="1"/>
    <col min="7953" max="7953" width="0.6640625" style="27" customWidth="1"/>
    <col min="7954" max="7954" width="8.33203125" style="27" customWidth="1"/>
    <col min="7955" max="7955" width="0.6640625" style="27" customWidth="1"/>
    <col min="7956" max="7956" width="10.88671875" style="27" customWidth="1"/>
    <col min="7957" max="7957" width="0.6640625" style="27" customWidth="1"/>
    <col min="7958" max="7958" width="9.109375" style="27" customWidth="1"/>
    <col min="7959" max="7959" width="0.6640625" style="27" customWidth="1"/>
    <col min="7960" max="7960" width="8.33203125" style="27" customWidth="1"/>
    <col min="7961" max="7961" width="0.6640625" style="27" customWidth="1"/>
    <col min="7962" max="7962" width="8.33203125" style="27" customWidth="1"/>
    <col min="7963" max="7963" width="0.6640625" style="27" customWidth="1"/>
    <col min="7964" max="7964" width="8.33203125" style="27" customWidth="1"/>
    <col min="7965" max="7965" width="0.6640625" style="27" customWidth="1"/>
    <col min="7966" max="7966" width="8.33203125" style="27" customWidth="1"/>
    <col min="7967" max="7967" width="0.6640625" style="27" customWidth="1"/>
    <col min="7968" max="7968" width="8.33203125" style="27" customWidth="1"/>
    <col min="7969" max="7969" width="0.6640625" style="27" customWidth="1"/>
    <col min="7970" max="7970" width="8.33203125" style="27" customWidth="1"/>
    <col min="7971" max="7971" width="0.6640625" style="27" customWidth="1"/>
    <col min="7972" max="7972" width="8.33203125" style="27" customWidth="1"/>
    <col min="7973" max="7973" width="0.6640625" style="27" customWidth="1"/>
    <col min="7974" max="7974" width="9.109375" style="27" customWidth="1"/>
    <col min="7975" max="7975" width="0.6640625" style="27" customWidth="1"/>
    <col min="7976" max="7976" width="8.33203125" style="27" customWidth="1"/>
    <col min="7977" max="7977" width="0.6640625" style="27" customWidth="1"/>
    <col min="7978" max="7978" width="8.33203125" style="27" customWidth="1"/>
    <col min="7979" max="7979" width="0.6640625" style="27" customWidth="1"/>
    <col min="7980" max="7980" width="8.33203125" style="27" customWidth="1"/>
    <col min="7981" max="7981" width="0.6640625" style="27" customWidth="1"/>
    <col min="7982" max="7982" width="8.33203125" style="27" customWidth="1"/>
    <col min="7983" max="8190" width="8.88671875" style="27"/>
    <col min="8191" max="8191" width="0" style="27" hidden="1" customWidth="1"/>
    <col min="8192" max="8192" width="21.44140625" style="27" bestFit="1" customWidth="1"/>
    <col min="8193" max="8193" width="0.6640625" style="27" customWidth="1"/>
    <col min="8194" max="8194" width="9.21875" style="27" customWidth="1"/>
    <col min="8195" max="8195" width="0.6640625" style="27" customWidth="1"/>
    <col min="8196" max="8196" width="8.33203125" style="27" customWidth="1"/>
    <col min="8197" max="8197" width="0.6640625" style="27" customWidth="1"/>
    <col min="8198" max="8198" width="8.33203125" style="27" customWidth="1"/>
    <col min="8199" max="8199" width="0.6640625" style="27" customWidth="1"/>
    <col min="8200" max="8200" width="9.109375" style="27" customWidth="1"/>
    <col min="8201" max="8201" width="0.6640625" style="27" customWidth="1"/>
    <col min="8202" max="8202" width="8.33203125" style="27" customWidth="1"/>
    <col min="8203" max="8203" width="0.6640625" style="27" customWidth="1"/>
    <col min="8204" max="8204" width="8.33203125" style="27" customWidth="1"/>
    <col min="8205" max="8205" width="0.6640625" style="27" customWidth="1"/>
    <col min="8206" max="8206" width="10.5546875" style="27" customWidth="1"/>
    <col min="8207" max="8207" width="0.6640625" style="27" customWidth="1"/>
    <col min="8208" max="8208" width="8.33203125" style="27" customWidth="1"/>
    <col min="8209" max="8209" width="0.6640625" style="27" customWidth="1"/>
    <col min="8210" max="8210" width="8.33203125" style="27" customWidth="1"/>
    <col min="8211" max="8211" width="0.6640625" style="27" customWidth="1"/>
    <col min="8212" max="8212" width="10.88671875" style="27" customWidth="1"/>
    <col min="8213" max="8213" width="0.6640625" style="27" customWidth="1"/>
    <col min="8214" max="8214" width="9.109375" style="27" customWidth="1"/>
    <col min="8215" max="8215" width="0.6640625" style="27" customWidth="1"/>
    <col min="8216" max="8216" width="8.33203125" style="27" customWidth="1"/>
    <col min="8217" max="8217" width="0.6640625" style="27" customWidth="1"/>
    <col min="8218" max="8218" width="8.33203125" style="27" customWidth="1"/>
    <col min="8219" max="8219" width="0.6640625" style="27" customWidth="1"/>
    <col min="8220" max="8220" width="8.33203125" style="27" customWidth="1"/>
    <col min="8221" max="8221" width="0.6640625" style="27" customWidth="1"/>
    <col min="8222" max="8222" width="8.33203125" style="27" customWidth="1"/>
    <col min="8223" max="8223" width="0.6640625" style="27" customWidth="1"/>
    <col min="8224" max="8224" width="8.33203125" style="27" customWidth="1"/>
    <col min="8225" max="8225" width="0.6640625" style="27" customWidth="1"/>
    <col min="8226" max="8226" width="8.33203125" style="27" customWidth="1"/>
    <col min="8227" max="8227" width="0.6640625" style="27" customWidth="1"/>
    <col min="8228" max="8228" width="8.33203125" style="27" customWidth="1"/>
    <col min="8229" max="8229" width="0.6640625" style="27" customWidth="1"/>
    <col min="8230" max="8230" width="9.109375" style="27" customWidth="1"/>
    <col min="8231" max="8231" width="0.6640625" style="27" customWidth="1"/>
    <col min="8232" max="8232" width="8.33203125" style="27" customWidth="1"/>
    <col min="8233" max="8233" width="0.6640625" style="27" customWidth="1"/>
    <col min="8234" max="8234" width="8.33203125" style="27" customWidth="1"/>
    <col min="8235" max="8235" width="0.6640625" style="27" customWidth="1"/>
    <col min="8236" max="8236" width="8.33203125" style="27" customWidth="1"/>
    <col min="8237" max="8237" width="0.6640625" style="27" customWidth="1"/>
    <col min="8238" max="8238" width="8.33203125" style="27" customWidth="1"/>
    <col min="8239" max="8446" width="8.88671875" style="27"/>
    <col min="8447" max="8447" width="0" style="27" hidden="1" customWidth="1"/>
    <col min="8448" max="8448" width="21.44140625" style="27" bestFit="1" customWidth="1"/>
    <col min="8449" max="8449" width="0.6640625" style="27" customWidth="1"/>
    <col min="8450" max="8450" width="9.21875" style="27" customWidth="1"/>
    <col min="8451" max="8451" width="0.6640625" style="27" customWidth="1"/>
    <col min="8452" max="8452" width="8.33203125" style="27" customWidth="1"/>
    <col min="8453" max="8453" width="0.6640625" style="27" customWidth="1"/>
    <col min="8454" max="8454" width="8.33203125" style="27" customWidth="1"/>
    <col min="8455" max="8455" width="0.6640625" style="27" customWidth="1"/>
    <col min="8456" max="8456" width="9.109375" style="27" customWidth="1"/>
    <col min="8457" max="8457" width="0.6640625" style="27" customWidth="1"/>
    <col min="8458" max="8458" width="8.33203125" style="27" customWidth="1"/>
    <col min="8459" max="8459" width="0.6640625" style="27" customWidth="1"/>
    <col min="8460" max="8460" width="8.33203125" style="27" customWidth="1"/>
    <col min="8461" max="8461" width="0.6640625" style="27" customWidth="1"/>
    <col min="8462" max="8462" width="10.5546875" style="27" customWidth="1"/>
    <col min="8463" max="8463" width="0.6640625" style="27" customWidth="1"/>
    <col min="8464" max="8464" width="8.33203125" style="27" customWidth="1"/>
    <col min="8465" max="8465" width="0.6640625" style="27" customWidth="1"/>
    <col min="8466" max="8466" width="8.33203125" style="27" customWidth="1"/>
    <col min="8467" max="8467" width="0.6640625" style="27" customWidth="1"/>
    <col min="8468" max="8468" width="10.88671875" style="27" customWidth="1"/>
    <col min="8469" max="8469" width="0.6640625" style="27" customWidth="1"/>
    <col min="8470" max="8470" width="9.109375" style="27" customWidth="1"/>
    <col min="8471" max="8471" width="0.6640625" style="27" customWidth="1"/>
    <col min="8472" max="8472" width="8.33203125" style="27" customWidth="1"/>
    <col min="8473" max="8473" width="0.6640625" style="27" customWidth="1"/>
    <col min="8474" max="8474" width="8.33203125" style="27" customWidth="1"/>
    <col min="8475" max="8475" width="0.6640625" style="27" customWidth="1"/>
    <col min="8476" max="8476" width="8.33203125" style="27" customWidth="1"/>
    <col min="8477" max="8477" width="0.6640625" style="27" customWidth="1"/>
    <col min="8478" max="8478" width="8.33203125" style="27" customWidth="1"/>
    <col min="8479" max="8479" width="0.6640625" style="27" customWidth="1"/>
    <col min="8480" max="8480" width="8.33203125" style="27" customWidth="1"/>
    <col min="8481" max="8481" width="0.6640625" style="27" customWidth="1"/>
    <col min="8482" max="8482" width="8.33203125" style="27" customWidth="1"/>
    <col min="8483" max="8483" width="0.6640625" style="27" customWidth="1"/>
    <col min="8484" max="8484" width="8.33203125" style="27" customWidth="1"/>
    <col min="8485" max="8485" width="0.6640625" style="27" customWidth="1"/>
    <col min="8486" max="8486" width="9.109375" style="27" customWidth="1"/>
    <col min="8487" max="8487" width="0.6640625" style="27" customWidth="1"/>
    <col min="8488" max="8488" width="8.33203125" style="27" customWidth="1"/>
    <col min="8489" max="8489" width="0.6640625" style="27" customWidth="1"/>
    <col min="8490" max="8490" width="8.33203125" style="27" customWidth="1"/>
    <col min="8491" max="8491" width="0.6640625" style="27" customWidth="1"/>
    <col min="8492" max="8492" width="8.33203125" style="27" customWidth="1"/>
    <col min="8493" max="8493" width="0.6640625" style="27" customWidth="1"/>
    <col min="8494" max="8494" width="8.33203125" style="27" customWidth="1"/>
    <col min="8495" max="8702" width="8.88671875" style="27"/>
    <col min="8703" max="8703" width="0" style="27" hidden="1" customWidth="1"/>
    <col min="8704" max="8704" width="21.44140625" style="27" bestFit="1" customWidth="1"/>
    <col min="8705" max="8705" width="0.6640625" style="27" customWidth="1"/>
    <col min="8706" max="8706" width="9.21875" style="27" customWidth="1"/>
    <col min="8707" max="8707" width="0.6640625" style="27" customWidth="1"/>
    <col min="8708" max="8708" width="8.33203125" style="27" customWidth="1"/>
    <col min="8709" max="8709" width="0.6640625" style="27" customWidth="1"/>
    <col min="8710" max="8710" width="8.33203125" style="27" customWidth="1"/>
    <col min="8711" max="8711" width="0.6640625" style="27" customWidth="1"/>
    <col min="8712" max="8712" width="9.109375" style="27" customWidth="1"/>
    <col min="8713" max="8713" width="0.6640625" style="27" customWidth="1"/>
    <col min="8714" max="8714" width="8.33203125" style="27" customWidth="1"/>
    <col min="8715" max="8715" width="0.6640625" style="27" customWidth="1"/>
    <col min="8716" max="8716" width="8.33203125" style="27" customWidth="1"/>
    <col min="8717" max="8717" width="0.6640625" style="27" customWidth="1"/>
    <col min="8718" max="8718" width="10.5546875" style="27" customWidth="1"/>
    <col min="8719" max="8719" width="0.6640625" style="27" customWidth="1"/>
    <col min="8720" max="8720" width="8.33203125" style="27" customWidth="1"/>
    <col min="8721" max="8721" width="0.6640625" style="27" customWidth="1"/>
    <col min="8722" max="8722" width="8.33203125" style="27" customWidth="1"/>
    <col min="8723" max="8723" width="0.6640625" style="27" customWidth="1"/>
    <col min="8724" max="8724" width="10.88671875" style="27" customWidth="1"/>
    <col min="8725" max="8725" width="0.6640625" style="27" customWidth="1"/>
    <col min="8726" max="8726" width="9.109375" style="27" customWidth="1"/>
    <col min="8727" max="8727" width="0.6640625" style="27" customWidth="1"/>
    <col min="8728" max="8728" width="8.33203125" style="27" customWidth="1"/>
    <col min="8729" max="8729" width="0.6640625" style="27" customWidth="1"/>
    <col min="8730" max="8730" width="8.33203125" style="27" customWidth="1"/>
    <col min="8731" max="8731" width="0.6640625" style="27" customWidth="1"/>
    <col min="8732" max="8732" width="8.33203125" style="27" customWidth="1"/>
    <col min="8733" max="8733" width="0.6640625" style="27" customWidth="1"/>
    <col min="8734" max="8734" width="8.33203125" style="27" customWidth="1"/>
    <col min="8735" max="8735" width="0.6640625" style="27" customWidth="1"/>
    <col min="8736" max="8736" width="8.33203125" style="27" customWidth="1"/>
    <col min="8737" max="8737" width="0.6640625" style="27" customWidth="1"/>
    <col min="8738" max="8738" width="8.33203125" style="27" customWidth="1"/>
    <col min="8739" max="8739" width="0.6640625" style="27" customWidth="1"/>
    <col min="8740" max="8740" width="8.33203125" style="27" customWidth="1"/>
    <col min="8741" max="8741" width="0.6640625" style="27" customWidth="1"/>
    <col min="8742" max="8742" width="9.109375" style="27" customWidth="1"/>
    <col min="8743" max="8743" width="0.6640625" style="27" customWidth="1"/>
    <col min="8744" max="8744" width="8.33203125" style="27" customWidth="1"/>
    <col min="8745" max="8745" width="0.6640625" style="27" customWidth="1"/>
    <col min="8746" max="8746" width="8.33203125" style="27" customWidth="1"/>
    <col min="8747" max="8747" width="0.6640625" style="27" customWidth="1"/>
    <col min="8748" max="8748" width="8.33203125" style="27" customWidth="1"/>
    <col min="8749" max="8749" width="0.6640625" style="27" customWidth="1"/>
    <col min="8750" max="8750" width="8.33203125" style="27" customWidth="1"/>
    <col min="8751" max="8958" width="8.88671875" style="27"/>
    <col min="8959" max="8959" width="0" style="27" hidden="1" customWidth="1"/>
    <col min="8960" max="8960" width="21.44140625" style="27" bestFit="1" customWidth="1"/>
    <col min="8961" max="8961" width="0.6640625" style="27" customWidth="1"/>
    <col min="8962" max="8962" width="9.21875" style="27" customWidth="1"/>
    <col min="8963" max="8963" width="0.6640625" style="27" customWidth="1"/>
    <col min="8964" max="8964" width="8.33203125" style="27" customWidth="1"/>
    <col min="8965" max="8965" width="0.6640625" style="27" customWidth="1"/>
    <col min="8966" max="8966" width="8.33203125" style="27" customWidth="1"/>
    <col min="8967" max="8967" width="0.6640625" style="27" customWidth="1"/>
    <col min="8968" max="8968" width="9.109375" style="27" customWidth="1"/>
    <col min="8969" max="8969" width="0.6640625" style="27" customWidth="1"/>
    <col min="8970" max="8970" width="8.33203125" style="27" customWidth="1"/>
    <col min="8971" max="8971" width="0.6640625" style="27" customWidth="1"/>
    <col min="8972" max="8972" width="8.33203125" style="27" customWidth="1"/>
    <col min="8973" max="8973" width="0.6640625" style="27" customWidth="1"/>
    <col min="8974" max="8974" width="10.5546875" style="27" customWidth="1"/>
    <col min="8975" max="8975" width="0.6640625" style="27" customWidth="1"/>
    <col min="8976" max="8976" width="8.33203125" style="27" customWidth="1"/>
    <col min="8977" max="8977" width="0.6640625" style="27" customWidth="1"/>
    <col min="8978" max="8978" width="8.33203125" style="27" customWidth="1"/>
    <col min="8979" max="8979" width="0.6640625" style="27" customWidth="1"/>
    <col min="8980" max="8980" width="10.88671875" style="27" customWidth="1"/>
    <col min="8981" max="8981" width="0.6640625" style="27" customWidth="1"/>
    <col min="8982" max="8982" width="9.109375" style="27" customWidth="1"/>
    <col min="8983" max="8983" width="0.6640625" style="27" customWidth="1"/>
    <col min="8984" max="8984" width="8.33203125" style="27" customWidth="1"/>
    <col min="8985" max="8985" width="0.6640625" style="27" customWidth="1"/>
    <col min="8986" max="8986" width="8.33203125" style="27" customWidth="1"/>
    <col min="8987" max="8987" width="0.6640625" style="27" customWidth="1"/>
    <col min="8988" max="8988" width="8.33203125" style="27" customWidth="1"/>
    <col min="8989" max="8989" width="0.6640625" style="27" customWidth="1"/>
    <col min="8990" max="8990" width="8.33203125" style="27" customWidth="1"/>
    <col min="8991" max="8991" width="0.6640625" style="27" customWidth="1"/>
    <col min="8992" max="8992" width="8.33203125" style="27" customWidth="1"/>
    <col min="8993" max="8993" width="0.6640625" style="27" customWidth="1"/>
    <col min="8994" max="8994" width="8.33203125" style="27" customWidth="1"/>
    <col min="8995" max="8995" width="0.6640625" style="27" customWidth="1"/>
    <col min="8996" max="8996" width="8.33203125" style="27" customWidth="1"/>
    <col min="8997" max="8997" width="0.6640625" style="27" customWidth="1"/>
    <col min="8998" max="8998" width="9.109375" style="27" customWidth="1"/>
    <col min="8999" max="8999" width="0.6640625" style="27" customWidth="1"/>
    <col min="9000" max="9000" width="8.33203125" style="27" customWidth="1"/>
    <col min="9001" max="9001" width="0.6640625" style="27" customWidth="1"/>
    <col min="9002" max="9002" width="8.33203125" style="27" customWidth="1"/>
    <col min="9003" max="9003" width="0.6640625" style="27" customWidth="1"/>
    <col min="9004" max="9004" width="8.33203125" style="27" customWidth="1"/>
    <col min="9005" max="9005" width="0.6640625" style="27" customWidth="1"/>
    <col min="9006" max="9006" width="8.33203125" style="27" customWidth="1"/>
    <col min="9007" max="9214" width="8.88671875" style="27"/>
    <col min="9215" max="9215" width="0" style="27" hidden="1" customWidth="1"/>
    <col min="9216" max="9216" width="21.44140625" style="27" bestFit="1" customWidth="1"/>
    <col min="9217" max="9217" width="0.6640625" style="27" customWidth="1"/>
    <col min="9218" max="9218" width="9.21875" style="27" customWidth="1"/>
    <col min="9219" max="9219" width="0.6640625" style="27" customWidth="1"/>
    <col min="9220" max="9220" width="8.33203125" style="27" customWidth="1"/>
    <col min="9221" max="9221" width="0.6640625" style="27" customWidth="1"/>
    <col min="9222" max="9222" width="8.33203125" style="27" customWidth="1"/>
    <col min="9223" max="9223" width="0.6640625" style="27" customWidth="1"/>
    <col min="9224" max="9224" width="9.109375" style="27" customWidth="1"/>
    <col min="9225" max="9225" width="0.6640625" style="27" customWidth="1"/>
    <col min="9226" max="9226" width="8.33203125" style="27" customWidth="1"/>
    <col min="9227" max="9227" width="0.6640625" style="27" customWidth="1"/>
    <col min="9228" max="9228" width="8.33203125" style="27" customWidth="1"/>
    <col min="9229" max="9229" width="0.6640625" style="27" customWidth="1"/>
    <col min="9230" max="9230" width="10.5546875" style="27" customWidth="1"/>
    <col min="9231" max="9231" width="0.6640625" style="27" customWidth="1"/>
    <col min="9232" max="9232" width="8.33203125" style="27" customWidth="1"/>
    <col min="9233" max="9233" width="0.6640625" style="27" customWidth="1"/>
    <col min="9234" max="9234" width="8.33203125" style="27" customWidth="1"/>
    <col min="9235" max="9235" width="0.6640625" style="27" customWidth="1"/>
    <col min="9236" max="9236" width="10.88671875" style="27" customWidth="1"/>
    <col min="9237" max="9237" width="0.6640625" style="27" customWidth="1"/>
    <col min="9238" max="9238" width="9.109375" style="27" customWidth="1"/>
    <col min="9239" max="9239" width="0.6640625" style="27" customWidth="1"/>
    <col min="9240" max="9240" width="8.33203125" style="27" customWidth="1"/>
    <col min="9241" max="9241" width="0.6640625" style="27" customWidth="1"/>
    <col min="9242" max="9242" width="8.33203125" style="27" customWidth="1"/>
    <col min="9243" max="9243" width="0.6640625" style="27" customWidth="1"/>
    <col min="9244" max="9244" width="8.33203125" style="27" customWidth="1"/>
    <col min="9245" max="9245" width="0.6640625" style="27" customWidth="1"/>
    <col min="9246" max="9246" width="8.33203125" style="27" customWidth="1"/>
    <col min="9247" max="9247" width="0.6640625" style="27" customWidth="1"/>
    <col min="9248" max="9248" width="8.33203125" style="27" customWidth="1"/>
    <col min="9249" max="9249" width="0.6640625" style="27" customWidth="1"/>
    <col min="9250" max="9250" width="8.33203125" style="27" customWidth="1"/>
    <col min="9251" max="9251" width="0.6640625" style="27" customWidth="1"/>
    <col min="9252" max="9252" width="8.33203125" style="27" customWidth="1"/>
    <col min="9253" max="9253" width="0.6640625" style="27" customWidth="1"/>
    <col min="9254" max="9254" width="9.109375" style="27" customWidth="1"/>
    <col min="9255" max="9255" width="0.6640625" style="27" customWidth="1"/>
    <col min="9256" max="9256" width="8.33203125" style="27" customWidth="1"/>
    <col min="9257" max="9257" width="0.6640625" style="27" customWidth="1"/>
    <col min="9258" max="9258" width="8.33203125" style="27" customWidth="1"/>
    <col min="9259" max="9259" width="0.6640625" style="27" customWidth="1"/>
    <col min="9260" max="9260" width="8.33203125" style="27" customWidth="1"/>
    <col min="9261" max="9261" width="0.6640625" style="27" customWidth="1"/>
    <col min="9262" max="9262" width="8.33203125" style="27" customWidth="1"/>
    <col min="9263" max="9470" width="8.88671875" style="27"/>
    <col min="9471" max="9471" width="0" style="27" hidden="1" customWidth="1"/>
    <col min="9472" max="9472" width="21.44140625" style="27" bestFit="1" customWidth="1"/>
    <col min="9473" max="9473" width="0.6640625" style="27" customWidth="1"/>
    <col min="9474" max="9474" width="9.21875" style="27" customWidth="1"/>
    <col min="9475" max="9475" width="0.6640625" style="27" customWidth="1"/>
    <col min="9476" max="9476" width="8.33203125" style="27" customWidth="1"/>
    <col min="9477" max="9477" width="0.6640625" style="27" customWidth="1"/>
    <col min="9478" max="9478" width="8.33203125" style="27" customWidth="1"/>
    <col min="9479" max="9479" width="0.6640625" style="27" customWidth="1"/>
    <col min="9480" max="9480" width="9.109375" style="27" customWidth="1"/>
    <col min="9481" max="9481" width="0.6640625" style="27" customWidth="1"/>
    <col min="9482" max="9482" width="8.33203125" style="27" customWidth="1"/>
    <col min="9483" max="9483" width="0.6640625" style="27" customWidth="1"/>
    <col min="9484" max="9484" width="8.33203125" style="27" customWidth="1"/>
    <col min="9485" max="9485" width="0.6640625" style="27" customWidth="1"/>
    <col min="9486" max="9486" width="10.5546875" style="27" customWidth="1"/>
    <col min="9487" max="9487" width="0.6640625" style="27" customWidth="1"/>
    <col min="9488" max="9488" width="8.33203125" style="27" customWidth="1"/>
    <col min="9489" max="9489" width="0.6640625" style="27" customWidth="1"/>
    <col min="9490" max="9490" width="8.33203125" style="27" customWidth="1"/>
    <col min="9491" max="9491" width="0.6640625" style="27" customWidth="1"/>
    <col min="9492" max="9492" width="10.88671875" style="27" customWidth="1"/>
    <col min="9493" max="9493" width="0.6640625" style="27" customWidth="1"/>
    <col min="9494" max="9494" width="9.109375" style="27" customWidth="1"/>
    <col min="9495" max="9495" width="0.6640625" style="27" customWidth="1"/>
    <col min="9496" max="9496" width="8.33203125" style="27" customWidth="1"/>
    <col min="9497" max="9497" width="0.6640625" style="27" customWidth="1"/>
    <col min="9498" max="9498" width="8.33203125" style="27" customWidth="1"/>
    <col min="9499" max="9499" width="0.6640625" style="27" customWidth="1"/>
    <col min="9500" max="9500" width="8.33203125" style="27" customWidth="1"/>
    <col min="9501" max="9501" width="0.6640625" style="27" customWidth="1"/>
    <col min="9502" max="9502" width="8.33203125" style="27" customWidth="1"/>
    <col min="9503" max="9503" width="0.6640625" style="27" customWidth="1"/>
    <col min="9504" max="9504" width="8.33203125" style="27" customWidth="1"/>
    <col min="9505" max="9505" width="0.6640625" style="27" customWidth="1"/>
    <col min="9506" max="9506" width="8.33203125" style="27" customWidth="1"/>
    <col min="9507" max="9507" width="0.6640625" style="27" customWidth="1"/>
    <col min="9508" max="9508" width="8.33203125" style="27" customWidth="1"/>
    <col min="9509" max="9509" width="0.6640625" style="27" customWidth="1"/>
    <col min="9510" max="9510" width="9.109375" style="27" customWidth="1"/>
    <col min="9511" max="9511" width="0.6640625" style="27" customWidth="1"/>
    <col min="9512" max="9512" width="8.33203125" style="27" customWidth="1"/>
    <col min="9513" max="9513" width="0.6640625" style="27" customWidth="1"/>
    <col min="9514" max="9514" width="8.33203125" style="27" customWidth="1"/>
    <col min="9515" max="9515" width="0.6640625" style="27" customWidth="1"/>
    <col min="9516" max="9516" width="8.33203125" style="27" customWidth="1"/>
    <col min="9517" max="9517" width="0.6640625" style="27" customWidth="1"/>
    <col min="9518" max="9518" width="8.33203125" style="27" customWidth="1"/>
    <col min="9519" max="9726" width="8.88671875" style="27"/>
    <col min="9727" max="9727" width="0" style="27" hidden="1" customWidth="1"/>
    <col min="9728" max="9728" width="21.44140625" style="27" bestFit="1" customWidth="1"/>
    <col min="9729" max="9729" width="0.6640625" style="27" customWidth="1"/>
    <col min="9730" max="9730" width="9.21875" style="27" customWidth="1"/>
    <col min="9731" max="9731" width="0.6640625" style="27" customWidth="1"/>
    <col min="9732" max="9732" width="8.33203125" style="27" customWidth="1"/>
    <col min="9733" max="9733" width="0.6640625" style="27" customWidth="1"/>
    <col min="9734" max="9734" width="8.33203125" style="27" customWidth="1"/>
    <col min="9735" max="9735" width="0.6640625" style="27" customWidth="1"/>
    <col min="9736" max="9736" width="9.109375" style="27" customWidth="1"/>
    <col min="9737" max="9737" width="0.6640625" style="27" customWidth="1"/>
    <col min="9738" max="9738" width="8.33203125" style="27" customWidth="1"/>
    <col min="9739" max="9739" width="0.6640625" style="27" customWidth="1"/>
    <col min="9740" max="9740" width="8.33203125" style="27" customWidth="1"/>
    <col min="9741" max="9741" width="0.6640625" style="27" customWidth="1"/>
    <col min="9742" max="9742" width="10.5546875" style="27" customWidth="1"/>
    <col min="9743" max="9743" width="0.6640625" style="27" customWidth="1"/>
    <col min="9744" max="9744" width="8.33203125" style="27" customWidth="1"/>
    <col min="9745" max="9745" width="0.6640625" style="27" customWidth="1"/>
    <col min="9746" max="9746" width="8.33203125" style="27" customWidth="1"/>
    <col min="9747" max="9747" width="0.6640625" style="27" customWidth="1"/>
    <col min="9748" max="9748" width="10.88671875" style="27" customWidth="1"/>
    <col min="9749" max="9749" width="0.6640625" style="27" customWidth="1"/>
    <col min="9750" max="9750" width="9.109375" style="27" customWidth="1"/>
    <col min="9751" max="9751" width="0.6640625" style="27" customWidth="1"/>
    <col min="9752" max="9752" width="8.33203125" style="27" customWidth="1"/>
    <col min="9753" max="9753" width="0.6640625" style="27" customWidth="1"/>
    <col min="9754" max="9754" width="8.33203125" style="27" customWidth="1"/>
    <col min="9755" max="9755" width="0.6640625" style="27" customWidth="1"/>
    <col min="9756" max="9756" width="8.33203125" style="27" customWidth="1"/>
    <col min="9757" max="9757" width="0.6640625" style="27" customWidth="1"/>
    <col min="9758" max="9758" width="8.33203125" style="27" customWidth="1"/>
    <col min="9759" max="9759" width="0.6640625" style="27" customWidth="1"/>
    <col min="9760" max="9760" width="8.33203125" style="27" customWidth="1"/>
    <col min="9761" max="9761" width="0.6640625" style="27" customWidth="1"/>
    <col min="9762" max="9762" width="8.33203125" style="27" customWidth="1"/>
    <col min="9763" max="9763" width="0.6640625" style="27" customWidth="1"/>
    <col min="9764" max="9764" width="8.33203125" style="27" customWidth="1"/>
    <col min="9765" max="9765" width="0.6640625" style="27" customWidth="1"/>
    <col min="9766" max="9766" width="9.109375" style="27" customWidth="1"/>
    <col min="9767" max="9767" width="0.6640625" style="27" customWidth="1"/>
    <col min="9768" max="9768" width="8.33203125" style="27" customWidth="1"/>
    <col min="9769" max="9769" width="0.6640625" style="27" customWidth="1"/>
    <col min="9770" max="9770" width="8.33203125" style="27" customWidth="1"/>
    <col min="9771" max="9771" width="0.6640625" style="27" customWidth="1"/>
    <col min="9772" max="9772" width="8.33203125" style="27" customWidth="1"/>
    <col min="9773" max="9773" width="0.6640625" style="27" customWidth="1"/>
    <col min="9774" max="9774" width="8.33203125" style="27" customWidth="1"/>
    <col min="9775" max="9982" width="8.88671875" style="27"/>
    <col min="9983" max="9983" width="0" style="27" hidden="1" customWidth="1"/>
    <col min="9984" max="9984" width="21.44140625" style="27" bestFit="1" customWidth="1"/>
    <col min="9985" max="9985" width="0.6640625" style="27" customWidth="1"/>
    <col min="9986" max="9986" width="9.21875" style="27" customWidth="1"/>
    <col min="9987" max="9987" width="0.6640625" style="27" customWidth="1"/>
    <col min="9988" max="9988" width="8.33203125" style="27" customWidth="1"/>
    <col min="9989" max="9989" width="0.6640625" style="27" customWidth="1"/>
    <col min="9990" max="9990" width="8.33203125" style="27" customWidth="1"/>
    <col min="9991" max="9991" width="0.6640625" style="27" customWidth="1"/>
    <col min="9992" max="9992" width="9.109375" style="27" customWidth="1"/>
    <col min="9993" max="9993" width="0.6640625" style="27" customWidth="1"/>
    <col min="9994" max="9994" width="8.33203125" style="27" customWidth="1"/>
    <col min="9995" max="9995" width="0.6640625" style="27" customWidth="1"/>
    <col min="9996" max="9996" width="8.33203125" style="27" customWidth="1"/>
    <col min="9997" max="9997" width="0.6640625" style="27" customWidth="1"/>
    <col min="9998" max="9998" width="10.5546875" style="27" customWidth="1"/>
    <col min="9999" max="9999" width="0.6640625" style="27" customWidth="1"/>
    <col min="10000" max="10000" width="8.33203125" style="27" customWidth="1"/>
    <col min="10001" max="10001" width="0.6640625" style="27" customWidth="1"/>
    <col min="10002" max="10002" width="8.33203125" style="27" customWidth="1"/>
    <col min="10003" max="10003" width="0.6640625" style="27" customWidth="1"/>
    <col min="10004" max="10004" width="10.88671875" style="27" customWidth="1"/>
    <col min="10005" max="10005" width="0.6640625" style="27" customWidth="1"/>
    <col min="10006" max="10006" width="9.109375" style="27" customWidth="1"/>
    <col min="10007" max="10007" width="0.6640625" style="27" customWidth="1"/>
    <col min="10008" max="10008" width="8.33203125" style="27" customWidth="1"/>
    <col min="10009" max="10009" width="0.6640625" style="27" customWidth="1"/>
    <col min="10010" max="10010" width="8.33203125" style="27" customWidth="1"/>
    <col min="10011" max="10011" width="0.6640625" style="27" customWidth="1"/>
    <col min="10012" max="10012" width="8.33203125" style="27" customWidth="1"/>
    <col min="10013" max="10013" width="0.6640625" style="27" customWidth="1"/>
    <col min="10014" max="10014" width="8.33203125" style="27" customWidth="1"/>
    <col min="10015" max="10015" width="0.6640625" style="27" customWidth="1"/>
    <col min="10016" max="10016" width="8.33203125" style="27" customWidth="1"/>
    <col min="10017" max="10017" width="0.6640625" style="27" customWidth="1"/>
    <col min="10018" max="10018" width="8.33203125" style="27" customWidth="1"/>
    <col min="10019" max="10019" width="0.6640625" style="27" customWidth="1"/>
    <col min="10020" max="10020" width="8.33203125" style="27" customWidth="1"/>
    <col min="10021" max="10021" width="0.6640625" style="27" customWidth="1"/>
    <col min="10022" max="10022" width="9.109375" style="27" customWidth="1"/>
    <col min="10023" max="10023" width="0.6640625" style="27" customWidth="1"/>
    <col min="10024" max="10024" width="8.33203125" style="27" customWidth="1"/>
    <col min="10025" max="10025" width="0.6640625" style="27" customWidth="1"/>
    <col min="10026" max="10026" width="8.33203125" style="27" customWidth="1"/>
    <col min="10027" max="10027" width="0.6640625" style="27" customWidth="1"/>
    <col min="10028" max="10028" width="8.33203125" style="27" customWidth="1"/>
    <col min="10029" max="10029" width="0.6640625" style="27" customWidth="1"/>
    <col min="10030" max="10030" width="8.33203125" style="27" customWidth="1"/>
    <col min="10031" max="10238" width="8.88671875" style="27"/>
    <col min="10239" max="10239" width="0" style="27" hidden="1" customWidth="1"/>
    <col min="10240" max="10240" width="21.44140625" style="27" bestFit="1" customWidth="1"/>
    <col min="10241" max="10241" width="0.6640625" style="27" customWidth="1"/>
    <col min="10242" max="10242" width="9.21875" style="27" customWidth="1"/>
    <col min="10243" max="10243" width="0.6640625" style="27" customWidth="1"/>
    <col min="10244" max="10244" width="8.33203125" style="27" customWidth="1"/>
    <col min="10245" max="10245" width="0.6640625" style="27" customWidth="1"/>
    <col min="10246" max="10246" width="8.33203125" style="27" customWidth="1"/>
    <col min="10247" max="10247" width="0.6640625" style="27" customWidth="1"/>
    <col min="10248" max="10248" width="9.109375" style="27" customWidth="1"/>
    <col min="10249" max="10249" width="0.6640625" style="27" customWidth="1"/>
    <col min="10250" max="10250" width="8.33203125" style="27" customWidth="1"/>
    <col min="10251" max="10251" width="0.6640625" style="27" customWidth="1"/>
    <col min="10252" max="10252" width="8.33203125" style="27" customWidth="1"/>
    <col min="10253" max="10253" width="0.6640625" style="27" customWidth="1"/>
    <col min="10254" max="10254" width="10.5546875" style="27" customWidth="1"/>
    <col min="10255" max="10255" width="0.6640625" style="27" customWidth="1"/>
    <col min="10256" max="10256" width="8.33203125" style="27" customWidth="1"/>
    <col min="10257" max="10257" width="0.6640625" style="27" customWidth="1"/>
    <col min="10258" max="10258" width="8.33203125" style="27" customWidth="1"/>
    <col min="10259" max="10259" width="0.6640625" style="27" customWidth="1"/>
    <col min="10260" max="10260" width="10.88671875" style="27" customWidth="1"/>
    <col min="10261" max="10261" width="0.6640625" style="27" customWidth="1"/>
    <col min="10262" max="10262" width="9.109375" style="27" customWidth="1"/>
    <col min="10263" max="10263" width="0.6640625" style="27" customWidth="1"/>
    <col min="10264" max="10264" width="8.33203125" style="27" customWidth="1"/>
    <col min="10265" max="10265" width="0.6640625" style="27" customWidth="1"/>
    <col min="10266" max="10266" width="8.33203125" style="27" customWidth="1"/>
    <col min="10267" max="10267" width="0.6640625" style="27" customWidth="1"/>
    <col min="10268" max="10268" width="8.33203125" style="27" customWidth="1"/>
    <col min="10269" max="10269" width="0.6640625" style="27" customWidth="1"/>
    <col min="10270" max="10270" width="8.33203125" style="27" customWidth="1"/>
    <col min="10271" max="10271" width="0.6640625" style="27" customWidth="1"/>
    <col min="10272" max="10272" width="8.33203125" style="27" customWidth="1"/>
    <col min="10273" max="10273" width="0.6640625" style="27" customWidth="1"/>
    <col min="10274" max="10274" width="8.33203125" style="27" customWidth="1"/>
    <col min="10275" max="10275" width="0.6640625" style="27" customWidth="1"/>
    <col min="10276" max="10276" width="8.33203125" style="27" customWidth="1"/>
    <col min="10277" max="10277" width="0.6640625" style="27" customWidth="1"/>
    <col min="10278" max="10278" width="9.109375" style="27" customWidth="1"/>
    <col min="10279" max="10279" width="0.6640625" style="27" customWidth="1"/>
    <col min="10280" max="10280" width="8.33203125" style="27" customWidth="1"/>
    <col min="10281" max="10281" width="0.6640625" style="27" customWidth="1"/>
    <col min="10282" max="10282" width="8.33203125" style="27" customWidth="1"/>
    <col min="10283" max="10283" width="0.6640625" style="27" customWidth="1"/>
    <col min="10284" max="10284" width="8.33203125" style="27" customWidth="1"/>
    <col min="10285" max="10285" width="0.6640625" style="27" customWidth="1"/>
    <col min="10286" max="10286" width="8.33203125" style="27" customWidth="1"/>
    <col min="10287" max="10494" width="8.88671875" style="27"/>
    <col min="10495" max="10495" width="0" style="27" hidden="1" customWidth="1"/>
    <col min="10496" max="10496" width="21.44140625" style="27" bestFit="1" customWidth="1"/>
    <col min="10497" max="10497" width="0.6640625" style="27" customWidth="1"/>
    <col min="10498" max="10498" width="9.21875" style="27" customWidth="1"/>
    <col min="10499" max="10499" width="0.6640625" style="27" customWidth="1"/>
    <col min="10500" max="10500" width="8.33203125" style="27" customWidth="1"/>
    <col min="10501" max="10501" width="0.6640625" style="27" customWidth="1"/>
    <col min="10502" max="10502" width="8.33203125" style="27" customWidth="1"/>
    <col min="10503" max="10503" width="0.6640625" style="27" customWidth="1"/>
    <col min="10504" max="10504" width="9.109375" style="27" customWidth="1"/>
    <col min="10505" max="10505" width="0.6640625" style="27" customWidth="1"/>
    <col min="10506" max="10506" width="8.33203125" style="27" customWidth="1"/>
    <col min="10507" max="10507" width="0.6640625" style="27" customWidth="1"/>
    <col min="10508" max="10508" width="8.33203125" style="27" customWidth="1"/>
    <col min="10509" max="10509" width="0.6640625" style="27" customWidth="1"/>
    <col min="10510" max="10510" width="10.5546875" style="27" customWidth="1"/>
    <col min="10511" max="10511" width="0.6640625" style="27" customWidth="1"/>
    <col min="10512" max="10512" width="8.33203125" style="27" customWidth="1"/>
    <col min="10513" max="10513" width="0.6640625" style="27" customWidth="1"/>
    <col min="10514" max="10514" width="8.33203125" style="27" customWidth="1"/>
    <col min="10515" max="10515" width="0.6640625" style="27" customWidth="1"/>
    <col min="10516" max="10516" width="10.88671875" style="27" customWidth="1"/>
    <col min="10517" max="10517" width="0.6640625" style="27" customWidth="1"/>
    <col min="10518" max="10518" width="9.109375" style="27" customWidth="1"/>
    <col min="10519" max="10519" width="0.6640625" style="27" customWidth="1"/>
    <col min="10520" max="10520" width="8.33203125" style="27" customWidth="1"/>
    <col min="10521" max="10521" width="0.6640625" style="27" customWidth="1"/>
    <col min="10522" max="10522" width="8.33203125" style="27" customWidth="1"/>
    <col min="10523" max="10523" width="0.6640625" style="27" customWidth="1"/>
    <col min="10524" max="10524" width="8.33203125" style="27" customWidth="1"/>
    <col min="10525" max="10525" width="0.6640625" style="27" customWidth="1"/>
    <col min="10526" max="10526" width="8.33203125" style="27" customWidth="1"/>
    <col min="10527" max="10527" width="0.6640625" style="27" customWidth="1"/>
    <col min="10528" max="10528" width="8.33203125" style="27" customWidth="1"/>
    <col min="10529" max="10529" width="0.6640625" style="27" customWidth="1"/>
    <col min="10530" max="10530" width="8.33203125" style="27" customWidth="1"/>
    <col min="10531" max="10531" width="0.6640625" style="27" customWidth="1"/>
    <col min="10532" max="10532" width="8.33203125" style="27" customWidth="1"/>
    <col min="10533" max="10533" width="0.6640625" style="27" customWidth="1"/>
    <col min="10534" max="10534" width="9.109375" style="27" customWidth="1"/>
    <col min="10535" max="10535" width="0.6640625" style="27" customWidth="1"/>
    <col min="10536" max="10536" width="8.33203125" style="27" customWidth="1"/>
    <col min="10537" max="10537" width="0.6640625" style="27" customWidth="1"/>
    <col min="10538" max="10538" width="8.33203125" style="27" customWidth="1"/>
    <col min="10539" max="10539" width="0.6640625" style="27" customWidth="1"/>
    <col min="10540" max="10540" width="8.33203125" style="27" customWidth="1"/>
    <col min="10541" max="10541" width="0.6640625" style="27" customWidth="1"/>
    <col min="10542" max="10542" width="8.33203125" style="27" customWidth="1"/>
    <col min="10543" max="10750" width="8.88671875" style="27"/>
    <col min="10751" max="10751" width="0" style="27" hidden="1" customWidth="1"/>
    <col min="10752" max="10752" width="21.44140625" style="27" bestFit="1" customWidth="1"/>
    <col min="10753" max="10753" width="0.6640625" style="27" customWidth="1"/>
    <col min="10754" max="10754" width="9.21875" style="27" customWidth="1"/>
    <col min="10755" max="10755" width="0.6640625" style="27" customWidth="1"/>
    <col min="10756" max="10756" width="8.33203125" style="27" customWidth="1"/>
    <col min="10757" max="10757" width="0.6640625" style="27" customWidth="1"/>
    <col min="10758" max="10758" width="8.33203125" style="27" customWidth="1"/>
    <col min="10759" max="10759" width="0.6640625" style="27" customWidth="1"/>
    <col min="10760" max="10760" width="9.109375" style="27" customWidth="1"/>
    <col min="10761" max="10761" width="0.6640625" style="27" customWidth="1"/>
    <col min="10762" max="10762" width="8.33203125" style="27" customWidth="1"/>
    <col min="10763" max="10763" width="0.6640625" style="27" customWidth="1"/>
    <col min="10764" max="10764" width="8.33203125" style="27" customWidth="1"/>
    <col min="10765" max="10765" width="0.6640625" style="27" customWidth="1"/>
    <col min="10766" max="10766" width="10.5546875" style="27" customWidth="1"/>
    <col min="10767" max="10767" width="0.6640625" style="27" customWidth="1"/>
    <col min="10768" max="10768" width="8.33203125" style="27" customWidth="1"/>
    <col min="10769" max="10769" width="0.6640625" style="27" customWidth="1"/>
    <col min="10770" max="10770" width="8.33203125" style="27" customWidth="1"/>
    <col min="10771" max="10771" width="0.6640625" style="27" customWidth="1"/>
    <col min="10772" max="10772" width="10.88671875" style="27" customWidth="1"/>
    <col min="10773" max="10773" width="0.6640625" style="27" customWidth="1"/>
    <col min="10774" max="10774" width="9.109375" style="27" customWidth="1"/>
    <col min="10775" max="10775" width="0.6640625" style="27" customWidth="1"/>
    <col min="10776" max="10776" width="8.33203125" style="27" customWidth="1"/>
    <col min="10777" max="10777" width="0.6640625" style="27" customWidth="1"/>
    <col min="10778" max="10778" width="8.33203125" style="27" customWidth="1"/>
    <col min="10779" max="10779" width="0.6640625" style="27" customWidth="1"/>
    <col min="10780" max="10780" width="8.33203125" style="27" customWidth="1"/>
    <col min="10781" max="10781" width="0.6640625" style="27" customWidth="1"/>
    <col min="10782" max="10782" width="8.33203125" style="27" customWidth="1"/>
    <col min="10783" max="10783" width="0.6640625" style="27" customWidth="1"/>
    <col min="10784" max="10784" width="8.33203125" style="27" customWidth="1"/>
    <col min="10785" max="10785" width="0.6640625" style="27" customWidth="1"/>
    <col min="10786" max="10786" width="8.33203125" style="27" customWidth="1"/>
    <col min="10787" max="10787" width="0.6640625" style="27" customWidth="1"/>
    <col min="10788" max="10788" width="8.33203125" style="27" customWidth="1"/>
    <col min="10789" max="10789" width="0.6640625" style="27" customWidth="1"/>
    <col min="10790" max="10790" width="9.109375" style="27" customWidth="1"/>
    <col min="10791" max="10791" width="0.6640625" style="27" customWidth="1"/>
    <col min="10792" max="10792" width="8.33203125" style="27" customWidth="1"/>
    <col min="10793" max="10793" width="0.6640625" style="27" customWidth="1"/>
    <col min="10794" max="10794" width="8.33203125" style="27" customWidth="1"/>
    <col min="10795" max="10795" width="0.6640625" style="27" customWidth="1"/>
    <col min="10796" max="10796" width="8.33203125" style="27" customWidth="1"/>
    <col min="10797" max="10797" width="0.6640625" style="27" customWidth="1"/>
    <col min="10798" max="10798" width="8.33203125" style="27" customWidth="1"/>
    <col min="10799" max="11006" width="8.88671875" style="27"/>
    <col min="11007" max="11007" width="0" style="27" hidden="1" customWidth="1"/>
    <col min="11008" max="11008" width="21.44140625" style="27" bestFit="1" customWidth="1"/>
    <col min="11009" max="11009" width="0.6640625" style="27" customWidth="1"/>
    <col min="11010" max="11010" width="9.21875" style="27" customWidth="1"/>
    <col min="11011" max="11011" width="0.6640625" style="27" customWidth="1"/>
    <col min="11012" max="11012" width="8.33203125" style="27" customWidth="1"/>
    <col min="11013" max="11013" width="0.6640625" style="27" customWidth="1"/>
    <col min="11014" max="11014" width="8.33203125" style="27" customWidth="1"/>
    <col min="11015" max="11015" width="0.6640625" style="27" customWidth="1"/>
    <col min="11016" max="11016" width="9.109375" style="27" customWidth="1"/>
    <col min="11017" max="11017" width="0.6640625" style="27" customWidth="1"/>
    <col min="11018" max="11018" width="8.33203125" style="27" customWidth="1"/>
    <col min="11019" max="11019" width="0.6640625" style="27" customWidth="1"/>
    <col min="11020" max="11020" width="8.33203125" style="27" customWidth="1"/>
    <col min="11021" max="11021" width="0.6640625" style="27" customWidth="1"/>
    <col min="11022" max="11022" width="10.5546875" style="27" customWidth="1"/>
    <col min="11023" max="11023" width="0.6640625" style="27" customWidth="1"/>
    <col min="11024" max="11024" width="8.33203125" style="27" customWidth="1"/>
    <col min="11025" max="11025" width="0.6640625" style="27" customWidth="1"/>
    <col min="11026" max="11026" width="8.33203125" style="27" customWidth="1"/>
    <col min="11027" max="11027" width="0.6640625" style="27" customWidth="1"/>
    <col min="11028" max="11028" width="10.88671875" style="27" customWidth="1"/>
    <col min="11029" max="11029" width="0.6640625" style="27" customWidth="1"/>
    <col min="11030" max="11030" width="9.109375" style="27" customWidth="1"/>
    <col min="11031" max="11031" width="0.6640625" style="27" customWidth="1"/>
    <col min="11032" max="11032" width="8.33203125" style="27" customWidth="1"/>
    <col min="11033" max="11033" width="0.6640625" style="27" customWidth="1"/>
    <col min="11034" max="11034" width="8.33203125" style="27" customWidth="1"/>
    <col min="11035" max="11035" width="0.6640625" style="27" customWidth="1"/>
    <col min="11036" max="11036" width="8.33203125" style="27" customWidth="1"/>
    <col min="11037" max="11037" width="0.6640625" style="27" customWidth="1"/>
    <col min="11038" max="11038" width="8.33203125" style="27" customWidth="1"/>
    <col min="11039" max="11039" width="0.6640625" style="27" customWidth="1"/>
    <col min="11040" max="11040" width="8.33203125" style="27" customWidth="1"/>
    <col min="11041" max="11041" width="0.6640625" style="27" customWidth="1"/>
    <col min="11042" max="11042" width="8.33203125" style="27" customWidth="1"/>
    <col min="11043" max="11043" width="0.6640625" style="27" customWidth="1"/>
    <col min="11044" max="11044" width="8.33203125" style="27" customWidth="1"/>
    <col min="11045" max="11045" width="0.6640625" style="27" customWidth="1"/>
    <col min="11046" max="11046" width="9.109375" style="27" customWidth="1"/>
    <col min="11047" max="11047" width="0.6640625" style="27" customWidth="1"/>
    <col min="11048" max="11048" width="8.33203125" style="27" customWidth="1"/>
    <col min="11049" max="11049" width="0.6640625" style="27" customWidth="1"/>
    <col min="11050" max="11050" width="8.33203125" style="27" customWidth="1"/>
    <col min="11051" max="11051" width="0.6640625" style="27" customWidth="1"/>
    <col min="11052" max="11052" width="8.33203125" style="27" customWidth="1"/>
    <col min="11053" max="11053" width="0.6640625" style="27" customWidth="1"/>
    <col min="11054" max="11054" width="8.33203125" style="27" customWidth="1"/>
    <col min="11055" max="11262" width="8.88671875" style="27"/>
    <col min="11263" max="11263" width="0" style="27" hidden="1" customWidth="1"/>
    <col min="11264" max="11264" width="21.44140625" style="27" bestFit="1" customWidth="1"/>
    <col min="11265" max="11265" width="0.6640625" style="27" customWidth="1"/>
    <col min="11266" max="11266" width="9.21875" style="27" customWidth="1"/>
    <col min="11267" max="11267" width="0.6640625" style="27" customWidth="1"/>
    <col min="11268" max="11268" width="8.33203125" style="27" customWidth="1"/>
    <col min="11269" max="11269" width="0.6640625" style="27" customWidth="1"/>
    <col min="11270" max="11270" width="8.33203125" style="27" customWidth="1"/>
    <col min="11271" max="11271" width="0.6640625" style="27" customWidth="1"/>
    <col min="11272" max="11272" width="9.109375" style="27" customWidth="1"/>
    <col min="11273" max="11273" width="0.6640625" style="27" customWidth="1"/>
    <col min="11274" max="11274" width="8.33203125" style="27" customWidth="1"/>
    <col min="11275" max="11275" width="0.6640625" style="27" customWidth="1"/>
    <col min="11276" max="11276" width="8.33203125" style="27" customWidth="1"/>
    <col min="11277" max="11277" width="0.6640625" style="27" customWidth="1"/>
    <col min="11278" max="11278" width="10.5546875" style="27" customWidth="1"/>
    <col min="11279" max="11279" width="0.6640625" style="27" customWidth="1"/>
    <col min="11280" max="11280" width="8.33203125" style="27" customWidth="1"/>
    <col min="11281" max="11281" width="0.6640625" style="27" customWidth="1"/>
    <col min="11282" max="11282" width="8.33203125" style="27" customWidth="1"/>
    <col min="11283" max="11283" width="0.6640625" style="27" customWidth="1"/>
    <col min="11284" max="11284" width="10.88671875" style="27" customWidth="1"/>
    <col min="11285" max="11285" width="0.6640625" style="27" customWidth="1"/>
    <col min="11286" max="11286" width="9.109375" style="27" customWidth="1"/>
    <col min="11287" max="11287" width="0.6640625" style="27" customWidth="1"/>
    <col min="11288" max="11288" width="8.33203125" style="27" customWidth="1"/>
    <col min="11289" max="11289" width="0.6640625" style="27" customWidth="1"/>
    <col min="11290" max="11290" width="8.33203125" style="27" customWidth="1"/>
    <col min="11291" max="11291" width="0.6640625" style="27" customWidth="1"/>
    <col min="11292" max="11292" width="8.33203125" style="27" customWidth="1"/>
    <col min="11293" max="11293" width="0.6640625" style="27" customWidth="1"/>
    <col min="11294" max="11294" width="8.33203125" style="27" customWidth="1"/>
    <col min="11295" max="11295" width="0.6640625" style="27" customWidth="1"/>
    <col min="11296" max="11296" width="8.33203125" style="27" customWidth="1"/>
    <col min="11297" max="11297" width="0.6640625" style="27" customWidth="1"/>
    <col min="11298" max="11298" width="8.33203125" style="27" customWidth="1"/>
    <col min="11299" max="11299" width="0.6640625" style="27" customWidth="1"/>
    <col min="11300" max="11300" width="8.33203125" style="27" customWidth="1"/>
    <col min="11301" max="11301" width="0.6640625" style="27" customWidth="1"/>
    <col min="11302" max="11302" width="9.109375" style="27" customWidth="1"/>
    <col min="11303" max="11303" width="0.6640625" style="27" customWidth="1"/>
    <col min="11304" max="11304" width="8.33203125" style="27" customWidth="1"/>
    <col min="11305" max="11305" width="0.6640625" style="27" customWidth="1"/>
    <col min="11306" max="11306" width="8.33203125" style="27" customWidth="1"/>
    <col min="11307" max="11307" width="0.6640625" style="27" customWidth="1"/>
    <col min="11308" max="11308" width="8.33203125" style="27" customWidth="1"/>
    <col min="11309" max="11309" width="0.6640625" style="27" customWidth="1"/>
    <col min="11310" max="11310" width="8.33203125" style="27" customWidth="1"/>
    <col min="11311" max="11518" width="8.88671875" style="27"/>
    <col min="11519" max="11519" width="0" style="27" hidden="1" customWidth="1"/>
    <col min="11520" max="11520" width="21.44140625" style="27" bestFit="1" customWidth="1"/>
    <col min="11521" max="11521" width="0.6640625" style="27" customWidth="1"/>
    <col min="11522" max="11522" width="9.21875" style="27" customWidth="1"/>
    <col min="11523" max="11523" width="0.6640625" style="27" customWidth="1"/>
    <col min="11524" max="11524" width="8.33203125" style="27" customWidth="1"/>
    <col min="11525" max="11525" width="0.6640625" style="27" customWidth="1"/>
    <col min="11526" max="11526" width="8.33203125" style="27" customWidth="1"/>
    <col min="11527" max="11527" width="0.6640625" style="27" customWidth="1"/>
    <col min="11528" max="11528" width="9.109375" style="27" customWidth="1"/>
    <col min="11529" max="11529" width="0.6640625" style="27" customWidth="1"/>
    <col min="11530" max="11530" width="8.33203125" style="27" customWidth="1"/>
    <col min="11531" max="11531" width="0.6640625" style="27" customWidth="1"/>
    <col min="11532" max="11532" width="8.33203125" style="27" customWidth="1"/>
    <col min="11533" max="11533" width="0.6640625" style="27" customWidth="1"/>
    <col min="11534" max="11534" width="10.5546875" style="27" customWidth="1"/>
    <col min="11535" max="11535" width="0.6640625" style="27" customWidth="1"/>
    <col min="11536" max="11536" width="8.33203125" style="27" customWidth="1"/>
    <col min="11537" max="11537" width="0.6640625" style="27" customWidth="1"/>
    <col min="11538" max="11538" width="8.33203125" style="27" customWidth="1"/>
    <col min="11539" max="11539" width="0.6640625" style="27" customWidth="1"/>
    <col min="11540" max="11540" width="10.88671875" style="27" customWidth="1"/>
    <col min="11541" max="11541" width="0.6640625" style="27" customWidth="1"/>
    <col min="11542" max="11542" width="9.109375" style="27" customWidth="1"/>
    <col min="11543" max="11543" width="0.6640625" style="27" customWidth="1"/>
    <col min="11544" max="11544" width="8.33203125" style="27" customWidth="1"/>
    <col min="11545" max="11545" width="0.6640625" style="27" customWidth="1"/>
    <col min="11546" max="11546" width="8.33203125" style="27" customWidth="1"/>
    <col min="11547" max="11547" width="0.6640625" style="27" customWidth="1"/>
    <col min="11548" max="11548" width="8.33203125" style="27" customWidth="1"/>
    <col min="11549" max="11549" width="0.6640625" style="27" customWidth="1"/>
    <col min="11550" max="11550" width="8.33203125" style="27" customWidth="1"/>
    <col min="11551" max="11551" width="0.6640625" style="27" customWidth="1"/>
    <col min="11552" max="11552" width="8.33203125" style="27" customWidth="1"/>
    <col min="11553" max="11553" width="0.6640625" style="27" customWidth="1"/>
    <col min="11554" max="11554" width="8.33203125" style="27" customWidth="1"/>
    <col min="11555" max="11555" width="0.6640625" style="27" customWidth="1"/>
    <col min="11556" max="11556" width="8.33203125" style="27" customWidth="1"/>
    <col min="11557" max="11557" width="0.6640625" style="27" customWidth="1"/>
    <col min="11558" max="11558" width="9.109375" style="27" customWidth="1"/>
    <col min="11559" max="11559" width="0.6640625" style="27" customWidth="1"/>
    <col min="11560" max="11560" width="8.33203125" style="27" customWidth="1"/>
    <col min="11561" max="11561" width="0.6640625" style="27" customWidth="1"/>
    <col min="11562" max="11562" width="8.33203125" style="27" customWidth="1"/>
    <col min="11563" max="11563" width="0.6640625" style="27" customWidth="1"/>
    <col min="11564" max="11564" width="8.33203125" style="27" customWidth="1"/>
    <col min="11565" max="11565" width="0.6640625" style="27" customWidth="1"/>
    <col min="11566" max="11566" width="8.33203125" style="27" customWidth="1"/>
    <col min="11567" max="11774" width="8.88671875" style="27"/>
    <col min="11775" max="11775" width="0" style="27" hidden="1" customWidth="1"/>
    <col min="11776" max="11776" width="21.44140625" style="27" bestFit="1" customWidth="1"/>
    <col min="11777" max="11777" width="0.6640625" style="27" customWidth="1"/>
    <col min="11778" max="11778" width="9.21875" style="27" customWidth="1"/>
    <col min="11779" max="11779" width="0.6640625" style="27" customWidth="1"/>
    <col min="11780" max="11780" width="8.33203125" style="27" customWidth="1"/>
    <col min="11781" max="11781" width="0.6640625" style="27" customWidth="1"/>
    <col min="11782" max="11782" width="8.33203125" style="27" customWidth="1"/>
    <col min="11783" max="11783" width="0.6640625" style="27" customWidth="1"/>
    <col min="11784" max="11784" width="9.109375" style="27" customWidth="1"/>
    <col min="11785" max="11785" width="0.6640625" style="27" customWidth="1"/>
    <col min="11786" max="11786" width="8.33203125" style="27" customWidth="1"/>
    <col min="11787" max="11787" width="0.6640625" style="27" customWidth="1"/>
    <col min="11788" max="11788" width="8.33203125" style="27" customWidth="1"/>
    <col min="11789" max="11789" width="0.6640625" style="27" customWidth="1"/>
    <col min="11790" max="11790" width="10.5546875" style="27" customWidth="1"/>
    <col min="11791" max="11791" width="0.6640625" style="27" customWidth="1"/>
    <col min="11792" max="11792" width="8.33203125" style="27" customWidth="1"/>
    <col min="11793" max="11793" width="0.6640625" style="27" customWidth="1"/>
    <col min="11794" max="11794" width="8.33203125" style="27" customWidth="1"/>
    <col min="11795" max="11795" width="0.6640625" style="27" customWidth="1"/>
    <col min="11796" max="11796" width="10.88671875" style="27" customWidth="1"/>
    <col min="11797" max="11797" width="0.6640625" style="27" customWidth="1"/>
    <col min="11798" max="11798" width="9.109375" style="27" customWidth="1"/>
    <col min="11799" max="11799" width="0.6640625" style="27" customWidth="1"/>
    <col min="11800" max="11800" width="8.33203125" style="27" customWidth="1"/>
    <col min="11801" max="11801" width="0.6640625" style="27" customWidth="1"/>
    <col min="11802" max="11802" width="8.33203125" style="27" customWidth="1"/>
    <col min="11803" max="11803" width="0.6640625" style="27" customWidth="1"/>
    <col min="11804" max="11804" width="8.33203125" style="27" customWidth="1"/>
    <col min="11805" max="11805" width="0.6640625" style="27" customWidth="1"/>
    <col min="11806" max="11806" width="8.33203125" style="27" customWidth="1"/>
    <col min="11807" max="11807" width="0.6640625" style="27" customWidth="1"/>
    <col min="11808" max="11808" width="8.33203125" style="27" customWidth="1"/>
    <col min="11809" max="11809" width="0.6640625" style="27" customWidth="1"/>
    <col min="11810" max="11810" width="8.33203125" style="27" customWidth="1"/>
    <col min="11811" max="11811" width="0.6640625" style="27" customWidth="1"/>
    <col min="11812" max="11812" width="8.33203125" style="27" customWidth="1"/>
    <col min="11813" max="11813" width="0.6640625" style="27" customWidth="1"/>
    <col min="11814" max="11814" width="9.109375" style="27" customWidth="1"/>
    <col min="11815" max="11815" width="0.6640625" style="27" customWidth="1"/>
    <col min="11816" max="11816" width="8.33203125" style="27" customWidth="1"/>
    <col min="11817" max="11817" width="0.6640625" style="27" customWidth="1"/>
    <col min="11818" max="11818" width="8.33203125" style="27" customWidth="1"/>
    <col min="11819" max="11819" width="0.6640625" style="27" customWidth="1"/>
    <col min="11820" max="11820" width="8.33203125" style="27" customWidth="1"/>
    <col min="11821" max="11821" width="0.6640625" style="27" customWidth="1"/>
    <col min="11822" max="11822" width="8.33203125" style="27" customWidth="1"/>
    <col min="11823" max="12030" width="8.88671875" style="27"/>
    <col min="12031" max="12031" width="0" style="27" hidden="1" customWidth="1"/>
    <col min="12032" max="12032" width="21.44140625" style="27" bestFit="1" customWidth="1"/>
    <col min="12033" max="12033" width="0.6640625" style="27" customWidth="1"/>
    <col min="12034" max="12034" width="9.21875" style="27" customWidth="1"/>
    <col min="12035" max="12035" width="0.6640625" style="27" customWidth="1"/>
    <col min="12036" max="12036" width="8.33203125" style="27" customWidth="1"/>
    <col min="12037" max="12037" width="0.6640625" style="27" customWidth="1"/>
    <col min="12038" max="12038" width="8.33203125" style="27" customWidth="1"/>
    <col min="12039" max="12039" width="0.6640625" style="27" customWidth="1"/>
    <col min="12040" max="12040" width="9.109375" style="27" customWidth="1"/>
    <col min="12041" max="12041" width="0.6640625" style="27" customWidth="1"/>
    <col min="12042" max="12042" width="8.33203125" style="27" customWidth="1"/>
    <col min="12043" max="12043" width="0.6640625" style="27" customWidth="1"/>
    <col min="12044" max="12044" width="8.33203125" style="27" customWidth="1"/>
    <col min="12045" max="12045" width="0.6640625" style="27" customWidth="1"/>
    <col min="12046" max="12046" width="10.5546875" style="27" customWidth="1"/>
    <col min="12047" max="12047" width="0.6640625" style="27" customWidth="1"/>
    <col min="12048" max="12048" width="8.33203125" style="27" customWidth="1"/>
    <col min="12049" max="12049" width="0.6640625" style="27" customWidth="1"/>
    <col min="12050" max="12050" width="8.33203125" style="27" customWidth="1"/>
    <col min="12051" max="12051" width="0.6640625" style="27" customWidth="1"/>
    <col min="12052" max="12052" width="10.88671875" style="27" customWidth="1"/>
    <col min="12053" max="12053" width="0.6640625" style="27" customWidth="1"/>
    <col min="12054" max="12054" width="9.109375" style="27" customWidth="1"/>
    <col min="12055" max="12055" width="0.6640625" style="27" customWidth="1"/>
    <col min="12056" max="12056" width="8.33203125" style="27" customWidth="1"/>
    <col min="12057" max="12057" width="0.6640625" style="27" customWidth="1"/>
    <col min="12058" max="12058" width="8.33203125" style="27" customWidth="1"/>
    <col min="12059" max="12059" width="0.6640625" style="27" customWidth="1"/>
    <col min="12060" max="12060" width="8.33203125" style="27" customWidth="1"/>
    <col min="12061" max="12061" width="0.6640625" style="27" customWidth="1"/>
    <col min="12062" max="12062" width="8.33203125" style="27" customWidth="1"/>
    <col min="12063" max="12063" width="0.6640625" style="27" customWidth="1"/>
    <col min="12064" max="12064" width="8.33203125" style="27" customWidth="1"/>
    <col min="12065" max="12065" width="0.6640625" style="27" customWidth="1"/>
    <col min="12066" max="12066" width="8.33203125" style="27" customWidth="1"/>
    <col min="12067" max="12067" width="0.6640625" style="27" customWidth="1"/>
    <col min="12068" max="12068" width="8.33203125" style="27" customWidth="1"/>
    <col min="12069" max="12069" width="0.6640625" style="27" customWidth="1"/>
    <col min="12070" max="12070" width="9.109375" style="27" customWidth="1"/>
    <col min="12071" max="12071" width="0.6640625" style="27" customWidth="1"/>
    <col min="12072" max="12072" width="8.33203125" style="27" customWidth="1"/>
    <col min="12073" max="12073" width="0.6640625" style="27" customWidth="1"/>
    <col min="12074" max="12074" width="8.33203125" style="27" customWidth="1"/>
    <col min="12075" max="12075" width="0.6640625" style="27" customWidth="1"/>
    <col min="12076" max="12076" width="8.33203125" style="27" customWidth="1"/>
    <col min="12077" max="12077" width="0.6640625" style="27" customWidth="1"/>
    <col min="12078" max="12078" width="8.33203125" style="27" customWidth="1"/>
    <col min="12079" max="12286" width="8.88671875" style="27"/>
    <col min="12287" max="12287" width="0" style="27" hidden="1" customWidth="1"/>
    <col min="12288" max="12288" width="21.44140625" style="27" bestFit="1" customWidth="1"/>
    <col min="12289" max="12289" width="0.6640625" style="27" customWidth="1"/>
    <col min="12290" max="12290" width="9.21875" style="27" customWidth="1"/>
    <col min="12291" max="12291" width="0.6640625" style="27" customWidth="1"/>
    <col min="12292" max="12292" width="8.33203125" style="27" customWidth="1"/>
    <col min="12293" max="12293" width="0.6640625" style="27" customWidth="1"/>
    <col min="12294" max="12294" width="8.33203125" style="27" customWidth="1"/>
    <col min="12295" max="12295" width="0.6640625" style="27" customWidth="1"/>
    <col min="12296" max="12296" width="9.109375" style="27" customWidth="1"/>
    <col min="12297" max="12297" width="0.6640625" style="27" customWidth="1"/>
    <col min="12298" max="12298" width="8.33203125" style="27" customWidth="1"/>
    <col min="12299" max="12299" width="0.6640625" style="27" customWidth="1"/>
    <col min="12300" max="12300" width="8.33203125" style="27" customWidth="1"/>
    <col min="12301" max="12301" width="0.6640625" style="27" customWidth="1"/>
    <col min="12302" max="12302" width="10.5546875" style="27" customWidth="1"/>
    <col min="12303" max="12303" width="0.6640625" style="27" customWidth="1"/>
    <col min="12304" max="12304" width="8.33203125" style="27" customWidth="1"/>
    <col min="12305" max="12305" width="0.6640625" style="27" customWidth="1"/>
    <col min="12306" max="12306" width="8.33203125" style="27" customWidth="1"/>
    <col min="12307" max="12307" width="0.6640625" style="27" customWidth="1"/>
    <col min="12308" max="12308" width="10.88671875" style="27" customWidth="1"/>
    <col min="12309" max="12309" width="0.6640625" style="27" customWidth="1"/>
    <col min="12310" max="12310" width="9.109375" style="27" customWidth="1"/>
    <col min="12311" max="12311" width="0.6640625" style="27" customWidth="1"/>
    <col min="12312" max="12312" width="8.33203125" style="27" customWidth="1"/>
    <col min="12313" max="12313" width="0.6640625" style="27" customWidth="1"/>
    <col min="12314" max="12314" width="8.33203125" style="27" customWidth="1"/>
    <col min="12315" max="12315" width="0.6640625" style="27" customWidth="1"/>
    <col min="12316" max="12316" width="8.33203125" style="27" customWidth="1"/>
    <col min="12317" max="12317" width="0.6640625" style="27" customWidth="1"/>
    <col min="12318" max="12318" width="8.33203125" style="27" customWidth="1"/>
    <col min="12319" max="12319" width="0.6640625" style="27" customWidth="1"/>
    <col min="12320" max="12320" width="8.33203125" style="27" customWidth="1"/>
    <col min="12321" max="12321" width="0.6640625" style="27" customWidth="1"/>
    <col min="12322" max="12322" width="8.33203125" style="27" customWidth="1"/>
    <col min="12323" max="12323" width="0.6640625" style="27" customWidth="1"/>
    <col min="12324" max="12324" width="8.33203125" style="27" customWidth="1"/>
    <col min="12325" max="12325" width="0.6640625" style="27" customWidth="1"/>
    <col min="12326" max="12326" width="9.109375" style="27" customWidth="1"/>
    <col min="12327" max="12327" width="0.6640625" style="27" customWidth="1"/>
    <col min="12328" max="12328" width="8.33203125" style="27" customWidth="1"/>
    <col min="12329" max="12329" width="0.6640625" style="27" customWidth="1"/>
    <col min="12330" max="12330" width="8.33203125" style="27" customWidth="1"/>
    <col min="12331" max="12331" width="0.6640625" style="27" customWidth="1"/>
    <col min="12332" max="12332" width="8.33203125" style="27" customWidth="1"/>
    <col min="12333" max="12333" width="0.6640625" style="27" customWidth="1"/>
    <col min="12334" max="12334" width="8.33203125" style="27" customWidth="1"/>
    <col min="12335" max="12542" width="8.88671875" style="27"/>
    <col min="12543" max="12543" width="0" style="27" hidden="1" customWidth="1"/>
    <col min="12544" max="12544" width="21.44140625" style="27" bestFit="1" customWidth="1"/>
    <col min="12545" max="12545" width="0.6640625" style="27" customWidth="1"/>
    <col min="12546" max="12546" width="9.21875" style="27" customWidth="1"/>
    <col min="12547" max="12547" width="0.6640625" style="27" customWidth="1"/>
    <col min="12548" max="12548" width="8.33203125" style="27" customWidth="1"/>
    <col min="12549" max="12549" width="0.6640625" style="27" customWidth="1"/>
    <col min="12550" max="12550" width="8.33203125" style="27" customWidth="1"/>
    <col min="12551" max="12551" width="0.6640625" style="27" customWidth="1"/>
    <col min="12552" max="12552" width="9.109375" style="27" customWidth="1"/>
    <col min="12553" max="12553" width="0.6640625" style="27" customWidth="1"/>
    <col min="12554" max="12554" width="8.33203125" style="27" customWidth="1"/>
    <col min="12555" max="12555" width="0.6640625" style="27" customWidth="1"/>
    <col min="12556" max="12556" width="8.33203125" style="27" customWidth="1"/>
    <col min="12557" max="12557" width="0.6640625" style="27" customWidth="1"/>
    <col min="12558" max="12558" width="10.5546875" style="27" customWidth="1"/>
    <col min="12559" max="12559" width="0.6640625" style="27" customWidth="1"/>
    <col min="12560" max="12560" width="8.33203125" style="27" customWidth="1"/>
    <col min="12561" max="12561" width="0.6640625" style="27" customWidth="1"/>
    <col min="12562" max="12562" width="8.33203125" style="27" customWidth="1"/>
    <col min="12563" max="12563" width="0.6640625" style="27" customWidth="1"/>
    <col min="12564" max="12564" width="10.88671875" style="27" customWidth="1"/>
    <col min="12565" max="12565" width="0.6640625" style="27" customWidth="1"/>
    <col min="12566" max="12566" width="9.109375" style="27" customWidth="1"/>
    <col min="12567" max="12567" width="0.6640625" style="27" customWidth="1"/>
    <col min="12568" max="12568" width="8.33203125" style="27" customWidth="1"/>
    <col min="12569" max="12569" width="0.6640625" style="27" customWidth="1"/>
    <col min="12570" max="12570" width="8.33203125" style="27" customWidth="1"/>
    <col min="12571" max="12571" width="0.6640625" style="27" customWidth="1"/>
    <col min="12572" max="12572" width="8.33203125" style="27" customWidth="1"/>
    <col min="12573" max="12573" width="0.6640625" style="27" customWidth="1"/>
    <col min="12574" max="12574" width="8.33203125" style="27" customWidth="1"/>
    <col min="12575" max="12575" width="0.6640625" style="27" customWidth="1"/>
    <col min="12576" max="12576" width="8.33203125" style="27" customWidth="1"/>
    <col min="12577" max="12577" width="0.6640625" style="27" customWidth="1"/>
    <col min="12578" max="12578" width="8.33203125" style="27" customWidth="1"/>
    <col min="12579" max="12579" width="0.6640625" style="27" customWidth="1"/>
    <col min="12580" max="12580" width="8.33203125" style="27" customWidth="1"/>
    <col min="12581" max="12581" width="0.6640625" style="27" customWidth="1"/>
    <col min="12582" max="12582" width="9.109375" style="27" customWidth="1"/>
    <col min="12583" max="12583" width="0.6640625" style="27" customWidth="1"/>
    <col min="12584" max="12584" width="8.33203125" style="27" customWidth="1"/>
    <col min="12585" max="12585" width="0.6640625" style="27" customWidth="1"/>
    <col min="12586" max="12586" width="8.33203125" style="27" customWidth="1"/>
    <col min="12587" max="12587" width="0.6640625" style="27" customWidth="1"/>
    <col min="12588" max="12588" width="8.33203125" style="27" customWidth="1"/>
    <col min="12589" max="12589" width="0.6640625" style="27" customWidth="1"/>
    <col min="12590" max="12590" width="8.33203125" style="27" customWidth="1"/>
    <col min="12591" max="12798" width="8.88671875" style="27"/>
    <col min="12799" max="12799" width="0" style="27" hidden="1" customWidth="1"/>
    <col min="12800" max="12800" width="21.44140625" style="27" bestFit="1" customWidth="1"/>
    <col min="12801" max="12801" width="0.6640625" style="27" customWidth="1"/>
    <col min="12802" max="12802" width="9.21875" style="27" customWidth="1"/>
    <col min="12803" max="12803" width="0.6640625" style="27" customWidth="1"/>
    <col min="12804" max="12804" width="8.33203125" style="27" customWidth="1"/>
    <col min="12805" max="12805" width="0.6640625" style="27" customWidth="1"/>
    <col min="12806" max="12806" width="8.33203125" style="27" customWidth="1"/>
    <col min="12807" max="12807" width="0.6640625" style="27" customWidth="1"/>
    <col min="12808" max="12808" width="9.109375" style="27" customWidth="1"/>
    <col min="12809" max="12809" width="0.6640625" style="27" customWidth="1"/>
    <col min="12810" max="12810" width="8.33203125" style="27" customWidth="1"/>
    <col min="12811" max="12811" width="0.6640625" style="27" customWidth="1"/>
    <col min="12812" max="12812" width="8.33203125" style="27" customWidth="1"/>
    <col min="12813" max="12813" width="0.6640625" style="27" customWidth="1"/>
    <col min="12814" max="12814" width="10.5546875" style="27" customWidth="1"/>
    <col min="12815" max="12815" width="0.6640625" style="27" customWidth="1"/>
    <col min="12816" max="12816" width="8.33203125" style="27" customWidth="1"/>
    <col min="12817" max="12817" width="0.6640625" style="27" customWidth="1"/>
    <col min="12818" max="12818" width="8.33203125" style="27" customWidth="1"/>
    <col min="12819" max="12819" width="0.6640625" style="27" customWidth="1"/>
    <col min="12820" max="12820" width="10.88671875" style="27" customWidth="1"/>
    <col min="12821" max="12821" width="0.6640625" style="27" customWidth="1"/>
    <col min="12822" max="12822" width="9.109375" style="27" customWidth="1"/>
    <col min="12823" max="12823" width="0.6640625" style="27" customWidth="1"/>
    <col min="12824" max="12824" width="8.33203125" style="27" customWidth="1"/>
    <col min="12825" max="12825" width="0.6640625" style="27" customWidth="1"/>
    <col min="12826" max="12826" width="8.33203125" style="27" customWidth="1"/>
    <col min="12827" max="12827" width="0.6640625" style="27" customWidth="1"/>
    <col min="12828" max="12828" width="8.33203125" style="27" customWidth="1"/>
    <col min="12829" max="12829" width="0.6640625" style="27" customWidth="1"/>
    <col min="12830" max="12830" width="8.33203125" style="27" customWidth="1"/>
    <col min="12831" max="12831" width="0.6640625" style="27" customWidth="1"/>
    <col min="12832" max="12832" width="8.33203125" style="27" customWidth="1"/>
    <col min="12833" max="12833" width="0.6640625" style="27" customWidth="1"/>
    <col min="12834" max="12834" width="8.33203125" style="27" customWidth="1"/>
    <col min="12835" max="12835" width="0.6640625" style="27" customWidth="1"/>
    <col min="12836" max="12836" width="8.33203125" style="27" customWidth="1"/>
    <col min="12837" max="12837" width="0.6640625" style="27" customWidth="1"/>
    <col min="12838" max="12838" width="9.109375" style="27" customWidth="1"/>
    <col min="12839" max="12839" width="0.6640625" style="27" customWidth="1"/>
    <col min="12840" max="12840" width="8.33203125" style="27" customWidth="1"/>
    <col min="12841" max="12841" width="0.6640625" style="27" customWidth="1"/>
    <col min="12842" max="12842" width="8.33203125" style="27" customWidth="1"/>
    <col min="12843" max="12843" width="0.6640625" style="27" customWidth="1"/>
    <col min="12844" max="12844" width="8.33203125" style="27" customWidth="1"/>
    <col min="12845" max="12845" width="0.6640625" style="27" customWidth="1"/>
    <col min="12846" max="12846" width="8.33203125" style="27" customWidth="1"/>
    <col min="12847" max="13054" width="8.88671875" style="27"/>
    <col min="13055" max="13055" width="0" style="27" hidden="1" customWidth="1"/>
    <col min="13056" max="13056" width="21.44140625" style="27" bestFit="1" customWidth="1"/>
    <col min="13057" max="13057" width="0.6640625" style="27" customWidth="1"/>
    <col min="13058" max="13058" width="9.21875" style="27" customWidth="1"/>
    <col min="13059" max="13059" width="0.6640625" style="27" customWidth="1"/>
    <col min="13060" max="13060" width="8.33203125" style="27" customWidth="1"/>
    <col min="13061" max="13061" width="0.6640625" style="27" customWidth="1"/>
    <col min="13062" max="13062" width="8.33203125" style="27" customWidth="1"/>
    <col min="13063" max="13063" width="0.6640625" style="27" customWidth="1"/>
    <col min="13064" max="13064" width="9.109375" style="27" customWidth="1"/>
    <col min="13065" max="13065" width="0.6640625" style="27" customWidth="1"/>
    <col min="13066" max="13066" width="8.33203125" style="27" customWidth="1"/>
    <col min="13067" max="13067" width="0.6640625" style="27" customWidth="1"/>
    <col min="13068" max="13068" width="8.33203125" style="27" customWidth="1"/>
    <col min="13069" max="13069" width="0.6640625" style="27" customWidth="1"/>
    <col min="13070" max="13070" width="10.5546875" style="27" customWidth="1"/>
    <col min="13071" max="13071" width="0.6640625" style="27" customWidth="1"/>
    <col min="13072" max="13072" width="8.33203125" style="27" customWidth="1"/>
    <col min="13073" max="13073" width="0.6640625" style="27" customWidth="1"/>
    <col min="13074" max="13074" width="8.33203125" style="27" customWidth="1"/>
    <col min="13075" max="13075" width="0.6640625" style="27" customWidth="1"/>
    <col min="13076" max="13076" width="10.88671875" style="27" customWidth="1"/>
    <col min="13077" max="13077" width="0.6640625" style="27" customWidth="1"/>
    <col min="13078" max="13078" width="9.109375" style="27" customWidth="1"/>
    <col min="13079" max="13079" width="0.6640625" style="27" customWidth="1"/>
    <col min="13080" max="13080" width="8.33203125" style="27" customWidth="1"/>
    <col min="13081" max="13081" width="0.6640625" style="27" customWidth="1"/>
    <col min="13082" max="13082" width="8.33203125" style="27" customWidth="1"/>
    <col min="13083" max="13083" width="0.6640625" style="27" customWidth="1"/>
    <col min="13084" max="13084" width="8.33203125" style="27" customWidth="1"/>
    <col min="13085" max="13085" width="0.6640625" style="27" customWidth="1"/>
    <col min="13086" max="13086" width="8.33203125" style="27" customWidth="1"/>
    <col min="13087" max="13087" width="0.6640625" style="27" customWidth="1"/>
    <col min="13088" max="13088" width="8.33203125" style="27" customWidth="1"/>
    <col min="13089" max="13089" width="0.6640625" style="27" customWidth="1"/>
    <col min="13090" max="13090" width="8.33203125" style="27" customWidth="1"/>
    <col min="13091" max="13091" width="0.6640625" style="27" customWidth="1"/>
    <col min="13092" max="13092" width="8.33203125" style="27" customWidth="1"/>
    <col min="13093" max="13093" width="0.6640625" style="27" customWidth="1"/>
    <col min="13094" max="13094" width="9.109375" style="27" customWidth="1"/>
    <col min="13095" max="13095" width="0.6640625" style="27" customWidth="1"/>
    <col min="13096" max="13096" width="8.33203125" style="27" customWidth="1"/>
    <col min="13097" max="13097" width="0.6640625" style="27" customWidth="1"/>
    <col min="13098" max="13098" width="8.33203125" style="27" customWidth="1"/>
    <col min="13099" max="13099" width="0.6640625" style="27" customWidth="1"/>
    <col min="13100" max="13100" width="8.33203125" style="27" customWidth="1"/>
    <col min="13101" max="13101" width="0.6640625" style="27" customWidth="1"/>
    <col min="13102" max="13102" width="8.33203125" style="27" customWidth="1"/>
    <col min="13103" max="13310" width="8.88671875" style="27"/>
    <col min="13311" max="13311" width="0" style="27" hidden="1" customWidth="1"/>
    <col min="13312" max="13312" width="21.44140625" style="27" bestFit="1" customWidth="1"/>
    <col min="13313" max="13313" width="0.6640625" style="27" customWidth="1"/>
    <col min="13314" max="13314" width="9.21875" style="27" customWidth="1"/>
    <col min="13315" max="13315" width="0.6640625" style="27" customWidth="1"/>
    <col min="13316" max="13316" width="8.33203125" style="27" customWidth="1"/>
    <col min="13317" max="13317" width="0.6640625" style="27" customWidth="1"/>
    <col min="13318" max="13318" width="8.33203125" style="27" customWidth="1"/>
    <col min="13319" max="13319" width="0.6640625" style="27" customWidth="1"/>
    <col min="13320" max="13320" width="9.109375" style="27" customWidth="1"/>
    <col min="13321" max="13321" width="0.6640625" style="27" customWidth="1"/>
    <col min="13322" max="13322" width="8.33203125" style="27" customWidth="1"/>
    <col min="13323" max="13323" width="0.6640625" style="27" customWidth="1"/>
    <col min="13324" max="13324" width="8.33203125" style="27" customWidth="1"/>
    <col min="13325" max="13325" width="0.6640625" style="27" customWidth="1"/>
    <col min="13326" max="13326" width="10.5546875" style="27" customWidth="1"/>
    <col min="13327" max="13327" width="0.6640625" style="27" customWidth="1"/>
    <col min="13328" max="13328" width="8.33203125" style="27" customWidth="1"/>
    <col min="13329" max="13329" width="0.6640625" style="27" customWidth="1"/>
    <col min="13330" max="13330" width="8.33203125" style="27" customWidth="1"/>
    <col min="13331" max="13331" width="0.6640625" style="27" customWidth="1"/>
    <col min="13332" max="13332" width="10.88671875" style="27" customWidth="1"/>
    <col min="13333" max="13333" width="0.6640625" style="27" customWidth="1"/>
    <col min="13334" max="13334" width="9.109375" style="27" customWidth="1"/>
    <col min="13335" max="13335" width="0.6640625" style="27" customWidth="1"/>
    <col min="13336" max="13336" width="8.33203125" style="27" customWidth="1"/>
    <col min="13337" max="13337" width="0.6640625" style="27" customWidth="1"/>
    <col min="13338" max="13338" width="8.33203125" style="27" customWidth="1"/>
    <col min="13339" max="13339" width="0.6640625" style="27" customWidth="1"/>
    <col min="13340" max="13340" width="8.33203125" style="27" customWidth="1"/>
    <col min="13341" max="13341" width="0.6640625" style="27" customWidth="1"/>
    <col min="13342" max="13342" width="8.33203125" style="27" customWidth="1"/>
    <col min="13343" max="13343" width="0.6640625" style="27" customWidth="1"/>
    <col min="13344" max="13344" width="8.33203125" style="27" customWidth="1"/>
    <col min="13345" max="13345" width="0.6640625" style="27" customWidth="1"/>
    <col min="13346" max="13346" width="8.33203125" style="27" customWidth="1"/>
    <col min="13347" max="13347" width="0.6640625" style="27" customWidth="1"/>
    <col min="13348" max="13348" width="8.33203125" style="27" customWidth="1"/>
    <col min="13349" max="13349" width="0.6640625" style="27" customWidth="1"/>
    <col min="13350" max="13350" width="9.109375" style="27" customWidth="1"/>
    <col min="13351" max="13351" width="0.6640625" style="27" customWidth="1"/>
    <col min="13352" max="13352" width="8.33203125" style="27" customWidth="1"/>
    <col min="13353" max="13353" width="0.6640625" style="27" customWidth="1"/>
    <col min="13354" max="13354" width="8.33203125" style="27" customWidth="1"/>
    <col min="13355" max="13355" width="0.6640625" style="27" customWidth="1"/>
    <col min="13356" max="13356" width="8.33203125" style="27" customWidth="1"/>
    <col min="13357" max="13357" width="0.6640625" style="27" customWidth="1"/>
    <col min="13358" max="13358" width="8.33203125" style="27" customWidth="1"/>
    <col min="13359" max="13566" width="8.88671875" style="27"/>
    <col min="13567" max="13567" width="0" style="27" hidden="1" customWidth="1"/>
    <col min="13568" max="13568" width="21.44140625" style="27" bestFit="1" customWidth="1"/>
    <col min="13569" max="13569" width="0.6640625" style="27" customWidth="1"/>
    <col min="13570" max="13570" width="9.21875" style="27" customWidth="1"/>
    <col min="13571" max="13571" width="0.6640625" style="27" customWidth="1"/>
    <col min="13572" max="13572" width="8.33203125" style="27" customWidth="1"/>
    <col min="13573" max="13573" width="0.6640625" style="27" customWidth="1"/>
    <col min="13574" max="13574" width="8.33203125" style="27" customWidth="1"/>
    <col min="13575" max="13575" width="0.6640625" style="27" customWidth="1"/>
    <col min="13576" max="13576" width="9.109375" style="27" customWidth="1"/>
    <col min="13577" max="13577" width="0.6640625" style="27" customWidth="1"/>
    <col min="13578" max="13578" width="8.33203125" style="27" customWidth="1"/>
    <col min="13579" max="13579" width="0.6640625" style="27" customWidth="1"/>
    <col min="13580" max="13580" width="8.33203125" style="27" customWidth="1"/>
    <col min="13581" max="13581" width="0.6640625" style="27" customWidth="1"/>
    <col min="13582" max="13582" width="10.5546875" style="27" customWidth="1"/>
    <col min="13583" max="13583" width="0.6640625" style="27" customWidth="1"/>
    <col min="13584" max="13584" width="8.33203125" style="27" customWidth="1"/>
    <col min="13585" max="13585" width="0.6640625" style="27" customWidth="1"/>
    <col min="13586" max="13586" width="8.33203125" style="27" customWidth="1"/>
    <col min="13587" max="13587" width="0.6640625" style="27" customWidth="1"/>
    <col min="13588" max="13588" width="10.88671875" style="27" customWidth="1"/>
    <col min="13589" max="13589" width="0.6640625" style="27" customWidth="1"/>
    <col min="13590" max="13590" width="9.109375" style="27" customWidth="1"/>
    <col min="13591" max="13591" width="0.6640625" style="27" customWidth="1"/>
    <col min="13592" max="13592" width="8.33203125" style="27" customWidth="1"/>
    <col min="13593" max="13593" width="0.6640625" style="27" customWidth="1"/>
    <col min="13594" max="13594" width="8.33203125" style="27" customWidth="1"/>
    <col min="13595" max="13595" width="0.6640625" style="27" customWidth="1"/>
    <col min="13596" max="13596" width="8.33203125" style="27" customWidth="1"/>
    <col min="13597" max="13597" width="0.6640625" style="27" customWidth="1"/>
    <col min="13598" max="13598" width="8.33203125" style="27" customWidth="1"/>
    <col min="13599" max="13599" width="0.6640625" style="27" customWidth="1"/>
    <col min="13600" max="13600" width="8.33203125" style="27" customWidth="1"/>
    <col min="13601" max="13601" width="0.6640625" style="27" customWidth="1"/>
    <col min="13602" max="13602" width="8.33203125" style="27" customWidth="1"/>
    <col min="13603" max="13603" width="0.6640625" style="27" customWidth="1"/>
    <col min="13604" max="13604" width="8.33203125" style="27" customWidth="1"/>
    <col min="13605" max="13605" width="0.6640625" style="27" customWidth="1"/>
    <col min="13606" max="13606" width="9.109375" style="27" customWidth="1"/>
    <col min="13607" max="13607" width="0.6640625" style="27" customWidth="1"/>
    <col min="13608" max="13608" width="8.33203125" style="27" customWidth="1"/>
    <col min="13609" max="13609" width="0.6640625" style="27" customWidth="1"/>
    <col min="13610" max="13610" width="8.33203125" style="27" customWidth="1"/>
    <col min="13611" max="13611" width="0.6640625" style="27" customWidth="1"/>
    <col min="13612" max="13612" width="8.33203125" style="27" customWidth="1"/>
    <col min="13613" max="13613" width="0.6640625" style="27" customWidth="1"/>
    <col min="13614" max="13614" width="8.33203125" style="27" customWidth="1"/>
    <col min="13615" max="13822" width="8.88671875" style="27"/>
    <col min="13823" max="13823" width="0" style="27" hidden="1" customWidth="1"/>
    <col min="13824" max="13824" width="21.44140625" style="27" bestFit="1" customWidth="1"/>
    <col min="13825" max="13825" width="0.6640625" style="27" customWidth="1"/>
    <col min="13826" max="13826" width="9.21875" style="27" customWidth="1"/>
    <col min="13827" max="13827" width="0.6640625" style="27" customWidth="1"/>
    <col min="13828" max="13828" width="8.33203125" style="27" customWidth="1"/>
    <col min="13829" max="13829" width="0.6640625" style="27" customWidth="1"/>
    <col min="13830" max="13830" width="8.33203125" style="27" customWidth="1"/>
    <col min="13831" max="13831" width="0.6640625" style="27" customWidth="1"/>
    <col min="13832" max="13832" width="9.109375" style="27" customWidth="1"/>
    <col min="13833" max="13833" width="0.6640625" style="27" customWidth="1"/>
    <col min="13834" max="13834" width="8.33203125" style="27" customWidth="1"/>
    <col min="13835" max="13835" width="0.6640625" style="27" customWidth="1"/>
    <col min="13836" max="13836" width="8.33203125" style="27" customWidth="1"/>
    <col min="13837" max="13837" width="0.6640625" style="27" customWidth="1"/>
    <col min="13838" max="13838" width="10.5546875" style="27" customWidth="1"/>
    <col min="13839" max="13839" width="0.6640625" style="27" customWidth="1"/>
    <col min="13840" max="13840" width="8.33203125" style="27" customWidth="1"/>
    <col min="13841" max="13841" width="0.6640625" style="27" customWidth="1"/>
    <col min="13842" max="13842" width="8.33203125" style="27" customWidth="1"/>
    <col min="13843" max="13843" width="0.6640625" style="27" customWidth="1"/>
    <col min="13844" max="13844" width="10.88671875" style="27" customWidth="1"/>
    <col min="13845" max="13845" width="0.6640625" style="27" customWidth="1"/>
    <col min="13846" max="13846" width="9.109375" style="27" customWidth="1"/>
    <col min="13847" max="13847" width="0.6640625" style="27" customWidth="1"/>
    <col min="13848" max="13848" width="8.33203125" style="27" customWidth="1"/>
    <col min="13849" max="13849" width="0.6640625" style="27" customWidth="1"/>
    <col min="13850" max="13850" width="8.33203125" style="27" customWidth="1"/>
    <col min="13851" max="13851" width="0.6640625" style="27" customWidth="1"/>
    <col min="13852" max="13852" width="8.33203125" style="27" customWidth="1"/>
    <col min="13853" max="13853" width="0.6640625" style="27" customWidth="1"/>
    <col min="13854" max="13854" width="8.33203125" style="27" customWidth="1"/>
    <col min="13855" max="13855" width="0.6640625" style="27" customWidth="1"/>
    <col min="13856" max="13856" width="8.33203125" style="27" customWidth="1"/>
    <col min="13857" max="13857" width="0.6640625" style="27" customWidth="1"/>
    <col min="13858" max="13858" width="8.33203125" style="27" customWidth="1"/>
    <col min="13859" max="13859" width="0.6640625" style="27" customWidth="1"/>
    <col min="13860" max="13860" width="8.33203125" style="27" customWidth="1"/>
    <col min="13861" max="13861" width="0.6640625" style="27" customWidth="1"/>
    <col min="13862" max="13862" width="9.109375" style="27" customWidth="1"/>
    <col min="13863" max="13863" width="0.6640625" style="27" customWidth="1"/>
    <col min="13864" max="13864" width="8.33203125" style="27" customWidth="1"/>
    <col min="13865" max="13865" width="0.6640625" style="27" customWidth="1"/>
    <col min="13866" max="13866" width="8.33203125" style="27" customWidth="1"/>
    <col min="13867" max="13867" width="0.6640625" style="27" customWidth="1"/>
    <col min="13868" max="13868" width="8.33203125" style="27" customWidth="1"/>
    <col min="13869" max="13869" width="0.6640625" style="27" customWidth="1"/>
    <col min="13870" max="13870" width="8.33203125" style="27" customWidth="1"/>
    <col min="13871" max="14078" width="8.88671875" style="27"/>
    <col min="14079" max="14079" width="0" style="27" hidden="1" customWidth="1"/>
    <col min="14080" max="14080" width="21.44140625" style="27" bestFit="1" customWidth="1"/>
    <col min="14081" max="14081" width="0.6640625" style="27" customWidth="1"/>
    <col min="14082" max="14082" width="9.21875" style="27" customWidth="1"/>
    <col min="14083" max="14083" width="0.6640625" style="27" customWidth="1"/>
    <col min="14084" max="14084" width="8.33203125" style="27" customWidth="1"/>
    <col min="14085" max="14085" width="0.6640625" style="27" customWidth="1"/>
    <col min="14086" max="14086" width="8.33203125" style="27" customWidth="1"/>
    <col min="14087" max="14087" width="0.6640625" style="27" customWidth="1"/>
    <col min="14088" max="14088" width="9.109375" style="27" customWidth="1"/>
    <col min="14089" max="14089" width="0.6640625" style="27" customWidth="1"/>
    <col min="14090" max="14090" width="8.33203125" style="27" customWidth="1"/>
    <col min="14091" max="14091" width="0.6640625" style="27" customWidth="1"/>
    <col min="14092" max="14092" width="8.33203125" style="27" customWidth="1"/>
    <col min="14093" max="14093" width="0.6640625" style="27" customWidth="1"/>
    <col min="14094" max="14094" width="10.5546875" style="27" customWidth="1"/>
    <col min="14095" max="14095" width="0.6640625" style="27" customWidth="1"/>
    <col min="14096" max="14096" width="8.33203125" style="27" customWidth="1"/>
    <col min="14097" max="14097" width="0.6640625" style="27" customWidth="1"/>
    <col min="14098" max="14098" width="8.33203125" style="27" customWidth="1"/>
    <col min="14099" max="14099" width="0.6640625" style="27" customWidth="1"/>
    <col min="14100" max="14100" width="10.88671875" style="27" customWidth="1"/>
    <col min="14101" max="14101" width="0.6640625" style="27" customWidth="1"/>
    <col min="14102" max="14102" width="9.109375" style="27" customWidth="1"/>
    <col min="14103" max="14103" width="0.6640625" style="27" customWidth="1"/>
    <col min="14104" max="14104" width="8.33203125" style="27" customWidth="1"/>
    <col min="14105" max="14105" width="0.6640625" style="27" customWidth="1"/>
    <col min="14106" max="14106" width="8.33203125" style="27" customWidth="1"/>
    <col min="14107" max="14107" width="0.6640625" style="27" customWidth="1"/>
    <col min="14108" max="14108" width="8.33203125" style="27" customWidth="1"/>
    <col min="14109" max="14109" width="0.6640625" style="27" customWidth="1"/>
    <col min="14110" max="14110" width="8.33203125" style="27" customWidth="1"/>
    <col min="14111" max="14111" width="0.6640625" style="27" customWidth="1"/>
    <col min="14112" max="14112" width="8.33203125" style="27" customWidth="1"/>
    <col min="14113" max="14113" width="0.6640625" style="27" customWidth="1"/>
    <col min="14114" max="14114" width="8.33203125" style="27" customWidth="1"/>
    <col min="14115" max="14115" width="0.6640625" style="27" customWidth="1"/>
    <col min="14116" max="14116" width="8.33203125" style="27" customWidth="1"/>
    <col min="14117" max="14117" width="0.6640625" style="27" customWidth="1"/>
    <col min="14118" max="14118" width="9.109375" style="27" customWidth="1"/>
    <col min="14119" max="14119" width="0.6640625" style="27" customWidth="1"/>
    <col min="14120" max="14120" width="8.33203125" style="27" customWidth="1"/>
    <col min="14121" max="14121" width="0.6640625" style="27" customWidth="1"/>
    <col min="14122" max="14122" width="8.33203125" style="27" customWidth="1"/>
    <col min="14123" max="14123" width="0.6640625" style="27" customWidth="1"/>
    <col min="14124" max="14124" width="8.33203125" style="27" customWidth="1"/>
    <col min="14125" max="14125" width="0.6640625" style="27" customWidth="1"/>
    <col min="14126" max="14126" width="8.33203125" style="27" customWidth="1"/>
    <col min="14127" max="14334" width="8.88671875" style="27"/>
    <col min="14335" max="14335" width="0" style="27" hidden="1" customWidth="1"/>
    <col min="14336" max="14336" width="21.44140625" style="27" bestFit="1" customWidth="1"/>
    <col min="14337" max="14337" width="0.6640625" style="27" customWidth="1"/>
    <col min="14338" max="14338" width="9.21875" style="27" customWidth="1"/>
    <col min="14339" max="14339" width="0.6640625" style="27" customWidth="1"/>
    <col min="14340" max="14340" width="8.33203125" style="27" customWidth="1"/>
    <col min="14341" max="14341" width="0.6640625" style="27" customWidth="1"/>
    <col min="14342" max="14342" width="8.33203125" style="27" customWidth="1"/>
    <col min="14343" max="14343" width="0.6640625" style="27" customWidth="1"/>
    <col min="14344" max="14344" width="9.109375" style="27" customWidth="1"/>
    <col min="14345" max="14345" width="0.6640625" style="27" customWidth="1"/>
    <col min="14346" max="14346" width="8.33203125" style="27" customWidth="1"/>
    <col min="14347" max="14347" width="0.6640625" style="27" customWidth="1"/>
    <col min="14348" max="14348" width="8.33203125" style="27" customWidth="1"/>
    <col min="14349" max="14349" width="0.6640625" style="27" customWidth="1"/>
    <col min="14350" max="14350" width="10.5546875" style="27" customWidth="1"/>
    <col min="14351" max="14351" width="0.6640625" style="27" customWidth="1"/>
    <col min="14352" max="14352" width="8.33203125" style="27" customWidth="1"/>
    <col min="14353" max="14353" width="0.6640625" style="27" customWidth="1"/>
    <col min="14354" max="14354" width="8.33203125" style="27" customWidth="1"/>
    <col min="14355" max="14355" width="0.6640625" style="27" customWidth="1"/>
    <col min="14356" max="14356" width="10.88671875" style="27" customWidth="1"/>
    <col min="14357" max="14357" width="0.6640625" style="27" customWidth="1"/>
    <col min="14358" max="14358" width="9.109375" style="27" customWidth="1"/>
    <col min="14359" max="14359" width="0.6640625" style="27" customWidth="1"/>
    <col min="14360" max="14360" width="8.33203125" style="27" customWidth="1"/>
    <col min="14361" max="14361" width="0.6640625" style="27" customWidth="1"/>
    <col min="14362" max="14362" width="8.33203125" style="27" customWidth="1"/>
    <col min="14363" max="14363" width="0.6640625" style="27" customWidth="1"/>
    <col min="14364" max="14364" width="8.33203125" style="27" customWidth="1"/>
    <col min="14365" max="14365" width="0.6640625" style="27" customWidth="1"/>
    <col min="14366" max="14366" width="8.33203125" style="27" customWidth="1"/>
    <col min="14367" max="14367" width="0.6640625" style="27" customWidth="1"/>
    <col min="14368" max="14368" width="8.33203125" style="27" customWidth="1"/>
    <col min="14369" max="14369" width="0.6640625" style="27" customWidth="1"/>
    <col min="14370" max="14370" width="8.33203125" style="27" customWidth="1"/>
    <col min="14371" max="14371" width="0.6640625" style="27" customWidth="1"/>
    <col min="14372" max="14372" width="8.33203125" style="27" customWidth="1"/>
    <col min="14373" max="14373" width="0.6640625" style="27" customWidth="1"/>
    <col min="14374" max="14374" width="9.109375" style="27" customWidth="1"/>
    <col min="14375" max="14375" width="0.6640625" style="27" customWidth="1"/>
    <col min="14376" max="14376" width="8.33203125" style="27" customWidth="1"/>
    <col min="14377" max="14377" width="0.6640625" style="27" customWidth="1"/>
    <col min="14378" max="14378" width="8.33203125" style="27" customWidth="1"/>
    <col min="14379" max="14379" width="0.6640625" style="27" customWidth="1"/>
    <col min="14380" max="14380" width="8.33203125" style="27" customWidth="1"/>
    <col min="14381" max="14381" width="0.6640625" style="27" customWidth="1"/>
    <col min="14382" max="14382" width="8.33203125" style="27" customWidth="1"/>
    <col min="14383" max="14590" width="8.88671875" style="27"/>
    <col min="14591" max="14591" width="0" style="27" hidden="1" customWidth="1"/>
    <col min="14592" max="14592" width="21.44140625" style="27" bestFit="1" customWidth="1"/>
    <col min="14593" max="14593" width="0.6640625" style="27" customWidth="1"/>
    <col min="14594" max="14594" width="9.21875" style="27" customWidth="1"/>
    <col min="14595" max="14595" width="0.6640625" style="27" customWidth="1"/>
    <col min="14596" max="14596" width="8.33203125" style="27" customWidth="1"/>
    <col min="14597" max="14597" width="0.6640625" style="27" customWidth="1"/>
    <col min="14598" max="14598" width="8.33203125" style="27" customWidth="1"/>
    <col min="14599" max="14599" width="0.6640625" style="27" customWidth="1"/>
    <col min="14600" max="14600" width="9.109375" style="27" customWidth="1"/>
    <col min="14601" max="14601" width="0.6640625" style="27" customWidth="1"/>
    <col min="14602" max="14602" width="8.33203125" style="27" customWidth="1"/>
    <col min="14603" max="14603" width="0.6640625" style="27" customWidth="1"/>
    <col min="14604" max="14604" width="8.33203125" style="27" customWidth="1"/>
    <col min="14605" max="14605" width="0.6640625" style="27" customWidth="1"/>
    <col min="14606" max="14606" width="10.5546875" style="27" customWidth="1"/>
    <col min="14607" max="14607" width="0.6640625" style="27" customWidth="1"/>
    <col min="14608" max="14608" width="8.33203125" style="27" customWidth="1"/>
    <col min="14609" max="14609" width="0.6640625" style="27" customWidth="1"/>
    <col min="14610" max="14610" width="8.33203125" style="27" customWidth="1"/>
    <col min="14611" max="14611" width="0.6640625" style="27" customWidth="1"/>
    <col min="14612" max="14612" width="10.88671875" style="27" customWidth="1"/>
    <col min="14613" max="14613" width="0.6640625" style="27" customWidth="1"/>
    <col min="14614" max="14614" width="9.109375" style="27" customWidth="1"/>
    <col min="14615" max="14615" width="0.6640625" style="27" customWidth="1"/>
    <col min="14616" max="14616" width="8.33203125" style="27" customWidth="1"/>
    <col min="14617" max="14617" width="0.6640625" style="27" customWidth="1"/>
    <col min="14618" max="14618" width="8.33203125" style="27" customWidth="1"/>
    <col min="14619" max="14619" width="0.6640625" style="27" customWidth="1"/>
    <col min="14620" max="14620" width="8.33203125" style="27" customWidth="1"/>
    <col min="14621" max="14621" width="0.6640625" style="27" customWidth="1"/>
    <col min="14622" max="14622" width="8.33203125" style="27" customWidth="1"/>
    <col min="14623" max="14623" width="0.6640625" style="27" customWidth="1"/>
    <col min="14624" max="14624" width="8.33203125" style="27" customWidth="1"/>
    <col min="14625" max="14625" width="0.6640625" style="27" customWidth="1"/>
    <col min="14626" max="14626" width="8.33203125" style="27" customWidth="1"/>
    <col min="14627" max="14627" width="0.6640625" style="27" customWidth="1"/>
    <col min="14628" max="14628" width="8.33203125" style="27" customWidth="1"/>
    <col min="14629" max="14629" width="0.6640625" style="27" customWidth="1"/>
    <col min="14630" max="14630" width="9.109375" style="27" customWidth="1"/>
    <col min="14631" max="14631" width="0.6640625" style="27" customWidth="1"/>
    <col min="14632" max="14632" width="8.33203125" style="27" customWidth="1"/>
    <col min="14633" max="14633" width="0.6640625" style="27" customWidth="1"/>
    <col min="14634" max="14634" width="8.33203125" style="27" customWidth="1"/>
    <col min="14635" max="14635" width="0.6640625" style="27" customWidth="1"/>
    <col min="14636" max="14636" width="8.33203125" style="27" customWidth="1"/>
    <col min="14637" max="14637" width="0.6640625" style="27" customWidth="1"/>
    <col min="14638" max="14638" width="8.33203125" style="27" customWidth="1"/>
    <col min="14639" max="14846" width="8.88671875" style="27"/>
    <col min="14847" max="14847" width="0" style="27" hidden="1" customWidth="1"/>
    <col min="14848" max="14848" width="21.44140625" style="27" bestFit="1" customWidth="1"/>
    <col min="14849" max="14849" width="0.6640625" style="27" customWidth="1"/>
    <col min="14850" max="14850" width="9.21875" style="27" customWidth="1"/>
    <col min="14851" max="14851" width="0.6640625" style="27" customWidth="1"/>
    <col min="14852" max="14852" width="8.33203125" style="27" customWidth="1"/>
    <col min="14853" max="14853" width="0.6640625" style="27" customWidth="1"/>
    <col min="14854" max="14854" width="8.33203125" style="27" customWidth="1"/>
    <col min="14855" max="14855" width="0.6640625" style="27" customWidth="1"/>
    <col min="14856" max="14856" width="9.109375" style="27" customWidth="1"/>
    <col min="14857" max="14857" width="0.6640625" style="27" customWidth="1"/>
    <col min="14858" max="14858" width="8.33203125" style="27" customWidth="1"/>
    <col min="14859" max="14859" width="0.6640625" style="27" customWidth="1"/>
    <col min="14860" max="14860" width="8.33203125" style="27" customWidth="1"/>
    <col min="14861" max="14861" width="0.6640625" style="27" customWidth="1"/>
    <col min="14862" max="14862" width="10.5546875" style="27" customWidth="1"/>
    <col min="14863" max="14863" width="0.6640625" style="27" customWidth="1"/>
    <col min="14864" max="14864" width="8.33203125" style="27" customWidth="1"/>
    <col min="14865" max="14865" width="0.6640625" style="27" customWidth="1"/>
    <col min="14866" max="14866" width="8.33203125" style="27" customWidth="1"/>
    <col min="14867" max="14867" width="0.6640625" style="27" customWidth="1"/>
    <col min="14868" max="14868" width="10.88671875" style="27" customWidth="1"/>
    <col min="14869" max="14869" width="0.6640625" style="27" customWidth="1"/>
    <col min="14870" max="14870" width="9.109375" style="27" customWidth="1"/>
    <col min="14871" max="14871" width="0.6640625" style="27" customWidth="1"/>
    <col min="14872" max="14872" width="8.33203125" style="27" customWidth="1"/>
    <col min="14873" max="14873" width="0.6640625" style="27" customWidth="1"/>
    <col min="14874" max="14874" width="8.33203125" style="27" customWidth="1"/>
    <col min="14875" max="14875" width="0.6640625" style="27" customWidth="1"/>
    <col min="14876" max="14876" width="8.33203125" style="27" customWidth="1"/>
    <col min="14877" max="14877" width="0.6640625" style="27" customWidth="1"/>
    <col min="14878" max="14878" width="8.33203125" style="27" customWidth="1"/>
    <col min="14879" max="14879" width="0.6640625" style="27" customWidth="1"/>
    <col min="14880" max="14880" width="8.33203125" style="27" customWidth="1"/>
    <col min="14881" max="14881" width="0.6640625" style="27" customWidth="1"/>
    <col min="14882" max="14882" width="8.33203125" style="27" customWidth="1"/>
    <col min="14883" max="14883" width="0.6640625" style="27" customWidth="1"/>
    <col min="14884" max="14884" width="8.33203125" style="27" customWidth="1"/>
    <col min="14885" max="14885" width="0.6640625" style="27" customWidth="1"/>
    <col min="14886" max="14886" width="9.109375" style="27" customWidth="1"/>
    <col min="14887" max="14887" width="0.6640625" style="27" customWidth="1"/>
    <col min="14888" max="14888" width="8.33203125" style="27" customWidth="1"/>
    <col min="14889" max="14889" width="0.6640625" style="27" customWidth="1"/>
    <col min="14890" max="14890" width="8.33203125" style="27" customWidth="1"/>
    <col min="14891" max="14891" width="0.6640625" style="27" customWidth="1"/>
    <col min="14892" max="14892" width="8.33203125" style="27" customWidth="1"/>
    <col min="14893" max="14893" width="0.6640625" style="27" customWidth="1"/>
    <col min="14894" max="14894" width="8.33203125" style="27" customWidth="1"/>
    <col min="14895" max="15102" width="8.88671875" style="27"/>
    <col min="15103" max="15103" width="0" style="27" hidden="1" customWidth="1"/>
    <col min="15104" max="15104" width="21.44140625" style="27" bestFit="1" customWidth="1"/>
    <col min="15105" max="15105" width="0.6640625" style="27" customWidth="1"/>
    <col min="15106" max="15106" width="9.21875" style="27" customWidth="1"/>
    <col min="15107" max="15107" width="0.6640625" style="27" customWidth="1"/>
    <col min="15108" max="15108" width="8.33203125" style="27" customWidth="1"/>
    <col min="15109" max="15109" width="0.6640625" style="27" customWidth="1"/>
    <col min="15110" max="15110" width="8.33203125" style="27" customWidth="1"/>
    <col min="15111" max="15111" width="0.6640625" style="27" customWidth="1"/>
    <col min="15112" max="15112" width="9.109375" style="27" customWidth="1"/>
    <col min="15113" max="15113" width="0.6640625" style="27" customWidth="1"/>
    <col min="15114" max="15114" width="8.33203125" style="27" customWidth="1"/>
    <col min="15115" max="15115" width="0.6640625" style="27" customWidth="1"/>
    <col min="15116" max="15116" width="8.33203125" style="27" customWidth="1"/>
    <col min="15117" max="15117" width="0.6640625" style="27" customWidth="1"/>
    <col min="15118" max="15118" width="10.5546875" style="27" customWidth="1"/>
    <col min="15119" max="15119" width="0.6640625" style="27" customWidth="1"/>
    <col min="15120" max="15120" width="8.33203125" style="27" customWidth="1"/>
    <col min="15121" max="15121" width="0.6640625" style="27" customWidth="1"/>
    <col min="15122" max="15122" width="8.33203125" style="27" customWidth="1"/>
    <col min="15123" max="15123" width="0.6640625" style="27" customWidth="1"/>
    <col min="15124" max="15124" width="10.88671875" style="27" customWidth="1"/>
    <col min="15125" max="15125" width="0.6640625" style="27" customWidth="1"/>
    <col min="15126" max="15126" width="9.109375" style="27" customWidth="1"/>
    <col min="15127" max="15127" width="0.6640625" style="27" customWidth="1"/>
    <col min="15128" max="15128" width="8.33203125" style="27" customWidth="1"/>
    <col min="15129" max="15129" width="0.6640625" style="27" customWidth="1"/>
    <col min="15130" max="15130" width="8.33203125" style="27" customWidth="1"/>
    <col min="15131" max="15131" width="0.6640625" style="27" customWidth="1"/>
    <col min="15132" max="15132" width="8.33203125" style="27" customWidth="1"/>
    <col min="15133" max="15133" width="0.6640625" style="27" customWidth="1"/>
    <col min="15134" max="15134" width="8.33203125" style="27" customWidth="1"/>
    <col min="15135" max="15135" width="0.6640625" style="27" customWidth="1"/>
    <col min="15136" max="15136" width="8.33203125" style="27" customWidth="1"/>
    <col min="15137" max="15137" width="0.6640625" style="27" customWidth="1"/>
    <col min="15138" max="15138" width="8.33203125" style="27" customWidth="1"/>
    <col min="15139" max="15139" width="0.6640625" style="27" customWidth="1"/>
    <col min="15140" max="15140" width="8.33203125" style="27" customWidth="1"/>
    <col min="15141" max="15141" width="0.6640625" style="27" customWidth="1"/>
    <col min="15142" max="15142" width="9.109375" style="27" customWidth="1"/>
    <col min="15143" max="15143" width="0.6640625" style="27" customWidth="1"/>
    <col min="15144" max="15144" width="8.33203125" style="27" customWidth="1"/>
    <col min="15145" max="15145" width="0.6640625" style="27" customWidth="1"/>
    <col min="15146" max="15146" width="8.33203125" style="27" customWidth="1"/>
    <col min="15147" max="15147" width="0.6640625" style="27" customWidth="1"/>
    <col min="15148" max="15148" width="8.33203125" style="27" customWidth="1"/>
    <col min="15149" max="15149" width="0.6640625" style="27" customWidth="1"/>
    <col min="15150" max="15150" width="8.33203125" style="27" customWidth="1"/>
    <col min="15151" max="15358" width="8.88671875" style="27"/>
    <col min="15359" max="15359" width="0" style="27" hidden="1" customWidth="1"/>
    <col min="15360" max="15360" width="21.44140625" style="27" bestFit="1" customWidth="1"/>
    <col min="15361" max="15361" width="0.6640625" style="27" customWidth="1"/>
    <col min="15362" max="15362" width="9.21875" style="27" customWidth="1"/>
    <col min="15363" max="15363" width="0.6640625" style="27" customWidth="1"/>
    <col min="15364" max="15364" width="8.33203125" style="27" customWidth="1"/>
    <col min="15365" max="15365" width="0.6640625" style="27" customWidth="1"/>
    <col min="15366" max="15366" width="8.33203125" style="27" customWidth="1"/>
    <col min="15367" max="15367" width="0.6640625" style="27" customWidth="1"/>
    <col min="15368" max="15368" width="9.109375" style="27" customWidth="1"/>
    <col min="15369" max="15369" width="0.6640625" style="27" customWidth="1"/>
    <col min="15370" max="15370" width="8.33203125" style="27" customWidth="1"/>
    <col min="15371" max="15371" width="0.6640625" style="27" customWidth="1"/>
    <col min="15372" max="15372" width="8.33203125" style="27" customWidth="1"/>
    <col min="15373" max="15373" width="0.6640625" style="27" customWidth="1"/>
    <col min="15374" max="15374" width="10.5546875" style="27" customWidth="1"/>
    <col min="15375" max="15375" width="0.6640625" style="27" customWidth="1"/>
    <col min="15376" max="15376" width="8.33203125" style="27" customWidth="1"/>
    <col min="15377" max="15377" width="0.6640625" style="27" customWidth="1"/>
    <col min="15378" max="15378" width="8.33203125" style="27" customWidth="1"/>
    <col min="15379" max="15379" width="0.6640625" style="27" customWidth="1"/>
    <col min="15380" max="15380" width="10.88671875" style="27" customWidth="1"/>
    <col min="15381" max="15381" width="0.6640625" style="27" customWidth="1"/>
    <col min="15382" max="15382" width="9.109375" style="27" customWidth="1"/>
    <col min="15383" max="15383" width="0.6640625" style="27" customWidth="1"/>
    <col min="15384" max="15384" width="8.33203125" style="27" customWidth="1"/>
    <col min="15385" max="15385" width="0.6640625" style="27" customWidth="1"/>
    <col min="15386" max="15386" width="8.33203125" style="27" customWidth="1"/>
    <col min="15387" max="15387" width="0.6640625" style="27" customWidth="1"/>
    <col min="15388" max="15388" width="8.33203125" style="27" customWidth="1"/>
    <col min="15389" max="15389" width="0.6640625" style="27" customWidth="1"/>
    <col min="15390" max="15390" width="8.33203125" style="27" customWidth="1"/>
    <col min="15391" max="15391" width="0.6640625" style="27" customWidth="1"/>
    <col min="15392" max="15392" width="8.33203125" style="27" customWidth="1"/>
    <col min="15393" max="15393" width="0.6640625" style="27" customWidth="1"/>
    <col min="15394" max="15394" width="8.33203125" style="27" customWidth="1"/>
    <col min="15395" max="15395" width="0.6640625" style="27" customWidth="1"/>
    <col min="15396" max="15396" width="8.33203125" style="27" customWidth="1"/>
    <col min="15397" max="15397" width="0.6640625" style="27" customWidth="1"/>
    <col min="15398" max="15398" width="9.109375" style="27" customWidth="1"/>
    <col min="15399" max="15399" width="0.6640625" style="27" customWidth="1"/>
    <col min="15400" max="15400" width="8.33203125" style="27" customWidth="1"/>
    <col min="15401" max="15401" width="0.6640625" style="27" customWidth="1"/>
    <col min="15402" max="15402" width="8.33203125" style="27" customWidth="1"/>
    <col min="15403" max="15403" width="0.6640625" style="27" customWidth="1"/>
    <col min="15404" max="15404" width="8.33203125" style="27" customWidth="1"/>
    <col min="15405" max="15405" width="0.6640625" style="27" customWidth="1"/>
    <col min="15406" max="15406" width="8.33203125" style="27" customWidth="1"/>
    <col min="15407" max="15614" width="8.88671875" style="27"/>
    <col min="15615" max="15615" width="0" style="27" hidden="1" customWidth="1"/>
    <col min="15616" max="15616" width="21.44140625" style="27" bestFit="1" customWidth="1"/>
    <col min="15617" max="15617" width="0.6640625" style="27" customWidth="1"/>
    <col min="15618" max="15618" width="9.21875" style="27" customWidth="1"/>
    <col min="15619" max="15619" width="0.6640625" style="27" customWidth="1"/>
    <col min="15620" max="15620" width="8.33203125" style="27" customWidth="1"/>
    <col min="15621" max="15621" width="0.6640625" style="27" customWidth="1"/>
    <col min="15622" max="15622" width="8.33203125" style="27" customWidth="1"/>
    <col min="15623" max="15623" width="0.6640625" style="27" customWidth="1"/>
    <col min="15624" max="15624" width="9.109375" style="27" customWidth="1"/>
    <col min="15625" max="15625" width="0.6640625" style="27" customWidth="1"/>
    <col min="15626" max="15626" width="8.33203125" style="27" customWidth="1"/>
    <col min="15627" max="15627" width="0.6640625" style="27" customWidth="1"/>
    <col min="15628" max="15628" width="8.33203125" style="27" customWidth="1"/>
    <col min="15629" max="15629" width="0.6640625" style="27" customWidth="1"/>
    <col min="15630" max="15630" width="10.5546875" style="27" customWidth="1"/>
    <col min="15631" max="15631" width="0.6640625" style="27" customWidth="1"/>
    <col min="15632" max="15632" width="8.33203125" style="27" customWidth="1"/>
    <col min="15633" max="15633" width="0.6640625" style="27" customWidth="1"/>
    <col min="15634" max="15634" width="8.33203125" style="27" customWidth="1"/>
    <col min="15635" max="15635" width="0.6640625" style="27" customWidth="1"/>
    <col min="15636" max="15636" width="10.88671875" style="27" customWidth="1"/>
    <col min="15637" max="15637" width="0.6640625" style="27" customWidth="1"/>
    <col min="15638" max="15638" width="9.109375" style="27" customWidth="1"/>
    <col min="15639" max="15639" width="0.6640625" style="27" customWidth="1"/>
    <col min="15640" max="15640" width="8.33203125" style="27" customWidth="1"/>
    <col min="15641" max="15641" width="0.6640625" style="27" customWidth="1"/>
    <col min="15642" max="15642" width="8.33203125" style="27" customWidth="1"/>
    <col min="15643" max="15643" width="0.6640625" style="27" customWidth="1"/>
    <col min="15644" max="15644" width="8.33203125" style="27" customWidth="1"/>
    <col min="15645" max="15645" width="0.6640625" style="27" customWidth="1"/>
    <col min="15646" max="15646" width="8.33203125" style="27" customWidth="1"/>
    <col min="15647" max="15647" width="0.6640625" style="27" customWidth="1"/>
    <col min="15648" max="15648" width="8.33203125" style="27" customWidth="1"/>
    <col min="15649" max="15649" width="0.6640625" style="27" customWidth="1"/>
    <col min="15650" max="15650" width="8.33203125" style="27" customWidth="1"/>
    <col min="15651" max="15651" width="0.6640625" style="27" customWidth="1"/>
    <col min="15652" max="15652" width="8.33203125" style="27" customWidth="1"/>
    <col min="15653" max="15653" width="0.6640625" style="27" customWidth="1"/>
    <col min="15654" max="15654" width="9.109375" style="27" customWidth="1"/>
    <col min="15655" max="15655" width="0.6640625" style="27" customWidth="1"/>
    <col min="15656" max="15656" width="8.33203125" style="27" customWidth="1"/>
    <col min="15657" max="15657" width="0.6640625" style="27" customWidth="1"/>
    <col min="15658" max="15658" width="8.33203125" style="27" customWidth="1"/>
    <col min="15659" max="15659" width="0.6640625" style="27" customWidth="1"/>
    <col min="15660" max="15660" width="8.33203125" style="27" customWidth="1"/>
    <col min="15661" max="15661" width="0.6640625" style="27" customWidth="1"/>
    <col min="15662" max="15662" width="8.33203125" style="27" customWidth="1"/>
    <col min="15663" max="15870" width="8.88671875" style="27"/>
    <col min="15871" max="15871" width="0" style="27" hidden="1" customWidth="1"/>
    <col min="15872" max="15872" width="21.44140625" style="27" bestFit="1" customWidth="1"/>
    <col min="15873" max="15873" width="0.6640625" style="27" customWidth="1"/>
    <col min="15874" max="15874" width="9.21875" style="27" customWidth="1"/>
    <col min="15875" max="15875" width="0.6640625" style="27" customWidth="1"/>
    <col min="15876" max="15876" width="8.33203125" style="27" customWidth="1"/>
    <col min="15877" max="15877" width="0.6640625" style="27" customWidth="1"/>
    <col min="15878" max="15878" width="8.33203125" style="27" customWidth="1"/>
    <col min="15879" max="15879" width="0.6640625" style="27" customWidth="1"/>
    <col min="15880" max="15880" width="9.109375" style="27" customWidth="1"/>
    <col min="15881" max="15881" width="0.6640625" style="27" customWidth="1"/>
    <col min="15882" max="15882" width="8.33203125" style="27" customWidth="1"/>
    <col min="15883" max="15883" width="0.6640625" style="27" customWidth="1"/>
    <col min="15884" max="15884" width="8.33203125" style="27" customWidth="1"/>
    <col min="15885" max="15885" width="0.6640625" style="27" customWidth="1"/>
    <col min="15886" max="15886" width="10.5546875" style="27" customWidth="1"/>
    <col min="15887" max="15887" width="0.6640625" style="27" customWidth="1"/>
    <col min="15888" max="15888" width="8.33203125" style="27" customWidth="1"/>
    <col min="15889" max="15889" width="0.6640625" style="27" customWidth="1"/>
    <col min="15890" max="15890" width="8.33203125" style="27" customWidth="1"/>
    <col min="15891" max="15891" width="0.6640625" style="27" customWidth="1"/>
    <col min="15892" max="15892" width="10.88671875" style="27" customWidth="1"/>
    <col min="15893" max="15893" width="0.6640625" style="27" customWidth="1"/>
    <col min="15894" max="15894" width="9.109375" style="27" customWidth="1"/>
    <col min="15895" max="15895" width="0.6640625" style="27" customWidth="1"/>
    <col min="15896" max="15896" width="8.33203125" style="27" customWidth="1"/>
    <col min="15897" max="15897" width="0.6640625" style="27" customWidth="1"/>
    <col min="15898" max="15898" width="8.33203125" style="27" customWidth="1"/>
    <col min="15899" max="15899" width="0.6640625" style="27" customWidth="1"/>
    <col min="15900" max="15900" width="8.33203125" style="27" customWidth="1"/>
    <col min="15901" max="15901" width="0.6640625" style="27" customWidth="1"/>
    <col min="15902" max="15902" width="8.33203125" style="27" customWidth="1"/>
    <col min="15903" max="15903" width="0.6640625" style="27" customWidth="1"/>
    <col min="15904" max="15904" width="8.33203125" style="27" customWidth="1"/>
    <col min="15905" max="15905" width="0.6640625" style="27" customWidth="1"/>
    <col min="15906" max="15906" width="8.33203125" style="27" customWidth="1"/>
    <col min="15907" max="15907" width="0.6640625" style="27" customWidth="1"/>
    <col min="15908" max="15908" width="8.33203125" style="27" customWidth="1"/>
    <col min="15909" max="15909" width="0.6640625" style="27" customWidth="1"/>
    <col min="15910" max="15910" width="9.109375" style="27" customWidth="1"/>
    <col min="15911" max="15911" width="0.6640625" style="27" customWidth="1"/>
    <col min="15912" max="15912" width="8.33203125" style="27" customWidth="1"/>
    <col min="15913" max="15913" width="0.6640625" style="27" customWidth="1"/>
    <col min="15914" max="15914" width="8.33203125" style="27" customWidth="1"/>
    <col min="15915" max="15915" width="0.6640625" style="27" customWidth="1"/>
    <col min="15916" max="15916" width="8.33203125" style="27" customWidth="1"/>
    <col min="15917" max="15917" width="0.6640625" style="27" customWidth="1"/>
    <col min="15918" max="15918" width="8.33203125" style="27" customWidth="1"/>
    <col min="15919" max="16126" width="8.88671875" style="27"/>
    <col min="16127" max="16127" width="0" style="27" hidden="1" customWidth="1"/>
    <col min="16128" max="16128" width="21.44140625" style="27" bestFit="1" customWidth="1"/>
    <col min="16129" max="16129" width="0.6640625" style="27" customWidth="1"/>
    <col min="16130" max="16130" width="9.21875" style="27" customWidth="1"/>
    <col min="16131" max="16131" width="0.6640625" style="27" customWidth="1"/>
    <col min="16132" max="16132" width="8.33203125" style="27" customWidth="1"/>
    <col min="16133" max="16133" width="0.6640625" style="27" customWidth="1"/>
    <col min="16134" max="16134" width="8.33203125" style="27" customWidth="1"/>
    <col min="16135" max="16135" width="0.6640625" style="27" customWidth="1"/>
    <col min="16136" max="16136" width="9.109375" style="27" customWidth="1"/>
    <col min="16137" max="16137" width="0.6640625" style="27" customWidth="1"/>
    <col min="16138" max="16138" width="8.33203125" style="27" customWidth="1"/>
    <col min="16139" max="16139" width="0.6640625" style="27" customWidth="1"/>
    <col min="16140" max="16140" width="8.33203125" style="27" customWidth="1"/>
    <col min="16141" max="16141" width="0.6640625" style="27" customWidth="1"/>
    <col min="16142" max="16142" width="10.5546875" style="27" customWidth="1"/>
    <col min="16143" max="16143" width="0.6640625" style="27" customWidth="1"/>
    <col min="16144" max="16144" width="8.33203125" style="27" customWidth="1"/>
    <col min="16145" max="16145" width="0.6640625" style="27" customWidth="1"/>
    <col min="16146" max="16146" width="8.33203125" style="27" customWidth="1"/>
    <col min="16147" max="16147" width="0.6640625" style="27" customWidth="1"/>
    <col min="16148" max="16148" width="10.88671875" style="27" customWidth="1"/>
    <col min="16149" max="16149" width="0.6640625" style="27" customWidth="1"/>
    <col min="16150" max="16150" width="9.109375" style="27" customWidth="1"/>
    <col min="16151" max="16151" width="0.6640625" style="27" customWidth="1"/>
    <col min="16152" max="16152" width="8.33203125" style="27" customWidth="1"/>
    <col min="16153" max="16153" width="0.6640625" style="27" customWidth="1"/>
    <col min="16154" max="16154" width="8.33203125" style="27" customWidth="1"/>
    <col min="16155" max="16155" width="0.6640625" style="27" customWidth="1"/>
    <col min="16156" max="16156" width="8.33203125" style="27" customWidth="1"/>
    <col min="16157" max="16157" width="0.6640625" style="27" customWidth="1"/>
    <col min="16158" max="16158" width="8.33203125" style="27" customWidth="1"/>
    <col min="16159" max="16159" width="0.6640625" style="27" customWidth="1"/>
    <col min="16160" max="16160" width="8.33203125" style="27" customWidth="1"/>
    <col min="16161" max="16161" width="0.6640625" style="27" customWidth="1"/>
    <col min="16162" max="16162" width="8.33203125" style="27" customWidth="1"/>
    <col min="16163" max="16163" width="0.6640625" style="27" customWidth="1"/>
    <col min="16164" max="16164" width="8.33203125" style="27" customWidth="1"/>
    <col min="16165" max="16165" width="0.6640625" style="27" customWidth="1"/>
    <col min="16166" max="16166" width="9.109375" style="27" customWidth="1"/>
    <col min="16167" max="16167" width="0.6640625" style="27" customWidth="1"/>
    <col min="16168" max="16168" width="8.33203125" style="27" customWidth="1"/>
    <col min="16169" max="16169" width="0.6640625" style="27" customWidth="1"/>
    <col min="16170" max="16170" width="8.33203125" style="27" customWidth="1"/>
    <col min="16171" max="16171" width="0.6640625" style="27" customWidth="1"/>
    <col min="16172" max="16172" width="8.33203125" style="27" customWidth="1"/>
    <col min="16173" max="16173" width="0.6640625" style="27" customWidth="1"/>
    <col min="16174" max="16174" width="8.33203125" style="27" customWidth="1"/>
    <col min="16175" max="16384" width="8.88671875" style="27"/>
  </cols>
  <sheetData>
    <row r="1" spans="1:52" ht="18">
      <c r="B1" s="28"/>
      <c r="C1" s="28"/>
      <c r="D1" s="28" t="s">
        <v>1179</v>
      </c>
      <c r="E1" s="28"/>
      <c r="F1" s="28"/>
      <c r="G1" s="28"/>
      <c r="H1" s="28"/>
      <c r="I1" s="28"/>
      <c r="J1" s="28"/>
      <c r="K1" s="28"/>
      <c r="L1" s="28"/>
      <c r="M1" s="28"/>
      <c r="N1" s="28"/>
      <c r="O1" s="28"/>
      <c r="P1" s="28"/>
    </row>
    <row r="3" spans="1:52" ht="13.5" thickBot="1">
      <c r="E3" s="27"/>
      <c r="G3" s="27"/>
      <c r="I3" s="27"/>
      <c r="K3" s="30"/>
      <c r="M3" s="30"/>
      <c r="O3" s="30"/>
      <c r="Q3" s="30"/>
      <c r="S3" s="27"/>
      <c r="T3" s="31" t="s">
        <v>1180</v>
      </c>
      <c r="U3" s="27"/>
      <c r="W3" s="27"/>
      <c r="Y3" s="27"/>
      <c r="AA3" s="30"/>
      <c r="AC3" s="30"/>
      <c r="AE3" s="30"/>
      <c r="AG3" s="30"/>
      <c r="AI3" s="30"/>
      <c r="AK3" s="30"/>
      <c r="AM3" s="30"/>
      <c r="AN3" s="31" t="s">
        <v>1180</v>
      </c>
      <c r="AO3" s="30"/>
      <c r="AQ3" s="30"/>
      <c r="AS3" s="30"/>
      <c r="AT3" s="32"/>
      <c r="AU3" s="30"/>
      <c r="AV3" s="31" t="s">
        <v>1180</v>
      </c>
    </row>
    <row r="4" spans="1:52" s="35" customFormat="1" ht="12.75" customHeight="1">
      <c r="A4" s="33"/>
      <c r="B4" s="33" t="s">
        <v>22</v>
      </c>
      <c r="C4" s="33"/>
      <c r="D4" s="274" t="s">
        <v>1181</v>
      </c>
      <c r="E4" s="34"/>
      <c r="F4" s="278" t="s">
        <v>24</v>
      </c>
      <c r="G4" s="33"/>
      <c r="H4" s="280" t="s">
        <v>1182</v>
      </c>
      <c r="I4" s="280"/>
      <c r="J4" s="280"/>
      <c r="K4" s="280"/>
      <c r="L4" s="280"/>
      <c r="M4" s="280"/>
      <c r="N4" s="280"/>
      <c r="O4" s="280"/>
      <c r="P4" s="280"/>
      <c r="Q4" s="280"/>
      <c r="R4" s="280"/>
      <c r="S4" s="280"/>
      <c r="T4" s="280"/>
      <c r="U4" s="33"/>
      <c r="V4" s="278" t="s">
        <v>25</v>
      </c>
      <c r="W4" s="33"/>
      <c r="X4" s="280" t="s">
        <v>1182</v>
      </c>
      <c r="Y4" s="280"/>
      <c r="Z4" s="280"/>
      <c r="AA4" s="280"/>
      <c r="AB4" s="280"/>
      <c r="AC4" s="280"/>
      <c r="AD4" s="280"/>
      <c r="AE4" s="280"/>
      <c r="AF4" s="280"/>
      <c r="AG4" s="280"/>
      <c r="AH4" s="280"/>
      <c r="AI4" s="280"/>
      <c r="AJ4" s="280"/>
      <c r="AK4" s="280"/>
      <c r="AL4" s="280"/>
      <c r="AM4" s="280"/>
      <c r="AN4" s="280"/>
      <c r="AO4" s="33"/>
      <c r="AP4" s="274" t="s">
        <v>1183</v>
      </c>
      <c r="AQ4" s="33"/>
      <c r="AR4" s="274" t="s">
        <v>1184</v>
      </c>
      <c r="AS4" s="33"/>
      <c r="AT4" s="276" t="s">
        <v>1185</v>
      </c>
      <c r="AU4" s="33"/>
      <c r="AV4" s="278" t="s">
        <v>27</v>
      </c>
    </row>
    <row r="5" spans="1:52" ht="63.75">
      <c r="B5" s="36"/>
      <c r="D5" s="275"/>
      <c r="E5" s="37"/>
      <c r="F5" s="279"/>
      <c r="G5" s="38"/>
      <c r="H5" s="39" t="s">
        <v>1186</v>
      </c>
      <c r="I5" s="38"/>
      <c r="J5" s="39" t="s">
        <v>1187</v>
      </c>
      <c r="K5" s="38"/>
      <c r="L5" s="39" t="s">
        <v>1188</v>
      </c>
      <c r="M5" s="37"/>
      <c r="N5" s="39" t="s">
        <v>1189</v>
      </c>
      <c r="O5" s="38"/>
      <c r="P5" s="39" t="s">
        <v>1190</v>
      </c>
      <c r="Q5" s="38"/>
      <c r="R5" s="39" t="s">
        <v>1191</v>
      </c>
      <c r="S5" s="38"/>
      <c r="T5" s="39" t="s">
        <v>1192</v>
      </c>
      <c r="U5" s="38"/>
      <c r="V5" s="279"/>
      <c r="W5" s="38"/>
      <c r="X5" s="39" t="s">
        <v>1186</v>
      </c>
      <c r="Y5" s="38"/>
      <c r="Z5" s="39" t="s">
        <v>1187</v>
      </c>
      <c r="AA5" s="38"/>
      <c r="AB5" s="39" t="s">
        <v>1188</v>
      </c>
      <c r="AC5" s="37"/>
      <c r="AD5" s="39" t="s">
        <v>1189</v>
      </c>
      <c r="AE5" s="38"/>
      <c r="AF5" s="39" t="s">
        <v>1193</v>
      </c>
      <c r="AG5" s="38"/>
      <c r="AH5" s="39" t="s">
        <v>1194</v>
      </c>
      <c r="AI5" s="38"/>
      <c r="AJ5" s="39" t="s">
        <v>1195</v>
      </c>
      <c r="AK5" s="38"/>
      <c r="AL5" s="39" t="s">
        <v>1191</v>
      </c>
      <c r="AM5" s="38"/>
      <c r="AN5" s="39" t="s">
        <v>1192</v>
      </c>
      <c r="AO5" s="38"/>
      <c r="AP5" s="275"/>
      <c r="AQ5" s="38"/>
      <c r="AR5" s="275"/>
      <c r="AS5" s="38"/>
      <c r="AT5" s="277"/>
      <c r="AU5" s="38"/>
      <c r="AV5" s="279"/>
      <c r="AZ5" s="40" t="s">
        <v>0</v>
      </c>
    </row>
    <row r="6" spans="1:52">
      <c r="B6" s="41"/>
      <c r="D6" s="42"/>
      <c r="E6" s="37"/>
      <c r="F6" s="43"/>
      <c r="G6" s="38"/>
      <c r="H6" s="44"/>
      <c r="I6" s="38"/>
      <c r="J6" s="44"/>
      <c r="K6" s="38"/>
      <c r="L6" s="44"/>
      <c r="M6" s="37"/>
      <c r="N6" s="44"/>
      <c r="O6" s="38"/>
      <c r="P6" s="44"/>
      <c r="Q6" s="38"/>
      <c r="R6" s="44"/>
      <c r="S6" s="38"/>
      <c r="T6" s="44"/>
      <c r="U6" s="38"/>
      <c r="V6" s="43"/>
      <c r="W6" s="38"/>
      <c r="X6" s="44"/>
      <c r="Y6" s="38"/>
      <c r="Z6" s="44"/>
      <c r="AA6" s="38"/>
      <c r="AB6" s="44"/>
      <c r="AC6" s="37"/>
      <c r="AD6" s="44"/>
      <c r="AE6" s="38"/>
      <c r="AF6" s="44"/>
      <c r="AG6" s="38"/>
      <c r="AH6" s="44"/>
      <c r="AI6" s="38"/>
      <c r="AJ6" s="44"/>
      <c r="AK6" s="38"/>
      <c r="AL6" s="44"/>
      <c r="AM6" s="38"/>
      <c r="AN6" s="44"/>
      <c r="AO6" s="38"/>
      <c r="AP6" s="42"/>
      <c r="AQ6" s="38"/>
      <c r="AR6" s="42"/>
      <c r="AS6" s="38"/>
      <c r="AT6" s="45"/>
      <c r="AU6" s="38"/>
      <c r="AV6" s="43"/>
    </row>
    <row r="8" spans="1:52" ht="15">
      <c r="A8" s="27" t="s">
        <v>1196</v>
      </c>
      <c r="B8" s="27" t="s">
        <v>1197</v>
      </c>
      <c r="D8" s="29">
        <v>22861.9436684795</v>
      </c>
      <c r="F8" s="29">
        <v>13728.649058999999</v>
      </c>
      <c r="H8" s="29">
        <v>311.31460968264901</v>
      </c>
      <c r="J8" s="29">
        <v>1787.5325253870001</v>
      </c>
      <c r="L8" s="29">
        <v>1025.92489017197</v>
      </c>
      <c r="N8" s="29" t="s">
        <v>1198</v>
      </c>
      <c r="P8" s="29">
        <v>35.514003876739999</v>
      </c>
      <c r="R8" s="29">
        <v>12.543651709459999</v>
      </c>
      <c r="T8" s="29">
        <v>848.32768274374905</v>
      </c>
      <c r="V8" s="29">
        <v>9133.2946040000006</v>
      </c>
      <c r="X8" s="29">
        <v>207.10909231735101</v>
      </c>
      <c r="Z8" s="29">
        <v>1189.1964826129899</v>
      </c>
      <c r="AB8" s="29">
        <v>682.51976033471294</v>
      </c>
      <c r="AD8" s="29" t="s">
        <v>1198</v>
      </c>
      <c r="AF8" s="29" t="s">
        <v>1198</v>
      </c>
      <c r="AH8" s="29" t="s">
        <v>1198</v>
      </c>
      <c r="AJ8" s="29">
        <v>23.62649512326</v>
      </c>
      <c r="AL8" s="29">
        <v>8.3449482905399996</v>
      </c>
      <c r="AN8" s="29">
        <v>564.36919725625103</v>
      </c>
      <c r="AP8" s="29" t="s">
        <v>1198</v>
      </c>
      <c r="AR8" s="29">
        <v>9133.2946040000006</v>
      </c>
      <c r="AT8" s="29" t="s">
        <v>1198</v>
      </c>
      <c r="AV8" s="29">
        <v>8448.2975086999995</v>
      </c>
      <c r="AY8" s="46" t="s">
        <v>814</v>
      </c>
      <c r="AZ8" s="47">
        <v>0.49</v>
      </c>
    </row>
    <row r="9" spans="1:52" ht="15">
      <c r="A9" s="27" t="s">
        <v>1199</v>
      </c>
      <c r="B9" s="27" t="s">
        <v>1200</v>
      </c>
      <c r="D9" s="29">
        <v>1083.25427619488</v>
      </c>
      <c r="F9" s="29">
        <v>650.49665200000004</v>
      </c>
      <c r="H9" s="29">
        <v>11.313244777566</v>
      </c>
      <c r="J9" s="29">
        <v>90.207632896487993</v>
      </c>
      <c r="L9" s="29" t="s">
        <v>1198</v>
      </c>
      <c r="N9" s="29" t="s">
        <v>1198</v>
      </c>
      <c r="P9" s="29" t="s">
        <v>1198</v>
      </c>
      <c r="R9" s="29" t="s">
        <v>1198</v>
      </c>
      <c r="T9" s="29" t="s">
        <v>1198</v>
      </c>
      <c r="V9" s="29">
        <v>432.75762400000002</v>
      </c>
      <c r="X9" s="29">
        <v>7.5263922224340005</v>
      </c>
      <c r="Z9" s="29">
        <v>60.012670103511994</v>
      </c>
      <c r="AB9" s="29" t="s">
        <v>1198</v>
      </c>
      <c r="AD9" s="29" t="s">
        <v>1198</v>
      </c>
      <c r="AF9" s="29" t="s">
        <v>1198</v>
      </c>
      <c r="AH9" s="29" t="s">
        <v>1198</v>
      </c>
      <c r="AJ9" s="29" t="s">
        <v>1198</v>
      </c>
      <c r="AL9" s="29" t="s">
        <v>1198</v>
      </c>
      <c r="AN9" s="29" t="s">
        <v>1198</v>
      </c>
      <c r="AP9" s="29" t="s">
        <v>1198</v>
      </c>
      <c r="AR9" s="29">
        <v>432.75762400000002</v>
      </c>
      <c r="AT9" s="29" t="s">
        <v>1198</v>
      </c>
      <c r="AV9" s="29">
        <v>400.30080219999996</v>
      </c>
      <c r="AY9" s="46" t="s">
        <v>817</v>
      </c>
      <c r="AZ9" s="47">
        <v>0.49</v>
      </c>
    </row>
    <row r="10" spans="1:52" ht="15">
      <c r="A10" s="27" t="s">
        <v>1201</v>
      </c>
      <c r="B10" s="27" t="s">
        <v>1202</v>
      </c>
      <c r="D10" s="29">
        <v>1253.5663715910398</v>
      </c>
      <c r="F10" s="29">
        <v>752.769453</v>
      </c>
      <c r="H10" s="29">
        <v>19.627123637853998</v>
      </c>
      <c r="J10" s="29">
        <v>100.90201324602</v>
      </c>
      <c r="L10" s="29" t="s">
        <v>1198</v>
      </c>
      <c r="N10" s="29" t="s">
        <v>1198</v>
      </c>
      <c r="P10" s="29">
        <v>12.496157384453001</v>
      </c>
      <c r="R10" s="29" t="s">
        <v>1198</v>
      </c>
      <c r="T10" s="29" t="s">
        <v>1198</v>
      </c>
      <c r="V10" s="29">
        <v>500.79692599999998</v>
      </c>
      <c r="X10" s="29">
        <v>13.057388362146</v>
      </c>
      <c r="Z10" s="29">
        <v>67.127348753980002</v>
      </c>
      <c r="AB10" s="29" t="s">
        <v>1198</v>
      </c>
      <c r="AD10" s="29" t="s">
        <v>1198</v>
      </c>
      <c r="AF10" s="29" t="s">
        <v>1198</v>
      </c>
      <c r="AH10" s="29" t="s">
        <v>1198</v>
      </c>
      <c r="AJ10" s="29">
        <v>8.3133516155470009</v>
      </c>
      <c r="AL10" s="29" t="s">
        <v>1198</v>
      </c>
      <c r="AN10" s="29" t="s">
        <v>1198</v>
      </c>
      <c r="AP10" s="29" t="s">
        <v>1198</v>
      </c>
      <c r="AR10" s="29">
        <v>500.79692599999998</v>
      </c>
      <c r="AT10" s="29" t="s">
        <v>1198</v>
      </c>
      <c r="AV10" s="29">
        <v>463.23715655000001</v>
      </c>
      <c r="AY10" s="46" t="s">
        <v>820</v>
      </c>
      <c r="AZ10" s="47">
        <v>0.49</v>
      </c>
    </row>
    <row r="11" spans="1:52" ht="15">
      <c r="A11" s="27" t="s">
        <v>37</v>
      </c>
      <c r="B11" s="27" t="s">
        <v>40</v>
      </c>
      <c r="C11" s="27" t="s">
        <v>38</v>
      </c>
      <c r="D11" s="29">
        <v>7.2823243167300005</v>
      </c>
      <c r="F11" s="29">
        <v>4.3730520000000004</v>
      </c>
      <c r="H11" s="29">
        <v>0.121965013474</v>
      </c>
      <c r="J11" s="29">
        <v>0.67228030592199994</v>
      </c>
      <c r="L11" s="29" t="s">
        <v>1198</v>
      </c>
      <c r="N11" s="29" t="s">
        <v>1198</v>
      </c>
      <c r="P11" s="29">
        <v>6.7754671082999998E-2</v>
      </c>
      <c r="R11" s="29" t="s">
        <v>1198</v>
      </c>
      <c r="T11" s="29" t="s">
        <v>1198</v>
      </c>
      <c r="V11" s="29">
        <v>2.9092720000000001</v>
      </c>
      <c r="X11" s="29">
        <v>8.1139986525999991E-2</v>
      </c>
      <c r="Z11" s="29">
        <v>0.44724969407799997</v>
      </c>
      <c r="AB11" s="29" t="s">
        <v>1198</v>
      </c>
      <c r="AD11" s="29" t="s">
        <v>1198</v>
      </c>
      <c r="AF11" s="29" t="s">
        <v>1198</v>
      </c>
      <c r="AH11" s="29" t="s">
        <v>1198</v>
      </c>
      <c r="AJ11" s="29">
        <v>4.5075328917000002E-2</v>
      </c>
      <c r="AL11" s="29" t="s">
        <v>1198</v>
      </c>
      <c r="AN11" s="29" t="s">
        <v>1198</v>
      </c>
      <c r="AP11" s="29">
        <v>12.755334349587001</v>
      </c>
      <c r="AR11" s="29">
        <v>-9.846062349587001</v>
      </c>
      <c r="AT11" s="29">
        <v>0.5</v>
      </c>
      <c r="AV11" s="29">
        <v>2.6910766000000002</v>
      </c>
      <c r="AY11" s="46" t="s">
        <v>823</v>
      </c>
      <c r="AZ11" s="47">
        <v>0.49</v>
      </c>
    </row>
    <row r="12" spans="1:52" ht="15">
      <c r="A12" s="27" t="s">
        <v>42</v>
      </c>
      <c r="B12" s="27" t="s">
        <v>44</v>
      </c>
      <c r="C12" s="27" t="s">
        <v>43</v>
      </c>
      <c r="D12" s="29">
        <v>6.8185556189960002</v>
      </c>
      <c r="F12" s="29">
        <v>4.0945580000000001</v>
      </c>
      <c r="H12" s="29">
        <v>0.10821831551699999</v>
      </c>
      <c r="J12" s="29">
        <v>0.76969738711600011</v>
      </c>
      <c r="L12" s="29" t="s">
        <v>1198</v>
      </c>
      <c r="N12" s="29" t="s">
        <v>1198</v>
      </c>
      <c r="P12" s="29">
        <v>0.101193039465</v>
      </c>
      <c r="R12" s="29" t="s">
        <v>1198</v>
      </c>
      <c r="T12" s="29" t="s">
        <v>1198</v>
      </c>
      <c r="V12" s="29">
        <v>2.7239969999999998</v>
      </c>
      <c r="X12" s="29">
        <v>7.1994684483000004E-2</v>
      </c>
      <c r="Z12" s="29">
        <v>0.51205861288400001</v>
      </c>
      <c r="AB12" s="29" t="s">
        <v>1198</v>
      </c>
      <c r="AD12" s="29" t="s">
        <v>1198</v>
      </c>
      <c r="AF12" s="29" t="s">
        <v>1198</v>
      </c>
      <c r="AH12" s="29" t="s">
        <v>1198</v>
      </c>
      <c r="AJ12" s="29">
        <v>6.7320960535000002E-2</v>
      </c>
      <c r="AL12" s="29" t="s">
        <v>1198</v>
      </c>
      <c r="AN12" s="29" t="s">
        <v>1198</v>
      </c>
      <c r="AP12" s="29">
        <v>17.852885794233003</v>
      </c>
      <c r="AR12" s="29">
        <v>-15.128888794232999</v>
      </c>
      <c r="AT12" s="29">
        <v>0.5</v>
      </c>
      <c r="AV12" s="29">
        <v>2.5196972250000003</v>
      </c>
      <c r="AY12" s="46" t="s">
        <v>868</v>
      </c>
      <c r="AZ12" s="47">
        <v>0.49</v>
      </c>
    </row>
    <row r="13" spans="1:52" ht="15">
      <c r="A13" s="27" t="s">
        <v>45</v>
      </c>
      <c r="B13" s="27" t="s">
        <v>47</v>
      </c>
      <c r="C13" s="27" t="s">
        <v>46</v>
      </c>
      <c r="D13" s="29">
        <v>3.3510958337579999</v>
      </c>
      <c r="F13" s="29">
        <v>2.0123410000000002</v>
      </c>
      <c r="H13" s="29">
        <v>6.3442464284000008E-2</v>
      </c>
      <c r="J13" s="29">
        <v>0.31996021980800005</v>
      </c>
      <c r="L13" s="29" t="s">
        <v>1198</v>
      </c>
      <c r="N13" s="29" t="s">
        <v>1198</v>
      </c>
      <c r="P13" s="29">
        <v>3.8495798497000001E-2</v>
      </c>
      <c r="R13" s="29" t="s">
        <v>1198</v>
      </c>
      <c r="T13" s="29" t="s">
        <v>1198</v>
      </c>
      <c r="V13" s="29">
        <v>1.3387549999999999</v>
      </c>
      <c r="X13" s="29">
        <v>4.2206535715999999E-2</v>
      </c>
      <c r="Z13" s="29">
        <v>0.212860780192</v>
      </c>
      <c r="AB13" s="29" t="s">
        <v>1198</v>
      </c>
      <c r="AD13" s="29" t="s">
        <v>1198</v>
      </c>
      <c r="AF13" s="29" t="s">
        <v>1198</v>
      </c>
      <c r="AH13" s="29" t="s">
        <v>1198</v>
      </c>
      <c r="AJ13" s="29">
        <v>2.5610201503000002E-2</v>
      </c>
      <c r="AL13" s="29" t="s">
        <v>1198</v>
      </c>
      <c r="AN13" s="29" t="s">
        <v>1198</v>
      </c>
      <c r="AP13" s="29">
        <v>5.012807325042</v>
      </c>
      <c r="AR13" s="29">
        <v>-3.6740523250420001</v>
      </c>
      <c r="AT13" s="29">
        <v>0.5</v>
      </c>
      <c r="AV13" s="29">
        <v>1.2383483749999999</v>
      </c>
      <c r="AY13" s="46" t="s">
        <v>1048</v>
      </c>
      <c r="AZ13" s="47">
        <v>0.49</v>
      </c>
    </row>
    <row r="14" spans="1:52" ht="15">
      <c r="A14" s="27" t="s">
        <v>48</v>
      </c>
      <c r="B14" s="27" t="s">
        <v>50</v>
      </c>
      <c r="C14" s="27" t="s">
        <v>49</v>
      </c>
      <c r="D14" s="29">
        <v>3.8000663359489999</v>
      </c>
      <c r="F14" s="29">
        <v>2.2819479999999999</v>
      </c>
      <c r="H14" s="29">
        <v>9.4777873718000005E-2</v>
      </c>
      <c r="J14" s="29">
        <v>0.41601295984500003</v>
      </c>
      <c r="L14" s="29" t="s">
        <v>1198</v>
      </c>
      <c r="N14" s="29" t="s">
        <v>1198</v>
      </c>
      <c r="P14" s="29">
        <v>3.0025113482000002E-2</v>
      </c>
      <c r="R14" s="29" t="s">
        <v>1198</v>
      </c>
      <c r="T14" s="29" t="s">
        <v>1198</v>
      </c>
      <c r="V14" s="29">
        <v>1.5181180000000001</v>
      </c>
      <c r="X14" s="29">
        <v>6.3053126281999994E-2</v>
      </c>
      <c r="Z14" s="29">
        <v>0.276762040155</v>
      </c>
      <c r="AB14" s="29" t="s">
        <v>1198</v>
      </c>
      <c r="AD14" s="29" t="s">
        <v>1198</v>
      </c>
      <c r="AF14" s="29" t="s">
        <v>1198</v>
      </c>
      <c r="AH14" s="29" t="s">
        <v>1198</v>
      </c>
      <c r="AJ14" s="29">
        <v>1.9974886517999998E-2</v>
      </c>
      <c r="AL14" s="29" t="s">
        <v>1198</v>
      </c>
      <c r="AN14" s="29" t="s">
        <v>1198</v>
      </c>
      <c r="AP14" s="29">
        <v>6.1800118093209999</v>
      </c>
      <c r="AR14" s="29">
        <v>-4.6618938093210005</v>
      </c>
      <c r="AT14" s="29">
        <v>0.5</v>
      </c>
      <c r="AV14" s="29">
        <v>1.4042591499999999</v>
      </c>
      <c r="AY14" s="46" t="s">
        <v>1051</v>
      </c>
      <c r="AZ14" s="47">
        <v>0.49</v>
      </c>
    </row>
    <row r="15" spans="1:52" ht="15">
      <c r="A15" s="27" t="s">
        <v>51</v>
      </c>
      <c r="B15" s="27" t="s">
        <v>53</v>
      </c>
      <c r="C15" s="27" t="s">
        <v>52</v>
      </c>
      <c r="D15" s="29">
        <v>11.062381833633999</v>
      </c>
      <c r="F15" s="29">
        <v>6.6429850000000004</v>
      </c>
      <c r="H15" s="29">
        <v>0.11541533521900001</v>
      </c>
      <c r="J15" s="29">
        <v>0.98715427150699997</v>
      </c>
      <c r="L15" s="29" t="s">
        <v>1198</v>
      </c>
      <c r="N15" s="29" t="s">
        <v>1198</v>
      </c>
      <c r="P15" s="29">
        <v>5.1035486892E-2</v>
      </c>
      <c r="R15" s="29" t="s">
        <v>1198</v>
      </c>
      <c r="T15" s="29" t="s">
        <v>1198</v>
      </c>
      <c r="V15" s="29">
        <v>4.4193959999999999</v>
      </c>
      <c r="X15" s="29">
        <v>7.6782664781000001E-2</v>
      </c>
      <c r="Z15" s="29">
        <v>0.65672672849300007</v>
      </c>
      <c r="AB15" s="29" t="s">
        <v>1198</v>
      </c>
      <c r="AD15" s="29" t="s">
        <v>1198</v>
      </c>
      <c r="AF15" s="29" t="s">
        <v>1198</v>
      </c>
      <c r="AH15" s="29" t="s">
        <v>1198</v>
      </c>
      <c r="AJ15" s="29">
        <v>3.3952513108000001E-2</v>
      </c>
      <c r="AL15" s="29" t="s">
        <v>1198</v>
      </c>
      <c r="AN15" s="29" t="s">
        <v>1198</v>
      </c>
      <c r="AP15" s="29">
        <v>9.5103602182509999</v>
      </c>
      <c r="AR15" s="29">
        <v>-5.090964218251</v>
      </c>
      <c r="AT15" s="29">
        <v>0.5</v>
      </c>
      <c r="AV15" s="29">
        <v>4.0879412999999998</v>
      </c>
      <c r="AY15" s="46" t="s">
        <v>934</v>
      </c>
      <c r="AZ15" s="47">
        <v>0.49</v>
      </c>
    </row>
    <row r="16" spans="1:52" ht="15">
      <c r="A16" s="27" t="s">
        <v>54</v>
      </c>
      <c r="B16" s="27" t="s">
        <v>56</v>
      </c>
      <c r="C16" s="27" t="s">
        <v>55</v>
      </c>
      <c r="D16" s="29">
        <v>3.394378109686</v>
      </c>
      <c r="F16" s="29">
        <v>2.038332</v>
      </c>
      <c r="H16" s="29">
        <v>7.3877392223999999E-2</v>
      </c>
      <c r="J16" s="29">
        <v>0.30806306884199997</v>
      </c>
      <c r="L16" s="29" t="s">
        <v>1198</v>
      </c>
      <c r="N16" s="29" t="s">
        <v>1198</v>
      </c>
      <c r="P16" s="29">
        <v>5.1035486892E-2</v>
      </c>
      <c r="R16" s="29" t="s">
        <v>1198</v>
      </c>
      <c r="T16" s="29" t="s">
        <v>1198</v>
      </c>
      <c r="V16" s="29">
        <v>1.3560460000000001</v>
      </c>
      <c r="X16" s="29">
        <v>4.9148607775999997E-2</v>
      </c>
      <c r="Z16" s="29">
        <v>0.204945931158</v>
      </c>
      <c r="AB16" s="29" t="s">
        <v>1198</v>
      </c>
      <c r="AD16" s="29" t="s">
        <v>1198</v>
      </c>
      <c r="AF16" s="29" t="s">
        <v>1198</v>
      </c>
      <c r="AH16" s="29" t="s">
        <v>1198</v>
      </c>
      <c r="AJ16" s="29">
        <v>3.3952513108000001E-2</v>
      </c>
      <c r="AL16" s="29" t="s">
        <v>1198</v>
      </c>
      <c r="AN16" s="29" t="s">
        <v>1198</v>
      </c>
      <c r="AP16" s="29">
        <v>15.489884668967999</v>
      </c>
      <c r="AR16" s="29">
        <v>-14.133838668968</v>
      </c>
      <c r="AT16" s="29">
        <v>0.5</v>
      </c>
      <c r="AV16" s="29">
        <v>1.2543425500000001</v>
      </c>
      <c r="AY16" s="46" t="s">
        <v>937</v>
      </c>
      <c r="AZ16" s="47">
        <v>0.49</v>
      </c>
    </row>
    <row r="17" spans="1:52" ht="15">
      <c r="A17" s="27" t="s">
        <v>57</v>
      </c>
      <c r="B17" s="27" t="s">
        <v>59</v>
      </c>
      <c r="C17" s="27" t="s">
        <v>58</v>
      </c>
      <c r="D17" s="29">
        <v>6.2134013201090008</v>
      </c>
      <c r="F17" s="29">
        <v>3.7311619999999999</v>
      </c>
      <c r="H17" s="29">
        <v>0.11889164285800001</v>
      </c>
      <c r="J17" s="29">
        <v>0.48736163701200003</v>
      </c>
      <c r="L17" s="29" t="s">
        <v>1198</v>
      </c>
      <c r="N17" s="29" t="s">
        <v>1198</v>
      </c>
      <c r="P17" s="29">
        <v>5.5214982687999993E-2</v>
      </c>
      <c r="R17" s="29" t="s">
        <v>1198</v>
      </c>
      <c r="T17" s="29" t="s">
        <v>1198</v>
      </c>
      <c r="V17" s="29">
        <v>2.48224</v>
      </c>
      <c r="X17" s="29">
        <v>7.9095357142E-2</v>
      </c>
      <c r="Z17" s="29">
        <v>0.32422836298799995</v>
      </c>
      <c r="AB17" s="29" t="s">
        <v>1198</v>
      </c>
      <c r="AD17" s="29" t="s">
        <v>1198</v>
      </c>
      <c r="AF17" s="29" t="s">
        <v>1198</v>
      </c>
      <c r="AH17" s="29" t="s">
        <v>1198</v>
      </c>
      <c r="AJ17" s="29">
        <v>3.6733017312000002E-2</v>
      </c>
      <c r="AL17" s="29" t="s">
        <v>1198</v>
      </c>
      <c r="AN17" s="29" t="s">
        <v>1198</v>
      </c>
      <c r="AP17" s="29">
        <v>20.850876564019</v>
      </c>
      <c r="AR17" s="29">
        <v>-18.368636564018999</v>
      </c>
      <c r="AT17" s="29">
        <v>0.5</v>
      </c>
      <c r="AV17" s="29">
        <v>2.2960720000000001</v>
      </c>
      <c r="AY17" s="46" t="s">
        <v>940</v>
      </c>
      <c r="AZ17" s="47">
        <v>0.49</v>
      </c>
    </row>
    <row r="18" spans="1:52" ht="15">
      <c r="A18" s="27" t="s">
        <v>60</v>
      </c>
      <c r="B18" s="27" t="s">
        <v>62</v>
      </c>
      <c r="C18" s="27" t="s">
        <v>61</v>
      </c>
      <c r="D18" s="29">
        <v>4.1073245644789997</v>
      </c>
      <c r="F18" s="29">
        <v>2.4664579999999998</v>
      </c>
      <c r="H18" s="29">
        <v>8.2076650213000008E-2</v>
      </c>
      <c r="J18" s="29">
        <v>0.344033755296</v>
      </c>
      <c r="L18" s="29" t="s">
        <v>1198</v>
      </c>
      <c r="N18" s="29" t="s">
        <v>1198</v>
      </c>
      <c r="P18" s="29">
        <v>3.0136206402000001E-2</v>
      </c>
      <c r="R18" s="29" t="s">
        <v>1198</v>
      </c>
      <c r="T18" s="29" t="s">
        <v>1198</v>
      </c>
      <c r="V18" s="29">
        <v>1.6408670000000001</v>
      </c>
      <c r="X18" s="29">
        <v>5.4603349787000002E-2</v>
      </c>
      <c r="Z18" s="29">
        <v>0.228876244704</v>
      </c>
      <c r="AB18" s="29" t="s">
        <v>1198</v>
      </c>
      <c r="AD18" s="29" t="s">
        <v>1198</v>
      </c>
      <c r="AF18" s="29" t="s">
        <v>1198</v>
      </c>
      <c r="AH18" s="29" t="s">
        <v>1198</v>
      </c>
      <c r="AJ18" s="29">
        <v>2.0048793597999999E-2</v>
      </c>
      <c r="AL18" s="29" t="s">
        <v>1198</v>
      </c>
      <c r="AN18" s="29" t="s">
        <v>1198</v>
      </c>
      <c r="AP18" s="29">
        <v>11.48143192899</v>
      </c>
      <c r="AR18" s="29">
        <v>-9.8405649289900001</v>
      </c>
      <c r="AT18" s="29">
        <v>0.5</v>
      </c>
      <c r="AV18" s="29">
        <v>1.517801975</v>
      </c>
      <c r="AY18" s="46" t="s">
        <v>943</v>
      </c>
      <c r="AZ18" s="47">
        <v>0.49</v>
      </c>
    </row>
    <row r="19" spans="1:52" ht="15">
      <c r="A19" s="27" t="s">
        <v>63</v>
      </c>
      <c r="B19" s="27" t="s">
        <v>65</v>
      </c>
      <c r="C19" s="27" t="s">
        <v>64</v>
      </c>
      <c r="D19" s="29">
        <v>5.6683198843579996</v>
      </c>
      <c r="F19" s="29">
        <v>3.4038390000000001</v>
      </c>
      <c r="H19" s="29">
        <v>7.1349878170999997E-2</v>
      </c>
      <c r="J19" s="29">
        <v>0.46178324283700001</v>
      </c>
      <c r="L19" s="29" t="s">
        <v>1198</v>
      </c>
      <c r="N19" s="29" t="s">
        <v>1198</v>
      </c>
      <c r="P19" s="29">
        <v>3.0025113482000002E-2</v>
      </c>
      <c r="R19" s="29" t="s">
        <v>1198</v>
      </c>
      <c r="T19" s="29" t="s">
        <v>1198</v>
      </c>
      <c r="V19" s="29">
        <v>2.264481</v>
      </c>
      <c r="X19" s="29">
        <v>4.7467121829000002E-2</v>
      </c>
      <c r="Z19" s="29">
        <v>0.30721175716299998</v>
      </c>
      <c r="AB19" s="29" t="s">
        <v>1198</v>
      </c>
      <c r="AD19" s="29" t="s">
        <v>1198</v>
      </c>
      <c r="AF19" s="29" t="s">
        <v>1198</v>
      </c>
      <c r="AH19" s="29" t="s">
        <v>1198</v>
      </c>
      <c r="AJ19" s="29">
        <v>1.9974886517999998E-2</v>
      </c>
      <c r="AL19" s="29" t="s">
        <v>1198</v>
      </c>
      <c r="AN19" s="29" t="s">
        <v>1198</v>
      </c>
      <c r="AP19" s="29">
        <v>4.5271098270730006</v>
      </c>
      <c r="AR19" s="29">
        <v>-2.2626288270729997</v>
      </c>
      <c r="AT19" s="29">
        <v>0.49979499999999999</v>
      </c>
      <c r="AV19" s="29">
        <v>2.0946449249999999</v>
      </c>
      <c r="AY19" s="46" t="s">
        <v>946</v>
      </c>
      <c r="AZ19" s="47">
        <v>0.49</v>
      </c>
    </row>
    <row r="20" spans="1:52" ht="15">
      <c r="A20" s="27" t="s">
        <v>66</v>
      </c>
      <c r="B20" s="27" t="s">
        <v>68</v>
      </c>
      <c r="C20" s="27" t="s">
        <v>67</v>
      </c>
      <c r="D20" s="29">
        <v>8.1007024327240007</v>
      </c>
      <c r="F20" s="29">
        <v>4.86449</v>
      </c>
      <c r="H20" s="29">
        <v>0.106017474699</v>
      </c>
      <c r="J20" s="29">
        <v>0.581400292436</v>
      </c>
      <c r="L20" s="29" t="s">
        <v>1198</v>
      </c>
      <c r="N20" s="29" t="s">
        <v>1198</v>
      </c>
      <c r="P20" s="29">
        <v>0.226586920898</v>
      </c>
      <c r="R20" s="29" t="s">
        <v>1198</v>
      </c>
      <c r="T20" s="29" t="s">
        <v>1198</v>
      </c>
      <c r="V20" s="29">
        <v>3.2362120000000001</v>
      </c>
      <c r="X20" s="29">
        <v>7.0530525300999999E-2</v>
      </c>
      <c r="Z20" s="29">
        <v>0.386789707564</v>
      </c>
      <c r="AB20" s="29" t="s">
        <v>1198</v>
      </c>
      <c r="AD20" s="29" t="s">
        <v>1198</v>
      </c>
      <c r="AF20" s="29" t="s">
        <v>1198</v>
      </c>
      <c r="AH20" s="29" t="s">
        <v>1198</v>
      </c>
      <c r="AJ20" s="29">
        <v>0.15074207910199999</v>
      </c>
      <c r="AL20" s="29" t="s">
        <v>1198</v>
      </c>
      <c r="AN20" s="29" t="s">
        <v>1198</v>
      </c>
      <c r="AP20" s="29">
        <v>19.121153207768998</v>
      </c>
      <c r="AR20" s="29">
        <v>-15.884941207769002</v>
      </c>
      <c r="AT20" s="29">
        <v>0.5</v>
      </c>
      <c r="AV20" s="29">
        <v>2.9934961000000002</v>
      </c>
      <c r="AY20" s="46" t="s">
        <v>949</v>
      </c>
      <c r="AZ20" s="47">
        <v>0.49</v>
      </c>
    </row>
    <row r="21" spans="1:52" ht="15">
      <c r="A21" s="27" t="s">
        <v>69</v>
      </c>
      <c r="B21" s="27" t="s">
        <v>71</v>
      </c>
      <c r="C21" s="27" t="s">
        <v>70</v>
      </c>
      <c r="D21" s="29">
        <v>5.4015222767260003</v>
      </c>
      <c r="F21" s="29">
        <v>3.2436259999999999</v>
      </c>
      <c r="H21" s="29">
        <v>0.12128644590900001</v>
      </c>
      <c r="J21" s="29">
        <v>0.57871364528199998</v>
      </c>
      <c r="L21" s="29" t="s">
        <v>1198</v>
      </c>
      <c r="N21" s="29" t="s">
        <v>1198</v>
      </c>
      <c r="P21" s="29">
        <v>4.2675894796000001E-2</v>
      </c>
      <c r="R21" s="29" t="s">
        <v>1198</v>
      </c>
      <c r="T21" s="29" t="s">
        <v>1198</v>
      </c>
      <c r="V21" s="29">
        <v>2.157896</v>
      </c>
      <c r="X21" s="29">
        <v>8.0688554090999995E-2</v>
      </c>
      <c r="Z21" s="29">
        <v>0.38500235471799998</v>
      </c>
      <c r="AB21" s="29" t="s">
        <v>1198</v>
      </c>
      <c r="AD21" s="29" t="s">
        <v>1198</v>
      </c>
      <c r="AF21" s="29" t="s">
        <v>1198</v>
      </c>
      <c r="AH21" s="29" t="s">
        <v>1198</v>
      </c>
      <c r="AJ21" s="29">
        <v>2.8391105204000001E-2</v>
      </c>
      <c r="AL21" s="29" t="s">
        <v>1198</v>
      </c>
      <c r="AN21" s="29" t="s">
        <v>1198</v>
      </c>
      <c r="AP21" s="29">
        <v>9.5094098006200003</v>
      </c>
      <c r="AR21" s="29">
        <v>-7.3515138006200003</v>
      </c>
      <c r="AT21" s="29">
        <v>0.5</v>
      </c>
      <c r="AV21" s="29">
        <v>1.9960538000000001</v>
      </c>
      <c r="AY21" s="46" t="s">
        <v>874</v>
      </c>
      <c r="AZ21" s="47">
        <v>0.49</v>
      </c>
    </row>
    <row r="22" spans="1:52" ht="15">
      <c r="A22" s="27" t="s">
        <v>72</v>
      </c>
      <c r="B22" s="27" t="s">
        <v>74</v>
      </c>
      <c r="C22" s="27" t="s">
        <v>73</v>
      </c>
      <c r="D22" s="29">
        <v>4.0371708095149996</v>
      </c>
      <c r="F22" s="29">
        <v>2.4243299999999999</v>
      </c>
      <c r="H22" s="29">
        <v>4.7577194321000001E-2</v>
      </c>
      <c r="J22" s="29">
        <v>0.23033705757199999</v>
      </c>
      <c r="L22" s="29" t="s">
        <v>1198</v>
      </c>
      <c r="N22" s="29" t="s">
        <v>1198</v>
      </c>
      <c r="P22" s="29">
        <v>3.0025113482000002E-2</v>
      </c>
      <c r="R22" s="29" t="s">
        <v>1198</v>
      </c>
      <c r="T22" s="29" t="s">
        <v>1198</v>
      </c>
      <c r="V22" s="29">
        <v>1.612841</v>
      </c>
      <c r="X22" s="29">
        <v>3.1651805679E-2</v>
      </c>
      <c r="Z22" s="29">
        <v>0.15323694242800001</v>
      </c>
      <c r="AB22" s="29" t="s">
        <v>1198</v>
      </c>
      <c r="AD22" s="29" t="s">
        <v>1198</v>
      </c>
      <c r="AF22" s="29" t="s">
        <v>1198</v>
      </c>
      <c r="AH22" s="29" t="s">
        <v>1198</v>
      </c>
      <c r="AJ22" s="29">
        <v>1.9974886517999998E-2</v>
      </c>
      <c r="AL22" s="29" t="s">
        <v>1198</v>
      </c>
      <c r="AN22" s="29" t="s">
        <v>1198</v>
      </c>
      <c r="AP22" s="29">
        <v>13.285642035806001</v>
      </c>
      <c r="AR22" s="29">
        <v>-11.672801035806</v>
      </c>
      <c r="AT22" s="29">
        <v>0.5</v>
      </c>
      <c r="AV22" s="29">
        <v>1.491877925</v>
      </c>
      <c r="AY22" s="46" t="s">
        <v>913</v>
      </c>
      <c r="AZ22" s="47">
        <v>0.09</v>
      </c>
    </row>
    <row r="23" spans="1:52" ht="15">
      <c r="A23" s="27" t="s">
        <v>75</v>
      </c>
      <c r="B23" s="27" t="s">
        <v>77</v>
      </c>
      <c r="C23" s="27" t="s">
        <v>76</v>
      </c>
      <c r="D23" s="29">
        <v>6.6742153349190003</v>
      </c>
      <c r="F23" s="29">
        <v>4.0078810000000002</v>
      </c>
      <c r="H23" s="29">
        <v>0.10137319014599999</v>
      </c>
      <c r="J23" s="29">
        <v>0.37860527146100004</v>
      </c>
      <c r="L23" s="29" t="s">
        <v>1198</v>
      </c>
      <c r="N23" s="29" t="s">
        <v>1198</v>
      </c>
      <c r="P23" s="29">
        <v>6.0887927628999999E-2</v>
      </c>
      <c r="R23" s="29" t="s">
        <v>1198</v>
      </c>
      <c r="T23" s="29" t="s">
        <v>1198</v>
      </c>
      <c r="V23" s="29">
        <v>2.666334</v>
      </c>
      <c r="X23" s="29">
        <v>6.7440809854E-2</v>
      </c>
      <c r="Z23" s="29">
        <v>0.25187572853899998</v>
      </c>
      <c r="AB23" s="29" t="s">
        <v>1198</v>
      </c>
      <c r="AD23" s="29" t="s">
        <v>1198</v>
      </c>
      <c r="AF23" s="29" t="s">
        <v>1198</v>
      </c>
      <c r="AH23" s="29" t="s">
        <v>1198</v>
      </c>
      <c r="AJ23" s="29">
        <v>4.0507072371E-2</v>
      </c>
      <c r="AL23" s="29" t="s">
        <v>1198</v>
      </c>
      <c r="AN23" s="29" t="s">
        <v>1198</v>
      </c>
      <c r="AP23" s="29">
        <v>28.597041510600999</v>
      </c>
      <c r="AR23" s="29">
        <v>-25.930707510601</v>
      </c>
      <c r="AT23" s="29">
        <v>0.5</v>
      </c>
      <c r="AV23" s="29">
        <v>2.46635895</v>
      </c>
      <c r="AY23" s="46" t="s">
        <v>187</v>
      </c>
      <c r="AZ23" s="47">
        <v>0.4</v>
      </c>
    </row>
    <row r="24" spans="1:52" ht="15">
      <c r="A24" s="27" t="s">
        <v>78</v>
      </c>
      <c r="B24" s="27" t="s">
        <v>80</v>
      </c>
      <c r="C24" s="27" t="s">
        <v>79</v>
      </c>
      <c r="D24" s="29">
        <v>4.1453835280179998</v>
      </c>
      <c r="F24" s="29">
        <v>2.489312</v>
      </c>
      <c r="H24" s="29">
        <v>9.5291903661000002E-2</v>
      </c>
      <c r="J24" s="29">
        <v>0.361057394137</v>
      </c>
      <c r="L24" s="29" t="s">
        <v>1198</v>
      </c>
      <c r="N24" s="29" t="s">
        <v>1198</v>
      </c>
      <c r="P24" s="29">
        <v>6.4410473942999993E-2</v>
      </c>
      <c r="R24" s="29" t="s">
        <v>1198</v>
      </c>
      <c r="T24" s="29" t="s">
        <v>1198</v>
      </c>
      <c r="V24" s="29">
        <v>1.6560710000000001</v>
      </c>
      <c r="X24" s="29">
        <v>6.3395096339000007E-2</v>
      </c>
      <c r="Z24" s="29">
        <v>0.24020160586300002</v>
      </c>
      <c r="AB24" s="29" t="s">
        <v>1198</v>
      </c>
      <c r="AD24" s="29" t="s">
        <v>1198</v>
      </c>
      <c r="AF24" s="29" t="s">
        <v>1198</v>
      </c>
      <c r="AH24" s="29" t="s">
        <v>1198</v>
      </c>
      <c r="AJ24" s="29">
        <v>4.2850526057000002E-2</v>
      </c>
      <c r="AL24" s="29" t="s">
        <v>1198</v>
      </c>
      <c r="AN24" s="29" t="s">
        <v>1198</v>
      </c>
      <c r="AP24" s="29">
        <v>11.049976374444</v>
      </c>
      <c r="AR24" s="29">
        <v>-9.3939053744440013</v>
      </c>
      <c r="AT24" s="29">
        <v>0.5</v>
      </c>
      <c r="AV24" s="29">
        <v>1.5318656750000001</v>
      </c>
      <c r="AY24" s="46" t="s">
        <v>244</v>
      </c>
      <c r="AZ24" s="47">
        <v>0.4</v>
      </c>
    </row>
    <row r="25" spans="1:52" ht="15">
      <c r="A25" s="27" t="s">
        <v>81</v>
      </c>
      <c r="B25" s="27" t="s">
        <v>83</v>
      </c>
      <c r="C25" s="27" t="s">
        <v>82</v>
      </c>
      <c r="D25" s="29">
        <v>5.6495996379460003</v>
      </c>
      <c r="F25" s="29">
        <v>3.3925969999999999</v>
      </c>
      <c r="H25" s="29">
        <v>8.9747466205999993E-2</v>
      </c>
      <c r="J25" s="29">
        <v>0.405669308251</v>
      </c>
      <c r="L25" s="29" t="s">
        <v>1198</v>
      </c>
      <c r="N25" s="29" t="s">
        <v>1198</v>
      </c>
      <c r="P25" s="29">
        <v>3.0025113482000002E-2</v>
      </c>
      <c r="R25" s="29" t="s">
        <v>1198</v>
      </c>
      <c r="T25" s="29" t="s">
        <v>1198</v>
      </c>
      <c r="V25" s="29">
        <v>2.257002</v>
      </c>
      <c r="X25" s="29">
        <v>5.9706533794000004E-2</v>
      </c>
      <c r="Z25" s="29">
        <v>0.26988069174899998</v>
      </c>
      <c r="AB25" s="29" t="s">
        <v>1198</v>
      </c>
      <c r="AD25" s="29" t="s">
        <v>1198</v>
      </c>
      <c r="AF25" s="29" t="s">
        <v>1198</v>
      </c>
      <c r="AH25" s="29" t="s">
        <v>1198</v>
      </c>
      <c r="AJ25" s="29">
        <v>1.9974886517999998E-2</v>
      </c>
      <c r="AL25" s="29" t="s">
        <v>1198</v>
      </c>
      <c r="AN25" s="29" t="s">
        <v>1198</v>
      </c>
      <c r="AP25" s="29">
        <v>21.808922112108</v>
      </c>
      <c r="AR25" s="29">
        <v>-19.551920112108</v>
      </c>
      <c r="AT25" s="29">
        <v>0.5</v>
      </c>
      <c r="AV25" s="29">
        <v>2.0877268500000001</v>
      </c>
      <c r="AY25" s="46" t="s">
        <v>214</v>
      </c>
      <c r="AZ25" s="47">
        <v>0.4</v>
      </c>
    </row>
    <row r="26" spans="1:52" ht="15">
      <c r="A26" s="27" t="s">
        <v>84</v>
      </c>
      <c r="B26" s="27" t="s">
        <v>86</v>
      </c>
      <c r="C26" s="27" t="s">
        <v>85</v>
      </c>
      <c r="D26" s="29">
        <v>4.2173069855589995</v>
      </c>
      <c r="F26" s="29">
        <v>2.532502</v>
      </c>
      <c r="H26" s="29">
        <v>9.0088551495000002E-2</v>
      </c>
      <c r="J26" s="29">
        <v>0.231628137452</v>
      </c>
      <c r="L26" s="29" t="s">
        <v>1198</v>
      </c>
      <c r="N26" s="29" t="s">
        <v>1198</v>
      </c>
      <c r="P26" s="29">
        <v>3.4316302700000002E-2</v>
      </c>
      <c r="R26" s="29" t="s">
        <v>1198</v>
      </c>
      <c r="T26" s="29" t="s">
        <v>1198</v>
      </c>
      <c r="V26" s="29">
        <v>1.6848050000000001</v>
      </c>
      <c r="X26" s="29">
        <v>5.9933448505E-2</v>
      </c>
      <c r="Z26" s="29">
        <v>0.15409586254800001</v>
      </c>
      <c r="AB26" s="29" t="s">
        <v>1198</v>
      </c>
      <c r="AD26" s="29" t="s">
        <v>1198</v>
      </c>
      <c r="AF26" s="29" t="s">
        <v>1198</v>
      </c>
      <c r="AH26" s="29" t="s">
        <v>1198</v>
      </c>
      <c r="AJ26" s="29">
        <v>2.28296973E-2</v>
      </c>
      <c r="AL26" s="29" t="s">
        <v>1198</v>
      </c>
      <c r="AN26" s="29" t="s">
        <v>1198</v>
      </c>
      <c r="AP26" s="29">
        <v>16.265234666699001</v>
      </c>
      <c r="AR26" s="29">
        <v>-14.580429666699001</v>
      </c>
      <c r="AT26" s="29">
        <v>0.5</v>
      </c>
      <c r="AV26" s="29">
        <v>1.5584446249999999</v>
      </c>
      <c r="AY26" s="46" t="s">
        <v>304</v>
      </c>
      <c r="AZ26" s="47">
        <v>0.4</v>
      </c>
    </row>
    <row r="27" spans="1:52" ht="15">
      <c r="A27" s="27" t="s">
        <v>87</v>
      </c>
      <c r="B27" s="27" t="s">
        <v>89</v>
      </c>
      <c r="C27" s="27" t="s">
        <v>88</v>
      </c>
      <c r="D27" s="29">
        <v>5.4775469790829998</v>
      </c>
      <c r="F27" s="29">
        <v>3.2892790000000001</v>
      </c>
      <c r="H27" s="29">
        <v>8.4018674553000008E-2</v>
      </c>
      <c r="J27" s="29">
        <v>0.42405848925400003</v>
      </c>
      <c r="L27" s="29" t="s">
        <v>1198</v>
      </c>
      <c r="N27" s="29" t="s">
        <v>1198</v>
      </c>
      <c r="P27" s="29">
        <v>5.1871386051000001E-2</v>
      </c>
      <c r="R27" s="29" t="s">
        <v>1198</v>
      </c>
      <c r="T27" s="29" t="s">
        <v>1198</v>
      </c>
      <c r="V27" s="29">
        <v>2.1882679999999999</v>
      </c>
      <c r="X27" s="29">
        <v>5.5895325447000002E-2</v>
      </c>
      <c r="Z27" s="29">
        <v>0.28211451074599997</v>
      </c>
      <c r="AB27" s="29" t="s">
        <v>1198</v>
      </c>
      <c r="AD27" s="29" t="s">
        <v>1198</v>
      </c>
      <c r="AF27" s="29" t="s">
        <v>1198</v>
      </c>
      <c r="AH27" s="29" t="s">
        <v>1198</v>
      </c>
      <c r="AJ27" s="29">
        <v>3.4508613948999997E-2</v>
      </c>
      <c r="AL27" s="29" t="s">
        <v>1198</v>
      </c>
      <c r="AN27" s="29" t="s">
        <v>1198</v>
      </c>
      <c r="AP27" s="29">
        <v>5.5489975612740006</v>
      </c>
      <c r="AR27" s="29">
        <v>-3.3607295612739998</v>
      </c>
      <c r="AT27" s="29">
        <v>0.5</v>
      </c>
      <c r="AV27" s="29">
        <v>2.0241479</v>
      </c>
      <c r="AY27" s="46" t="s">
        <v>955</v>
      </c>
      <c r="AZ27" s="47">
        <v>0.49</v>
      </c>
    </row>
    <row r="28" spans="1:52" ht="15">
      <c r="A28" s="27" t="s">
        <v>90</v>
      </c>
      <c r="B28" s="27" t="s">
        <v>92</v>
      </c>
      <c r="C28" s="27" t="s">
        <v>91</v>
      </c>
      <c r="D28" s="29">
        <v>3.022142827573</v>
      </c>
      <c r="F28" s="29">
        <v>1.8148040000000001</v>
      </c>
      <c r="H28" s="29">
        <v>8.6546188605999996E-2</v>
      </c>
      <c r="J28" s="29">
        <v>0.229869866807</v>
      </c>
      <c r="L28" s="29" t="s">
        <v>1198</v>
      </c>
      <c r="N28" s="29" t="s">
        <v>1198</v>
      </c>
      <c r="P28" s="29">
        <v>0.107044934083</v>
      </c>
      <c r="R28" s="29" t="s">
        <v>1198</v>
      </c>
      <c r="T28" s="29" t="s">
        <v>1198</v>
      </c>
      <c r="V28" s="29">
        <v>1.2073389999999999</v>
      </c>
      <c r="X28" s="29">
        <v>5.7576811393999998E-2</v>
      </c>
      <c r="Z28" s="29">
        <v>0.152926133193</v>
      </c>
      <c r="AB28" s="29" t="s">
        <v>1198</v>
      </c>
      <c r="AD28" s="29" t="s">
        <v>1198</v>
      </c>
      <c r="AF28" s="29" t="s">
        <v>1198</v>
      </c>
      <c r="AH28" s="29" t="s">
        <v>1198</v>
      </c>
      <c r="AJ28" s="29">
        <v>7.1214065916999997E-2</v>
      </c>
      <c r="AL28" s="29" t="s">
        <v>1198</v>
      </c>
      <c r="AN28" s="29" t="s">
        <v>1198</v>
      </c>
      <c r="AP28" s="29">
        <v>11.377682348285001</v>
      </c>
      <c r="AR28" s="29">
        <v>-10.170343348285002</v>
      </c>
      <c r="AT28" s="29">
        <v>0.5</v>
      </c>
      <c r="AV28" s="29">
        <v>1.116788575</v>
      </c>
      <c r="AY28" s="46" t="s">
        <v>1003</v>
      </c>
      <c r="AZ28" s="47">
        <v>0.09</v>
      </c>
    </row>
    <row r="29" spans="1:52" ht="15">
      <c r="A29" s="27" t="s">
        <v>93</v>
      </c>
      <c r="B29" s="27" t="s">
        <v>95</v>
      </c>
      <c r="C29" s="27" t="s">
        <v>94</v>
      </c>
      <c r="D29" s="29">
        <v>7.3207096691520004</v>
      </c>
      <c r="F29" s="29">
        <v>4.3961030000000001</v>
      </c>
      <c r="H29" s="29">
        <v>0.12423010803499999</v>
      </c>
      <c r="J29" s="29">
        <v>0.67640335450599998</v>
      </c>
      <c r="L29" s="29" t="s">
        <v>1198</v>
      </c>
      <c r="N29" s="29" t="s">
        <v>1198</v>
      </c>
      <c r="P29" s="29">
        <v>6.0230978146000001E-2</v>
      </c>
      <c r="R29" s="29" t="s">
        <v>1198</v>
      </c>
      <c r="T29" s="29" t="s">
        <v>1198</v>
      </c>
      <c r="V29" s="29">
        <v>2.924607</v>
      </c>
      <c r="X29" s="29">
        <v>8.2646891964999997E-2</v>
      </c>
      <c r="Z29" s="29">
        <v>0.44999264549399998</v>
      </c>
      <c r="AB29" s="29" t="s">
        <v>1198</v>
      </c>
      <c r="AD29" s="29" t="s">
        <v>1198</v>
      </c>
      <c r="AF29" s="29" t="s">
        <v>1198</v>
      </c>
      <c r="AH29" s="29" t="s">
        <v>1198</v>
      </c>
      <c r="AJ29" s="29">
        <v>4.0070021854E-2</v>
      </c>
      <c r="AL29" s="29" t="s">
        <v>1198</v>
      </c>
      <c r="AN29" s="29" t="s">
        <v>1198</v>
      </c>
      <c r="AP29" s="29">
        <v>12.321158675705998</v>
      </c>
      <c r="AR29" s="29">
        <v>-9.3965516757059984</v>
      </c>
      <c r="AT29" s="29">
        <v>0.5</v>
      </c>
      <c r="AV29" s="29">
        <v>2.7052614749999999</v>
      </c>
      <c r="AY29" s="46" t="s">
        <v>322</v>
      </c>
      <c r="AZ29" s="47">
        <v>0.4</v>
      </c>
    </row>
    <row r="30" spans="1:52" ht="15">
      <c r="A30" s="27" t="s">
        <v>96</v>
      </c>
      <c r="B30" s="27" t="s">
        <v>98</v>
      </c>
      <c r="C30" s="27" t="s">
        <v>97</v>
      </c>
      <c r="D30" s="29">
        <v>8.7411336857229998</v>
      </c>
      <c r="F30" s="29">
        <v>5.2490709999999998</v>
      </c>
      <c r="H30" s="29">
        <v>0.17081106909000002</v>
      </c>
      <c r="J30" s="29">
        <v>0.79841160414299994</v>
      </c>
      <c r="L30" s="29" t="s">
        <v>1198</v>
      </c>
      <c r="N30" s="29" t="s">
        <v>1198</v>
      </c>
      <c r="P30" s="29">
        <v>4.6855390592999993E-2</v>
      </c>
      <c r="R30" s="29" t="s">
        <v>1198</v>
      </c>
      <c r="T30" s="29" t="s">
        <v>1198</v>
      </c>
      <c r="V30" s="29">
        <v>3.4920629999999999</v>
      </c>
      <c r="X30" s="29">
        <v>0.11363593091</v>
      </c>
      <c r="Z30" s="29">
        <v>0.53116139585700006</v>
      </c>
      <c r="AB30" s="29" t="s">
        <v>1198</v>
      </c>
      <c r="AD30" s="29" t="s">
        <v>1198</v>
      </c>
      <c r="AF30" s="29" t="s">
        <v>1198</v>
      </c>
      <c r="AH30" s="29" t="s">
        <v>1198</v>
      </c>
      <c r="AJ30" s="29">
        <v>3.1171609406999999E-2</v>
      </c>
      <c r="AL30" s="29" t="s">
        <v>1198</v>
      </c>
      <c r="AN30" s="29" t="s">
        <v>1198</v>
      </c>
      <c r="AP30" s="29">
        <v>24.857300303465003</v>
      </c>
      <c r="AR30" s="29">
        <v>-21.365237303465001</v>
      </c>
      <c r="AT30" s="29">
        <v>0.5</v>
      </c>
      <c r="AV30" s="29">
        <v>3.230158275</v>
      </c>
      <c r="AY30" s="46" t="s">
        <v>340</v>
      </c>
      <c r="AZ30" s="47">
        <v>0.4</v>
      </c>
    </row>
    <row r="31" spans="1:52" ht="15">
      <c r="A31" s="27" t="s">
        <v>99</v>
      </c>
      <c r="B31" s="27" t="s">
        <v>101</v>
      </c>
      <c r="C31" s="27" t="s">
        <v>100</v>
      </c>
      <c r="D31" s="29">
        <v>5.2064075489519999</v>
      </c>
      <c r="F31" s="29">
        <v>3.1264599999999998</v>
      </c>
      <c r="H31" s="29">
        <v>8.7520803790000004E-2</v>
      </c>
      <c r="J31" s="29">
        <v>0.35556520037899997</v>
      </c>
      <c r="L31" s="29" t="s">
        <v>1198</v>
      </c>
      <c r="N31" s="29" t="s">
        <v>1198</v>
      </c>
      <c r="P31" s="29">
        <v>5.9395078987E-2</v>
      </c>
      <c r="R31" s="29" t="s">
        <v>1198</v>
      </c>
      <c r="T31" s="29" t="s">
        <v>1198</v>
      </c>
      <c r="V31" s="29">
        <v>2.0799479999999999</v>
      </c>
      <c r="X31" s="29">
        <v>5.8225196210000003E-2</v>
      </c>
      <c r="Z31" s="29">
        <v>0.236547799621</v>
      </c>
      <c r="AB31" s="29" t="s">
        <v>1198</v>
      </c>
      <c r="AD31" s="29" t="s">
        <v>1198</v>
      </c>
      <c r="AF31" s="29" t="s">
        <v>1198</v>
      </c>
      <c r="AH31" s="29" t="s">
        <v>1198</v>
      </c>
      <c r="AJ31" s="29">
        <v>3.9513921012999997E-2</v>
      </c>
      <c r="AL31" s="29" t="s">
        <v>1198</v>
      </c>
      <c r="AN31" s="29" t="s">
        <v>1198</v>
      </c>
      <c r="AP31" s="29">
        <v>16.689111225710999</v>
      </c>
      <c r="AR31" s="29">
        <v>-14.609163225710999</v>
      </c>
      <c r="AT31" s="29">
        <v>0.5</v>
      </c>
      <c r="AV31" s="29">
        <v>1.9239518999999998</v>
      </c>
      <c r="AY31" s="46" t="s">
        <v>370</v>
      </c>
      <c r="AZ31" s="47">
        <v>0.4</v>
      </c>
    </row>
    <row r="32" spans="1:52" ht="15">
      <c r="A32" s="27" t="s">
        <v>102</v>
      </c>
      <c r="B32" s="27" t="s">
        <v>104</v>
      </c>
      <c r="C32" s="27" t="s">
        <v>103</v>
      </c>
      <c r="D32" s="29">
        <v>5.2071617594469997</v>
      </c>
      <c r="F32" s="29">
        <v>3.1269119999999999</v>
      </c>
      <c r="H32" s="29">
        <v>8.8649748057000002E-2</v>
      </c>
      <c r="J32" s="29">
        <v>0.322896075404</v>
      </c>
      <c r="L32" s="29" t="s">
        <v>1198</v>
      </c>
      <c r="N32" s="29" t="s">
        <v>1198</v>
      </c>
      <c r="P32" s="29">
        <v>5.2707285210000003E-2</v>
      </c>
      <c r="R32" s="29" t="s">
        <v>1198</v>
      </c>
      <c r="T32" s="29" t="s">
        <v>1198</v>
      </c>
      <c r="V32" s="29">
        <v>2.0802489999999998</v>
      </c>
      <c r="X32" s="29">
        <v>5.8976251943000005E-2</v>
      </c>
      <c r="Z32" s="29">
        <v>0.21481392459599999</v>
      </c>
      <c r="AB32" s="29" t="s">
        <v>1198</v>
      </c>
      <c r="AD32" s="29" t="s">
        <v>1198</v>
      </c>
      <c r="AF32" s="29" t="s">
        <v>1198</v>
      </c>
      <c r="AH32" s="29" t="s">
        <v>1198</v>
      </c>
      <c r="AJ32" s="29">
        <v>3.506471479E-2</v>
      </c>
      <c r="AL32" s="29" t="s">
        <v>1198</v>
      </c>
      <c r="AN32" s="29" t="s">
        <v>1198</v>
      </c>
      <c r="AP32" s="29">
        <v>17.790124784008999</v>
      </c>
      <c r="AR32" s="29">
        <v>-15.709875784009</v>
      </c>
      <c r="AT32" s="29">
        <v>0.5</v>
      </c>
      <c r="AV32" s="29">
        <v>1.9242303249999999</v>
      </c>
      <c r="AY32" s="46" t="s">
        <v>442</v>
      </c>
      <c r="AZ32" s="47">
        <v>0.4</v>
      </c>
    </row>
    <row r="33" spans="1:52" ht="15">
      <c r="A33" s="27" t="s">
        <v>105</v>
      </c>
      <c r="B33" s="27" t="s">
        <v>107</v>
      </c>
      <c r="C33" s="27" t="s">
        <v>106</v>
      </c>
      <c r="D33" s="29">
        <v>4.8764504957800003</v>
      </c>
      <c r="F33" s="29">
        <v>2.9283199999999998</v>
      </c>
      <c r="H33" s="29">
        <v>0.103997985566</v>
      </c>
      <c r="J33" s="29">
        <v>0.376459076349</v>
      </c>
      <c r="L33" s="29" t="s">
        <v>1198</v>
      </c>
      <c r="N33" s="29" t="s">
        <v>1198</v>
      </c>
      <c r="P33" s="29">
        <v>0.13761710513199998</v>
      </c>
      <c r="R33" s="29" t="s">
        <v>1198</v>
      </c>
      <c r="T33" s="29" t="s">
        <v>1198</v>
      </c>
      <c r="V33" s="29">
        <v>1.9481310000000001</v>
      </c>
      <c r="X33" s="29">
        <v>6.9187014433999994E-2</v>
      </c>
      <c r="Z33" s="29">
        <v>0.25044792365099999</v>
      </c>
      <c r="AB33" s="29" t="s">
        <v>1198</v>
      </c>
      <c r="AD33" s="29" t="s">
        <v>1198</v>
      </c>
      <c r="AF33" s="29" t="s">
        <v>1198</v>
      </c>
      <c r="AH33" s="29" t="s">
        <v>1198</v>
      </c>
      <c r="AJ33" s="29">
        <v>9.1552894868000001E-2</v>
      </c>
      <c r="AL33" s="29" t="s">
        <v>1198</v>
      </c>
      <c r="AN33" s="29" t="s">
        <v>1198</v>
      </c>
      <c r="AP33" s="29">
        <v>19.656095619571001</v>
      </c>
      <c r="AR33" s="29">
        <v>-17.707964619571001</v>
      </c>
      <c r="AT33" s="29">
        <v>0.5</v>
      </c>
      <c r="AV33" s="29">
        <v>1.8020211750000001</v>
      </c>
      <c r="AY33" s="46" t="s">
        <v>952</v>
      </c>
      <c r="AZ33" s="47">
        <v>0.4</v>
      </c>
    </row>
    <row r="34" spans="1:52" ht="15">
      <c r="A34" s="27" t="s">
        <v>108</v>
      </c>
      <c r="B34" s="27" t="s">
        <v>110</v>
      </c>
      <c r="C34" s="27" t="s">
        <v>109</v>
      </c>
      <c r="D34" s="29">
        <v>3.8183692504980002</v>
      </c>
      <c r="F34" s="29">
        <v>2.2929390000000001</v>
      </c>
      <c r="H34" s="29">
        <v>0.10581390442999999</v>
      </c>
      <c r="J34" s="29">
        <v>0.36150777084000002</v>
      </c>
      <c r="L34" s="29" t="s">
        <v>1198</v>
      </c>
      <c r="N34" s="29" t="s">
        <v>1198</v>
      </c>
      <c r="P34" s="29">
        <v>6.7754671082999998E-2</v>
      </c>
      <c r="R34" s="29" t="s">
        <v>1198</v>
      </c>
      <c r="T34" s="29" t="s">
        <v>1198</v>
      </c>
      <c r="V34" s="29">
        <v>1.5254300000000001</v>
      </c>
      <c r="X34" s="29">
        <v>7.039509557000001E-2</v>
      </c>
      <c r="Z34" s="29">
        <v>0.24050122916</v>
      </c>
      <c r="AB34" s="29" t="s">
        <v>1198</v>
      </c>
      <c r="AD34" s="29" t="s">
        <v>1198</v>
      </c>
      <c r="AF34" s="29" t="s">
        <v>1198</v>
      </c>
      <c r="AH34" s="29" t="s">
        <v>1198</v>
      </c>
      <c r="AJ34" s="29">
        <v>4.5075328917000002E-2</v>
      </c>
      <c r="AL34" s="29" t="s">
        <v>1198</v>
      </c>
      <c r="AN34" s="29" t="s">
        <v>1198</v>
      </c>
      <c r="AP34" s="29">
        <v>10.364951818284</v>
      </c>
      <c r="AR34" s="29">
        <v>-8.8395218182840001</v>
      </c>
      <c r="AT34" s="29">
        <v>0.5</v>
      </c>
      <c r="AV34" s="29">
        <v>1.4110227500000001</v>
      </c>
      <c r="AY34" s="46" t="s">
        <v>961</v>
      </c>
      <c r="AZ34" s="47">
        <v>0.49</v>
      </c>
    </row>
    <row r="35" spans="1:52" ht="15">
      <c r="A35" s="27" t="s">
        <v>111</v>
      </c>
      <c r="B35" s="27" t="s">
        <v>113</v>
      </c>
      <c r="C35" s="27" t="s">
        <v>112</v>
      </c>
      <c r="D35" s="29">
        <v>4.8247084895189998</v>
      </c>
      <c r="F35" s="29">
        <v>2.8972479999999998</v>
      </c>
      <c r="H35" s="29">
        <v>8.6576213720000003E-2</v>
      </c>
      <c r="J35" s="29">
        <v>0.48418678151200001</v>
      </c>
      <c r="L35" s="29" t="s">
        <v>1198</v>
      </c>
      <c r="N35" s="29" t="s">
        <v>1198</v>
      </c>
      <c r="P35" s="29">
        <v>5.9395078987E-2</v>
      </c>
      <c r="R35" s="29" t="s">
        <v>1198</v>
      </c>
      <c r="T35" s="29" t="s">
        <v>1198</v>
      </c>
      <c r="V35" s="29">
        <v>1.92746</v>
      </c>
      <c r="X35" s="29">
        <v>5.7596786279999999E-2</v>
      </c>
      <c r="Z35" s="29">
        <v>0.32211621848799998</v>
      </c>
      <c r="AB35" s="29" t="s">
        <v>1198</v>
      </c>
      <c r="AD35" s="29" t="s">
        <v>1198</v>
      </c>
      <c r="AF35" s="29" t="s">
        <v>1198</v>
      </c>
      <c r="AH35" s="29" t="s">
        <v>1198</v>
      </c>
      <c r="AJ35" s="29">
        <v>3.9513921012999997E-2</v>
      </c>
      <c r="AL35" s="29" t="s">
        <v>1198</v>
      </c>
      <c r="AN35" s="29" t="s">
        <v>1198</v>
      </c>
      <c r="AP35" s="29">
        <v>13.859664649087001</v>
      </c>
      <c r="AR35" s="29">
        <v>-11.932204649087002</v>
      </c>
      <c r="AT35" s="29">
        <v>0.5</v>
      </c>
      <c r="AV35" s="29">
        <v>1.7829005</v>
      </c>
      <c r="AY35" s="46" t="s">
        <v>964</v>
      </c>
      <c r="AZ35" s="47">
        <v>0.49</v>
      </c>
    </row>
    <row r="36" spans="1:52" ht="15">
      <c r="A36" s="27" t="s">
        <v>114</v>
      </c>
      <c r="B36" s="27" t="s">
        <v>116</v>
      </c>
      <c r="C36" s="27" t="s">
        <v>115</v>
      </c>
      <c r="D36" s="29">
        <v>5.718614790947</v>
      </c>
      <c r="F36" s="29">
        <v>3.4340410000000001</v>
      </c>
      <c r="H36" s="29">
        <v>8.0284751441000002E-2</v>
      </c>
      <c r="J36" s="29">
        <v>0.41307410173800002</v>
      </c>
      <c r="L36" s="29" t="s">
        <v>1198</v>
      </c>
      <c r="N36" s="29" t="s">
        <v>1198</v>
      </c>
      <c r="P36" s="29">
        <v>9.7012943165999996E-2</v>
      </c>
      <c r="R36" s="29" t="s">
        <v>1198</v>
      </c>
      <c r="T36" s="29" t="s">
        <v>1198</v>
      </c>
      <c r="V36" s="29">
        <v>2.2845740000000001</v>
      </c>
      <c r="X36" s="29">
        <v>5.3411248559000001E-2</v>
      </c>
      <c r="Z36" s="29">
        <v>0.274806898262</v>
      </c>
      <c r="AB36" s="29" t="s">
        <v>1198</v>
      </c>
      <c r="AD36" s="29" t="s">
        <v>1198</v>
      </c>
      <c r="AF36" s="29" t="s">
        <v>1198</v>
      </c>
      <c r="AH36" s="29" t="s">
        <v>1198</v>
      </c>
      <c r="AJ36" s="29">
        <v>6.4540056834000006E-2</v>
      </c>
      <c r="AL36" s="29" t="s">
        <v>1198</v>
      </c>
      <c r="AN36" s="29" t="s">
        <v>1198</v>
      </c>
      <c r="AP36" s="29">
        <v>15.447516078567</v>
      </c>
      <c r="AR36" s="29">
        <v>-13.162942078566999</v>
      </c>
      <c r="AT36" s="29">
        <v>0.5</v>
      </c>
      <c r="AV36" s="29">
        <v>2.1132309500000002</v>
      </c>
      <c r="AY36" s="46" t="s">
        <v>1042</v>
      </c>
      <c r="AZ36" s="47">
        <v>0.49</v>
      </c>
    </row>
    <row r="37" spans="1:52" ht="15">
      <c r="A37" s="27" t="s">
        <v>117</v>
      </c>
      <c r="B37" s="27" t="s">
        <v>119</v>
      </c>
      <c r="C37" s="27" t="s">
        <v>118</v>
      </c>
      <c r="D37" s="29">
        <v>5.7996998539979998</v>
      </c>
      <c r="F37" s="29">
        <v>3.4827330000000001</v>
      </c>
      <c r="H37" s="29">
        <v>7.8591335040999993E-2</v>
      </c>
      <c r="J37" s="29">
        <v>0.38702491378300002</v>
      </c>
      <c r="L37" s="29" t="s">
        <v>1198</v>
      </c>
      <c r="N37" s="29" t="s">
        <v>1198</v>
      </c>
      <c r="P37" s="29">
        <v>5.2707285210000003E-2</v>
      </c>
      <c r="R37" s="29" t="s">
        <v>1198</v>
      </c>
      <c r="T37" s="29" t="s">
        <v>1198</v>
      </c>
      <c r="V37" s="29">
        <v>2.316967</v>
      </c>
      <c r="X37" s="29">
        <v>5.2284664958999999E-2</v>
      </c>
      <c r="Z37" s="29">
        <v>0.257477086217</v>
      </c>
      <c r="AB37" s="29" t="s">
        <v>1198</v>
      </c>
      <c r="AD37" s="29" t="s">
        <v>1198</v>
      </c>
      <c r="AF37" s="29" t="s">
        <v>1198</v>
      </c>
      <c r="AH37" s="29" t="s">
        <v>1198</v>
      </c>
      <c r="AJ37" s="29">
        <v>3.506471479E-2</v>
      </c>
      <c r="AL37" s="29" t="s">
        <v>1198</v>
      </c>
      <c r="AN37" s="29" t="s">
        <v>1198</v>
      </c>
      <c r="AP37" s="29">
        <v>15.248162941227001</v>
      </c>
      <c r="AR37" s="29">
        <v>-12.931195941227001</v>
      </c>
      <c r="AT37" s="29">
        <v>0.5</v>
      </c>
      <c r="AV37" s="29">
        <v>2.143194475</v>
      </c>
      <c r="AY37" s="46" t="s">
        <v>1045</v>
      </c>
      <c r="AZ37" s="47">
        <v>0.49</v>
      </c>
    </row>
    <row r="38" spans="1:52" ht="15">
      <c r="A38" s="27" t="s">
        <v>120</v>
      </c>
      <c r="B38" s="27" t="s">
        <v>122</v>
      </c>
      <c r="C38" s="27" t="s">
        <v>121</v>
      </c>
      <c r="D38" s="29">
        <v>6.2172672342990003</v>
      </c>
      <c r="F38" s="29">
        <v>3.7334830000000001</v>
      </c>
      <c r="H38" s="29">
        <v>0.10414871163600001</v>
      </c>
      <c r="J38" s="29">
        <v>0.63093032013799999</v>
      </c>
      <c r="L38" s="29" t="s">
        <v>1198</v>
      </c>
      <c r="N38" s="29" t="s">
        <v>1198</v>
      </c>
      <c r="P38" s="29">
        <v>6.5246373102000002E-2</v>
      </c>
      <c r="R38" s="29" t="s">
        <v>1198</v>
      </c>
      <c r="T38" s="29" t="s">
        <v>1198</v>
      </c>
      <c r="V38" s="29">
        <v>2.483784</v>
      </c>
      <c r="X38" s="29">
        <v>6.9287288364000013E-2</v>
      </c>
      <c r="Z38" s="29">
        <v>0.41974067986199998</v>
      </c>
      <c r="AB38" s="29" t="s">
        <v>1198</v>
      </c>
      <c r="AD38" s="29" t="s">
        <v>1198</v>
      </c>
      <c r="AF38" s="29" t="s">
        <v>1198</v>
      </c>
      <c r="AH38" s="29" t="s">
        <v>1198</v>
      </c>
      <c r="AJ38" s="29">
        <v>4.3406626898000004E-2</v>
      </c>
      <c r="AL38" s="29" t="s">
        <v>1198</v>
      </c>
      <c r="AN38" s="29" t="s">
        <v>1198</v>
      </c>
      <c r="AP38" s="29">
        <v>11.065486427643</v>
      </c>
      <c r="AR38" s="29">
        <v>-8.5817024276430001</v>
      </c>
      <c r="AT38" s="29">
        <v>0.5</v>
      </c>
      <c r="AV38" s="29">
        <v>2.2975002</v>
      </c>
      <c r="AY38" s="46" t="s">
        <v>826</v>
      </c>
      <c r="AZ38" s="47">
        <v>0.49</v>
      </c>
    </row>
    <row r="39" spans="1:52" ht="15">
      <c r="A39" s="27" t="s">
        <v>123</v>
      </c>
      <c r="B39" s="27" t="s">
        <v>125</v>
      </c>
      <c r="C39" s="27" t="s">
        <v>124</v>
      </c>
      <c r="D39" s="29">
        <v>5.1477727169370002</v>
      </c>
      <c r="F39" s="29">
        <v>3.0912489999999999</v>
      </c>
      <c r="H39" s="29">
        <v>6.2990286074999999E-2</v>
      </c>
      <c r="J39" s="29">
        <v>0.32108255855000001</v>
      </c>
      <c r="L39" s="29" t="s">
        <v>1198</v>
      </c>
      <c r="N39" s="29" t="s">
        <v>1198</v>
      </c>
      <c r="P39" s="29">
        <v>3.8495798497000001E-2</v>
      </c>
      <c r="R39" s="29" t="s">
        <v>1198</v>
      </c>
      <c r="T39" s="29" t="s">
        <v>1198</v>
      </c>
      <c r="V39" s="29">
        <v>2.056524</v>
      </c>
      <c r="X39" s="29">
        <v>4.1905713924999997E-2</v>
      </c>
      <c r="Z39" s="29">
        <v>0.21360744145000002</v>
      </c>
      <c r="AB39" s="29" t="s">
        <v>1198</v>
      </c>
      <c r="AD39" s="29" t="s">
        <v>1198</v>
      </c>
      <c r="AF39" s="29" t="s">
        <v>1198</v>
      </c>
      <c r="AH39" s="29" t="s">
        <v>1198</v>
      </c>
      <c r="AJ39" s="29">
        <v>2.5610201503000002E-2</v>
      </c>
      <c r="AL39" s="29" t="s">
        <v>1198</v>
      </c>
      <c r="AN39" s="29" t="s">
        <v>1198</v>
      </c>
      <c r="AP39" s="29">
        <v>15.281143892651999</v>
      </c>
      <c r="AR39" s="29">
        <v>-13.224619892651999</v>
      </c>
      <c r="AT39" s="29">
        <v>0.5</v>
      </c>
      <c r="AV39" s="29">
        <v>1.9022847000000001</v>
      </c>
      <c r="AY39" s="46" t="s">
        <v>829</v>
      </c>
      <c r="AZ39" s="47">
        <v>0.49</v>
      </c>
    </row>
    <row r="40" spans="1:52" ht="15">
      <c r="A40" s="27" t="s">
        <v>126</v>
      </c>
      <c r="B40" s="27" t="s">
        <v>128</v>
      </c>
      <c r="C40" s="27" t="s">
        <v>127</v>
      </c>
      <c r="D40" s="29">
        <v>6.597588025706</v>
      </c>
      <c r="F40" s="29">
        <v>3.9618669999999998</v>
      </c>
      <c r="H40" s="29">
        <v>0.14976346453999997</v>
      </c>
      <c r="J40" s="29">
        <v>0.62635449284299993</v>
      </c>
      <c r="L40" s="29" t="s">
        <v>1198</v>
      </c>
      <c r="N40" s="29" t="s">
        <v>1198</v>
      </c>
      <c r="P40" s="29">
        <v>3.0025113482000002E-2</v>
      </c>
      <c r="R40" s="29" t="s">
        <v>1198</v>
      </c>
      <c r="T40" s="29" t="s">
        <v>1198</v>
      </c>
      <c r="V40" s="29">
        <v>2.6357210000000002</v>
      </c>
      <c r="X40" s="29">
        <v>9.9633535460000006E-2</v>
      </c>
      <c r="Z40" s="29">
        <v>0.41669650715700002</v>
      </c>
      <c r="AB40" s="29" t="s">
        <v>1198</v>
      </c>
      <c r="AD40" s="29" t="s">
        <v>1198</v>
      </c>
      <c r="AF40" s="29" t="s">
        <v>1198</v>
      </c>
      <c r="AH40" s="29" t="s">
        <v>1198</v>
      </c>
      <c r="AJ40" s="29">
        <v>1.9974886517999998E-2</v>
      </c>
      <c r="AL40" s="29" t="s">
        <v>1198</v>
      </c>
      <c r="AN40" s="29" t="s">
        <v>1198</v>
      </c>
      <c r="AP40" s="29">
        <v>23.720388291703998</v>
      </c>
      <c r="AR40" s="29">
        <v>-21.084667291703997</v>
      </c>
      <c r="AT40" s="29">
        <v>0.5</v>
      </c>
      <c r="AV40" s="29">
        <v>2.4380419249999998</v>
      </c>
      <c r="AY40" s="46" t="s">
        <v>832</v>
      </c>
      <c r="AZ40" s="47">
        <v>0.49</v>
      </c>
    </row>
    <row r="41" spans="1:52" ht="15">
      <c r="A41" s="27" t="s">
        <v>129</v>
      </c>
      <c r="B41" s="27" t="s">
        <v>131</v>
      </c>
      <c r="C41" s="27" t="s">
        <v>130</v>
      </c>
      <c r="D41" s="29">
        <v>5.9489723456420007</v>
      </c>
      <c r="F41" s="29">
        <v>3.572371</v>
      </c>
      <c r="H41" s="29">
        <v>0.13885293880300001</v>
      </c>
      <c r="J41" s="29">
        <v>0.55585312437900003</v>
      </c>
      <c r="L41" s="29" t="s">
        <v>1198</v>
      </c>
      <c r="N41" s="29" t="s">
        <v>1198</v>
      </c>
      <c r="P41" s="29">
        <v>3.0025113482000002E-2</v>
      </c>
      <c r="R41" s="29" t="s">
        <v>1198</v>
      </c>
      <c r="T41" s="29" t="s">
        <v>1198</v>
      </c>
      <c r="V41" s="29">
        <v>2.376601</v>
      </c>
      <c r="X41" s="29">
        <v>9.2375061197000008E-2</v>
      </c>
      <c r="Z41" s="29">
        <v>0.36979387562100002</v>
      </c>
      <c r="AB41" s="29" t="s">
        <v>1198</v>
      </c>
      <c r="AD41" s="29" t="s">
        <v>1198</v>
      </c>
      <c r="AF41" s="29" t="s">
        <v>1198</v>
      </c>
      <c r="AH41" s="29" t="s">
        <v>1198</v>
      </c>
      <c r="AJ41" s="29">
        <v>1.9974886517999998E-2</v>
      </c>
      <c r="AL41" s="29" t="s">
        <v>1198</v>
      </c>
      <c r="AN41" s="29" t="s">
        <v>1198</v>
      </c>
      <c r="AP41" s="29">
        <v>17.244597312143</v>
      </c>
      <c r="AR41" s="29">
        <v>-14.867996312142999</v>
      </c>
      <c r="AT41" s="29">
        <v>0.5</v>
      </c>
      <c r="AV41" s="29">
        <v>2.198355925</v>
      </c>
      <c r="AY41" s="46" t="s">
        <v>835</v>
      </c>
      <c r="AZ41" s="47">
        <v>0.49</v>
      </c>
    </row>
    <row r="42" spans="1:52" ht="15">
      <c r="A42" s="27" t="s">
        <v>132</v>
      </c>
      <c r="B42" s="27" t="s">
        <v>134</v>
      </c>
      <c r="C42" s="27" t="s">
        <v>133</v>
      </c>
      <c r="D42" s="29">
        <v>5.9538960359609998</v>
      </c>
      <c r="F42" s="29">
        <v>3.5753279999999998</v>
      </c>
      <c r="H42" s="29">
        <v>9.886909568100001E-2</v>
      </c>
      <c r="J42" s="29">
        <v>0.461706378546</v>
      </c>
      <c r="L42" s="29" t="s">
        <v>1198</v>
      </c>
      <c r="N42" s="29" t="s">
        <v>1198</v>
      </c>
      <c r="P42" s="29">
        <v>4.2675894796000001E-2</v>
      </c>
      <c r="R42" s="29" t="s">
        <v>1198</v>
      </c>
      <c r="T42" s="29" t="s">
        <v>1198</v>
      </c>
      <c r="V42" s="29">
        <v>2.378568</v>
      </c>
      <c r="X42" s="29">
        <v>6.5774904318999988E-2</v>
      </c>
      <c r="Z42" s="29">
        <v>0.30716062145400003</v>
      </c>
      <c r="AB42" s="29" t="s">
        <v>1198</v>
      </c>
      <c r="AD42" s="29" t="s">
        <v>1198</v>
      </c>
      <c r="AF42" s="29" t="s">
        <v>1198</v>
      </c>
      <c r="AH42" s="29" t="s">
        <v>1198</v>
      </c>
      <c r="AJ42" s="29">
        <v>2.8391105204000001E-2</v>
      </c>
      <c r="AL42" s="29" t="s">
        <v>1198</v>
      </c>
      <c r="AN42" s="29" t="s">
        <v>1198</v>
      </c>
      <c r="AP42" s="29">
        <v>16.903964910048</v>
      </c>
      <c r="AR42" s="29">
        <v>-14.525396910048</v>
      </c>
      <c r="AT42" s="29">
        <v>0.5</v>
      </c>
      <c r="AV42" s="29">
        <v>2.2001754</v>
      </c>
      <c r="AY42" s="46" t="s">
        <v>1027</v>
      </c>
      <c r="AZ42" s="47">
        <v>0.5</v>
      </c>
    </row>
    <row r="43" spans="1:52" ht="15">
      <c r="A43" s="27" t="s">
        <v>135</v>
      </c>
      <c r="B43" s="27" t="s">
        <v>137</v>
      </c>
      <c r="C43" s="27" t="s">
        <v>136</v>
      </c>
      <c r="D43" s="29">
        <v>5.9608557681349996</v>
      </c>
      <c r="F43" s="29">
        <v>3.579507</v>
      </c>
      <c r="H43" s="29">
        <v>0.148398522881</v>
      </c>
      <c r="J43" s="29">
        <v>0.63958295734100001</v>
      </c>
      <c r="L43" s="29" t="s">
        <v>1198</v>
      </c>
      <c r="N43" s="29" t="s">
        <v>1198</v>
      </c>
      <c r="P43" s="29">
        <v>5.2707285210000003E-2</v>
      </c>
      <c r="R43" s="29" t="s">
        <v>1198</v>
      </c>
      <c r="T43" s="29" t="s">
        <v>1198</v>
      </c>
      <c r="V43" s="29">
        <v>2.381348</v>
      </c>
      <c r="X43" s="29">
        <v>9.8725477118999996E-2</v>
      </c>
      <c r="Z43" s="29">
        <v>0.42549704265900001</v>
      </c>
      <c r="AB43" s="29" t="s">
        <v>1198</v>
      </c>
      <c r="AD43" s="29" t="s">
        <v>1198</v>
      </c>
      <c r="AF43" s="29" t="s">
        <v>1198</v>
      </c>
      <c r="AH43" s="29" t="s">
        <v>1198</v>
      </c>
      <c r="AJ43" s="29">
        <v>3.506471479E-2</v>
      </c>
      <c r="AL43" s="29" t="s">
        <v>1198</v>
      </c>
      <c r="AN43" s="29" t="s">
        <v>1198</v>
      </c>
      <c r="AP43" s="29">
        <v>14.647133570331</v>
      </c>
      <c r="AR43" s="29">
        <v>-12.265785570330999</v>
      </c>
      <c r="AT43" s="29">
        <v>0.5</v>
      </c>
      <c r="AV43" s="29">
        <v>2.2027468999999997</v>
      </c>
      <c r="AY43" s="46" t="s">
        <v>729</v>
      </c>
      <c r="AZ43" s="47">
        <v>0.1</v>
      </c>
    </row>
    <row r="44" spans="1:52" ht="15">
      <c r="A44" s="27" t="s">
        <v>138</v>
      </c>
      <c r="B44" s="27" t="s">
        <v>140</v>
      </c>
      <c r="C44" s="27" t="s">
        <v>139</v>
      </c>
      <c r="D44" s="29">
        <v>5.5215582274879997</v>
      </c>
      <c r="F44" s="29">
        <v>3.3157079999999999</v>
      </c>
      <c r="H44" s="29">
        <v>0.15684879081899999</v>
      </c>
      <c r="J44" s="29">
        <v>0.49625507562499999</v>
      </c>
      <c r="L44" s="29" t="s">
        <v>1198</v>
      </c>
      <c r="N44" s="29" t="s">
        <v>1198</v>
      </c>
      <c r="P44" s="29">
        <v>4.6855390592999993E-2</v>
      </c>
      <c r="R44" s="29" t="s">
        <v>1198</v>
      </c>
      <c r="T44" s="29" t="s">
        <v>1198</v>
      </c>
      <c r="V44" s="29">
        <v>2.2058499999999999</v>
      </c>
      <c r="X44" s="29">
        <v>0.104347209181</v>
      </c>
      <c r="Z44" s="29">
        <v>0.33014492437499998</v>
      </c>
      <c r="AB44" s="29" t="s">
        <v>1198</v>
      </c>
      <c r="AD44" s="29" t="s">
        <v>1198</v>
      </c>
      <c r="AF44" s="29" t="s">
        <v>1198</v>
      </c>
      <c r="AH44" s="29" t="s">
        <v>1198</v>
      </c>
      <c r="AJ44" s="29">
        <v>3.1171609406999999E-2</v>
      </c>
      <c r="AL44" s="29" t="s">
        <v>1198</v>
      </c>
      <c r="AN44" s="29" t="s">
        <v>1198</v>
      </c>
      <c r="AP44" s="29">
        <v>24.836534418696001</v>
      </c>
      <c r="AR44" s="29">
        <v>-22.630684418696003</v>
      </c>
      <c r="AT44" s="29">
        <v>0.5</v>
      </c>
      <c r="AV44" s="29">
        <v>2.04041125</v>
      </c>
      <c r="AY44" s="46" t="s">
        <v>766</v>
      </c>
      <c r="AZ44" s="47">
        <v>0.4</v>
      </c>
    </row>
    <row r="45" spans="1:52" ht="15">
      <c r="A45" s="27" t="s">
        <v>141</v>
      </c>
      <c r="B45" s="27" t="s">
        <v>143</v>
      </c>
      <c r="C45" s="27" t="s">
        <v>142</v>
      </c>
      <c r="D45" s="29">
        <v>5.6251672995169999</v>
      </c>
      <c r="F45" s="29">
        <v>3.377926</v>
      </c>
      <c r="H45" s="29">
        <v>8.1501369039000002E-2</v>
      </c>
      <c r="J45" s="29">
        <v>0.51160751665000004</v>
      </c>
      <c r="L45" s="29" t="s">
        <v>1198</v>
      </c>
      <c r="N45" s="29" t="s">
        <v>1198</v>
      </c>
      <c r="P45" s="29">
        <v>4.2675894796000001E-2</v>
      </c>
      <c r="R45" s="29" t="s">
        <v>1198</v>
      </c>
      <c r="T45" s="29" t="s">
        <v>1198</v>
      </c>
      <c r="V45" s="29">
        <v>2.247242</v>
      </c>
      <c r="X45" s="29">
        <v>5.4220630961000001E-2</v>
      </c>
      <c r="Z45" s="29">
        <v>0.34035848335000002</v>
      </c>
      <c r="AB45" s="29" t="s">
        <v>1198</v>
      </c>
      <c r="AD45" s="29" t="s">
        <v>1198</v>
      </c>
      <c r="AF45" s="29" t="s">
        <v>1198</v>
      </c>
      <c r="AH45" s="29" t="s">
        <v>1198</v>
      </c>
      <c r="AJ45" s="29">
        <v>2.8391105204000001E-2</v>
      </c>
      <c r="AL45" s="29" t="s">
        <v>1198</v>
      </c>
      <c r="AN45" s="29" t="s">
        <v>1198</v>
      </c>
      <c r="AP45" s="29">
        <v>17.876437126288998</v>
      </c>
      <c r="AR45" s="29">
        <v>-15.629195126289</v>
      </c>
      <c r="AT45" s="29">
        <v>0.5</v>
      </c>
      <c r="AV45" s="29">
        <v>2.0786988499999999</v>
      </c>
      <c r="AY45" s="46" t="s">
        <v>769</v>
      </c>
      <c r="AZ45" s="47">
        <v>0.4</v>
      </c>
    </row>
    <row r="46" spans="1:52" ht="15">
      <c r="A46" s="27" t="s">
        <v>144</v>
      </c>
      <c r="B46" s="27" t="s">
        <v>146</v>
      </c>
      <c r="C46" s="27" t="s">
        <v>145</v>
      </c>
      <c r="D46" s="29">
        <v>4.3620397542039999</v>
      </c>
      <c r="F46" s="29">
        <v>2.619415</v>
      </c>
      <c r="H46" s="29">
        <v>9.0110770078999994E-2</v>
      </c>
      <c r="J46" s="29">
        <v>0.361572024582</v>
      </c>
      <c r="L46" s="29" t="s">
        <v>1198</v>
      </c>
      <c r="N46" s="29" t="s">
        <v>1198</v>
      </c>
      <c r="P46" s="29">
        <v>3.4316302700000002E-2</v>
      </c>
      <c r="R46" s="29" t="s">
        <v>1198</v>
      </c>
      <c r="T46" s="29" t="s">
        <v>1198</v>
      </c>
      <c r="V46" s="29">
        <v>1.7426250000000001</v>
      </c>
      <c r="X46" s="29">
        <v>5.9948229920999997E-2</v>
      </c>
      <c r="Z46" s="29">
        <v>0.24054397541799999</v>
      </c>
      <c r="AB46" s="29" t="s">
        <v>1198</v>
      </c>
      <c r="AD46" s="29" t="s">
        <v>1198</v>
      </c>
      <c r="AF46" s="29" t="s">
        <v>1198</v>
      </c>
      <c r="AH46" s="29" t="s">
        <v>1198</v>
      </c>
      <c r="AJ46" s="29">
        <v>2.28296973E-2</v>
      </c>
      <c r="AL46" s="29" t="s">
        <v>1198</v>
      </c>
      <c r="AN46" s="29" t="s">
        <v>1198</v>
      </c>
      <c r="AP46" s="29">
        <v>10.063930256938999</v>
      </c>
      <c r="AR46" s="29">
        <v>-8.3213052569390005</v>
      </c>
      <c r="AT46" s="29">
        <v>0.5</v>
      </c>
      <c r="AV46" s="29">
        <v>1.6119281249999999</v>
      </c>
      <c r="AY46" s="46" t="s">
        <v>772</v>
      </c>
      <c r="AZ46" s="47">
        <v>0.4</v>
      </c>
    </row>
    <row r="47" spans="1:52" ht="15">
      <c r="A47" s="27" t="s">
        <v>147</v>
      </c>
      <c r="B47" s="27" t="s">
        <v>149</v>
      </c>
      <c r="C47" s="27" t="s">
        <v>148</v>
      </c>
      <c r="D47" s="29">
        <v>6.2083301596379998</v>
      </c>
      <c r="F47" s="29">
        <v>3.728116</v>
      </c>
      <c r="H47" s="29">
        <v>0.122915608567</v>
      </c>
      <c r="J47" s="29">
        <v>0.57545351846000004</v>
      </c>
      <c r="L47" s="29" t="s">
        <v>1198</v>
      </c>
      <c r="N47" s="29" t="s">
        <v>1198</v>
      </c>
      <c r="P47" s="29">
        <v>0.16806977622900002</v>
      </c>
      <c r="R47" s="29" t="s">
        <v>1198</v>
      </c>
      <c r="T47" s="29" t="s">
        <v>1198</v>
      </c>
      <c r="V47" s="29">
        <v>2.4802140000000001</v>
      </c>
      <c r="X47" s="29">
        <v>8.1772391432999997E-2</v>
      </c>
      <c r="Z47" s="29">
        <v>0.38283348154000002</v>
      </c>
      <c r="AB47" s="29" t="s">
        <v>1198</v>
      </c>
      <c r="AD47" s="29" t="s">
        <v>1198</v>
      </c>
      <c r="AF47" s="29" t="s">
        <v>1198</v>
      </c>
      <c r="AH47" s="29" t="s">
        <v>1198</v>
      </c>
      <c r="AJ47" s="29">
        <v>0.111812223771</v>
      </c>
      <c r="AL47" s="29" t="s">
        <v>1198</v>
      </c>
      <c r="AN47" s="29" t="s">
        <v>1198</v>
      </c>
      <c r="AP47" s="29">
        <v>26.149209615996</v>
      </c>
      <c r="AR47" s="29">
        <v>-23.668995615996</v>
      </c>
      <c r="AT47" s="29">
        <v>0.5</v>
      </c>
      <c r="AV47" s="29">
        <v>2.29419795</v>
      </c>
      <c r="AY47" s="46" t="s">
        <v>775</v>
      </c>
      <c r="AZ47" s="47">
        <v>0.4</v>
      </c>
    </row>
    <row r="48" spans="1:52" ht="15">
      <c r="A48" s="27" t="s">
        <v>150</v>
      </c>
      <c r="B48" s="27" t="s">
        <v>152</v>
      </c>
      <c r="C48" s="27" t="s">
        <v>151</v>
      </c>
      <c r="D48" s="29">
        <v>6.3653178121130001</v>
      </c>
      <c r="F48" s="29">
        <v>3.8223880000000001</v>
      </c>
      <c r="H48" s="29">
        <v>0.12377552781699999</v>
      </c>
      <c r="J48" s="29">
        <v>0.65977965017599993</v>
      </c>
      <c r="L48" s="29" t="s">
        <v>1198</v>
      </c>
      <c r="N48" s="29" t="s">
        <v>1198</v>
      </c>
      <c r="P48" s="29">
        <v>6.4768973797999993E-2</v>
      </c>
      <c r="R48" s="29" t="s">
        <v>1198</v>
      </c>
      <c r="T48" s="29" t="s">
        <v>1198</v>
      </c>
      <c r="V48" s="29">
        <v>2.5429300000000001</v>
      </c>
      <c r="X48" s="29">
        <v>8.2344472183000006E-2</v>
      </c>
      <c r="Z48" s="29">
        <v>0.43893334982399995</v>
      </c>
      <c r="AB48" s="29" t="s">
        <v>1198</v>
      </c>
      <c r="AD48" s="29" t="s">
        <v>1198</v>
      </c>
      <c r="AF48" s="29" t="s">
        <v>1198</v>
      </c>
      <c r="AH48" s="29" t="s">
        <v>1198</v>
      </c>
      <c r="AJ48" s="29">
        <v>4.3089026202000003E-2</v>
      </c>
      <c r="AL48" s="29" t="s">
        <v>1198</v>
      </c>
      <c r="AN48" s="29" t="s">
        <v>1198</v>
      </c>
      <c r="AP48" s="29">
        <v>21.549224529393999</v>
      </c>
      <c r="AR48" s="29">
        <v>-19.006294529394001</v>
      </c>
      <c r="AT48" s="29">
        <v>0.5</v>
      </c>
      <c r="AV48" s="29">
        <v>2.3522102500000002</v>
      </c>
      <c r="AY48" s="46" t="s">
        <v>778</v>
      </c>
      <c r="AZ48" s="47">
        <v>0.4</v>
      </c>
    </row>
    <row r="49" spans="1:52" ht="15">
      <c r="A49" s="27" t="s">
        <v>153</v>
      </c>
      <c r="B49" s="27" t="s">
        <v>155</v>
      </c>
      <c r="C49" s="27" t="s">
        <v>154</v>
      </c>
      <c r="D49" s="29">
        <v>6.2925275410350006</v>
      </c>
      <c r="F49" s="29">
        <v>3.7786770000000001</v>
      </c>
      <c r="H49" s="29">
        <v>9.5761496436000001E-2</v>
      </c>
      <c r="J49" s="29">
        <v>0.46691933874899999</v>
      </c>
      <c r="L49" s="29" t="s">
        <v>1198</v>
      </c>
      <c r="N49" s="29" t="s">
        <v>1198</v>
      </c>
      <c r="P49" s="29">
        <v>3.0025113482000002E-2</v>
      </c>
      <c r="R49" s="29" t="s">
        <v>1198</v>
      </c>
      <c r="T49" s="29" t="s">
        <v>1198</v>
      </c>
      <c r="V49" s="29">
        <v>2.5138500000000001</v>
      </c>
      <c r="X49" s="29">
        <v>6.3707503563999998E-2</v>
      </c>
      <c r="Z49" s="29">
        <v>0.31062866125100003</v>
      </c>
      <c r="AB49" s="29" t="s">
        <v>1198</v>
      </c>
      <c r="AD49" s="29" t="s">
        <v>1198</v>
      </c>
      <c r="AF49" s="29" t="s">
        <v>1198</v>
      </c>
      <c r="AH49" s="29" t="s">
        <v>1198</v>
      </c>
      <c r="AJ49" s="29">
        <v>1.9974886517999998E-2</v>
      </c>
      <c r="AL49" s="29" t="s">
        <v>1198</v>
      </c>
      <c r="AN49" s="29" t="s">
        <v>1198</v>
      </c>
      <c r="AP49" s="29">
        <v>17.427455713253</v>
      </c>
      <c r="AR49" s="29">
        <v>-14.913605713253</v>
      </c>
      <c r="AT49" s="29">
        <v>0.5</v>
      </c>
      <c r="AV49" s="29">
        <v>2.3253112499999999</v>
      </c>
      <c r="AY49" s="46" t="s">
        <v>781</v>
      </c>
      <c r="AZ49" s="47">
        <v>0.4</v>
      </c>
    </row>
    <row r="50" spans="1:52" ht="15">
      <c r="A50" s="27" t="s">
        <v>156</v>
      </c>
      <c r="B50" s="27" t="s">
        <v>158</v>
      </c>
      <c r="C50" s="27" t="s">
        <v>157</v>
      </c>
      <c r="D50" s="29">
        <v>10.249854053804999</v>
      </c>
      <c r="F50" s="29">
        <v>6.1550609999999999</v>
      </c>
      <c r="H50" s="29">
        <v>0.139935644395</v>
      </c>
      <c r="J50" s="29">
        <v>0.72366768714399998</v>
      </c>
      <c r="L50" s="29" t="s">
        <v>1198</v>
      </c>
      <c r="N50" s="29" t="s">
        <v>1198</v>
      </c>
      <c r="P50" s="29">
        <v>0.19464140115799999</v>
      </c>
      <c r="R50" s="29" t="s">
        <v>1198</v>
      </c>
      <c r="T50" s="29" t="s">
        <v>1198</v>
      </c>
      <c r="V50" s="29">
        <v>4.0947930000000001</v>
      </c>
      <c r="X50" s="29">
        <v>9.3095355604999999E-2</v>
      </c>
      <c r="Z50" s="29">
        <v>0.48143631285599997</v>
      </c>
      <c r="AB50" s="29" t="s">
        <v>1198</v>
      </c>
      <c r="AD50" s="29" t="s">
        <v>1198</v>
      </c>
      <c r="AF50" s="29" t="s">
        <v>1198</v>
      </c>
      <c r="AH50" s="29" t="s">
        <v>1198</v>
      </c>
      <c r="AJ50" s="29">
        <v>0.12948959884200001</v>
      </c>
      <c r="AL50" s="29" t="s">
        <v>1198</v>
      </c>
      <c r="AN50" s="29" t="s">
        <v>1198</v>
      </c>
      <c r="AP50" s="29">
        <v>19.948654859191002</v>
      </c>
      <c r="AR50" s="29">
        <v>-15.853861859191001</v>
      </c>
      <c r="AT50" s="29">
        <v>0.5</v>
      </c>
      <c r="AV50" s="29">
        <v>3.7876835249999998</v>
      </c>
      <c r="AY50" s="46" t="s">
        <v>877</v>
      </c>
      <c r="AZ50" s="47">
        <v>0.49</v>
      </c>
    </row>
    <row r="51" spans="1:52" ht="15">
      <c r="A51" s="27" t="s">
        <v>159</v>
      </c>
      <c r="B51" s="27" t="s">
        <v>161</v>
      </c>
      <c r="C51" s="27" t="s">
        <v>160</v>
      </c>
      <c r="D51" s="29">
        <v>5.9388911130910005</v>
      </c>
      <c r="F51" s="29">
        <v>3.5663179999999999</v>
      </c>
      <c r="H51" s="29">
        <v>8.4655206959000001E-2</v>
      </c>
      <c r="J51" s="29">
        <v>0.454196497162</v>
      </c>
      <c r="L51" s="29" t="s">
        <v>1198</v>
      </c>
      <c r="N51" s="29" t="s">
        <v>1198</v>
      </c>
      <c r="P51" s="29">
        <v>6.3574574783999999E-2</v>
      </c>
      <c r="R51" s="29" t="s">
        <v>1198</v>
      </c>
      <c r="T51" s="29" t="s">
        <v>1198</v>
      </c>
      <c r="V51" s="29">
        <v>2.3725740000000002</v>
      </c>
      <c r="X51" s="29">
        <v>5.6318793040999994E-2</v>
      </c>
      <c r="Z51" s="29">
        <v>0.302164502838</v>
      </c>
      <c r="AB51" s="29" t="s">
        <v>1198</v>
      </c>
      <c r="AD51" s="29" t="s">
        <v>1198</v>
      </c>
      <c r="AF51" s="29" t="s">
        <v>1198</v>
      </c>
      <c r="AH51" s="29" t="s">
        <v>1198</v>
      </c>
      <c r="AJ51" s="29">
        <v>4.2294425216000006E-2</v>
      </c>
      <c r="AL51" s="29" t="s">
        <v>1198</v>
      </c>
      <c r="AN51" s="29" t="s">
        <v>1198</v>
      </c>
      <c r="AP51" s="29">
        <v>31.490643323362999</v>
      </c>
      <c r="AR51" s="29">
        <v>-29.118069323362999</v>
      </c>
      <c r="AT51" s="29">
        <v>0.5</v>
      </c>
      <c r="AV51" s="29">
        <v>2.1946309500000001</v>
      </c>
      <c r="AY51" s="46" t="s">
        <v>916</v>
      </c>
      <c r="AZ51" s="47">
        <v>0.09</v>
      </c>
    </row>
    <row r="52" spans="1:52" ht="15">
      <c r="A52" s="27" t="s">
        <v>162</v>
      </c>
      <c r="B52" s="27" t="s">
        <v>164</v>
      </c>
      <c r="C52" s="27" t="s">
        <v>163</v>
      </c>
      <c r="D52" s="29">
        <v>8.1017803704420004</v>
      </c>
      <c r="F52" s="29">
        <v>4.865138</v>
      </c>
      <c r="H52" s="29">
        <v>9.6012506385000002E-2</v>
      </c>
      <c r="J52" s="29">
        <v>0.7317258271</v>
      </c>
      <c r="L52" s="29" t="s">
        <v>1198</v>
      </c>
      <c r="N52" s="29" t="s">
        <v>1198</v>
      </c>
      <c r="P52" s="29">
        <v>9.9521241146E-2</v>
      </c>
      <c r="R52" s="29" t="s">
        <v>1198</v>
      </c>
      <c r="T52" s="29" t="s">
        <v>1198</v>
      </c>
      <c r="V52" s="29">
        <v>3.2366429999999999</v>
      </c>
      <c r="X52" s="29">
        <v>6.3874493615E-2</v>
      </c>
      <c r="Z52" s="29">
        <v>0.48679717290000002</v>
      </c>
      <c r="AB52" s="29" t="s">
        <v>1198</v>
      </c>
      <c r="AD52" s="29" t="s">
        <v>1198</v>
      </c>
      <c r="AF52" s="29" t="s">
        <v>1198</v>
      </c>
      <c r="AH52" s="29" t="s">
        <v>1198</v>
      </c>
      <c r="AJ52" s="29">
        <v>6.6208758854000002E-2</v>
      </c>
      <c r="AL52" s="29" t="s">
        <v>1198</v>
      </c>
      <c r="AN52" s="29" t="s">
        <v>1198</v>
      </c>
      <c r="AP52" s="29">
        <v>13.359155588400998</v>
      </c>
      <c r="AR52" s="29">
        <v>-10.122512588400999</v>
      </c>
      <c r="AT52" s="29">
        <v>0.5</v>
      </c>
      <c r="AV52" s="29">
        <v>2.9938947749999998</v>
      </c>
      <c r="AY52" s="46" t="s">
        <v>784</v>
      </c>
      <c r="AZ52" s="47">
        <v>0.4</v>
      </c>
    </row>
    <row r="53" spans="1:52" ht="15">
      <c r="A53" s="27" t="s">
        <v>165</v>
      </c>
      <c r="B53" s="27" t="s">
        <v>167</v>
      </c>
      <c r="C53" s="27" t="s">
        <v>166</v>
      </c>
      <c r="D53" s="29">
        <v>6.48317296913</v>
      </c>
      <c r="F53" s="29">
        <v>3.89316</v>
      </c>
      <c r="H53" s="29">
        <v>8.7920738301999993E-2</v>
      </c>
      <c r="J53" s="29">
        <v>0.54046165070600005</v>
      </c>
      <c r="L53" s="29" t="s">
        <v>1198</v>
      </c>
      <c r="N53" s="29" t="s">
        <v>1198</v>
      </c>
      <c r="P53" s="29">
        <v>5.9395078987E-2</v>
      </c>
      <c r="R53" s="29" t="s">
        <v>1198</v>
      </c>
      <c r="T53" s="29" t="s">
        <v>1198</v>
      </c>
      <c r="V53" s="29">
        <v>2.5900129999999999</v>
      </c>
      <c r="X53" s="29">
        <v>5.8491261698000001E-2</v>
      </c>
      <c r="Z53" s="29">
        <v>0.35955434929400004</v>
      </c>
      <c r="AB53" s="29" t="s">
        <v>1198</v>
      </c>
      <c r="AD53" s="29" t="s">
        <v>1198</v>
      </c>
      <c r="AF53" s="29" t="s">
        <v>1198</v>
      </c>
      <c r="AH53" s="29" t="s">
        <v>1198</v>
      </c>
      <c r="AJ53" s="29">
        <v>3.9513921012999997E-2</v>
      </c>
      <c r="AL53" s="29" t="s">
        <v>1198</v>
      </c>
      <c r="AN53" s="29" t="s">
        <v>1198</v>
      </c>
      <c r="AP53" s="29">
        <v>8.7491819228639987</v>
      </c>
      <c r="AR53" s="29">
        <v>-6.1591689228640005</v>
      </c>
      <c r="AT53" s="29">
        <v>0.5</v>
      </c>
      <c r="AV53" s="29">
        <v>2.3957620249999998</v>
      </c>
      <c r="AY53" s="46" t="s">
        <v>787</v>
      </c>
      <c r="AZ53" s="47">
        <v>0.4</v>
      </c>
    </row>
    <row r="54" spans="1:52" ht="15">
      <c r="A54" s="27" t="s">
        <v>168</v>
      </c>
      <c r="B54" s="27" t="s">
        <v>170</v>
      </c>
      <c r="C54" s="27" t="s">
        <v>169</v>
      </c>
      <c r="D54" s="29">
        <v>7.1282871223440001</v>
      </c>
      <c r="F54" s="29">
        <v>4.2805530000000003</v>
      </c>
      <c r="H54" s="29">
        <v>0.20133039593999999</v>
      </c>
      <c r="J54" s="29">
        <v>0.8738749228610001</v>
      </c>
      <c r="L54" s="29" t="s">
        <v>1198</v>
      </c>
      <c r="N54" s="29" t="s">
        <v>1198</v>
      </c>
      <c r="P54" s="29">
        <v>6.0887927628999999E-2</v>
      </c>
      <c r="R54" s="29" t="s">
        <v>1198</v>
      </c>
      <c r="T54" s="29" t="s">
        <v>1198</v>
      </c>
      <c r="V54" s="29">
        <v>2.8477350000000001</v>
      </c>
      <c r="X54" s="29">
        <v>0.13393960406000002</v>
      </c>
      <c r="Z54" s="29">
        <v>0.58136507713899999</v>
      </c>
      <c r="AB54" s="29" t="s">
        <v>1198</v>
      </c>
      <c r="AD54" s="29" t="s">
        <v>1198</v>
      </c>
      <c r="AF54" s="29" t="s">
        <v>1198</v>
      </c>
      <c r="AH54" s="29" t="s">
        <v>1198</v>
      </c>
      <c r="AJ54" s="29">
        <v>4.0507072371E-2</v>
      </c>
      <c r="AL54" s="29" t="s">
        <v>1198</v>
      </c>
      <c r="AN54" s="29" t="s">
        <v>1198</v>
      </c>
      <c r="AP54" s="29">
        <v>21.608085369656997</v>
      </c>
      <c r="AR54" s="29">
        <v>-18.760350369656997</v>
      </c>
      <c r="AT54" s="29">
        <v>0.5</v>
      </c>
      <c r="AV54" s="29">
        <v>2.6341548750000001</v>
      </c>
      <c r="AY54" s="46" t="s">
        <v>790</v>
      </c>
      <c r="AZ54" s="47">
        <v>0.4</v>
      </c>
    </row>
    <row r="55" spans="1:52" ht="15">
      <c r="A55" s="27" t="s">
        <v>171</v>
      </c>
      <c r="B55" s="27" t="s">
        <v>173</v>
      </c>
      <c r="C55" s="27" t="s">
        <v>172</v>
      </c>
      <c r="D55" s="29">
        <v>5.0387069035200005</v>
      </c>
      <c r="F55" s="29">
        <v>3.0257550000000002</v>
      </c>
      <c r="H55" s="29">
        <v>0.13810050945899999</v>
      </c>
      <c r="J55" s="29">
        <v>0.60536513701299999</v>
      </c>
      <c r="L55" s="29" t="s">
        <v>1198</v>
      </c>
      <c r="N55" s="29" t="s">
        <v>1198</v>
      </c>
      <c r="P55" s="29">
        <v>5.5214982687999993E-2</v>
      </c>
      <c r="R55" s="29" t="s">
        <v>1198</v>
      </c>
      <c r="T55" s="29" t="s">
        <v>1198</v>
      </c>
      <c r="V55" s="29">
        <v>2.0129519999999999</v>
      </c>
      <c r="X55" s="29">
        <v>9.1874490541000012E-2</v>
      </c>
      <c r="Z55" s="29">
        <v>0.40273286298699995</v>
      </c>
      <c r="AB55" s="29" t="s">
        <v>1198</v>
      </c>
      <c r="AD55" s="29" t="s">
        <v>1198</v>
      </c>
      <c r="AF55" s="29" t="s">
        <v>1198</v>
      </c>
      <c r="AH55" s="29" t="s">
        <v>1198</v>
      </c>
      <c r="AJ55" s="29">
        <v>3.6733017312000002E-2</v>
      </c>
      <c r="AL55" s="29" t="s">
        <v>1198</v>
      </c>
      <c r="AN55" s="29" t="s">
        <v>1198</v>
      </c>
      <c r="AP55" s="29">
        <v>13.571084030118</v>
      </c>
      <c r="AR55" s="29">
        <v>-11.558132030117999</v>
      </c>
      <c r="AT55" s="29">
        <v>0.5</v>
      </c>
      <c r="AV55" s="29">
        <v>1.8619806000000001</v>
      </c>
      <c r="AY55" s="46" t="s">
        <v>808</v>
      </c>
      <c r="AZ55" s="47">
        <v>0.4</v>
      </c>
    </row>
    <row r="56" spans="1:52" ht="15">
      <c r="A56" s="27" t="s">
        <v>174</v>
      </c>
      <c r="B56" s="27" t="s">
        <v>176</v>
      </c>
      <c r="C56" s="27" t="s">
        <v>175</v>
      </c>
      <c r="D56" s="29">
        <v>8.1619879267309994</v>
      </c>
      <c r="F56" s="29">
        <v>4.9012919999999998</v>
      </c>
      <c r="H56" s="29">
        <v>0.14648592315200001</v>
      </c>
      <c r="J56" s="29">
        <v>1.0281379509069999</v>
      </c>
      <c r="L56" s="29" t="s">
        <v>1198</v>
      </c>
      <c r="N56" s="29" t="s">
        <v>1198</v>
      </c>
      <c r="P56" s="29">
        <v>6.7754671082999998E-2</v>
      </c>
      <c r="R56" s="29" t="s">
        <v>1198</v>
      </c>
      <c r="T56" s="29" t="s">
        <v>1198</v>
      </c>
      <c r="V56" s="29">
        <v>3.2606959999999998</v>
      </c>
      <c r="X56" s="29">
        <v>9.7453076848000003E-2</v>
      </c>
      <c r="Z56" s="29">
        <v>0.68399204909300004</v>
      </c>
      <c r="AB56" s="29" t="s">
        <v>1198</v>
      </c>
      <c r="AD56" s="29" t="s">
        <v>1198</v>
      </c>
      <c r="AF56" s="29" t="s">
        <v>1198</v>
      </c>
      <c r="AH56" s="29" t="s">
        <v>1198</v>
      </c>
      <c r="AJ56" s="29">
        <v>4.5075328917000002E-2</v>
      </c>
      <c r="AL56" s="29" t="s">
        <v>1198</v>
      </c>
      <c r="AN56" s="29" t="s">
        <v>1198</v>
      </c>
      <c r="AP56" s="29">
        <v>9.373544309423</v>
      </c>
      <c r="AR56" s="29">
        <v>-6.1128483094229997</v>
      </c>
      <c r="AT56" s="29">
        <v>0.5</v>
      </c>
      <c r="AV56" s="29">
        <v>3.0161437999999996</v>
      </c>
      <c r="AY56" s="46" t="s">
        <v>793</v>
      </c>
      <c r="AZ56" s="47">
        <v>0.4</v>
      </c>
    </row>
    <row r="57" spans="1:52" ht="15">
      <c r="A57" s="27" t="s">
        <v>177</v>
      </c>
      <c r="B57" s="27" t="s">
        <v>179</v>
      </c>
      <c r="C57" s="27" t="s">
        <v>178</v>
      </c>
      <c r="D57" s="29">
        <v>9.3816468860020006</v>
      </c>
      <c r="F57" s="29">
        <v>5.6337000000000002</v>
      </c>
      <c r="H57" s="29">
        <v>0.11517753632</v>
      </c>
      <c r="J57" s="29">
        <v>0.75791973610200003</v>
      </c>
      <c r="L57" s="29" t="s">
        <v>1198</v>
      </c>
      <c r="N57" s="29" t="s">
        <v>1198</v>
      </c>
      <c r="P57" s="29">
        <v>5.5214982687999993E-2</v>
      </c>
      <c r="R57" s="29" t="s">
        <v>1198</v>
      </c>
      <c r="T57" s="29" t="s">
        <v>1198</v>
      </c>
      <c r="V57" s="29">
        <v>3.7479469999999999</v>
      </c>
      <c r="X57" s="29">
        <v>7.6624463680000005E-2</v>
      </c>
      <c r="Z57" s="29">
        <v>0.50422326389799998</v>
      </c>
      <c r="AB57" s="29" t="s">
        <v>1198</v>
      </c>
      <c r="AD57" s="29" t="s">
        <v>1198</v>
      </c>
      <c r="AF57" s="29" t="s">
        <v>1198</v>
      </c>
      <c r="AH57" s="29" t="s">
        <v>1198</v>
      </c>
      <c r="AJ57" s="29">
        <v>3.6733017312000002E-2</v>
      </c>
      <c r="AL57" s="29" t="s">
        <v>1198</v>
      </c>
      <c r="AN57" s="29" t="s">
        <v>1198</v>
      </c>
      <c r="AP57" s="29">
        <v>14.83454807361</v>
      </c>
      <c r="AR57" s="29">
        <v>-11.08660107361</v>
      </c>
      <c r="AT57" s="29">
        <v>0.5</v>
      </c>
      <c r="AV57" s="29">
        <v>3.4668509750000003</v>
      </c>
      <c r="AY57" s="46" t="s">
        <v>796</v>
      </c>
      <c r="AZ57" s="47">
        <v>0.4</v>
      </c>
    </row>
    <row r="58" spans="1:52" ht="15">
      <c r="A58" s="27" t="s">
        <v>180</v>
      </c>
      <c r="B58" s="27" t="s">
        <v>182</v>
      </c>
      <c r="C58" s="27" t="s">
        <v>181</v>
      </c>
      <c r="D58" s="29">
        <v>11.051296002014</v>
      </c>
      <c r="F58" s="29">
        <v>6.6363279999999998</v>
      </c>
      <c r="H58" s="29">
        <v>0.14817033201799998</v>
      </c>
      <c r="J58" s="29">
        <v>1.2897065310209999</v>
      </c>
      <c r="L58" s="29" t="s">
        <v>1198</v>
      </c>
      <c r="N58" s="29" t="s">
        <v>1198</v>
      </c>
      <c r="P58" s="29">
        <v>7.6114263177999991E-2</v>
      </c>
      <c r="R58" s="29" t="s">
        <v>1198</v>
      </c>
      <c r="T58" s="29" t="s">
        <v>1198</v>
      </c>
      <c r="V58" s="29">
        <v>4.414968</v>
      </c>
      <c r="X58" s="29">
        <v>9.8573667981999999E-2</v>
      </c>
      <c r="Z58" s="29">
        <v>0.85800646897900001</v>
      </c>
      <c r="AB58" s="29" t="s">
        <v>1198</v>
      </c>
      <c r="AD58" s="29" t="s">
        <v>1198</v>
      </c>
      <c r="AF58" s="29" t="s">
        <v>1198</v>
      </c>
      <c r="AH58" s="29" t="s">
        <v>1198</v>
      </c>
      <c r="AJ58" s="29">
        <v>5.0636736821999997E-2</v>
      </c>
      <c r="AL58" s="29" t="s">
        <v>1198</v>
      </c>
      <c r="AN58" s="29" t="s">
        <v>1198</v>
      </c>
      <c r="AP58" s="29">
        <v>12.649135970799</v>
      </c>
      <c r="AR58" s="29">
        <v>-8.2341679707989996</v>
      </c>
      <c r="AT58" s="29">
        <v>0.5</v>
      </c>
      <c r="AV58" s="29">
        <v>4.0838453999999995</v>
      </c>
      <c r="AY58" s="46" t="s">
        <v>802</v>
      </c>
      <c r="AZ58" s="47">
        <v>0.4</v>
      </c>
    </row>
    <row r="59" spans="1:52" ht="15">
      <c r="A59" s="27" t="s">
        <v>183</v>
      </c>
      <c r="B59" s="27" t="s">
        <v>185</v>
      </c>
      <c r="C59" s="27" t="s">
        <v>184</v>
      </c>
      <c r="D59" s="29">
        <v>5.0332541375690001</v>
      </c>
      <c r="F59" s="29">
        <v>3.022481</v>
      </c>
      <c r="H59" s="29">
        <v>0.126483793053</v>
      </c>
      <c r="J59" s="29">
        <v>0.57021713866900003</v>
      </c>
      <c r="L59" s="29" t="s">
        <v>1198</v>
      </c>
      <c r="N59" s="29" t="s">
        <v>1198</v>
      </c>
      <c r="P59" s="29">
        <v>3.4316302700000002E-2</v>
      </c>
      <c r="R59" s="29" t="s">
        <v>1198</v>
      </c>
      <c r="T59" s="29" t="s">
        <v>1198</v>
      </c>
      <c r="V59" s="29">
        <v>2.0107740000000001</v>
      </c>
      <c r="X59" s="29">
        <v>8.4146206946999993E-2</v>
      </c>
      <c r="Z59" s="29">
        <v>0.37934986133100002</v>
      </c>
      <c r="AB59" s="29" t="s">
        <v>1198</v>
      </c>
      <c r="AD59" s="29" t="s">
        <v>1198</v>
      </c>
      <c r="AF59" s="29" t="s">
        <v>1198</v>
      </c>
      <c r="AH59" s="29" t="s">
        <v>1198</v>
      </c>
      <c r="AJ59" s="29">
        <v>2.28296973E-2</v>
      </c>
      <c r="AL59" s="29" t="s">
        <v>1198</v>
      </c>
      <c r="AN59" s="29" t="s">
        <v>1198</v>
      </c>
      <c r="AP59" s="29">
        <v>21.405361157775001</v>
      </c>
      <c r="AR59" s="29">
        <v>-19.394587157775</v>
      </c>
      <c r="AT59" s="29">
        <v>0.5</v>
      </c>
      <c r="AV59" s="29">
        <v>1.8599659499999999</v>
      </c>
      <c r="AY59" s="46" t="s">
        <v>805</v>
      </c>
      <c r="AZ59" s="47">
        <v>0.4</v>
      </c>
    </row>
    <row r="60" spans="1:52" ht="15">
      <c r="A60" s="27" t="s">
        <v>186</v>
      </c>
      <c r="B60" s="27" t="s">
        <v>188</v>
      </c>
      <c r="C60" s="27" t="s">
        <v>187</v>
      </c>
      <c r="D60" s="29">
        <v>8.7095781837680004</v>
      </c>
      <c r="F60" s="29">
        <v>5.2301209999999996</v>
      </c>
      <c r="H60" s="29">
        <v>0.146642654244</v>
      </c>
      <c r="J60" s="29">
        <v>0.651195470231</v>
      </c>
      <c r="L60" s="29" t="s">
        <v>1198</v>
      </c>
      <c r="N60" s="29" t="s">
        <v>1198</v>
      </c>
      <c r="P60" s="29">
        <v>3.2464954203000003E-2</v>
      </c>
      <c r="R60" s="29" t="s">
        <v>1198</v>
      </c>
      <c r="T60" s="29" t="s">
        <v>1198</v>
      </c>
      <c r="V60" s="29">
        <v>3.479457</v>
      </c>
      <c r="X60" s="29">
        <v>9.7557345755999988E-2</v>
      </c>
      <c r="Z60" s="29">
        <v>0.433222529769</v>
      </c>
      <c r="AB60" s="29" t="s">
        <v>1198</v>
      </c>
      <c r="AD60" s="29" t="s">
        <v>1198</v>
      </c>
      <c r="AF60" s="29" t="s">
        <v>1198</v>
      </c>
      <c r="AH60" s="29" t="s">
        <v>1198</v>
      </c>
      <c r="AJ60" s="29">
        <v>2.1598045797E-2</v>
      </c>
      <c r="AL60" s="29" t="s">
        <v>1198</v>
      </c>
      <c r="AN60" s="29" t="s">
        <v>1198</v>
      </c>
      <c r="AP60" s="29">
        <v>18.901168044414</v>
      </c>
      <c r="AR60" s="29">
        <v>-15.421711044414</v>
      </c>
      <c r="AT60" s="29">
        <v>0.5</v>
      </c>
      <c r="AV60" s="29">
        <v>3.2184977250000002</v>
      </c>
      <c r="AY60" s="46" t="s">
        <v>967</v>
      </c>
      <c r="AZ60" s="47">
        <v>0.49</v>
      </c>
    </row>
    <row r="61" spans="1:52" ht="15">
      <c r="A61" s="27" t="s">
        <v>189</v>
      </c>
      <c r="B61" s="27" t="s">
        <v>191</v>
      </c>
      <c r="C61" s="27" t="s">
        <v>190</v>
      </c>
      <c r="D61" s="29">
        <v>5.192735027626</v>
      </c>
      <c r="F61" s="29">
        <v>3.118249</v>
      </c>
      <c r="H61" s="29">
        <v>9.8541821944999997E-2</v>
      </c>
      <c r="J61" s="29">
        <v>0.43086938599600005</v>
      </c>
      <c r="L61" s="29" t="s">
        <v>1198</v>
      </c>
      <c r="N61" s="29" t="s">
        <v>1198</v>
      </c>
      <c r="P61" s="29">
        <v>5.2707285210000003E-2</v>
      </c>
      <c r="R61" s="29" t="s">
        <v>1198</v>
      </c>
      <c r="T61" s="29" t="s">
        <v>1198</v>
      </c>
      <c r="V61" s="29">
        <v>2.0744859999999998</v>
      </c>
      <c r="X61" s="29">
        <v>6.5557178054999998E-2</v>
      </c>
      <c r="Z61" s="29">
        <v>0.28664561400399996</v>
      </c>
      <c r="AB61" s="29" t="s">
        <v>1198</v>
      </c>
      <c r="AD61" s="29" t="s">
        <v>1198</v>
      </c>
      <c r="AF61" s="29" t="s">
        <v>1198</v>
      </c>
      <c r="AH61" s="29" t="s">
        <v>1198</v>
      </c>
      <c r="AJ61" s="29">
        <v>3.506471479E-2</v>
      </c>
      <c r="AL61" s="29" t="s">
        <v>1198</v>
      </c>
      <c r="AN61" s="29" t="s">
        <v>1198</v>
      </c>
      <c r="AP61" s="29">
        <v>19.209037054475999</v>
      </c>
      <c r="AR61" s="29">
        <v>-17.134551054475999</v>
      </c>
      <c r="AT61" s="29">
        <v>0.5</v>
      </c>
      <c r="AV61" s="29">
        <v>1.9188995500000001</v>
      </c>
      <c r="AY61" s="46" t="s">
        <v>970</v>
      </c>
      <c r="AZ61" s="47">
        <v>0.49</v>
      </c>
    </row>
    <row r="62" spans="1:52" ht="15">
      <c r="A62" s="27" t="s">
        <v>192</v>
      </c>
      <c r="B62" s="27" t="s">
        <v>194</v>
      </c>
      <c r="C62" s="27" t="s">
        <v>193</v>
      </c>
      <c r="D62" s="29">
        <v>9.3251974713449997</v>
      </c>
      <c r="F62" s="29">
        <v>5.5998020000000004</v>
      </c>
      <c r="H62" s="29">
        <v>9.9229397043000003E-2</v>
      </c>
      <c r="J62" s="29">
        <v>0.85548213884399993</v>
      </c>
      <c r="L62" s="29" t="s">
        <v>1198</v>
      </c>
      <c r="N62" s="29" t="s">
        <v>1198</v>
      </c>
      <c r="P62" s="29">
        <v>6.5067423425999998E-2</v>
      </c>
      <c r="R62" s="29" t="s">
        <v>1198</v>
      </c>
      <c r="T62" s="29" t="s">
        <v>1198</v>
      </c>
      <c r="V62" s="29">
        <v>3.7253949999999998</v>
      </c>
      <c r="X62" s="29">
        <v>6.6014602956999999E-2</v>
      </c>
      <c r="Z62" s="29">
        <v>0.56912886115600003</v>
      </c>
      <c r="AB62" s="29" t="s">
        <v>1198</v>
      </c>
      <c r="AD62" s="29" t="s">
        <v>1198</v>
      </c>
      <c r="AF62" s="29" t="s">
        <v>1198</v>
      </c>
      <c r="AH62" s="29" t="s">
        <v>1198</v>
      </c>
      <c r="AJ62" s="29">
        <v>4.3287576574000002E-2</v>
      </c>
      <c r="AL62" s="29" t="s">
        <v>1198</v>
      </c>
      <c r="AN62" s="29" t="s">
        <v>1198</v>
      </c>
      <c r="AP62" s="29">
        <v>10.572799465804</v>
      </c>
      <c r="AR62" s="29">
        <v>-6.8474044658040008</v>
      </c>
      <c r="AT62" s="29">
        <v>0.5</v>
      </c>
      <c r="AV62" s="29">
        <v>3.445990375</v>
      </c>
      <c r="AY62" s="46" t="s">
        <v>1006</v>
      </c>
      <c r="AZ62" s="47">
        <v>0.09</v>
      </c>
    </row>
    <row r="63" spans="1:52" ht="15">
      <c r="A63" s="27" t="s">
        <v>195</v>
      </c>
      <c r="B63" s="27" t="s">
        <v>197</v>
      </c>
      <c r="C63" s="27" t="s">
        <v>196</v>
      </c>
      <c r="D63" s="29">
        <v>6.4312112515850002</v>
      </c>
      <c r="F63" s="29">
        <v>3.8619569999999999</v>
      </c>
      <c r="H63" s="29">
        <v>9.5883998898999998E-2</v>
      </c>
      <c r="J63" s="29">
        <v>0.45190618150599998</v>
      </c>
      <c r="L63" s="29" t="s">
        <v>1198</v>
      </c>
      <c r="N63" s="29" t="s">
        <v>1198</v>
      </c>
      <c r="P63" s="29">
        <v>4.2675894796000001E-2</v>
      </c>
      <c r="R63" s="29" t="s">
        <v>1198</v>
      </c>
      <c r="T63" s="29" t="s">
        <v>1198</v>
      </c>
      <c r="V63" s="29">
        <v>2.5692539999999999</v>
      </c>
      <c r="X63" s="29">
        <v>6.3789001100999998E-2</v>
      </c>
      <c r="Z63" s="29">
        <v>0.30064081849399998</v>
      </c>
      <c r="AB63" s="29" t="s">
        <v>1198</v>
      </c>
      <c r="AD63" s="29" t="s">
        <v>1198</v>
      </c>
      <c r="AF63" s="29" t="s">
        <v>1198</v>
      </c>
      <c r="AH63" s="29" t="s">
        <v>1198</v>
      </c>
      <c r="AJ63" s="29">
        <v>2.8391105204000001E-2</v>
      </c>
      <c r="AL63" s="29" t="s">
        <v>1198</v>
      </c>
      <c r="AN63" s="29" t="s">
        <v>1198</v>
      </c>
      <c r="AP63" s="29">
        <v>10.068794847947</v>
      </c>
      <c r="AR63" s="29">
        <v>-7.4995408479469994</v>
      </c>
      <c r="AT63" s="29">
        <v>0.5</v>
      </c>
      <c r="AV63" s="29">
        <v>2.3765599500000003</v>
      </c>
      <c r="AY63" s="46" t="s">
        <v>838</v>
      </c>
      <c r="AZ63" s="47">
        <v>0.4</v>
      </c>
    </row>
    <row r="64" spans="1:52" ht="15">
      <c r="A64" s="27" t="s">
        <v>198</v>
      </c>
      <c r="B64" s="27" t="s">
        <v>200</v>
      </c>
      <c r="C64" s="27" t="s">
        <v>199</v>
      </c>
      <c r="D64" s="29">
        <v>4.2319894280300003</v>
      </c>
      <c r="F64" s="29">
        <v>2.5413190000000001</v>
      </c>
      <c r="H64" s="29">
        <v>8.4359159340000003E-2</v>
      </c>
      <c r="J64" s="29">
        <v>0.38328258363900003</v>
      </c>
      <c r="L64" s="29" t="s">
        <v>1198</v>
      </c>
      <c r="N64" s="29" t="s">
        <v>1198</v>
      </c>
      <c r="P64" s="29">
        <v>3.0025113482000002E-2</v>
      </c>
      <c r="R64" s="29" t="s">
        <v>1198</v>
      </c>
      <c r="T64" s="29" t="s">
        <v>1198</v>
      </c>
      <c r="V64" s="29">
        <v>1.6906699999999999</v>
      </c>
      <c r="X64" s="29">
        <v>5.6121840659999998E-2</v>
      </c>
      <c r="Z64" s="29">
        <v>0.25498741636100003</v>
      </c>
      <c r="AB64" s="29" t="s">
        <v>1198</v>
      </c>
      <c r="AD64" s="29" t="s">
        <v>1198</v>
      </c>
      <c r="AF64" s="29" t="s">
        <v>1198</v>
      </c>
      <c r="AH64" s="29" t="s">
        <v>1198</v>
      </c>
      <c r="AJ64" s="29">
        <v>1.9974886517999998E-2</v>
      </c>
      <c r="AL64" s="29" t="s">
        <v>1198</v>
      </c>
      <c r="AN64" s="29" t="s">
        <v>1198</v>
      </c>
      <c r="AP64" s="29">
        <v>9.5627183770160009</v>
      </c>
      <c r="AR64" s="29">
        <v>-7.8720483770160001</v>
      </c>
      <c r="AT64" s="29">
        <v>0.5</v>
      </c>
      <c r="AV64" s="29">
        <v>1.5638697500000001</v>
      </c>
      <c r="AY64" s="46" t="s">
        <v>871</v>
      </c>
      <c r="AZ64" s="47">
        <v>0.4</v>
      </c>
    </row>
    <row r="65" spans="1:52" ht="15">
      <c r="A65" s="27" t="s">
        <v>201</v>
      </c>
      <c r="B65" s="27" t="s">
        <v>203</v>
      </c>
      <c r="C65" s="27" t="s">
        <v>202</v>
      </c>
      <c r="D65" s="29">
        <v>7.873704424214</v>
      </c>
      <c r="F65" s="29">
        <v>4.7281769999999996</v>
      </c>
      <c r="H65" s="29">
        <v>8.1374663060000005E-2</v>
      </c>
      <c r="J65" s="29">
        <v>0.64276021485000001</v>
      </c>
      <c r="L65" s="29" t="s">
        <v>1198</v>
      </c>
      <c r="N65" s="29" t="s">
        <v>1198</v>
      </c>
      <c r="P65" s="29">
        <v>3.7480949660999997E-2</v>
      </c>
      <c r="R65" s="29" t="s">
        <v>1198</v>
      </c>
      <c r="T65" s="29" t="s">
        <v>1198</v>
      </c>
      <c r="V65" s="29">
        <v>3.145527</v>
      </c>
      <c r="X65" s="29">
        <v>5.4136336940000002E-2</v>
      </c>
      <c r="Z65" s="29">
        <v>0.42761078515000001</v>
      </c>
      <c r="AB65" s="29" t="s">
        <v>1198</v>
      </c>
      <c r="AD65" s="29" t="s">
        <v>1198</v>
      </c>
      <c r="AF65" s="29" t="s">
        <v>1198</v>
      </c>
      <c r="AH65" s="29" t="s">
        <v>1198</v>
      </c>
      <c r="AJ65" s="29">
        <v>2.4935050339000002E-2</v>
      </c>
      <c r="AL65" s="29" t="s">
        <v>1198</v>
      </c>
      <c r="AN65" s="29" t="s">
        <v>1198</v>
      </c>
      <c r="AP65" s="29">
        <v>7.9786178372850003</v>
      </c>
      <c r="AR65" s="29">
        <v>-4.8330908372849999</v>
      </c>
      <c r="AT65" s="29">
        <v>0.5</v>
      </c>
      <c r="AV65" s="29">
        <v>2.9096124750000003</v>
      </c>
      <c r="AY65" s="46" t="s">
        <v>1021</v>
      </c>
      <c r="AZ65" s="47">
        <v>0.4</v>
      </c>
    </row>
    <row r="66" spans="1:52" ht="15">
      <c r="A66" s="27" t="s">
        <v>204</v>
      </c>
      <c r="B66" s="27" t="s">
        <v>206</v>
      </c>
      <c r="C66" s="27" t="s">
        <v>205</v>
      </c>
      <c r="D66" s="29">
        <v>12.544610980296001</v>
      </c>
      <c r="F66" s="29">
        <v>7.533067</v>
      </c>
      <c r="H66" s="29">
        <v>0.125404089972</v>
      </c>
      <c r="J66" s="29">
        <v>0.75657581202199997</v>
      </c>
      <c r="L66" s="29" t="s">
        <v>1198</v>
      </c>
      <c r="N66" s="29" t="s">
        <v>1198</v>
      </c>
      <c r="P66" s="29">
        <v>5.6050881848E-2</v>
      </c>
      <c r="R66" s="29" t="s">
        <v>1198</v>
      </c>
      <c r="T66" s="29" t="s">
        <v>1198</v>
      </c>
      <c r="V66" s="29">
        <v>5.0115439999999998</v>
      </c>
      <c r="X66" s="29">
        <v>8.3427910027999999E-2</v>
      </c>
      <c r="Z66" s="29">
        <v>0.50332918797799997</v>
      </c>
      <c r="AB66" s="29" t="s">
        <v>1198</v>
      </c>
      <c r="AD66" s="29" t="s">
        <v>1198</v>
      </c>
      <c r="AF66" s="29" t="s">
        <v>1198</v>
      </c>
      <c r="AH66" s="29" t="s">
        <v>1198</v>
      </c>
      <c r="AJ66" s="29">
        <v>3.7289118152000006E-2</v>
      </c>
      <c r="AL66" s="29" t="s">
        <v>1198</v>
      </c>
      <c r="AN66" s="29" t="s">
        <v>1198</v>
      </c>
      <c r="AP66" s="29">
        <v>24.033379920697001</v>
      </c>
      <c r="AR66" s="29">
        <v>-19.021835920697001</v>
      </c>
      <c r="AT66" s="29">
        <v>0.5</v>
      </c>
      <c r="AV66" s="29">
        <v>4.6356782000000001</v>
      </c>
      <c r="AY66" s="46" t="s">
        <v>904</v>
      </c>
      <c r="AZ66" s="47">
        <v>0.4</v>
      </c>
    </row>
    <row r="67" spans="1:52" ht="15">
      <c r="A67" s="27" t="s">
        <v>207</v>
      </c>
      <c r="B67" s="27" t="s">
        <v>209</v>
      </c>
      <c r="C67" s="27" t="s">
        <v>208</v>
      </c>
      <c r="D67" s="29">
        <v>8.902929644596</v>
      </c>
      <c r="F67" s="29">
        <v>5.3462290000000001</v>
      </c>
      <c r="H67" s="29">
        <v>9.4635554680999989E-2</v>
      </c>
      <c r="J67" s="29">
        <v>0.74236792832300003</v>
      </c>
      <c r="L67" s="29" t="s">
        <v>1198</v>
      </c>
      <c r="N67" s="29" t="s">
        <v>1198</v>
      </c>
      <c r="P67" s="29">
        <v>5.9395078987E-2</v>
      </c>
      <c r="R67" s="29" t="s">
        <v>1198</v>
      </c>
      <c r="T67" s="29" t="s">
        <v>1198</v>
      </c>
      <c r="V67" s="29">
        <v>3.5567000000000002</v>
      </c>
      <c r="X67" s="29">
        <v>6.2958445318999995E-2</v>
      </c>
      <c r="Z67" s="29">
        <v>0.49387707167700001</v>
      </c>
      <c r="AB67" s="29" t="s">
        <v>1198</v>
      </c>
      <c r="AD67" s="29" t="s">
        <v>1198</v>
      </c>
      <c r="AF67" s="29" t="s">
        <v>1198</v>
      </c>
      <c r="AH67" s="29" t="s">
        <v>1198</v>
      </c>
      <c r="AJ67" s="29">
        <v>3.9513921012999997E-2</v>
      </c>
      <c r="AL67" s="29" t="s">
        <v>1198</v>
      </c>
      <c r="AN67" s="29" t="s">
        <v>1198</v>
      </c>
      <c r="AP67" s="29">
        <v>7.4644436558830005</v>
      </c>
      <c r="AR67" s="29">
        <v>-3.9077436558830003</v>
      </c>
      <c r="AT67" s="29">
        <v>0.5</v>
      </c>
      <c r="AV67" s="29">
        <v>3.2899474999999998</v>
      </c>
      <c r="AY67" s="46" t="s">
        <v>958</v>
      </c>
      <c r="AZ67" s="47">
        <v>0.4</v>
      </c>
    </row>
    <row r="68" spans="1:52" ht="15">
      <c r="A68" s="27" t="s">
        <v>210</v>
      </c>
      <c r="B68" s="27" t="s">
        <v>212</v>
      </c>
      <c r="C68" s="27" t="s">
        <v>211</v>
      </c>
      <c r="D68" s="29">
        <v>12.15717770593</v>
      </c>
      <c r="F68" s="29">
        <v>7.3004129999999998</v>
      </c>
      <c r="H68" s="29">
        <v>0.156813361185</v>
      </c>
      <c r="J68" s="29">
        <v>1.107246918904</v>
      </c>
      <c r="L68" s="29" t="s">
        <v>1198</v>
      </c>
      <c r="N68" s="29" t="s">
        <v>1198</v>
      </c>
      <c r="P68" s="29">
        <v>9.8523806876E-2</v>
      </c>
      <c r="R68" s="29" t="s">
        <v>1198</v>
      </c>
      <c r="T68" s="29" t="s">
        <v>1198</v>
      </c>
      <c r="V68" s="29">
        <v>4.8567650000000002</v>
      </c>
      <c r="X68" s="29">
        <v>0.10432363881499999</v>
      </c>
      <c r="Z68" s="29">
        <v>0.736621081096</v>
      </c>
      <c r="AB68" s="29" t="s">
        <v>1198</v>
      </c>
      <c r="AD68" s="29" t="s">
        <v>1198</v>
      </c>
      <c r="AF68" s="29" t="s">
        <v>1198</v>
      </c>
      <c r="AH68" s="29" t="s">
        <v>1198</v>
      </c>
      <c r="AJ68" s="29">
        <v>6.5545193123999992E-2</v>
      </c>
      <c r="AL68" s="29" t="s">
        <v>1198</v>
      </c>
      <c r="AN68" s="29" t="s">
        <v>1198</v>
      </c>
      <c r="AP68" s="29">
        <v>25.787420406296</v>
      </c>
      <c r="AR68" s="29">
        <v>-20.930655406296001</v>
      </c>
      <c r="AT68" s="29">
        <v>0.5</v>
      </c>
      <c r="AV68" s="29">
        <v>4.492507625</v>
      </c>
      <c r="AY68" s="46" t="s">
        <v>991</v>
      </c>
      <c r="AZ68" s="47">
        <v>0.4</v>
      </c>
    </row>
    <row r="69" spans="1:52" ht="15">
      <c r="A69" s="27" t="s">
        <v>213</v>
      </c>
      <c r="B69" s="27" t="s">
        <v>215</v>
      </c>
      <c r="C69" s="27" t="s">
        <v>214</v>
      </c>
      <c r="D69" s="29">
        <v>2.4178085043089999</v>
      </c>
      <c r="F69" s="29">
        <v>1.4518990000000001</v>
      </c>
      <c r="H69" s="29">
        <v>7.0458132301000009E-2</v>
      </c>
      <c r="J69" s="29">
        <v>0.23060548208700002</v>
      </c>
      <c r="L69" s="29" t="s">
        <v>1198</v>
      </c>
      <c r="N69" s="29" t="s">
        <v>1198</v>
      </c>
      <c r="P69" s="29">
        <v>3.4316302700000002E-2</v>
      </c>
      <c r="R69" s="29" t="s">
        <v>1198</v>
      </c>
      <c r="T69" s="29" t="s">
        <v>1198</v>
      </c>
      <c r="V69" s="29">
        <v>0.96590900000000002</v>
      </c>
      <c r="X69" s="29">
        <v>4.6873867699000003E-2</v>
      </c>
      <c r="Z69" s="29">
        <v>0.15341551791299998</v>
      </c>
      <c r="AB69" s="29" t="s">
        <v>1198</v>
      </c>
      <c r="AD69" s="29" t="s">
        <v>1198</v>
      </c>
      <c r="AF69" s="29" t="s">
        <v>1198</v>
      </c>
      <c r="AH69" s="29" t="s">
        <v>1198</v>
      </c>
      <c r="AJ69" s="29">
        <v>2.28296973E-2</v>
      </c>
      <c r="AL69" s="29" t="s">
        <v>1198</v>
      </c>
      <c r="AN69" s="29" t="s">
        <v>1198</v>
      </c>
      <c r="AP69" s="29">
        <v>11.477277315656998</v>
      </c>
      <c r="AR69" s="29">
        <v>-10.511368315656998</v>
      </c>
      <c r="AT69" s="29">
        <v>0.5</v>
      </c>
      <c r="AV69" s="29">
        <v>0.89346582499999994</v>
      </c>
      <c r="AY69" s="46" t="s">
        <v>1054</v>
      </c>
      <c r="AZ69" s="47">
        <v>0.4</v>
      </c>
    </row>
    <row r="70" spans="1:52" ht="15">
      <c r="A70" s="27" t="s">
        <v>216</v>
      </c>
      <c r="B70" s="27" t="s">
        <v>218</v>
      </c>
      <c r="C70" s="27" t="s">
        <v>217</v>
      </c>
      <c r="D70" s="29">
        <v>2.961659828573</v>
      </c>
      <c r="F70" s="29">
        <v>1.778483</v>
      </c>
      <c r="H70" s="29">
        <v>4.7235508528999999E-2</v>
      </c>
      <c r="J70" s="29">
        <v>0.131436735773</v>
      </c>
      <c r="L70" s="29" t="s">
        <v>1198</v>
      </c>
      <c r="N70" s="29" t="s">
        <v>1198</v>
      </c>
      <c r="P70" s="29">
        <v>3.0025113482000002E-2</v>
      </c>
      <c r="R70" s="29" t="s">
        <v>1198</v>
      </c>
      <c r="T70" s="29" t="s">
        <v>1198</v>
      </c>
      <c r="V70" s="29">
        <v>1.183176</v>
      </c>
      <c r="X70" s="29">
        <v>3.1424491471000002E-2</v>
      </c>
      <c r="Z70" s="29">
        <v>8.7441264227000007E-2</v>
      </c>
      <c r="AB70" s="29" t="s">
        <v>1198</v>
      </c>
      <c r="AD70" s="29" t="s">
        <v>1198</v>
      </c>
      <c r="AF70" s="29" t="s">
        <v>1198</v>
      </c>
      <c r="AH70" s="29" t="s">
        <v>1198</v>
      </c>
      <c r="AJ70" s="29">
        <v>1.9974886517999998E-2</v>
      </c>
      <c r="AL70" s="29" t="s">
        <v>1198</v>
      </c>
      <c r="AN70" s="29" t="s">
        <v>1198</v>
      </c>
      <c r="AP70" s="29">
        <v>5.3464191474080005</v>
      </c>
      <c r="AR70" s="29">
        <v>-4.1632431474080001</v>
      </c>
      <c r="AT70" s="29">
        <v>0.5</v>
      </c>
      <c r="AV70" s="29">
        <v>1.0944378000000001</v>
      </c>
      <c r="AY70" s="46" t="s">
        <v>1057</v>
      </c>
      <c r="AZ70" s="47">
        <v>0.4</v>
      </c>
    </row>
    <row r="71" spans="1:52" ht="15">
      <c r="A71" s="27" t="s">
        <v>219</v>
      </c>
      <c r="B71" s="27" t="s">
        <v>221</v>
      </c>
      <c r="C71" s="27" t="s">
        <v>220</v>
      </c>
      <c r="D71" s="29">
        <v>4.7660521255980006</v>
      </c>
      <c r="F71" s="29">
        <v>2.862025</v>
      </c>
      <c r="H71" s="29">
        <v>8.2601489197E-2</v>
      </c>
      <c r="J71" s="29">
        <v>0.513998116186</v>
      </c>
      <c r="L71" s="29" t="s">
        <v>1198</v>
      </c>
      <c r="N71" s="29" t="s">
        <v>1198</v>
      </c>
      <c r="P71" s="29">
        <v>5.1035486892E-2</v>
      </c>
      <c r="R71" s="29" t="s">
        <v>1198</v>
      </c>
      <c r="T71" s="29" t="s">
        <v>1198</v>
      </c>
      <c r="V71" s="29">
        <v>1.9040269999999999</v>
      </c>
      <c r="X71" s="29">
        <v>5.4952510802999996E-2</v>
      </c>
      <c r="Z71" s="29">
        <v>0.34194888381400002</v>
      </c>
      <c r="AB71" s="29" t="s">
        <v>1198</v>
      </c>
      <c r="AD71" s="29" t="s">
        <v>1198</v>
      </c>
      <c r="AF71" s="29" t="s">
        <v>1198</v>
      </c>
      <c r="AH71" s="29" t="s">
        <v>1198</v>
      </c>
      <c r="AJ71" s="29">
        <v>3.3952513108000001E-2</v>
      </c>
      <c r="AL71" s="29" t="s">
        <v>1198</v>
      </c>
      <c r="AN71" s="29" t="s">
        <v>1198</v>
      </c>
      <c r="AP71" s="29">
        <v>5.0595444993529997</v>
      </c>
      <c r="AR71" s="29">
        <v>-3.155517499353</v>
      </c>
      <c r="AT71" s="29">
        <v>0.5</v>
      </c>
      <c r="AV71" s="29">
        <v>1.7612249750000002</v>
      </c>
      <c r="AY71" s="46" t="s">
        <v>883</v>
      </c>
      <c r="AZ71" s="47">
        <v>0.49</v>
      </c>
    </row>
    <row r="72" spans="1:52" ht="15">
      <c r="A72" s="27" t="s">
        <v>222</v>
      </c>
      <c r="B72" s="27" t="s">
        <v>224</v>
      </c>
      <c r="C72" s="27" t="s">
        <v>223</v>
      </c>
      <c r="D72" s="29">
        <v>5.1309922586460006</v>
      </c>
      <c r="F72" s="29">
        <v>3.081172</v>
      </c>
      <c r="H72" s="29">
        <v>0.113949509179</v>
      </c>
      <c r="J72" s="29">
        <v>0.46066570811299995</v>
      </c>
      <c r="L72" s="29" t="s">
        <v>1198</v>
      </c>
      <c r="N72" s="29" t="s">
        <v>1198</v>
      </c>
      <c r="P72" s="29">
        <v>3.4316302700000002E-2</v>
      </c>
      <c r="R72" s="29" t="s">
        <v>1198</v>
      </c>
      <c r="T72" s="29" t="s">
        <v>1198</v>
      </c>
      <c r="V72" s="29">
        <v>2.04982</v>
      </c>
      <c r="X72" s="29">
        <v>7.5807490820999995E-2</v>
      </c>
      <c r="Z72" s="29">
        <v>0.30646829188700003</v>
      </c>
      <c r="AB72" s="29" t="s">
        <v>1198</v>
      </c>
      <c r="AD72" s="29" t="s">
        <v>1198</v>
      </c>
      <c r="AF72" s="29" t="s">
        <v>1198</v>
      </c>
      <c r="AH72" s="29" t="s">
        <v>1198</v>
      </c>
      <c r="AJ72" s="29">
        <v>2.28296973E-2</v>
      </c>
      <c r="AL72" s="29" t="s">
        <v>1198</v>
      </c>
      <c r="AN72" s="29" t="s">
        <v>1198</v>
      </c>
      <c r="AP72" s="29">
        <v>13.461178682451001</v>
      </c>
      <c r="AR72" s="29">
        <v>-11.411358682451</v>
      </c>
      <c r="AT72" s="29">
        <v>0.5</v>
      </c>
      <c r="AV72" s="29">
        <v>1.8960835</v>
      </c>
      <c r="AY72" s="46" t="s">
        <v>880</v>
      </c>
      <c r="AZ72" s="47">
        <v>0.49</v>
      </c>
    </row>
    <row r="73" spans="1:52" ht="15">
      <c r="A73" s="27" t="s">
        <v>225</v>
      </c>
      <c r="B73" s="27" t="s">
        <v>227</v>
      </c>
      <c r="C73" s="27" t="s">
        <v>226</v>
      </c>
      <c r="D73" s="29">
        <v>7.2483489886800001</v>
      </c>
      <c r="F73" s="29">
        <v>4.3526499999999997</v>
      </c>
      <c r="H73" s="29">
        <v>0.10394273935800001</v>
      </c>
      <c r="J73" s="29">
        <v>0.62296946154900001</v>
      </c>
      <c r="L73" s="29" t="s">
        <v>1198</v>
      </c>
      <c r="N73" s="29" t="s">
        <v>1198</v>
      </c>
      <c r="P73" s="29">
        <v>3.0025113482000002E-2</v>
      </c>
      <c r="R73" s="29" t="s">
        <v>1198</v>
      </c>
      <c r="T73" s="29" t="s">
        <v>1198</v>
      </c>
      <c r="V73" s="29">
        <v>2.895699</v>
      </c>
      <c r="X73" s="29">
        <v>6.9150260642E-2</v>
      </c>
      <c r="Z73" s="29">
        <v>0.41444453845099999</v>
      </c>
      <c r="AB73" s="29" t="s">
        <v>1198</v>
      </c>
      <c r="AD73" s="29" t="s">
        <v>1198</v>
      </c>
      <c r="AF73" s="29" t="s">
        <v>1198</v>
      </c>
      <c r="AH73" s="29" t="s">
        <v>1198</v>
      </c>
      <c r="AJ73" s="29">
        <v>1.9974886517999998E-2</v>
      </c>
      <c r="AL73" s="29" t="s">
        <v>1198</v>
      </c>
      <c r="AN73" s="29" t="s">
        <v>1198</v>
      </c>
      <c r="AP73" s="29">
        <v>12.091193989684001</v>
      </c>
      <c r="AR73" s="29">
        <v>-9.1954949896840006</v>
      </c>
      <c r="AT73" s="29">
        <v>0.5</v>
      </c>
      <c r="AV73" s="29">
        <v>2.678521575</v>
      </c>
      <c r="AY73" s="46" t="s">
        <v>919</v>
      </c>
      <c r="AZ73" s="47">
        <v>0.09</v>
      </c>
    </row>
    <row r="74" spans="1:52" ht="15">
      <c r="A74" s="27" t="s">
        <v>228</v>
      </c>
      <c r="B74" s="27" t="s">
        <v>230</v>
      </c>
      <c r="C74" s="27" t="s">
        <v>229</v>
      </c>
      <c r="D74" s="29">
        <v>7.455057771451</v>
      </c>
      <c r="F74" s="29">
        <v>4.4767789999999996</v>
      </c>
      <c r="H74" s="29">
        <v>0.106102145519</v>
      </c>
      <c r="J74" s="29">
        <v>0.60754796276300005</v>
      </c>
      <c r="L74" s="29" t="s">
        <v>1198</v>
      </c>
      <c r="N74" s="29" t="s">
        <v>1198</v>
      </c>
      <c r="P74" s="29">
        <v>4.1004096476999999E-2</v>
      </c>
      <c r="R74" s="29" t="s">
        <v>1198</v>
      </c>
      <c r="T74" s="29" t="s">
        <v>1198</v>
      </c>
      <c r="V74" s="29">
        <v>2.9782790000000001</v>
      </c>
      <c r="X74" s="29">
        <v>7.0586854481000008E-2</v>
      </c>
      <c r="Z74" s="29">
        <v>0.404185037237</v>
      </c>
      <c r="AB74" s="29" t="s">
        <v>1198</v>
      </c>
      <c r="AD74" s="29" t="s">
        <v>1198</v>
      </c>
      <c r="AF74" s="29" t="s">
        <v>1198</v>
      </c>
      <c r="AH74" s="29" t="s">
        <v>1198</v>
      </c>
      <c r="AJ74" s="29">
        <v>2.7278903523000001E-2</v>
      </c>
      <c r="AL74" s="29" t="s">
        <v>1198</v>
      </c>
      <c r="AN74" s="29" t="s">
        <v>1198</v>
      </c>
      <c r="AP74" s="29">
        <v>9.9965955395190012</v>
      </c>
      <c r="AR74" s="29">
        <v>-7.0183165395189997</v>
      </c>
      <c r="AT74" s="29">
        <v>0.5</v>
      </c>
      <c r="AV74" s="29">
        <v>2.7549080750000003</v>
      </c>
      <c r="AY74" s="46" t="s">
        <v>1060</v>
      </c>
      <c r="AZ74" s="47">
        <v>0.4</v>
      </c>
    </row>
    <row r="75" spans="1:52" ht="15">
      <c r="A75" s="27" t="s">
        <v>231</v>
      </c>
      <c r="B75" s="27" t="s">
        <v>233</v>
      </c>
      <c r="C75" s="27" t="s">
        <v>232</v>
      </c>
      <c r="D75" s="29">
        <v>4.8768764800629993</v>
      </c>
      <c r="F75" s="29">
        <v>2.9285749999999999</v>
      </c>
      <c r="H75" s="29">
        <v>6.5119667123999997E-2</v>
      </c>
      <c r="J75" s="29">
        <v>0.34463185555600001</v>
      </c>
      <c r="L75" s="29" t="s">
        <v>1198</v>
      </c>
      <c r="N75" s="29" t="s">
        <v>1198</v>
      </c>
      <c r="P75" s="29">
        <v>3.4316302700000002E-2</v>
      </c>
      <c r="R75" s="29" t="s">
        <v>1198</v>
      </c>
      <c r="T75" s="29" t="s">
        <v>1198</v>
      </c>
      <c r="V75" s="29">
        <v>1.9483010000000001</v>
      </c>
      <c r="X75" s="29">
        <v>4.3322332876E-2</v>
      </c>
      <c r="Z75" s="29">
        <v>0.22927414444400002</v>
      </c>
      <c r="AB75" s="29" t="s">
        <v>1198</v>
      </c>
      <c r="AD75" s="29" t="s">
        <v>1198</v>
      </c>
      <c r="AF75" s="29" t="s">
        <v>1198</v>
      </c>
      <c r="AH75" s="29" t="s">
        <v>1198</v>
      </c>
      <c r="AJ75" s="29">
        <v>2.28296973E-2</v>
      </c>
      <c r="AL75" s="29" t="s">
        <v>1198</v>
      </c>
      <c r="AN75" s="29" t="s">
        <v>1198</v>
      </c>
      <c r="AP75" s="29">
        <v>15.229056848297001</v>
      </c>
      <c r="AR75" s="29">
        <v>-13.280755848297</v>
      </c>
      <c r="AT75" s="29">
        <v>0.5</v>
      </c>
      <c r="AV75" s="29">
        <v>1.8021784250000001</v>
      </c>
      <c r="AY75" s="46" t="s">
        <v>1081</v>
      </c>
      <c r="AZ75" s="47">
        <v>0.4</v>
      </c>
    </row>
    <row r="76" spans="1:52" ht="15">
      <c r="A76" s="27" t="s">
        <v>234</v>
      </c>
      <c r="B76" s="27" t="s">
        <v>236</v>
      </c>
      <c r="C76" s="27" t="s">
        <v>235</v>
      </c>
      <c r="D76" s="29">
        <v>9.3870071539190008</v>
      </c>
      <c r="F76" s="29">
        <v>5.6369189999999998</v>
      </c>
      <c r="H76" s="29">
        <v>0.102916480979</v>
      </c>
      <c r="J76" s="29">
        <v>0.59002290452600004</v>
      </c>
      <c r="L76" s="29" t="s">
        <v>1198</v>
      </c>
      <c r="N76" s="29" t="s">
        <v>1198</v>
      </c>
      <c r="P76" s="29">
        <v>6.2738675623999998E-2</v>
      </c>
      <c r="R76" s="29" t="s">
        <v>1198</v>
      </c>
      <c r="T76" s="29" t="s">
        <v>1198</v>
      </c>
      <c r="V76" s="29">
        <v>3.7500879999999999</v>
      </c>
      <c r="X76" s="29">
        <v>6.8467519020999998E-2</v>
      </c>
      <c r="Z76" s="29">
        <v>0.39252609547399997</v>
      </c>
      <c r="AB76" s="29" t="s">
        <v>1198</v>
      </c>
      <c r="AD76" s="29" t="s">
        <v>1198</v>
      </c>
      <c r="AF76" s="29" t="s">
        <v>1198</v>
      </c>
      <c r="AH76" s="29" t="s">
        <v>1198</v>
      </c>
      <c r="AJ76" s="29">
        <v>4.1738324375999995E-2</v>
      </c>
      <c r="AL76" s="29" t="s">
        <v>1198</v>
      </c>
      <c r="AN76" s="29" t="s">
        <v>1198</v>
      </c>
      <c r="AP76" s="29">
        <v>17.215446848384001</v>
      </c>
      <c r="AR76" s="29">
        <v>-13.465358848384</v>
      </c>
      <c r="AT76" s="29">
        <v>0.5</v>
      </c>
      <c r="AV76" s="29">
        <v>3.4688314</v>
      </c>
      <c r="AY76" s="46" t="s">
        <v>1063</v>
      </c>
      <c r="AZ76" s="47">
        <v>0.4</v>
      </c>
    </row>
    <row r="77" spans="1:52" ht="15">
      <c r="A77" s="27" t="s">
        <v>237</v>
      </c>
      <c r="B77" s="27" t="s">
        <v>239</v>
      </c>
      <c r="C77" s="27" t="s">
        <v>238</v>
      </c>
      <c r="D77" s="29">
        <v>3.8717259574199998</v>
      </c>
      <c r="F77" s="29">
        <v>2.32498</v>
      </c>
      <c r="H77" s="29">
        <v>8.3828915835999995E-2</v>
      </c>
      <c r="J77" s="29">
        <v>0.25706181057999999</v>
      </c>
      <c r="L77" s="29" t="s">
        <v>1198</v>
      </c>
      <c r="N77" s="29" t="s">
        <v>1198</v>
      </c>
      <c r="P77" s="29">
        <v>5.5214982687999993E-2</v>
      </c>
      <c r="R77" s="29" t="s">
        <v>1198</v>
      </c>
      <c r="T77" s="29" t="s">
        <v>1198</v>
      </c>
      <c r="V77" s="29">
        <v>1.546746</v>
      </c>
      <c r="X77" s="29">
        <v>5.5769084163999998E-2</v>
      </c>
      <c r="Z77" s="29">
        <v>0.17101618942000002</v>
      </c>
      <c r="AB77" s="29" t="s">
        <v>1198</v>
      </c>
      <c r="AD77" s="29" t="s">
        <v>1198</v>
      </c>
      <c r="AF77" s="29" t="s">
        <v>1198</v>
      </c>
      <c r="AH77" s="29" t="s">
        <v>1198</v>
      </c>
      <c r="AJ77" s="29">
        <v>3.6733017312000002E-2</v>
      </c>
      <c r="AL77" s="29" t="s">
        <v>1198</v>
      </c>
      <c r="AN77" s="29" t="s">
        <v>1198</v>
      </c>
      <c r="AP77" s="29">
        <v>13.014009375860001</v>
      </c>
      <c r="AR77" s="29">
        <v>-11.46726337586</v>
      </c>
      <c r="AT77" s="29">
        <v>0.5</v>
      </c>
      <c r="AV77" s="29">
        <v>1.43074005</v>
      </c>
      <c r="AY77" s="46" t="s">
        <v>1066</v>
      </c>
      <c r="AZ77" s="47">
        <v>0.4</v>
      </c>
    </row>
    <row r="78" spans="1:52" ht="15">
      <c r="A78" s="27" t="s">
        <v>240</v>
      </c>
      <c r="B78" s="27" t="s">
        <v>242</v>
      </c>
      <c r="C78" s="27" t="s">
        <v>241</v>
      </c>
      <c r="D78" s="29">
        <v>5.6827636993070003</v>
      </c>
      <c r="F78" s="29">
        <v>3.412512</v>
      </c>
      <c r="H78" s="29">
        <v>6.3001095115999994E-2</v>
      </c>
      <c r="J78" s="29">
        <v>0.32713201841399997</v>
      </c>
      <c r="L78" s="29" t="s">
        <v>1198</v>
      </c>
      <c r="N78" s="29" t="s">
        <v>1198</v>
      </c>
      <c r="P78" s="29">
        <v>3.0025113482000002E-2</v>
      </c>
      <c r="R78" s="29" t="s">
        <v>1198</v>
      </c>
      <c r="T78" s="29" t="s">
        <v>1198</v>
      </c>
      <c r="V78" s="29">
        <v>2.270251</v>
      </c>
      <c r="X78" s="29">
        <v>4.1912904884000006E-2</v>
      </c>
      <c r="Z78" s="29">
        <v>0.217631981586</v>
      </c>
      <c r="AB78" s="29" t="s">
        <v>1198</v>
      </c>
      <c r="AD78" s="29" t="s">
        <v>1198</v>
      </c>
      <c r="AF78" s="29" t="s">
        <v>1198</v>
      </c>
      <c r="AH78" s="29" t="s">
        <v>1198</v>
      </c>
      <c r="AJ78" s="29">
        <v>1.9974886517999998E-2</v>
      </c>
      <c r="AL78" s="29" t="s">
        <v>1198</v>
      </c>
      <c r="AN78" s="29" t="s">
        <v>1198</v>
      </c>
      <c r="AP78" s="29">
        <v>10.901237500368</v>
      </c>
      <c r="AR78" s="29">
        <v>-8.6309865003679995</v>
      </c>
      <c r="AT78" s="29">
        <v>0.5</v>
      </c>
      <c r="AV78" s="29">
        <v>2.0999821749999996</v>
      </c>
      <c r="AY78" s="46" t="s">
        <v>1075</v>
      </c>
      <c r="AZ78" s="47">
        <v>0.4</v>
      </c>
    </row>
    <row r="79" spans="1:52" ht="15">
      <c r="A79" s="27" t="s">
        <v>243</v>
      </c>
      <c r="B79" s="27" t="s">
        <v>245</v>
      </c>
      <c r="C79" s="27" t="s">
        <v>244</v>
      </c>
      <c r="D79" s="29">
        <v>3.2651977798199998</v>
      </c>
      <c r="F79" s="29">
        <v>1.9607589999999999</v>
      </c>
      <c r="H79" s="29">
        <v>0.10621864296</v>
      </c>
      <c r="J79" s="29">
        <v>0.341403555355</v>
      </c>
      <c r="L79" s="29" t="s">
        <v>1198</v>
      </c>
      <c r="N79" s="29" t="s">
        <v>1198</v>
      </c>
      <c r="P79" s="29">
        <v>4.2675894796000001E-2</v>
      </c>
      <c r="R79" s="29" t="s">
        <v>1198</v>
      </c>
      <c r="T79" s="29" t="s">
        <v>1198</v>
      </c>
      <c r="V79" s="29">
        <v>1.3044389999999999</v>
      </c>
      <c r="X79" s="29">
        <v>7.066435704E-2</v>
      </c>
      <c r="Z79" s="29">
        <v>0.22712644464500001</v>
      </c>
      <c r="AB79" s="29" t="s">
        <v>1198</v>
      </c>
      <c r="AD79" s="29" t="s">
        <v>1198</v>
      </c>
      <c r="AF79" s="29" t="s">
        <v>1198</v>
      </c>
      <c r="AH79" s="29" t="s">
        <v>1198</v>
      </c>
      <c r="AJ79" s="29">
        <v>2.8391105204000001E-2</v>
      </c>
      <c r="AL79" s="29" t="s">
        <v>1198</v>
      </c>
      <c r="AN79" s="29" t="s">
        <v>1198</v>
      </c>
      <c r="AP79" s="29">
        <v>7.9076785143170003</v>
      </c>
      <c r="AR79" s="29">
        <v>-6.603239514317</v>
      </c>
      <c r="AT79" s="29">
        <v>0.5</v>
      </c>
      <c r="AV79" s="29">
        <v>1.2066060750000001</v>
      </c>
      <c r="AY79" s="46" t="s">
        <v>1078</v>
      </c>
      <c r="AZ79" s="47">
        <v>0.4</v>
      </c>
    </row>
    <row r="80" spans="1:52" ht="15">
      <c r="A80" s="27" t="s">
        <v>246</v>
      </c>
      <c r="B80" s="27" t="s">
        <v>248</v>
      </c>
      <c r="C80" s="27" t="s">
        <v>247</v>
      </c>
      <c r="D80" s="29">
        <v>2.903138186209</v>
      </c>
      <c r="F80" s="29">
        <v>1.743341</v>
      </c>
      <c r="H80" s="29">
        <v>5.0544276035000002E-2</v>
      </c>
      <c r="J80" s="29">
        <v>0.184867025716</v>
      </c>
      <c r="L80" s="29" t="s">
        <v>1198</v>
      </c>
      <c r="N80" s="29" t="s">
        <v>1198</v>
      </c>
      <c r="P80" s="29">
        <v>4.2675894796000001E-2</v>
      </c>
      <c r="R80" s="29" t="s">
        <v>1198</v>
      </c>
      <c r="T80" s="29" t="s">
        <v>1198</v>
      </c>
      <c r="V80" s="29">
        <v>1.159797</v>
      </c>
      <c r="X80" s="29">
        <v>3.3625723965E-2</v>
      </c>
      <c r="Z80" s="29">
        <v>0.122986974284</v>
      </c>
      <c r="AB80" s="29" t="s">
        <v>1198</v>
      </c>
      <c r="AD80" s="29" t="s">
        <v>1198</v>
      </c>
      <c r="AF80" s="29" t="s">
        <v>1198</v>
      </c>
      <c r="AH80" s="29" t="s">
        <v>1198</v>
      </c>
      <c r="AJ80" s="29">
        <v>2.8391105204000001E-2</v>
      </c>
      <c r="AL80" s="29" t="s">
        <v>1198</v>
      </c>
      <c r="AN80" s="29" t="s">
        <v>1198</v>
      </c>
      <c r="AP80" s="29">
        <v>4.9670822435259998</v>
      </c>
      <c r="AR80" s="29">
        <v>-3.8072852435260001</v>
      </c>
      <c r="AT80" s="29">
        <v>0.5</v>
      </c>
      <c r="AV80" s="29">
        <v>1.0728122250000001</v>
      </c>
      <c r="AY80" s="46" t="s">
        <v>886</v>
      </c>
      <c r="AZ80" s="47">
        <v>0.49</v>
      </c>
    </row>
    <row r="81" spans="1:52" ht="15">
      <c r="A81" s="27" t="s">
        <v>249</v>
      </c>
      <c r="B81" s="27" t="s">
        <v>251</v>
      </c>
      <c r="C81" s="27" t="s">
        <v>250</v>
      </c>
      <c r="D81" s="29">
        <v>5.2560043950270003</v>
      </c>
      <c r="F81" s="29">
        <v>3.1562429999999999</v>
      </c>
      <c r="H81" s="29">
        <v>8.5032322385000011E-2</v>
      </c>
      <c r="J81" s="29">
        <v>0.453792959637</v>
      </c>
      <c r="L81" s="29" t="s">
        <v>1198</v>
      </c>
      <c r="N81" s="29" t="s">
        <v>1198</v>
      </c>
      <c r="P81" s="29">
        <v>3.0025113482000002E-2</v>
      </c>
      <c r="R81" s="29" t="s">
        <v>1198</v>
      </c>
      <c r="T81" s="29" t="s">
        <v>1198</v>
      </c>
      <c r="V81" s="29">
        <v>2.0997620000000001</v>
      </c>
      <c r="X81" s="29">
        <v>5.6569677615000001E-2</v>
      </c>
      <c r="Z81" s="29">
        <v>0.301896040363</v>
      </c>
      <c r="AB81" s="29" t="s">
        <v>1198</v>
      </c>
      <c r="AD81" s="29" t="s">
        <v>1198</v>
      </c>
      <c r="AF81" s="29" t="s">
        <v>1198</v>
      </c>
      <c r="AH81" s="29" t="s">
        <v>1198</v>
      </c>
      <c r="AJ81" s="29">
        <v>1.9974886517999998E-2</v>
      </c>
      <c r="AL81" s="29" t="s">
        <v>1198</v>
      </c>
      <c r="AN81" s="29" t="s">
        <v>1198</v>
      </c>
      <c r="AP81" s="29">
        <v>18.301113895130001</v>
      </c>
      <c r="AR81" s="29">
        <v>-16.201351895129999</v>
      </c>
      <c r="AT81" s="29">
        <v>0.5</v>
      </c>
      <c r="AV81" s="29">
        <v>1.94227985</v>
      </c>
      <c r="AY81" s="46" t="s">
        <v>1030</v>
      </c>
      <c r="AZ81" s="47">
        <v>0.49</v>
      </c>
    </row>
    <row r="82" spans="1:52" ht="15">
      <c r="A82" s="27" t="s">
        <v>252</v>
      </c>
      <c r="B82" s="27" t="s">
        <v>254</v>
      </c>
      <c r="C82" s="27" t="s">
        <v>253</v>
      </c>
      <c r="D82" s="29">
        <v>3.3724964041749996</v>
      </c>
      <c r="F82" s="29">
        <v>2.0251920000000001</v>
      </c>
      <c r="H82" s="29">
        <v>5.4572445259999998E-2</v>
      </c>
      <c r="J82" s="29">
        <v>0.22335381667900001</v>
      </c>
      <c r="L82" s="29" t="s">
        <v>1198</v>
      </c>
      <c r="N82" s="29" t="s">
        <v>1198</v>
      </c>
      <c r="P82" s="29">
        <v>3.0025113482000002E-2</v>
      </c>
      <c r="R82" s="29" t="s">
        <v>1198</v>
      </c>
      <c r="T82" s="29" t="s">
        <v>1198</v>
      </c>
      <c r="V82" s="29">
        <v>1.347305</v>
      </c>
      <c r="X82" s="29">
        <v>3.6305554740000003E-2</v>
      </c>
      <c r="Z82" s="29">
        <v>0.14859118332099999</v>
      </c>
      <c r="AB82" s="29" t="s">
        <v>1198</v>
      </c>
      <c r="AD82" s="29" t="s">
        <v>1198</v>
      </c>
      <c r="AF82" s="29" t="s">
        <v>1198</v>
      </c>
      <c r="AH82" s="29" t="s">
        <v>1198</v>
      </c>
      <c r="AJ82" s="29">
        <v>1.9974886517999998E-2</v>
      </c>
      <c r="AL82" s="29" t="s">
        <v>1198</v>
      </c>
      <c r="AN82" s="29" t="s">
        <v>1198</v>
      </c>
      <c r="AP82" s="29">
        <v>4.7275142590980002</v>
      </c>
      <c r="AR82" s="29">
        <v>-3.3802092590979997</v>
      </c>
      <c r="AT82" s="29">
        <v>0.5</v>
      </c>
      <c r="AV82" s="29">
        <v>1.2462571250000001</v>
      </c>
      <c r="AY82" s="46" t="s">
        <v>889</v>
      </c>
      <c r="AZ82" s="47">
        <v>0.49</v>
      </c>
    </row>
    <row r="83" spans="1:52" ht="15">
      <c r="A83" s="27" t="s">
        <v>255</v>
      </c>
      <c r="B83" s="27" t="s">
        <v>257</v>
      </c>
      <c r="C83" s="27" t="s">
        <v>256</v>
      </c>
      <c r="D83" s="29">
        <v>5.9106180711270007</v>
      </c>
      <c r="F83" s="29">
        <v>3.5493399999999999</v>
      </c>
      <c r="H83" s="29">
        <v>4.9418934781999997E-2</v>
      </c>
      <c r="J83" s="29">
        <v>0.32211181944</v>
      </c>
      <c r="L83" s="29" t="s">
        <v>1198</v>
      </c>
      <c r="N83" s="29" t="s">
        <v>1198</v>
      </c>
      <c r="P83" s="29">
        <v>4.8348239235E-2</v>
      </c>
      <c r="R83" s="29" t="s">
        <v>1198</v>
      </c>
      <c r="T83" s="29" t="s">
        <v>1198</v>
      </c>
      <c r="V83" s="29">
        <v>2.3612790000000001</v>
      </c>
      <c r="X83" s="29">
        <v>3.2877065218000004E-2</v>
      </c>
      <c r="Z83" s="29">
        <v>0.21429218056000002</v>
      </c>
      <c r="AB83" s="29" t="s">
        <v>1198</v>
      </c>
      <c r="AD83" s="29" t="s">
        <v>1198</v>
      </c>
      <c r="AF83" s="29" t="s">
        <v>1198</v>
      </c>
      <c r="AH83" s="29" t="s">
        <v>1198</v>
      </c>
      <c r="AJ83" s="29">
        <v>3.2164760765000001E-2</v>
      </c>
      <c r="AL83" s="29" t="s">
        <v>1198</v>
      </c>
      <c r="AN83" s="29" t="s">
        <v>1198</v>
      </c>
      <c r="AP83" s="29">
        <v>7.2989382424029996</v>
      </c>
      <c r="AR83" s="29">
        <v>-4.9376592424029999</v>
      </c>
      <c r="AT83" s="29">
        <v>0.5</v>
      </c>
      <c r="AV83" s="29">
        <v>2.184183075</v>
      </c>
      <c r="AY83" s="46" t="s">
        <v>922</v>
      </c>
      <c r="AZ83" s="47">
        <v>0.09</v>
      </c>
    </row>
    <row r="84" spans="1:52" ht="15">
      <c r="A84" s="27" t="s">
        <v>258</v>
      </c>
      <c r="B84" s="27" t="s">
        <v>260</v>
      </c>
      <c r="C84" s="27" t="s">
        <v>259</v>
      </c>
      <c r="D84" s="29">
        <v>13.45048883838</v>
      </c>
      <c r="F84" s="29">
        <v>8.0770490000000006</v>
      </c>
      <c r="H84" s="29">
        <v>8.0766954762999998E-2</v>
      </c>
      <c r="J84" s="29">
        <v>0.66579368040599995</v>
      </c>
      <c r="L84" s="29" t="s">
        <v>1198</v>
      </c>
      <c r="N84" s="29" t="s">
        <v>1198</v>
      </c>
      <c r="P84" s="29">
        <v>5.9395078987E-2</v>
      </c>
      <c r="R84" s="29" t="s">
        <v>1198</v>
      </c>
      <c r="T84" s="29" t="s">
        <v>1198</v>
      </c>
      <c r="V84" s="29">
        <v>5.3734400000000004</v>
      </c>
      <c r="X84" s="29">
        <v>5.3732045236999995E-2</v>
      </c>
      <c r="Z84" s="29">
        <v>0.44293431959399998</v>
      </c>
      <c r="AB84" s="29" t="s">
        <v>1198</v>
      </c>
      <c r="AD84" s="29" t="s">
        <v>1198</v>
      </c>
      <c r="AF84" s="29" t="s">
        <v>1198</v>
      </c>
      <c r="AH84" s="29" t="s">
        <v>1198</v>
      </c>
      <c r="AJ84" s="29">
        <v>3.9513921012999997E-2</v>
      </c>
      <c r="AL84" s="29" t="s">
        <v>1198</v>
      </c>
      <c r="AN84" s="29" t="s">
        <v>1198</v>
      </c>
      <c r="AP84" s="29">
        <v>12.308904428485</v>
      </c>
      <c r="AR84" s="29">
        <v>-6.935464428485</v>
      </c>
      <c r="AT84" s="29">
        <v>0.5</v>
      </c>
      <c r="AV84" s="29">
        <v>4.9704319999999997</v>
      </c>
      <c r="AY84" s="48" t="s">
        <v>1084</v>
      </c>
      <c r="AZ84" s="47">
        <v>0.4</v>
      </c>
    </row>
    <row r="85" spans="1:52" ht="15">
      <c r="A85" s="27" t="s">
        <v>261</v>
      </c>
      <c r="B85" s="27" t="s">
        <v>263</v>
      </c>
      <c r="C85" s="27" t="s">
        <v>262</v>
      </c>
      <c r="D85" s="29">
        <v>8.3405091743770008</v>
      </c>
      <c r="F85" s="29">
        <v>5.0084949999999999</v>
      </c>
      <c r="H85" s="29">
        <v>9.4189981996999989E-2</v>
      </c>
      <c r="J85" s="29">
        <v>0.679304981473</v>
      </c>
      <c r="L85" s="29" t="s">
        <v>1198</v>
      </c>
      <c r="N85" s="29" t="s">
        <v>1198</v>
      </c>
      <c r="P85" s="29">
        <v>6.6739221745000007E-2</v>
      </c>
      <c r="R85" s="29" t="s">
        <v>1198</v>
      </c>
      <c r="T85" s="29" t="s">
        <v>1198</v>
      </c>
      <c r="V85" s="29">
        <v>3.332014</v>
      </c>
      <c r="X85" s="29">
        <v>6.2662018003000003E-2</v>
      </c>
      <c r="Z85" s="29">
        <v>0.45192301852699995</v>
      </c>
      <c r="AB85" s="29" t="s">
        <v>1198</v>
      </c>
      <c r="AD85" s="29" t="s">
        <v>1198</v>
      </c>
      <c r="AF85" s="29" t="s">
        <v>1198</v>
      </c>
      <c r="AH85" s="29" t="s">
        <v>1198</v>
      </c>
      <c r="AJ85" s="29">
        <v>4.4399778254999994E-2</v>
      </c>
      <c r="AL85" s="29" t="s">
        <v>1198</v>
      </c>
      <c r="AN85" s="29" t="s">
        <v>1198</v>
      </c>
      <c r="AP85" s="29">
        <v>15.680126439998999</v>
      </c>
      <c r="AR85" s="29">
        <v>-12.348112439998999</v>
      </c>
      <c r="AT85" s="29">
        <v>0.5</v>
      </c>
      <c r="AV85" s="29">
        <v>3.0821129500000004</v>
      </c>
      <c r="AY85" s="48" t="s">
        <v>1087</v>
      </c>
      <c r="AZ85" s="47">
        <v>0.4</v>
      </c>
    </row>
    <row r="86" spans="1:52" ht="15">
      <c r="A86" s="27" t="s">
        <v>264</v>
      </c>
      <c r="B86" s="27" t="s">
        <v>266</v>
      </c>
      <c r="C86" s="27" t="s">
        <v>265</v>
      </c>
      <c r="D86" s="29">
        <v>6.808789296004</v>
      </c>
      <c r="F86" s="29">
        <v>4.0886930000000001</v>
      </c>
      <c r="H86" s="29">
        <v>7.6699152388999992E-2</v>
      </c>
      <c r="J86" s="29">
        <v>0.43402802793400003</v>
      </c>
      <c r="L86" s="29" t="s">
        <v>1198</v>
      </c>
      <c r="N86" s="29" t="s">
        <v>1198</v>
      </c>
      <c r="P86" s="29">
        <v>4.6855390592999993E-2</v>
      </c>
      <c r="R86" s="29" t="s">
        <v>1198</v>
      </c>
      <c r="T86" s="29" t="s">
        <v>1198</v>
      </c>
      <c r="V86" s="29">
        <v>2.7200959999999998</v>
      </c>
      <c r="X86" s="29">
        <v>5.1025847611E-2</v>
      </c>
      <c r="Z86" s="29">
        <v>0.28874697206599997</v>
      </c>
      <c r="AB86" s="29" t="s">
        <v>1198</v>
      </c>
      <c r="AD86" s="29" t="s">
        <v>1198</v>
      </c>
      <c r="AF86" s="29" t="s">
        <v>1198</v>
      </c>
      <c r="AH86" s="29" t="s">
        <v>1198</v>
      </c>
      <c r="AJ86" s="29">
        <v>3.1171609406999999E-2</v>
      </c>
      <c r="AL86" s="29" t="s">
        <v>1198</v>
      </c>
      <c r="AN86" s="29" t="s">
        <v>1198</v>
      </c>
      <c r="AP86" s="29">
        <v>8.6558024997889991</v>
      </c>
      <c r="AR86" s="29">
        <v>-5.9357064997889992</v>
      </c>
      <c r="AT86" s="29">
        <v>0.5</v>
      </c>
      <c r="AV86" s="29">
        <v>2.5160887999999999</v>
      </c>
      <c r="AY86" s="48" t="s">
        <v>1090</v>
      </c>
      <c r="AZ86" s="47">
        <v>0.4</v>
      </c>
    </row>
    <row r="87" spans="1:52" ht="15">
      <c r="A87" s="27" t="s">
        <v>267</v>
      </c>
      <c r="B87" s="27" t="s">
        <v>269</v>
      </c>
      <c r="C87" s="27" t="s">
        <v>268</v>
      </c>
      <c r="D87" s="29">
        <v>7.3161451876310002</v>
      </c>
      <c r="F87" s="29">
        <v>4.3933619999999998</v>
      </c>
      <c r="H87" s="29">
        <v>6.9947705371000007E-2</v>
      </c>
      <c r="J87" s="29">
        <v>0.39708212579500002</v>
      </c>
      <c r="L87" s="29" t="s">
        <v>1198</v>
      </c>
      <c r="N87" s="29" t="s">
        <v>1198</v>
      </c>
      <c r="P87" s="29">
        <v>4.6855390592999993E-2</v>
      </c>
      <c r="R87" s="29" t="s">
        <v>1198</v>
      </c>
      <c r="T87" s="29" t="s">
        <v>1198</v>
      </c>
      <c r="V87" s="29">
        <v>2.9227829999999999</v>
      </c>
      <c r="X87" s="29">
        <v>4.6534294629000002E-2</v>
      </c>
      <c r="Z87" s="29">
        <v>0.26416787420499999</v>
      </c>
      <c r="AB87" s="29" t="s">
        <v>1198</v>
      </c>
      <c r="AD87" s="29" t="s">
        <v>1198</v>
      </c>
      <c r="AF87" s="29" t="s">
        <v>1198</v>
      </c>
      <c r="AH87" s="29" t="s">
        <v>1198</v>
      </c>
      <c r="AJ87" s="29">
        <v>3.1171609406999999E-2</v>
      </c>
      <c r="AL87" s="29" t="s">
        <v>1198</v>
      </c>
      <c r="AN87" s="29" t="s">
        <v>1198</v>
      </c>
      <c r="AP87" s="29">
        <v>9.366496243164999</v>
      </c>
      <c r="AR87" s="29">
        <v>-6.4437132431649999</v>
      </c>
      <c r="AT87" s="29">
        <v>0.5</v>
      </c>
      <c r="AV87" s="29">
        <v>2.7035742749999998</v>
      </c>
      <c r="AY87" s="48" t="s">
        <v>1093</v>
      </c>
      <c r="AZ87" s="47">
        <v>0.4</v>
      </c>
    </row>
    <row r="88" spans="1:52" ht="15">
      <c r="A88" s="27" t="s">
        <v>270</v>
      </c>
      <c r="B88" s="27" t="s">
        <v>272</v>
      </c>
      <c r="C88" s="27" t="s">
        <v>271</v>
      </c>
      <c r="D88" s="29">
        <v>8.0235879892249997</v>
      </c>
      <c r="F88" s="29">
        <v>4.8181830000000003</v>
      </c>
      <c r="H88" s="29">
        <v>9.4462009525000001E-2</v>
      </c>
      <c r="J88" s="29">
        <v>0.454374846336</v>
      </c>
      <c r="L88" s="29" t="s">
        <v>1198</v>
      </c>
      <c r="N88" s="29" t="s">
        <v>1198</v>
      </c>
      <c r="P88" s="29">
        <v>6.3574574783999999E-2</v>
      </c>
      <c r="R88" s="29" t="s">
        <v>1198</v>
      </c>
      <c r="T88" s="29" t="s">
        <v>1198</v>
      </c>
      <c r="V88" s="29">
        <v>3.2054049999999998</v>
      </c>
      <c r="X88" s="29">
        <v>6.2842990474999999E-2</v>
      </c>
      <c r="Z88" s="29">
        <v>0.30228315366399999</v>
      </c>
      <c r="AB88" s="29" t="s">
        <v>1198</v>
      </c>
      <c r="AD88" s="29" t="s">
        <v>1198</v>
      </c>
      <c r="AF88" s="29" t="s">
        <v>1198</v>
      </c>
      <c r="AH88" s="29" t="s">
        <v>1198</v>
      </c>
      <c r="AJ88" s="29">
        <v>4.2294425216000006E-2</v>
      </c>
      <c r="AL88" s="29" t="s">
        <v>1198</v>
      </c>
      <c r="AN88" s="29" t="s">
        <v>1198</v>
      </c>
      <c r="AP88" s="29">
        <v>15.491808410382001</v>
      </c>
      <c r="AR88" s="29">
        <v>-12.286403410382</v>
      </c>
      <c r="AT88" s="29">
        <v>0.5</v>
      </c>
      <c r="AV88" s="29">
        <v>2.9649996249999999</v>
      </c>
      <c r="AY88" s="48" t="s">
        <v>1096</v>
      </c>
      <c r="AZ88" s="47">
        <v>0.4</v>
      </c>
    </row>
    <row r="89" spans="1:52" ht="15">
      <c r="A89" s="27" t="s">
        <v>273</v>
      </c>
      <c r="B89" s="27" t="s">
        <v>275</v>
      </c>
      <c r="C89" s="27" t="s">
        <v>274</v>
      </c>
      <c r="D89" s="29">
        <v>6.6097432484799992</v>
      </c>
      <c r="F89" s="29">
        <v>3.969166</v>
      </c>
      <c r="H89" s="29">
        <v>8.6497547923000004E-2</v>
      </c>
      <c r="J89" s="29">
        <v>0.53391437446000001</v>
      </c>
      <c r="L89" s="29" t="s">
        <v>1198</v>
      </c>
      <c r="N89" s="29" t="s">
        <v>1198</v>
      </c>
      <c r="P89" s="29">
        <v>3.8495798497000001E-2</v>
      </c>
      <c r="R89" s="29" t="s">
        <v>1198</v>
      </c>
      <c r="T89" s="29" t="s">
        <v>1198</v>
      </c>
      <c r="V89" s="29">
        <v>2.640577</v>
      </c>
      <c r="X89" s="29">
        <v>5.7544452077E-2</v>
      </c>
      <c r="Z89" s="29">
        <v>0.35519862553999998</v>
      </c>
      <c r="AB89" s="29" t="s">
        <v>1198</v>
      </c>
      <c r="AD89" s="29" t="s">
        <v>1198</v>
      </c>
      <c r="AF89" s="29" t="s">
        <v>1198</v>
      </c>
      <c r="AH89" s="29" t="s">
        <v>1198</v>
      </c>
      <c r="AJ89" s="29">
        <v>2.5610201503000002E-2</v>
      </c>
      <c r="AL89" s="29" t="s">
        <v>1198</v>
      </c>
      <c r="AN89" s="29" t="s">
        <v>1198</v>
      </c>
      <c r="AP89" s="29">
        <v>5.9737203599219999</v>
      </c>
      <c r="AR89" s="29">
        <v>-3.3331433599220004</v>
      </c>
      <c r="AT89" s="29">
        <v>0.5</v>
      </c>
      <c r="AV89" s="29">
        <v>2.4425337250000001</v>
      </c>
      <c r="AY89" s="46" t="s">
        <v>973</v>
      </c>
      <c r="AZ89" s="47">
        <v>0.49</v>
      </c>
    </row>
    <row r="90" spans="1:52" ht="15">
      <c r="A90" s="27" t="s">
        <v>276</v>
      </c>
      <c r="B90" s="27" t="s">
        <v>278</v>
      </c>
      <c r="C90" s="27" t="s">
        <v>277</v>
      </c>
      <c r="D90" s="29">
        <v>8.6580730341650014</v>
      </c>
      <c r="F90" s="29">
        <v>5.1991930000000002</v>
      </c>
      <c r="H90" s="29">
        <v>4.4104489694999999E-2</v>
      </c>
      <c r="J90" s="29">
        <v>0.39858758498500002</v>
      </c>
      <c r="L90" s="29" t="s">
        <v>1198</v>
      </c>
      <c r="N90" s="29" t="s">
        <v>1198</v>
      </c>
      <c r="P90" s="29">
        <v>8.4473855274000004E-2</v>
      </c>
      <c r="R90" s="29" t="s">
        <v>1198</v>
      </c>
      <c r="T90" s="29" t="s">
        <v>1198</v>
      </c>
      <c r="V90" s="29">
        <v>3.4588809999999999</v>
      </c>
      <c r="X90" s="29">
        <v>2.9341510304999999E-2</v>
      </c>
      <c r="Z90" s="29">
        <v>0.26516941501499997</v>
      </c>
      <c r="AB90" s="29" t="s">
        <v>1198</v>
      </c>
      <c r="AD90" s="29" t="s">
        <v>1198</v>
      </c>
      <c r="AF90" s="29" t="s">
        <v>1198</v>
      </c>
      <c r="AH90" s="29" t="s">
        <v>1198</v>
      </c>
      <c r="AJ90" s="29">
        <v>5.6198144726000002E-2</v>
      </c>
      <c r="AL90" s="29" t="s">
        <v>1198</v>
      </c>
      <c r="AN90" s="29" t="s">
        <v>1198</v>
      </c>
      <c r="AP90" s="29">
        <v>11.064447944367998</v>
      </c>
      <c r="AR90" s="29">
        <v>-7.6055669443680003</v>
      </c>
      <c r="AT90" s="29">
        <v>0.5</v>
      </c>
      <c r="AV90" s="29">
        <v>3.199464925</v>
      </c>
      <c r="AY90" s="46" t="s">
        <v>976</v>
      </c>
      <c r="AZ90" s="47">
        <v>0.49</v>
      </c>
    </row>
    <row r="91" spans="1:52" ht="15">
      <c r="A91" s="27" t="s">
        <v>279</v>
      </c>
      <c r="B91" s="27" t="s">
        <v>281</v>
      </c>
      <c r="C91" s="27" t="s">
        <v>280</v>
      </c>
      <c r="D91" s="29">
        <v>6.2879801542509997</v>
      </c>
      <c r="F91" s="29">
        <v>3.7759459999999998</v>
      </c>
      <c r="H91" s="29">
        <v>7.7436569176000003E-2</v>
      </c>
      <c r="J91" s="29">
        <v>0.39376555176</v>
      </c>
      <c r="L91" s="29" t="s">
        <v>1198</v>
      </c>
      <c r="N91" s="29" t="s">
        <v>1198</v>
      </c>
      <c r="P91" s="29">
        <v>6.7754671082999998E-2</v>
      </c>
      <c r="R91" s="29" t="s">
        <v>1198</v>
      </c>
      <c r="T91" s="29" t="s">
        <v>1198</v>
      </c>
      <c r="V91" s="29">
        <v>2.5120339999999999</v>
      </c>
      <c r="X91" s="29">
        <v>5.1516430824000002E-2</v>
      </c>
      <c r="Z91" s="29">
        <v>0.26196144824000001</v>
      </c>
      <c r="AB91" s="29" t="s">
        <v>1198</v>
      </c>
      <c r="AD91" s="29" t="s">
        <v>1198</v>
      </c>
      <c r="AF91" s="29" t="s">
        <v>1198</v>
      </c>
      <c r="AH91" s="29" t="s">
        <v>1198</v>
      </c>
      <c r="AJ91" s="29">
        <v>4.5075328917000002E-2</v>
      </c>
      <c r="AL91" s="29" t="s">
        <v>1198</v>
      </c>
      <c r="AN91" s="29" t="s">
        <v>1198</v>
      </c>
      <c r="AP91" s="29">
        <v>11.098922755575</v>
      </c>
      <c r="AR91" s="29">
        <v>-8.586888755575</v>
      </c>
      <c r="AT91" s="29">
        <v>0.5</v>
      </c>
      <c r="AV91" s="29">
        <v>2.3236314500000002</v>
      </c>
      <c r="AY91" s="46" t="s">
        <v>1009</v>
      </c>
      <c r="AZ91" s="47">
        <v>0.09</v>
      </c>
    </row>
    <row r="92" spans="1:52" ht="15">
      <c r="A92" s="27" t="s">
        <v>282</v>
      </c>
      <c r="B92" s="27" t="s">
        <v>284</v>
      </c>
      <c r="C92" s="27" t="s">
        <v>283</v>
      </c>
      <c r="D92" s="29">
        <v>8.398440275594</v>
      </c>
      <c r="F92" s="29">
        <v>5.0432819999999996</v>
      </c>
      <c r="H92" s="29">
        <v>6.9230105158999994E-2</v>
      </c>
      <c r="J92" s="29">
        <v>0.58882310099099999</v>
      </c>
      <c r="L92" s="29" t="s">
        <v>1198</v>
      </c>
      <c r="N92" s="29" t="s">
        <v>1198</v>
      </c>
      <c r="P92" s="29">
        <v>4.2675894796000001E-2</v>
      </c>
      <c r="R92" s="29" t="s">
        <v>1198</v>
      </c>
      <c r="T92" s="29" t="s">
        <v>1198</v>
      </c>
      <c r="V92" s="29">
        <v>3.3551579999999999</v>
      </c>
      <c r="X92" s="29">
        <v>4.6056894841E-2</v>
      </c>
      <c r="Z92" s="29">
        <v>0.39172789900900001</v>
      </c>
      <c r="AB92" s="29" t="s">
        <v>1198</v>
      </c>
      <c r="AD92" s="29" t="s">
        <v>1198</v>
      </c>
      <c r="AF92" s="29" t="s">
        <v>1198</v>
      </c>
      <c r="AH92" s="29" t="s">
        <v>1198</v>
      </c>
      <c r="AJ92" s="29">
        <v>2.8391105204000001E-2</v>
      </c>
      <c r="AL92" s="29" t="s">
        <v>1198</v>
      </c>
      <c r="AN92" s="29" t="s">
        <v>1198</v>
      </c>
      <c r="AP92" s="29">
        <v>11.687536565952</v>
      </c>
      <c r="AR92" s="29">
        <v>-8.3323785659520002</v>
      </c>
      <c r="AT92" s="29">
        <v>0.5</v>
      </c>
      <c r="AV92" s="29">
        <v>3.1035211499999997</v>
      </c>
      <c r="AY92" s="48" t="s">
        <v>1099</v>
      </c>
      <c r="AZ92" s="47">
        <v>0.4</v>
      </c>
    </row>
    <row r="93" spans="1:52" ht="15">
      <c r="A93" s="27" t="s">
        <v>285</v>
      </c>
      <c r="B93" s="27" t="s">
        <v>287</v>
      </c>
      <c r="C93" s="27" t="s">
        <v>286</v>
      </c>
      <c r="D93" s="29">
        <v>7.0526202250879999</v>
      </c>
      <c r="F93" s="29">
        <v>4.2351140000000003</v>
      </c>
      <c r="H93" s="29">
        <v>8.5952291861999999E-2</v>
      </c>
      <c r="J93" s="29">
        <v>0.50598501390000006</v>
      </c>
      <c r="L93" s="29" t="s">
        <v>1198</v>
      </c>
      <c r="N93" s="29" t="s">
        <v>1198</v>
      </c>
      <c r="P93" s="29">
        <v>7.1934166878999992E-2</v>
      </c>
      <c r="R93" s="29" t="s">
        <v>1198</v>
      </c>
      <c r="T93" s="29" t="s">
        <v>1198</v>
      </c>
      <c r="V93" s="29">
        <v>2.8175059999999998</v>
      </c>
      <c r="X93" s="29">
        <v>5.7181708138000005E-2</v>
      </c>
      <c r="Z93" s="29">
        <v>0.33661798609999999</v>
      </c>
      <c r="AB93" s="29" t="s">
        <v>1198</v>
      </c>
      <c r="AD93" s="29" t="s">
        <v>1198</v>
      </c>
      <c r="AF93" s="29" t="s">
        <v>1198</v>
      </c>
      <c r="AH93" s="29" t="s">
        <v>1198</v>
      </c>
      <c r="AJ93" s="29">
        <v>4.7855833121000002E-2</v>
      </c>
      <c r="AL93" s="29" t="s">
        <v>1198</v>
      </c>
      <c r="AN93" s="29" t="s">
        <v>1198</v>
      </c>
      <c r="AP93" s="29">
        <v>9.3132363812569992</v>
      </c>
      <c r="AR93" s="29">
        <v>-6.4957303812570002</v>
      </c>
      <c r="AT93" s="29">
        <v>0.5</v>
      </c>
      <c r="AV93" s="29">
        <v>2.6061930499999999</v>
      </c>
      <c r="AY93" s="48" t="s">
        <v>1102</v>
      </c>
      <c r="AZ93" s="47">
        <v>0.4</v>
      </c>
    </row>
    <row r="94" spans="1:52" ht="15">
      <c r="A94" s="27" t="s">
        <v>288</v>
      </c>
      <c r="B94" s="27" t="s">
        <v>290</v>
      </c>
      <c r="C94" s="27" t="s">
        <v>289</v>
      </c>
      <c r="D94" s="29">
        <v>13.090896786436002</v>
      </c>
      <c r="F94" s="29">
        <v>7.8611129999999996</v>
      </c>
      <c r="H94" s="29">
        <v>0.13823261995799999</v>
      </c>
      <c r="J94" s="29">
        <v>1.1400775789890001</v>
      </c>
      <c r="L94" s="29" t="s">
        <v>1198</v>
      </c>
      <c r="N94" s="29" t="s">
        <v>1198</v>
      </c>
      <c r="P94" s="29">
        <v>0.20150814461200001</v>
      </c>
      <c r="R94" s="29" t="s">
        <v>1198</v>
      </c>
      <c r="T94" s="29" t="s">
        <v>1198</v>
      </c>
      <c r="V94" s="29">
        <v>5.2297840000000004</v>
      </c>
      <c r="X94" s="29">
        <v>9.1962380042000011E-2</v>
      </c>
      <c r="Z94" s="29">
        <v>0.75846242101100003</v>
      </c>
      <c r="AB94" s="29" t="s">
        <v>1198</v>
      </c>
      <c r="AD94" s="29" t="s">
        <v>1198</v>
      </c>
      <c r="AF94" s="29" t="s">
        <v>1198</v>
      </c>
      <c r="AH94" s="29" t="s">
        <v>1198</v>
      </c>
      <c r="AJ94" s="29">
        <v>0.134057855388</v>
      </c>
      <c r="AL94" s="29" t="s">
        <v>1198</v>
      </c>
      <c r="AN94" s="29" t="s">
        <v>1198</v>
      </c>
      <c r="AP94" s="29">
        <v>30.144311711853</v>
      </c>
      <c r="AR94" s="29">
        <v>-24.914527711853001</v>
      </c>
      <c r="AT94" s="29">
        <v>0.5</v>
      </c>
      <c r="AV94" s="29">
        <v>4.8375501999999999</v>
      </c>
      <c r="AY94" s="48" t="s">
        <v>1132</v>
      </c>
      <c r="AZ94" s="47">
        <v>0.4</v>
      </c>
    </row>
    <row r="95" spans="1:52" ht="15">
      <c r="A95" s="27" t="s">
        <v>291</v>
      </c>
      <c r="B95" s="27" t="s">
        <v>293</v>
      </c>
      <c r="C95" s="27" t="s">
        <v>292</v>
      </c>
      <c r="D95" s="29">
        <v>6.8256785444679995</v>
      </c>
      <c r="F95" s="29">
        <v>4.0988350000000002</v>
      </c>
      <c r="H95" s="29">
        <v>9.1207887725999998E-2</v>
      </c>
      <c r="J95" s="29">
        <v>0.52120954794200003</v>
      </c>
      <c r="L95" s="29" t="s">
        <v>1198</v>
      </c>
      <c r="N95" s="29" t="s">
        <v>1198</v>
      </c>
      <c r="P95" s="29">
        <v>0.117912223656</v>
      </c>
      <c r="R95" s="29" t="s">
        <v>1198</v>
      </c>
      <c r="T95" s="29" t="s">
        <v>1198</v>
      </c>
      <c r="V95" s="29">
        <v>2.7268430000000001</v>
      </c>
      <c r="X95" s="29">
        <v>6.0678112274000003E-2</v>
      </c>
      <c r="Z95" s="29">
        <v>0.34674645205800003</v>
      </c>
      <c r="AB95" s="29" t="s">
        <v>1198</v>
      </c>
      <c r="AD95" s="29" t="s">
        <v>1198</v>
      </c>
      <c r="AF95" s="29" t="s">
        <v>1198</v>
      </c>
      <c r="AH95" s="29" t="s">
        <v>1198</v>
      </c>
      <c r="AJ95" s="29">
        <v>7.8443776344000002E-2</v>
      </c>
      <c r="AL95" s="29" t="s">
        <v>1198</v>
      </c>
      <c r="AN95" s="29" t="s">
        <v>1198</v>
      </c>
      <c r="AP95" s="29">
        <v>10.590734564373999</v>
      </c>
      <c r="AR95" s="29">
        <v>-7.8638915643739997</v>
      </c>
      <c r="AT95" s="29">
        <v>0.5</v>
      </c>
      <c r="AV95" s="29">
        <v>2.5223297749999998</v>
      </c>
      <c r="AY95" s="48" t="s">
        <v>1159</v>
      </c>
      <c r="AZ95" s="47">
        <v>0.4</v>
      </c>
    </row>
    <row r="96" spans="1:52" ht="15">
      <c r="A96" s="27" t="s">
        <v>294</v>
      </c>
      <c r="B96" s="27" t="s">
        <v>1203</v>
      </c>
      <c r="C96" s="27" t="s">
        <v>295</v>
      </c>
      <c r="D96" s="29">
        <v>12.007696487693</v>
      </c>
      <c r="F96" s="29">
        <v>7.2106490000000001</v>
      </c>
      <c r="H96" s="29">
        <v>9.4542476829000008E-2</v>
      </c>
      <c r="J96" s="29">
        <v>0.61643779836200008</v>
      </c>
      <c r="L96" s="29" t="s">
        <v>1198</v>
      </c>
      <c r="N96" s="29" t="s">
        <v>1198</v>
      </c>
      <c r="P96" s="29">
        <v>7.6114263177999991E-2</v>
      </c>
      <c r="R96" s="29" t="s">
        <v>1198</v>
      </c>
      <c r="T96" s="29" t="s">
        <v>1198</v>
      </c>
      <c r="V96" s="29">
        <v>4.7970470000000001</v>
      </c>
      <c r="X96" s="29">
        <v>6.2896523171000002E-2</v>
      </c>
      <c r="Z96" s="29">
        <v>0.41009920163800001</v>
      </c>
      <c r="AB96" s="29" t="s">
        <v>1198</v>
      </c>
      <c r="AD96" s="29" t="s">
        <v>1198</v>
      </c>
      <c r="AF96" s="29" t="s">
        <v>1198</v>
      </c>
      <c r="AH96" s="29" t="s">
        <v>1198</v>
      </c>
      <c r="AJ96" s="29">
        <v>5.0636736821999997E-2</v>
      </c>
      <c r="AL96" s="29" t="s">
        <v>1198</v>
      </c>
      <c r="AN96" s="29" t="s">
        <v>1198</v>
      </c>
      <c r="AP96" s="29">
        <v>16.079615933612999</v>
      </c>
      <c r="AR96" s="29">
        <v>-11.282568933613</v>
      </c>
      <c r="AT96" s="29">
        <v>0.5</v>
      </c>
      <c r="AV96" s="29">
        <v>4.4372684749999998</v>
      </c>
      <c r="AY96" s="48" t="s">
        <v>1174</v>
      </c>
      <c r="AZ96" s="47">
        <v>0.4</v>
      </c>
    </row>
    <row r="97" spans="1:52" ht="15">
      <c r="A97" s="27" t="s">
        <v>297</v>
      </c>
      <c r="B97" s="27" t="s">
        <v>299</v>
      </c>
      <c r="C97" s="27" t="s">
        <v>298</v>
      </c>
      <c r="D97" s="29">
        <v>4.6238535537820002</v>
      </c>
      <c r="F97" s="29">
        <v>2.7766350000000002</v>
      </c>
      <c r="H97" s="29">
        <v>4.9179334376E-2</v>
      </c>
      <c r="J97" s="29">
        <v>0.30060302914699999</v>
      </c>
      <c r="L97" s="29" t="s">
        <v>1198</v>
      </c>
      <c r="N97" s="29" t="s">
        <v>1198</v>
      </c>
      <c r="P97" s="29">
        <v>4.2675894796000001E-2</v>
      </c>
      <c r="R97" s="29" t="s">
        <v>1198</v>
      </c>
      <c r="T97" s="29" t="s">
        <v>1198</v>
      </c>
      <c r="V97" s="29">
        <v>1.8472189999999999</v>
      </c>
      <c r="X97" s="29">
        <v>3.2717665624000004E-2</v>
      </c>
      <c r="Z97" s="29">
        <v>0.19998297085300001</v>
      </c>
      <c r="AB97" s="29" t="s">
        <v>1198</v>
      </c>
      <c r="AD97" s="29" t="s">
        <v>1198</v>
      </c>
      <c r="AF97" s="29" t="s">
        <v>1198</v>
      </c>
      <c r="AH97" s="29" t="s">
        <v>1198</v>
      </c>
      <c r="AJ97" s="29">
        <v>2.8391105204000001E-2</v>
      </c>
      <c r="AL97" s="29" t="s">
        <v>1198</v>
      </c>
      <c r="AN97" s="29" t="s">
        <v>1198</v>
      </c>
      <c r="AP97" s="29">
        <v>11.942745916258</v>
      </c>
      <c r="AR97" s="29">
        <v>-10.095526916258001</v>
      </c>
      <c r="AT97" s="29">
        <v>0.5</v>
      </c>
      <c r="AV97" s="29">
        <v>1.7086775750000001</v>
      </c>
      <c r="AY97" s="46" t="s">
        <v>1177</v>
      </c>
      <c r="AZ97" s="47">
        <v>0.4</v>
      </c>
    </row>
    <row r="98" spans="1:52" ht="15">
      <c r="A98" s="27" t="s">
        <v>300</v>
      </c>
      <c r="B98" s="27" t="s">
        <v>302</v>
      </c>
      <c r="C98" s="27" t="s">
        <v>301</v>
      </c>
      <c r="D98" s="29">
        <v>4.631139203089</v>
      </c>
      <c r="F98" s="29">
        <v>2.7810100000000002</v>
      </c>
      <c r="H98" s="29">
        <v>5.9773395416999997E-2</v>
      </c>
      <c r="J98" s="29">
        <v>0.25724436327</v>
      </c>
      <c r="L98" s="29" t="s">
        <v>1198</v>
      </c>
      <c r="N98" s="29" t="s">
        <v>1198</v>
      </c>
      <c r="P98" s="29">
        <v>3.2644504381999999E-2</v>
      </c>
      <c r="R98" s="29" t="s">
        <v>1198</v>
      </c>
      <c r="T98" s="29" t="s">
        <v>1198</v>
      </c>
      <c r="V98" s="29">
        <v>1.8501300000000001</v>
      </c>
      <c r="X98" s="29">
        <v>3.9765604582999999E-2</v>
      </c>
      <c r="Z98" s="29">
        <v>0.17113763672999999</v>
      </c>
      <c r="AB98" s="29" t="s">
        <v>1198</v>
      </c>
      <c r="AD98" s="29" t="s">
        <v>1198</v>
      </c>
      <c r="AF98" s="29" t="s">
        <v>1198</v>
      </c>
      <c r="AH98" s="29" t="s">
        <v>1198</v>
      </c>
      <c r="AJ98" s="29">
        <v>2.1717495618000002E-2</v>
      </c>
      <c r="AL98" s="29" t="s">
        <v>1198</v>
      </c>
      <c r="AN98" s="29" t="s">
        <v>1198</v>
      </c>
      <c r="AP98" s="29">
        <v>14.088965152677</v>
      </c>
      <c r="AR98" s="29">
        <v>-12.238835152677</v>
      </c>
      <c r="AT98" s="29">
        <v>0.5</v>
      </c>
      <c r="AV98" s="29">
        <v>1.7113702500000001</v>
      </c>
      <c r="AY98" s="46" t="s">
        <v>38</v>
      </c>
      <c r="AZ98" s="47">
        <v>0.4</v>
      </c>
    </row>
    <row r="99" spans="1:52" ht="15">
      <c r="A99" s="27" t="s">
        <v>303</v>
      </c>
      <c r="B99" s="27" t="s">
        <v>305</v>
      </c>
      <c r="C99" s="27" t="s">
        <v>304</v>
      </c>
      <c r="D99" s="29">
        <v>7.3172010330159996</v>
      </c>
      <c r="F99" s="29">
        <v>4.3939959999999996</v>
      </c>
      <c r="H99" s="29">
        <v>0.13797860749800001</v>
      </c>
      <c r="J99" s="29">
        <v>0.58695373742599999</v>
      </c>
      <c r="L99" s="29" t="s">
        <v>1198</v>
      </c>
      <c r="N99" s="29" t="s">
        <v>1198</v>
      </c>
      <c r="P99" s="29">
        <v>4.8348239235E-2</v>
      </c>
      <c r="R99" s="29" t="s">
        <v>1198</v>
      </c>
      <c r="T99" s="29" t="s">
        <v>1198</v>
      </c>
      <c r="V99" s="29">
        <v>2.9232049999999998</v>
      </c>
      <c r="X99" s="29">
        <v>9.1793392501999999E-2</v>
      </c>
      <c r="Z99" s="29">
        <v>0.39048426257399999</v>
      </c>
      <c r="AB99" s="29" t="s">
        <v>1198</v>
      </c>
      <c r="AD99" s="29" t="s">
        <v>1198</v>
      </c>
      <c r="AF99" s="29" t="s">
        <v>1198</v>
      </c>
      <c r="AH99" s="29" t="s">
        <v>1198</v>
      </c>
      <c r="AJ99" s="29">
        <v>3.2164760765000001E-2</v>
      </c>
      <c r="AL99" s="29" t="s">
        <v>1198</v>
      </c>
      <c r="AN99" s="29" t="s">
        <v>1198</v>
      </c>
      <c r="AP99" s="29">
        <v>26.798592160115</v>
      </c>
      <c r="AR99" s="29">
        <v>-23.875387160115</v>
      </c>
      <c r="AT99" s="29">
        <v>0.5</v>
      </c>
      <c r="AV99" s="29">
        <v>2.7039646249999998</v>
      </c>
      <c r="AY99" s="46" t="s">
        <v>43</v>
      </c>
      <c r="AZ99" s="47">
        <v>0.4</v>
      </c>
    </row>
    <row r="100" spans="1:52" ht="15">
      <c r="A100" s="27" t="s">
        <v>306</v>
      </c>
      <c r="B100" s="27" t="s">
        <v>308</v>
      </c>
      <c r="C100" s="27" t="s">
        <v>307</v>
      </c>
      <c r="D100" s="29">
        <v>5.2697856061810002</v>
      </c>
      <c r="F100" s="29">
        <v>3.1645180000000002</v>
      </c>
      <c r="H100" s="29">
        <v>5.4703354755000003E-2</v>
      </c>
      <c r="J100" s="29">
        <v>0.33507185942400003</v>
      </c>
      <c r="L100" s="29" t="s">
        <v>1198</v>
      </c>
      <c r="N100" s="29" t="s">
        <v>1198</v>
      </c>
      <c r="P100" s="29">
        <v>3.0025113482000002E-2</v>
      </c>
      <c r="R100" s="29" t="s">
        <v>1198</v>
      </c>
      <c r="T100" s="29" t="s">
        <v>1198</v>
      </c>
      <c r="V100" s="29">
        <v>2.105267</v>
      </c>
      <c r="X100" s="29">
        <v>3.6392645245000001E-2</v>
      </c>
      <c r="Z100" s="29">
        <v>0.22291414057600001</v>
      </c>
      <c r="AB100" s="29" t="s">
        <v>1198</v>
      </c>
      <c r="AD100" s="29" t="s">
        <v>1198</v>
      </c>
      <c r="AF100" s="29" t="s">
        <v>1198</v>
      </c>
      <c r="AH100" s="29" t="s">
        <v>1198</v>
      </c>
      <c r="AJ100" s="29">
        <v>1.9974886517999998E-2</v>
      </c>
      <c r="AL100" s="29" t="s">
        <v>1198</v>
      </c>
      <c r="AN100" s="29" t="s">
        <v>1198</v>
      </c>
      <c r="AP100" s="29">
        <v>7.7335363046920005</v>
      </c>
      <c r="AR100" s="29">
        <v>-5.628269304692</v>
      </c>
      <c r="AT100" s="29">
        <v>0.5</v>
      </c>
      <c r="AV100" s="29">
        <v>1.947371975</v>
      </c>
      <c r="AY100" s="46" t="s">
        <v>46</v>
      </c>
      <c r="AZ100" s="47">
        <v>0.4</v>
      </c>
    </row>
    <row r="101" spans="1:52" ht="15">
      <c r="A101" s="27" t="s">
        <v>309</v>
      </c>
      <c r="B101" s="27" t="s">
        <v>311</v>
      </c>
      <c r="C101" s="27" t="s">
        <v>310</v>
      </c>
      <c r="D101" s="29">
        <v>5.5199871394860001</v>
      </c>
      <c r="F101" s="29">
        <v>3.314765</v>
      </c>
      <c r="H101" s="29">
        <v>9.590982049699999E-2</v>
      </c>
      <c r="J101" s="29">
        <v>0.46121396668499998</v>
      </c>
      <c r="L101" s="29" t="s">
        <v>1198</v>
      </c>
      <c r="N101" s="29" t="s">
        <v>1198</v>
      </c>
      <c r="P101" s="29">
        <v>6.7754671082999998E-2</v>
      </c>
      <c r="R101" s="29" t="s">
        <v>1198</v>
      </c>
      <c r="T101" s="29" t="s">
        <v>1198</v>
      </c>
      <c r="V101" s="29">
        <v>2.205222</v>
      </c>
      <c r="X101" s="29">
        <v>6.3806179502999993E-2</v>
      </c>
      <c r="Z101" s="29">
        <v>0.306833033315</v>
      </c>
      <c r="AB101" s="29" t="s">
        <v>1198</v>
      </c>
      <c r="AD101" s="29" t="s">
        <v>1198</v>
      </c>
      <c r="AF101" s="29" t="s">
        <v>1198</v>
      </c>
      <c r="AH101" s="29" t="s">
        <v>1198</v>
      </c>
      <c r="AJ101" s="29">
        <v>4.5075328917000002E-2</v>
      </c>
      <c r="AL101" s="29" t="s">
        <v>1198</v>
      </c>
      <c r="AN101" s="29" t="s">
        <v>1198</v>
      </c>
      <c r="AP101" s="29">
        <v>10.856695555049001</v>
      </c>
      <c r="AR101" s="29">
        <v>-8.6514735550489998</v>
      </c>
      <c r="AT101" s="29">
        <v>0.5</v>
      </c>
      <c r="AV101" s="29">
        <v>2.0398303499999999</v>
      </c>
      <c r="AY101" s="46" t="s">
        <v>49</v>
      </c>
      <c r="AZ101" s="47">
        <v>0.4</v>
      </c>
    </row>
    <row r="102" spans="1:52" ht="15">
      <c r="A102" s="27" t="s">
        <v>312</v>
      </c>
      <c r="B102" s="27" t="s">
        <v>314</v>
      </c>
      <c r="C102" s="27" t="s">
        <v>313</v>
      </c>
      <c r="D102" s="29">
        <v>14.93890580465</v>
      </c>
      <c r="F102" s="29">
        <v>8.9708469999999991</v>
      </c>
      <c r="H102" s="29">
        <v>0.21055651281099999</v>
      </c>
      <c r="J102" s="29">
        <v>1.238371393497</v>
      </c>
      <c r="L102" s="29" t="s">
        <v>1198</v>
      </c>
      <c r="N102" s="29" t="s">
        <v>1198</v>
      </c>
      <c r="P102" s="29">
        <v>0.10955263156100001</v>
      </c>
      <c r="R102" s="29" t="s">
        <v>1198</v>
      </c>
      <c r="T102" s="29" t="s">
        <v>1198</v>
      </c>
      <c r="V102" s="29">
        <v>5.9680590000000002</v>
      </c>
      <c r="X102" s="29">
        <v>0.14007748718900001</v>
      </c>
      <c r="Z102" s="29">
        <v>0.82385460650300002</v>
      </c>
      <c r="AB102" s="29" t="s">
        <v>1198</v>
      </c>
      <c r="AD102" s="29" t="s">
        <v>1198</v>
      </c>
      <c r="AF102" s="29" t="s">
        <v>1198</v>
      </c>
      <c r="AH102" s="29" t="s">
        <v>1198</v>
      </c>
      <c r="AJ102" s="29">
        <v>7.2882368438999992E-2</v>
      </c>
      <c r="AL102" s="29" t="s">
        <v>1198</v>
      </c>
      <c r="AN102" s="29" t="s">
        <v>1198</v>
      </c>
      <c r="AP102" s="29">
        <v>37.467794955243001</v>
      </c>
      <c r="AR102" s="29">
        <v>-31.499735955243001</v>
      </c>
      <c r="AT102" s="29">
        <v>0.5</v>
      </c>
      <c r="AV102" s="29">
        <v>5.5204545750000005</v>
      </c>
      <c r="AY102" s="46" t="s">
        <v>52</v>
      </c>
      <c r="AZ102" s="47">
        <v>0.4</v>
      </c>
    </row>
    <row r="103" spans="1:52" ht="15">
      <c r="A103" s="27" t="s">
        <v>315</v>
      </c>
      <c r="B103" s="27" t="s">
        <v>317</v>
      </c>
      <c r="C103" s="27" t="s">
        <v>316</v>
      </c>
      <c r="D103" s="29">
        <v>4.1237179487570002</v>
      </c>
      <c r="F103" s="29">
        <v>2.476302</v>
      </c>
      <c r="H103" s="29">
        <v>8.5805168806000004E-2</v>
      </c>
      <c r="J103" s="29">
        <v>0.27617219480900002</v>
      </c>
      <c r="L103" s="29" t="s">
        <v>1198</v>
      </c>
      <c r="N103" s="29" t="s">
        <v>1198</v>
      </c>
      <c r="P103" s="29">
        <v>3.9331697655999996E-2</v>
      </c>
      <c r="R103" s="29" t="s">
        <v>1198</v>
      </c>
      <c r="T103" s="29" t="s">
        <v>1198</v>
      </c>
      <c r="V103" s="29">
        <v>1.647416</v>
      </c>
      <c r="X103" s="29">
        <v>5.7083831193999998E-2</v>
      </c>
      <c r="Z103" s="29">
        <v>0.18372980519099999</v>
      </c>
      <c r="AB103" s="29" t="s">
        <v>1198</v>
      </c>
      <c r="AD103" s="29" t="s">
        <v>1198</v>
      </c>
      <c r="AF103" s="29" t="s">
        <v>1198</v>
      </c>
      <c r="AH103" s="29" t="s">
        <v>1198</v>
      </c>
      <c r="AJ103" s="29">
        <v>2.6166302344000001E-2</v>
      </c>
      <c r="AL103" s="29" t="s">
        <v>1198</v>
      </c>
      <c r="AN103" s="29" t="s">
        <v>1198</v>
      </c>
      <c r="AP103" s="29">
        <v>7.7529753684489995</v>
      </c>
      <c r="AR103" s="29">
        <v>-6.1055593684489997</v>
      </c>
      <c r="AT103" s="29">
        <v>0.5</v>
      </c>
      <c r="AV103" s="29">
        <v>1.5238598000000001</v>
      </c>
      <c r="AY103" s="46" t="s">
        <v>55</v>
      </c>
      <c r="AZ103" s="47">
        <v>0.4</v>
      </c>
    </row>
    <row r="104" spans="1:52" ht="15">
      <c r="A104" s="27" t="s">
        <v>318</v>
      </c>
      <c r="B104" s="27" t="s">
        <v>320</v>
      </c>
      <c r="C104" s="27" t="s">
        <v>319</v>
      </c>
      <c r="D104" s="29">
        <v>5.2928366457470002</v>
      </c>
      <c r="F104" s="29">
        <v>3.1783600000000001</v>
      </c>
      <c r="H104" s="29">
        <v>4.7927287143999998E-2</v>
      </c>
      <c r="J104" s="29">
        <v>0.29130785451500002</v>
      </c>
      <c r="L104" s="29" t="s">
        <v>1198</v>
      </c>
      <c r="N104" s="29" t="s">
        <v>1198</v>
      </c>
      <c r="P104" s="29">
        <v>3.4316302700000002E-2</v>
      </c>
      <c r="R104" s="29" t="s">
        <v>1198</v>
      </c>
      <c r="T104" s="29" t="s">
        <v>1198</v>
      </c>
      <c r="V104" s="29">
        <v>2.1144759999999998</v>
      </c>
      <c r="X104" s="29">
        <v>3.1884712855999996E-2</v>
      </c>
      <c r="Z104" s="29">
        <v>0.19379914548499999</v>
      </c>
      <c r="AB104" s="29" t="s">
        <v>1198</v>
      </c>
      <c r="AD104" s="29" t="s">
        <v>1198</v>
      </c>
      <c r="AF104" s="29" t="s">
        <v>1198</v>
      </c>
      <c r="AH104" s="29" t="s">
        <v>1198</v>
      </c>
      <c r="AJ104" s="29">
        <v>2.28296973E-2</v>
      </c>
      <c r="AL104" s="29" t="s">
        <v>1198</v>
      </c>
      <c r="AN104" s="29" t="s">
        <v>1198</v>
      </c>
      <c r="AP104" s="29">
        <v>10.432373718537999</v>
      </c>
      <c r="AR104" s="29">
        <v>-8.317897718538001</v>
      </c>
      <c r="AT104" s="29">
        <v>0.5</v>
      </c>
      <c r="AV104" s="29">
        <v>1.9558903000000001</v>
      </c>
      <c r="AY104" s="46" t="s">
        <v>733</v>
      </c>
      <c r="AZ104" s="47">
        <v>0.1</v>
      </c>
    </row>
    <row r="105" spans="1:52" ht="15">
      <c r="A105" s="27" t="s">
        <v>321</v>
      </c>
      <c r="B105" s="27" t="s">
        <v>323</v>
      </c>
      <c r="C105" s="27" t="s">
        <v>322</v>
      </c>
      <c r="D105" s="29">
        <v>9.3411279234839988</v>
      </c>
      <c r="F105" s="29">
        <v>5.609369</v>
      </c>
      <c r="H105" s="29">
        <v>0.10187340853600001</v>
      </c>
      <c r="J105" s="29">
        <v>0.37547545363099999</v>
      </c>
      <c r="L105" s="29" t="s">
        <v>1198</v>
      </c>
      <c r="N105" s="29" t="s">
        <v>1198</v>
      </c>
      <c r="P105" s="29">
        <v>0.34362121023600001</v>
      </c>
      <c r="R105" s="29" t="s">
        <v>1198</v>
      </c>
      <c r="T105" s="29" t="s">
        <v>1198</v>
      </c>
      <c r="V105" s="29">
        <v>3.7317589999999998</v>
      </c>
      <c r="X105" s="29">
        <v>6.7773591463999999E-2</v>
      </c>
      <c r="Z105" s="29">
        <v>0.249793546369</v>
      </c>
      <c r="AB105" s="29" t="s">
        <v>1198</v>
      </c>
      <c r="AD105" s="29" t="s">
        <v>1198</v>
      </c>
      <c r="AF105" s="29" t="s">
        <v>1198</v>
      </c>
      <c r="AH105" s="29" t="s">
        <v>1198</v>
      </c>
      <c r="AJ105" s="29">
        <v>0.22860178976399997</v>
      </c>
      <c r="AL105" s="29" t="s">
        <v>1198</v>
      </c>
      <c r="AN105" s="29" t="s">
        <v>1198</v>
      </c>
      <c r="AP105" s="29">
        <v>36.017398520905004</v>
      </c>
      <c r="AR105" s="29">
        <v>-32.285639520905001</v>
      </c>
      <c r="AT105" s="29">
        <v>0.5</v>
      </c>
      <c r="AV105" s="29">
        <v>3.4518770750000001</v>
      </c>
      <c r="AY105" s="46" t="s">
        <v>58</v>
      </c>
      <c r="AZ105" s="47">
        <v>0.4</v>
      </c>
    </row>
    <row r="106" spans="1:52" ht="15">
      <c r="A106" s="27" t="s">
        <v>324</v>
      </c>
      <c r="B106" s="27" t="s">
        <v>326</v>
      </c>
      <c r="C106" s="27" t="s">
        <v>325</v>
      </c>
      <c r="D106" s="29">
        <v>3.2484254447079999</v>
      </c>
      <c r="F106" s="29">
        <v>1.9506870000000001</v>
      </c>
      <c r="H106" s="29">
        <v>5.1053501960000004E-2</v>
      </c>
      <c r="J106" s="29">
        <v>0.21860624573500001</v>
      </c>
      <c r="L106" s="29" t="s">
        <v>1198</v>
      </c>
      <c r="N106" s="29" t="s">
        <v>1198</v>
      </c>
      <c r="P106" s="29">
        <v>5.1035486892E-2</v>
      </c>
      <c r="R106" s="29" t="s">
        <v>1198</v>
      </c>
      <c r="T106" s="29" t="s">
        <v>1198</v>
      </c>
      <c r="V106" s="29">
        <v>1.297739</v>
      </c>
      <c r="X106" s="29">
        <v>3.3964498039999999E-2</v>
      </c>
      <c r="Z106" s="29">
        <v>0.14543275426499999</v>
      </c>
      <c r="AB106" s="29" t="s">
        <v>1198</v>
      </c>
      <c r="AD106" s="29" t="s">
        <v>1198</v>
      </c>
      <c r="AF106" s="29" t="s">
        <v>1198</v>
      </c>
      <c r="AH106" s="29" t="s">
        <v>1198</v>
      </c>
      <c r="AJ106" s="29">
        <v>3.3952513108000001E-2</v>
      </c>
      <c r="AL106" s="29" t="s">
        <v>1198</v>
      </c>
      <c r="AN106" s="29" t="s">
        <v>1198</v>
      </c>
      <c r="AP106" s="29">
        <v>6.9066199585340007</v>
      </c>
      <c r="AR106" s="29">
        <v>-5.6088809585340007</v>
      </c>
      <c r="AT106" s="29">
        <v>0.5</v>
      </c>
      <c r="AV106" s="29">
        <v>1.200408575</v>
      </c>
      <c r="AY106" s="46" t="s">
        <v>61</v>
      </c>
      <c r="AZ106" s="47">
        <v>0.4</v>
      </c>
    </row>
    <row r="107" spans="1:52" ht="15">
      <c r="A107" s="27" t="s">
        <v>327</v>
      </c>
      <c r="B107" s="27" t="s">
        <v>329</v>
      </c>
      <c r="C107" s="27" t="s">
        <v>328</v>
      </c>
      <c r="D107" s="29">
        <v>4.5650159052779999</v>
      </c>
      <c r="F107" s="29">
        <v>2.7413020000000001</v>
      </c>
      <c r="H107" s="29">
        <v>4.8519382382000001E-2</v>
      </c>
      <c r="J107" s="29">
        <v>0.20431489222000002</v>
      </c>
      <c r="L107" s="29" t="s">
        <v>1198</v>
      </c>
      <c r="N107" s="29" t="s">
        <v>1198</v>
      </c>
      <c r="P107" s="29">
        <v>4.2675894796000001E-2</v>
      </c>
      <c r="R107" s="29" t="s">
        <v>1198</v>
      </c>
      <c r="T107" s="29" t="s">
        <v>1198</v>
      </c>
      <c r="V107" s="29">
        <v>1.8237129999999999</v>
      </c>
      <c r="X107" s="29">
        <v>3.2278617618000001E-2</v>
      </c>
      <c r="Z107" s="29">
        <v>0.13592510778</v>
      </c>
      <c r="AB107" s="29" t="s">
        <v>1198</v>
      </c>
      <c r="AD107" s="29" t="s">
        <v>1198</v>
      </c>
      <c r="AF107" s="29" t="s">
        <v>1198</v>
      </c>
      <c r="AH107" s="29" t="s">
        <v>1198</v>
      </c>
      <c r="AJ107" s="29">
        <v>2.8391105204000001E-2</v>
      </c>
      <c r="AL107" s="29" t="s">
        <v>1198</v>
      </c>
      <c r="AN107" s="29" t="s">
        <v>1198</v>
      </c>
      <c r="AP107" s="29">
        <v>10.352561309103001</v>
      </c>
      <c r="AR107" s="29">
        <v>-8.528848309103001</v>
      </c>
      <c r="AT107" s="29">
        <v>0.5</v>
      </c>
      <c r="AV107" s="29">
        <v>1.6869345249999999</v>
      </c>
      <c r="AY107" s="46" t="s">
        <v>64</v>
      </c>
      <c r="AZ107" s="47">
        <v>0.4</v>
      </c>
    </row>
    <row r="108" spans="1:52" ht="15">
      <c r="A108" s="27" t="s">
        <v>330</v>
      </c>
      <c r="B108" s="27" t="s">
        <v>332</v>
      </c>
      <c r="C108" s="27" t="s">
        <v>331</v>
      </c>
      <c r="D108" s="29">
        <v>3.2893590258779999</v>
      </c>
      <c r="F108" s="29">
        <v>1.975268</v>
      </c>
      <c r="H108" s="29">
        <v>5.4902121006000004E-2</v>
      </c>
      <c r="J108" s="29">
        <v>0.18390021706200002</v>
      </c>
      <c r="L108" s="29" t="s">
        <v>1198</v>
      </c>
      <c r="N108" s="29" t="s">
        <v>1198</v>
      </c>
      <c r="P108" s="29">
        <v>4.6921445842000004E-2</v>
      </c>
      <c r="R108" s="29" t="s">
        <v>1198</v>
      </c>
      <c r="T108" s="29" t="s">
        <v>1198</v>
      </c>
      <c r="V108" s="29">
        <v>1.3140909999999999</v>
      </c>
      <c r="X108" s="29">
        <v>3.6524878993999997E-2</v>
      </c>
      <c r="Z108" s="29">
        <v>0.12234378293800001</v>
      </c>
      <c r="AB108" s="29" t="s">
        <v>1198</v>
      </c>
      <c r="AD108" s="29" t="s">
        <v>1198</v>
      </c>
      <c r="AF108" s="29" t="s">
        <v>1198</v>
      </c>
      <c r="AH108" s="29" t="s">
        <v>1198</v>
      </c>
      <c r="AJ108" s="29">
        <v>3.1215554157999998E-2</v>
      </c>
      <c r="AL108" s="29" t="s">
        <v>1198</v>
      </c>
      <c r="AN108" s="29" t="s">
        <v>1198</v>
      </c>
      <c r="AP108" s="29">
        <v>4.9054903276999999</v>
      </c>
      <c r="AR108" s="29">
        <v>-3.5913993276999996</v>
      </c>
      <c r="AT108" s="29">
        <v>0.5</v>
      </c>
      <c r="AV108" s="29">
        <v>1.2155341749999999</v>
      </c>
      <c r="AY108" s="46" t="s">
        <v>67</v>
      </c>
      <c r="AZ108" s="47">
        <v>0.4</v>
      </c>
    </row>
    <row r="109" spans="1:52" ht="15">
      <c r="A109" s="27" t="s">
        <v>333</v>
      </c>
      <c r="B109" s="27" t="s">
        <v>335</v>
      </c>
      <c r="C109" s="27" t="s">
        <v>334</v>
      </c>
      <c r="D109" s="29">
        <v>9.372372002853</v>
      </c>
      <c r="F109" s="29">
        <v>5.6281309999999998</v>
      </c>
      <c r="H109" s="29">
        <v>0.13179163261400001</v>
      </c>
      <c r="J109" s="29">
        <v>0.86731743807700001</v>
      </c>
      <c r="L109" s="29" t="s">
        <v>1198</v>
      </c>
      <c r="N109" s="29" t="s">
        <v>1198</v>
      </c>
      <c r="P109" s="29">
        <v>3.9331697655999996E-2</v>
      </c>
      <c r="R109" s="29" t="s">
        <v>1198</v>
      </c>
      <c r="T109" s="29" t="s">
        <v>1198</v>
      </c>
      <c r="V109" s="29">
        <v>3.7442410000000002</v>
      </c>
      <c r="X109" s="29">
        <v>8.7677367386000002E-2</v>
      </c>
      <c r="Z109" s="29">
        <v>0.57700256192300003</v>
      </c>
      <c r="AB109" s="29" t="s">
        <v>1198</v>
      </c>
      <c r="AD109" s="29" t="s">
        <v>1198</v>
      </c>
      <c r="AF109" s="29" t="s">
        <v>1198</v>
      </c>
      <c r="AH109" s="29" t="s">
        <v>1198</v>
      </c>
      <c r="AJ109" s="29">
        <v>2.6166302344000001E-2</v>
      </c>
      <c r="AL109" s="29" t="s">
        <v>1198</v>
      </c>
      <c r="AN109" s="29" t="s">
        <v>1198</v>
      </c>
      <c r="AP109" s="29">
        <v>12.496321098274001</v>
      </c>
      <c r="AR109" s="29">
        <v>-8.7520800982739999</v>
      </c>
      <c r="AT109" s="29">
        <v>0.5</v>
      </c>
      <c r="AV109" s="29">
        <v>3.4634229249999997</v>
      </c>
      <c r="AY109" s="46" t="s">
        <v>70</v>
      </c>
      <c r="AZ109" s="47">
        <v>0.4</v>
      </c>
    </row>
    <row r="110" spans="1:52" ht="15">
      <c r="A110" s="27" t="s">
        <v>336</v>
      </c>
      <c r="B110" s="27" t="s">
        <v>338</v>
      </c>
      <c r="C110" s="27" t="s">
        <v>337</v>
      </c>
      <c r="D110" s="29">
        <v>8.495822579646001</v>
      </c>
      <c r="F110" s="29">
        <v>5.1017609999999998</v>
      </c>
      <c r="H110" s="29">
        <v>8.8744627414999999E-2</v>
      </c>
      <c r="J110" s="29">
        <v>0.60677931985800004</v>
      </c>
      <c r="L110" s="29" t="s">
        <v>1198</v>
      </c>
      <c r="N110" s="29" t="s">
        <v>1198</v>
      </c>
      <c r="P110" s="29">
        <v>3.0025113482000002E-2</v>
      </c>
      <c r="R110" s="29" t="s">
        <v>1198</v>
      </c>
      <c r="T110" s="29" t="s">
        <v>1198</v>
      </c>
      <c r="V110" s="29">
        <v>3.3940619999999999</v>
      </c>
      <c r="X110" s="29">
        <v>5.9039372585E-2</v>
      </c>
      <c r="Z110" s="29">
        <v>0.403673680142</v>
      </c>
      <c r="AB110" s="29" t="s">
        <v>1198</v>
      </c>
      <c r="AD110" s="29" t="s">
        <v>1198</v>
      </c>
      <c r="AF110" s="29" t="s">
        <v>1198</v>
      </c>
      <c r="AH110" s="29" t="s">
        <v>1198</v>
      </c>
      <c r="AJ110" s="29">
        <v>1.9974886517999998E-2</v>
      </c>
      <c r="AL110" s="29" t="s">
        <v>1198</v>
      </c>
      <c r="AN110" s="29" t="s">
        <v>1198</v>
      </c>
      <c r="AP110" s="29">
        <v>12.319221289118</v>
      </c>
      <c r="AR110" s="29">
        <v>-8.9251592891179996</v>
      </c>
      <c r="AT110" s="29">
        <v>0.5</v>
      </c>
      <c r="AV110" s="29">
        <v>3.1395073500000001</v>
      </c>
      <c r="AY110" s="46" t="s">
        <v>73</v>
      </c>
      <c r="AZ110" s="47">
        <v>0.4</v>
      </c>
    </row>
    <row r="111" spans="1:52" ht="15">
      <c r="A111" s="27" t="s">
        <v>339</v>
      </c>
      <c r="B111" s="27" t="s">
        <v>341</v>
      </c>
      <c r="C111" s="27" t="s">
        <v>340</v>
      </c>
      <c r="D111" s="29">
        <v>5.3926383079219997</v>
      </c>
      <c r="F111" s="29">
        <v>3.2382919999999999</v>
      </c>
      <c r="H111" s="29">
        <v>6.0149910340000001E-2</v>
      </c>
      <c r="J111" s="29">
        <v>0.30737849625500002</v>
      </c>
      <c r="L111" s="29" t="s">
        <v>1198</v>
      </c>
      <c r="N111" s="29" t="s">
        <v>1198</v>
      </c>
      <c r="P111" s="29">
        <v>4.0167596815999997E-2</v>
      </c>
      <c r="R111" s="29" t="s">
        <v>1198</v>
      </c>
      <c r="T111" s="29" t="s">
        <v>1198</v>
      </c>
      <c r="V111" s="29">
        <v>2.154347</v>
      </c>
      <c r="X111" s="29">
        <v>4.0016089659999997E-2</v>
      </c>
      <c r="Z111" s="29">
        <v>0.204490503745</v>
      </c>
      <c r="AB111" s="29" t="s">
        <v>1198</v>
      </c>
      <c r="AD111" s="29" t="s">
        <v>1198</v>
      </c>
      <c r="AF111" s="29" t="s">
        <v>1198</v>
      </c>
      <c r="AH111" s="29" t="s">
        <v>1198</v>
      </c>
      <c r="AJ111" s="29">
        <v>2.6722403183999998E-2</v>
      </c>
      <c r="AL111" s="29" t="s">
        <v>1198</v>
      </c>
      <c r="AN111" s="29" t="s">
        <v>1198</v>
      </c>
      <c r="AP111" s="29">
        <v>6.7197042600509995</v>
      </c>
      <c r="AR111" s="29">
        <v>-4.565357260051</v>
      </c>
      <c r="AT111" s="29">
        <v>0.5</v>
      </c>
      <c r="AV111" s="29">
        <v>1.992770975</v>
      </c>
      <c r="AY111" s="46" t="s">
        <v>892</v>
      </c>
      <c r="AZ111" s="47">
        <v>0.49</v>
      </c>
    </row>
    <row r="112" spans="1:52" ht="15">
      <c r="A112" s="27" t="s">
        <v>342</v>
      </c>
      <c r="B112" s="27" t="s">
        <v>344</v>
      </c>
      <c r="C112" s="27" t="s">
        <v>343</v>
      </c>
      <c r="D112" s="29">
        <v>8.8697852880449997</v>
      </c>
      <c r="F112" s="29">
        <v>5.3263259999999999</v>
      </c>
      <c r="H112" s="29">
        <v>8.3090298044999997E-2</v>
      </c>
      <c r="J112" s="29">
        <v>0.53363574140699999</v>
      </c>
      <c r="L112" s="29" t="s">
        <v>1198</v>
      </c>
      <c r="N112" s="29" t="s">
        <v>1198</v>
      </c>
      <c r="P112" s="29">
        <v>5.5214982687999993E-2</v>
      </c>
      <c r="R112" s="29" t="s">
        <v>1198</v>
      </c>
      <c r="T112" s="29" t="s">
        <v>1198</v>
      </c>
      <c r="V112" s="29">
        <v>3.5434589999999999</v>
      </c>
      <c r="X112" s="29">
        <v>5.5277701954999994E-2</v>
      </c>
      <c r="Z112" s="29">
        <v>0.35501325859299998</v>
      </c>
      <c r="AB112" s="29" t="s">
        <v>1198</v>
      </c>
      <c r="AD112" s="29" t="s">
        <v>1198</v>
      </c>
      <c r="AF112" s="29" t="s">
        <v>1198</v>
      </c>
      <c r="AH112" s="29" t="s">
        <v>1198</v>
      </c>
      <c r="AJ112" s="29">
        <v>3.6733017312000002E-2</v>
      </c>
      <c r="AL112" s="29" t="s">
        <v>1198</v>
      </c>
      <c r="AN112" s="29" t="s">
        <v>1198</v>
      </c>
      <c r="AP112" s="29">
        <v>18.253756196974003</v>
      </c>
      <c r="AR112" s="29">
        <v>-14.710297196974</v>
      </c>
      <c r="AT112" s="29">
        <v>0.5</v>
      </c>
      <c r="AV112" s="29">
        <v>3.2776995750000002</v>
      </c>
      <c r="AY112" s="46" t="s">
        <v>895</v>
      </c>
      <c r="AZ112" s="47">
        <v>0.49</v>
      </c>
    </row>
    <row r="113" spans="1:52" ht="15">
      <c r="A113" s="27" t="s">
        <v>345</v>
      </c>
      <c r="B113" s="27" t="s">
        <v>347</v>
      </c>
      <c r="C113" s="27" t="s">
        <v>346</v>
      </c>
      <c r="D113" s="29">
        <v>6.3359289662559997</v>
      </c>
      <c r="F113" s="29">
        <v>3.8047399999999998</v>
      </c>
      <c r="H113" s="29">
        <v>8.7094447179000001E-2</v>
      </c>
      <c r="J113" s="29">
        <v>0.45279432436200001</v>
      </c>
      <c r="L113" s="29" t="s">
        <v>1198</v>
      </c>
      <c r="N113" s="29" t="s">
        <v>1198</v>
      </c>
      <c r="P113" s="29">
        <v>5.2707285210000003E-2</v>
      </c>
      <c r="R113" s="29" t="s">
        <v>1198</v>
      </c>
      <c r="T113" s="29" t="s">
        <v>1198</v>
      </c>
      <c r="V113" s="29">
        <v>2.5311889999999999</v>
      </c>
      <c r="X113" s="29">
        <v>5.7941552820999997E-2</v>
      </c>
      <c r="Z113" s="29">
        <v>0.30123167563800002</v>
      </c>
      <c r="AB113" s="29" t="s">
        <v>1198</v>
      </c>
      <c r="AD113" s="29" t="s">
        <v>1198</v>
      </c>
      <c r="AF113" s="29" t="s">
        <v>1198</v>
      </c>
      <c r="AH113" s="29" t="s">
        <v>1198</v>
      </c>
      <c r="AJ113" s="29">
        <v>3.506471479E-2</v>
      </c>
      <c r="AL113" s="29" t="s">
        <v>1198</v>
      </c>
      <c r="AN113" s="29" t="s">
        <v>1198</v>
      </c>
      <c r="AP113" s="29">
        <v>9.4175497364670004</v>
      </c>
      <c r="AR113" s="29">
        <v>-6.8863607364670001</v>
      </c>
      <c r="AT113" s="29">
        <v>0.5</v>
      </c>
      <c r="AV113" s="29">
        <v>2.341349825</v>
      </c>
      <c r="AY113" s="46" t="s">
        <v>925</v>
      </c>
      <c r="AZ113" s="47">
        <v>0.09</v>
      </c>
    </row>
    <row r="114" spans="1:52" ht="15">
      <c r="A114" s="27" t="s">
        <v>348</v>
      </c>
      <c r="B114" s="27" t="s">
        <v>350</v>
      </c>
      <c r="C114" s="27" t="s">
        <v>349</v>
      </c>
      <c r="D114" s="29">
        <v>6.7272789931500006</v>
      </c>
      <c r="F114" s="29">
        <v>4.0397460000000001</v>
      </c>
      <c r="H114" s="29">
        <v>8.3410365754000002E-2</v>
      </c>
      <c r="J114" s="29">
        <v>0.42411433596499998</v>
      </c>
      <c r="L114" s="29" t="s">
        <v>1198</v>
      </c>
      <c r="N114" s="29" t="s">
        <v>1198</v>
      </c>
      <c r="P114" s="29">
        <v>4.6855390592999993E-2</v>
      </c>
      <c r="R114" s="29" t="s">
        <v>1198</v>
      </c>
      <c r="T114" s="29" t="s">
        <v>1198</v>
      </c>
      <c r="V114" s="29">
        <v>2.6875330000000002</v>
      </c>
      <c r="X114" s="29">
        <v>5.5490634246000002E-2</v>
      </c>
      <c r="Z114" s="29">
        <v>0.28215166403500003</v>
      </c>
      <c r="AB114" s="29" t="s">
        <v>1198</v>
      </c>
      <c r="AD114" s="29" t="s">
        <v>1198</v>
      </c>
      <c r="AF114" s="29" t="s">
        <v>1198</v>
      </c>
      <c r="AH114" s="29" t="s">
        <v>1198</v>
      </c>
      <c r="AJ114" s="29">
        <v>3.1171609406999999E-2</v>
      </c>
      <c r="AL114" s="29" t="s">
        <v>1198</v>
      </c>
      <c r="AN114" s="29" t="s">
        <v>1198</v>
      </c>
      <c r="AP114" s="29">
        <v>7.9641323982859999</v>
      </c>
      <c r="AR114" s="29">
        <v>-5.2765993982859998</v>
      </c>
      <c r="AT114" s="29">
        <v>0.5</v>
      </c>
      <c r="AV114" s="29">
        <v>2.485968025</v>
      </c>
      <c r="AY114" s="46" t="s">
        <v>76</v>
      </c>
      <c r="AZ114" s="47">
        <v>0.4</v>
      </c>
    </row>
    <row r="115" spans="1:52" ht="15">
      <c r="A115" s="27" t="s">
        <v>351</v>
      </c>
      <c r="B115" s="27" t="s">
        <v>353</v>
      </c>
      <c r="C115" s="27" t="s">
        <v>352</v>
      </c>
      <c r="D115" s="29">
        <v>8.1608378812360005</v>
      </c>
      <c r="F115" s="29">
        <v>4.9006020000000001</v>
      </c>
      <c r="H115" s="29">
        <v>8.7682939402999996E-2</v>
      </c>
      <c r="J115" s="29">
        <v>0.59575409818699998</v>
      </c>
      <c r="L115" s="29" t="s">
        <v>1198</v>
      </c>
      <c r="N115" s="29" t="s">
        <v>1198</v>
      </c>
      <c r="P115" s="29">
        <v>8.0293758975000004E-2</v>
      </c>
      <c r="R115" s="29" t="s">
        <v>1198</v>
      </c>
      <c r="T115" s="29" t="s">
        <v>1198</v>
      </c>
      <c r="V115" s="29">
        <v>3.2602359999999999</v>
      </c>
      <c r="X115" s="29">
        <v>5.8333060597000004E-2</v>
      </c>
      <c r="Z115" s="29">
        <v>0.39633890181299997</v>
      </c>
      <c r="AB115" s="29" t="s">
        <v>1198</v>
      </c>
      <c r="AD115" s="29" t="s">
        <v>1198</v>
      </c>
      <c r="AF115" s="29" t="s">
        <v>1198</v>
      </c>
      <c r="AH115" s="29" t="s">
        <v>1198</v>
      </c>
      <c r="AJ115" s="29">
        <v>5.3417241025000006E-2</v>
      </c>
      <c r="AL115" s="29" t="s">
        <v>1198</v>
      </c>
      <c r="AN115" s="29" t="s">
        <v>1198</v>
      </c>
      <c r="AP115" s="29">
        <v>10.396439014415</v>
      </c>
      <c r="AR115" s="29">
        <v>-7.1362030144149999</v>
      </c>
      <c r="AT115" s="29">
        <v>0.5</v>
      </c>
      <c r="AV115" s="29">
        <v>3.0157182999999996</v>
      </c>
      <c r="AY115" s="46" t="s">
        <v>79</v>
      </c>
      <c r="AZ115" s="47">
        <v>0.4</v>
      </c>
    </row>
    <row r="116" spans="1:52" ht="15">
      <c r="A116" s="27" t="s">
        <v>354</v>
      </c>
      <c r="B116" s="27" t="s">
        <v>356</v>
      </c>
      <c r="C116" s="27" t="s">
        <v>355</v>
      </c>
      <c r="D116" s="29">
        <v>8.0421277888040006</v>
      </c>
      <c r="F116" s="29">
        <v>4.8293160000000004</v>
      </c>
      <c r="H116" s="29">
        <v>9.7245337543999999E-2</v>
      </c>
      <c r="J116" s="29">
        <v>0.59536857573000002</v>
      </c>
      <c r="L116" s="29" t="s">
        <v>1198</v>
      </c>
      <c r="N116" s="29" t="s">
        <v>1198</v>
      </c>
      <c r="P116" s="29">
        <v>4.6855390592999993E-2</v>
      </c>
      <c r="R116" s="29" t="s">
        <v>1198</v>
      </c>
      <c r="T116" s="29" t="s">
        <v>1198</v>
      </c>
      <c r="V116" s="29">
        <v>3.212812</v>
      </c>
      <c r="X116" s="29">
        <v>6.4694662456000002E-2</v>
      </c>
      <c r="Z116" s="29">
        <v>0.39608242427000001</v>
      </c>
      <c r="AB116" s="29" t="s">
        <v>1198</v>
      </c>
      <c r="AD116" s="29" t="s">
        <v>1198</v>
      </c>
      <c r="AF116" s="29" t="s">
        <v>1198</v>
      </c>
      <c r="AH116" s="29" t="s">
        <v>1198</v>
      </c>
      <c r="AJ116" s="29">
        <v>3.1171609406999999E-2</v>
      </c>
      <c r="AL116" s="29" t="s">
        <v>1198</v>
      </c>
      <c r="AN116" s="29" t="s">
        <v>1198</v>
      </c>
      <c r="AP116" s="29">
        <v>13.269374518702</v>
      </c>
      <c r="AR116" s="29">
        <v>-10.056562518702</v>
      </c>
      <c r="AT116" s="29">
        <v>0.5</v>
      </c>
      <c r="AV116" s="29">
        <v>2.9718511000000003</v>
      </c>
      <c r="AY116" s="46" t="s">
        <v>82</v>
      </c>
      <c r="AZ116" s="47">
        <v>0.4</v>
      </c>
    </row>
    <row r="117" spans="1:52" ht="15">
      <c r="A117" s="27" t="s">
        <v>357</v>
      </c>
      <c r="B117" s="27" t="s">
        <v>359</v>
      </c>
      <c r="C117" s="27" t="s">
        <v>358</v>
      </c>
      <c r="D117" s="29">
        <v>5.2138138169339996</v>
      </c>
      <c r="F117" s="29">
        <v>3.1309070000000001</v>
      </c>
      <c r="H117" s="29">
        <v>8.1417298720999995E-2</v>
      </c>
      <c r="J117" s="29">
        <v>0.31056716330700002</v>
      </c>
      <c r="L117" s="29" t="s">
        <v>1198</v>
      </c>
      <c r="N117" s="29" t="s">
        <v>1198</v>
      </c>
      <c r="P117" s="29">
        <v>3.0025113482000002E-2</v>
      </c>
      <c r="R117" s="29" t="s">
        <v>1198</v>
      </c>
      <c r="T117" s="29" t="s">
        <v>1198</v>
      </c>
      <c r="V117" s="29">
        <v>2.0829070000000001</v>
      </c>
      <c r="X117" s="29">
        <v>5.4164701278999999E-2</v>
      </c>
      <c r="Z117" s="29">
        <v>0.20661183669299998</v>
      </c>
      <c r="AB117" s="29" t="s">
        <v>1198</v>
      </c>
      <c r="AD117" s="29" t="s">
        <v>1198</v>
      </c>
      <c r="AF117" s="29" t="s">
        <v>1198</v>
      </c>
      <c r="AH117" s="29" t="s">
        <v>1198</v>
      </c>
      <c r="AJ117" s="29">
        <v>1.9974886517999998E-2</v>
      </c>
      <c r="AL117" s="29" t="s">
        <v>1198</v>
      </c>
      <c r="AN117" s="29" t="s">
        <v>1198</v>
      </c>
      <c r="AP117" s="29">
        <v>10.605824252805</v>
      </c>
      <c r="AR117" s="29">
        <v>-8.5229172528049997</v>
      </c>
      <c r="AT117" s="29">
        <v>0.5</v>
      </c>
      <c r="AV117" s="29">
        <v>1.926688975</v>
      </c>
      <c r="AY117" s="46" t="s">
        <v>85</v>
      </c>
      <c r="AZ117" s="47">
        <v>0.4</v>
      </c>
    </row>
    <row r="118" spans="1:52" ht="15">
      <c r="A118" s="27" t="s">
        <v>360</v>
      </c>
      <c r="B118" s="27" t="s">
        <v>362</v>
      </c>
      <c r="C118" s="27" t="s">
        <v>361</v>
      </c>
      <c r="D118" s="29">
        <v>8.3506808980990002</v>
      </c>
      <c r="F118" s="29">
        <v>5.0146030000000001</v>
      </c>
      <c r="H118" s="29">
        <v>9.3327060234999995E-2</v>
      </c>
      <c r="J118" s="29">
        <v>0.53067706672500004</v>
      </c>
      <c r="L118" s="29" t="s">
        <v>1198</v>
      </c>
      <c r="N118" s="29" t="s">
        <v>1198</v>
      </c>
      <c r="P118" s="29">
        <v>6.0887927628999999E-2</v>
      </c>
      <c r="R118" s="29" t="s">
        <v>1198</v>
      </c>
      <c r="T118" s="29" t="s">
        <v>1198</v>
      </c>
      <c r="V118" s="29">
        <v>3.3360780000000001</v>
      </c>
      <c r="X118" s="29">
        <v>6.2087939765000003E-2</v>
      </c>
      <c r="Z118" s="29">
        <v>0.35304493327500003</v>
      </c>
      <c r="AB118" s="29" t="s">
        <v>1198</v>
      </c>
      <c r="AD118" s="29" t="s">
        <v>1198</v>
      </c>
      <c r="AF118" s="29" t="s">
        <v>1198</v>
      </c>
      <c r="AH118" s="29" t="s">
        <v>1198</v>
      </c>
      <c r="AJ118" s="29">
        <v>4.0507072371E-2</v>
      </c>
      <c r="AL118" s="29" t="s">
        <v>1198</v>
      </c>
      <c r="AN118" s="29" t="s">
        <v>1198</v>
      </c>
      <c r="AP118" s="29">
        <v>26.191185775959998</v>
      </c>
      <c r="AR118" s="29">
        <v>-22.855107775959997</v>
      </c>
      <c r="AT118" s="29">
        <v>0.5</v>
      </c>
      <c r="AV118" s="29">
        <v>3.0858721499999997</v>
      </c>
      <c r="AY118" s="46" t="s">
        <v>88</v>
      </c>
      <c r="AZ118" s="47">
        <v>0.4</v>
      </c>
    </row>
    <row r="119" spans="1:52" ht="15">
      <c r="A119" s="27" t="s">
        <v>363</v>
      </c>
      <c r="B119" s="27" t="s">
        <v>365</v>
      </c>
      <c r="C119" s="27" t="s">
        <v>364</v>
      </c>
      <c r="D119" s="29">
        <v>13.688397204581999</v>
      </c>
      <c r="F119" s="29">
        <v>8.2199139999999993</v>
      </c>
      <c r="H119" s="29">
        <v>0.185478337026</v>
      </c>
      <c r="J119" s="29">
        <v>0.943014352178</v>
      </c>
      <c r="L119" s="29" t="s">
        <v>1198</v>
      </c>
      <c r="N119" s="29" t="s">
        <v>1198</v>
      </c>
      <c r="P119" s="29">
        <v>0.57470469212999997</v>
      </c>
      <c r="R119" s="29" t="s">
        <v>1198</v>
      </c>
      <c r="T119" s="29" t="s">
        <v>1198</v>
      </c>
      <c r="V119" s="29">
        <v>5.4684840000000001</v>
      </c>
      <c r="X119" s="29">
        <v>0.12339366297400001</v>
      </c>
      <c r="Z119" s="29">
        <v>0.62736164782199999</v>
      </c>
      <c r="AB119" s="29" t="s">
        <v>1198</v>
      </c>
      <c r="AD119" s="29" t="s">
        <v>1198</v>
      </c>
      <c r="AF119" s="29" t="s">
        <v>1198</v>
      </c>
      <c r="AH119" s="29" t="s">
        <v>1198</v>
      </c>
      <c r="AJ119" s="29">
        <v>0.38233530787000003</v>
      </c>
      <c r="AL119" s="29" t="s">
        <v>1198</v>
      </c>
      <c r="AN119" s="29" t="s">
        <v>1198</v>
      </c>
      <c r="AP119" s="29">
        <v>31.918236722094001</v>
      </c>
      <c r="AR119" s="29">
        <v>-26.449752722094001</v>
      </c>
      <c r="AT119" s="29">
        <v>0.5</v>
      </c>
      <c r="AV119" s="29">
        <v>5.0583477000000006</v>
      </c>
      <c r="AY119" s="46" t="s">
        <v>91</v>
      </c>
      <c r="AZ119" s="47">
        <v>0.4</v>
      </c>
    </row>
    <row r="120" spans="1:52" ht="15">
      <c r="A120" s="27" t="s">
        <v>366</v>
      </c>
      <c r="B120" s="27" t="s">
        <v>368</v>
      </c>
      <c r="C120" s="27" t="s">
        <v>367</v>
      </c>
      <c r="D120" s="29">
        <v>5.6961323214770001</v>
      </c>
      <c r="F120" s="29">
        <v>3.4205399999999999</v>
      </c>
      <c r="H120" s="29">
        <v>0.10283060915400001</v>
      </c>
      <c r="J120" s="29">
        <v>0.39938505199900004</v>
      </c>
      <c r="L120" s="29" t="s">
        <v>1198</v>
      </c>
      <c r="N120" s="29" t="s">
        <v>1198</v>
      </c>
      <c r="P120" s="29">
        <v>3.0025113482000002E-2</v>
      </c>
      <c r="R120" s="29" t="s">
        <v>1198</v>
      </c>
      <c r="T120" s="29" t="s">
        <v>1198</v>
      </c>
      <c r="V120" s="29">
        <v>2.2755920000000001</v>
      </c>
      <c r="X120" s="29">
        <v>6.8410390845999994E-2</v>
      </c>
      <c r="Z120" s="29">
        <v>0.265699948001</v>
      </c>
      <c r="AB120" s="29" t="s">
        <v>1198</v>
      </c>
      <c r="AD120" s="29" t="s">
        <v>1198</v>
      </c>
      <c r="AF120" s="29" t="s">
        <v>1198</v>
      </c>
      <c r="AH120" s="29" t="s">
        <v>1198</v>
      </c>
      <c r="AJ120" s="29">
        <v>1.9974886517999998E-2</v>
      </c>
      <c r="AL120" s="29" t="s">
        <v>1198</v>
      </c>
      <c r="AN120" s="29" t="s">
        <v>1198</v>
      </c>
      <c r="AP120" s="29">
        <v>16.595739379024</v>
      </c>
      <c r="AR120" s="29">
        <v>-14.320147379024</v>
      </c>
      <c r="AT120" s="29">
        <v>0.5</v>
      </c>
      <c r="AV120" s="29">
        <v>2.1049226000000001</v>
      </c>
      <c r="AY120" s="46" t="s">
        <v>94</v>
      </c>
      <c r="AZ120" s="47">
        <v>0.4</v>
      </c>
    </row>
    <row r="121" spans="1:52" ht="15">
      <c r="A121" s="27" t="s">
        <v>369</v>
      </c>
      <c r="B121" s="27" t="s">
        <v>371</v>
      </c>
      <c r="C121" s="27" t="s">
        <v>370</v>
      </c>
      <c r="D121" s="29">
        <v>8.094918747525</v>
      </c>
      <c r="F121" s="29">
        <v>4.8610170000000004</v>
      </c>
      <c r="H121" s="29">
        <v>0.11159253777</v>
      </c>
      <c r="J121" s="29">
        <v>0.72062674365099999</v>
      </c>
      <c r="L121" s="29" t="s">
        <v>1198</v>
      </c>
      <c r="N121" s="29" t="s">
        <v>1198</v>
      </c>
      <c r="P121" s="29">
        <v>4.2675894796000001E-2</v>
      </c>
      <c r="R121" s="29" t="s">
        <v>1198</v>
      </c>
      <c r="T121" s="29" t="s">
        <v>1198</v>
      </c>
      <c r="V121" s="29">
        <v>3.2339020000000001</v>
      </c>
      <c r="X121" s="29">
        <v>7.4239462230000011E-2</v>
      </c>
      <c r="Z121" s="29">
        <v>0.47941325634899995</v>
      </c>
      <c r="AB121" s="29" t="s">
        <v>1198</v>
      </c>
      <c r="AD121" s="29" t="s">
        <v>1198</v>
      </c>
      <c r="AF121" s="29" t="s">
        <v>1198</v>
      </c>
      <c r="AH121" s="29" t="s">
        <v>1198</v>
      </c>
      <c r="AJ121" s="29">
        <v>2.8391105204000001E-2</v>
      </c>
      <c r="AL121" s="29" t="s">
        <v>1198</v>
      </c>
      <c r="AN121" s="29" t="s">
        <v>1198</v>
      </c>
      <c r="AP121" s="29">
        <v>9.3330345269770003</v>
      </c>
      <c r="AR121" s="29">
        <v>-6.0991325269769998</v>
      </c>
      <c r="AT121" s="29">
        <v>0.5</v>
      </c>
      <c r="AV121" s="29">
        <v>2.9913593500000002</v>
      </c>
      <c r="AY121" s="46" t="s">
        <v>97</v>
      </c>
      <c r="AZ121" s="47">
        <v>0.4</v>
      </c>
    </row>
    <row r="122" spans="1:52" ht="15">
      <c r="A122" s="27" t="s">
        <v>372</v>
      </c>
      <c r="B122" s="27" t="s">
        <v>374</v>
      </c>
      <c r="C122" s="27" t="s">
        <v>373</v>
      </c>
      <c r="D122" s="29">
        <v>5.1825953291250002</v>
      </c>
      <c r="F122" s="29">
        <v>3.1121599999999998</v>
      </c>
      <c r="H122" s="29">
        <v>8.4833556133000004E-2</v>
      </c>
      <c r="J122" s="29">
        <v>0.35363638708900003</v>
      </c>
      <c r="L122" s="29" t="s">
        <v>1198</v>
      </c>
      <c r="N122" s="29" t="s">
        <v>1198</v>
      </c>
      <c r="P122" s="29">
        <v>5.1035486892E-2</v>
      </c>
      <c r="R122" s="29" t="s">
        <v>1198</v>
      </c>
      <c r="T122" s="29" t="s">
        <v>1198</v>
      </c>
      <c r="V122" s="29">
        <v>2.0704349999999998</v>
      </c>
      <c r="X122" s="29">
        <v>5.6437443867000003E-2</v>
      </c>
      <c r="Z122" s="29">
        <v>0.23526461291100001</v>
      </c>
      <c r="AB122" s="29" t="s">
        <v>1198</v>
      </c>
      <c r="AD122" s="29" t="s">
        <v>1198</v>
      </c>
      <c r="AF122" s="29" t="s">
        <v>1198</v>
      </c>
      <c r="AH122" s="29" t="s">
        <v>1198</v>
      </c>
      <c r="AJ122" s="29">
        <v>3.3952513108000001E-2</v>
      </c>
      <c r="AL122" s="29" t="s">
        <v>1198</v>
      </c>
      <c r="AN122" s="29" t="s">
        <v>1198</v>
      </c>
      <c r="AP122" s="29">
        <v>22.167540205899002</v>
      </c>
      <c r="AR122" s="29">
        <v>-20.097105205899002</v>
      </c>
      <c r="AT122" s="29">
        <v>0.5</v>
      </c>
      <c r="AV122" s="29">
        <v>1.9151523749999999</v>
      </c>
      <c r="AY122" s="46" t="s">
        <v>100</v>
      </c>
      <c r="AZ122" s="47">
        <v>0.4</v>
      </c>
    </row>
    <row r="123" spans="1:52" ht="15">
      <c r="A123" s="27" t="s">
        <v>375</v>
      </c>
      <c r="B123" s="27" t="s">
        <v>377</v>
      </c>
      <c r="C123" s="27" t="s">
        <v>376</v>
      </c>
      <c r="D123" s="29">
        <v>4.6928220990760003</v>
      </c>
      <c r="F123" s="29">
        <v>2.8180499999999999</v>
      </c>
      <c r="H123" s="29">
        <v>5.1738074546999996E-2</v>
      </c>
      <c r="J123" s="29">
        <v>0.24877247724999998</v>
      </c>
      <c r="L123" s="29" t="s">
        <v>1198</v>
      </c>
      <c r="N123" s="29" t="s">
        <v>1198</v>
      </c>
      <c r="P123" s="29">
        <v>8.0293758975000004E-2</v>
      </c>
      <c r="R123" s="29" t="s">
        <v>1198</v>
      </c>
      <c r="T123" s="29" t="s">
        <v>1198</v>
      </c>
      <c r="V123" s="29">
        <v>1.8747720000000001</v>
      </c>
      <c r="X123" s="29">
        <v>3.4419925453000003E-2</v>
      </c>
      <c r="Z123" s="29">
        <v>0.16550152274999999</v>
      </c>
      <c r="AB123" s="29" t="s">
        <v>1198</v>
      </c>
      <c r="AD123" s="29" t="s">
        <v>1198</v>
      </c>
      <c r="AF123" s="29" t="s">
        <v>1198</v>
      </c>
      <c r="AH123" s="29" t="s">
        <v>1198</v>
      </c>
      <c r="AJ123" s="29">
        <v>5.3417241025000006E-2</v>
      </c>
      <c r="AL123" s="29" t="s">
        <v>1198</v>
      </c>
      <c r="AN123" s="29" t="s">
        <v>1198</v>
      </c>
      <c r="AP123" s="29">
        <v>11.788567381389999</v>
      </c>
      <c r="AR123" s="29">
        <v>-9.9137953813899991</v>
      </c>
      <c r="AT123" s="29">
        <v>0.5</v>
      </c>
      <c r="AV123" s="29">
        <v>1.7341641000000001</v>
      </c>
      <c r="AY123" s="46" t="s">
        <v>103</v>
      </c>
      <c r="AZ123" s="47">
        <v>0.4</v>
      </c>
    </row>
    <row r="124" spans="1:52" ht="15">
      <c r="A124" s="27" t="s">
        <v>378</v>
      </c>
      <c r="B124" s="27" t="s">
        <v>380</v>
      </c>
      <c r="C124" s="27" t="s">
        <v>379</v>
      </c>
      <c r="D124" s="29">
        <v>6.3554964874320001</v>
      </c>
      <c r="F124" s="29">
        <v>3.8164899999999999</v>
      </c>
      <c r="H124" s="29">
        <v>9.0198443410000009E-2</v>
      </c>
      <c r="J124" s="29">
        <v>0.53223056609600006</v>
      </c>
      <c r="L124" s="29" t="s">
        <v>1198</v>
      </c>
      <c r="N124" s="29" t="s">
        <v>1198</v>
      </c>
      <c r="P124" s="29">
        <v>0.122091719453</v>
      </c>
      <c r="R124" s="29" t="s">
        <v>1198</v>
      </c>
      <c r="T124" s="29" t="s">
        <v>1198</v>
      </c>
      <c r="V124" s="29">
        <v>2.5390060000000001</v>
      </c>
      <c r="X124" s="29">
        <v>6.0006556590000003E-2</v>
      </c>
      <c r="Z124" s="29">
        <v>0.35407843390399996</v>
      </c>
      <c r="AB124" s="29" t="s">
        <v>1198</v>
      </c>
      <c r="AD124" s="29" t="s">
        <v>1198</v>
      </c>
      <c r="AF124" s="29" t="s">
        <v>1198</v>
      </c>
      <c r="AH124" s="29" t="s">
        <v>1198</v>
      </c>
      <c r="AJ124" s="29">
        <v>8.1224280546999997E-2</v>
      </c>
      <c r="AL124" s="29" t="s">
        <v>1198</v>
      </c>
      <c r="AN124" s="29" t="s">
        <v>1198</v>
      </c>
      <c r="AP124" s="29">
        <v>12.12512253119</v>
      </c>
      <c r="AR124" s="29">
        <v>-9.586116531190001</v>
      </c>
      <c r="AT124" s="29">
        <v>0.5</v>
      </c>
      <c r="AV124" s="29">
        <v>2.3485805499999999</v>
      </c>
      <c r="AY124" s="46" t="s">
        <v>106</v>
      </c>
      <c r="AZ124" s="47">
        <v>0.4</v>
      </c>
    </row>
    <row r="125" spans="1:52" ht="15">
      <c r="A125" s="27" t="s">
        <v>381</v>
      </c>
      <c r="B125" s="27" t="s">
        <v>383</v>
      </c>
      <c r="C125" s="27" t="s">
        <v>382</v>
      </c>
      <c r="D125" s="29">
        <v>7.7690684944140003</v>
      </c>
      <c r="F125" s="29">
        <v>4.665343</v>
      </c>
      <c r="H125" s="29">
        <v>7.8718641522000005E-2</v>
      </c>
      <c r="J125" s="29">
        <v>0.56228930770500007</v>
      </c>
      <c r="L125" s="29" t="s">
        <v>1198</v>
      </c>
      <c r="N125" s="29" t="s">
        <v>1198</v>
      </c>
      <c r="P125" s="29">
        <v>7.1934166878999992E-2</v>
      </c>
      <c r="R125" s="29" t="s">
        <v>1198</v>
      </c>
      <c r="T125" s="29" t="s">
        <v>1198</v>
      </c>
      <c r="V125" s="29">
        <v>3.1037249999999998</v>
      </c>
      <c r="X125" s="29">
        <v>5.2369358477999998E-2</v>
      </c>
      <c r="Z125" s="29">
        <v>0.37407569229500004</v>
      </c>
      <c r="AB125" s="29" t="s">
        <v>1198</v>
      </c>
      <c r="AD125" s="29" t="s">
        <v>1198</v>
      </c>
      <c r="AF125" s="29" t="s">
        <v>1198</v>
      </c>
      <c r="AH125" s="29" t="s">
        <v>1198</v>
      </c>
      <c r="AJ125" s="29">
        <v>4.7855833121000002E-2</v>
      </c>
      <c r="AL125" s="29" t="s">
        <v>1198</v>
      </c>
      <c r="AN125" s="29" t="s">
        <v>1198</v>
      </c>
      <c r="AP125" s="29">
        <v>13.263039686281999</v>
      </c>
      <c r="AR125" s="29">
        <v>-10.159314686282</v>
      </c>
      <c r="AT125" s="29">
        <v>0.5</v>
      </c>
      <c r="AV125" s="29">
        <v>2.8709456250000001</v>
      </c>
      <c r="AY125" s="46" t="s">
        <v>979</v>
      </c>
      <c r="AZ125" s="47">
        <v>0.49</v>
      </c>
    </row>
    <row r="126" spans="1:52" ht="15">
      <c r="A126" s="27" t="s">
        <v>384</v>
      </c>
      <c r="B126" s="27" t="s">
        <v>386</v>
      </c>
      <c r="C126" s="27" t="s">
        <v>385</v>
      </c>
      <c r="D126" s="29">
        <v>5.9218819180610005</v>
      </c>
      <c r="F126" s="29">
        <v>3.5561039999999999</v>
      </c>
      <c r="H126" s="29">
        <v>8.2677752985000005E-2</v>
      </c>
      <c r="J126" s="29">
        <v>0.38324955601399996</v>
      </c>
      <c r="L126" s="29" t="s">
        <v>1198</v>
      </c>
      <c r="N126" s="29" t="s">
        <v>1198</v>
      </c>
      <c r="P126" s="29">
        <v>7.3427015521999997E-2</v>
      </c>
      <c r="R126" s="29" t="s">
        <v>1198</v>
      </c>
      <c r="T126" s="29" t="s">
        <v>1198</v>
      </c>
      <c r="V126" s="29">
        <v>2.3657780000000002</v>
      </c>
      <c r="X126" s="29">
        <v>5.5003247014999999E-2</v>
      </c>
      <c r="Z126" s="29">
        <v>0.25496544398600002</v>
      </c>
      <c r="AB126" s="29" t="s">
        <v>1198</v>
      </c>
      <c r="AD126" s="29" t="s">
        <v>1198</v>
      </c>
      <c r="AF126" s="29" t="s">
        <v>1198</v>
      </c>
      <c r="AH126" s="29" t="s">
        <v>1198</v>
      </c>
      <c r="AJ126" s="29">
        <v>4.8848984477999999E-2</v>
      </c>
      <c r="AL126" s="29" t="s">
        <v>1198</v>
      </c>
      <c r="AN126" s="29" t="s">
        <v>1198</v>
      </c>
      <c r="AP126" s="29">
        <v>15.579952270268</v>
      </c>
      <c r="AR126" s="29">
        <v>-13.214174270268</v>
      </c>
      <c r="AT126" s="29">
        <v>0.5</v>
      </c>
      <c r="AV126" s="29">
        <v>2.1883446499999999</v>
      </c>
      <c r="AY126" s="46" t="s">
        <v>1024</v>
      </c>
      <c r="AZ126" s="47">
        <v>0.09</v>
      </c>
    </row>
    <row r="127" spans="1:52" ht="15">
      <c r="A127" s="27" t="s">
        <v>387</v>
      </c>
      <c r="B127" s="27" t="s">
        <v>389</v>
      </c>
      <c r="C127" s="27" t="s">
        <v>388</v>
      </c>
      <c r="D127" s="29">
        <v>2.629959374901</v>
      </c>
      <c r="F127" s="29">
        <v>1.579297</v>
      </c>
      <c r="H127" s="29">
        <v>2.9432417742000002E-2</v>
      </c>
      <c r="J127" s="29">
        <v>0.221090523624</v>
      </c>
      <c r="L127" s="29" t="s">
        <v>1198</v>
      </c>
      <c r="N127" s="29" t="s">
        <v>1198</v>
      </c>
      <c r="P127" s="29">
        <v>3.0025113482000002E-2</v>
      </c>
      <c r="R127" s="29" t="s">
        <v>1198</v>
      </c>
      <c r="T127" s="29" t="s">
        <v>1198</v>
      </c>
      <c r="V127" s="29">
        <v>1.0506629999999999</v>
      </c>
      <c r="X127" s="29">
        <v>1.9580582257999999E-2</v>
      </c>
      <c r="Z127" s="29">
        <v>0.147085476376</v>
      </c>
      <c r="AB127" s="29" t="s">
        <v>1198</v>
      </c>
      <c r="AD127" s="29" t="s">
        <v>1198</v>
      </c>
      <c r="AF127" s="29" t="s">
        <v>1198</v>
      </c>
      <c r="AH127" s="29" t="s">
        <v>1198</v>
      </c>
      <c r="AJ127" s="29">
        <v>1.9974886517999998E-2</v>
      </c>
      <c r="AL127" s="29" t="s">
        <v>1198</v>
      </c>
      <c r="AN127" s="29" t="s">
        <v>1198</v>
      </c>
      <c r="AP127" s="29">
        <v>3.973165453424</v>
      </c>
      <c r="AR127" s="29">
        <v>-2.9225024534240003</v>
      </c>
      <c r="AT127" s="29">
        <v>0.5</v>
      </c>
      <c r="AV127" s="29">
        <v>0.97186327500000003</v>
      </c>
      <c r="AY127" s="46" t="s">
        <v>109</v>
      </c>
      <c r="AZ127" s="47">
        <v>0.4</v>
      </c>
    </row>
    <row r="128" spans="1:52" ht="15">
      <c r="A128" s="27" t="s">
        <v>390</v>
      </c>
      <c r="B128" s="27" t="s">
        <v>392</v>
      </c>
      <c r="C128" s="27" t="s">
        <v>391</v>
      </c>
      <c r="D128" s="29">
        <v>8.0191447640650004</v>
      </c>
      <c r="F128" s="29">
        <v>4.8155150000000004</v>
      </c>
      <c r="H128" s="29">
        <v>0.136841856702</v>
      </c>
      <c r="J128" s="29">
        <v>0.82003088685400005</v>
      </c>
      <c r="L128" s="29" t="s">
        <v>1198</v>
      </c>
      <c r="N128" s="29" t="s">
        <v>1198</v>
      </c>
      <c r="P128" s="29">
        <v>3.3300853363000003E-2</v>
      </c>
      <c r="R128" s="29" t="s">
        <v>1198</v>
      </c>
      <c r="T128" s="29" t="s">
        <v>1198</v>
      </c>
      <c r="V128" s="29">
        <v>3.20363</v>
      </c>
      <c r="X128" s="29">
        <v>9.1037143298000001E-2</v>
      </c>
      <c r="Z128" s="29">
        <v>0.54554411314599993</v>
      </c>
      <c r="AB128" s="29" t="s">
        <v>1198</v>
      </c>
      <c r="AD128" s="29" t="s">
        <v>1198</v>
      </c>
      <c r="AF128" s="29" t="s">
        <v>1198</v>
      </c>
      <c r="AH128" s="29" t="s">
        <v>1198</v>
      </c>
      <c r="AJ128" s="29">
        <v>2.2154146637000001E-2</v>
      </c>
      <c r="AL128" s="29" t="s">
        <v>1198</v>
      </c>
      <c r="AN128" s="29" t="s">
        <v>1198</v>
      </c>
      <c r="AP128" s="29">
        <v>16.629675716554001</v>
      </c>
      <c r="AR128" s="29">
        <v>-13.426045716553999</v>
      </c>
      <c r="AT128" s="29">
        <v>0.5</v>
      </c>
      <c r="AV128" s="29">
        <v>2.9633577500000001</v>
      </c>
      <c r="AY128" s="46" t="s">
        <v>112</v>
      </c>
      <c r="AZ128" s="47">
        <v>0.4</v>
      </c>
    </row>
    <row r="129" spans="1:52" ht="15">
      <c r="A129" s="27" t="s">
        <v>393</v>
      </c>
      <c r="B129" s="27" t="s">
        <v>395</v>
      </c>
      <c r="C129" s="27" t="s">
        <v>394</v>
      </c>
      <c r="D129" s="29">
        <v>6.6597610634390003</v>
      </c>
      <c r="F129" s="29">
        <v>3.9992019999999999</v>
      </c>
      <c r="H129" s="29">
        <v>8.9979260081999995E-2</v>
      </c>
      <c r="J129" s="29">
        <v>0.61556226605300002</v>
      </c>
      <c r="L129" s="29" t="s">
        <v>1198</v>
      </c>
      <c r="N129" s="29" t="s">
        <v>1198</v>
      </c>
      <c r="P129" s="29">
        <v>4.4347693115000003E-2</v>
      </c>
      <c r="R129" s="29" t="s">
        <v>1198</v>
      </c>
      <c r="T129" s="29" t="s">
        <v>1198</v>
      </c>
      <c r="V129" s="29">
        <v>2.6605590000000001</v>
      </c>
      <c r="X129" s="29">
        <v>5.9860739917999999E-2</v>
      </c>
      <c r="Z129" s="29">
        <v>0.409516733947</v>
      </c>
      <c r="AB129" s="29" t="s">
        <v>1198</v>
      </c>
      <c r="AD129" s="29" t="s">
        <v>1198</v>
      </c>
      <c r="AF129" s="29" t="s">
        <v>1198</v>
      </c>
      <c r="AH129" s="29" t="s">
        <v>1198</v>
      </c>
      <c r="AJ129" s="29">
        <v>2.9503306885E-2</v>
      </c>
      <c r="AL129" s="29" t="s">
        <v>1198</v>
      </c>
      <c r="AN129" s="29" t="s">
        <v>1198</v>
      </c>
      <c r="AP129" s="29">
        <v>12.797715614924</v>
      </c>
      <c r="AR129" s="29">
        <v>-10.137156614924001</v>
      </c>
      <c r="AT129" s="29">
        <v>0.5</v>
      </c>
      <c r="AV129" s="29">
        <v>2.461017075</v>
      </c>
      <c r="AY129" s="46" t="s">
        <v>115</v>
      </c>
      <c r="AZ129" s="47">
        <v>0.4</v>
      </c>
    </row>
    <row r="130" spans="1:52" ht="15">
      <c r="A130" s="27" t="s">
        <v>396</v>
      </c>
      <c r="B130" s="27" t="s">
        <v>398</v>
      </c>
      <c r="C130" s="27" t="s">
        <v>397</v>
      </c>
      <c r="D130" s="29">
        <v>6.9959368180860002</v>
      </c>
      <c r="F130" s="29">
        <v>4.2010759999999996</v>
      </c>
      <c r="H130" s="29">
        <v>0.10475762093799999</v>
      </c>
      <c r="J130" s="29">
        <v>0.55386546186700003</v>
      </c>
      <c r="L130" s="29" t="s">
        <v>1198</v>
      </c>
      <c r="N130" s="29" t="s">
        <v>1198</v>
      </c>
      <c r="P130" s="29">
        <v>3.0025113482000002E-2</v>
      </c>
      <c r="R130" s="29" t="s">
        <v>1198</v>
      </c>
      <c r="T130" s="29" t="s">
        <v>1198</v>
      </c>
      <c r="V130" s="29">
        <v>2.794861</v>
      </c>
      <c r="X130" s="29">
        <v>6.9692379062000001E-2</v>
      </c>
      <c r="Z130" s="29">
        <v>0.36847153813300004</v>
      </c>
      <c r="AB130" s="29" t="s">
        <v>1198</v>
      </c>
      <c r="AD130" s="29" t="s">
        <v>1198</v>
      </c>
      <c r="AF130" s="29" t="s">
        <v>1198</v>
      </c>
      <c r="AH130" s="29" t="s">
        <v>1198</v>
      </c>
      <c r="AJ130" s="29">
        <v>1.9974886517999998E-2</v>
      </c>
      <c r="AL130" s="29" t="s">
        <v>1198</v>
      </c>
      <c r="AN130" s="29" t="s">
        <v>1198</v>
      </c>
      <c r="AP130" s="29">
        <v>20.773826237256003</v>
      </c>
      <c r="AR130" s="29">
        <v>-17.978965237256002</v>
      </c>
      <c r="AT130" s="29">
        <v>0.5</v>
      </c>
      <c r="AV130" s="29">
        <v>2.5852464249999998</v>
      </c>
      <c r="AY130" s="46" t="s">
        <v>118</v>
      </c>
      <c r="AZ130" s="47">
        <v>0.4</v>
      </c>
    </row>
    <row r="131" spans="1:52" ht="15">
      <c r="A131" s="27" t="s">
        <v>399</v>
      </c>
      <c r="B131" s="27" t="s">
        <v>401</v>
      </c>
      <c r="C131" s="27" t="s">
        <v>400</v>
      </c>
      <c r="D131" s="29">
        <v>4.6287151502780004</v>
      </c>
      <c r="F131" s="29">
        <v>2.7795540000000001</v>
      </c>
      <c r="H131" s="29">
        <v>8.0908673299000006E-2</v>
      </c>
      <c r="J131" s="29">
        <v>0.39175086664500003</v>
      </c>
      <c r="L131" s="29" t="s">
        <v>1198</v>
      </c>
      <c r="N131" s="29" t="s">
        <v>1198</v>
      </c>
      <c r="P131" s="29">
        <v>4.2675894796000001E-2</v>
      </c>
      <c r="R131" s="29" t="s">
        <v>1198</v>
      </c>
      <c r="T131" s="29" t="s">
        <v>1198</v>
      </c>
      <c r="V131" s="29">
        <v>1.8491610000000001</v>
      </c>
      <c r="X131" s="29">
        <v>5.3826326700999995E-2</v>
      </c>
      <c r="Z131" s="29">
        <v>0.26062113335499998</v>
      </c>
      <c r="AB131" s="29" t="s">
        <v>1198</v>
      </c>
      <c r="AD131" s="29" t="s">
        <v>1198</v>
      </c>
      <c r="AF131" s="29" t="s">
        <v>1198</v>
      </c>
      <c r="AH131" s="29" t="s">
        <v>1198</v>
      </c>
      <c r="AJ131" s="29">
        <v>2.8391105204000001E-2</v>
      </c>
      <c r="AL131" s="29" t="s">
        <v>1198</v>
      </c>
      <c r="AN131" s="29" t="s">
        <v>1198</v>
      </c>
      <c r="AP131" s="29">
        <v>12.606320652873</v>
      </c>
      <c r="AR131" s="29">
        <v>-10.757159652873</v>
      </c>
      <c r="AT131" s="29">
        <v>0.5</v>
      </c>
      <c r="AV131" s="29">
        <v>1.7104739250000001</v>
      </c>
      <c r="AY131" s="46" t="s">
        <v>121</v>
      </c>
      <c r="AZ131" s="47">
        <v>0.4</v>
      </c>
    </row>
    <row r="132" spans="1:52" ht="15">
      <c r="A132" s="27" t="s">
        <v>402</v>
      </c>
      <c r="B132" s="27" t="s">
        <v>404</v>
      </c>
      <c r="C132" s="27" t="s">
        <v>403</v>
      </c>
      <c r="D132" s="29">
        <v>8.1695730683660006</v>
      </c>
      <c r="F132" s="29">
        <v>4.9058469999999996</v>
      </c>
      <c r="H132" s="29">
        <v>0.10375298063999999</v>
      </c>
      <c r="J132" s="29">
        <v>0.56999555333100005</v>
      </c>
      <c r="L132" s="29" t="s">
        <v>1198</v>
      </c>
      <c r="N132" s="29" t="s">
        <v>1198</v>
      </c>
      <c r="P132" s="29">
        <v>7.6114263177999991E-2</v>
      </c>
      <c r="R132" s="29" t="s">
        <v>1198</v>
      </c>
      <c r="T132" s="29" t="s">
        <v>1198</v>
      </c>
      <c r="V132" s="29">
        <v>3.2637260000000001</v>
      </c>
      <c r="X132" s="29">
        <v>6.9024019360000008E-2</v>
      </c>
      <c r="Z132" s="29">
        <v>0.37920244666900005</v>
      </c>
      <c r="AB132" s="29" t="s">
        <v>1198</v>
      </c>
      <c r="AD132" s="29" t="s">
        <v>1198</v>
      </c>
      <c r="AF132" s="29" t="s">
        <v>1198</v>
      </c>
      <c r="AH132" s="29" t="s">
        <v>1198</v>
      </c>
      <c r="AJ132" s="29">
        <v>5.0636736821999997E-2</v>
      </c>
      <c r="AL132" s="29" t="s">
        <v>1198</v>
      </c>
      <c r="AN132" s="29" t="s">
        <v>1198</v>
      </c>
      <c r="AP132" s="29">
        <v>12.414949784715001</v>
      </c>
      <c r="AR132" s="29">
        <v>-9.1512237847150004</v>
      </c>
      <c r="AT132" s="29">
        <v>0.5</v>
      </c>
      <c r="AV132" s="29">
        <v>3.0189465499999999</v>
      </c>
      <c r="AY132" s="46" t="s">
        <v>982</v>
      </c>
      <c r="AZ132" s="47">
        <v>0.4</v>
      </c>
    </row>
    <row r="133" spans="1:52" ht="15">
      <c r="A133" s="27" t="s">
        <v>405</v>
      </c>
      <c r="B133" s="27" t="s">
        <v>407</v>
      </c>
      <c r="C133" s="27" t="s">
        <v>406</v>
      </c>
      <c r="D133" s="29">
        <v>5.1340364956000002</v>
      </c>
      <c r="F133" s="29">
        <v>3.0830009999999999</v>
      </c>
      <c r="H133" s="29">
        <v>5.6811718223000005E-2</v>
      </c>
      <c r="J133" s="29">
        <v>0.35477373838799997</v>
      </c>
      <c r="L133" s="29" t="s">
        <v>1198</v>
      </c>
      <c r="N133" s="29" t="s">
        <v>1198</v>
      </c>
      <c r="P133" s="29">
        <v>3.0025113482000002E-2</v>
      </c>
      <c r="R133" s="29" t="s">
        <v>1198</v>
      </c>
      <c r="T133" s="29" t="s">
        <v>1198</v>
      </c>
      <c r="V133" s="29">
        <v>2.0510359999999999</v>
      </c>
      <c r="X133" s="29">
        <v>3.7795281776999999E-2</v>
      </c>
      <c r="Z133" s="29">
        <v>0.23602126161199999</v>
      </c>
      <c r="AB133" s="29" t="s">
        <v>1198</v>
      </c>
      <c r="AD133" s="29" t="s">
        <v>1198</v>
      </c>
      <c r="AF133" s="29" t="s">
        <v>1198</v>
      </c>
      <c r="AH133" s="29" t="s">
        <v>1198</v>
      </c>
      <c r="AJ133" s="29">
        <v>1.9974886517999998E-2</v>
      </c>
      <c r="AL133" s="29" t="s">
        <v>1198</v>
      </c>
      <c r="AN133" s="29" t="s">
        <v>1198</v>
      </c>
      <c r="AP133" s="29">
        <v>7.6551188184629995</v>
      </c>
      <c r="AR133" s="29">
        <v>-5.6040828184629996</v>
      </c>
      <c r="AT133" s="29">
        <v>0.5</v>
      </c>
      <c r="AV133" s="29">
        <v>1.8972083</v>
      </c>
      <c r="AY133" s="46" t="s">
        <v>736</v>
      </c>
      <c r="AZ133" s="47">
        <v>0.1</v>
      </c>
    </row>
    <row r="134" spans="1:52" ht="15">
      <c r="A134" s="27" t="s">
        <v>408</v>
      </c>
      <c r="B134" s="27" t="s">
        <v>410</v>
      </c>
      <c r="C134" s="27" t="s">
        <v>409</v>
      </c>
      <c r="D134" s="29">
        <v>6.1761824825309999</v>
      </c>
      <c r="F134" s="29">
        <v>3.708812</v>
      </c>
      <c r="H134" s="29">
        <v>0.10340528982599999</v>
      </c>
      <c r="J134" s="29">
        <v>0.38618481110800001</v>
      </c>
      <c r="L134" s="29" t="s">
        <v>1198</v>
      </c>
      <c r="N134" s="29" t="s">
        <v>1198</v>
      </c>
      <c r="P134" s="29">
        <v>3.0136206402000001E-2</v>
      </c>
      <c r="R134" s="29" t="s">
        <v>1198</v>
      </c>
      <c r="T134" s="29" t="s">
        <v>1198</v>
      </c>
      <c r="V134" s="29">
        <v>2.467371</v>
      </c>
      <c r="X134" s="29">
        <v>6.8792710174000002E-2</v>
      </c>
      <c r="Z134" s="29">
        <v>0.25691818889200002</v>
      </c>
      <c r="AB134" s="29" t="s">
        <v>1198</v>
      </c>
      <c r="AD134" s="29" t="s">
        <v>1198</v>
      </c>
      <c r="AF134" s="29" t="s">
        <v>1198</v>
      </c>
      <c r="AH134" s="29" t="s">
        <v>1198</v>
      </c>
      <c r="AJ134" s="29">
        <v>2.0048793597999999E-2</v>
      </c>
      <c r="AL134" s="29" t="s">
        <v>1198</v>
      </c>
      <c r="AN134" s="29" t="s">
        <v>1198</v>
      </c>
      <c r="AP134" s="29">
        <v>16.302244149534999</v>
      </c>
      <c r="AR134" s="29">
        <v>-13.834873149534999</v>
      </c>
      <c r="AT134" s="29">
        <v>0.5</v>
      </c>
      <c r="AV134" s="29">
        <v>2.2823181749999999</v>
      </c>
      <c r="AY134" s="46" t="s">
        <v>124</v>
      </c>
      <c r="AZ134" s="47">
        <v>0.4</v>
      </c>
    </row>
    <row r="135" spans="1:52" ht="15">
      <c r="A135" s="27" t="s">
        <v>411</v>
      </c>
      <c r="B135" s="27" t="s">
        <v>413</v>
      </c>
      <c r="C135" s="27" t="s">
        <v>412</v>
      </c>
      <c r="D135" s="29">
        <v>5.7344751165199996</v>
      </c>
      <c r="F135" s="29">
        <v>3.443565</v>
      </c>
      <c r="H135" s="29">
        <v>7.8138556329000006E-2</v>
      </c>
      <c r="J135" s="29">
        <v>0.360274339178</v>
      </c>
      <c r="L135" s="29" t="s">
        <v>1198</v>
      </c>
      <c r="N135" s="29" t="s">
        <v>1198</v>
      </c>
      <c r="P135" s="29">
        <v>3.4316302700000002E-2</v>
      </c>
      <c r="R135" s="29" t="s">
        <v>1198</v>
      </c>
      <c r="T135" s="29" t="s">
        <v>1198</v>
      </c>
      <c r="V135" s="29">
        <v>2.2909099999999998</v>
      </c>
      <c r="X135" s="29">
        <v>5.1983443671000003E-2</v>
      </c>
      <c r="Z135" s="29">
        <v>0.23968066082200001</v>
      </c>
      <c r="AB135" s="29" t="s">
        <v>1198</v>
      </c>
      <c r="AD135" s="29" t="s">
        <v>1198</v>
      </c>
      <c r="AF135" s="29" t="s">
        <v>1198</v>
      </c>
      <c r="AH135" s="29" t="s">
        <v>1198</v>
      </c>
      <c r="AJ135" s="29">
        <v>2.28296973E-2</v>
      </c>
      <c r="AL135" s="29" t="s">
        <v>1198</v>
      </c>
      <c r="AN135" s="29" t="s">
        <v>1198</v>
      </c>
      <c r="AP135" s="29">
        <v>6.8300051898290004</v>
      </c>
      <c r="AR135" s="29">
        <v>-4.5390951898290002</v>
      </c>
      <c r="AT135" s="29">
        <v>0.5</v>
      </c>
      <c r="AV135" s="29">
        <v>2.1190917499999999</v>
      </c>
      <c r="AY135" s="46" t="s">
        <v>127</v>
      </c>
      <c r="AZ135" s="47">
        <v>0.4</v>
      </c>
    </row>
    <row r="136" spans="1:52" ht="15">
      <c r="A136" s="27" t="s">
        <v>414</v>
      </c>
      <c r="B136" s="27" t="s">
        <v>416</v>
      </c>
      <c r="C136" s="27" t="s">
        <v>415</v>
      </c>
      <c r="D136" s="29">
        <v>5.1136254953489999</v>
      </c>
      <c r="F136" s="29">
        <v>3.0707439999999999</v>
      </c>
      <c r="H136" s="29">
        <v>5.2320561749000002E-2</v>
      </c>
      <c r="J136" s="29">
        <v>0.30496988165100003</v>
      </c>
      <c r="L136" s="29" t="s">
        <v>1198</v>
      </c>
      <c r="N136" s="29" t="s">
        <v>1198</v>
      </c>
      <c r="P136" s="29">
        <v>9.7490942972999997E-2</v>
      </c>
      <c r="R136" s="29" t="s">
        <v>1198</v>
      </c>
      <c r="T136" s="29" t="s">
        <v>1198</v>
      </c>
      <c r="V136" s="29">
        <v>2.0428820000000001</v>
      </c>
      <c r="X136" s="29">
        <v>3.4807438251000002E-2</v>
      </c>
      <c r="Z136" s="29">
        <v>0.202888118349</v>
      </c>
      <c r="AB136" s="29" t="s">
        <v>1198</v>
      </c>
      <c r="AD136" s="29" t="s">
        <v>1198</v>
      </c>
      <c r="AF136" s="29" t="s">
        <v>1198</v>
      </c>
      <c r="AH136" s="29" t="s">
        <v>1198</v>
      </c>
      <c r="AJ136" s="29">
        <v>6.4858057026999996E-2</v>
      </c>
      <c r="AL136" s="29" t="s">
        <v>1198</v>
      </c>
      <c r="AN136" s="29" t="s">
        <v>1198</v>
      </c>
      <c r="AP136" s="29">
        <v>12.1991999841</v>
      </c>
      <c r="AR136" s="29">
        <v>-10.156317984099999</v>
      </c>
      <c r="AT136" s="29">
        <v>0.5</v>
      </c>
      <c r="AV136" s="29">
        <v>1.8896658500000001</v>
      </c>
      <c r="AY136" s="46" t="s">
        <v>130</v>
      </c>
      <c r="AZ136" s="47">
        <v>0.4</v>
      </c>
    </row>
    <row r="137" spans="1:52" ht="15">
      <c r="A137" s="27" t="s">
        <v>417</v>
      </c>
      <c r="B137" s="27" t="s">
        <v>419</v>
      </c>
      <c r="C137" s="27" t="s">
        <v>418</v>
      </c>
      <c r="D137" s="29">
        <v>4.6767013781760003</v>
      </c>
      <c r="F137" s="29">
        <v>2.80837</v>
      </c>
      <c r="H137" s="29">
        <v>6.9646253232000008E-2</v>
      </c>
      <c r="J137" s="29">
        <v>0.40149161396099997</v>
      </c>
      <c r="L137" s="29" t="s">
        <v>1198</v>
      </c>
      <c r="N137" s="29" t="s">
        <v>1198</v>
      </c>
      <c r="P137" s="29">
        <v>3.0025113482000002E-2</v>
      </c>
      <c r="R137" s="29" t="s">
        <v>1198</v>
      </c>
      <c r="T137" s="29" t="s">
        <v>1198</v>
      </c>
      <c r="V137" s="29">
        <v>1.8683320000000001</v>
      </c>
      <c r="X137" s="29">
        <v>4.6333746767999999E-2</v>
      </c>
      <c r="Z137" s="29">
        <v>0.26710138603900002</v>
      </c>
      <c r="AB137" s="29" t="s">
        <v>1198</v>
      </c>
      <c r="AD137" s="29" t="s">
        <v>1198</v>
      </c>
      <c r="AF137" s="29" t="s">
        <v>1198</v>
      </c>
      <c r="AH137" s="29" t="s">
        <v>1198</v>
      </c>
      <c r="AJ137" s="29">
        <v>1.9974886517999998E-2</v>
      </c>
      <c r="AL137" s="29" t="s">
        <v>1198</v>
      </c>
      <c r="AN137" s="29" t="s">
        <v>1198</v>
      </c>
      <c r="AP137" s="29">
        <v>8.8047883901170003</v>
      </c>
      <c r="AR137" s="29">
        <v>-6.9364563901169998</v>
      </c>
      <c r="AT137" s="29">
        <v>0.5</v>
      </c>
      <c r="AV137" s="29">
        <v>1.7282071000000001</v>
      </c>
      <c r="AY137" s="46" t="s">
        <v>133</v>
      </c>
      <c r="AZ137" s="47">
        <v>0.4</v>
      </c>
    </row>
    <row r="138" spans="1:52" ht="15">
      <c r="A138" s="27" t="s">
        <v>420</v>
      </c>
      <c r="B138" s="27" t="s">
        <v>422</v>
      </c>
      <c r="C138" s="27" t="s">
        <v>421</v>
      </c>
      <c r="D138" s="29">
        <v>4.3823793981450008</v>
      </c>
      <c r="F138" s="29">
        <v>2.6316290000000002</v>
      </c>
      <c r="H138" s="29">
        <v>3.6763349449000005E-2</v>
      </c>
      <c r="J138" s="29">
        <v>0.28745683346000001</v>
      </c>
      <c r="L138" s="29" t="s">
        <v>1198</v>
      </c>
      <c r="N138" s="29" t="s">
        <v>1198</v>
      </c>
      <c r="P138" s="29">
        <v>3.0025113482000002E-2</v>
      </c>
      <c r="R138" s="29" t="s">
        <v>1198</v>
      </c>
      <c r="T138" s="29" t="s">
        <v>1198</v>
      </c>
      <c r="V138" s="29">
        <v>1.7507509999999999</v>
      </c>
      <c r="X138" s="29">
        <v>2.4457650551E-2</v>
      </c>
      <c r="Z138" s="29">
        <v>0.19123716654</v>
      </c>
      <c r="AB138" s="29" t="s">
        <v>1198</v>
      </c>
      <c r="AD138" s="29" t="s">
        <v>1198</v>
      </c>
      <c r="AF138" s="29" t="s">
        <v>1198</v>
      </c>
      <c r="AH138" s="29" t="s">
        <v>1198</v>
      </c>
      <c r="AJ138" s="29">
        <v>1.9974886517999998E-2</v>
      </c>
      <c r="AL138" s="29" t="s">
        <v>1198</v>
      </c>
      <c r="AN138" s="29" t="s">
        <v>1198</v>
      </c>
      <c r="AP138" s="29">
        <v>8.4549790975809991</v>
      </c>
      <c r="AR138" s="29">
        <v>-6.7042280975809998</v>
      </c>
      <c r="AT138" s="29">
        <v>0.5</v>
      </c>
      <c r="AV138" s="29">
        <v>1.619444675</v>
      </c>
      <c r="AY138" s="46" t="s">
        <v>136</v>
      </c>
      <c r="AZ138" s="47">
        <v>0.4</v>
      </c>
    </row>
    <row r="139" spans="1:52" ht="15">
      <c r="A139" s="27" t="s">
        <v>423</v>
      </c>
      <c r="B139" s="27" t="s">
        <v>425</v>
      </c>
      <c r="C139" s="27" t="s">
        <v>424</v>
      </c>
      <c r="D139" s="29">
        <v>9.5279848839549999</v>
      </c>
      <c r="F139" s="29">
        <v>5.7215769999999999</v>
      </c>
      <c r="H139" s="29">
        <v>0.19434235102800002</v>
      </c>
      <c r="J139" s="29">
        <v>1.3048590047899999</v>
      </c>
      <c r="L139" s="29" t="s">
        <v>1198</v>
      </c>
      <c r="N139" s="29" t="s">
        <v>1198</v>
      </c>
      <c r="P139" s="29">
        <v>7.6114263177999991E-2</v>
      </c>
      <c r="R139" s="29" t="s">
        <v>1198</v>
      </c>
      <c r="T139" s="29" t="s">
        <v>1198</v>
      </c>
      <c r="V139" s="29">
        <v>3.8064079999999998</v>
      </c>
      <c r="X139" s="29">
        <v>0.12929064897199999</v>
      </c>
      <c r="Z139" s="29">
        <v>0.86808699520999999</v>
      </c>
      <c r="AB139" s="29" t="s">
        <v>1198</v>
      </c>
      <c r="AD139" s="29" t="s">
        <v>1198</v>
      </c>
      <c r="AF139" s="29" t="s">
        <v>1198</v>
      </c>
      <c r="AH139" s="29" t="s">
        <v>1198</v>
      </c>
      <c r="AJ139" s="29">
        <v>5.0636736821999997E-2</v>
      </c>
      <c r="AL139" s="29" t="s">
        <v>1198</v>
      </c>
      <c r="AN139" s="29" t="s">
        <v>1198</v>
      </c>
      <c r="AP139" s="29">
        <v>21.061345712023002</v>
      </c>
      <c r="AR139" s="29">
        <v>-17.254937712023001</v>
      </c>
      <c r="AT139" s="29">
        <v>0.5</v>
      </c>
      <c r="AV139" s="29">
        <v>3.5209273999999997</v>
      </c>
      <c r="AY139" s="46" t="s">
        <v>139</v>
      </c>
      <c r="AZ139" s="47">
        <v>0.4</v>
      </c>
    </row>
    <row r="140" spans="1:52" ht="15">
      <c r="A140" s="27" t="s">
        <v>426</v>
      </c>
      <c r="B140" s="27" t="s">
        <v>428</v>
      </c>
      <c r="C140" s="27" t="s">
        <v>427</v>
      </c>
      <c r="D140" s="29">
        <v>4.9730013692839998</v>
      </c>
      <c r="F140" s="29">
        <v>2.9862989999999998</v>
      </c>
      <c r="H140" s="29">
        <v>8.1232344022000011E-2</v>
      </c>
      <c r="J140" s="29">
        <v>0.34843603743399998</v>
      </c>
      <c r="L140" s="29" t="s">
        <v>1198</v>
      </c>
      <c r="N140" s="29" t="s">
        <v>1198</v>
      </c>
      <c r="P140" s="29">
        <v>3.4316302700000002E-2</v>
      </c>
      <c r="R140" s="29" t="s">
        <v>1198</v>
      </c>
      <c r="T140" s="29" t="s">
        <v>1198</v>
      </c>
      <c r="V140" s="29">
        <v>1.9867030000000001</v>
      </c>
      <c r="X140" s="29">
        <v>5.4041655978000001E-2</v>
      </c>
      <c r="Z140" s="29">
        <v>0.231804962566</v>
      </c>
      <c r="AB140" s="29" t="s">
        <v>1198</v>
      </c>
      <c r="AD140" s="29" t="s">
        <v>1198</v>
      </c>
      <c r="AF140" s="29" t="s">
        <v>1198</v>
      </c>
      <c r="AH140" s="29" t="s">
        <v>1198</v>
      </c>
      <c r="AJ140" s="29">
        <v>2.28296973E-2</v>
      </c>
      <c r="AL140" s="29" t="s">
        <v>1198</v>
      </c>
      <c r="AN140" s="29" t="s">
        <v>1198</v>
      </c>
      <c r="AP140" s="29">
        <v>8.3012201640840004</v>
      </c>
      <c r="AR140" s="29">
        <v>-6.3145171640839992</v>
      </c>
      <c r="AT140" s="29">
        <v>0.5</v>
      </c>
      <c r="AV140" s="29">
        <v>1.837700275</v>
      </c>
      <c r="AY140" s="46" t="s">
        <v>142</v>
      </c>
      <c r="AZ140" s="47">
        <v>0.4</v>
      </c>
    </row>
    <row r="141" spans="1:52" ht="15">
      <c r="A141" s="27" t="s">
        <v>429</v>
      </c>
      <c r="B141" s="27" t="s">
        <v>431</v>
      </c>
      <c r="C141" s="27" t="s">
        <v>430</v>
      </c>
      <c r="D141" s="29">
        <v>5.509715529947</v>
      </c>
      <c r="F141" s="29">
        <v>3.3085969999999998</v>
      </c>
      <c r="H141" s="29">
        <v>0.100459826194</v>
      </c>
      <c r="J141" s="29">
        <v>0.49866849424700005</v>
      </c>
      <c r="L141" s="29" t="s">
        <v>1198</v>
      </c>
      <c r="N141" s="29" t="s">
        <v>1198</v>
      </c>
      <c r="P141" s="29">
        <v>3.0025113482000002E-2</v>
      </c>
      <c r="R141" s="29" t="s">
        <v>1198</v>
      </c>
      <c r="T141" s="29" t="s">
        <v>1198</v>
      </c>
      <c r="V141" s="29">
        <v>2.2011189999999998</v>
      </c>
      <c r="X141" s="29">
        <v>6.6833173806000012E-2</v>
      </c>
      <c r="Z141" s="29">
        <v>0.33175050575299997</v>
      </c>
      <c r="AB141" s="29" t="s">
        <v>1198</v>
      </c>
      <c r="AD141" s="29" t="s">
        <v>1198</v>
      </c>
      <c r="AF141" s="29" t="s">
        <v>1198</v>
      </c>
      <c r="AH141" s="29" t="s">
        <v>1198</v>
      </c>
      <c r="AJ141" s="29">
        <v>1.9974886517999998E-2</v>
      </c>
      <c r="AL141" s="29" t="s">
        <v>1198</v>
      </c>
      <c r="AN141" s="29" t="s">
        <v>1198</v>
      </c>
      <c r="AP141" s="29">
        <v>17.520366801275998</v>
      </c>
      <c r="AR141" s="29">
        <v>-15.319247801276001</v>
      </c>
      <c r="AT141" s="29">
        <v>0.5</v>
      </c>
      <c r="AV141" s="29">
        <v>2.036035075</v>
      </c>
      <c r="AY141" s="46" t="s">
        <v>145</v>
      </c>
      <c r="AZ141" s="47">
        <v>0.4</v>
      </c>
    </row>
    <row r="142" spans="1:52" ht="15">
      <c r="A142" s="27" t="s">
        <v>432</v>
      </c>
      <c r="B142" s="27" t="s">
        <v>434</v>
      </c>
      <c r="C142" s="27" t="s">
        <v>433</v>
      </c>
      <c r="D142" s="29">
        <v>6.2996892203419996</v>
      </c>
      <c r="F142" s="29">
        <v>3.782978</v>
      </c>
      <c r="H142" s="29">
        <v>0.11163096991600001</v>
      </c>
      <c r="J142" s="29">
        <v>0.49843609986800003</v>
      </c>
      <c r="L142" s="29" t="s">
        <v>1198</v>
      </c>
      <c r="N142" s="29" t="s">
        <v>1198</v>
      </c>
      <c r="P142" s="29">
        <v>4.2675894796000001E-2</v>
      </c>
      <c r="R142" s="29" t="s">
        <v>1198</v>
      </c>
      <c r="T142" s="29" t="s">
        <v>1198</v>
      </c>
      <c r="V142" s="29">
        <v>2.5167120000000001</v>
      </c>
      <c r="X142" s="29">
        <v>7.4265030083999997E-2</v>
      </c>
      <c r="Z142" s="29">
        <v>0.33159590013199997</v>
      </c>
      <c r="AB142" s="29" t="s">
        <v>1198</v>
      </c>
      <c r="AD142" s="29" t="s">
        <v>1198</v>
      </c>
      <c r="AF142" s="29" t="s">
        <v>1198</v>
      </c>
      <c r="AH142" s="29" t="s">
        <v>1198</v>
      </c>
      <c r="AJ142" s="29">
        <v>2.8391105204000001E-2</v>
      </c>
      <c r="AL142" s="29" t="s">
        <v>1198</v>
      </c>
      <c r="AN142" s="29" t="s">
        <v>1198</v>
      </c>
      <c r="AP142" s="29">
        <v>18.855029308766998</v>
      </c>
      <c r="AR142" s="29">
        <v>-16.338317308767</v>
      </c>
      <c r="AT142" s="29">
        <v>0.5</v>
      </c>
      <c r="AV142" s="29">
        <v>2.3279586000000001</v>
      </c>
      <c r="AY142" s="46" t="s">
        <v>148</v>
      </c>
      <c r="AZ142" s="47">
        <v>0.4</v>
      </c>
    </row>
    <row r="143" spans="1:52" ht="15">
      <c r="A143" s="27" t="s">
        <v>435</v>
      </c>
      <c r="B143" s="27" t="s">
        <v>437</v>
      </c>
      <c r="C143" s="27" t="s">
        <v>436</v>
      </c>
      <c r="D143" s="29">
        <v>8.8431913301710008</v>
      </c>
      <c r="F143" s="29">
        <v>5.3103559999999996</v>
      </c>
      <c r="H143" s="29">
        <v>8.8900758006000002E-2</v>
      </c>
      <c r="J143" s="29">
        <v>0.59676294200000002</v>
      </c>
      <c r="L143" s="29" t="s">
        <v>1198</v>
      </c>
      <c r="N143" s="29" t="s">
        <v>1198</v>
      </c>
      <c r="P143" s="29">
        <v>5.9395078987E-2</v>
      </c>
      <c r="R143" s="29" t="s">
        <v>1198</v>
      </c>
      <c r="T143" s="29" t="s">
        <v>1198</v>
      </c>
      <c r="V143" s="29">
        <v>3.5328349999999999</v>
      </c>
      <c r="X143" s="29">
        <v>5.9143241994000006E-2</v>
      </c>
      <c r="Z143" s="29">
        <v>0.397010058</v>
      </c>
      <c r="AB143" s="29" t="s">
        <v>1198</v>
      </c>
      <c r="AD143" s="29" t="s">
        <v>1198</v>
      </c>
      <c r="AF143" s="29" t="s">
        <v>1198</v>
      </c>
      <c r="AH143" s="29" t="s">
        <v>1198</v>
      </c>
      <c r="AJ143" s="29">
        <v>3.9513921012999997E-2</v>
      </c>
      <c r="AL143" s="29" t="s">
        <v>1198</v>
      </c>
      <c r="AN143" s="29" t="s">
        <v>1198</v>
      </c>
      <c r="AP143" s="29">
        <v>10.291738685559</v>
      </c>
      <c r="AR143" s="29">
        <v>-6.7589036855589999</v>
      </c>
      <c r="AT143" s="29">
        <v>0.5</v>
      </c>
      <c r="AV143" s="29">
        <v>3.2678723750000001</v>
      </c>
      <c r="AY143" s="46" t="s">
        <v>151</v>
      </c>
      <c r="AZ143" s="47">
        <v>0.4</v>
      </c>
    </row>
    <row r="144" spans="1:52" ht="15">
      <c r="A144" s="27" t="s">
        <v>438</v>
      </c>
      <c r="B144" s="27" t="s">
        <v>440</v>
      </c>
      <c r="C144" s="27" t="s">
        <v>439</v>
      </c>
      <c r="D144" s="29">
        <v>5.0913859462810001</v>
      </c>
      <c r="F144" s="29">
        <v>3.0573890000000001</v>
      </c>
      <c r="H144" s="29">
        <v>0.18784491647100002</v>
      </c>
      <c r="J144" s="29">
        <v>0.469284717189</v>
      </c>
      <c r="L144" s="29" t="s">
        <v>1198</v>
      </c>
      <c r="N144" s="29" t="s">
        <v>1198</v>
      </c>
      <c r="P144" s="29">
        <v>5.5214982687999993E-2</v>
      </c>
      <c r="R144" s="29" t="s">
        <v>1198</v>
      </c>
      <c r="T144" s="29" t="s">
        <v>1198</v>
      </c>
      <c r="V144" s="29">
        <v>2.0339969999999998</v>
      </c>
      <c r="X144" s="29">
        <v>0.12496808352899999</v>
      </c>
      <c r="Z144" s="29">
        <v>0.31220228281099999</v>
      </c>
      <c r="AB144" s="29" t="s">
        <v>1198</v>
      </c>
      <c r="AD144" s="29" t="s">
        <v>1198</v>
      </c>
      <c r="AF144" s="29" t="s">
        <v>1198</v>
      </c>
      <c r="AH144" s="29" t="s">
        <v>1198</v>
      </c>
      <c r="AJ144" s="29">
        <v>3.6733017312000002E-2</v>
      </c>
      <c r="AL144" s="29" t="s">
        <v>1198</v>
      </c>
      <c r="AN144" s="29" t="s">
        <v>1198</v>
      </c>
      <c r="AP144" s="29">
        <v>20.094881831316002</v>
      </c>
      <c r="AR144" s="29">
        <v>-18.060884831316002</v>
      </c>
      <c r="AT144" s="29">
        <v>0.5</v>
      </c>
      <c r="AV144" s="29">
        <v>1.8814472250000001</v>
      </c>
      <c r="AY144" s="46" t="s">
        <v>841</v>
      </c>
      <c r="AZ144" s="47">
        <v>0.49</v>
      </c>
    </row>
    <row r="145" spans="1:52" ht="15">
      <c r="A145" s="27" t="s">
        <v>441</v>
      </c>
      <c r="B145" s="27" t="s">
        <v>443</v>
      </c>
      <c r="C145" s="27" t="s">
        <v>442</v>
      </c>
      <c r="D145" s="29">
        <v>5.7885579639940001</v>
      </c>
      <c r="F145" s="29">
        <v>3.4760420000000001</v>
      </c>
      <c r="H145" s="29">
        <v>0.104100070952</v>
      </c>
      <c r="J145" s="29">
        <v>0.40398730139299999</v>
      </c>
      <c r="L145" s="29" t="s">
        <v>1198</v>
      </c>
      <c r="N145" s="29" t="s">
        <v>1198</v>
      </c>
      <c r="P145" s="29">
        <v>3.0136206402000001E-2</v>
      </c>
      <c r="R145" s="29" t="s">
        <v>1198</v>
      </c>
      <c r="T145" s="29" t="s">
        <v>1198</v>
      </c>
      <c r="V145" s="29">
        <v>2.312516</v>
      </c>
      <c r="X145" s="29">
        <v>6.9254929048E-2</v>
      </c>
      <c r="Z145" s="29">
        <v>0.268761698607</v>
      </c>
      <c r="AB145" s="29" t="s">
        <v>1198</v>
      </c>
      <c r="AD145" s="29" t="s">
        <v>1198</v>
      </c>
      <c r="AF145" s="29" t="s">
        <v>1198</v>
      </c>
      <c r="AH145" s="29" t="s">
        <v>1198</v>
      </c>
      <c r="AJ145" s="29">
        <v>2.0048793597999999E-2</v>
      </c>
      <c r="AL145" s="29" t="s">
        <v>1198</v>
      </c>
      <c r="AN145" s="29" t="s">
        <v>1198</v>
      </c>
      <c r="AP145" s="29">
        <v>25.461044530953</v>
      </c>
      <c r="AR145" s="29">
        <v>-23.148528530953001</v>
      </c>
      <c r="AT145" s="29">
        <v>0.5</v>
      </c>
      <c r="AV145" s="29">
        <v>2.1390772999999998</v>
      </c>
      <c r="AY145" s="46" t="s">
        <v>844</v>
      </c>
      <c r="AZ145" s="47">
        <v>0.49</v>
      </c>
    </row>
    <row r="146" spans="1:52" ht="15">
      <c r="A146" s="27" t="s">
        <v>444</v>
      </c>
      <c r="B146" s="27" t="s">
        <v>446</v>
      </c>
      <c r="C146" s="27" t="s">
        <v>445</v>
      </c>
      <c r="D146" s="29">
        <v>3.1045107658790001</v>
      </c>
      <c r="F146" s="29">
        <v>1.864266</v>
      </c>
      <c r="H146" s="29">
        <v>7.7918171995999999E-2</v>
      </c>
      <c r="J146" s="29">
        <v>0.20384950296099999</v>
      </c>
      <c r="L146" s="29" t="s">
        <v>1198</v>
      </c>
      <c r="N146" s="29" t="s">
        <v>1198</v>
      </c>
      <c r="P146" s="29">
        <v>8.0293758975000004E-2</v>
      </c>
      <c r="R146" s="29" t="s">
        <v>1198</v>
      </c>
      <c r="T146" s="29" t="s">
        <v>1198</v>
      </c>
      <c r="V146" s="29">
        <v>1.240245</v>
      </c>
      <c r="X146" s="29">
        <v>5.1836828004000003E-2</v>
      </c>
      <c r="Z146" s="29">
        <v>0.135615497039</v>
      </c>
      <c r="AB146" s="29" t="s">
        <v>1198</v>
      </c>
      <c r="AD146" s="29" t="s">
        <v>1198</v>
      </c>
      <c r="AF146" s="29" t="s">
        <v>1198</v>
      </c>
      <c r="AH146" s="29" t="s">
        <v>1198</v>
      </c>
      <c r="AJ146" s="29">
        <v>5.3417241025000006E-2</v>
      </c>
      <c r="AL146" s="29" t="s">
        <v>1198</v>
      </c>
      <c r="AN146" s="29" t="s">
        <v>1198</v>
      </c>
      <c r="AP146" s="29">
        <v>9.1232084379330001</v>
      </c>
      <c r="AR146" s="29">
        <v>-7.8829634379329994</v>
      </c>
      <c r="AT146" s="29">
        <v>0.5</v>
      </c>
      <c r="AV146" s="29">
        <v>1.1472266250000001</v>
      </c>
      <c r="AY146" s="46" t="s">
        <v>847</v>
      </c>
      <c r="AZ146" s="47">
        <v>0.49</v>
      </c>
    </row>
    <row r="147" spans="1:52" ht="15">
      <c r="A147" s="27" t="s">
        <v>447</v>
      </c>
      <c r="B147" s="27" t="s">
        <v>449</v>
      </c>
      <c r="C147" s="27" t="s">
        <v>448</v>
      </c>
      <c r="D147" s="29">
        <v>6.4038315600509996</v>
      </c>
      <c r="F147" s="29">
        <v>3.8455149999999998</v>
      </c>
      <c r="H147" s="29">
        <v>0.123633208779</v>
      </c>
      <c r="J147" s="29">
        <v>0.40019272755200003</v>
      </c>
      <c r="L147" s="29" t="s">
        <v>1198</v>
      </c>
      <c r="N147" s="29" t="s">
        <v>1198</v>
      </c>
      <c r="P147" s="29">
        <v>0.21136058535000002</v>
      </c>
      <c r="R147" s="29" t="s">
        <v>1198</v>
      </c>
      <c r="T147" s="29" t="s">
        <v>1198</v>
      </c>
      <c r="V147" s="29">
        <v>2.558316</v>
      </c>
      <c r="X147" s="29">
        <v>8.2249791221000013E-2</v>
      </c>
      <c r="Z147" s="29">
        <v>0.266237272448</v>
      </c>
      <c r="AB147" s="29" t="s">
        <v>1198</v>
      </c>
      <c r="AD147" s="29" t="s">
        <v>1198</v>
      </c>
      <c r="AF147" s="29" t="s">
        <v>1198</v>
      </c>
      <c r="AH147" s="29" t="s">
        <v>1198</v>
      </c>
      <c r="AJ147" s="29">
        <v>0.14061241464999999</v>
      </c>
      <c r="AL147" s="29" t="s">
        <v>1198</v>
      </c>
      <c r="AN147" s="29" t="s">
        <v>1198</v>
      </c>
      <c r="AP147" s="29">
        <v>29.565829357050003</v>
      </c>
      <c r="AR147" s="29">
        <v>-27.007513357050001</v>
      </c>
      <c r="AT147" s="29">
        <v>0.5</v>
      </c>
      <c r="AV147" s="29">
        <v>2.3664422999999997</v>
      </c>
      <c r="AY147" s="46" t="s">
        <v>850</v>
      </c>
      <c r="AZ147" s="47">
        <v>0.49</v>
      </c>
    </row>
    <row r="148" spans="1:52" ht="15">
      <c r="A148" s="27" t="s">
        <v>450</v>
      </c>
      <c r="B148" s="27" t="s">
        <v>452</v>
      </c>
      <c r="C148" s="27" t="s">
        <v>451</v>
      </c>
      <c r="D148" s="29">
        <v>2.812563375871</v>
      </c>
      <c r="F148" s="29">
        <v>1.6889510000000001</v>
      </c>
      <c r="H148" s="29">
        <v>9.2522387193999994E-2</v>
      </c>
      <c r="J148" s="29">
        <v>0.21407005158999998</v>
      </c>
      <c r="L148" s="29" t="s">
        <v>1198</v>
      </c>
      <c r="N148" s="29" t="s">
        <v>1198</v>
      </c>
      <c r="P148" s="29">
        <v>3.0025113482000002E-2</v>
      </c>
      <c r="R148" s="29" t="s">
        <v>1198</v>
      </c>
      <c r="T148" s="29" t="s">
        <v>1198</v>
      </c>
      <c r="V148" s="29">
        <v>1.123613</v>
      </c>
      <c r="X148" s="29">
        <v>6.1552612805999996E-2</v>
      </c>
      <c r="Z148" s="29">
        <v>0.14241494841000002</v>
      </c>
      <c r="AB148" s="29" t="s">
        <v>1198</v>
      </c>
      <c r="AD148" s="29" t="s">
        <v>1198</v>
      </c>
      <c r="AF148" s="29" t="s">
        <v>1198</v>
      </c>
      <c r="AH148" s="29" t="s">
        <v>1198</v>
      </c>
      <c r="AJ148" s="29">
        <v>1.9974886517999998E-2</v>
      </c>
      <c r="AL148" s="29" t="s">
        <v>1198</v>
      </c>
      <c r="AN148" s="29" t="s">
        <v>1198</v>
      </c>
      <c r="AP148" s="29">
        <v>13.944498619146001</v>
      </c>
      <c r="AR148" s="29">
        <v>-12.820885619146001</v>
      </c>
      <c r="AT148" s="29">
        <v>0.5</v>
      </c>
      <c r="AV148" s="29">
        <v>1.0393420250000001</v>
      </c>
      <c r="AY148" s="46" t="s">
        <v>811</v>
      </c>
      <c r="AZ148" s="47">
        <v>0.5</v>
      </c>
    </row>
    <row r="149" spans="1:52" ht="15">
      <c r="A149" s="27" t="s">
        <v>453</v>
      </c>
      <c r="B149" s="27" t="s">
        <v>455</v>
      </c>
      <c r="C149" s="27" t="s">
        <v>454</v>
      </c>
      <c r="D149" s="29">
        <v>5.2165178003040005</v>
      </c>
      <c r="F149" s="29">
        <v>3.1325310000000002</v>
      </c>
      <c r="H149" s="29">
        <v>0.17166558382</v>
      </c>
      <c r="J149" s="29">
        <v>0.47604937525600005</v>
      </c>
      <c r="L149" s="29" t="s">
        <v>1198</v>
      </c>
      <c r="N149" s="29" t="s">
        <v>1198</v>
      </c>
      <c r="P149" s="29">
        <v>3.4316302700000002E-2</v>
      </c>
      <c r="R149" s="29" t="s">
        <v>1198</v>
      </c>
      <c r="T149" s="29" t="s">
        <v>1198</v>
      </c>
      <c r="V149" s="29">
        <v>2.083987</v>
      </c>
      <c r="X149" s="29">
        <v>0.11420441618</v>
      </c>
      <c r="Z149" s="29">
        <v>0.31670262474399996</v>
      </c>
      <c r="AB149" s="29" t="s">
        <v>1198</v>
      </c>
      <c r="AD149" s="29" t="s">
        <v>1198</v>
      </c>
      <c r="AF149" s="29" t="s">
        <v>1198</v>
      </c>
      <c r="AH149" s="29" t="s">
        <v>1198</v>
      </c>
      <c r="AJ149" s="29">
        <v>2.28296973E-2</v>
      </c>
      <c r="AL149" s="29" t="s">
        <v>1198</v>
      </c>
      <c r="AN149" s="29" t="s">
        <v>1198</v>
      </c>
      <c r="AP149" s="29">
        <v>18.752278580837999</v>
      </c>
      <c r="AR149" s="29">
        <v>-16.668291580838002</v>
      </c>
      <c r="AT149" s="29">
        <v>0.5</v>
      </c>
      <c r="AV149" s="29">
        <v>1.927687975</v>
      </c>
      <c r="AY149" s="46" t="s">
        <v>985</v>
      </c>
      <c r="AZ149" s="47">
        <v>0.49</v>
      </c>
    </row>
    <row r="150" spans="1:52" ht="15">
      <c r="A150" s="27" t="s">
        <v>456</v>
      </c>
      <c r="B150" s="27" t="s">
        <v>458</v>
      </c>
      <c r="C150" s="27" t="s">
        <v>457</v>
      </c>
      <c r="D150" s="29">
        <v>4.0530630928370002</v>
      </c>
      <c r="F150" s="29">
        <v>2.4338739999999999</v>
      </c>
      <c r="H150" s="29">
        <v>6.9159245891000004E-2</v>
      </c>
      <c r="J150" s="29">
        <v>0.21668283696499999</v>
      </c>
      <c r="L150" s="29" t="s">
        <v>1198</v>
      </c>
      <c r="N150" s="29" t="s">
        <v>1198</v>
      </c>
      <c r="P150" s="29">
        <v>5.1035486892E-2</v>
      </c>
      <c r="R150" s="29" t="s">
        <v>1198</v>
      </c>
      <c r="T150" s="29" t="s">
        <v>1198</v>
      </c>
      <c r="V150" s="29">
        <v>1.6191899999999999</v>
      </c>
      <c r="X150" s="29">
        <v>4.6009754109000003E-2</v>
      </c>
      <c r="Z150" s="29">
        <v>0.144153163035</v>
      </c>
      <c r="AB150" s="29" t="s">
        <v>1198</v>
      </c>
      <c r="AD150" s="29" t="s">
        <v>1198</v>
      </c>
      <c r="AF150" s="29" t="s">
        <v>1198</v>
      </c>
      <c r="AH150" s="29" t="s">
        <v>1198</v>
      </c>
      <c r="AJ150" s="29">
        <v>3.3952513108000001E-2</v>
      </c>
      <c r="AL150" s="29" t="s">
        <v>1198</v>
      </c>
      <c r="AN150" s="29" t="s">
        <v>1198</v>
      </c>
      <c r="AP150" s="29">
        <v>16.841687385518</v>
      </c>
      <c r="AR150" s="29">
        <v>-15.222497385518</v>
      </c>
      <c r="AT150" s="29">
        <v>0.5</v>
      </c>
      <c r="AV150" s="29">
        <v>1.49775075</v>
      </c>
      <c r="AY150" s="46" t="s">
        <v>1012</v>
      </c>
      <c r="AZ150" s="47">
        <v>0.09</v>
      </c>
    </row>
    <row r="151" spans="1:52" ht="15">
      <c r="A151" s="27" t="s">
        <v>459</v>
      </c>
      <c r="B151" s="27" t="s">
        <v>461</v>
      </c>
      <c r="C151" s="27" t="s">
        <v>460</v>
      </c>
      <c r="D151" s="29">
        <v>4.2178704429330001</v>
      </c>
      <c r="F151" s="29">
        <v>2.5328409999999999</v>
      </c>
      <c r="H151" s="29">
        <v>0.101692056851</v>
      </c>
      <c r="J151" s="29">
        <v>0.35420926625400001</v>
      </c>
      <c r="L151" s="29" t="s">
        <v>1198</v>
      </c>
      <c r="N151" s="29" t="s">
        <v>1198</v>
      </c>
      <c r="P151" s="29">
        <v>3.0025113482000002E-2</v>
      </c>
      <c r="R151" s="29" t="s">
        <v>1198</v>
      </c>
      <c r="T151" s="29" t="s">
        <v>1198</v>
      </c>
      <c r="V151" s="29">
        <v>1.68503</v>
      </c>
      <c r="X151" s="29">
        <v>6.7652943149E-2</v>
      </c>
      <c r="Z151" s="29">
        <v>0.23564573374600001</v>
      </c>
      <c r="AB151" s="29" t="s">
        <v>1198</v>
      </c>
      <c r="AD151" s="29" t="s">
        <v>1198</v>
      </c>
      <c r="AF151" s="29" t="s">
        <v>1198</v>
      </c>
      <c r="AH151" s="29" t="s">
        <v>1198</v>
      </c>
      <c r="AJ151" s="29">
        <v>1.9974886517999998E-2</v>
      </c>
      <c r="AL151" s="29" t="s">
        <v>1198</v>
      </c>
      <c r="AN151" s="29" t="s">
        <v>1198</v>
      </c>
      <c r="AP151" s="29">
        <v>15.253526445783001</v>
      </c>
      <c r="AR151" s="29">
        <v>-13.568496445783001</v>
      </c>
      <c r="AT151" s="29">
        <v>0.5</v>
      </c>
      <c r="AV151" s="29">
        <v>1.55865275</v>
      </c>
      <c r="AY151" s="46" t="s">
        <v>154</v>
      </c>
      <c r="AZ151" s="47">
        <v>0.4</v>
      </c>
    </row>
    <row r="152" spans="1:52" ht="15">
      <c r="A152" s="27" t="s">
        <v>462</v>
      </c>
      <c r="B152" s="27" t="s">
        <v>464</v>
      </c>
      <c r="C152" s="27" t="s">
        <v>463</v>
      </c>
      <c r="D152" s="29">
        <v>3.4295949773229997</v>
      </c>
      <c r="F152" s="29">
        <v>2.0594800000000002</v>
      </c>
      <c r="H152" s="29">
        <v>0.105564095486</v>
      </c>
      <c r="J152" s="29">
        <v>0.251722144398</v>
      </c>
      <c r="L152" s="29" t="s">
        <v>1198</v>
      </c>
      <c r="N152" s="29" t="s">
        <v>1198</v>
      </c>
      <c r="P152" s="29">
        <v>3.0025113482000002E-2</v>
      </c>
      <c r="R152" s="29" t="s">
        <v>1198</v>
      </c>
      <c r="T152" s="29" t="s">
        <v>1198</v>
      </c>
      <c r="V152" s="29">
        <v>1.370115</v>
      </c>
      <c r="X152" s="29">
        <v>7.022890451399999E-2</v>
      </c>
      <c r="Z152" s="29">
        <v>0.167463855602</v>
      </c>
      <c r="AB152" s="29" t="s">
        <v>1198</v>
      </c>
      <c r="AD152" s="29" t="s">
        <v>1198</v>
      </c>
      <c r="AF152" s="29" t="s">
        <v>1198</v>
      </c>
      <c r="AH152" s="29" t="s">
        <v>1198</v>
      </c>
      <c r="AJ152" s="29">
        <v>1.9974886517999998E-2</v>
      </c>
      <c r="AL152" s="29" t="s">
        <v>1198</v>
      </c>
      <c r="AN152" s="29" t="s">
        <v>1198</v>
      </c>
      <c r="AP152" s="29">
        <v>13.100472085870999</v>
      </c>
      <c r="AR152" s="29">
        <v>-11.730357085871001</v>
      </c>
      <c r="AT152" s="29">
        <v>0.5</v>
      </c>
      <c r="AV152" s="29">
        <v>1.2673563750000001</v>
      </c>
      <c r="AY152" s="46" t="s">
        <v>157</v>
      </c>
      <c r="AZ152" s="47">
        <v>0.4</v>
      </c>
    </row>
    <row r="153" spans="1:52" ht="15">
      <c r="A153" s="27" t="s">
        <v>465</v>
      </c>
      <c r="B153" s="27" t="s">
        <v>467</v>
      </c>
      <c r="C153" s="27" t="s">
        <v>466</v>
      </c>
      <c r="D153" s="29">
        <v>3.1907551769050002</v>
      </c>
      <c r="F153" s="29">
        <v>1.916056</v>
      </c>
      <c r="H153" s="29">
        <v>0.10993755351500001</v>
      </c>
      <c r="J153" s="29">
        <v>0.31138684890500001</v>
      </c>
      <c r="L153" s="29" t="s">
        <v>1198</v>
      </c>
      <c r="N153" s="29" t="s">
        <v>1198</v>
      </c>
      <c r="P153" s="29">
        <v>3.0025113482000002E-2</v>
      </c>
      <c r="R153" s="29" t="s">
        <v>1198</v>
      </c>
      <c r="T153" s="29" t="s">
        <v>1198</v>
      </c>
      <c r="V153" s="29">
        <v>1.274699</v>
      </c>
      <c r="X153" s="29">
        <v>7.3138446484999994E-2</v>
      </c>
      <c r="Z153" s="29">
        <v>0.20715715109500002</v>
      </c>
      <c r="AB153" s="29" t="s">
        <v>1198</v>
      </c>
      <c r="AD153" s="29" t="s">
        <v>1198</v>
      </c>
      <c r="AF153" s="29" t="s">
        <v>1198</v>
      </c>
      <c r="AH153" s="29" t="s">
        <v>1198</v>
      </c>
      <c r="AJ153" s="29">
        <v>1.9974886517999998E-2</v>
      </c>
      <c r="AL153" s="29" t="s">
        <v>1198</v>
      </c>
      <c r="AN153" s="29" t="s">
        <v>1198</v>
      </c>
      <c r="AP153" s="29">
        <v>8.0531172862429994</v>
      </c>
      <c r="AR153" s="29">
        <v>-6.7784182862430002</v>
      </c>
      <c r="AT153" s="29">
        <v>0.5</v>
      </c>
      <c r="AV153" s="29">
        <v>1.179096575</v>
      </c>
      <c r="AY153" s="46" t="s">
        <v>160</v>
      </c>
      <c r="AZ153" s="47">
        <v>0.4</v>
      </c>
    </row>
    <row r="154" spans="1:52" ht="15">
      <c r="A154" s="27" t="s">
        <v>468</v>
      </c>
      <c r="B154" s="27" t="s">
        <v>470</v>
      </c>
      <c r="C154" s="27" t="s">
        <v>469</v>
      </c>
      <c r="D154" s="29">
        <v>4.3791939023829993</v>
      </c>
      <c r="F154" s="29">
        <v>2.6297160000000002</v>
      </c>
      <c r="H154" s="29">
        <v>0.13284251158599999</v>
      </c>
      <c r="J154" s="29">
        <v>0.42927144945599999</v>
      </c>
      <c r="L154" s="29" t="s">
        <v>1198</v>
      </c>
      <c r="N154" s="29" t="s">
        <v>1198</v>
      </c>
      <c r="P154" s="29">
        <v>3.0025113482000002E-2</v>
      </c>
      <c r="R154" s="29" t="s">
        <v>1198</v>
      </c>
      <c r="T154" s="29" t="s">
        <v>1198</v>
      </c>
      <c r="V154" s="29">
        <v>1.7494780000000001</v>
      </c>
      <c r="X154" s="29">
        <v>8.8376488414000004E-2</v>
      </c>
      <c r="Z154" s="29">
        <v>0.285582550544</v>
      </c>
      <c r="AB154" s="29" t="s">
        <v>1198</v>
      </c>
      <c r="AD154" s="29" t="s">
        <v>1198</v>
      </c>
      <c r="AF154" s="29" t="s">
        <v>1198</v>
      </c>
      <c r="AH154" s="29" t="s">
        <v>1198</v>
      </c>
      <c r="AJ154" s="29">
        <v>1.9974886517999998E-2</v>
      </c>
      <c r="AL154" s="29" t="s">
        <v>1198</v>
      </c>
      <c r="AN154" s="29" t="s">
        <v>1198</v>
      </c>
      <c r="AP154" s="29">
        <v>13.867392214745999</v>
      </c>
      <c r="AR154" s="29">
        <v>-12.117914214746</v>
      </c>
      <c r="AT154" s="29">
        <v>0.5</v>
      </c>
      <c r="AV154" s="29">
        <v>1.6182671499999999</v>
      </c>
      <c r="AY154" s="46" t="s">
        <v>163</v>
      </c>
      <c r="AZ154" s="47">
        <v>0.4</v>
      </c>
    </row>
    <row r="155" spans="1:52" ht="15">
      <c r="A155" s="27" t="s">
        <v>471</v>
      </c>
      <c r="B155" s="27" t="s">
        <v>473</v>
      </c>
      <c r="C155" s="27" t="s">
        <v>472</v>
      </c>
      <c r="D155" s="29">
        <v>4.6677979076450002</v>
      </c>
      <c r="F155" s="29">
        <v>2.803023</v>
      </c>
      <c r="H155" s="29">
        <v>0.125280386504</v>
      </c>
      <c r="J155" s="29">
        <v>0.373020600353</v>
      </c>
      <c r="L155" s="29" t="s">
        <v>1198</v>
      </c>
      <c r="N155" s="29" t="s">
        <v>1198</v>
      </c>
      <c r="P155" s="29">
        <v>4.2675894796000001E-2</v>
      </c>
      <c r="R155" s="29" t="s">
        <v>1198</v>
      </c>
      <c r="T155" s="29" t="s">
        <v>1198</v>
      </c>
      <c r="V155" s="29">
        <v>1.8647750000000001</v>
      </c>
      <c r="X155" s="29">
        <v>8.3345613496000004E-2</v>
      </c>
      <c r="Z155" s="29">
        <v>0.24816039964700001</v>
      </c>
      <c r="AB155" s="29" t="s">
        <v>1198</v>
      </c>
      <c r="AD155" s="29" t="s">
        <v>1198</v>
      </c>
      <c r="AF155" s="29" t="s">
        <v>1198</v>
      </c>
      <c r="AH155" s="29" t="s">
        <v>1198</v>
      </c>
      <c r="AJ155" s="29">
        <v>2.8391105204000001E-2</v>
      </c>
      <c r="AL155" s="29" t="s">
        <v>1198</v>
      </c>
      <c r="AN155" s="29" t="s">
        <v>1198</v>
      </c>
      <c r="AP155" s="29">
        <v>16.853831121539997</v>
      </c>
      <c r="AR155" s="29">
        <v>-14.989056121540001</v>
      </c>
      <c r="AT155" s="29">
        <v>0.5</v>
      </c>
      <c r="AV155" s="29">
        <v>1.7249168749999999</v>
      </c>
      <c r="AY155" s="46" t="s">
        <v>166</v>
      </c>
      <c r="AZ155" s="47">
        <v>0.4</v>
      </c>
    </row>
    <row r="156" spans="1:52" ht="15">
      <c r="A156" s="27" t="s">
        <v>474</v>
      </c>
      <c r="B156" s="27" t="s">
        <v>476</v>
      </c>
      <c r="C156" s="27" t="s">
        <v>475</v>
      </c>
      <c r="D156" s="29">
        <v>4.2020960242910004</v>
      </c>
      <c r="F156" s="29">
        <v>2.5233680000000001</v>
      </c>
      <c r="H156" s="29">
        <v>6.7103726621999996E-2</v>
      </c>
      <c r="J156" s="29">
        <v>0.38988330458699999</v>
      </c>
      <c r="L156" s="29" t="s">
        <v>1198</v>
      </c>
      <c r="N156" s="29" t="s">
        <v>1198</v>
      </c>
      <c r="P156" s="29">
        <v>3.4316302700000002E-2</v>
      </c>
      <c r="R156" s="29" t="s">
        <v>1198</v>
      </c>
      <c r="T156" s="29" t="s">
        <v>1198</v>
      </c>
      <c r="V156" s="29">
        <v>1.678728</v>
      </c>
      <c r="X156" s="29">
        <v>4.4642273377999996E-2</v>
      </c>
      <c r="Z156" s="29">
        <v>0.25937869541300002</v>
      </c>
      <c r="AB156" s="29" t="s">
        <v>1198</v>
      </c>
      <c r="AD156" s="29" t="s">
        <v>1198</v>
      </c>
      <c r="AF156" s="29" t="s">
        <v>1198</v>
      </c>
      <c r="AH156" s="29" t="s">
        <v>1198</v>
      </c>
      <c r="AJ156" s="29">
        <v>2.28296973E-2</v>
      </c>
      <c r="AL156" s="29" t="s">
        <v>1198</v>
      </c>
      <c r="AN156" s="29" t="s">
        <v>1198</v>
      </c>
      <c r="AP156" s="29">
        <v>15.662148461164</v>
      </c>
      <c r="AR156" s="29">
        <v>-13.983420461164</v>
      </c>
      <c r="AT156" s="29">
        <v>0.5</v>
      </c>
      <c r="AV156" s="29">
        <v>1.5528233999999999</v>
      </c>
      <c r="AY156" s="46" t="s">
        <v>169</v>
      </c>
      <c r="AZ156" s="47">
        <v>0.4</v>
      </c>
    </row>
    <row r="157" spans="1:52" ht="15">
      <c r="A157" s="27" t="s">
        <v>477</v>
      </c>
      <c r="B157" s="27" t="s">
        <v>479</v>
      </c>
      <c r="C157" s="27" t="s">
        <v>478</v>
      </c>
      <c r="D157" s="29">
        <v>8.0727125069239989</v>
      </c>
      <c r="F157" s="29">
        <v>4.8476819999999998</v>
      </c>
      <c r="H157" s="29">
        <v>0.12052741104</v>
      </c>
      <c r="J157" s="29">
        <v>0.74503836191600004</v>
      </c>
      <c r="L157" s="29" t="s">
        <v>1198</v>
      </c>
      <c r="N157" s="29" t="s">
        <v>1198</v>
      </c>
      <c r="P157" s="29">
        <v>4.6855390592999993E-2</v>
      </c>
      <c r="R157" s="29" t="s">
        <v>1198</v>
      </c>
      <c r="T157" s="29" t="s">
        <v>1198</v>
      </c>
      <c r="V157" s="29">
        <v>3.2250299999999998</v>
      </c>
      <c r="X157" s="29">
        <v>8.0183588959999996E-2</v>
      </c>
      <c r="Z157" s="29">
        <v>0.49565363808399998</v>
      </c>
      <c r="AB157" s="29" t="s">
        <v>1198</v>
      </c>
      <c r="AD157" s="29" t="s">
        <v>1198</v>
      </c>
      <c r="AF157" s="29" t="s">
        <v>1198</v>
      </c>
      <c r="AH157" s="29" t="s">
        <v>1198</v>
      </c>
      <c r="AJ157" s="29">
        <v>3.1171609406999999E-2</v>
      </c>
      <c r="AL157" s="29" t="s">
        <v>1198</v>
      </c>
      <c r="AN157" s="29" t="s">
        <v>1198</v>
      </c>
      <c r="AP157" s="29">
        <v>12.673211031045</v>
      </c>
      <c r="AR157" s="29">
        <v>-9.4481810310449994</v>
      </c>
      <c r="AT157" s="29">
        <v>0.5</v>
      </c>
      <c r="AV157" s="29">
        <v>2.9831527499999999</v>
      </c>
      <c r="AY157" s="46" t="s">
        <v>172</v>
      </c>
      <c r="AZ157" s="47">
        <v>0.4</v>
      </c>
    </row>
    <row r="158" spans="1:52" ht="15">
      <c r="A158" s="27" t="s">
        <v>480</v>
      </c>
      <c r="B158" s="27" t="s">
        <v>482</v>
      </c>
      <c r="C158" s="27" t="s">
        <v>481</v>
      </c>
      <c r="D158" s="29">
        <v>5.2794936767319998</v>
      </c>
      <c r="F158" s="29">
        <v>3.1703480000000002</v>
      </c>
      <c r="H158" s="29">
        <v>9.0547935731000007E-2</v>
      </c>
      <c r="J158" s="29">
        <v>0.413863762222</v>
      </c>
      <c r="L158" s="29" t="s">
        <v>1198</v>
      </c>
      <c r="N158" s="29" t="s">
        <v>1198</v>
      </c>
      <c r="P158" s="29">
        <v>4.2675894796000001E-2</v>
      </c>
      <c r="R158" s="29" t="s">
        <v>1198</v>
      </c>
      <c r="T158" s="29" t="s">
        <v>1198</v>
      </c>
      <c r="V158" s="29">
        <v>2.109146</v>
      </c>
      <c r="X158" s="29">
        <v>6.0239064269000005E-2</v>
      </c>
      <c r="Z158" s="29">
        <v>0.27533223777800003</v>
      </c>
      <c r="AB158" s="29" t="s">
        <v>1198</v>
      </c>
      <c r="AD158" s="29" t="s">
        <v>1198</v>
      </c>
      <c r="AF158" s="29" t="s">
        <v>1198</v>
      </c>
      <c r="AH158" s="29" t="s">
        <v>1198</v>
      </c>
      <c r="AJ158" s="29">
        <v>2.8391105204000001E-2</v>
      </c>
      <c r="AL158" s="29" t="s">
        <v>1198</v>
      </c>
      <c r="AN158" s="29" t="s">
        <v>1198</v>
      </c>
      <c r="AP158" s="29">
        <v>15.253038175001999</v>
      </c>
      <c r="AR158" s="29">
        <v>-13.143892175002</v>
      </c>
      <c r="AT158" s="29">
        <v>0.5</v>
      </c>
      <c r="AV158" s="29">
        <v>1.9509600499999999</v>
      </c>
      <c r="AY158" s="46" t="s">
        <v>175</v>
      </c>
      <c r="AZ158" s="47">
        <v>0.4</v>
      </c>
    </row>
    <row r="159" spans="1:52" ht="15">
      <c r="A159" s="27" t="s">
        <v>483</v>
      </c>
      <c r="B159" s="27" t="s">
        <v>485</v>
      </c>
      <c r="C159" s="27" t="s">
        <v>484</v>
      </c>
      <c r="D159" s="29">
        <v>5.4020624796669994</v>
      </c>
      <c r="F159" s="29">
        <v>3.243951</v>
      </c>
      <c r="H159" s="29">
        <v>0.100918009425</v>
      </c>
      <c r="J159" s="29">
        <v>0.474695843141</v>
      </c>
      <c r="L159" s="29" t="s">
        <v>1198</v>
      </c>
      <c r="N159" s="29" t="s">
        <v>1198</v>
      </c>
      <c r="P159" s="29">
        <v>5.9395078987E-2</v>
      </c>
      <c r="R159" s="29" t="s">
        <v>1198</v>
      </c>
      <c r="T159" s="29" t="s">
        <v>1198</v>
      </c>
      <c r="V159" s="29">
        <v>2.158112</v>
      </c>
      <c r="X159" s="29">
        <v>6.7137990575000001E-2</v>
      </c>
      <c r="Z159" s="29">
        <v>0.31580215685899998</v>
      </c>
      <c r="AB159" s="29" t="s">
        <v>1198</v>
      </c>
      <c r="AD159" s="29" t="s">
        <v>1198</v>
      </c>
      <c r="AF159" s="29" t="s">
        <v>1198</v>
      </c>
      <c r="AH159" s="29" t="s">
        <v>1198</v>
      </c>
      <c r="AJ159" s="29">
        <v>3.9513921012999997E-2</v>
      </c>
      <c r="AL159" s="29" t="s">
        <v>1198</v>
      </c>
      <c r="AN159" s="29" t="s">
        <v>1198</v>
      </c>
      <c r="AP159" s="29">
        <v>20.054030968557999</v>
      </c>
      <c r="AR159" s="29">
        <v>-17.895918968558</v>
      </c>
      <c r="AT159" s="29">
        <v>0.5</v>
      </c>
      <c r="AV159" s="29">
        <v>1.9962536000000002</v>
      </c>
      <c r="AY159" s="46" t="s">
        <v>178</v>
      </c>
      <c r="AZ159" s="47">
        <v>0.4</v>
      </c>
    </row>
    <row r="160" spans="1:52" ht="15">
      <c r="A160" s="27" t="s">
        <v>486</v>
      </c>
      <c r="B160" s="27" t="s">
        <v>488</v>
      </c>
      <c r="C160" s="27" t="s">
        <v>487</v>
      </c>
      <c r="D160" s="29">
        <v>7.5372897137630002</v>
      </c>
      <c r="F160" s="29">
        <v>4.52616</v>
      </c>
      <c r="H160" s="29">
        <v>0.11742641731999999</v>
      </c>
      <c r="J160" s="29">
        <v>0.48489777619900004</v>
      </c>
      <c r="L160" s="29" t="s">
        <v>1198</v>
      </c>
      <c r="N160" s="29" t="s">
        <v>1198</v>
      </c>
      <c r="P160" s="29">
        <v>3.9988647139000001E-2</v>
      </c>
      <c r="R160" s="29" t="s">
        <v>1198</v>
      </c>
      <c r="T160" s="29" t="s">
        <v>1198</v>
      </c>
      <c r="V160" s="29">
        <v>3.0111300000000001</v>
      </c>
      <c r="X160" s="29">
        <v>7.8120582680000009E-2</v>
      </c>
      <c r="Z160" s="29">
        <v>0.32258922380099997</v>
      </c>
      <c r="AB160" s="29" t="s">
        <v>1198</v>
      </c>
      <c r="AD160" s="29" t="s">
        <v>1198</v>
      </c>
      <c r="AF160" s="29" t="s">
        <v>1198</v>
      </c>
      <c r="AH160" s="29" t="s">
        <v>1198</v>
      </c>
      <c r="AJ160" s="29">
        <v>2.6603352861000001E-2</v>
      </c>
      <c r="AL160" s="29" t="s">
        <v>1198</v>
      </c>
      <c r="AN160" s="29" t="s">
        <v>1198</v>
      </c>
      <c r="AP160" s="29">
        <v>25.038950913665001</v>
      </c>
      <c r="AR160" s="29">
        <v>-22.027820913665</v>
      </c>
      <c r="AT160" s="29">
        <v>0.5</v>
      </c>
      <c r="AV160" s="29">
        <v>2.7852952499999999</v>
      </c>
      <c r="AY160" s="46" t="s">
        <v>181</v>
      </c>
      <c r="AZ160" s="47">
        <v>0.4</v>
      </c>
    </row>
    <row r="161" spans="1:52" ht="15">
      <c r="A161" s="27" t="s">
        <v>489</v>
      </c>
      <c r="B161" s="27" t="s">
        <v>491</v>
      </c>
      <c r="C161" s="27" t="s">
        <v>490</v>
      </c>
      <c r="D161" s="29">
        <v>3.8642449446350002</v>
      </c>
      <c r="F161" s="29">
        <v>2.3204880000000001</v>
      </c>
      <c r="H161" s="29">
        <v>9.2657500204000001E-2</v>
      </c>
      <c r="J161" s="29">
        <v>0.51036868046799999</v>
      </c>
      <c r="L161" s="29" t="s">
        <v>1198</v>
      </c>
      <c r="N161" s="29" t="s">
        <v>1198</v>
      </c>
      <c r="P161" s="29">
        <v>3.4316302700000002E-2</v>
      </c>
      <c r="R161" s="29" t="s">
        <v>1198</v>
      </c>
      <c r="T161" s="29" t="s">
        <v>1198</v>
      </c>
      <c r="V161" s="29">
        <v>1.543757</v>
      </c>
      <c r="X161" s="29">
        <v>6.1642499795999998E-2</v>
      </c>
      <c r="Z161" s="29">
        <v>0.33953431953199997</v>
      </c>
      <c r="AB161" s="29" t="s">
        <v>1198</v>
      </c>
      <c r="AD161" s="29" t="s">
        <v>1198</v>
      </c>
      <c r="AF161" s="29" t="s">
        <v>1198</v>
      </c>
      <c r="AH161" s="29" t="s">
        <v>1198</v>
      </c>
      <c r="AJ161" s="29">
        <v>2.28296973E-2</v>
      </c>
      <c r="AL161" s="29" t="s">
        <v>1198</v>
      </c>
      <c r="AN161" s="29" t="s">
        <v>1198</v>
      </c>
      <c r="AP161" s="29">
        <v>6.5102698060619995</v>
      </c>
      <c r="AR161" s="29">
        <v>-4.9665128060620001</v>
      </c>
      <c r="AT161" s="29">
        <v>0.5</v>
      </c>
      <c r="AV161" s="29">
        <v>1.4279752250000002</v>
      </c>
      <c r="AY161" s="46" t="s">
        <v>184</v>
      </c>
      <c r="AZ161" s="47">
        <v>0.4</v>
      </c>
    </row>
    <row r="162" spans="1:52" ht="15">
      <c r="A162" s="27" t="s">
        <v>492</v>
      </c>
      <c r="B162" s="27" t="s">
        <v>494</v>
      </c>
      <c r="C162" s="27" t="s">
        <v>493</v>
      </c>
      <c r="D162" s="29">
        <v>8.0223499393209998</v>
      </c>
      <c r="F162" s="29">
        <v>4.8174390000000002</v>
      </c>
      <c r="H162" s="29">
        <v>0.14780882965199998</v>
      </c>
      <c r="J162" s="29">
        <v>0.96455256708199999</v>
      </c>
      <c r="L162" s="29" t="s">
        <v>1198</v>
      </c>
      <c r="N162" s="29" t="s">
        <v>1198</v>
      </c>
      <c r="P162" s="29">
        <v>5.9395078987E-2</v>
      </c>
      <c r="R162" s="29" t="s">
        <v>1198</v>
      </c>
      <c r="T162" s="29" t="s">
        <v>1198</v>
      </c>
      <c r="V162" s="29">
        <v>3.2049110000000001</v>
      </c>
      <c r="X162" s="29">
        <v>9.8333170348000001E-2</v>
      </c>
      <c r="Z162" s="29">
        <v>0.64169043291799999</v>
      </c>
      <c r="AB162" s="29" t="s">
        <v>1198</v>
      </c>
      <c r="AD162" s="29" t="s">
        <v>1198</v>
      </c>
      <c r="AF162" s="29" t="s">
        <v>1198</v>
      </c>
      <c r="AH162" s="29" t="s">
        <v>1198</v>
      </c>
      <c r="AJ162" s="29">
        <v>3.9513921012999997E-2</v>
      </c>
      <c r="AL162" s="29" t="s">
        <v>1198</v>
      </c>
      <c r="AN162" s="29" t="s">
        <v>1198</v>
      </c>
      <c r="AP162" s="29">
        <v>11.625246494429</v>
      </c>
      <c r="AR162" s="29">
        <v>-8.4203354944290005</v>
      </c>
      <c r="AT162" s="29">
        <v>0.5</v>
      </c>
      <c r="AV162" s="29">
        <v>2.9645426749999997</v>
      </c>
      <c r="AY162" s="46" t="s">
        <v>190</v>
      </c>
      <c r="AZ162" s="47">
        <v>0.4</v>
      </c>
    </row>
    <row r="163" spans="1:52" ht="15">
      <c r="A163" s="27" t="s">
        <v>495</v>
      </c>
      <c r="B163" s="27" t="s">
        <v>497</v>
      </c>
      <c r="C163" s="27" t="s">
        <v>496</v>
      </c>
      <c r="D163" s="29">
        <v>4.9242517214829995</v>
      </c>
      <c r="F163" s="29">
        <v>2.9570240000000001</v>
      </c>
      <c r="H163" s="29">
        <v>0.106005464654</v>
      </c>
      <c r="J163" s="29">
        <v>0.48194150352600001</v>
      </c>
      <c r="L163" s="29" t="s">
        <v>1198</v>
      </c>
      <c r="N163" s="29" t="s">
        <v>1198</v>
      </c>
      <c r="P163" s="29">
        <v>6.7754671082999998E-2</v>
      </c>
      <c r="R163" s="29" t="s">
        <v>1198</v>
      </c>
      <c r="T163" s="29" t="s">
        <v>1198</v>
      </c>
      <c r="V163" s="29">
        <v>1.9672270000000001</v>
      </c>
      <c r="X163" s="29">
        <v>7.0522535346000004E-2</v>
      </c>
      <c r="Z163" s="29">
        <v>0.32062249647399998</v>
      </c>
      <c r="AB163" s="29" t="s">
        <v>1198</v>
      </c>
      <c r="AD163" s="29" t="s">
        <v>1198</v>
      </c>
      <c r="AF163" s="29" t="s">
        <v>1198</v>
      </c>
      <c r="AH163" s="29" t="s">
        <v>1198</v>
      </c>
      <c r="AJ163" s="29">
        <v>4.5075328917000002E-2</v>
      </c>
      <c r="AL163" s="29" t="s">
        <v>1198</v>
      </c>
      <c r="AN163" s="29" t="s">
        <v>1198</v>
      </c>
      <c r="AP163" s="29">
        <v>16.694641856465001</v>
      </c>
      <c r="AR163" s="29">
        <v>-14.727414856465</v>
      </c>
      <c r="AT163" s="29">
        <v>0.5</v>
      </c>
      <c r="AV163" s="29">
        <v>1.8196849750000001</v>
      </c>
      <c r="AY163" s="46" t="s">
        <v>988</v>
      </c>
      <c r="AZ163" s="47">
        <v>0.49</v>
      </c>
    </row>
    <row r="164" spans="1:52" ht="15">
      <c r="A164" s="27" t="s">
        <v>498</v>
      </c>
      <c r="B164" s="27" t="s">
        <v>500</v>
      </c>
      <c r="C164" s="27" t="s">
        <v>499</v>
      </c>
      <c r="D164" s="29">
        <v>7.9660091453870008</v>
      </c>
      <c r="F164" s="29">
        <v>4.7836069999999999</v>
      </c>
      <c r="H164" s="29">
        <v>0.10292849102400001</v>
      </c>
      <c r="J164" s="29">
        <v>0.6009130131860001</v>
      </c>
      <c r="L164" s="29" t="s">
        <v>1198</v>
      </c>
      <c r="N164" s="29" t="s">
        <v>1198</v>
      </c>
      <c r="P164" s="29">
        <v>8.5309754432999998E-2</v>
      </c>
      <c r="R164" s="29" t="s">
        <v>1198</v>
      </c>
      <c r="T164" s="29" t="s">
        <v>1198</v>
      </c>
      <c r="V164" s="29">
        <v>3.1824029999999999</v>
      </c>
      <c r="X164" s="29">
        <v>6.8475508975999994E-2</v>
      </c>
      <c r="Z164" s="29">
        <v>0.39977098681400003</v>
      </c>
      <c r="AB164" s="29" t="s">
        <v>1198</v>
      </c>
      <c r="AD164" s="29" t="s">
        <v>1198</v>
      </c>
      <c r="AF164" s="29" t="s">
        <v>1198</v>
      </c>
      <c r="AH164" s="29" t="s">
        <v>1198</v>
      </c>
      <c r="AJ164" s="29">
        <v>5.6754245566999997E-2</v>
      </c>
      <c r="AL164" s="29" t="s">
        <v>1198</v>
      </c>
      <c r="AN164" s="29" t="s">
        <v>1198</v>
      </c>
      <c r="AP164" s="29">
        <v>43.288695994472</v>
      </c>
      <c r="AR164" s="29">
        <v>-40.106292994472</v>
      </c>
      <c r="AT164" s="29">
        <v>0.5</v>
      </c>
      <c r="AV164" s="29">
        <v>2.9437227749999999</v>
      </c>
      <c r="AY164" s="46" t="s">
        <v>994</v>
      </c>
      <c r="AZ164" s="47">
        <v>0.49</v>
      </c>
    </row>
    <row r="165" spans="1:52" ht="15">
      <c r="A165" s="27" t="s">
        <v>501</v>
      </c>
      <c r="B165" s="27" t="s">
        <v>503</v>
      </c>
      <c r="C165" s="27" t="s">
        <v>502</v>
      </c>
      <c r="D165" s="29">
        <v>4.4874172123290004</v>
      </c>
      <c r="F165" s="29">
        <v>2.6947040000000002</v>
      </c>
      <c r="H165" s="29">
        <v>0.12200764913499999</v>
      </c>
      <c r="J165" s="29">
        <v>0.41467744279699997</v>
      </c>
      <c r="L165" s="29" t="s">
        <v>1198</v>
      </c>
      <c r="N165" s="29" t="s">
        <v>1198</v>
      </c>
      <c r="P165" s="29">
        <v>6.3574574783999999E-2</v>
      </c>
      <c r="R165" s="29" t="s">
        <v>1198</v>
      </c>
      <c r="T165" s="29" t="s">
        <v>1198</v>
      </c>
      <c r="V165" s="29">
        <v>1.792713</v>
      </c>
      <c r="X165" s="29">
        <v>8.1168350865000002E-2</v>
      </c>
      <c r="Z165" s="29">
        <v>0.275873557203</v>
      </c>
      <c r="AB165" s="29" t="s">
        <v>1198</v>
      </c>
      <c r="AD165" s="29" t="s">
        <v>1198</v>
      </c>
      <c r="AF165" s="29" t="s">
        <v>1198</v>
      </c>
      <c r="AH165" s="29" t="s">
        <v>1198</v>
      </c>
      <c r="AJ165" s="29">
        <v>4.2294425216000006E-2</v>
      </c>
      <c r="AL165" s="29" t="s">
        <v>1198</v>
      </c>
      <c r="AN165" s="29" t="s">
        <v>1198</v>
      </c>
      <c r="AP165" s="29">
        <v>15.225457482034999</v>
      </c>
      <c r="AR165" s="29">
        <v>-13.432744482035</v>
      </c>
      <c r="AT165" s="29">
        <v>0.5</v>
      </c>
      <c r="AV165" s="29">
        <v>1.6582595249999998</v>
      </c>
      <c r="AY165" s="46" t="s">
        <v>1015</v>
      </c>
      <c r="AZ165" s="47">
        <v>0.09</v>
      </c>
    </row>
    <row r="166" spans="1:52" ht="15">
      <c r="A166" s="27" t="s">
        <v>504</v>
      </c>
      <c r="B166" s="27" t="s">
        <v>506</v>
      </c>
      <c r="C166" s="27" t="s">
        <v>505</v>
      </c>
      <c r="D166" s="29">
        <v>4.684520572387</v>
      </c>
      <c r="F166" s="29">
        <v>2.8130649999999999</v>
      </c>
      <c r="H166" s="29">
        <v>0.12884616898199999</v>
      </c>
      <c r="J166" s="29">
        <v>0.45981899991299996</v>
      </c>
      <c r="L166" s="29" t="s">
        <v>1198</v>
      </c>
      <c r="N166" s="29" t="s">
        <v>1198</v>
      </c>
      <c r="P166" s="29">
        <v>5.1035486892E-2</v>
      </c>
      <c r="R166" s="29" t="s">
        <v>1198</v>
      </c>
      <c r="T166" s="29" t="s">
        <v>1198</v>
      </c>
      <c r="V166" s="29">
        <v>1.8714550000000001</v>
      </c>
      <c r="X166" s="29">
        <v>8.5717831017999999E-2</v>
      </c>
      <c r="Z166" s="29">
        <v>0.305905000087</v>
      </c>
      <c r="AB166" s="29" t="s">
        <v>1198</v>
      </c>
      <c r="AD166" s="29" t="s">
        <v>1198</v>
      </c>
      <c r="AF166" s="29" t="s">
        <v>1198</v>
      </c>
      <c r="AH166" s="29" t="s">
        <v>1198</v>
      </c>
      <c r="AJ166" s="29">
        <v>3.3952513108000001E-2</v>
      </c>
      <c r="AL166" s="29" t="s">
        <v>1198</v>
      </c>
      <c r="AN166" s="29" t="s">
        <v>1198</v>
      </c>
      <c r="AP166" s="29">
        <v>16.180983805541</v>
      </c>
      <c r="AR166" s="29">
        <v>-14.309528805540999</v>
      </c>
      <c r="AT166" s="29">
        <v>0.5</v>
      </c>
      <c r="AV166" s="29">
        <v>1.7310958750000001</v>
      </c>
      <c r="AY166" s="46" t="s">
        <v>193</v>
      </c>
      <c r="AZ166" s="47">
        <v>0.4</v>
      </c>
    </row>
    <row r="167" spans="1:52" ht="15">
      <c r="A167" s="27" t="s">
        <v>507</v>
      </c>
      <c r="B167" s="27" t="s">
        <v>509</v>
      </c>
      <c r="C167" s="27" t="s">
        <v>508</v>
      </c>
      <c r="D167" s="29">
        <v>5.8878209976580003</v>
      </c>
      <c r="F167" s="29">
        <v>3.53565</v>
      </c>
      <c r="H167" s="29">
        <v>0.12596495909200001</v>
      </c>
      <c r="J167" s="29">
        <v>0.56850750870699995</v>
      </c>
      <c r="L167" s="29" t="s">
        <v>1198</v>
      </c>
      <c r="N167" s="29" t="s">
        <v>1198</v>
      </c>
      <c r="P167" s="29">
        <v>8.9489250230000011E-2</v>
      </c>
      <c r="R167" s="29" t="s">
        <v>1198</v>
      </c>
      <c r="T167" s="29" t="s">
        <v>1198</v>
      </c>
      <c r="V167" s="29">
        <v>2.3521709999999998</v>
      </c>
      <c r="X167" s="29">
        <v>8.3801040908000002E-2</v>
      </c>
      <c r="Z167" s="29">
        <v>0.378212491293</v>
      </c>
      <c r="AB167" s="29" t="s">
        <v>1198</v>
      </c>
      <c r="AD167" s="29" t="s">
        <v>1198</v>
      </c>
      <c r="AF167" s="29" t="s">
        <v>1198</v>
      </c>
      <c r="AH167" s="29" t="s">
        <v>1198</v>
      </c>
      <c r="AJ167" s="29">
        <v>5.9534749769999999E-2</v>
      </c>
      <c r="AL167" s="29" t="s">
        <v>1198</v>
      </c>
      <c r="AN167" s="29" t="s">
        <v>1198</v>
      </c>
      <c r="AP167" s="29">
        <v>11.973328155215999</v>
      </c>
      <c r="AR167" s="29">
        <v>-9.6211571552159985</v>
      </c>
      <c r="AT167" s="29">
        <v>0.5</v>
      </c>
      <c r="AV167" s="29">
        <v>2.1757581749999999</v>
      </c>
      <c r="AY167" s="46" t="s">
        <v>196</v>
      </c>
      <c r="AZ167" s="47">
        <v>0.4</v>
      </c>
    </row>
    <row r="168" spans="1:52" ht="15">
      <c r="A168" s="27" t="s">
        <v>510</v>
      </c>
      <c r="B168" s="27" t="s">
        <v>513</v>
      </c>
      <c r="C168" s="27" t="s">
        <v>511</v>
      </c>
      <c r="D168" s="29">
        <v>70.054561744614006</v>
      </c>
      <c r="F168" s="29">
        <v>42.067923</v>
      </c>
      <c r="H168" s="29">
        <v>0.63525573798599999</v>
      </c>
      <c r="J168" s="29">
        <v>4.706764412489</v>
      </c>
      <c r="L168" s="29" t="s">
        <v>1198</v>
      </c>
      <c r="N168" s="29" t="s">
        <v>1198</v>
      </c>
      <c r="P168" s="29" t="s">
        <v>1198</v>
      </c>
      <c r="R168" s="29" t="s">
        <v>1198</v>
      </c>
      <c r="T168" s="29" t="s">
        <v>1198</v>
      </c>
      <c r="V168" s="29">
        <v>27.986637999999999</v>
      </c>
      <c r="X168" s="29">
        <v>0.42261826201399999</v>
      </c>
      <c r="Z168" s="29">
        <v>3.1312815875110003</v>
      </c>
      <c r="AB168" s="29" t="s">
        <v>1198</v>
      </c>
      <c r="AD168" s="29" t="s">
        <v>1198</v>
      </c>
      <c r="AF168" s="29" t="s">
        <v>1198</v>
      </c>
      <c r="AH168" s="29" t="s">
        <v>1198</v>
      </c>
      <c r="AJ168" s="29" t="s">
        <v>1198</v>
      </c>
      <c r="AL168" s="29" t="s">
        <v>1198</v>
      </c>
      <c r="AN168" s="29" t="s">
        <v>1198</v>
      </c>
      <c r="AP168" s="29">
        <v>10.015489659228001</v>
      </c>
      <c r="AR168" s="29">
        <v>17.971148340772</v>
      </c>
      <c r="AT168" s="29">
        <v>0</v>
      </c>
      <c r="AV168" s="29">
        <v>25.887640149999999</v>
      </c>
      <c r="AY168" s="46" t="s">
        <v>199</v>
      </c>
      <c r="AZ168" s="47">
        <v>0.4</v>
      </c>
    </row>
    <row r="169" spans="1:52" ht="15">
      <c r="A169" s="27" t="s">
        <v>514</v>
      </c>
      <c r="B169" s="27" t="s">
        <v>516</v>
      </c>
      <c r="C169" s="27" t="s">
        <v>515</v>
      </c>
      <c r="D169" s="29">
        <v>44.031513586800003</v>
      </c>
      <c r="F169" s="29">
        <v>26.441023999999999</v>
      </c>
      <c r="H169" s="29">
        <v>0.40897026922700003</v>
      </c>
      <c r="J169" s="29">
        <v>3.8379835503819999</v>
      </c>
      <c r="L169" s="29" t="s">
        <v>1198</v>
      </c>
      <c r="N169" s="29" t="s">
        <v>1198</v>
      </c>
      <c r="P169" s="29" t="s">
        <v>1198</v>
      </c>
      <c r="R169" s="29" t="s">
        <v>1198</v>
      </c>
      <c r="T169" s="29" t="s">
        <v>1198</v>
      </c>
      <c r="V169" s="29">
        <v>17.590489999999999</v>
      </c>
      <c r="X169" s="29">
        <v>0.27207673077299999</v>
      </c>
      <c r="Z169" s="29">
        <v>2.5533054496180001</v>
      </c>
      <c r="AB169" s="29" t="s">
        <v>1198</v>
      </c>
      <c r="AD169" s="29" t="s">
        <v>1198</v>
      </c>
      <c r="AF169" s="29" t="s">
        <v>1198</v>
      </c>
      <c r="AH169" s="29" t="s">
        <v>1198</v>
      </c>
      <c r="AJ169" s="29" t="s">
        <v>1198</v>
      </c>
      <c r="AL169" s="29" t="s">
        <v>1198</v>
      </c>
      <c r="AN169" s="29" t="s">
        <v>1198</v>
      </c>
      <c r="AP169" s="29">
        <v>4.0693322009830002</v>
      </c>
      <c r="AR169" s="29">
        <v>13.521157799016999</v>
      </c>
      <c r="AT169" s="29">
        <v>0</v>
      </c>
      <c r="AV169" s="29">
        <v>16.271203249999999</v>
      </c>
      <c r="AY169" s="46" t="s">
        <v>202</v>
      </c>
      <c r="AZ169" s="47">
        <v>0.4</v>
      </c>
    </row>
    <row r="170" spans="1:52" ht="15">
      <c r="A170" s="27" t="s">
        <v>517</v>
      </c>
      <c r="B170" s="27" t="s">
        <v>519</v>
      </c>
      <c r="C170" s="27" t="s">
        <v>518</v>
      </c>
      <c r="D170" s="29">
        <v>34.275367599586005</v>
      </c>
      <c r="F170" s="29">
        <v>20.582436000000001</v>
      </c>
      <c r="H170" s="29">
        <v>0.34647960103999997</v>
      </c>
      <c r="J170" s="29">
        <v>2.6117074736000001</v>
      </c>
      <c r="L170" s="29" t="s">
        <v>1198</v>
      </c>
      <c r="N170" s="29" t="s">
        <v>1198</v>
      </c>
      <c r="P170" s="29" t="s">
        <v>1198</v>
      </c>
      <c r="R170" s="29" t="s">
        <v>1198</v>
      </c>
      <c r="T170" s="29" t="s">
        <v>1198</v>
      </c>
      <c r="V170" s="29">
        <v>13.692932000000001</v>
      </c>
      <c r="X170" s="29">
        <v>0.23050339895999999</v>
      </c>
      <c r="Z170" s="29">
        <v>1.7374975264000001</v>
      </c>
      <c r="AB170" s="29" t="s">
        <v>1198</v>
      </c>
      <c r="AD170" s="29" t="s">
        <v>1198</v>
      </c>
      <c r="AF170" s="29" t="s">
        <v>1198</v>
      </c>
      <c r="AH170" s="29" t="s">
        <v>1198</v>
      </c>
      <c r="AJ170" s="29" t="s">
        <v>1198</v>
      </c>
      <c r="AL170" s="29" t="s">
        <v>1198</v>
      </c>
      <c r="AN170" s="29" t="s">
        <v>1198</v>
      </c>
      <c r="AP170" s="29">
        <v>4.0412597669279995</v>
      </c>
      <c r="AR170" s="29">
        <v>9.6516722330720004</v>
      </c>
      <c r="AT170" s="29">
        <v>0</v>
      </c>
      <c r="AV170" s="29">
        <v>12.6659621</v>
      </c>
      <c r="AY170" s="46" t="s">
        <v>205</v>
      </c>
      <c r="AZ170" s="47">
        <v>0.4</v>
      </c>
    </row>
    <row r="171" spans="1:52" ht="15">
      <c r="A171" s="27" t="s">
        <v>520</v>
      </c>
      <c r="B171" s="27" t="s">
        <v>522</v>
      </c>
      <c r="C171" s="27" t="s">
        <v>521</v>
      </c>
      <c r="D171" s="29">
        <v>33.992872438961001</v>
      </c>
      <c r="F171" s="29">
        <v>20.412797000000001</v>
      </c>
      <c r="H171" s="29">
        <v>0.35884814628699996</v>
      </c>
      <c r="J171" s="29">
        <v>3.0052874701589998</v>
      </c>
      <c r="L171" s="29" t="s">
        <v>1198</v>
      </c>
      <c r="N171" s="29" t="s">
        <v>1198</v>
      </c>
      <c r="P171" s="29" t="s">
        <v>1198</v>
      </c>
      <c r="R171" s="29" t="s">
        <v>1198</v>
      </c>
      <c r="T171" s="29" t="s">
        <v>1198</v>
      </c>
      <c r="V171" s="29">
        <v>13.580075000000001</v>
      </c>
      <c r="X171" s="29">
        <v>0.23873185371299999</v>
      </c>
      <c r="Z171" s="29">
        <v>1.999335529841</v>
      </c>
      <c r="AB171" s="29" t="s">
        <v>1198</v>
      </c>
      <c r="AD171" s="29" t="s">
        <v>1198</v>
      </c>
      <c r="AF171" s="29" t="s">
        <v>1198</v>
      </c>
      <c r="AH171" s="29" t="s">
        <v>1198</v>
      </c>
      <c r="AJ171" s="29" t="s">
        <v>1198</v>
      </c>
      <c r="AL171" s="29" t="s">
        <v>1198</v>
      </c>
      <c r="AN171" s="29" t="s">
        <v>1198</v>
      </c>
      <c r="AP171" s="29">
        <v>3.9739835266720003</v>
      </c>
      <c r="AR171" s="29">
        <v>9.6060914733280001</v>
      </c>
      <c r="AT171" s="29">
        <v>0</v>
      </c>
      <c r="AV171" s="29">
        <v>12.561569374999999</v>
      </c>
      <c r="AY171" s="46" t="s">
        <v>208</v>
      </c>
      <c r="AZ171" s="47">
        <v>0.4</v>
      </c>
    </row>
    <row r="172" spans="1:52" ht="15">
      <c r="A172" s="27" t="s">
        <v>523</v>
      </c>
      <c r="B172" s="27" t="s">
        <v>525</v>
      </c>
      <c r="C172" s="27" t="s">
        <v>524</v>
      </c>
      <c r="D172" s="29">
        <v>73.761911760952998</v>
      </c>
      <c r="F172" s="29">
        <v>44.294195000000002</v>
      </c>
      <c r="H172" s="29">
        <v>0.57511723718899999</v>
      </c>
      <c r="J172" s="29">
        <v>4.9038948955560002</v>
      </c>
      <c r="L172" s="29" t="s">
        <v>1198</v>
      </c>
      <c r="N172" s="29" t="s">
        <v>1198</v>
      </c>
      <c r="P172" s="29" t="s">
        <v>1198</v>
      </c>
      <c r="R172" s="29" t="s">
        <v>1198</v>
      </c>
      <c r="T172" s="29" t="s">
        <v>1198</v>
      </c>
      <c r="V172" s="29">
        <v>29.467715999999999</v>
      </c>
      <c r="X172" s="29">
        <v>0.38260976281100001</v>
      </c>
      <c r="Z172" s="29">
        <v>3.2624271044439999</v>
      </c>
      <c r="AB172" s="29" t="s">
        <v>1198</v>
      </c>
      <c r="AD172" s="29" t="s">
        <v>1198</v>
      </c>
      <c r="AF172" s="29" t="s">
        <v>1198</v>
      </c>
      <c r="AH172" s="29" t="s">
        <v>1198</v>
      </c>
      <c r="AJ172" s="29" t="s">
        <v>1198</v>
      </c>
      <c r="AL172" s="29" t="s">
        <v>1198</v>
      </c>
      <c r="AN172" s="29" t="s">
        <v>1198</v>
      </c>
      <c r="AP172" s="29">
        <v>9.3534321663100002</v>
      </c>
      <c r="AR172" s="29">
        <v>20.114283833689999</v>
      </c>
      <c r="AT172" s="29">
        <v>0</v>
      </c>
      <c r="AV172" s="29">
        <v>27.257637300000003</v>
      </c>
      <c r="AY172" s="46" t="s">
        <v>211</v>
      </c>
      <c r="AZ172" s="47">
        <v>0.4</v>
      </c>
    </row>
    <row r="173" spans="1:52" ht="15">
      <c r="A173" s="27" t="s">
        <v>526</v>
      </c>
      <c r="B173" s="27" t="s">
        <v>528</v>
      </c>
      <c r="C173" s="27" t="s">
        <v>527</v>
      </c>
      <c r="D173" s="29">
        <v>54.090098227934</v>
      </c>
      <c r="F173" s="29">
        <v>32.481226999999997</v>
      </c>
      <c r="H173" s="29">
        <v>0.53679678535500008</v>
      </c>
      <c r="J173" s="29">
        <v>3.4777902790100002</v>
      </c>
      <c r="L173" s="29" t="s">
        <v>1198</v>
      </c>
      <c r="N173" s="29" t="s">
        <v>1198</v>
      </c>
      <c r="P173" s="29" t="s">
        <v>1198</v>
      </c>
      <c r="R173" s="29" t="s">
        <v>1198</v>
      </c>
      <c r="T173" s="29" t="s">
        <v>1198</v>
      </c>
      <c r="V173" s="29">
        <v>21.608871000000001</v>
      </c>
      <c r="X173" s="29">
        <v>0.35711621464499999</v>
      </c>
      <c r="Z173" s="29">
        <v>2.31367872099</v>
      </c>
      <c r="AB173" s="29" t="s">
        <v>1198</v>
      </c>
      <c r="AD173" s="29" t="s">
        <v>1198</v>
      </c>
      <c r="AF173" s="29" t="s">
        <v>1198</v>
      </c>
      <c r="AH173" s="29" t="s">
        <v>1198</v>
      </c>
      <c r="AJ173" s="29" t="s">
        <v>1198</v>
      </c>
      <c r="AL173" s="29" t="s">
        <v>1198</v>
      </c>
      <c r="AN173" s="29" t="s">
        <v>1198</v>
      </c>
      <c r="AP173" s="29">
        <v>7.6137354851349999</v>
      </c>
      <c r="AR173" s="29">
        <v>13.995135514865</v>
      </c>
      <c r="AT173" s="29">
        <v>0</v>
      </c>
      <c r="AV173" s="29">
        <v>19.988205675</v>
      </c>
      <c r="AY173" s="46" t="s">
        <v>217</v>
      </c>
      <c r="AZ173" s="47">
        <v>0.4</v>
      </c>
    </row>
    <row r="174" spans="1:52" ht="15">
      <c r="A174" s="27" t="s">
        <v>1204</v>
      </c>
      <c r="B174" s="27" t="s">
        <v>1205</v>
      </c>
      <c r="D174" s="29" t="s">
        <v>1198</v>
      </c>
      <c r="F174" s="29" t="s">
        <v>1198</v>
      </c>
      <c r="H174" s="29" t="s">
        <v>1198</v>
      </c>
      <c r="J174" s="29" t="s">
        <v>1198</v>
      </c>
      <c r="L174" s="29" t="s">
        <v>1198</v>
      </c>
      <c r="N174" s="29" t="s">
        <v>1198</v>
      </c>
      <c r="P174" s="29" t="s">
        <v>1198</v>
      </c>
      <c r="R174" s="29" t="s">
        <v>1198</v>
      </c>
      <c r="T174" s="29" t="s">
        <v>1198</v>
      </c>
      <c r="V174" s="29" t="s">
        <v>1198</v>
      </c>
      <c r="X174" s="29" t="s">
        <v>1198</v>
      </c>
      <c r="Z174" s="29" t="s">
        <v>1198</v>
      </c>
      <c r="AB174" s="29" t="s">
        <v>1198</v>
      </c>
      <c r="AD174" s="29" t="s">
        <v>1198</v>
      </c>
      <c r="AF174" s="29" t="s">
        <v>1198</v>
      </c>
      <c r="AH174" s="29" t="s">
        <v>1198</v>
      </c>
      <c r="AJ174" s="29" t="s">
        <v>1198</v>
      </c>
      <c r="AL174" s="29" t="s">
        <v>1198</v>
      </c>
      <c r="AN174" s="29" t="s">
        <v>1198</v>
      </c>
      <c r="AP174" s="29" t="s">
        <v>1198</v>
      </c>
      <c r="AR174" s="29" t="s">
        <v>1198</v>
      </c>
      <c r="AT174" s="29">
        <v>0.5</v>
      </c>
      <c r="AV174" s="29" t="s">
        <v>1198</v>
      </c>
      <c r="AY174" s="46" t="s">
        <v>220</v>
      </c>
      <c r="AZ174" s="47">
        <v>0.4</v>
      </c>
    </row>
    <row r="175" spans="1:52" ht="15">
      <c r="A175" s="27" t="s">
        <v>529</v>
      </c>
      <c r="B175" s="27" t="s">
        <v>532</v>
      </c>
      <c r="C175" s="27" t="s">
        <v>530</v>
      </c>
      <c r="D175" s="29">
        <v>149.04223166809999</v>
      </c>
      <c r="F175" s="29">
        <v>89.500197999999997</v>
      </c>
      <c r="H175" s="29">
        <v>1.5167246125489999</v>
      </c>
      <c r="J175" s="29">
        <v>11.146380809894</v>
      </c>
      <c r="L175" s="29">
        <v>6.5684511676969999</v>
      </c>
      <c r="N175" s="29" t="s">
        <v>1198</v>
      </c>
      <c r="P175" s="29">
        <v>9.1340598727000011E-2</v>
      </c>
      <c r="R175" s="29">
        <v>7.1940171902E-2</v>
      </c>
      <c r="T175" s="29">
        <v>4.7523371302340003</v>
      </c>
      <c r="V175" s="29">
        <v>59.542033000000004</v>
      </c>
      <c r="X175" s="29">
        <v>1.0090353874510001</v>
      </c>
      <c r="Z175" s="29">
        <v>7.4153821901059995</v>
      </c>
      <c r="AB175" s="29">
        <v>4.3698108503780002</v>
      </c>
      <c r="AD175" s="29" t="s">
        <v>1198</v>
      </c>
      <c r="AF175" s="29" t="s">
        <v>1198</v>
      </c>
      <c r="AH175" s="29" t="s">
        <v>1198</v>
      </c>
      <c r="AJ175" s="29">
        <v>6.0766401273000002E-2</v>
      </c>
      <c r="AL175" s="29">
        <v>4.7859828097999997E-2</v>
      </c>
      <c r="AN175" s="29">
        <v>3.1615998697660004</v>
      </c>
      <c r="AP175" s="29">
        <v>41.088636891953001</v>
      </c>
      <c r="AR175" s="29">
        <v>18.453396108047002</v>
      </c>
      <c r="AT175" s="29">
        <v>0</v>
      </c>
      <c r="AV175" s="29">
        <v>55.076380524999998</v>
      </c>
      <c r="AY175" s="46" t="s">
        <v>223</v>
      </c>
      <c r="AZ175" s="47">
        <v>0.4</v>
      </c>
    </row>
    <row r="176" spans="1:52" ht="15">
      <c r="A176" s="27" t="s">
        <v>533</v>
      </c>
      <c r="B176" s="27" t="s">
        <v>535</v>
      </c>
      <c r="C176" s="27" t="s">
        <v>534</v>
      </c>
      <c r="D176" s="29">
        <v>78.740970643227996</v>
      </c>
      <c r="F176" s="29">
        <v>47.284132</v>
      </c>
      <c r="H176" s="29">
        <v>1.133075122023</v>
      </c>
      <c r="J176" s="29">
        <v>6.6673610866780004</v>
      </c>
      <c r="L176" s="29">
        <v>3.5815642537679997</v>
      </c>
      <c r="N176" s="29" t="s">
        <v>1198</v>
      </c>
      <c r="P176" s="29">
        <v>0.27823732211399999</v>
      </c>
      <c r="R176" s="29">
        <v>7.2961025760000006E-2</v>
      </c>
      <c r="T176" s="29">
        <v>2.6360788582130001</v>
      </c>
      <c r="V176" s="29">
        <v>31.456838999999999</v>
      </c>
      <c r="X176" s="29">
        <v>0.75380387797699999</v>
      </c>
      <c r="Z176" s="29">
        <v>4.4356129133220001</v>
      </c>
      <c r="AB176" s="29">
        <v>2.3827167071609998</v>
      </c>
      <c r="AD176" s="29" t="s">
        <v>1198</v>
      </c>
      <c r="AF176" s="29" t="s">
        <v>1198</v>
      </c>
      <c r="AH176" s="29" t="s">
        <v>1198</v>
      </c>
      <c r="AJ176" s="29">
        <v>0.18510367788599999</v>
      </c>
      <c r="AL176" s="29">
        <v>4.8538974240000005E-2</v>
      </c>
      <c r="AN176" s="29">
        <v>1.7537111417869999</v>
      </c>
      <c r="AP176" s="29">
        <v>24.153729298919</v>
      </c>
      <c r="AR176" s="29">
        <v>7.3031097010810004</v>
      </c>
      <c r="AT176" s="29">
        <v>0</v>
      </c>
      <c r="AV176" s="29">
        <v>29.097576074999999</v>
      </c>
      <c r="AY176" s="46" t="s">
        <v>226</v>
      </c>
      <c r="AZ176" s="47">
        <v>0.4</v>
      </c>
    </row>
    <row r="177" spans="1:52" ht="15">
      <c r="A177" s="27" t="s">
        <v>536</v>
      </c>
      <c r="B177" s="27" t="s">
        <v>538</v>
      </c>
      <c r="C177" s="27" t="s">
        <v>537</v>
      </c>
      <c r="D177" s="29">
        <v>390.91183995040501</v>
      </c>
      <c r="F177" s="29">
        <v>234.743447</v>
      </c>
      <c r="H177" s="29">
        <v>2.1030688401709998</v>
      </c>
      <c r="J177" s="29">
        <v>22.448869390805999</v>
      </c>
      <c r="L177" s="29">
        <v>13.211024236838</v>
      </c>
      <c r="N177" s="29" t="s">
        <v>1198</v>
      </c>
      <c r="P177" s="29">
        <v>0.72219165256499995</v>
      </c>
      <c r="R177" s="29">
        <v>8.0347203677000004E-2</v>
      </c>
      <c r="T177" s="29">
        <v>9.1520731392919998</v>
      </c>
      <c r="V177" s="29">
        <v>156.16839300000001</v>
      </c>
      <c r="X177" s="29">
        <v>1.399114159829</v>
      </c>
      <c r="Z177" s="29">
        <v>14.934618609193999</v>
      </c>
      <c r="AB177" s="29">
        <v>8.7889329738270003</v>
      </c>
      <c r="AD177" s="29" t="s">
        <v>1198</v>
      </c>
      <c r="AF177" s="29" t="s">
        <v>1198</v>
      </c>
      <c r="AH177" s="29" t="s">
        <v>1198</v>
      </c>
      <c r="AJ177" s="29">
        <v>0.48045434743499998</v>
      </c>
      <c r="AL177" s="29">
        <v>5.3452796323000006E-2</v>
      </c>
      <c r="AN177" s="29">
        <v>6.0886238607080001</v>
      </c>
      <c r="AP177" s="29">
        <v>148.938122249668</v>
      </c>
      <c r="AR177" s="29">
        <v>7.2302707503320001</v>
      </c>
      <c r="AT177" s="29">
        <v>0</v>
      </c>
      <c r="AV177" s="29">
        <v>144.45576352500001</v>
      </c>
      <c r="AY177" s="46" t="s">
        <v>229</v>
      </c>
      <c r="AZ177" s="47">
        <v>0.4</v>
      </c>
    </row>
    <row r="178" spans="1:52" ht="15">
      <c r="A178" s="27" t="s">
        <v>539</v>
      </c>
      <c r="B178" s="27" t="s">
        <v>541</v>
      </c>
      <c r="C178" s="27" t="s">
        <v>540</v>
      </c>
      <c r="D178" s="29">
        <v>141.681555551071</v>
      </c>
      <c r="F178" s="29">
        <v>85.080095999999998</v>
      </c>
      <c r="H178" s="29">
        <v>1.273014369432</v>
      </c>
      <c r="J178" s="29">
        <v>10.459746097718</v>
      </c>
      <c r="L178" s="29">
        <v>6.3096859329999999</v>
      </c>
      <c r="N178" s="29" t="s">
        <v>1198</v>
      </c>
      <c r="P178" s="29">
        <v>4.9184138394000002E-2</v>
      </c>
      <c r="R178" s="29">
        <v>7.2660774625999999E-2</v>
      </c>
      <c r="T178" s="29">
        <v>3.2926224016579999</v>
      </c>
      <c r="V178" s="29">
        <v>56.601460000000003</v>
      </c>
      <c r="X178" s="29">
        <v>0.84690163056800005</v>
      </c>
      <c r="Z178" s="29">
        <v>6.9585829022819992</v>
      </c>
      <c r="AB178" s="29">
        <v>4.1976614194989992</v>
      </c>
      <c r="AD178" s="29" t="s">
        <v>1198</v>
      </c>
      <c r="AF178" s="29" t="s">
        <v>1198</v>
      </c>
      <c r="AH178" s="29" t="s">
        <v>1198</v>
      </c>
      <c r="AJ178" s="29">
        <v>3.2720861605999997E-2</v>
      </c>
      <c r="AL178" s="29">
        <v>4.8339225374000004E-2</v>
      </c>
      <c r="AN178" s="29">
        <v>2.1904915983420001</v>
      </c>
      <c r="AP178" s="29">
        <v>27.738995955504997</v>
      </c>
      <c r="AR178" s="29">
        <v>28.862464044495002</v>
      </c>
      <c r="AT178" s="29">
        <v>0</v>
      </c>
      <c r="AV178" s="29">
        <v>52.356350499999998</v>
      </c>
      <c r="AY178" s="46" t="s">
        <v>898</v>
      </c>
      <c r="AZ178" s="47">
        <v>0.49</v>
      </c>
    </row>
    <row r="179" spans="1:52" ht="15">
      <c r="A179" s="27" t="s">
        <v>542</v>
      </c>
      <c r="B179" s="27" t="s">
        <v>544</v>
      </c>
      <c r="C179" s="27" t="s">
        <v>543</v>
      </c>
      <c r="D179" s="29">
        <v>134.17101953799701</v>
      </c>
      <c r="F179" s="29">
        <v>80.570002000000002</v>
      </c>
      <c r="H179" s="29">
        <v>1.1840541617010001</v>
      </c>
      <c r="J179" s="29">
        <v>9.9556244423610014</v>
      </c>
      <c r="L179" s="29">
        <v>5.7370471309270004</v>
      </c>
      <c r="N179" s="29" t="s">
        <v>1198</v>
      </c>
      <c r="P179" s="29">
        <v>8.1129658133999999E-2</v>
      </c>
      <c r="R179" s="29">
        <v>7.458238188800001E-2</v>
      </c>
      <c r="T179" s="29">
        <v>5.0236981008590007</v>
      </c>
      <c r="V179" s="29">
        <v>53.601018000000003</v>
      </c>
      <c r="X179" s="29">
        <v>0.78771883829900002</v>
      </c>
      <c r="Z179" s="29">
        <v>6.6232045576390002</v>
      </c>
      <c r="AB179" s="29">
        <v>3.8167004917609999</v>
      </c>
      <c r="AD179" s="29" t="s">
        <v>1198</v>
      </c>
      <c r="AF179" s="29" t="s">
        <v>1198</v>
      </c>
      <c r="AH179" s="29" t="s">
        <v>1198</v>
      </c>
      <c r="AJ179" s="29">
        <v>5.3973341866000002E-2</v>
      </c>
      <c r="AL179" s="29">
        <v>4.9617618111999995E-2</v>
      </c>
      <c r="AN179" s="29">
        <v>3.3421288991410001</v>
      </c>
      <c r="AP179" s="29">
        <v>28.970695570145999</v>
      </c>
      <c r="AR179" s="29">
        <v>24.630322429854001</v>
      </c>
      <c r="AT179" s="29">
        <v>0</v>
      </c>
      <c r="AV179" s="29">
        <v>49.58094165</v>
      </c>
      <c r="AY179" s="46" t="s">
        <v>901</v>
      </c>
      <c r="AZ179" s="47">
        <v>0.49</v>
      </c>
    </row>
    <row r="180" spans="1:52" ht="15">
      <c r="A180" s="27" t="s">
        <v>545</v>
      </c>
      <c r="B180" s="27" t="s">
        <v>547</v>
      </c>
      <c r="C180" s="27" t="s">
        <v>546</v>
      </c>
      <c r="D180" s="29">
        <v>158.82598787406098</v>
      </c>
      <c r="F180" s="29">
        <v>95.375366</v>
      </c>
      <c r="H180" s="29">
        <v>1.3950856718069999</v>
      </c>
      <c r="J180" s="29">
        <v>12.429920182605001</v>
      </c>
      <c r="L180" s="29">
        <v>5.7991662493289997</v>
      </c>
      <c r="N180" s="29" t="s">
        <v>1198</v>
      </c>
      <c r="P180" s="29">
        <v>4.3033794149E-2</v>
      </c>
      <c r="R180" s="29">
        <v>7.3561528030000004E-2</v>
      </c>
      <c r="T180" s="29">
        <v>4.4766243196620001</v>
      </c>
      <c r="V180" s="29">
        <v>63.450622000000003</v>
      </c>
      <c r="X180" s="29">
        <v>0.92811232819300005</v>
      </c>
      <c r="Z180" s="29">
        <v>8.2692858173949997</v>
      </c>
      <c r="AB180" s="29">
        <v>3.8580266416670002</v>
      </c>
      <c r="AD180" s="29" t="s">
        <v>1198</v>
      </c>
      <c r="AF180" s="29" t="s">
        <v>1198</v>
      </c>
      <c r="AH180" s="29" t="s">
        <v>1198</v>
      </c>
      <c r="AJ180" s="29">
        <v>2.8629205850999997E-2</v>
      </c>
      <c r="AL180" s="29">
        <v>4.8938471970000001E-2</v>
      </c>
      <c r="AN180" s="29">
        <v>2.978175680338</v>
      </c>
      <c r="AP180" s="29">
        <v>38.959159936424001</v>
      </c>
      <c r="AR180" s="29">
        <v>24.491462063576002</v>
      </c>
      <c r="AT180" s="29">
        <v>0</v>
      </c>
      <c r="AV180" s="29">
        <v>58.691825350000002</v>
      </c>
      <c r="AY180" s="46" t="s">
        <v>928</v>
      </c>
      <c r="AZ180" s="47">
        <v>0.09</v>
      </c>
    </row>
    <row r="181" spans="1:52" ht="15">
      <c r="A181" s="27" t="s">
        <v>548</v>
      </c>
      <c r="B181" s="27" t="s">
        <v>550</v>
      </c>
      <c r="C181" s="27" t="s">
        <v>549</v>
      </c>
      <c r="D181" s="29">
        <v>104.77737020442399</v>
      </c>
      <c r="F181" s="29">
        <v>62.919049000000001</v>
      </c>
      <c r="H181" s="29">
        <v>2.0388211023429998</v>
      </c>
      <c r="J181" s="29">
        <v>10.177260822548</v>
      </c>
      <c r="L181" s="29">
        <v>4.6982264052199998</v>
      </c>
      <c r="N181" s="29" t="s">
        <v>1198</v>
      </c>
      <c r="P181" s="29">
        <v>6.6261822440000007E-2</v>
      </c>
      <c r="R181" s="29">
        <v>7.3141176441000003E-2</v>
      </c>
      <c r="T181" s="29">
        <v>3.5451936562649999</v>
      </c>
      <c r="V181" s="29">
        <v>41.858322000000001</v>
      </c>
      <c r="X181" s="29">
        <v>1.3563718976570001</v>
      </c>
      <c r="Z181" s="29">
        <v>6.770653177452</v>
      </c>
      <c r="AB181" s="29">
        <v>3.125601484872</v>
      </c>
      <c r="AD181" s="29" t="s">
        <v>1198</v>
      </c>
      <c r="AF181" s="29" t="s">
        <v>1198</v>
      </c>
      <c r="AH181" s="29" t="s">
        <v>1198</v>
      </c>
      <c r="AJ181" s="29">
        <v>4.4082177559999998E-2</v>
      </c>
      <c r="AL181" s="29">
        <v>4.8658823558999996E-2</v>
      </c>
      <c r="AN181" s="29">
        <v>2.358520343735</v>
      </c>
      <c r="AP181" s="29">
        <v>43.491307428583006</v>
      </c>
      <c r="AR181" s="29">
        <v>-1.6329854285830001</v>
      </c>
      <c r="AT181" s="29">
        <v>3.7546999999999997E-2</v>
      </c>
      <c r="AV181" s="29">
        <v>38.718947849999999</v>
      </c>
      <c r="AY181" s="46" t="s">
        <v>232</v>
      </c>
      <c r="AZ181" s="47">
        <v>0.4</v>
      </c>
    </row>
    <row r="182" spans="1:52" ht="15">
      <c r="A182" s="27" t="s">
        <v>551</v>
      </c>
      <c r="B182" s="27" t="s">
        <v>553</v>
      </c>
      <c r="C182" s="27" t="s">
        <v>552</v>
      </c>
      <c r="D182" s="29">
        <v>123.107513772356</v>
      </c>
      <c r="F182" s="29">
        <v>73.926340999999994</v>
      </c>
      <c r="H182" s="29">
        <v>1.161455459788</v>
      </c>
      <c r="J182" s="29">
        <v>8.8056926211269992</v>
      </c>
      <c r="L182" s="29">
        <v>5.1791335635999998</v>
      </c>
      <c r="N182" s="29" t="s">
        <v>1198</v>
      </c>
      <c r="P182" s="29">
        <v>5.2707285210000003E-2</v>
      </c>
      <c r="R182" s="29">
        <v>7.1639920767000001E-2</v>
      </c>
      <c r="T182" s="29">
        <v>3.434413598066</v>
      </c>
      <c r="V182" s="29">
        <v>49.181171999999997</v>
      </c>
      <c r="X182" s="29">
        <v>0.77268454021200006</v>
      </c>
      <c r="Z182" s="29">
        <v>5.8581863788729995</v>
      </c>
      <c r="AB182" s="29">
        <v>3.4455358598200001</v>
      </c>
      <c r="AD182" s="29" t="s">
        <v>1198</v>
      </c>
      <c r="AF182" s="29" t="s">
        <v>1198</v>
      </c>
      <c r="AH182" s="29" t="s">
        <v>1198</v>
      </c>
      <c r="AJ182" s="29">
        <v>3.506471479E-2</v>
      </c>
      <c r="AL182" s="29">
        <v>4.7660079232999995E-2</v>
      </c>
      <c r="AN182" s="29">
        <v>2.2848214019340003</v>
      </c>
      <c r="AP182" s="29">
        <v>26.231482262782997</v>
      </c>
      <c r="AR182" s="29">
        <v>22.949689737217003</v>
      </c>
      <c r="AT182" s="29">
        <v>0</v>
      </c>
      <c r="AV182" s="29">
        <v>45.492584100000002</v>
      </c>
      <c r="AY182" s="46" t="s">
        <v>235</v>
      </c>
      <c r="AZ182" s="47">
        <v>0.4</v>
      </c>
    </row>
    <row r="183" spans="1:52" ht="15">
      <c r="A183" s="27" t="s">
        <v>554</v>
      </c>
      <c r="B183" s="27" t="s">
        <v>556</v>
      </c>
      <c r="C183" s="27" t="s">
        <v>555</v>
      </c>
      <c r="D183" s="29">
        <v>79.635750239187004</v>
      </c>
      <c r="F183" s="29">
        <v>47.821449000000001</v>
      </c>
      <c r="H183" s="29">
        <v>1.3215127342340001</v>
      </c>
      <c r="J183" s="29">
        <v>6.0439262358699999</v>
      </c>
      <c r="L183" s="29">
        <v>4.0635858999660002</v>
      </c>
      <c r="N183" s="29" t="s">
        <v>1198</v>
      </c>
      <c r="P183" s="29">
        <v>5.6707831330999998E-2</v>
      </c>
      <c r="R183" s="29">
        <v>7.0258765547000002E-2</v>
      </c>
      <c r="T183" s="29">
        <v>3.1373385197529999</v>
      </c>
      <c r="V183" s="29">
        <v>31.814301</v>
      </c>
      <c r="X183" s="29">
        <v>0.87916626576599999</v>
      </c>
      <c r="Z183" s="29">
        <v>4.0208587641299998</v>
      </c>
      <c r="AB183" s="29">
        <v>2.7033925203620002</v>
      </c>
      <c r="AD183" s="29" t="s">
        <v>1198</v>
      </c>
      <c r="AF183" s="29" t="s">
        <v>1198</v>
      </c>
      <c r="AH183" s="29" t="s">
        <v>1198</v>
      </c>
      <c r="AJ183" s="29">
        <v>3.7726168668999999E-2</v>
      </c>
      <c r="AL183" s="29">
        <v>4.6741234452999998E-2</v>
      </c>
      <c r="AN183" s="29">
        <v>2.0871854802469998</v>
      </c>
      <c r="AP183" s="29">
        <v>74.300536977114007</v>
      </c>
      <c r="AR183" s="29">
        <v>-42.486235977113999</v>
      </c>
      <c r="AT183" s="29">
        <v>0.5</v>
      </c>
      <c r="AV183" s="29">
        <v>29.428228425</v>
      </c>
      <c r="AY183" s="46" t="s">
        <v>238</v>
      </c>
      <c r="AZ183" s="47">
        <v>0.4</v>
      </c>
    </row>
    <row r="184" spans="1:52" ht="15">
      <c r="A184" s="27" t="s">
        <v>557</v>
      </c>
      <c r="B184" s="27" t="s">
        <v>559</v>
      </c>
      <c r="C184" s="27" t="s">
        <v>558</v>
      </c>
      <c r="D184" s="29">
        <v>154.36688464379998</v>
      </c>
      <c r="F184" s="29">
        <v>92.697665000000001</v>
      </c>
      <c r="H184" s="29">
        <v>1.6993331492280002</v>
      </c>
      <c r="J184" s="29">
        <v>11.439173706521</v>
      </c>
      <c r="L184" s="29">
        <v>6.1648971786430007</v>
      </c>
      <c r="N184" s="29" t="s">
        <v>1198</v>
      </c>
      <c r="P184" s="29">
        <v>5.4021184175999999E-2</v>
      </c>
      <c r="R184" s="29">
        <v>7.7044441194000002E-2</v>
      </c>
      <c r="T184" s="29">
        <v>4.3010182399480001</v>
      </c>
      <c r="V184" s="29">
        <v>61.669220000000003</v>
      </c>
      <c r="X184" s="29">
        <v>1.130519850772</v>
      </c>
      <c r="Z184" s="29">
        <v>7.6101692934790002</v>
      </c>
      <c r="AB184" s="29">
        <v>4.101337422616</v>
      </c>
      <c r="AD184" s="29" t="s">
        <v>1198</v>
      </c>
      <c r="AF184" s="29" t="s">
        <v>1198</v>
      </c>
      <c r="AH184" s="29" t="s">
        <v>1198</v>
      </c>
      <c r="AJ184" s="29">
        <v>3.5938815823999999E-2</v>
      </c>
      <c r="AL184" s="29">
        <v>5.1255558806000003E-2</v>
      </c>
      <c r="AN184" s="29">
        <v>2.8613497600520001</v>
      </c>
      <c r="AP184" s="29">
        <v>36.886326731099999</v>
      </c>
      <c r="AR184" s="29">
        <v>24.782893268900001</v>
      </c>
      <c r="AT184" s="29">
        <v>0</v>
      </c>
      <c r="AV184" s="29">
        <v>57.044028500000003</v>
      </c>
      <c r="AY184" s="46" t="s">
        <v>241</v>
      </c>
      <c r="AZ184" s="47">
        <v>0.4</v>
      </c>
    </row>
    <row r="185" spans="1:52" ht="15">
      <c r="A185" s="27" t="s">
        <v>560</v>
      </c>
      <c r="B185" s="27" t="s">
        <v>562</v>
      </c>
      <c r="C185" s="27" t="s">
        <v>561</v>
      </c>
      <c r="D185" s="29">
        <v>136.42316184104999</v>
      </c>
      <c r="F185" s="29">
        <v>81.922417999999993</v>
      </c>
      <c r="H185" s="29">
        <v>0.78819405802500009</v>
      </c>
      <c r="J185" s="29">
        <v>9.2281958095019991</v>
      </c>
      <c r="L185" s="29">
        <v>4.8893045261179999</v>
      </c>
      <c r="N185" s="29" t="s">
        <v>1198</v>
      </c>
      <c r="P185" s="29">
        <v>3.4316302700000002E-2</v>
      </c>
      <c r="R185" s="29">
        <v>6.8937660553999996E-2</v>
      </c>
      <c r="T185" s="29">
        <v>4.2696449988709997</v>
      </c>
      <c r="V185" s="29">
        <v>54.500743999999997</v>
      </c>
      <c r="X185" s="29">
        <v>0.52436394197499991</v>
      </c>
      <c r="Z185" s="29">
        <v>6.1392661904979997</v>
      </c>
      <c r="AB185" s="29">
        <v>3.2527205308469997</v>
      </c>
      <c r="AD185" s="29" t="s">
        <v>1198</v>
      </c>
      <c r="AF185" s="29" t="s">
        <v>1198</v>
      </c>
      <c r="AH185" s="29" t="s">
        <v>1198</v>
      </c>
      <c r="AJ185" s="29">
        <v>2.28296973E-2</v>
      </c>
      <c r="AL185" s="29">
        <v>4.5862339445999996E-2</v>
      </c>
      <c r="AN185" s="29">
        <v>2.8404780011290001</v>
      </c>
      <c r="AP185" s="29">
        <v>19.331595914009998</v>
      </c>
      <c r="AR185" s="29">
        <v>35.169148085989995</v>
      </c>
      <c r="AT185" s="29">
        <v>0</v>
      </c>
      <c r="AV185" s="29">
        <v>50.4131882</v>
      </c>
      <c r="AY185" s="46" t="s">
        <v>247</v>
      </c>
      <c r="AZ185" s="47">
        <v>0.4</v>
      </c>
    </row>
    <row r="186" spans="1:52" ht="15">
      <c r="A186" s="27" t="s">
        <v>563</v>
      </c>
      <c r="B186" s="27" t="s">
        <v>565</v>
      </c>
      <c r="C186" s="27" t="s">
        <v>564</v>
      </c>
      <c r="D186" s="29">
        <v>386.40579420288901</v>
      </c>
      <c r="F186" s="29">
        <v>232.037556</v>
      </c>
      <c r="H186" s="29">
        <v>2.4429501222720003</v>
      </c>
      <c r="J186" s="29">
        <v>28.220676822186999</v>
      </c>
      <c r="L186" s="29">
        <v>11.984131334345999</v>
      </c>
      <c r="N186" s="29" t="s">
        <v>1198</v>
      </c>
      <c r="P186" s="29">
        <v>0.313485003835</v>
      </c>
      <c r="R186" s="29">
        <v>7.7524843009999997E-2</v>
      </c>
      <c r="T186" s="29">
        <v>9.5283112308060005</v>
      </c>
      <c r="V186" s="29">
        <v>154.36823799999999</v>
      </c>
      <c r="X186" s="29">
        <v>1.625227877728</v>
      </c>
      <c r="Z186" s="29">
        <v>18.774444177813002</v>
      </c>
      <c r="AB186" s="29">
        <v>7.9727146933399995</v>
      </c>
      <c r="AD186" s="29" t="s">
        <v>1198</v>
      </c>
      <c r="AF186" s="29" t="s">
        <v>1198</v>
      </c>
      <c r="AH186" s="29" t="s">
        <v>1198</v>
      </c>
      <c r="AJ186" s="29">
        <v>0.20855299616499998</v>
      </c>
      <c r="AL186" s="29">
        <v>5.1575156990000003E-2</v>
      </c>
      <c r="AN186" s="29">
        <v>6.3389247691940005</v>
      </c>
      <c r="AP186" s="29">
        <v>92.208014383823013</v>
      </c>
      <c r="AR186" s="29">
        <v>62.160223616176999</v>
      </c>
      <c r="AT186" s="29">
        <v>0</v>
      </c>
      <c r="AV186" s="29">
        <v>142.79062015</v>
      </c>
      <c r="AY186" s="46" t="s">
        <v>250</v>
      </c>
      <c r="AZ186" s="47">
        <v>0.4</v>
      </c>
    </row>
    <row r="187" spans="1:52" ht="15">
      <c r="A187" s="27" t="s">
        <v>566</v>
      </c>
      <c r="B187" s="27" t="s">
        <v>568</v>
      </c>
      <c r="C187" s="27" t="s">
        <v>567</v>
      </c>
      <c r="D187" s="29">
        <v>101.070690781975</v>
      </c>
      <c r="F187" s="29">
        <v>60.693179000000001</v>
      </c>
      <c r="H187" s="29">
        <v>0.96850567352299999</v>
      </c>
      <c r="J187" s="29">
        <v>7.2000300194319999</v>
      </c>
      <c r="L187" s="29">
        <v>4.4147916484500005</v>
      </c>
      <c r="N187" s="29" t="s">
        <v>1198</v>
      </c>
      <c r="P187" s="29">
        <v>3.0136206402000001E-2</v>
      </c>
      <c r="R187" s="29">
        <v>7.1639920767000001E-2</v>
      </c>
      <c r="T187" s="29">
        <v>1.875138595695</v>
      </c>
      <c r="V187" s="29">
        <v>40.377512000000003</v>
      </c>
      <c r="X187" s="29">
        <v>0.64432032647699999</v>
      </c>
      <c r="Z187" s="29">
        <v>4.7899829805680003</v>
      </c>
      <c r="AB187" s="29">
        <v>2.93704009591</v>
      </c>
      <c r="AD187" s="29" t="s">
        <v>1198</v>
      </c>
      <c r="AF187" s="29" t="s">
        <v>1198</v>
      </c>
      <c r="AH187" s="29" t="s">
        <v>1198</v>
      </c>
      <c r="AJ187" s="29">
        <v>2.0048793597999999E-2</v>
      </c>
      <c r="AL187" s="29">
        <v>4.7660079232999995E-2</v>
      </c>
      <c r="AN187" s="29">
        <v>1.247478404305</v>
      </c>
      <c r="AP187" s="29">
        <v>23.055780340367999</v>
      </c>
      <c r="AR187" s="29">
        <v>17.321731659632</v>
      </c>
      <c r="AT187" s="29">
        <v>0</v>
      </c>
      <c r="AV187" s="29">
        <v>37.349198600000001</v>
      </c>
      <c r="AY187" s="46" t="s">
        <v>253</v>
      </c>
      <c r="AZ187" s="47">
        <v>0.4</v>
      </c>
    </row>
    <row r="188" spans="1:52" ht="15">
      <c r="A188" s="27" t="s">
        <v>569</v>
      </c>
      <c r="B188" s="27" t="s">
        <v>571</v>
      </c>
      <c r="C188" s="27" t="s">
        <v>570</v>
      </c>
      <c r="D188" s="29">
        <v>142.003847927766</v>
      </c>
      <c r="F188" s="29">
        <v>85.273633000000004</v>
      </c>
      <c r="H188" s="29">
        <v>1.769941407096</v>
      </c>
      <c r="J188" s="29">
        <v>12.413244234578</v>
      </c>
      <c r="L188" s="29">
        <v>5.0129035249360001</v>
      </c>
      <c r="N188" s="29" t="s">
        <v>1198</v>
      </c>
      <c r="P188" s="29">
        <v>5.2707285210000003E-2</v>
      </c>
      <c r="R188" s="29">
        <v>7.2420573717999995E-2</v>
      </c>
      <c r="T188" s="29">
        <v>2.6742509859870003</v>
      </c>
      <c r="V188" s="29">
        <v>56.730215000000001</v>
      </c>
      <c r="X188" s="29">
        <v>1.177493592904</v>
      </c>
      <c r="Z188" s="29">
        <v>8.2581917654219996</v>
      </c>
      <c r="AB188" s="29">
        <v>3.3349475631169998</v>
      </c>
      <c r="AD188" s="29" t="s">
        <v>1198</v>
      </c>
      <c r="AF188" s="29" t="s">
        <v>1198</v>
      </c>
      <c r="AH188" s="29" t="s">
        <v>1198</v>
      </c>
      <c r="AJ188" s="29">
        <v>3.506471479E-2</v>
      </c>
      <c r="AL188" s="29">
        <v>4.8179426281999997E-2</v>
      </c>
      <c r="AN188" s="29">
        <v>1.7791060140130002</v>
      </c>
      <c r="AP188" s="29">
        <v>33.378260556515002</v>
      </c>
      <c r="AR188" s="29">
        <v>23.351954443484999</v>
      </c>
      <c r="AT188" s="29">
        <v>0</v>
      </c>
      <c r="AV188" s="29">
        <v>52.475448874999998</v>
      </c>
      <c r="AY188" s="46" t="s">
        <v>739</v>
      </c>
      <c r="AZ188" s="47">
        <v>0.1</v>
      </c>
    </row>
    <row r="189" spans="1:52" ht="15">
      <c r="A189" s="27" t="s">
        <v>572</v>
      </c>
      <c r="B189" s="27" t="s">
        <v>574</v>
      </c>
      <c r="C189" s="27" t="s">
        <v>573</v>
      </c>
      <c r="D189" s="29">
        <v>178.12936364563097</v>
      </c>
      <c r="F189" s="29">
        <v>106.96708700000001</v>
      </c>
      <c r="H189" s="29">
        <v>1.9731603826740001</v>
      </c>
      <c r="J189" s="29">
        <v>14.283160862536</v>
      </c>
      <c r="L189" s="29">
        <v>6.6728907727899998</v>
      </c>
      <c r="N189" s="29" t="s">
        <v>1198</v>
      </c>
      <c r="P189" s="29">
        <v>3.9690197510999996E-2</v>
      </c>
      <c r="R189" s="29">
        <v>7.3741678711E-2</v>
      </c>
      <c r="T189" s="29">
        <v>4.2476492012369995</v>
      </c>
      <c r="V189" s="29">
        <v>71.162276000000006</v>
      </c>
      <c r="X189" s="29">
        <v>1.3126896173260001</v>
      </c>
      <c r="Z189" s="29">
        <v>9.5021961374640007</v>
      </c>
      <c r="AB189" s="29">
        <v>4.4392916622000005</v>
      </c>
      <c r="AD189" s="29" t="s">
        <v>1198</v>
      </c>
      <c r="AF189" s="29" t="s">
        <v>1198</v>
      </c>
      <c r="AH189" s="29" t="s">
        <v>1198</v>
      </c>
      <c r="AJ189" s="29">
        <v>2.6404802489000002E-2</v>
      </c>
      <c r="AL189" s="29">
        <v>4.9058321288999999E-2</v>
      </c>
      <c r="AN189" s="29">
        <v>2.8258447987629998</v>
      </c>
      <c r="AP189" s="29">
        <v>31.423626653441001</v>
      </c>
      <c r="AR189" s="29">
        <v>39.738649346559001</v>
      </c>
      <c r="AT189" s="29">
        <v>0</v>
      </c>
      <c r="AV189" s="29">
        <v>65.82510529999999</v>
      </c>
      <c r="AY189" s="46" t="s">
        <v>256</v>
      </c>
      <c r="AZ189" s="47">
        <v>0.4</v>
      </c>
    </row>
    <row r="190" spans="1:52" ht="15">
      <c r="A190" s="27" t="s">
        <v>575</v>
      </c>
      <c r="B190" s="27" t="s">
        <v>577</v>
      </c>
      <c r="C190" s="27" t="s">
        <v>576</v>
      </c>
      <c r="D190" s="29">
        <v>124.499320168032</v>
      </c>
      <c r="F190" s="29">
        <v>74.762124</v>
      </c>
      <c r="H190" s="29">
        <v>1.251603461008</v>
      </c>
      <c r="J190" s="29">
        <v>9.0450822504140014</v>
      </c>
      <c r="L190" s="29">
        <v>5.0286657371779997</v>
      </c>
      <c r="N190" s="29" t="s">
        <v>1198</v>
      </c>
      <c r="P190" s="29">
        <v>5.1035486892E-2</v>
      </c>
      <c r="R190" s="29">
        <v>7.0679117136000003E-2</v>
      </c>
      <c r="T190" s="29">
        <v>2.5628620184860003</v>
      </c>
      <c r="V190" s="29">
        <v>49.737195999999997</v>
      </c>
      <c r="X190" s="29">
        <v>0.83265753899200001</v>
      </c>
      <c r="Z190" s="29">
        <v>6.0174457495859999</v>
      </c>
      <c r="AB190" s="29">
        <v>3.3454337316710001</v>
      </c>
      <c r="AD190" s="29" t="s">
        <v>1198</v>
      </c>
      <c r="AF190" s="29" t="s">
        <v>1198</v>
      </c>
      <c r="AH190" s="29" t="s">
        <v>1198</v>
      </c>
      <c r="AJ190" s="29">
        <v>3.3952513108000001E-2</v>
      </c>
      <c r="AL190" s="29">
        <v>4.7020882863999997E-2</v>
      </c>
      <c r="AN190" s="29">
        <v>1.7050019815140001</v>
      </c>
      <c r="AP190" s="29">
        <v>24.293596470663001</v>
      </c>
      <c r="AR190" s="29">
        <v>25.443599529337</v>
      </c>
      <c r="AT190" s="29">
        <v>0</v>
      </c>
      <c r="AV190" s="29">
        <v>46.006906299999997</v>
      </c>
      <c r="AY190" s="46" t="s">
        <v>259</v>
      </c>
      <c r="AZ190" s="47">
        <v>0.4</v>
      </c>
    </row>
    <row r="191" spans="1:52" ht="15">
      <c r="A191" s="27" t="s">
        <v>578</v>
      </c>
      <c r="B191" s="27" t="s">
        <v>580</v>
      </c>
      <c r="C191" s="27" t="s">
        <v>579</v>
      </c>
      <c r="D191" s="29">
        <v>166.99133315202502</v>
      </c>
      <c r="F191" s="29">
        <v>100.27867500000001</v>
      </c>
      <c r="H191" s="29">
        <v>1.4128689460199999</v>
      </c>
      <c r="J191" s="29">
        <v>10.263548795179</v>
      </c>
      <c r="L191" s="29">
        <v>6.6301829626599993</v>
      </c>
      <c r="N191" s="29" t="s">
        <v>1198</v>
      </c>
      <c r="P191" s="29">
        <v>8.1488157988999999E-2</v>
      </c>
      <c r="R191" s="29">
        <v>8.4490669337000002E-2</v>
      </c>
      <c r="T191" s="29">
        <v>6.4935042700770005</v>
      </c>
      <c r="V191" s="29">
        <v>66.712659000000002</v>
      </c>
      <c r="X191" s="29">
        <v>0.93994305398</v>
      </c>
      <c r="Z191" s="29">
        <v>6.8280582048209997</v>
      </c>
      <c r="AB191" s="29">
        <v>4.4108793245980005</v>
      </c>
      <c r="AD191" s="29" t="s">
        <v>1198</v>
      </c>
      <c r="AF191" s="29" t="s">
        <v>1198</v>
      </c>
      <c r="AH191" s="29" t="s">
        <v>1198</v>
      </c>
      <c r="AJ191" s="29">
        <v>5.4211842011000003E-2</v>
      </c>
      <c r="AL191" s="29">
        <v>5.6209330663000004E-2</v>
      </c>
      <c r="AN191" s="29">
        <v>4.3199507299229998</v>
      </c>
      <c r="AP191" s="29">
        <v>40.752075258670004</v>
      </c>
      <c r="AR191" s="29">
        <v>25.960583741330002</v>
      </c>
      <c r="AT191" s="29">
        <v>0</v>
      </c>
      <c r="AV191" s="29">
        <v>61.709209575000003</v>
      </c>
      <c r="AY191" s="46" t="s">
        <v>262</v>
      </c>
      <c r="AZ191" s="47">
        <v>0.4</v>
      </c>
    </row>
    <row r="192" spans="1:52" ht="15">
      <c r="A192" s="27" t="s">
        <v>581</v>
      </c>
      <c r="B192" s="27" t="s">
        <v>583</v>
      </c>
      <c r="C192" s="27" t="s">
        <v>582</v>
      </c>
      <c r="D192" s="29">
        <v>140.38610048894398</v>
      </c>
      <c r="F192" s="29">
        <v>84.302171999999999</v>
      </c>
      <c r="H192" s="29">
        <v>1.390696000216</v>
      </c>
      <c r="J192" s="29">
        <v>10.513892786868</v>
      </c>
      <c r="L192" s="29">
        <v>5.4594079799399999</v>
      </c>
      <c r="N192" s="29" t="s">
        <v>1198</v>
      </c>
      <c r="P192" s="29">
        <v>5.6050881848E-2</v>
      </c>
      <c r="R192" s="29">
        <v>7.2180372810000004E-2</v>
      </c>
      <c r="T192" s="29">
        <v>4.1491175878310003</v>
      </c>
      <c r="V192" s="29">
        <v>56.083928999999998</v>
      </c>
      <c r="X192" s="29">
        <v>0.92519199978400002</v>
      </c>
      <c r="Z192" s="29">
        <v>6.994605213132</v>
      </c>
      <c r="AB192" s="29">
        <v>3.6319947607600001</v>
      </c>
      <c r="AD192" s="29" t="s">
        <v>1198</v>
      </c>
      <c r="AF192" s="29" t="s">
        <v>1198</v>
      </c>
      <c r="AH192" s="29" t="s">
        <v>1198</v>
      </c>
      <c r="AJ192" s="29">
        <v>3.7289118152000006E-2</v>
      </c>
      <c r="AL192" s="29">
        <v>4.8019627189999997E-2</v>
      </c>
      <c r="AN192" s="29">
        <v>2.7602944121690003</v>
      </c>
      <c r="AP192" s="29">
        <v>34.304417637512998</v>
      </c>
      <c r="AR192" s="29">
        <v>21.779511362487</v>
      </c>
      <c r="AT192" s="29">
        <v>0</v>
      </c>
      <c r="AV192" s="29">
        <v>51.877634325000002</v>
      </c>
      <c r="AY192" s="46" t="s">
        <v>265</v>
      </c>
      <c r="AZ192" s="47">
        <v>0.4</v>
      </c>
    </row>
    <row r="193" spans="1:52" ht="15">
      <c r="A193" s="27" t="s">
        <v>584</v>
      </c>
      <c r="B193" s="27" t="s">
        <v>586</v>
      </c>
      <c r="C193" s="27" t="s">
        <v>585</v>
      </c>
      <c r="D193" s="29">
        <v>316.57704692219301</v>
      </c>
      <c r="F193" s="29">
        <v>190.10523499999999</v>
      </c>
      <c r="H193" s="29">
        <v>2.953912699485</v>
      </c>
      <c r="J193" s="29">
        <v>21.575958874589997</v>
      </c>
      <c r="L193" s="29">
        <v>10.674503213245</v>
      </c>
      <c r="N193" s="29" t="s">
        <v>1198</v>
      </c>
      <c r="P193" s="29">
        <v>0.31049930654999996</v>
      </c>
      <c r="R193" s="29">
        <v>8.0827605492999999E-2</v>
      </c>
      <c r="T193" s="29">
        <v>8.7148498387809994</v>
      </c>
      <c r="V193" s="29">
        <v>126.471812</v>
      </c>
      <c r="X193" s="29">
        <v>1.965157300515</v>
      </c>
      <c r="Z193" s="29">
        <v>14.35389512541</v>
      </c>
      <c r="AB193" s="29">
        <v>7.1014549355309997</v>
      </c>
      <c r="AD193" s="29" t="s">
        <v>1198</v>
      </c>
      <c r="AF193" s="29" t="s">
        <v>1198</v>
      </c>
      <c r="AH193" s="29" t="s">
        <v>1198</v>
      </c>
      <c r="AJ193" s="29">
        <v>0.20656669345000001</v>
      </c>
      <c r="AL193" s="29">
        <v>5.3772394506999999E-2</v>
      </c>
      <c r="AN193" s="29">
        <v>5.7977511612189998</v>
      </c>
      <c r="AP193" s="29">
        <v>98.671639212620008</v>
      </c>
      <c r="AR193" s="29">
        <v>27.800172787379999</v>
      </c>
      <c r="AT193" s="29">
        <v>0</v>
      </c>
      <c r="AV193" s="29">
        <v>116.98642609999999</v>
      </c>
      <c r="AY193" s="46" t="s">
        <v>268</v>
      </c>
      <c r="AZ193" s="47">
        <v>0.4</v>
      </c>
    </row>
    <row r="194" spans="1:52" ht="15">
      <c r="A194" s="27" t="s">
        <v>587</v>
      </c>
      <c r="B194" s="27" t="s">
        <v>589</v>
      </c>
      <c r="C194" s="27" t="s">
        <v>588</v>
      </c>
      <c r="D194" s="29">
        <v>127.855215075019</v>
      </c>
      <c r="F194" s="29">
        <v>76.777347000000006</v>
      </c>
      <c r="H194" s="29">
        <v>1.283539973214</v>
      </c>
      <c r="J194" s="29">
        <v>10.800265713732001</v>
      </c>
      <c r="L194" s="29">
        <v>4.4767803731040008</v>
      </c>
      <c r="N194" s="29" t="s">
        <v>1198</v>
      </c>
      <c r="P194" s="29">
        <v>5.1035486892E-2</v>
      </c>
      <c r="R194" s="29">
        <v>6.9718313503999998E-2</v>
      </c>
      <c r="T194" s="29">
        <v>5.2725540479239994</v>
      </c>
      <c r="V194" s="29">
        <v>51.077868000000002</v>
      </c>
      <c r="X194" s="29">
        <v>0.85390402678599997</v>
      </c>
      <c r="Z194" s="29">
        <v>7.1851212862679992</v>
      </c>
      <c r="AB194" s="29">
        <v>2.978279498424</v>
      </c>
      <c r="AD194" s="29" t="s">
        <v>1198</v>
      </c>
      <c r="AF194" s="29" t="s">
        <v>1198</v>
      </c>
      <c r="AH194" s="29" t="s">
        <v>1198</v>
      </c>
      <c r="AJ194" s="29">
        <v>3.3952513108000001E-2</v>
      </c>
      <c r="AL194" s="29">
        <v>4.6381686496000003E-2</v>
      </c>
      <c r="AN194" s="29">
        <v>3.5076859520760002</v>
      </c>
      <c r="AP194" s="29">
        <v>41.578810987094997</v>
      </c>
      <c r="AR194" s="29">
        <v>9.4990570129050003</v>
      </c>
      <c r="AT194" s="29">
        <v>0</v>
      </c>
      <c r="AV194" s="29">
        <v>47.247027899999999</v>
      </c>
      <c r="AY194" s="46" t="s">
        <v>271</v>
      </c>
      <c r="AZ194" s="47">
        <v>0.4</v>
      </c>
    </row>
    <row r="195" spans="1:52" ht="15">
      <c r="A195" s="27" t="s">
        <v>590</v>
      </c>
      <c r="B195" s="27" t="s">
        <v>592</v>
      </c>
      <c r="C195" s="27" t="s">
        <v>591</v>
      </c>
      <c r="D195" s="29">
        <v>197.66042093919103</v>
      </c>
      <c r="F195" s="29">
        <v>118.695531</v>
      </c>
      <c r="H195" s="29">
        <v>1.5912235246220001</v>
      </c>
      <c r="J195" s="29">
        <v>13.311540383740001</v>
      </c>
      <c r="L195" s="29">
        <v>6.3639015700230006</v>
      </c>
      <c r="N195" s="29" t="s">
        <v>1198</v>
      </c>
      <c r="P195" s="29">
        <v>0.24330610509</v>
      </c>
      <c r="R195" s="29">
        <v>7.1099468725000003E-2</v>
      </c>
      <c r="T195" s="29">
        <v>7.0572816224060002</v>
      </c>
      <c r="V195" s="29">
        <v>78.964889999999997</v>
      </c>
      <c r="X195" s="29">
        <v>1.0585974753779999</v>
      </c>
      <c r="Z195" s="29">
        <v>8.8558036162599993</v>
      </c>
      <c r="AB195" s="29">
        <v>4.2337295994809994</v>
      </c>
      <c r="AD195" s="29" t="s">
        <v>1198</v>
      </c>
      <c r="AF195" s="29" t="s">
        <v>1198</v>
      </c>
      <c r="AH195" s="29" t="s">
        <v>1198</v>
      </c>
      <c r="AJ195" s="29">
        <v>0.16186489491</v>
      </c>
      <c r="AL195" s="29">
        <v>4.7300531275000002E-2</v>
      </c>
      <c r="AN195" s="29">
        <v>4.6950163775939995</v>
      </c>
      <c r="AP195" s="29">
        <v>71.166201675087009</v>
      </c>
      <c r="AR195" s="29">
        <v>7.7986883249129999</v>
      </c>
      <c r="AT195" s="29">
        <v>0</v>
      </c>
      <c r="AV195" s="29">
        <v>73.042523250000002</v>
      </c>
      <c r="AY195" s="46" t="s">
        <v>274</v>
      </c>
      <c r="AZ195" s="47">
        <v>0.4</v>
      </c>
    </row>
    <row r="196" spans="1:52" ht="15">
      <c r="A196" s="27" t="s">
        <v>593</v>
      </c>
      <c r="B196" s="27" t="s">
        <v>595</v>
      </c>
      <c r="C196" s="27" t="s">
        <v>594</v>
      </c>
      <c r="D196" s="29">
        <v>105.62078738112301</v>
      </c>
      <c r="F196" s="29">
        <v>63.425522999999998</v>
      </c>
      <c r="H196" s="29">
        <v>1.2789377238189998</v>
      </c>
      <c r="J196" s="29">
        <v>8.4977910873949991</v>
      </c>
      <c r="L196" s="29">
        <v>3.834971159972</v>
      </c>
      <c r="N196" s="29" t="s">
        <v>1198</v>
      </c>
      <c r="P196" s="29">
        <v>0.102864837784</v>
      </c>
      <c r="R196" s="29">
        <v>6.9117811235000007E-2</v>
      </c>
      <c r="T196" s="29">
        <v>4.284314068314</v>
      </c>
      <c r="V196" s="29">
        <v>42.195264999999999</v>
      </c>
      <c r="X196" s="29">
        <v>0.85084227618100006</v>
      </c>
      <c r="Z196" s="29">
        <v>5.6533479126049997</v>
      </c>
      <c r="AB196" s="29">
        <v>2.5513013886970004</v>
      </c>
      <c r="AD196" s="29" t="s">
        <v>1198</v>
      </c>
      <c r="AF196" s="29" t="s">
        <v>1198</v>
      </c>
      <c r="AH196" s="29" t="s">
        <v>1198</v>
      </c>
      <c r="AJ196" s="29">
        <v>6.8433162216000001E-2</v>
      </c>
      <c r="AL196" s="29">
        <v>4.5982188765000001E-2</v>
      </c>
      <c r="AN196" s="29">
        <v>2.8502369316860001</v>
      </c>
      <c r="AP196" s="29">
        <v>27.234228557424</v>
      </c>
      <c r="AR196" s="29">
        <v>14.961036442576001</v>
      </c>
      <c r="AT196" s="29">
        <v>0</v>
      </c>
      <c r="AV196" s="29">
        <v>39.030620124999999</v>
      </c>
      <c r="AY196" s="46" t="s">
        <v>742</v>
      </c>
      <c r="AZ196" s="47">
        <v>0.1</v>
      </c>
    </row>
    <row r="197" spans="1:52" ht="15">
      <c r="A197" s="27" t="s">
        <v>596</v>
      </c>
      <c r="B197" s="27" t="s">
        <v>598</v>
      </c>
      <c r="C197" s="27" t="s">
        <v>597</v>
      </c>
      <c r="D197" s="29">
        <v>108.15582941381099</v>
      </c>
      <c r="F197" s="29">
        <v>64.947821000000005</v>
      </c>
      <c r="H197" s="29">
        <v>0.87080815777000009</v>
      </c>
      <c r="J197" s="29">
        <v>8.2711699378670005</v>
      </c>
      <c r="L197" s="29">
        <v>4.2151522626659998</v>
      </c>
      <c r="N197" s="29" t="s">
        <v>1198</v>
      </c>
      <c r="P197" s="29">
        <v>5.4379083529000005E-2</v>
      </c>
      <c r="R197" s="29">
        <v>6.9117811235000007E-2</v>
      </c>
      <c r="T197" s="29">
        <v>4.0775082926790001</v>
      </c>
      <c r="V197" s="29">
        <v>43.208008</v>
      </c>
      <c r="X197" s="29">
        <v>0.57932484222999991</v>
      </c>
      <c r="Z197" s="29">
        <v>5.5025830621330005</v>
      </c>
      <c r="AB197" s="29">
        <v>2.804225474641</v>
      </c>
      <c r="AD197" s="29" t="s">
        <v>1198</v>
      </c>
      <c r="AF197" s="29" t="s">
        <v>1198</v>
      </c>
      <c r="AH197" s="29" t="s">
        <v>1198</v>
      </c>
      <c r="AJ197" s="29">
        <v>3.6176916470999999E-2</v>
      </c>
      <c r="AL197" s="29">
        <v>4.5982188765000001E-2</v>
      </c>
      <c r="AN197" s="29">
        <v>2.7126547073209997</v>
      </c>
      <c r="AP197" s="29">
        <v>14.331379694525999</v>
      </c>
      <c r="AR197" s="29">
        <v>28.876628305473997</v>
      </c>
      <c r="AT197" s="29">
        <v>0</v>
      </c>
      <c r="AV197" s="29">
        <v>39.967407399999999</v>
      </c>
      <c r="AY197" s="46" t="s">
        <v>277</v>
      </c>
      <c r="AZ197" s="47">
        <v>0.4</v>
      </c>
    </row>
    <row r="198" spans="1:52" ht="15">
      <c r="A198" s="27" t="s">
        <v>599</v>
      </c>
      <c r="B198" s="27" t="s">
        <v>601</v>
      </c>
      <c r="C198" s="27" t="s">
        <v>600</v>
      </c>
      <c r="D198" s="29">
        <v>187.77121249442101</v>
      </c>
      <c r="F198" s="29">
        <v>112.75703900000001</v>
      </c>
      <c r="H198" s="29">
        <v>1.4273128271119999</v>
      </c>
      <c r="J198" s="29">
        <v>12.598171310520001</v>
      </c>
      <c r="L198" s="29">
        <v>6.9317181181179999</v>
      </c>
      <c r="N198" s="29" t="s">
        <v>1198</v>
      </c>
      <c r="P198" s="29">
        <v>8.4473855274000004E-2</v>
      </c>
      <c r="R198" s="29">
        <v>7.2420573717999995E-2</v>
      </c>
      <c r="T198" s="29">
        <v>8.9001504271349994</v>
      </c>
      <c r="V198" s="29">
        <v>75.014173</v>
      </c>
      <c r="X198" s="29">
        <v>0.94955217288799998</v>
      </c>
      <c r="Z198" s="29">
        <v>8.3812186894800007</v>
      </c>
      <c r="AB198" s="29">
        <v>4.6114824135840005</v>
      </c>
      <c r="AD198" s="29" t="s">
        <v>1198</v>
      </c>
      <c r="AF198" s="29" t="s">
        <v>1198</v>
      </c>
      <c r="AH198" s="29" t="s">
        <v>1198</v>
      </c>
      <c r="AJ198" s="29">
        <v>5.6198144726000002E-2</v>
      </c>
      <c r="AL198" s="29">
        <v>4.8179426281999997E-2</v>
      </c>
      <c r="AN198" s="29">
        <v>5.9210265728650002</v>
      </c>
      <c r="AP198" s="29">
        <v>40.414571892773004</v>
      </c>
      <c r="AR198" s="29">
        <v>34.599601107226995</v>
      </c>
      <c r="AT198" s="29">
        <v>0</v>
      </c>
      <c r="AV198" s="29">
        <v>69.388110025000003</v>
      </c>
      <c r="AY198" s="46" t="s">
        <v>280</v>
      </c>
      <c r="AZ198" s="47">
        <v>0.4</v>
      </c>
    </row>
    <row r="199" spans="1:52" ht="15">
      <c r="A199" s="27" t="s">
        <v>602</v>
      </c>
      <c r="B199" s="27" t="s">
        <v>2</v>
      </c>
      <c r="C199" s="27" t="s">
        <v>1</v>
      </c>
      <c r="D199" s="29">
        <v>783.30523687469599</v>
      </c>
      <c r="F199" s="29">
        <v>470.37657200000001</v>
      </c>
      <c r="H199" s="29">
        <v>4.9871539347380001</v>
      </c>
      <c r="J199" s="29">
        <v>47.732388727835996</v>
      </c>
      <c r="L199" s="29">
        <v>27.404463901335998</v>
      </c>
      <c r="N199" s="29" t="s">
        <v>1198</v>
      </c>
      <c r="P199" s="29">
        <v>0.65085438494199999</v>
      </c>
      <c r="R199" s="29">
        <v>9.4278856331999991E-2</v>
      </c>
      <c r="T199" s="29">
        <v>23.193121695250998</v>
      </c>
      <c r="V199" s="29">
        <v>312.92866299999997</v>
      </c>
      <c r="X199" s="29">
        <v>3.317817065262</v>
      </c>
      <c r="Z199" s="29">
        <v>31.755052272163997</v>
      </c>
      <c r="AB199" s="29">
        <v>18.231440052989999</v>
      </c>
      <c r="AD199" s="29" t="s">
        <v>1198</v>
      </c>
      <c r="AF199" s="29" t="s">
        <v>1198</v>
      </c>
      <c r="AH199" s="29" t="s">
        <v>1198</v>
      </c>
      <c r="AJ199" s="29">
        <v>0.43299561505800005</v>
      </c>
      <c r="AL199" s="29">
        <v>6.2721143667999996E-2</v>
      </c>
      <c r="AN199" s="29">
        <v>15.429749304749</v>
      </c>
      <c r="AP199" s="29">
        <v>191.637679942284</v>
      </c>
      <c r="AR199" s="29">
        <v>121.29098305771599</v>
      </c>
      <c r="AT199" s="29">
        <v>0</v>
      </c>
      <c r="AV199" s="29">
        <v>289.45901327499996</v>
      </c>
      <c r="AY199" s="46" t="s">
        <v>283</v>
      </c>
      <c r="AZ199" s="47">
        <v>0.4</v>
      </c>
    </row>
    <row r="200" spans="1:52" ht="15">
      <c r="A200" s="27" t="s">
        <v>603</v>
      </c>
      <c r="B200" s="27" t="s">
        <v>6</v>
      </c>
      <c r="C200" s="27" t="s">
        <v>5</v>
      </c>
      <c r="D200" s="29">
        <v>176.823756571351</v>
      </c>
      <c r="F200" s="29">
        <v>106.18306699999999</v>
      </c>
      <c r="H200" s="29">
        <v>1.7692946661519999</v>
      </c>
      <c r="J200" s="29">
        <v>14.322509374256001</v>
      </c>
      <c r="L200" s="29">
        <v>6.6510974819320001</v>
      </c>
      <c r="N200" s="29" t="s">
        <v>1198</v>
      </c>
      <c r="P200" s="29">
        <v>6.4768973797999993E-2</v>
      </c>
      <c r="R200" s="29">
        <v>7.6503989150999999E-2</v>
      </c>
      <c r="T200" s="29">
        <v>0.88210240445699994</v>
      </c>
      <c r="V200" s="29">
        <v>70.640688999999995</v>
      </c>
      <c r="X200" s="29">
        <v>1.1770633338480001</v>
      </c>
      <c r="Z200" s="29">
        <v>9.5283736257440008</v>
      </c>
      <c r="AB200" s="29">
        <v>4.4247931820529995</v>
      </c>
      <c r="AD200" s="29" t="s">
        <v>1198</v>
      </c>
      <c r="AF200" s="29" t="s">
        <v>1198</v>
      </c>
      <c r="AH200" s="29" t="s">
        <v>1198</v>
      </c>
      <c r="AJ200" s="29">
        <v>4.3089026202000003E-2</v>
      </c>
      <c r="AL200" s="29">
        <v>5.0896010849000001E-2</v>
      </c>
      <c r="AN200" s="29">
        <v>0.586838595543</v>
      </c>
      <c r="AP200" s="29">
        <v>55.281022891089997</v>
      </c>
      <c r="AR200" s="29">
        <v>15.35966610891</v>
      </c>
      <c r="AT200" s="29">
        <v>0</v>
      </c>
      <c r="AV200" s="29">
        <v>65.342637324999998</v>
      </c>
      <c r="AY200" s="46" t="s">
        <v>295</v>
      </c>
      <c r="AZ200" s="47">
        <v>0.4</v>
      </c>
    </row>
    <row r="201" spans="1:52" ht="15">
      <c r="A201" s="27" t="s">
        <v>604</v>
      </c>
      <c r="B201" s="27" t="s">
        <v>8</v>
      </c>
      <c r="C201" s="27" t="s">
        <v>7</v>
      </c>
      <c r="D201" s="29">
        <v>150.61289931110201</v>
      </c>
      <c r="F201" s="29">
        <v>90.443387999999999</v>
      </c>
      <c r="H201" s="29">
        <v>1.6610114963889999</v>
      </c>
      <c r="J201" s="29">
        <v>11.289440267094999</v>
      </c>
      <c r="L201" s="29">
        <v>5.5737150740130001</v>
      </c>
      <c r="N201" s="29" t="s">
        <v>1198</v>
      </c>
      <c r="P201" s="29">
        <v>8.4473855274000004E-2</v>
      </c>
      <c r="R201" s="29">
        <v>7.3861779165000002E-2</v>
      </c>
      <c r="T201" s="29">
        <v>5.7667217776599999</v>
      </c>
      <c r="V201" s="29">
        <v>60.169511</v>
      </c>
      <c r="X201" s="29">
        <v>1.1050255036109999</v>
      </c>
      <c r="Z201" s="29">
        <v>7.5105557329050008</v>
      </c>
      <c r="AB201" s="29">
        <v>3.7080401430280001</v>
      </c>
      <c r="AD201" s="29" t="s">
        <v>1198</v>
      </c>
      <c r="AF201" s="29" t="s">
        <v>1198</v>
      </c>
      <c r="AH201" s="29" t="s">
        <v>1198</v>
      </c>
      <c r="AJ201" s="29">
        <v>5.6198144726000002E-2</v>
      </c>
      <c r="AL201" s="29">
        <v>4.9138220835000003E-2</v>
      </c>
      <c r="AN201" s="29">
        <v>3.8364422223399997</v>
      </c>
      <c r="AP201" s="29">
        <v>45.567967438133003</v>
      </c>
      <c r="AR201" s="29">
        <v>14.601543561867</v>
      </c>
      <c r="AT201" s="29">
        <v>0</v>
      </c>
      <c r="AV201" s="29">
        <v>55.656797675</v>
      </c>
      <c r="AY201" s="46" t="s">
        <v>286</v>
      </c>
      <c r="AZ201" s="47">
        <v>0.4</v>
      </c>
    </row>
    <row r="202" spans="1:52" ht="15">
      <c r="A202" s="27" t="s">
        <v>605</v>
      </c>
      <c r="B202" s="27" t="s">
        <v>10</v>
      </c>
      <c r="C202" s="27" t="s">
        <v>9</v>
      </c>
      <c r="D202" s="29">
        <v>222.52132433290899</v>
      </c>
      <c r="F202" s="29">
        <v>133.62456</v>
      </c>
      <c r="H202" s="29">
        <v>1.513946088547</v>
      </c>
      <c r="J202" s="29">
        <v>14.994918187664</v>
      </c>
      <c r="L202" s="29">
        <v>8.0083063792629989</v>
      </c>
      <c r="N202" s="29" t="s">
        <v>1198</v>
      </c>
      <c r="P202" s="29">
        <v>4.6855390592999993E-2</v>
      </c>
      <c r="R202" s="29">
        <v>7.5363034839000004E-2</v>
      </c>
      <c r="T202" s="29">
        <v>8.4927018306599997</v>
      </c>
      <c r="V202" s="29">
        <v>88.896764000000005</v>
      </c>
      <c r="X202" s="29">
        <v>1.0071869114530001</v>
      </c>
      <c r="Z202" s="29">
        <v>9.9757088123360003</v>
      </c>
      <c r="AB202" s="29">
        <v>5.3277071284869999</v>
      </c>
      <c r="AD202" s="29" t="s">
        <v>1198</v>
      </c>
      <c r="AF202" s="29" t="s">
        <v>1198</v>
      </c>
      <c r="AH202" s="29" t="s">
        <v>1198</v>
      </c>
      <c r="AJ202" s="29">
        <v>3.1171609406999999E-2</v>
      </c>
      <c r="AL202" s="29">
        <v>5.0136965160999997E-2</v>
      </c>
      <c r="AN202" s="29">
        <v>5.6499621693399993</v>
      </c>
      <c r="AP202" s="29">
        <v>45.940266721223999</v>
      </c>
      <c r="AR202" s="29">
        <v>42.956497278775998</v>
      </c>
      <c r="AT202" s="29">
        <v>0</v>
      </c>
      <c r="AV202" s="29">
        <v>82.229506700000002</v>
      </c>
      <c r="AY202" s="46" t="s">
        <v>289</v>
      </c>
      <c r="AZ202" s="47">
        <v>0.4</v>
      </c>
    </row>
    <row r="203" spans="1:52" ht="15">
      <c r="A203" s="27" t="s">
        <v>606</v>
      </c>
      <c r="B203" s="27" t="s">
        <v>12</v>
      </c>
      <c r="C203" s="27" t="s">
        <v>11</v>
      </c>
      <c r="D203" s="29">
        <v>66.067561752911004</v>
      </c>
      <c r="F203" s="29">
        <v>39.673721</v>
      </c>
      <c r="H203" s="29">
        <v>1.4062231874019999</v>
      </c>
      <c r="J203" s="29">
        <v>6.6507355808410002</v>
      </c>
      <c r="L203" s="29">
        <v>3.8772511397290002</v>
      </c>
      <c r="N203" s="29" t="s">
        <v>1198</v>
      </c>
      <c r="P203" s="29">
        <v>0.10537253526200001</v>
      </c>
      <c r="R203" s="29">
        <v>7.1339669632000002E-2</v>
      </c>
      <c r="T203" s="29">
        <v>3.1524909935229997</v>
      </c>
      <c r="V203" s="29">
        <v>26.393840999999998</v>
      </c>
      <c r="X203" s="29">
        <v>0.93552181259800005</v>
      </c>
      <c r="Z203" s="29">
        <v>4.4245524191590002</v>
      </c>
      <c r="AB203" s="29">
        <v>2.5794291024580001</v>
      </c>
      <c r="AD203" s="29" t="s">
        <v>1198</v>
      </c>
      <c r="AF203" s="29" t="s">
        <v>1198</v>
      </c>
      <c r="AH203" s="29" t="s">
        <v>1198</v>
      </c>
      <c r="AJ203" s="29">
        <v>7.0101464737999997E-2</v>
      </c>
      <c r="AL203" s="29">
        <v>4.7460330368E-2</v>
      </c>
      <c r="AN203" s="29">
        <v>2.0972660064770001</v>
      </c>
      <c r="AP203" s="29">
        <v>51.433205799760998</v>
      </c>
      <c r="AR203" s="29">
        <v>-25.039364799761</v>
      </c>
      <c r="AT203" s="29">
        <v>0.48683300000000002</v>
      </c>
      <c r="AV203" s="29">
        <v>24.414302925000001</v>
      </c>
      <c r="AY203" s="46" t="s">
        <v>292</v>
      </c>
      <c r="AZ203" s="47">
        <v>0.4</v>
      </c>
    </row>
    <row r="204" spans="1:52" ht="15">
      <c r="A204" s="27" t="s">
        <v>607</v>
      </c>
      <c r="B204" s="27" t="s">
        <v>14</v>
      </c>
      <c r="C204" s="27" t="s">
        <v>13</v>
      </c>
      <c r="D204" s="29">
        <v>163.48202259753199</v>
      </c>
      <c r="F204" s="29">
        <v>98.171325999999993</v>
      </c>
      <c r="H204" s="29">
        <v>1.636097858227</v>
      </c>
      <c r="J204" s="29">
        <v>14.362858923259999</v>
      </c>
      <c r="L204" s="29">
        <v>6.5331364515859995</v>
      </c>
      <c r="N204" s="29" t="s">
        <v>1198</v>
      </c>
      <c r="P204" s="29">
        <v>7.2591116361999997E-2</v>
      </c>
      <c r="R204" s="29">
        <v>7.3081126214000008E-2</v>
      </c>
      <c r="T204" s="29">
        <v>4.085759794366</v>
      </c>
      <c r="V204" s="29">
        <v>65.310697000000005</v>
      </c>
      <c r="X204" s="29">
        <v>1.0884511417729998</v>
      </c>
      <c r="Z204" s="29">
        <v>9.55521707674</v>
      </c>
      <c r="AB204" s="29">
        <v>4.3463169359529994</v>
      </c>
      <c r="AD204" s="29" t="s">
        <v>1198</v>
      </c>
      <c r="AF204" s="29" t="s">
        <v>1198</v>
      </c>
      <c r="AH204" s="29" t="s">
        <v>1198</v>
      </c>
      <c r="AJ204" s="29">
        <v>4.8292883638000002E-2</v>
      </c>
      <c r="AL204" s="29">
        <v>4.8618873785999994E-2</v>
      </c>
      <c r="AN204" s="29">
        <v>2.7181442056339997</v>
      </c>
      <c r="AP204" s="29">
        <v>33.408538337814001</v>
      </c>
      <c r="AR204" s="29">
        <v>31.902158662186</v>
      </c>
      <c r="AT204" s="29">
        <v>0</v>
      </c>
      <c r="AV204" s="29">
        <v>60.412394724999999</v>
      </c>
      <c r="AY204" s="46" t="s">
        <v>862</v>
      </c>
      <c r="AZ204" s="47">
        <v>0.49</v>
      </c>
    </row>
    <row r="205" spans="1:52" ht="15">
      <c r="A205" s="27" t="s">
        <v>608</v>
      </c>
      <c r="B205" s="27" t="s">
        <v>4</v>
      </c>
      <c r="C205" s="27" t="s">
        <v>3</v>
      </c>
      <c r="D205" s="29">
        <v>174.22442712712402</v>
      </c>
      <c r="F205" s="29">
        <v>104.622164</v>
      </c>
      <c r="H205" s="29">
        <v>1.4039430802839998</v>
      </c>
      <c r="J205" s="29">
        <v>13.314171184182999</v>
      </c>
      <c r="L205" s="29">
        <v>5.8352135622650003</v>
      </c>
      <c r="N205" s="29" t="s">
        <v>1198</v>
      </c>
      <c r="P205" s="29">
        <v>0.102864837784</v>
      </c>
      <c r="R205" s="29">
        <v>7.4101980072999993E-2</v>
      </c>
      <c r="T205" s="29">
        <v>6.7869577192010002</v>
      </c>
      <c r="V205" s="29">
        <v>69.602262999999994</v>
      </c>
      <c r="X205" s="29">
        <v>0.93400491971599997</v>
      </c>
      <c r="Z205" s="29">
        <v>8.8575538158170009</v>
      </c>
      <c r="AB205" s="29">
        <v>3.8820079327159998</v>
      </c>
      <c r="AD205" s="29" t="s">
        <v>1198</v>
      </c>
      <c r="AF205" s="29" t="s">
        <v>1198</v>
      </c>
      <c r="AH205" s="29" t="s">
        <v>1198</v>
      </c>
      <c r="AJ205" s="29">
        <v>6.8433162216000001E-2</v>
      </c>
      <c r="AL205" s="29">
        <v>4.9298019927000003E-2</v>
      </c>
      <c r="AN205" s="29">
        <v>4.5151772807989996</v>
      </c>
      <c r="AP205" s="29">
        <v>35.049495018864995</v>
      </c>
      <c r="AR205" s="29">
        <v>34.552767981135005</v>
      </c>
      <c r="AT205" s="29">
        <v>0</v>
      </c>
      <c r="AV205" s="29">
        <v>64.382093275000003</v>
      </c>
      <c r="AY205" s="46" t="s">
        <v>865</v>
      </c>
      <c r="AZ205" s="47">
        <v>0.09</v>
      </c>
    </row>
    <row r="206" spans="1:52" ht="15">
      <c r="A206" s="27" t="s">
        <v>609</v>
      </c>
      <c r="B206" s="27" t="s">
        <v>611</v>
      </c>
      <c r="C206" s="27" t="s">
        <v>610</v>
      </c>
      <c r="D206" s="29">
        <v>304.51542999042999</v>
      </c>
      <c r="F206" s="29">
        <v>182.86220700000001</v>
      </c>
      <c r="H206" s="29">
        <v>2.446724879539</v>
      </c>
      <c r="J206" s="29">
        <v>17.914904310421001</v>
      </c>
      <c r="L206" s="29">
        <v>13.083718660722001</v>
      </c>
      <c r="N206" s="29" t="s">
        <v>1198</v>
      </c>
      <c r="P206" s="29">
        <v>7.1934166878999992E-2</v>
      </c>
      <c r="R206" s="29">
        <v>7.9206249364999995E-2</v>
      </c>
      <c r="T206" s="29">
        <v>7.5725624114389998</v>
      </c>
      <c r="V206" s="29">
        <v>121.653223</v>
      </c>
      <c r="X206" s="29">
        <v>1.6277391204609999</v>
      </c>
      <c r="Z206" s="29">
        <v>11.918295689579001</v>
      </c>
      <c r="AB206" s="29">
        <v>8.7042400570919991</v>
      </c>
      <c r="AD206" s="29" t="s">
        <v>1198</v>
      </c>
      <c r="AF206" s="29" t="s">
        <v>1198</v>
      </c>
      <c r="AH206" s="29" t="s">
        <v>1198</v>
      </c>
      <c r="AJ206" s="29">
        <v>4.7855833121000002E-2</v>
      </c>
      <c r="AL206" s="29">
        <v>5.2693750634999995E-2</v>
      </c>
      <c r="AN206" s="29">
        <v>5.0378185885610005</v>
      </c>
      <c r="AP206" s="29">
        <v>67.206292322787007</v>
      </c>
      <c r="AR206" s="29">
        <v>54.446930677212997</v>
      </c>
      <c r="AT206" s="29">
        <v>0</v>
      </c>
      <c r="AV206" s="29">
        <v>112.529231275</v>
      </c>
      <c r="AY206" s="46" t="s">
        <v>325</v>
      </c>
      <c r="AZ206" s="47">
        <v>0.4</v>
      </c>
    </row>
    <row r="207" spans="1:52" ht="15">
      <c r="A207" s="27" t="s">
        <v>612</v>
      </c>
      <c r="B207" s="27" t="s">
        <v>614</v>
      </c>
      <c r="C207" s="27" t="s">
        <v>613</v>
      </c>
      <c r="D207" s="29">
        <v>92.341371196045003</v>
      </c>
      <c r="F207" s="29">
        <v>55.451203</v>
      </c>
      <c r="H207" s="29">
        <v>1.2094445986659998</v>
      </c>
      <c r="J207" s="29">
        <v>7.5991298328529995</v>
      </c>
      <c r="L207" s="29">
        <v>4.5511827368390003</v>
      </c>
      <c r="N207" s="29" t="s">
        <v>1198</v>
      </c>
      <c r="P207" s="29">
        <v>6.2697240968000001E-2</v>
      </c>
      <c r="R207" s="29">
        <v>8.2088660258999996E-2</v>
      </c>
      <c r="T207" s="29">
        <v>0.94524341660200006</v>
      </c>
      <c r="V207" s="29">
        <v>36.890168000000003</v>
      </c>
      <c r="X207" s="29">
        <v>0.80461040133400008</v>
      </c>
      <c r="Z207" s="29">
        <v>5.0554931671470005</v>
      </c>
      <c r="AB207" s="29">
        <v>3.0277773553839999</v>
      </c>
      <c r="AD207" s="29" t="s">
        <v>1198</v>
      </c>
      <c r="AF207" s="29" t="s">
        <v>1198</v>
      </c>
      <c r="AH207" s="29" t="s">
        <v>1198</v>
      </c>
      <c r="AJ207" s="29">
        <v>4.1710759032E-2</v>
      </c>
      <c r="AL207" s="29">
        <v>5.4611339741000006E-2</v>
      </c>
      <c r="AN207" s="29">
        <v>0.62884458339799998</v>
      </c>
      <c r="AP207" s="29">
        <v>27.689842372274999</v>
      </c>
      <c r="AR207" s="29">
        <v>9.2003256277250003</v>
      </c>
      <c r="AT207" s="29">
        <v>0</v>
      </c>
      <c r="AV207" s="29">
        <v>34.123405399999996</v>
      </c>
      <c r="AY207" s="46" t="s">
        <v>328</v>
      </c>
      <c r="AZ207" s="47">
        <v>0.4</v>
      </c>
    </row>
    <row r="208" spans="1:52" ht="15">
      <c r="A208" s="27" t="s">
        <v>615</v>
      </c>
      <c r="B208" s="27" t="s">
        <v>617</v>
      </c>
      <c r="C208" s="27" t="s">
        <v>616</v>
      </c>
      <c r="D208" s="29">
        <v>180.793927689398</v>
      </c>
      <c r="F208" s="29">
        <v>108.56716400000001</v>
      </c>
      <c r="H208" s="29">
        <v>2.3342760255320001</v>
      </c>
      <c r="J208" s="29">
        <v>14.703771267758</v>
      </c>
      <c r="L208" s="29">
        <v>9.0540781228059988</v>
      </c>
      <c r="N208" s="29" t="s">
        <v>1198</v>
      </c>
      <c r="P208" s="29">
        <v>7.8621960655999995E-2</v>
      </c>
      <c r="R208" s="29">
        <v>8.3109514117000002E-2</v>
      </c>
      <c r="T208" s="29">
        <v>1.1779746767239998</v>
      </c>
      <c r="V208" s="29">
        <v>72.226764000000003</v>
      </c>
      <c r="X208" s="29">
        <v>1.5529299744680001</v>
      </c>
      <c r="Z208" s="29">
        <v>9.7820167322419991</v>
      </c>
      <c r="AB208" s="29">
        <v>6.0234304573640003</v>
      </c>
      <c r="AD208" s="29" t="s">
        <v>1198</v>
      </c>
      <c r="AF208" s="29" t="s">
        <v>1198</v>
      </c>
      <c r="AH208" s="29" t="s">
        <v>1198</v>
      </c>
      <c r="AJ208" s="29">
        <v>5.2305039344E-2</v>
      </c>
      <c r="AL208" s="29">
        <v>5.5290485883E-2</v>
      </c>
      <c r="AN208" s="29">
        <v>0.78367432327599995</v>
      </c>
      <c r="AP208" s="29">
        <v>51.771573786723003</v>
      </c>
      <c r="AR208" s="29">
        <v>20.455190213277</v>
      </c>
      <c r="AT208" s="29">
        <v>0</v>
      </c>
      <c r="AV208" s="29">
        <v>66.809756700000008</v>
      </c>
      <c r="AY208" s="46" t="s">
        <v>331</v>
      </c>
      <c r="AZ208" s="47">
        <v>0.4</v>
      </c>
    </row>
    <row r="209" spans="1:52" ht="15">
      <c r="A209" s="27" t="s">
        <v>618</v>
      </c>
      <c r="B209" s="27" t="s">
        <v>620</v>
      </c>
      <c r="C209" s="27" t="s">
        <v>619</v>
      </c>
      <c r="D209" s="29">
        <v>346.44949106614797</v>
      </c>
      <c r="F209" s="29">
        <v>208.04370599999999</v>
      </c>
      <c r="H209" s="29">
        <v>4.0183828392110001</v>
      </c>
      <c r="J209" s="29">
        <v>25.296380894641</v>
      </c>
      <c r="L209" s="29">
        <v>13.824796916688001</v>
      </c>
      <c r="N209" s="29" t="s">
        <v>1198</v>
      </c>
      <c r="P209" s="29">
        <v>0.525460503508</v>
      </c>
      <c r="R209" s="29">
        <v>8.7433130459000002E-2</v>
      </c>
      <c r="T209" s="29">
        <v>6.3188049487899995</v>
      </c>
      <c r="V209" s="29">
        <v>138.40578500000001</v>
      </c>
      <c r="X209" s="29">
        <v>2.6733201607889998</v>
      </c>
      <c r="Z209" s="29">
        <v>16.828990105359001</v>
      </c>
      <c r="AB209" s="29">
        <v>9.1972591450349999</v>
      </c>
      <c r="AD209" s="29" t="s">
        <v>1198</v>
      </c>
      <c r="AF209" s="29" t="s">
        <v>1198</v>
      </c>
      <c r="AH209" s="29" t="s">
        <v>1198</v>
      </c>
      <c r="AJ209" s="29">
        <v>0.34957449649200001</v>
      </c>
      <c r="AL209" s="29">
        <v>5.8166869540999998E-2</v>
      </c>
      <c r="AN209" s="29">
        <v>4.2037280512100006</v>
      </c>
      <c r="AP209" s="29">
        <v>170.04978044590101</v>
      </c>
      <c r="AR209" s="29">
        <v>-31.643995445900998</v>
      </c>
      <c r="AT209" s="29">
        <v>0.186087</v>
      </c>
      <c r="AV209" s="29">
        <v>128.02535112499999</v>
      </c>
      <c r="AY209" s="46" t="s">
        <v>334</v>
      </c>
      <c r="AZ209" s="47">
        <v>0.4</v>
      </c>
    </row>
    <row r="210" spans="1:52" ht="15">
      <c r="A210" s="27" t="s">
        <v>621</v>
      </c>
      <c r="B210" s="27" t="s">
        <v>623</v>
      </c>
      <c r="C210" s="27" t="s">
        <v>622</v>
      </c>
      <c r="D210" s="29">
        <v>157.73762575979902</v>
      </c>
      <c r="F210" s="29">
        <v>94.721801999999997</v>
      </c>
      <c r="H210" s="29">
        <v>1.6821071411220001</v>
      </c>
      <c r="J210" s="29">
        <v>10.674352998337001</v>
      </c>
      <c r="L210" s="29">
        <v>6.4585215228950004</v>
      </c>
      <c r="N210" s="29" t="s">
        <v>1198</v>
      </c>
      <c r="P210" s="29">
        <v>6.3455074831999997E-2</v>
      </c>
      <c r="R210" s="29">
        <v>7.6984390966999994E-2</v>
      </c>
      <c r="T210" s="29">
        <v>5.433401583357</v>
      </c>
      <c r="V210" s="29">
        <v>63.015822999999997</v>
      </c>
      <c r="X210" s="29">
        <v>1.1190598588779999</v>
      </c>
      <c r="Z210" s="29">
        <v>7.1013550016630003</v>
      </c>
      <c r="AB210" s="29">
        <v>4.2966776653450003</v>
      </c>
      <c r="AD210" s="29" t="s">
        <v>1198</v>
      </c>
      <c r="AF210" s="29" t="s">
        <v>1198</v>
      </c>
      <c r="AH210" s="29" t="s">
        <v>1198</v>
      </c>
      <c r="AJ210" s="29">
        <v>4.2214925168000003E-2</v>
      </c>
      <c r="AL210" s="29">
        <v>5.1215609033000001E-2</v>
      </c>
      <c r="AN210" s="29">
        <v>3.614693416643</v>
      </c>
      <c r="AP210" s="29">
        <v>56.355549843941006</v>
      </c>
      <c r="AR210" s="29">
        <v>6.6602731560589996</v>
      </c>
      <c r="AT210" s="29">
        <v>0</v>
      </c>
      <c r="AV210" s="29">
        <v>58.289636274999999</v>
      </c>
      <c r="AY210" s="46" t="s">
        <v>853</v>
      </c>
      <c r="AZ210" s="47">
        <v>0.4</v>
      </c>
    </row>
    <row r="211" spans="1:52" ht="15">
      <c r="A211" s="27" t="s">
        <v>628</v>
      </c>
      <c r="B211" s="27" t="s">
        <v>630</v>
      </c>
      <c r="C211" s="27" t="s">
        <v>629</v>
      </c>
      <c r="D211" s="29">
        <v>200.05427759916898</v>
      </c>
      <c r="F211" s="29">
        <v>120.133048</v>
      </c>
      <c r="H211" s="29">
        <v>1.4817843879899999</v>
      </c>
      <c r="J211" s="29">
        <v>10.869869331302001</v>
      </c>
      <c r="L211" s="29">
        <v>5.7409415832390005</v>
      </c>
      <c r="N211" s="29" t="s">
        <v>1198</v>
      </c>
      <c r="P211" s="29">
        <v>1.2240836429949999</v>
      </c>
      <c r="R211" s="29">
        <v>8.0707505038999997E-2</v>
      </c>
      <c r="T211" s="29">
        <v>2.2069203031830003</v>
      </c>
      <c r="V211" s="29">
        <v>79.921229999999994</v>
      </c>
      <c r="X211" s="29">
        <v>0.98579061201000007</v>
      </c>
      <c r="Z211" s="29">
        <v>7.231426668698</v>
      </c>
      <c r="AB211" s="29">
        <v>3.819291364333</v>
      </c>
      <c r="AD211" s="29" t="s">
        <v>1198</v>
      </c>
      <c r="AF211" s="29" t="s">
        <v>1198</v>
      </c>
      <c r="AH211" s="29" t="s">
        <v>1198</v>
      </c>
      <c r="AJ211" s="29">
        <v>0.814349357005</v>
      </c>
      <c r="AL211" s="29">
        <v>5.3692494960999995E-2</v>
      </c>
      <c r="AN211" s="29">
        <v>1.468203696817</v>
      </c>
      <c r="AP211" s="29">
        <v>142.544848847933</v>
      </c>
      <c r="AR211" s="29">
        <v>-62.623618847933002</v>
      </c>
      <c r="AT211" s="29">
        <v>0.43932599999999999</v>
      </c>
      <c r="AV211" s="29">
        <v>73.92713775</v>
      </c>
      <c r="AY211" s="46" t="s">
        <v>856</v>
      </c>
      <c r="AZ211" s="47">
        <v>0.4</v>
      </c>
    </row>
    <row r="212" spans="1:52" ht="15">
      <c r="A212" s="27" t="s">
        <v>631</v>
      </c>
      <c r="B212" s="27" t="s">
        <v>633</v>
      </c>
      <c r="C212" s="27" t="s">
        <v>632</v>
      </c>
      <c r="D212" s="29">
        <v>182.56091911429797</v>
      </c>
      <c r="F212" s="29">
        <v>109.628246</v>
      </c>
      <c r="H212" s="29">
        <v>1.1723719905479999</v>
      </c>
      <c r="J212" s="29">
        <v>9.4180013658830006</v>
      </c>
      <c r="L212" s="29">
        <v>7.5918996680389998</v>
      </c>
      <c r="N212" s="29" t="s">
        <v>1198</v>
      </c>
      <c r="P212" s="29">
        <v>0.24020090785300002</v>
      </c>
      <c r="R212" s="29">
        <v>8.5391422741999998E-2</v>
      </c>
      <c r="T212" s="29">
        <v>3.2535741410719998</v>
      </c>
      <c r="V212" s="29">
        <v>72.932672999999994</v>
      </c>
      <c r="X212" s="29">
        <v>0.77994700945200002</v>
      </c>
      <c r="Z212" s="29">
        <v>6.2655386341170001</v>
      </c>
      <c r="AB212" s="29">
        <v>5.0506831363129994</v>
      </c>
      <c r="AD212" s="29" t="s">
        <v>1198</v>
      </c>
      <c r="AF212" s="29" t="s">
        <v>1198</v>
      </c>
      <c r="AH212" s="29" t="s">
        <v>1198</v>
      </c>
      <c r="AJ212" s="29">
        <v>0.159799092147</v>
      </c>
      <c r="AL212" s="29">
        <v>5.6808577257999995E-2</v>
      </c>
      <c r="AN212" s="29">
        <v>2.1645138589280002</v>
      </c>
      <c r="AP212" s="29">
        <v>17.818809748264997</v>
      </c>
      <c r="AR212" s="29">
        <v>55.113863251735005</v>
      </c>
      <c r="AT212" s="29">
        <v>0</v>
      </c>
      <c r="AV212" s="29">
        <v>67.462722525000004</v>
      </c>
      <c r="AY212" s="46" t="s">
        <v>859</v>
      </c>
      <c r="AZ212" s="47">
        <v>0.4</v>
      </c>
    </row>
    <row r="213" spans="1:52" ht="15">
      <c r="A213" s="27" t="s">
        <v>634</v>
      </c>
      <c r="B213" s="27" t="s">
        <v>636</v>
      </c>
      <c r="C213" s="27" t="s">
        <v>635</v>
      </c>
      <c r="D213" s="29">
        <v>242.80369939731699</v>
      </c>
      <c r="F213" s="29">
        <v>145.80417299999999</v>
      </c>
      <c r="H213" s="29">
        <v>1.14057239286</v>
      </c>
      <c r="J213" s="29">
        <v>14.137886752963999</v>
      </c>
      <c r="L213" s="29">
        <v>8.8863435409010005</v>
      </c>
      <c r="N213" s="29" t="s">
        <v>1198</v>
      </c>
      <c r="P213" s="29">
        <v>0.59711423582800005</v>
      </c>
      <c r="R213" s="29">
        <v>7.8545696868000003E-2</v>
      </c>
      <c r="T213" s="29">
        <v>1.175538439016</v>
      </c>
      <c r="V213" s="29">
        <v>96.999527</v>
      </c>
      <c r="X213" s="29">
        <v>0.75879160713999994</v>
      </c>
      <c r="Z213" s="29">
        <v>9.4055492470360011</v>
      </c>
      <c r="AB213" s="29">
        <v>5.9118412292060007</v>
      </c>
      <c r="AD213" s="29" t="s">
        <v>1198</v>
      </c>
      <c r="AF213" s="29" t="s">
        <v>1198</v>
      </c>
      <c r="AH213" s="29" t="s">
        <v>1198</v>
      </c>
      <c r="AJ213" s="29">
        <v>0.39724376417199997</v>
      </c>
      <c r="AL213" s="29">
        <v>5.2254303132000003E-2</v>
      </c>
      <c r="AN213" s="29">
        <v>0.78205356098400003</v>
      </c>
      <c r="AP213" s="29">
        <v>25.267485875849999</v>
      </c>
      <c r="AR213" s="29">
        <v>71.732041124149987</v>
      </c>
      <c r="AT213" s="29">
        <v>0</v>
      </c>
      <c r="AV213" s="29">
        <v>89.724562474999999</v>
      </c>
      <c r="AY213" s="46" t="s">
        <v>745</v>
      </c>
      <c r="AZ213" s="47">
        <v>0.1</v>
      </c>
    </row>
    <row r="214" spans="1:52" ht="15">
      <c r="A214" s="27" t="s">
        <v>637</v>
      </c>
      <c r="B214" s="27" t="s">
        <v>639</v>
      </c>
      <c r="C214" s="27" t="s">
        <v>638</v>
      </c>
      <c r="D214" s="29">
        <v>135.26062525519799</v>
      </c>
      <c r="F214" s="29">
        <v>81.224311999999998</v>
      </c>
      <c r="H214" s="29">
        <v>0.97250081512299991</v>
      </c>
      <c r="J214" s="29">
        <v>6.3708174528750003</v>
      </c>
      <c r="L214" s="29">
        <v>4.2453393302830005</v>
      </c>
      <c r="N214" s="29" t="s">
        <v>1198</v>
      </c>
      <c r="P214" s="29">
        <v>0.95538229692300003</v>
      </c>
      <c r="R214" s="29">
        <v>9.5539911099000008E-2</v>
      </c>
      <c r="T214" s="29">
        <v>2.5065499181510003</v>
      </c>
      <c r="V214" s="29">
        <v>54.036313</v>
      </c>
      <c r="X214" s="29">
        <v>0.6469781848770001</v>
      </c>
      <c r="Z214" s="29">
        <v>4.2383305471249999</v>
      </c>
      <c r="AB214" s="29">
        <v>2.8243081048150001</v>
      </c>
      <c r="AD214" s="29" t="s">
        <v>1198</v>
      </c>
      <c r="AF214" s="29" t="s">
        <v>1198</v>
      </c>
      <c r="AH214" s="29" t="s">
        <v>1198</v>
      </c>
      <c r="AJ214" s="29">
        <v>0.63558970307700002</v>
      </c>
      <c r="AL214" s="29">
        <v>6.3560088900999998E-2</v>
      </c>
      <c r="AN214" s="29">
        <v>1.6675390818489999</v>
      </c>
      <c r="AP214" s="29">
        <v>56.863184729079997</v>
      </c>
      <c r="AR214" s="29">
        <v>-2.8268717290800001</v>
      </c>
      <c r="AT214" s="29">
        <v>4.9714000000000001E-2</v>
      </c>
      <c r="AV214" s="29">
        <v>49.983589524999999</v>
      </c>
      <c r="AY214" s="46" t="s">
        <v>298</v>
      </c>
      <c r="AZ214" s="47">
        <v>0.4</v>
      </c>
    </row>
    <row r="215" spans="1:52" ht="15">
      <c r="A215" s="27" t="s">
        <v>640</v>
      </c>
      <c r="B215" s="27" t="s">
        <v>642</v>
      </c>
      <c r="C215" s="27" t="s">
        <v>641</v>
      </c>
      <c r="D215" s="29">
        <v>186.42502638867899</v>
      </c>
      <c r="F215" s="29">
        <v>111.948651</v>
      </c>
      <c r="H215" s="29">
        <v>1.2702718755659999</v>
      </c>
      <c r="J215" s="29">
        <v>11.912855901831</v>
      </c>
      <c r="L215" s="29">
        <v>6.1920264079620004</v>
      </c>
      <c r="N215" s="29" t="s">
        <v>1198</v>
      </c>
      <c r="P215" s="29">
        <v>0.522474806224</v>
      </c>
      <c r="R215" s="29">
        <v>8.0347203677000004E-2</v>
      </c>
      <c r="T215" s="29">
        <v>4.2658354124729998</v>
      </c>
      <c r="V215" s="29">
        <v>74.476375000000004</v>
      </c>
      <c r="X215" s="29">
        <v>0.84507712443399996</v>
      </c>
      <c r="Z215" s="29">
        <v>7.9252970981689996</v>
      </c>
      <c r="AB215" s="29">
        <v>4.119385756632</v>
      </c>
      <c r="AD215" s="29" t="s">
        <v>1198</v>
      </c>
      <c r="AF215" s="29" t="s">
        <v>1198</v>
      </c>
      <c r="AH215" s="29" t="s">
        <v>1198</v>
      </c>
      <c r="AJ215" s="29">
        <v>0.34758819377599998</v>
      </c>
      <c r="AL215" s="29">
        <v>5.3452796323000006E-2</v>
      </c>
      <c r="AN215" s="29">
        <v>2.837943587527</v>
      </c>
      <c r="AP215" s="29">
        <v>54.860589986835002</v>
      </c>
      <c r="AR215" s="29">
        <v>19.615785013165002</v>
      </c>
      <c r="AT215" s="29">
        <v>0</v>
      </c>
      <c r="AV215" s="29">
        <v>68.890646875000002</v>
      </c>
      <c r="AY215" s="46" t="s">
        <v>301</v>
      </c>
      <c r="AZ215" s="47">
        <v>0.4</v>
      </c>
    </row>
    <row r="216" spans="1:52" ht="15">
      <c r="A216" s="27" t="s">
        <v>643</v>
      </c>
      <c r="B216" s="27" t="s">
        <v>645</v>
      </c>
      <c r="C216" s="27" t="s">
        <v>644</v>
      </c>
      <c r="D216" s="29">
        <v>115.304152847233</v>
      </c>
      <c r="F216" s="29">
        <v>69.240404999999996</v>
      </c>
      <c r="H216" s="29">
        <v>1.1693286450459999</v>
      </c>
      <c r="J216" s="29">
        <v>5.145078225122</v>
      </c>
      <c r="L216" s="29">
        <v>3.2623574466550003</v>
      </c>
      <c r="N216" s="29" t="s">
        <v>1198</v>
      </c>
      <c r="P216" s="29">
        <v>1.31365095852</v>
      </c>
      <c r="R216" s="29">
        <v>7.896604845699999E-2</v>
      </c>
      <c r="T216" s="29">
        <v>2.3041212035599998</v>
      </c>
      <c r="V216" s="29">
        <v>46.063746999999999</v>
      </c>
      <c r="X216" s="29">
        <v>0.77792235495399997</v>
      </c>
      <c r="Z216" s="29">
        <v>3.422879774878</v>
      </c>
      <c r="AB216" s="29">
        <v>2.170357151822</v>
      </c>
      <c r="AD216" s="29" t="s">
        <v>1198</v>
      </c>
      <c r="AF216" s="29" t="s">
        <v>1198</v>
      </c>
      <c r="AH216" s="29" t="s">
        <v>1198</v>
      </c>
      <c r="AJ216" s="29">
        <v>0.87393604148000004</v>
      </c>
      <c r="AL216" s="29">
        <v>5.2533951543000001E-2</v>
      </c>
      <c r="AN216" s="29">
        <v>1.5328687964399998</v>
      </c>
      <c r="AP216" s="29">
        <v>80.458942413623006</v>
      </c>
      <c r="AR216" s="29">
        <v>-34.395195413623</v>
      </c>
      <c r="AT216" s="29">
        <v>0.42748799999999998</v>
      </c>
      <c r="AV216" s="29">
        <v>42.608965975000004</v>
      </c>
      <c r="AY216" s="46" t="s">
        <v>307</v>
      </c>
      <c r="AZ216" s="47">
        <v>0.4</v>
      </c>
    </row>
    <row r="217" spans="1:52" ht="15">
      <c r="A217" s="27" t="s">
        <v>646</v>
      </c>
      <c r="B217" s="27" t="s">
        <v>648</v>
      </c>
      <c r="C217" s="27" t="s">
        <v>647</v>
      </c>
      <c r="D217" s="29">
        <v>243.87863931580497</v>
      </c>
      <c r="F217" s="29">
        <v>146.44967600000001</v>
      </c>
      <c r="H217" s="29">
        <v>1.47881850728</v>
      </c>
      <c r="J217" s="29">
        <v>12.052645023672</v>
      </c>
      <c r="L217" s="29">
        <v>8.7039493069030005</v>
      </c>
      <c r="N217" s="29" t="s">
        <v>1198</v>
      </c>
      <c r="P217" s="29">
        <v>1.6719196201170001</v>
      </c>
      <c r="R217" s="29">
        <v>9.0135390671999993E-2</v>
      </c>
      <c r="T217" s="29">
        <v>5.1964830209090005</v>
      </c>
      <c r="V217" s="29">
        <v>97.428962999999996</v>
      </c>
      <c r="X217" s="29">
        <v>0.98381749271999996</v>
      </c>
      <c r="Z217" s="29">
        <v>8.0182949763280007</v>
      </c>
      <c r="AB217" s="29">
        <v>5.7904993355970005</v>
      </c>
      <c r="AD217" s="29" t="s">
        <v>1198</v>
      </c>
      <c r="AF217" s="29" t="s">
        <v>1198</v>
      </c>
      <c r="AH217" s="29" t="s">
        <v>1198</v>
      </c>
      <c r="AJ217" s="29">
        <v>1.1122823798829999</v>
      </c>
      <c r="AL217" s="29">
        <v>5.9964609327999997E-2</v>
      </c>
      <c r="AN217" s="29">
        <v>3.4570779790909998</v>
      </c>
      <c r="AP217" s="29">
        <v>34.512247645194996</v>
      </c>
      <c r="AR217" s="29">
        <v>62.916715354805</v>
      </c>
      <c r="AT217" s="29">
        <v>0</v>
      </c>
      <c r="AV217" s="29">
        <v>90.121790775000008</v>
      </c>
      <c r="AY217" s="46" t="s">
        <v>310</v>
      </c>
      <c r="AZ217" s="47">
        <v>0.4</v>
      </c>
    </row>
    <row r="218" spans="1:52" ht="15">
      <c r="A218" s="27" t="s">
        <v>649</v>
      </c>
      <c r="B218" s="27" t="s">
        <v>651</v>
      </c>
      <c r="C218" s="27" t="s">
        <v>650</v>
      </c>
      <c r="D218" s="29">
        <v>208.072288801355</v>
      </c>
      <c r="F218" s="29">
        <v>124.94788200000001</v>
      </c>
      <c r="H218" s="29">
        <v>1.384355897254</v>
      </c>
      <c r="J218" s="29">
        <v>11.968656974734001</v>
      </c>
      <c r="L218" s="29">
        <v>7.8173096299480003</v>
      </c>
      <c r="N218" s="29" t="s">
        <v>1198</v>
      </c>
      <c r="P218" s="29">
        <v>0.29855711791400003</v>
      </c>
      <c r="R218" s="29">
        <v>8.6172075692E-2</v>
      </c>
      <c r="T218" s="29">
        <v>4.8618525306539997</v>
      </c>
      <c r="V218" s="29">
        <v>83.124407000000005</v>
      </c>
      <c r="X218" s="29">
        <v>0.920974102746</v>
      </c>
      <c r="Z218" s="29">
        <v>7.9624200252659998</v>
      </c>
      <c r="AB218" s="29">
        <v>5.2006422167999995</v>
      </c>
      <c r="AD218" s="29" t="s">
        <v>1198</v>
      </c>
      <c r="AF218" s="29" t="s">
        <v>1198</v>
      </c>
      <c r="AH218" s="29" t="s">
        <v>1198</v>
      </c>
      <c r="AJ218" s="29">
        <v>0.19862188208599998</v>
      </c>
      <c r="AL218" s="29">
        <v>5.7327924308000003E-2</v>
      </c>
      <c r="AN218" s="29">
        <v>3.2344574693459998</v>
      </c>
      <c r="AP218" s="29">
        <v>14.809713071620001</v>
      </c>
      <c r="AR218" s="29">
        <v>68.314693928379995</v>
      </c>
      <c r="AT218" s="29">
        <v>0</v>
      </c>
      <c r="AV218" s="29">
        <v>76.890076475000001</v>
      </c>
      <c r="AY218" s="46" t="s">
        <v>313</v>
      </c>
      <c r="AZ218" s="47">
        <v>0.4</v>
      </c>
    </row>
    <row r="219" spans="1:52" ht="15">
      <c r="A219" s="27" t="s">
        <v>652</v>
      </c>
      <c r="B219" s="27" t="s">
        <v>654</v>
      </c>
      <c r="C219" s="27" t="s">
        <v>653</v>
      </c>
      <c r="D219" s="29">
        <v>253.37167301952903</v>
      </c>
      <c r="F219" s="29">
        <v>152.15026499999999</v>
      </c>
      <c r="H219" s="29">
        <v>1.3555798284930001</v>
      </c>
      <c r="J219" s="29">
        <v>11.150993267827001</v>
      </c>
      <c r="L219" s="29">
        <v>8.6564585923880006</v>
      </c>
      <c r="N219" s="29" t="s">
        <v>1198</v>
      </c>
      <c r="P219" s="29">
        <v>0.92552712558400008</v>
      </c>
      <c r="R219" s="29">
        <v>0.10977181488900001</v>
      </c>
      <c r="T219" s="29">
        <v>6.5036905900760003</v>
      </c>
      <c r="V219" s="29">
        <v>101.221408</v>
      </c>
      <c r="X219" s="29">
        <v>0.90183017150699996</v>
      </c>
      <c r="Z219" s="29">
        <v>7.4184507321730004</v>
      </c>
      <c r="AB219" s="29">
        <v>5.7589050625659999</v>
      </c>
      <c r="AD219" s="29" t="s">
        <v>1198</v>
      </c>
      <c r="AF219" s="29" t="s">
        <v>1198</v>
      </c>
      <c r="AH219" s="29" t="s">
        <v>1198</v>
      </c>
      <c r="AJ219" s="29">
        <v>0.61572787441599997</v>
      </c>
      <c r="AL219" s="29">
        <v>7.3028185110999996E-2</v>
      </c>
      <c r="AN219" s="29">
        <v>4.3267274099239996</v>
      </c>
      <c r="AP219" s="29">
        <v>57.942929660810002</v>
      </c>
      <c r="AR219" s="29">
        <v>43.278478339190002</v>
      </c>
      <c r="AT219" s="29">
        <v>0</v>
      </c>
      <c r="AV219" s="29">
        <v>93.629802400000003</v>
      </c>
      <c r="AY219" s="46" t="s">
        <v>316</v>
      </c>
      <c r="AZ219" s="47">
        <v>0.4</v>
      </c>
    </row>
    <row r="220" spans="1:52" ht="15">
      <c r="A220" s="27" t="s">
        <v>655</v>
      </c>
      <c r="B220" s="27" t="s">
        <v>657</v>
      </c>
      <c r="C220" s="27" t="s">
        <v>656</v>
      </c>
      <c r="D220" s="29">
        <v>243.86547409576301</v>
      </c>
      <c r="F220" s="29">
        <v>146.44177099999999</v>
      </c>
      <c r="H220" s="29">
        <v>1.1820556901479999</v>
      </c>
      <c r="J220" s="29">
        <v>12.263326440955</v>
      </c>
      <c r="L220" s="29">
        <v>9.0278562487959988</v>
      </c>
      <c r="N220" s="29" t="s">
        <v>1198</v>
      </c>
      <c r="P220" s="29">
        <v>1.044949612448</v>
      </c>
      <c r="R220" s="29">
        <v>8.7973582501E-2</v>
      </c>
      <c r="T220" s="29">
        <v>1.134130204511</v>
      </c>
      <c r="V220" s="29">
        <v>97.423703000000003</v>
      </c>
      <c r="X220" s="29">
        <v>0.78638930985199995</v>
      </c>
      <c r="Z220" s="29">
        <v>8.1584555590450005</v>
      </c>
      <c r="AB220" s="29">
        <v>6.0059857620099999</v>
      </c>
      <c r="AD220" s="29" t="s">
        <v>1198</v>
      </c>
      <c r="AF220" s="29" t="s">
        <v>1198</v>
      </c>
      <c r="AH220" s="29" t="s">
        <v>1198</v>
      </c>
      <c r="AJ220" s="29">
        <v>0.69517638755199995</v>
      </c>
      <c r="AL220" s="29">
        <v>5.8526417499000005E-2</v>
      </c>
      <c r="AN220" s="29">
        <v>0.75450579548899999</v>
      </c>
      <c r="AP220" s="29">
        <v>93.195698424425998</v>
      </c>
      <c r="AR220" s="29">
        <v>4.2280045755740003</v>
      </c>
      <c r="AT220" s="29">
        <v>0</v>
      </c>
      <c r="AV220" s="29">
        <v>90.116925275</v>
      </c>
      <c r="AY220" s="46" t="s">
        <v>319</v>
      </c>
      <c r="AZ220" s="47">
        <v>0.4</v>
      </c>
    </row>
    <row r="221" spans="1:52" ht="15">
      <c r="A221" s="27" t="s">
        <v>658</v>
      </c>
      <c r="B221" s="27" t="s">
        <v>660</v>
      </c>
      <c r="C221" s="27" t="s">
        <v>659</v>
      </c>
      <c r="D221" s="29">
        <v>161.62155347274899</v>
      </c>
      <c r="F221" s="29">
        <v>97.054109999999994</v>
      </c>
      <c r="H221" s="29">
        <v>0.71834123201200006</v>
      </c>
      <c r="J221" s="29">
        <v>3.1221398073089999</v>
      </c>
      <c r="L221" s="29">
        <v>6.3028609446530002</v>
      </c>
      <c r="N221" s="29" t="s">
        <v>1198</v>
      </c>
      <c r="P221" s="29">
        <v>0.43589318798400001</v>
      </c>
      <c r="R221" s="29">
        <v>9.2897701111999992E-2</v>
      </c>
      <c r="T221" s="29">
        <v>5.9527711923439997</v>
      </c>
      <c r="V221" s="29">
        <v>64.567443999999995</v>
      </c>
      <c r="X221" s="29">
        <v>0.47789276798800001</v>
      </c>
      <c r="Z221" s="29">
        <v>2.0770741926910001</v>
      </c>
      <c r="AB221" s="29">
        <v>4.1931209414820003</v>
      </c>
      <c r="AD221" s="29" t="s">
        <v>1198</v>
      </c>
      <c r="AF221" s="29" t="s">
        <v>1198</v>
      </c>
      <c r="AH221" s="29" t="s">
        <v>1198</v>
      </c>
      <c r="AJ221" s="29">
        <v>0.28998781201599999</v>
      </c>
      <c r="AL221" s="29">
        <v>6.1802298887999998E-2</v>
      </c>
      <c r="AN221" s="29">
        <v>3.9602158076560001</v>
      </c>
      <c r="AP221" s="29">
        <v>30.184096111159</v>
      </c>
      <c r="AR221" s="29">
        <v>34.383347888841001</v>
      </c>
      <c r="AT221" s="29">
        <v>0</v>
      </c>
      <c r="AV221" s="29">
        <v>59.724885700000002</v>
      </c>
      <c r="AY221" s="46" t="s">
        <v>1033</v>
      </c>
      <c r="AZ221" s="47">
        <v>0.5</v>
      </c>
    </row>
    <row r="222" spans="1:52" ht="15">
      <c r="A222" s="27" t="s">
        <v>661</v>
      </c>
      <c r="B222" s="27" t="s">
        <v>663</v>
      </c>
      <c r="C222" s="27" t="s">
        <v>662</v>
      </c>
      <c r="D222" s="29">
        <v>197.63968527760198</v>
      </c>
      <c r="F222" s="29">
        <v>118.68308</v>
      </c>
      <c r="H222" s="29">
        <v>0.73744561121899999</v>
      </c>
      <c r="J222" s="29">
        <v>3.8778430895329996</v>
      </c>
      <c r="L222" s="29">
        <v>4.6119655122200003</v>
      </c>
      <c r="N222" s="29" t="s">
        <v>1198</v>
      </c>
      <c r="P222" s="29">
        <v>4.8664800011440006</v>
      </c>
      <c r="R222" s="29">
        <v>9.5119559510000007E-2</v>
      </c>
      <c r="T222" s="29">
        <v>4.8405202880280003</v>
      </c>
      <c r="V222" s="29">
        <v>78.956605999999994</v>
      </c>
      <c r="X222" s="29">
        <v>0.49060238878099999</v>
      </c>
      <c r="Z222" s="29">
        <v>2.5798229104670001</v>
      </c>
      <c r="AB222" s="29">
        <v>3.0682144728399998</v>
      </c>
      <c r="AD222" s="29" t="s">
        <v>1198</v>
      </c>
      <c r="AF222" s="29" t="s">
        <v>1198</v>
      </c>
      <c r="AH222" s="29" t="s">
        <v>1198</v>
      </c>
      <c r="AJ222" s="29">
        <v>3.237535998856</v>
      </c>
      <c r="AL222" s="29">
        <v>6.3280440490000006E-2</v>
      </c>
      <c r="AN222" s="29">
        <v>3.220265711972</v>
      </c>
      <c r="AP222" s="29">
        <v>523.20999833094299</v>
      </c>
      <c r="AR222" s="29">
        <v>-444.25339233094297</v>
      </c>
      <c r="AT222" s="29">
        <v>0.5</v>
      </c>
      <c r="AV222" s="29">
        <v>73.034860549999991</v>
      </c>
      <c r="AY222" s="46" t="s">
        <v>997</v>
      </c>
      <c r="AZ222" s="47">
        <v>0.49</v>
      </c>
    </row>
    <row r="223" spans="1:52" ht="15">
      <c r="A223" s="27" t="s">
        <v>664</v>
      </c>
      <c r="B223" s="27" t="s">
        <v>666</v>
      </c>
      <c r="C223" s="27" t="s">
        <v>665</v>
      </c>
      <c r="D223" s="29">
        <v>126.17039571274</v>
      </c>
      <c r="F223" s="29">
        <v>75.765608999999998</v>
      </c>
      <c r="H223" s="29">
        <v>0.80449829514799998</v>
      </c>
      <c r="J223" s="29">
        <v>8.488432259523</v>
      </c>
      <c r="L223" s="29">
        <v>5.9704531041550002</v>
      </c>
      <c r="N223" s="29" t="s">
        <v>1198</v>
      </c>
      <c r="P223" s="29">
        <v>0.25377346015200003</v>
      </c>
      <c r="R223" s="29">
        <v>7.3081126214000008E-2</v>
      </c>
      <c r="T223" s="29">
        <v>2.6092652308689996</v>
      </c>
      <c r="V223" s="29">
        <v>50.404786999999999</v>
      </c>
      <c r="X223" s="29">
        <v>0.53521070485199995</v>
      </c>
      <c r="Z223" s="29">
        <v>5.647121740477</v>
      </c>
      <c r="AB223" s="29">
        <v>3.9719790998089999</v>
      </c>
      <c r="AD223" s="29" t="s">
        <v>1198</v>
      </c>
      <c r="AF223" s="29" t="s">
        <v>1198</v>
      </c>
      <c r="AH223" s="29" t="s">
        <v>1198</v>
      </c>
      <c r="AJ223" s="29">
        <v>0.16882853984799998</v>
      </c>
      <c r="AL223" s="29">
        <v>4.8618873785999994E-2</v>
      </c>
      <c r="AN223" s="29">
        <v>1.7358727691309999</v>
      </c>
      <c r="AP223" s="29">
        <v>16.714828116661</v>
      </c>
      <c r="AR223" s="29">
        <v>33.689958883339003</v>
      </c>
      <c r="AT223" s="29">
        <v>0</v>
      </c>
      <c r="AV223" s="29">
        <v>46.624427975000003</v>
      </c>
      <c r="AY223" s="46" t="s">
        <v>1018</v>
      </c>
      <c r="AZ223" s="47">
        <v>0.09</v>
      </c>
    </row>
    <row r="224" spans="1:52" ht="15">
      <c r="A224" s="27" t="s">
        <v>667</v>
      </c>
      <c r="B224" s="27" t="s">
        <v>669</v>
      </c>
      <c r="C224" s="27" t="s">
        <v>668</v>
      </c>
      <c r="D224" s="29">
        <v>128.427115104102</v>
      </c>
      <c r="F224" s="29">
        <v>77.120773999999997</v>
      </c>
      <c r="H224" s="29">
        <v>2.3339397442609999</v>
      </c>
      <c r="J224" s="29">
        <v>13.436075546928</v>
      </c>
      <c r="L224" s="29">
        <v>6.441033453547</v>
      </c>
      <c r="N224" s="29" t="s">
        <v>1198</v>
      </c>
      <c r="P224" s="29">
        <v>0.35826866159700005</v>
      </c>
      <c r="R224" s="29">
        <v>7.9386400045999991E-2</v>
      </c>
      <c r="T224" s="29">
        <v>6.5931660287539993</v>
      </c>
      <c r="V224" s="29">
        <v>51.306341000000003</v>
      </c>
      <c r="X224" s="29">
        <v>1.5527062557389999</v>
      </c>
      <c r="Z224" s="29">
        <v>8.9386534530719999</v>
      </c>
      <c r="AB224" s="29">
        <v>4.2850433312779996</v>
      </c>
      <c r="AD224" s="29" t="s">
        <v>1198</v>
      </c>
      <c r="AF224" s="29" t="s">
        <v>1198</v>
      </c>
      <c r="AH224" s="29" t="s">
        <v>1198</v>
      </c>
      <c r="AJ224" s="29">
        <v>0.23834633840300001</v>
      </c>
      <c r="AL224" s="29">
        <v>5.2813599954E-2</v>
      </c>
      <c r="AN224" s="29">
        <v>4.3862529712460008</v>
      </c>
      <c r="AP224" s="29">
        <v>33.871497512491004</v>
      </c>
      <c r="AR224" s="29">
        <v>17.434843487509003</v>
      </c>
      <c r="AT224" s="29">
        <v>0</v>
      </c>
      <c r="AV224" s="29">
        <v>47.458365424999997</v>
      </c>
      <c r="AY224" s="46" t="s">
        <v>337</v>
      </c>
      <c r="AZ224" s="47">
        <v>0.4</v>
      </c>
    </row>
    <row r="225" spans="1:52" ht="15">
      <c r="A225" s="27" t="s">
        <v>670</v>
      </c>
      <c r="B225" s="27" t="s">
        <v>672</v>
      </c>
      <c r="C225" s="27" t="s">
        <v>671</v>
      </c>
      <c r="D225" s="29">
        <v>80.146782136373005</v>
      </c>
      <c r="F225" s="29">
        <v>48.128324999999997</v>
      </c>
      <c r="H225" s="29">
        <v>1.4259418804299999</v>
      </c>
      <c r="J225" s="29">
        <v>6.9649045567610006</v>
      </c>
      <c r="L225" s="29">
        <v>4.3146698086999997</v>
      </c>
      <c r="N225" s="29" t="s">
        <v>1198</v>
      </c>
      <c r="P225" s="29">
        <v>0.24020090785300002</v>
      </c>
      <c r="R225" s="29">
        <v>7.8485646640999995E-2</v>
      </c>
      <c r="T225" s="29">
        <v>3.1571226675280002</v>
      </c>
      <c r="V225" s="29">
        <v>32.018458000000003</v>
      </c>
      <c r="X225" s="29">
        <v>0.94864011956999994</v>
      </c>
      <c r="Z225" s="29">
        <v>4.6335604432389994</v>
      </c>
      <c r="AB225" s="29">
        <v>2.870431775238</v>
      </c>
      <c r="AD225" s="29" t="s">
        <v>1198</v>
      </c>
      <c r="AF225" s="29" t="s">
        <v>1198</v>
      </c>
      <c r="AH225" s="29" t="s">
        <v>1198</v>
      </c>
      <c r="AJ225" s="29">
        <v>0.159799092147</v>
      </c>
      <c r="AL225" s="29">
        <v>5.2214353359000001E-2</v>
      </c>
      <c r="AN225" s="29">
        <v>2.1003473324719999</v>
      </c>
      <c r="AP225" s="29">
        <v>18.177577682020001</v>
      </c>
      <c r="AR225" s="29">
        <v>13.84088031798</v>
      </c>
      <c r="AT225" s="29">
        <v>0</v>
      </c>
      <c r="AV225" s="29">
        <v>29.617073649999998</v>
      </c>
      <c r="AY225" s="46" t="s">
        <v>343</v>
      </c>
      <c r="AZ225" s="47">
        <v>0.4</v>
      </c>
    </row>
    <row r="226" spans="1:52" ht="15">
      <c r="A226" s="27" t="s">
        <v>673</v>
      </c>
      <c r="B226" s="27" t="s">
        <v>675</v>
      </c>
      <c r="C226" s="27" t="s">
        <v>674</v>
      </c>
      <c r="D226" s="29">
        <v>193.131987538488</v>
      </c>
      <c r="F226" s="29">
        <v>115.976197</v>
      </c>
      <c r="H226" s="29">
        <v>1.5460537438999999</v>
      </c>
      <c r="J226" s="29">
        <v>14.485284521974</v>
      </c>
      <c r="L226" s="29">
        <v>7.012393405998</v>
      </c>
      <c r="N226" s="29" t="s">
        <v>1198</v>
      </c>
      <c r="P226" s="29">
        <v>0.93866311273199998</v>
      </c>
      <c r="R226" s="29">
        <v>8.0167052995999993E-2</v>
      </c>
      <c r="T226" s="29">
        <v>4.6978727753829999</v>
      </c>
      <c r="V226" s="29">
        <v>77.155790999999994</v>
      </c>
      <c r="X226" s="29">
        <v>1.0285472561</v>
      </c>
      <c r="Z226" s="29">
        <v>9.6366634780260014</v>
      </c>
      <c r="AB226" s="29">
        <v>4.6651534753510004</v>
      </c>
      <c r="AD226" s="29" t="s">
        <v>1198</v>
      </c>
      <c r="AF226" s="29" t="s">
        <v>1198</v>
      </c>
      <c r="AH226" s="29" t="s">
        <v>1198</v>
      </c>
      <c r="AJ226" s="29">
        <v>0.62446688726800004</v>
      </c>
      <c r="AL226" s="29">
        <v>5.3332947004E-2</v>
      </c>
      <c r="AN226" s="29">
        <v>3.1253662246170002</v>
      </c>
      <c r="AP226" s="29">
        <v>30.623362978381</v>
      </c>
      <c r="AR226" s="29">
        <v>46.532428021618998</v>
      </c>
      <c r="AT226" s="29">
        <v>0</v>
      </c>
      <c r="AV226" s="29">
        <v>71.369106674999998</v>
      </c>
      <c r="AY226" s="46" t="s">
        <v>346</v>
      </c>
      <c r="AZ226" s="47">
        <v>0.4</v>
      </c>
    </row>
    <row r="227" spans="1:52" ht="15">
      <c r="A227" s="27" t="s">
        <v>676</v>
      </c>
      <c r="B227" s="27" t="s">
        <v>678</v>
      </c>
      <c r="C227" s="27" t="s">
        <v>677</v>
      </c>
      <c r="D227" s="29">
        <v>84.129991411326998</v>
      </c>
      <c r="F227" s="29">
        <v>50.520251000000002</v>
      </c>
      <c r="H227" s="29">
        <v>1.9842300415129999</v>
      </c>
      <c r="J227" s="29">
        <v>7.9563644295409999</v>
      </c>
      <c r="L227" s="29">
        <v>5.3552837128450008</v>
      </c>
      <c r="N227" s="29" t="s">
        <v>1198</v>
      </c>
      <c r="P227" s="29">
        <v>0.24020090785300002</v>
      </c>
      <c r="R227" s="29">
        <v>8.5031121379999991E-2</v>
      </c>
      <c r="T227" s="29">
        <v>5.4192765689710001</v>
      </c>
      <c r="V227" s="29">
        <v>33.609741</v>
      </c>
      <c r="X227" s="29">
        <v>1.3200539584870001</v>
      </c>
      <c r="Z227" s="29">
        <v>5.293151570459</v>
      </c>
      <c r="AB227" s="29">
        <v>3.5627237346810001</v>
      </c>
      <c r="AD227" s="29" t="s">
        <v>1198</v>
      </c>
      <c r="AF227" s="29" t="s">
        <v>1198</v>
      </c>
      <c r="AH227" s="29" t="s">
        <v>1198</v>
      </c>
      <c r="AJ227" s="29">
        <v>0.159799092147</v>
      </c>
      <c r="AL227" s="29">
        <v>5.6568878620000006E-2</v>
      </c>
      <c r="AN227" s="29">
        <v>3.6052964310289997</v>
      </c>
      <c r="AP227" s="29">
        <v>24.032888053638001</v>
      </c>
      <c r="AR227" s="29">
        <v>9.5768529463619991</v>
      </c>
      <c r="AT227" s="29">
        <v>0</v>
      </c>
      <c r="AV227" s="29">
        <v>31.089010425000001</v>
      </c>
      <c r="AY227" s="46" t="s">
        <v>349</v>
      </c>
      <c r="AZ227" s="47">
        <v>0.4</v>
      </c>
    </row>
    <row r="228" spans="1:52" ht="15">
      <c r="A228" s="27" t="s">
        <v>679</v>
      </c>
      <c r="B228" s="27" t="s">
        <v>681</v>
      </c>
      <c r="C228" s="27" t="s">
        <v>680</v>
      </c>
      <c r="D228" s="29">
        <v>161.91297081300198</v>
      </c>
      <c r="F228" s="29">
        <v>97.229106000000002</v>
      </c>
      <c r="H228" s="29">
        <v>2.2087128024579998</v>
      </c>
      <c r="J228" s="29">
        <v>15.490589575083</v>
      </c>
      <c r="L228" s="29">
        <v>7.6515224451039998</v>
      </c>
      <c r="N228" s="29" t="s">
        <v>1198</v>
      </c>
      <c r="P228" s="29">
        <v>0.56725846398599999</v>
      </c>
      <c r="R228" s="29">
        <v>8.5151221833999993E-2</v>
      </c>
      <c r="T228" s="29">
        <v>9.3994902829190004</v>
      </c>
      <c r="V228" s="29">
        <v>64.683864</v>
      </c>
      <c r="X228" s="29">
        <v>1.469396197542</v>
      </c>
      <c r="Z228" s="29">
        <v>10.305465424916999</v>
      </c>
      <c r="AB228" s="29">
        <v>5.0903485386269995</v>
      </c>
      <c r="AD228" s="29" t="s">
        <v>1198</v>
      </c>
      <c r="AF228" s="29" t="s">
        <v>1198</v>
      </c>
      <c r="AH228" s="29" t="s">
        <v>1198</v>
      </c>
      <c r="AJ228" s="29">
        <v>0.37738153601399999</v>
      </c>
      <c r="AL228" s="29">
        <v>5.6648778165999995E-2</v>
      </c>
      <c r="AN228" s="29">
        <v>6.2532237170810001</v>
      </c>
      <c r="AP228" s="29">
        <v>32.962148867435999</v>
      </c>
      <c r="AR228" s="29">
        <v>31.721715132564</v>
      </c>
      <c r="AT228" s="29">
        <v>0</v>
      </c>
      <c r="AV228" s="29">
        <v>59.832574200000003</v>
      </c>
      <c r="AY228" s="46" t="s">
        <v>352</v>
      </c>
      <c r="AZ228" s="47">
        <v>0.4</v>
      </c>
    </row>
    <row r="229" spans="1:52" ht="15">
      <c r="A229" s="27" t="s">
        <v>682</v>
      </c>
      <c r="B229" s="27" t="s">
        <v>684</v>
      </c>
      <c r="C229" s="27" t="s">
        <v>683</v>
      </c>
      <c r="D229" s="29">
        <v>168.605926751586</v>
      </c>
      <c r="F229" s="29">
        <v>101.248242</v>
      </c>
      <c r="H229" s="29">
        <v>1.891191222367</v>
      </c>
      <c r="J229" s="29">
        <v>13.478244617807999</v>
      </c>
      <c r="L229" s="29">
        <v>7.5572178845220002</v>
      </c>
      <c r="N229" s="29" t="s">
        <v>1198</v>
      </c>
      <c r="P229" s="29">
        <v>0.62099861309999993</v>
      </c>
      <c r="R229" s="29">
        <v>7.5963537109000001E-2</v>
      </c>
      <c r="T229" s="29">
        <v>4.1259892429159999</v>
      </c>
      <c r="V229" s="29">
        <v>67.357685000000004</v>
      </c>
      <c r="X229" s="29">
        <v>1.258157777633</v>
      </c>
      <c r="Z229" s="29">
        <v>8.9667073821920003</v>
      </c>
      <c r="AB229" s="29">
        <v>5.0276102946260002</v>
      </c>
      <c r="AD229" s="29" t="s">
        <v>1198</v>
      </c>
      <c r="AF229" s="29" t="s">
        <v>1198</v>
      </c>
      <c r="AH229" s="29" t="s">
        <v>1198</v>
      </c>
      <c r="AJ229" s="29">
        <v>0.41313338690000001</v>
      </c>
      <c r="AL229" s="29">
        <v>5.0536462891E-2</v>
      </c>
      <c r="AN229" s="29">
        <v>2.7449077570839999</v>
      </c>
      <c r="AP229" s="29">
        <v>39.190144007968001</v>
      </c>
      <c r="AR229" s="29">
        <v>28.167540992031999</v>
      </c>
      <c r="AT229" s="29">
        <v>0</v>
      </c>
      <c r="AV229" s="29">
        <v>62.305858624999999</v>
      </c>
      <c r="AY229" s="46" t="s">
        <v>355</v>
      </c>
      <c r="AZ229" s="47">
        <v>0.4</v>
      </c>
    </row>
    <row r="230" spans="1:52" ht="15">
      <c r="A230" s="27" t="s">
        <v>685</v>
      </c>
      <c r="B230" s="27" t="s">
        <v>687</v>
      </c>
      <c r="C230" s="27" t="s">
        <v>686</v>
      </c>
      <c r="D230" s="29">
        <v>162.17511906913998</v>
      </c>
      <c r="F230" s="29">
        <v>97.386527000000001</v>
      </c>
      <c r="H230" s="29">
        <v>1.8206225976489998</v>
      </c>
      <c r="J230" s="29">
        <v>15.607006548088</v>
      </c>
      <c r="L230" s="29">
        <v>7.0665442385560002</v>
      </c>
      <c r="N230" s="29" t="s">
        <v>1198</v>
      </c>
      <c r="P230" s="29">
        <v>0.32841288975600003</v>
      </c>
      <c r="R230" s="29">
        <v>8.0767555265999991E-2</v>
      </c>
      <c r="T230" s="29">
        <v>3.0904897346850002</v>
      </c>
      <c r="V230" s="29">
        <v>64.788591999999994</v>
      </c>
      <c r="X230" s="29">
        <v>1.2112104023510002</v>
      </c>
      <c r="Z230" s="29">
        <v>10.382914451912001</v>
      </c>
      <c r="AB230" s="29">
        <v>4.7011785426959998</v>
      </c>
      <c r="AD230" s="29" t="s">
        <v>1198</v>
      </c>
      <c r="AF230" s="29" t="s">
        <v>1198</v>
      </c>
      <c r="AH230" s="29" t="s">
        <v>1198</v>
      </c>
      <c r="AJ230" s="29">
        <v>0.21848411024400002</v>
      </c>
      <c r="AL230" s="29">
        <v>5.3732444733999997E-2</v>
      </c>
      <c r="AN230" s="29">
        <v>2.0560182653150001</v>
      </c>
      <c r="AP230" s="29">
        <v>30.834219982067001</v>
      </c>
      <c r="AR230" s="29">
        <v>33.954372017933004</v>
      </c>
      <c r="AT230" s="29">
        <v>0</v>
      </c>
      <c r="AV230" s="29">
        <v>59.929447600000003</v>
      </c>
      <c r="AY230" s="46" t="s">
        <v>358</v>
      </c>
      <c r="AZ230" s="47">
        <v>0.4</v>
      </c>
    </row>
    <row r="231" spans="1:52" ht="15">
      <c r="A231" s="27" t="s">
        <v>688</v>
      </c>
      <c r="B231" s="27" t="s">
        <v>690</v>
      </c>
      <c r="C231" s="27" t="s">
        <v>689</v>
      </c>
      <c r="D231" s="29">
        <v>179.28639007017699</v>
      </c>
      <c r="F231" s="29">
        <v>107.661884</v>
      </c>
      <c r="H231" s="29">
        <v>1.538784063424</v>
      </c>
      <c r="J231" s="29">
        <v>15.630218362818001</v>
      </c>
      <c r="L231" s="29">
        <v>6.9747619429050003</v>
      </c>
      <c r="N231" s="29" t="s">
        <v>1198</v>
      </c>
      <c r="P231" s="29">
        <v>0.44783537662</v>
      </c>
      <c r="R231" s="29">
        <v>7.8905998229999996E-2</v>
      </c>
      <c r="T231" s="29">
        <v>2.2511364863010002</v>
      </c>
      <c r="V231" s="29">
        <v>71.624505999999997</v>
      </c>
      <c r="X231" s="29">
        <v>1.023710936576</v>
      </c>
      <c r="Z231" s="29">
        <v>10.398356637181999</v>
      </c>
      <c r="AB231" s="29">
        <v>4.6401182925439999</v>
      </c>
      <c r="AD231" s="29" t="s">
        <v>1198</v>
      </c>
      <c r="AF231" s="29" t="s">
        <v>1198</v>
      </c>
      <c r="AH231" s="29" t="s">
        <v>1198</v>
      </c>
      <c r="AJ231" s="29">
        <v>0.29793262337999998</v>
      </c>
      <c r="AL231" s="29">
        <v>5.249400177E-2</v>
      </c>
      <c r="AN231" s="29">
        <v>1.497619513699</v>
      </c>
      <c r="AP231" s="29">
        <v>18.914781796881002</v>
      </c>
      <c r="AR231" s="29">
        <v>52.709724203119002</v>
      </c>
      <c r="AT231" s="29">
        <v>0</v>
      </c>
      <c r="AV231" s="29">
        <v>66.252668049999997</v>
      </c>
      <c r="AY231" s="46" t="s">
        <v>748</v>
      </c>
      <c r="AZ231" s="47">
        <v>0.1</v>
      </c>
    </row>
    <row r="232" spans="1:52" ht="15">
      <c r="A232" s="27" t="s">
        <v>691</v>
      </c>
      <c r="B232" s="27" t="s">
        <v>693</v>
      </c>
      <c r="C232" s="27" t="s">
        <v>692</v>
      </c>
      <c r="D232" s="29">
        <v>86.758683737161988</v>
      </c>
      <c r="F232" s="29">
        <v>52.098785999999997</v>
      </c>
      <c r="H232" s="29">
        <v>1.552380035311</v>
      </c>
      <c r="J232" s="29">
        <v>8.6068188799719998</v>
      </c>
      <c r="L232" s="29">
        <v>3.7850887376370004</v>
      </c>
      <c r="N232" s="29" t="s">
        <v>1198</v>
      </c>
      <c r="P232" s="29">
        <v>0.29855711791400003</v>
      </c>
      <c r="R232" s="29">
        <v>7.4702482341999998E-2</v>
      </c>
      <c r="T232" s="29">
        <v>2.7165467628459998</v>
      </c>
      <c r="V232" s="29">
        <v>34.659897000000001</v>
      </c>
      <c r="X232" s="29">
        <v>1.0327559646890001</v>
      </c>
      <c r="Z232" s="29">
        <v>5.7258811200280002</v>
      </c>
      <c r="AB232" s="29">
        <v>2.5181159778910001</v>
      </c>
      <c r="AD232" s="29" t="s">
        <v>1198</v>
      </c>
      <c r="AF232" s="29" t="s">
        <v>1198</v>
      </c>
      <c r="AH232" s="29" t="s">
        <v>1198</v>
      </c>
      <c r="AJ232" s="29">
        <v>0.19862188208599998</v>
      </c>
      <c r="AL232" s="29">
        <v>4.9697517657999998E-2</v>
      </c>
      <c r="AN232" s="29">
        <v>1.8072442371540001</v>
      </c>
      <c r="AP232" s="29">
        <v>14.506174447936001</v>
      </c>
      <c r="AR232" s="29">
        <v>20.153722552064</v>
      </c>
      <c r="AT232" s="29">
        <v>0</v>
      </c>
      <c r="AV232" s="29">
        <v>32.060404724999998</v>
      </c>
      <c r="AY232" s="46" t="s">
        <v>361</v>
      </c>
      <c r="AZ232" s="47">
        <v>0.4</v>
      </c>
    </row>
    <row r="233" spans="1:52" ht="15">
      <c r="A233" s="27" t="s">
        <v>694</v>
      </c>
      <c r="B233" s="27" t="s">
        <v>696</v>
      </c>
      <c r="C233" s="27" t="s">
        <v>695</v>
      </c>
      <c r="D233" s="29">
        <v>75.567500446067001</v>
      </c>
      <c r="F233" s="29">
        <v>45.378456</v>
      </c>
      <c r="H233" s="29">
        <v>1.6094607785499999</v>
      </c>
      <c r="J233" s="29">
        <v>8.1355248821889994</v>
      </c>
      <c r="L233" s="29">
        <v>3.9909983550669996</v>
      </c>
      <c r="N233" s="29" t="s">
        <v>1198</v>
      </c>
      <c r="P233" s="29">
        <v>0.24020090785300002</v>
      </c>
      <c r="R233" s="29">
        <v>7.9266299591999989E-2</v>
      </c>
      <c r="T233" s="29">
        <v>4.6969245822989993</v>
      </c>
      <c r="V233" s="29">
        <v>30.189045</v>
      </c>
      <c r="X233" s="29">
        <v>1.0707302214500001</v>
      </c>
      <c r="Z233" s="29">
        <v>5.4123421178109998</v>
      </c>
      <c r="AB233" s="29">
        <v>2.6551020127209997</v>
      </c>
      <c r="AD233" s="29" t="s">
        <v>1198</v>
      </c>
      <c r="AF233" s="29" t="s">
        <v>1198</v>
      </c>
      <c r="AH233" s="29" t="s">
        <v>1198</v>
      </c>
      <c r="AJ233" s="29">
        <v>0.159799092147</v>
      </c>
      <c r="AL233" s="29">
        <v>5.2733700407999996E-2</v>
      </c>
      <c r="AN233" s="29">
        <v>3.1247354177009998</v>
      </c>
      <c r="AP233" s="29">
        <v>21.156976042968999</v>
      </c>
      <c r="AR233" s="29">
        <v>9.0320689570310009</v>
      </c>
      <c r="AT233" s="29">
        <v>0</v>
      </c>
      <c r="AV233" s="29">
        <v>27.924866625</v>
      </c>
      <c r="AY233" s="46" t="s">
        <v>364</v>
      </c>
      <c r="AZ233" s="47">
        <v>0.4</v>
      </c>
    </row>
    <row r="234" spans="1:52" ht="15">
      <c r="A234" s="27" t="s">
        <v>697</v>
      </c>
      <c r="B234" s="27" t="s">
        <v>699</v>
      </c>
      <c r="C234" s="27" t="s">
        <v>698</v>
      </c>
      <c r="D234" s="29">
        <v>103.25895803165001</v>
      </c>
      <c r="F234" s="29">
        <v>62.007238999999998</v>
      </c>
      <c r="H234" s="29">
        <v>1.6560579531670001</v>
      </c>
      <c r="J234" s="29">
        <v>9.3702806515199999</v>
      </c>
      <c r="L234" s="29">
        <v>5.3092108388239998</v>
      </c>
      <c r="N234" s="29" t="s">
        <v>1198</v>
      </c>
      <c r="P234" s="29">
        <v>0.27556808952600004</v>
      </c>
      <c r="R234" s="29">
        <v>7.5963537109000001E-2</v>
      </c>
      <c r="T234" s="29">
        <v>3.6545835517110001</v>
      </c>
      <c r="V234" s="29">
        <v>41.251719000000001</v>
      </c>
      <c r="X234" s="29">
        <v>1.101730046833</v>
      </c>
      <c r="Z234" s="29">
        <v>6.2337913484800005</v>
      </c>
      <c r="AB234" s="29">
        <v>3.5320727121390001</v>
      </c>
      <c r="AD234" s="29" t="s">
        <v>1198</v>
      </c>
      <c r="AF234" s="29" t="s">
        <v>1198</v>
      </c>
      <c r="AH234" s="29" t="s">
        <v>1198</v>
      </c>
      <c r="AJ234" s="29">
        <v>0.18332791047400002</v>
      </c>
      <c r="AL234" s="29">
        <v>5.0536462891E-2</v>
      </c>
      <c r="AN234" s="29">
        <v>2.431294448289</v>
      </c>
      <c r="AP234" s="29">
        <v>99.278984912745997</v>
      </c>
      <c r="AR234" s="29">
        <v>-58.027265912745996</v>
      </c>
      <c r="AT234" s="29">
        <v>0.5</v>
      </c>
      <c r="AV234" s="29">
        <v>38.157840075000003</v>
      </c>
      <c r="AY234" s="46" t="s">
        <v>367</v>
      </c>
      <c r="AZ234" s="47">
        <v>0.4</v>
      </c>
    </row>
    <row r="235" spans="1:52" ht="15">
      <c r="A235" s="27" t="s">
        <v>700</v>
      </c>
      <c r="B235" s="27" t="s">
        <v>702</v>
      </c>
      <c r="C235" s="27" t="s">
        <v>701</v>
      </c>
      <c r="D235" s="29">
        <v>107.807237179529</v>
      </c>
      <c r="F235" s="29">
        <v>64.738490999999996</v>
      </c>
      <c r="H235" s="29">
        <v>1.4218356459099999</v>
      </c>
      <c r="J235" s="29">
        <v>9.1510588909589998</v>
      </c>
      <c r="L235" s="29">
        <v>5.6292066701109995</v>
      </c>
      <c r="N235" s="29" t="s">
        <v>1198</v>
      </c>
      <c r="P235" s="29">
        <v>0.31139525593599998</v>
      </c>
      <c r="R235" s="29">
        <v>7.8365546186999993E-2</v>
      </c>
      <c r="T235" s="29">
        <v>3.7319979023030001</v>
      </c>
      <c r="V235" s="29">
        <v>43.068747000000002</v>
      </c>
      <c r="X235" s="29">
        <v>0.94590835409000007</v>
      </c>
      <c r="Z235" s="29">
        <v>6.0879491090409994</v>
      </c>
      <c r="AB235" s="29">
        <v>3.7449571836729998</v>
      </c>
      <c r="AD235" s="29" t="s">
        <v>1198</v>
      </c>
      <c r="AF235" s="29" t="s">
        <v>1198</v>
      </c>
      <c r="AH235" s="29" t="s">
        <v>1198</v>
      </c>
      <c r="AJ235" s="29">
        <v>0.20716274406400001</v>
      </c>
      <c r="AL235" s="29">
        <v>5.2134453812999998E-2</v>
      </c>
      <c r="AN235" s="29">
        <v>2.4827960976969998</v>
      </c>
      <c r="AP235" s="29">
        <v>42.561812117951995</v>
      </c>
      <c r="AR235" s="29">
        <v>0.50693488204799997</v>
      </c>
      <c r="AT235" s="29">
        <v>0</v>
      </c>
      <c r="AV235" s="29">
        <v>39.838590975000002</v>
      </c>
      <c r="AY235" s="46" t="s">
        <v>373</v>
      </c>
      <c r="AZ235" s="47">
        <v>0.4</v>
      </c>
    </row>
    <row r="236" spans="1:52" ht="15">
      <c r="A236" s="27" t="s">
        <v>703</v>
      </c>
      <c r="B236" s="27" t="s">
        <v>705</v>
      </c>
      <c r="C236" s="27" t="s">
        <v>704</v>
      </c>
      <c r="D236" s="29">
        <v>48.249659917479001</v>
      </c>
      <c r="F236" s="29">
        <v>28.974029999999999</v>
      </c>
      <c r="H236" s="29">
        <v>1.2764258228259999</v>
      </c>
      <c r="J236" s="29">
        <v>5.0195852608139999</v>
      </c>
      <c r="L236" s="29">
        <v>2.4831725575850001</v>
      </c>
      <c r="N236" s="29" t="s">
        <v>1198</v>
      </c>
      <c r="P236" s="29">
        <v>0.24020090785300002</v>
      </c>
      <c r="R236" s="29">
        <v>7.2360523491000001E-2</v>
      </c>
      <c r="T236" s="29">
        <v>2.1810452608869997</v>
      </c>
      <c r="V236" s="29">
        <v>19.27563</v>
      </c>
      <c r="X236" s="29">
        <v>0.84917117717399992</v>
      </c>
      <c r="Z236" s="29">
        <v>3.3393927391860001</v>
      </c>
      <c r="AB236" s="29">
        <v>1.651986763464</v>
      </c>
      <c r="AD236" s="29" t="s">
        <v>1198</v>
      </c>
      <c r="AF236" s="29" t="s">
        <v>1198</v>
      </c>
      <c r="AH236" s="29" t="s">
        <v>1198</v>
      </c>
      <c r="AJ236" s="29">
        <v>0.159799092147</v>
      </c>
      <c r="AL236" s="29">
        <v>4.8139476509000002E-2</v>
      </c>
      <c r="AN236" s="29">
        <v>1.450989739113</v>
      </c>
      <c r="AP236" s="29">
        <v>23.564601519829001</v>
      </c>
      <c r="AR236" s="29">
        <v>-4.2889715198290004</v>
      </c>
      <c r="AT236" s="29">
        <v>0.182009</v>
      </c>
      <c r="AV236" s="29">
        <v>17.829957749999998</v>
      </c>
      <c r="AY236" s="46" t="s">
        <v>376</v>
      </c>
      <c r="AZ236" s="47">
        <v>0.4</v>
      </c>
    </row>
    <row r="237" spans="1:52" ht="15">
      <c r="A237" s="27" t="s">
        <v>706</v>
      </c>
      <c r="B237" s="27" t="s">
        <v>708</v>
      </c>
      <c r="C237" s="27" t="s">
        <v>707</v>
      </c>
      <c r="D237" s="29">
        <v>78.635574890092997</v>
      </c>
      <c r="F237" s="29">
        <v>47.220841</v>
      </c>
      <c r="H237" s="29">
        <v>1.2373931752989999</v>
      </c>
      <c r="J237" s="29">
        <v>5.8434485531530003</v>
      </c>
      <c r="L237" s="29">
        <v>3.716338930229</v>
      </c>
      <c r="N237" s="29" t="s">
        <v>1198</v>
      </c>
      <c r="P237" s="29">
        <v>0.24020090785300002</v>
      </c>
      <c r="R237" s="29">
        <v>7.6503989150999999E-2</v>
      </c>
      <c r="T237" s="29">
        <v>4.2002557606109994</v>
      </c>
      <c r="V237" s="29">
        <v>31.414733999999999</v>
      </c>
      <c r="X237" s="29">
        <v>0.82320382470099995</v>
      </c>
      <c r="Z237" s="29">
        <v>3.8874864468470003</v>
      </c>
      <c r="AB237" s="29">
        <v>2.4723786120029998</v>
      </c>
      <c r="AD237" s="29" t="s">
        <v>1198</v>
      </c>
      <c r="AF237" s="29" t="s">
        <v>1198</v>
      </c>
      <c r="AH237" s="29" t="s">
        <v>1198</v>
      </c>
      <c r="AJ237" s="29">
        <v>0.159799092147</v>
      </c>
      <c r="AL237" s="29">
        <v>5.0896010849000001E-2</v>
      </c>
      <c r="AN237" s="29">
        <v>2.7943152393889998</v>
      </c>
      <c r="AP237" s="29">
        <v>23.867752924108</v>
      </c>
      <c r="AR237" s="29">
        <v>7.5469810758920008</v>
      </c>
      <c r="AT237" s="29">
        <v>0</v>
      </c>
      <c r="AV237" s="29">
        <v>29.058628949999999</v>
      </c>
      <c r="AY237" s="46" t="s">
        <v>1000</v>
      </c>
      <c r="AZ237" s="47">
        <v>0.49</v>
      </c>
    </row>
    <row r="238" spans="1:52" ht="15">
      <c r="A238" s="27" t="s">
        <v>709</v>
      </c>
      <c r="B238" s="27" t="s">
        <v>711</v>
      </c>
      <c r="C238" s="27" t="s">
        <v>710</v>
      </c>
      <c r="D238" s="29">
        <v>243.75329477196701</v>
      </c>
      <c r="F238" s="29">
        <v>146.37440699999999</v>
      </c>
      <c r="H238" s="29">
        <v>1.0738409776439999</v>
      </c>
      <c r="J238" s="29">
        <v>12.32939910518</v>
      </c>
      <c r="L238" s="29">
        <v>9.9209739488539999</v>
      </c>
      <c r="N238" s="29" t="s">
        <v>1198</v>
      </c>
      <c r="P238" s="29">
        <v>0.417979604778</v>
      </c>
      <c r="R238" s="29">
        <v>8.8153733181999996E-2</v>
      </c>
      <c r="T238" s="29">
        <v>4.1515280039410003</v>
      </c>
      <c r="V238" s="29">
        <v>97.378888000000003</v>
      </c>
      <c r="X238" s="29">
        <v>0.714397022356</v>
      </c>
      <c r="Z238" s="29">
        <v>8.2024118948200009</v>
      </c>
      <c r="AB238" s="29">
        <v>6.6001525323400001</v>
      </c>
      <c r="AD238" s="29" t="s">
        <v>1198</v>
      </c>
      <c r="AF238" s="29" t="s">
        <v>1198</v>
      </c>
      <c r="AH238" s="29" t="s">
        <v>1198</v>
      </c>
      <c r="AJ238" s="29">
        <v>0.278070395222</v>
      </c>
      <c r="AL238" s="29">
        <v>5.8646266817999997E-2</v>
      </c>
      <c r="AN238" s="29">
        <v>2.761897996059</v>
      </c>
      <c r="AP238" s="29">
        <v>29.435488815915001</v>
      </c>
      <c r="AR238" s="29">
        <v>67.943399184084996</v>
      </c>
      <c r="AT238" s="29">
        <v>0</v>
      </c>
      <c r="AV238" s="29">
        <v>90.075471400000012</v>
      </c>
      <c r="AY238" s="46" t="s">
        <v>1036</v>
      </c>
      <c r="AZ238" s="47">
        <v>0.49</v>
      </c>
    </row>
    <row r="239" spans="1:52" ht="15">
      <c r="A239" s="27" t="s">
        <v>712</v>
      </c>
      <c r="B239" s="27" t="s">
        <v>714</v>
      </c>
      <c r="C239" s="27" t="s">
        <v>713</v>
      </c>
      <c r="D239" s="29">
        <v>116.857578731548</v>
      </c>
      <c r="F239" s="29">
        <v>70.173241000000004</v>
      </c>
      <c r="H239" s="29">
        <v>1.494406945698</v>
      </c>
      <c r="J239" s="29">
        <v>9.6385640480130004</v>
      </c>
      <c r="L239" s="29">
        <v>4.8833812597850006</v>
      </c>
      <c r="N239" s="29" t="s">
        <v>1198</v>
      </c>
      <c r="P239" s="29">
        <v>0.25675915743600003</v>
      </c>
      <c r="R239" s="29">
        <v>7.4822582796000001E-2</v>
      </c>
      <c r="T239" s="29">
        <v>2.0192765549730001</v>
      </c>
      <c r="V239" s="29">
        <v>46.684336999999999</v>
      </c>
      <c r="X239" s="29">
        <v>0.99418805430199997</v>
      </c>
      <c r="Z239" s="29">
        <v>6.4122729519870001</v>
      </c>
      <c r="AB239" s="29">
        <v>3.2487799438149998</v>
      </c>
      <c r="AD239" s="29" t="s">
        <v>1198</v>
      </c>
      <c r="AF239" s="29" t="s">
        <v>1198</v>
      </c>
      <c r="AH239" s="29" t="s">
        <v>1198</v>
      </c>
      <c r="AJ239" s="29">
        <v>0.17081484256399998</v>
      </c>
      <c r="AL239" s="29">
        <v>4.9777417203999995E-2</v>
      </c>
      <c r="AN239" s="29">
        <v>1.343369445027</v>
      </c>
      <c r="AP239" s="29">
        <v>16.423092943003002</v>
      </c>
      <c r="AR239" s="29">
        <v>30.261244056997</v>
      </c>
      <c r="AT239" s="29">
        <v>0</v>
      </c>
      <c r="AV239" s="29">
        <v>43.183011725</v>
      </c>
      <c r="AY239" s="46" t="s">
        <v>751</v>
      </c>
      <c r="AZ239" s="47">
        <v>0.09</v>
      </c>
    </row>
    <row r="240" spans="1:52" ht="15">
      <c r="A240" s="27" t="s">
        <v>715</v>
      </c>
      <c r="B240" s="27" t="s">
        <v>717</v>
      </c>
      <c r="C240" s="27" t="s">
        <v>716</v>
      </c>
      <c r="D240" s="29">
        <v>49.362325844644005</v>
      </c>
      <c r="F240" s="29">
        <v>29.642188999999998</v>
      </c>
      <c r="H240" s="29">
        <v>1.7257306284990002</v>
      </c>
      <c r="J240" s="29">
        <v>5.4558549637209994</v>
      </c>
      <c r="L240" s="29">
        <v>2.9064690463390002</v>
      </c>
      <c r="N240" s="29" t="s">
        <v>1198</v>
      </c>
      <c r="P240" s="29">
        <v>0.35826866159700005</v>
      </c>
      <c r="R240" s="29">
        <v>7.8185395505999997E-2</v>
      </c>
      <c r="T240" s="29">
        <v>5.6678773025709992</v>
      </c>
      <c r="V240" s="29">
        <v>19.720137000000001</v>
      </c>
      <c r="X240" s="29">
        <v>1.1480813715009999</v>
      </c>
      <c r="Z240" s="29">
        <v>3.6296310362790001</v>
      </c>
      <c r="AB240" s="29">
        <v>1.9335943361269998</v>
      </c>
      <c r="AD240" s="29" t="s">
        <v>1198</v>
      </c>
      <c r="AF240" s="29" t="s">
        <v>1198</v>
      </c>
      <c r="AH240" s="29" t="s">
        <v>1198</v>
      </c>
      <c r="AJ240" s="29">
        <v>0.23834633840300001</v>
      </c>
      <c r="AL240" s="29">
        <v>5.2014604494E-2</v>
      </c>
      <c r="AN240" s="29">
        <v>3.7706836974289999</v>
      </c>
      <c r="AP240" s="29">
        <v>23.340428406929</v>
      </c>
      <c r="AR240" s="29">
        <v>-3.6202914069289998</v>
      </c>
      <c r="AT240" s="29">
        <v>0.155108</v>
      </c>
      <c r="AV240" s="29">
        <v>18.241126725000001</v>
      </c>
      <c r="AY240" s="46" t="s">
        <v>379</v>
      </c>
      <c r="AZ240" s="47">
        <v>0.4</v>
      </c>
    </row>
    <row r="241" spans="1:52" ht="15">
      <c r="A241" s="27" t="s">
        <v>718</v>
      </c>
      <c r="B241" s="27" t="s">
        <v>720</v>
      </c>
      <c r="C241" s="27" t="s">
        <v>719</v>
      </c>
      <c r="D241" s="29">
        <v>79.633952177338003</v>
      </c>
      <c r="F241" s="29">
        <v>47.820368999999999</v>
      </c>
      <c r="H241" s="29">
        <v>1.2664748997150002</v>
      </c>
      <c r="J241" s="29">
        <v>5.8392096076320001</v>
      </c>
      <c r="L241" s="29">
        <v>3.7635521280209998</v>
      </c>
      <c r="N241" s="29" t="s">
        <v>1198</v>
      </c>
      <c r="P241" s="29">
        <v>0.24020090785300002</v>
      </c>
      <c r="R241" s="29">
        <v>7.5062783704000005E-2</v>
      </c>
      <c r="T241" s="29">
        <v>11.089621935869999</v>
      </c>
      <c r="V241" s="29">
        <v>31.813583000000001</v>
      </c>
      <c r="X241" s="29">
        <v>0.84255110028500002</v>
      </c>
      <c r="Z241" s="29">
        <v>3.884666392368</v>
      </c>
      <c r="AB241" s="29">
        <v>2.503788260751</v>
      </c>
      <c r="AD241" s="29" t="s">
        <v>1198</v>
      </c>
      <c r="AF241" s="29" t="s">
        <v>1198</v>
      </c>
      <c r="AH241" s="29" t="s">
        <v>1198</v>
      </c>
      <c r="AJ241" s="29">
        <v>0.159799092147</v>
      </c>
      <c r="AL241" s="29">
        <v>4.9937216296000002E-2</v>
      </c>
      <c r="AN241" s="29">
        <v>7.3776220641299997</v>
      </c>
      <c r="AP241" s="29">
        <v>14.992994723689</v>
      </c>
      <c r="AR241" s="29">
        <v>16.820588276311</v>
      </c>
      <c r="AT241" s="29">
        <v>0</v>
      </c>
      <c r="AV241" s="29">
        <v>29.427564274999998</v>
      </c>
      <c r="AY241" s="46" t="s">
        <v>382</v>
      </c>
      <c r="AZ241" s="47">
        <v>0.4</v>
      </c>
    </row>
    <row r="242" spans="1:52" ht="15">
      <c r="A242" s="27" t="s">
        <v>721</v>
      </c>
      <c r="B242" s="27" t="s">
        <v>723</v>
      </c>
      <c r="C242" s="27" t="s">
        <v>722</v>
      </c>
      <c r="D242" s="29">
        <v>153.410769545562</v>
      </c>
      <c r="F242" s="29">
        <v>92.123514999999998</v>
      </c>
      <c r="H242" s="29">
        <v>1.312442747954</v>
      </c>
      <c r="J242" s="29">
        <v>11.514331369583999</v>
      </c>
      <c r="L242" s="29">
        <v>6.8224097412989995</v>
      </c>
      <c r="N242" s="29" t="s">
        <v>1198</v>
      </c>
      <c r="P242" s="29">
        <v>0.29855711791400003</v>
      </c>
      <c r="R242" s="29">
        <v>7.6383888696999996E-2</v>
      </c>
      <c r="T242" s="29">
        <v>4.5451458321430005</v>
      </c>
      <c r="V242" s="29">
        <v>61.287253999999997</v>
      </c>
      <c r="X242" s="29">
        <v>0.87313225204599998</v>
      </c>
      <c r="Z242" s="29">
        <v>7.6601696304160001</v>
      </c>
      <c r="AB242" s="29">
        <v>4.5387625411409998</v>
      </c>
      <c r="AD242" s="29" t="s">
        <v>1198</v>
      </c>
      <c r="AF242" s="29" t="s">
        <v>1198</v>
      </c>
      <c r="AH242" s="29" t="s">
        <v>1198</v>
      </c>
      <c r="AJ242" s="29">
        <v>0.19862188208599998</v>
      </c>
      <c r="AL242" s="29">
        <v>5.0816111302999997E-2</v>
      </c>
      <c r="AN242" s="29">
        <v>3.0237611678570002</v>
      </c>
      <c r="AP242" s="29">
        <v>17.175810709472998</v>
      </c>
      <c r="AR242" s="29">
        <v>44.111443290526999</v>
      </c>
      <c r="AT242" s="29">
        <v>0</v>
      </c>
      <c r="AV242" s="29">
        <v>56.690709950000006</v>
      </c>
      <c r="AY242" s="46" t="s">
        <v>385</v>
      </c>
      <c r="AZ242" s="47">
        <v>0.4</v>
      </c>
    </row>
    <row r="243" spans="1:52" ht="15">
      <c r="A243" s="27" t="s">
        <v>724</v>
      </c>
      <c r="B243" s="27" t="s">
        <v>727</v>
      </c>
      <c r="C243" s="27" t="s">
        <v>725</v>
      </c>
      <c r="D243" s="29">
        <v>3.3334334933099998</v>
      </c>
      <c r="F243" s="29">
        <v>2.0017339999999999</v>
      </c>
      <c r="H243" s="29">
        <v>1.8367562920999999E-2</v>
      </c>
      <c r="J243" s="29">
        <v>3.3887544079999998E-2</v>
      </c>
      <c r="L243" s="29">
        <v>0.284367545517</v>
      </c>
      <c r="N243" s="29" t="s">
        <v>1198</v>
      </c>
      <c r="P243" s="29">
        <v>3.0025113482000002E-2</v>
      </c>
      <c r="R243" s="29">
        <v>6.6895952837000006E-2</v>
      </c>
      <c r="T243" s="29">
        <v>7.4852607909999995E-3</v>
      </c>
      <c r="V243" s="29">
        <v>1.331699</v>
      </c>
      <c r="X243" s="29">
        <v>1.2219437078999999E-2</v>
      </c>
      <c r="Z243" s="29">
        <v>2.2544455920000001E-2</v>
      </c>
      <c r="AB243" s="29">
        <v>0.18918194779399999</v>
      </c>
      <c r="AD243" s="29" t="s">
        <v>1198</v>
      </c>
      <c r="AF243" s="29" t="s">
        <v>1198</v>
      </c>
      <c r="AH243" s="29" t="s">
        <v>1198</v>
      </c>
      <c r="AJ243" s="29">
        <v>1.9974886517999998E-2</v>
      </c>
      <c r="AL243" s="29">
        <v>4.4504047163E-2</v>
      </c>
      <c r="AN243" s="29">
        <v>4.979739209E-3</v>
      </c>
      <c r="AP243" s="29">
        <v>0.85228004854200001</v>
      </c>
      <c r="AR243" s="29">
        <v>0.47941895145800001</v>
      </c>
      <c r="AT243" s="29">
        <v>0</v>
      </c>
      <c r="AV243" s="29">
        <v>1.2318215749999999</v>
      </c>
      <c r="AY243" s="46" t="s">
        <v>391</v>
      </c>
      <c r="AZ243" s="47">
        <v>0.4</v>
      </c>
    </row>
    <row r="244" spans="1:52" ht="15">
      <c r="A244" s="27" t="s">
        <v>724</v>
      </c>
      <c r="B244" s="27" t="s">
        <v>727</v>
      </c>
      <c r="C244" s="27" t="s">
        <v>725</v>
      </c>
      <c r="D244" s="29">
        <v>3.3334334933099998</v>
      </c>
      <c r="F244" s="29">
        <v>2.0017339999999999</v>
      </c>
      <c r="H244" s="29">
        <v>1.8367562920999999E-2</v>
      </c>
      <c r="J244" s="29">
        <v>3.3887544079999998E-2</v>
      </c>
      <c r="L244" s="29">
        <v>0.284367545517</v>
      </c>
      <c r="N244" s="29" t="s">
        <v>1198</v>
      </c>
      <c r="P244" s="29">
        <v>3.0025113482000002E-2</v>
      </c>
      <c r="R244" s="29">
        <v>6.6895952837000006E-2</v>
      </c>
      <c r="T244" s="29">
        <v>7.4852607909999995E-3</v>
      </c>
      <c r="V244" s="29">
        <v>1.331699</v>
      </c>
      <c r="X244" s="29">
        <v>1.2219437078999999E-2</v>
      </c>
      <c r="Z244" s="29">
        <v>2.2544455920000001E-2</v>
      </c>
      <c r="AB244" s="29">
        <v>0.18918194779399999</v>
      </c>
      <c r="AD244" s="29" t="s">
        <v>1198</v>
      </c>
      <c r="AF244" s="29" t="s">
        <v>1198</v>
      </c>
      <c r="AH244" s="29" t="s">
        <v>1198</v>
      </c>
      <c r="AJ244" s="29">
        <v>1.9974886517999998E-2</v>
      </c>
      <c r="AL244" s="29">
        <v>4.4504047163E-2</v>
      </c>
      <c r="AN244" s="29">
        <v>4.979739209E-3</v>
      </c>
      <c r="AP244" s="29">
        <v>0.85228004854200001</v>
      </c>
      <c r="AR244" s="29">
        <v>0.47941895145800001</v>
      </c>
      <c r="AT244" s="29">
        <v>0</v>
      </c>
      <c r="AV244" s="29">
        <v>1.2318215749999999</v>
      </c>
      <c r="AY244" s="46" t="s">
        <v>388</v>
      </c>
      <c r="AZ244" s="47">
        <v>0.4</v>
      </c>
    </row>
    <row r="245" spans="1:52" ht="15">
      <c r="A245" s="27" t="s">
        <v>728</v>
      </c>
      <c r="B245" s="27" t="s">
        <v>731</v>
      </c>
      <c r="C245" s="27" t="s">
        <v>729</v>
      </c>
      <c r="D245" s="29">
        <v>194.28700058875</v>
      </c>
      <c r="F245" s="29">
        <v>116.669785</v>
      </c>
      <c r="H245" s="29">
        <v>3.085820229037</v>
      </c>
      <c r="J245" s="29">
        <v>13.822317405750999</v>
      </c>
      <c r="L245" s="29">
        <v>8.4587658494070013</v>
      </c>
      <c r="N245" s="29" t="s">
        <v>1198</v>
      </c>
      <c r="P245" s="29" t="s">
        <v>1198</v>
      </c>
      <c r="R245" s="29">
        <v>9.6560764957E-2</v>
      </c>
      <c r="T245" s="29">
        <v>10.174742916532001</v>
      </c>
      <c r="V245" s="29">
        <v>77.617215999999999</v>
      </c>
      <c r="X245" s="29">
        <v>2.052911770963</v>
      </c>
      <c r="Z245" s="29">
        <v>9.1956095942490013</v>
      </c>
      <c r="AB245" s="29">
        <v>5.6273854894939994</v>
      </c>
      <c r="AD245" s="29" t="s">
        <v>1198</v>
      </c>
      <c r="AF245" s="29" t="s">
        <v>1198</v>
      </c>
      <c r="AH245" s="29" t="s">
        <v>1198</v>
      </c>
      <c r="AJ245" s="29" t="s">
        <v>1198</v>
      </c>
      <c r="AL245" s="29">
        <v>6.4239235042999998E-2</v>
      </c>
      <c r="AN245" s="29">
        <v>6.7689780834680002</v>
      </c>
      <c r="AP245" s="29">
        <v>18.391885060938002</v>
      </c>
      <c r="AR245" s="29">
        <v>59.225330939061998</v>
      </c>
      <c r="AT245" s="29">
        <v>0</v>
      </c>
      <c r="AV245" s="29">
        <v>71.795924799999995</v>
      </c>
      <c r="AY245" s="46" t="s">
        <v>907</v>
      </c>
      <c r="AZ245" s="47">
        <v>0.49</v>
      </c>
    </row>
    <row r="246" spans="1:52" ht="15">
      <c r="A246" s="27" t="s">
        <v>732</v>
      </c>
      <c r="B246" s="27" t="s">
        <v>734</v>
      </c>
      <c r="C246" s="27" t="s">
        <v>733</v>
      </c>
      <c r="D246" s="29">
        <v>165.68488462536601</v>
      </c>
      <c r="F246" s="29">
        <v>99.494148999999993</v>
      </c>
      <c r="H246" s="29">
        <v>3.662191915467</v>
      </c>
      <c r="J246" s="29">
        <v>14.639250901899</v>
      </c>
      <c r="L246" s="29">
        <v>9.37673466621</v>
      </c>
      <c r="N246" s="29" t="s">
        <v>1198</v>
      </c>
      <c r="P246" s="29" t="s">
        <v>1198</v>
      </c>
      <c r="R246" s="29">
        <v>9.7461518360999991E-2</v>
      </c>
      <c r="T246" s="29">
        <v>7.1690669214049993</v>
      </c>
      <c r="V246" s="29">
        <v>66.190735000000004</v>
      </c>
      <c r="X246" s="29">
        <v>2.4363560845329997</v>
      </c>
      <c r="Z246" s="29">
        <v>9.7390930981009998</v>
      </c>
      <c r="AB246" s="29">
        <v>6.2380850278729998</v>
      </c>
      <c r="AD246" s="29" t="s">
        <v>1198</v>
      </c>
      <c r="AF246" s="29" t="s">
        <v>1198</v>
      </c>
      <c r="AH246" s="29" t="s">
        <v>1198</v>
      </c>
      <c r="AJ246" s="29" t="s">
        <v>1198</v>
      </c>
      <c r="AL246" s="29">
        <v>6.4838481638999995E-2</v>
      </c>
      <c r="AN246" s="29">
        <v>4.7693840785950004</v>
      </c>
      <c r="AP246" s="29">
        <v>19.693905841069</v>
      </c>
      <c r="AR246" s="29">
        <v>46.496829158931</v>
      </c>
      <c r="AT246" s="29">
        <v>0</v>
      </c>
      <c r="AV246" s="29">
        <v>61.226429875000001</v>
      </c>
      <c r="AY246" s="46" t="s">
        <v>931</v>
      </c>
      <c r="AZ246" s="47">
        <v>0.09</v>
      </c>
    </row>
    <row r="247" spans="1:52" ht="15">
      <c r="A247" s="27" t="s">
        <v>735</v>
      </c>
      <c r="B247" s="27" t="s">
        <v>737</v>
      </c>
      <c r="C247" s="27" t="s">
        <v>736</v>
      </c>
      <c r="D247" s="29">
        <v>271.28836039707102</v>
      </c>
      <c r="F247" s="29">
        <v>162.90927600000001</v>
      </c>
      <c r="H247" s="29">
        <v>7.5462538065050007</v>
      </c>
      <c r="J247" s="29">
        <v>29.672446905735999</v>
      </c>
      <c r="L247" s="29">
        <v>16.378706144433998</v>
      </c>
      <c r="N247" s="29" t="s">
        <v>1198</v>
      </c>
      <c r="P247" s="29" t="s">
        <v>1198</v>
      </c>
      <c r="R247" s="29">
        <v>0.12442407026799999</v>
      </c>
      <c r="T247" s="29">
        <v>23.684276705099002</v>
      </c>
      <c r="V247" s="29">
        <v>108.37908400000001</v>
      </c>
      <c r="X247" s="29">
        <v>5.0203161934949998</v>
      </c>
      <c r="Z247" s="29">
        <v>19.740267094264002</v>
      </c>
      <c r="AB247" s="29">
        <v>10.896305079817001</v>
      </c>
      <c r="AD247" s="29" t="s">
        <v>1198</v>
      </c>
      <c r="AF247" s="29" t="s">
        <v>1198</v>
      </c>
      <c r="AH247" s="29" t="s">
        <v>1198</v>
      </c>
      <c r="AJ247" s="29" t="s">
        <v>1198</v>
      </c>
      <c r="AL247" s="29">
        <v>8.2775929732E-2</v>
      </c>
      <c r="AN247" s="29">
        <v>15.756501294901</v>
      </c>
      <c r="AP247" s="29">
        <v>47.068140981048003</v>
      </c>
      <c r="AR247" s="29">
        <v>61.310943018951995</v>
      </c>
      <c r="AT247" s="29">
        <v>0</v>
      </c>
      <c r="AV247" s="29">
        <v>100.2506527</v>
      </c>
      <c r="AY247" s="46" t="s">
        <v>394</v>
      </c>
      <c r="AZ247" s="47">
        <v>0.4</v>
      </c>
    </row>
    <row r="248" spans="1:52" ht="15">
      <c r="A248" s="27" t="s">
        <v>738</v>
      </c>
      <c r="B248" s="27" t="s">
        <v>740</v>
      </c>
      <c r="C248" s="27" t="s">
        <v>739</v>
      </c>
      <c r="D248" s="29">
        <v>243.738801042202</v>
      </c>
      <c r="F248" s="29">
        <v>146.365703</v>
      </c>
      <c r="H248" s="29">
        <v>3.7789625843090002</v>
      </c>
      <c r="J248" s="29">
        <v>19.763890431772001</v>
      </c>
      <c r="L248" s="29">
        <v>11.761991957460999</v>
      </c>
      <c r="N248" s="29" t="s">
        <v>1198</v>
      </c>
      <c r="P248" s="29" t="s">
        <v>1198</v>
      </c>
      <c r="R248" s="29">
        <v>0.143279841534</v>
      </c>
      <c r="T248" s="29">
        <v>3.6638853318670002</v>
      </c>
      <c r="V248" s="29">
        <v>97.373097999999999</v>
      </c>
      <c r="X248" s="29">
        <v>2.5140404156909999</v>
      </c>
      <c r="Z248" s="29">
        <v>13.148375568228001</v>
      </c>
      <c r="AB248" s="29">
        <v>7.8249314435869994</v>
      </c>
      <c r="AD248" s="29" t="s">
        <v>1198</v>
      </c>
      <c r="AF248" s="29" t="s">
        <v>1198</v>
      </c>
      <c r="AH248" s="29" t="s">
        <v>1198</v>
      </c>
      <c r="AJ248" s="29" t="s">
        <v>1198</v>
      </c>
      <c r="AL248" s="29">
        <v>9.5320158465999991E-2</v>
      </c>
      <c r="AN248" s="29">
        <v>2.4374826681329997</v>
      </c>
      <c r="AP248" s="29">
        <v>18.693949156036002</v>
      </c>
      <c r="AR248" s="29">
        <v>78.679148843964001</v>
      </c>
      <c r="AT248" s="29">
        <v>0</v>
      </c>
      <c r="AV248" s="29">
        <v>90.070115650000005</v>
      </c>
      <c r="AY248" s="46" t="s">
        <v>397</v>
      </c>
      <c r="AZ248" s="47">
        <v>0.4</v>
      </c>
    </row>
    <row r="249" spans="1:52" ht="15">
      <c r="A249" s="27" t="s">
        <v>741</v>
      </c>
      <c r="B249" s="27" t="s">
        <v>743</v>
      </c>
      <c r="C249" s="27" t="s">
        <v>742</v>
      </c>
      <c r="D249" s="29">
        <v>338.97999517393498</v>
      </c>
      <c r="F249" s="29">
        <v>203.558256</v>
      </c>
      <c r="H249" s="29">
        <v>5.1362526432649993</v>
      </c>
      <c r="J249" s="29">
        <v>27.415831436727</v>
      </c>
      <c r="L249" s="29">
        <v>14.353572541542999</v>
      </c>
      <c r="N249" s="29" t="s">
        <v>1198</v>
      </c>
      <c r="P249" s="29" t="s">
        <v>1198</v>
      </c>
      <c r="R249" s="29">
        <v>0.119259750749</v>
      </c>
      <c r="T249" s="29">
        <v>24.808893752654999</v>
      </c>
      <c r="V249" s="29">
        <v>135.421739</v>
      </c>
      <c r="X249" s="29">
        <v>3.4170083567349998</v>
      </c>
      <c r="Z249" s="29">
        <v>18.239002563273001</v>
      </c>
      <c r="AB249" s="29">
        <v>9.5490391010580016</v>
      </c>
      <c r="AD249" s="29" t="s">
        <v>1198</v>
      </c>
      <c r="AF249" s="29" t="s">
        <v>1198</v>
      </c>
      <c r="AH249" s="29" t="s">
        <v>1198</v>
      </c>
      <c r="AJ249" s="29" t="s">
        <v>1198</v>
      </c>
      <c r="AL249" s="29">
        <v>7.9340249251E-2</v>
      </c>
      <c r="AN249" s="29">
        <v>16.504678247345002</v>
      </c>
      <c r="AP249" s="29">
        <v>24.994701464248003</v>
      </c>
      <c r="AR249" s="29">
        <v>110.42703753575199</v>
      </c>
      <c r="AT249" s="29">
        <v>0</v>
      </c>
      <c r="AV249" s="29">
        <v>125.265108575</v>
      </c>
      <c r="AY249" s="46" t="s">
        <v>400</v>
      </c>
      <c r="AZ249" s="47">
        <v>0.4</v>
      </c>
    </row>
    <row r="250" spans="1:52" ht="15">
      <c r="A250" s="27" t="s">
        <v>744</v>
      </c>
      <c r="B250" s="27" t="s">
        <v>746</v>
      </c>
      <c r="C250" s="27" t="s">
        <v>745</v>
      </c>
      <c r="D250" s="29">
        <v>201.215270223153</v>
      </c>
      <c r="F250" s="29">
        <v>120.830226</v>
      </c>
      <c r="H250" s="29">
        <v>3.6158529568260001</v>
      </c>
      <c r="J250" s="29">
        <v>16.096651294727998</v>
      </c>
      <c r="L250" s="29">
        <v>12.705377368071</v>
      </c>
      <c r="N250" s="29" t="s">
        <v>1198</v>
      </c>
      <c r="P250" s="29" t="s">
        <v>1198</v>
      </c>
      <c r="R250" s="29">
        <v>9.0015290217999991E-2</v>
      </c>
      <c r="T250" s="29">
        <v>7.5518492866529998</v>
      </c>
      <c r="V250" s="29">
        <v>80.385043999999994</v>
      </c>
      <c r="X250" s="29">
        <v>2.4055280431739998</v>
      </c>
      <c r="Z250" s="29">
        <v>10.708661705272</v>
      </c>
      <c r="AB250" s="29">
        <v>8.4525399464319992</v>
      </c>
      <c r="AD250" s="29" t="s">
        <v>1198</v>
      </c>
      <c r="AF250" s="29" t="s">
        <v>1198</v>
      </c>
      <c r="AH250" s="29" t="s">
        <v>1198</v>
      </c>
      <c r="AJ250" s="29" t="s">
        <v>1198</v>
      </c>
      <c r="AL250" s="29">
        <v>5.9884709782000001E-2</v>
      </c>
      <c r="AN250" s="29">
        <v>5.0240387133470001</v>
      </c>
      <c r="AP250" s="29">
        <v>25.068771742727002</v>
      </c>
      <c r="AR250" s="29">
        <v>55.316272257273006</v>
      </c>
      <c r="AT250" s="29">
        <v>0</v>
      </c>
      <c r="AV250" s="29">
        <v>74.356165700000005</v>
      </c>
      <c r="AY250" s="46" t="s">
        <v>403</v>
      </c>
      <c r="AZ250" s="47">
        <v>0.4</v>
      </c>
    </row>
    <row r="251" spans="1:52" ht="15">
      <c r="A251" s="27" t="s">
        <v>747</v>
      </c>
      <c r="B251" s="27" t="s">
        <v>749</v>
      </c>
      <c r="C251" s="27" t="s">
        <v>748</v>
      </c>
      <c r="D251" s="29">
        <v>157.346325106227</v>
      </c>
      <c r="F251" s="29">
        <v>94.486824999999996</v>
      </c>
      <c r="H251" s="29">
        <v>4.2436546601389997</v>
      </c>
      <c r="J251" s="29">
        <v>13.915600028819</v>
      </c>
      <c r="L251" s="29">
        <v>10.430536936139001</v>
      </c>
      <c r="N251" s="29" t="s">
        <v>1198</v>
      </c>
      <c r="P251" s="29" t="s">
        <v>1198</v>
      </c>
      <c r="R251" s="29">
        <v>9.4639157693999998E-2</v>
      </c>
      <c r="T251" s="29">
        <v>12.139855367788</v>
      </c>
      <c r="V251" s="29">
        <v>62.859499999999997</v>
      </c>
      <c r="X251" s="29">
        <v>2.8231873398610001</v>
      </c>
      <c r="Z251" s="29">
        <v>9.2576679711810002</v>
      </c>
      <c r="AB251" s="29">
        <v>6.9391508462410005</v>
      </c>
      <c r="AD251" s="29" t="s">
        <v>1198</v>
      </c>
      <c r="AF251" s="29" t="s">
        <v>1198</v>
      </c>
      <c r="AH251" s="29" t="s">
        <v>1198</v>
      </c>
      <c r="AJ251" s="29" t="s">
        <v>1198</v>
      </c>
      <c r="AL251" s="29">
        <v>6.2960842305999992E-2</v>
      </c>
      <c r="AN251" s="29">
        <v>8.0763136322120008</v>
      </c>
      <c r="AP251" s="29">
        <v>27.165317366092001</v>
      </c>
      <c r="AR251" s="29">
        <v>35.694182633908007</v>
      </c>
      <c r="AT251" s="29">
        <v>0</v>
      </c>
      <c r="AV251" s="29">
        <v>58.145037500000001</v>
      </c>
      <c r="AY251" s="46" t="s">
        <v>406</v>
      </c>
      <c r="AZ251" s="47">
        <v>0.4</v>
      </c>
    </row>
    <row r="252" spans="1:52" ht="15">
      <c r="A252" s="27" t="s">
        <v>750</v>
      </c>
      <c r="B252" s="27" t="s">
        <v>752</v>
      </c>
      <c r="C252" s="27" t="s">
        <v>751</v>
      </c>
      <c r="D252" s="29">
        <v>149.35703653638899</v>
      </c>
      <c r="F252" s="29">
        <v>89.689239000000001</v>
      </c>
      <c r="H252" s="29">
        <v>3.0238682113859996</v>
      </c>
      <c r="J252" s="29">
        <v>13.648940390463</v>
      </c>
      <c r="L252" s="29">
        <v>8.7019741233590011</v>
      </c>
      <c r="N252" s="29" t="s">
        <v>1198</v>
      </c>
      <c r="P252" s="29" t="s">
        <v>1198</v>
      </c>
      <c r="R252" s="29">
        <v>0.112774326237</v>
      </c>
      <c r="T252" s="29">
        <v>7.1296433468999998E-2</v>
      </c>
      <c r="V252" s="29">
        <v>59.667797</v>
      </c>
      <c r="X252" s="29">
        <v>2.011696788614</v>
      </c>
      <c r="Z252" s="29">
        <v>9.0802666095370004</v>
      </c>
      <c r="AB252" s="29">
        <v>5.7891853000259994</v>
      </c>
      <c r="AD252" s="29" t="s">
        <v>1198</v>
      </c>
      <c r="AF252" s="29" t="s">
        <v>1198</v>
      </c>
      <c r="AH252" s="29" t="s">
        <v>1198</v>
      </c>
      <c r="AJ252" s="29" t="s">
        <v>1198</v>
      </c>
      <c r="AL252" s="29">
        <v>7.5025673762999998E-2</v>
      </c>
      <c r="AN252" s="29">
        <v>4.7431566530999995E-2</v>
      </c>
      <c r="AP252" s="29">
        <v>13.853465022986001</v>
      </c>
      <c r="AR252" s="29">
        <v>45.814331977014</v>
      </c>
      <c r="AT252" s="29">
        <v>0</v>
      </c>
      <c r="AV252" s="29">
        <v>55.192712225000001</v>
      </c>
      <c r="AY252" s="46" t="s">
        <v>409</v>
      </c>
      <c r="AZ252" s="47">
        <v>0.4</v>
      </c>
    </row>
    <row r="253" spans="1:52" ht="15">
      <c r="A253" s="27" t="s">
        <v>753</v>
      </c>
      <c r="B253" s="27" t="s">
        <v>755</v>
      </c>
      <c r="C253" s="27" t="s">
        <v>754</v>
      </c>
      <c r="D253" s="29">
        <v>224.585155851628</v>
      </c>
      <c r="F253" s="29">
        <v>134.86389600000001</v>
      </c>
      <c r="H253" s="29">
        <v>4.3360683564219995</v>
      </c>
      <c r="J253" s="29">
        <v>19.775847032462</v>
      </c>
      <c r="L253" s="29">
        <v>11.612670359248</v>
      </c>
      <c r="N253" s="29" t="s">
        <v>1198</v>
      </c>
      <c r="P253" s="29" t="s">
        <v>1198</v>
      </c>
      <c r="R253" s="29">
        <v>0.10370674196600001</v>
      </c>
      <c r="T253" s="29">
        <v>8.6793025064279998</v>
      </c>
      <c r="V253" s="29">
        <v>89.721260000000001</v>
      </c>
      <c r="X253" s="29">
        <v>2.8846676435780001</v>
      </c>
      <c r="Z253" s="29">
        <v>13.156329967537999</v>
      </c>
      <c r="AB253" s="29">
        <v>7.725591869704</v>
      </c>
      <c r="AD253" s="29" t="s">
        <v>1198</v>
      </c>
      <c r="AF253" s="29" t="s">
        <v>1198</v>
      </c>
      <c r="AH253" s="29" t="s">
        <v>1198</v>
      </c>
      <c r="AJ253" s="29" t="s">
        <v>1198</v>
      </c>
      <c r="AL253" s="29">
        <v>6.8993258033999999E-2</v>
      </c>
      <c r="AN253" s="29">
        <v>5.7741024935720002</v>
      </c>
      <c r="AP253" s="29">
        <v>23.322367039852001</v>
      </c>
      <c r="AR253" s="29">
        <v>66.398892960148004</v>
      </c>
      <c r="AT253" s="29">
        <v>0</v>
      </c>
      <c r="AV253" s="29">
        <v>82.992165499999999</v>
      </c>
      <c r="AY253" s="46" t="s">
        <v>412</v>
      </c>
      <c r="AZ253" s="47">
        <v>0.4</v>
      </c>
    </row>
    <row r="254" spans="1:52" ht="15">
      <c r="A254" s="27" t="s">
        <v>756</v>
      </c>
      <c r="B254" s="27" t="s">
        <v>758</v>
      </c>
      <c r="C254" s="27" t="s">
        <v>757</v>
      </c>
      <c r="D254" s="29">
        <v>251.73713286868499</v>
      </c>
      <c r="F254" s="29">
        <v>151.16872000000001</v>
      </c>
      <c r="H254" s="29">
        <v>8.3090598295740001</v>
      </c>
      <c r="J254" s="29">
        <v>22.855771530216</v>
      </c>
      <c r="L254" s="29">
        <v>14.797517432034001</v>
      </c>
      <c r="N254" s="29" t="s">
        <v>1198</v>
      </c>
      <c r="P254" s="29" t="s">
        <v>1198</v>
      </c>
      <c r="R254" s="29">
        <v>0.13030899251</v>
      </c>
      <c r="T254" s="29">
        <v>40.931616453922004</v>
      </c>
      <c r="V254" s="29">
        <v>100.56841300000001</v>
      </c>
      <c r="X254" s="29">
        <v>5.527790170426</v>
      </c>
      <c r="Z254" s="29">
        <v>15.205319469784001</v>
      </c>
      <c r="AB254" s="29">
        <v>9.8443834904599985</v>
      </c>
      <c r="AD254" s="29" t="s">
        <v>1198</v>
      </c>
      <c r="AF254" s="29" t="s">
        <v>1198</v>
      </c>
      <c r="AH254" s="29" t="s">
        <v>1198</v>
      </c>
      <c r="AJ254" s="29" t="s">
        <v>1198</v>
      </c>
      <c r="AL254" s="29">
        <v>8.6691007489999999E-2</v>
      </c>
      <c r="AN254" s="29">
        <v>27.230684546077999</v>
      </c>
      <c r="AP254" s="29">
        <v>43.862680841496001</v>
      </c>
      <c r="AR254" s="29">
        <v>56.705732158503999</v>
      </c>
      <c r="AT254" s="29">
        <v>0</v>
      </c>
      <c r="AV254" s="29">
        <v>93.025782025000012</v>
      </c>
      <c r="AY254" s="46" t="s">
        <v>415</v>
      </c>
      <c r="AZ254" s="47">
        <v>0.4</v>
      </c>
    </row>
    <row r="255" spans="1:52" ht="15">
      <c r="A255" s="27" t="s">
        <v>759</v>
      </c>
      <c r="B255" s="27" t="s">
        <v>761</v>
      </c>
      <c r="C255" s="27" t="s">
        <v>760</v>
      </c>
      <c r="D255" s="29">
        <v>140.15912273014501</v>
      </c>
      <c r="F255" s="29">
        <v>84.165870999999996</v>
      </c>
      <c r="H255" s="29">
        <v>3.4929769814090004</v>
      </c>
      <c r="J255" s="29">
        <v>14.940296501218</v>
      </c>
      <c r="L255" s="29">
        <v>8.4776711723740004</v>
      </c>
      <c r="N255" s="29" t="s">
        <v>1198</v>
      </c>
      <c r="P255" s="29" t="s">
        <v>1198</v>
      </c>
      <c r="R255" s="29">
        <v>8.5571573422999994E-2</v>
      </c>
      <c r="T255" s="29">
        <v>7.4079953649490005</v>
      </c>
      <c r="V255" s="29">
        <v>55.993251000000001</v>
      </c>
      <c r="X255" s="29">
        <v>2.3237820185909999</v>
      </c>
      <c r="Z255" s="29">
        <v>9.9393704987819991</v>
      </c>
      <c r="AB255" s="29">
        <v>5.6399626836180001</v>
      </c>
      <c r="AD255" s="29" t="s">
        <v>1198</v>
      </c>
      <c r="AF255" s="29" t="s">
        <v>1198</v>
      </c>
      <c r="AH255" s="29" t="s">
        <v>1198</v>
      </c>
      <c r="AJ255" s="29" t="s">
        <v>1198</v>
      </c>
      <c r="AL255" s="29">
        <v>5.6928426577000001E-2</v>
      </c>
      <c r="AN255" s="29">
        <v>4.9283366350510001</v>
      </c>
      <c r="AP255" s="29">
        <v>22.170344887357999</v>
      </c>
      <c r="AR255" s="29">
        <v>33.822906112641995</v>
      </c>
      <c r="AT255" s="29">
        <v>0</v>
      </c>
      <c r="AV255" s="29">
        <v>51.793757174999996</v>
      </c>
      <c r="AY255" s="46" t="s">
        <v>754</v>
      </c>
      <c r="AZ255" s="47">
        <v>0.1</v>
      </c>
    </row>
    <row r="256" spans="1:52" ht="15">
      <c r="A256" s="27" t="s">
        <v>762</v>
      </c>
      <c r="B256" s="27" t="s">
        <v>764</v>
      </c>
      <c r="C256" s="27" t="s">
        <v>763</v>
      </c>
      <c r="D256" s="29">
        <v>173.311401634557</v>
      </c>
      <c r="F256" s="29">
        <v>104.07389000000001</v>
      </c>
      <c r="H256" s="29">
        <v>5.7086952433449998</v>
      </c>
      <c r="J256" s="29">
        <v>22.363800437782999</v>
      </c>
      <c r="L256" s="29">
        <v>11.192308995963</v>
      </c>
      <c r="N256" s="29" t="s">
        <v>1198</v>
      </c>
      <c r="P256" s="29" t="s">
        <v>1198</v>
      </c>
      <c r="R256" s="29">
        <v>0.106108751044</v>
      </c>
      <c r="T256" s="29">
        <v>12.208847073547</v>
      </c>
      <c r="V256" s="29">
        <v>69.237511999999995</v>
      </c>
      <c r="X256" s="29">
        <v>3.797838756655</v>
      </c>
      <c r="Z256" s="29">
        <v>14.878024562217002</v>
      </c>
      <c r="AB256" s="29">
        <v>7.4459369557119999</v>
      </c>
      <c r="AD256" s="29" t="s">
        <v>1198</v>
      </c>
      <c r="AF256" s="29" t="s">
        <v>1198</v>
      </c>
      <c r="AH256" s="29" t="s">
        <v>1198</v>
      </c>
      <c r="AJ256" s="29" t="s">
        <v>1198</v>
      </c>
      <c r="AL256" s="29">
        <v>7.0591248955999997E-2</v>
      </c>
      <c r="AN256" s="29">
        <v>8.1222119264529997</v>
      </c>
      <c r="AP256" s="29">
        <v>30.374655898554998</v>
      </c>
      <c r="AR256" s="29">
        <v>38.862856101444997</v>
      </c>
      <c r="AT256" s="29">
        <v>0</v>
      </c>
      <c r="AV256" s="29">
        <v>64.044698600000004</v>
      </c>
      <c r="AY256" s="46" t="s">
        <v>418</v>
      </c>
      <c r="AZ256" s="47">
        <v>0.4</v>
      </c>
    </row>
    <row r="257" spans="1:52" ht="15">
      <c r="A257" s="27" t="s">
        <v>765</v>
      </c>
      <c r="B257" s="27" t="s">
        <v>767</v>
      </c>
      <c r="C257" s="27" t="s">
        <v>766</v>
      </c>
      <c r="D257" s="29">
        <v>7.9937293352910004</v>
      </c>
      <c r="F257" s="29">
        <v>4.8002529999999997</v>
      </c>
      <c r="H257" s="29">
        <v>6.8553939603999997E-2</v>
      </c>
      <c r="J257" s="29">
        <v>0.48313169902399999</v>
      </c>
      <c r="L257" s="29" t="s">
        <v>1198</v>
      </c>
      <c r="N257" s="29" t="s">
        <v>1198</v>
      </c>
      <c r="P257" s="29">
        <v>4.6855390592999993E-2</v>
      </c>
      <c r="R257" s="29" t="s">
        <v>1198</v>
      </c>
      <c r="T257" s="29" t="s">
        <v>1198</v>
      </c>
      <c r="V257" s="29">
        <v>3.1934770000000001</v>
      </c>
      <c r="X257" s="29">
        <v>4.5607060396000002E-2</v>
      </c>
      <c r="Z257" s="29">
        <v>0.32141430097600004</v>
      </c>
      <c r="AB257" s="29" t="s">
        <v>1198</v>
      </c>
      <c r="AD257" s="29" t="s">
        <v>1198</v>
      </c>
      <c r="AF257" s="29" t="s">
        <v>1198</v>
      </c>
      <c r="AH257" s="29" t="s">
        <v>1198</v>
      </c>
      <c r="AJ257" s="29">
        <v>3.1171609406999999E-2</v>
      </c>
      <c r="AL257" s="29" t="s">
        <v>1198</v>
      </c>
      <c r="AN257" s="29" t="s">
        <v>1198</v>
      </c>
      <c r="AP257" s="29">
        <v>9.8294320635689996</v>
      </c>
      <c r="AR257" s="29">
        <v>-6.6359550635689999</v>
      </c>
      <c r="AT257" s="29">
        <v>0.5</v>
      </c>
      <c r="AV257" s="29">
        <v>2.9539662250000003</v>
      </c>
      <c r="AY257" s="46" t="s">
        <v>421</v>
      </c>
      <c r="AZ257" s="47">
        <v>0.4</v>
      </c>
    </row>
    <row r="258" spans="1:52" ht="15">
      <c r="A258" s="27" t="s">
        <v>768</v>
      </c>
      <c r="B258" s="27" t="s">
        <v>770</v>
      </c>
      <c r="C258" s="27" t="s">
        <v>769</v>
      </c>
      <c r="D258" s="29">
        <v>6.8432410594030006</v>
      </c>
      <c r="F258" s="29">
        <v>4.1093820000000001</v>
      </c>
      <c r="H258" s="29">
        <v>6.5331644425000002E-2</v>
      </c>
      <c r="J258" s="29">
        <v>0.46240596368999998</v>
      </c>
      <c r="L258" s="29" t="s">
        <v>1198</v>
      </c>
      <c r="N258" s="29" t="s">
        <v>1198</v>
      </c>
      <c r="P258" s="29">
        <v>5.6707831330999998E-2</v>
      </c>
      <c r="R258" s="29" t="s">
        <v>1198</v>
      </c>
      <c r="T258" s="29" t="s">
        <v>1198</v>
      </c>
      <c r="V258" s="29">
        <v>2.7338589999999998</v>
      </c>
      <c r="X258" s="29">
        <v>4.3463355575000001E-2</v>
      </c>
      <c r="Z258" s="29">
        <v>0.30762603631000002</v>
      </c>
      <c r="AB258" s="29" t="s">
        <v>1198</v>
      </c>
      <c r="AD258" s="29" t="s">
        <v>1198</v>
      </c>
      <c r="AF258" s="29" t="s">
        <v>1198</v>
      </c>
      <c r="AH258" s="29" t="s">
        <v>1198</v>
      </c>
      <c r="AJ258" s="29">
        <v>3.7726168668999999E-2</v>
      </c>
      <c r="AL258" s="29" t="s">
        <v>1198</v>
      </c>
      <c r="AN258" s="29" t="s">
        <v>1198</v>
      </c>
      <c r="AP258" s="29">
        <v>8.7787162405809998</v>
      </c>
      <c r="AR258" s="29">
        <v>-6.0448572405809999</v>
      </c>
      <c r="AT258" s="29">
        <v>0.5</v>
      </c>
      <c r="AV258" s="29">
        <v>2.528819575</v>
      </c>
      <c r="AY258" s="46" t="s">
        <v>424</v>
      </c>
      <c r="AZ258" s="47">
        <v>0.4</v>
      </c>
    </row>
    <row r="259" spans="1:52" ht="15">
      <c r="A259" s="27" t="s">
        <v>771</v>
      </c>
      <c r="B259" s="27" t="s">
        <v>773</v>
      </c>
      <c r="C259" s="27" t="s">
        <v>772</v>
      </c>
      <c r="D259" s="29">
        <v>7.2930541259339998</v>
      </c>
      <c r="F259" s="29">
        <v>4.3794959999999996</v>
      </c>
      <c r="H259" s="29">
        <v>0.100724047192</v>
      </c>
      <c r="J259" s="29">
        <v>0.52248381375800002</v>
      </c>
      <c r="L259" s="29" t="s">
        <v>1198</v>
      </c>
      <c r="N259" s="29" t="s">
        <v>1198</v>
      </c>
      <c r="P259" s="29">
        <v>3.9988647139000001E-2</v>
      </c>
      <c r="R259" s="29" t="s">
        <v>1198</v>
      </c>
      <c r="T259" s="29" t="s">
        <v>1198</v>
      </c>
      <c r="V259" s="29">
        <v>2.9135589999999998</v>
      </c>
      <c r="X259" s="29">
        <v>6.7008952807999997E-2</v>
      </c>
      <c r="Z259" s="29">
        <v>0.347594186242</v>
      </c>
      <c r="AB259" s="29" t="s">
        <v>1198</v>
      </c>
      <c r="AD259" s="29" t="s">
        <v>1198</v>
      </c>
      <c r="AF259" s="29" t="s">
        <v>1198</v>
      </c>
      <c r="AH259" s="29" t="s">
        <v>1198</v>
      </c>
      <c r="AJ259" s="29">
        <v>2.6603352861000001E-2</v>
      </c>
      <c r="AL259" s="29" t="s">
        <v>1198</v>
      </c>
      <c r="AN259" s="29" t="s">
        <v>1198</v>
      </c>
      <c r="AP259" s="29">
        <v>15.855639596217001</v>
      </c>
      <c r="AR259" s="29">
        <v>-12.942080596217</v>
      </c>
      <c r="AT259" s="29">
        <v>0.5</v>
      </c>
      <c r="AV259" s="29">
        <v>2.6950420750000004</v>
      </c>
      <c r="AY259" s="46" t="s">
        <v>427</v>
      </c>
      <c r="AZ259" s="47">
        <v>0.4</v>
      </c>
    </row>
    <row r="260" spans="1:52" ht="15">
      <c r="A260" s="27" t="s">
        <v>774</v>
      </c>
      <c r="B260" s="27" t="s">
        <v>776</v>
      </c>
      <c r="C260" s="27" t="s">
        <v>775</v>
      </c>
      <c r="D260" s="29">
        <v>5.5145246439419999</v>
      </c>
      <c r="F260" s="29">
        <v>3.3114849999999998</v>
      </c>
      <c r="H260" s="29">
        <v>6.0228576136999994E-2</v>
      </c>
      <c r="J260" s="29">
        <v>0.38065118269300002</v>
      </c>
      <c r="L260" s="29" t="s">
        <v>1198</v>
      </c>
      <c r="N260" s="29" t="s">
        <v>1198</v>
      </c>
      <c r="P260" s="29">
        <v>3.0136206402000001E-2</v>
      </c>
      <c r="R260" s="29" t="s">
        <v>1198</v>
      </c>
      <c r="T260" s="29" t="s">
        <v>1198</v>
      </c>
      <c r="V260" s="29">
        <v>2.2030400000000001</v>
      </c>
      <c r="X260" s="29">
        <v>4.0068423863000004E-2</v>
      </c>
      <c r="Z260" s="29">
        <v>0.25323681730699998</v>
      </c>
      <c r="AB260" s="29" t="s">
        <v>1198</v>
      </c>
      <c r="AD260" s="29" t="s">
        <v>1198</v>
      </c>
      <c r="AF260" s="29" t="s">
        <v>1198</v>
      </c>
      <c r="AH260" s="29" t="s">
        <v>1198</v>
      </c>
      <c r="AJ260" s="29">
        <v>2.0048793597999999E-2</v>
      </c>
      <c r="AL260" s="29" t="s">
        <v>1198</v>
      </c>
      <c r="AN260" s="29" t="s">
        <v>1198</v>
      </c>
      <c r="AP260" s="29">
        <v>15.890901965773999</v>
      </c>
      <c r="AR260" s="29">
        <v>-13.687861965773999</v>
      </c>
      <c r="AT260" s="29">
        <v>0.5</v>
      </c>
      <c r="AV260" s="29">
        <v>2.0378120000000002</v>
      </c>
      <c r="AY260" s="46" t="s">
        <v>430</v>
      </c>
      <c r="AZ260" s="47">
        <v>0.4</v>
      </c>
    </row>
    <row r="261" spans="1:52" ht="15">
      <c r="A261" s="27" t="s">
        <v>777</v>
      </c>
      <c r="B261" s="27" t="s">
        <v>779</v>
      </c>
      <c r="C261" s="27" t="s">
        <v>778</v>
      </c>
      <c r="D261" s="29">
        <v>3.7515996624560004</v>
      </c>
      <c r="F261" s="29">
        <v>2.2528440000000001</v>
      </c>
      <c r="H261" s="29">
        <v>5.3950324908000002E-2</v>
      </c>
      <c r="J261" s="29">
        <v>0.176661162201</v>
      </c>
      <c r="L261" s="29" t="s">
        <v>1198</v>
      </c>
      <c r="N261" s="29" t="s">
        <v>1198</v>
      </c>
      <c r="P261" s="29">
        <v>7.6114263177999991E-2</v>
      </c>
      <c r="R261" s="29" t="s">
        <v>1198</v>
      </c>
      <c r="T261" s="29" t="s">
        <v>1198</v>
      </c>
      <c r="V261" s="29">
        <v>1.498756</v>
      </c>
      <c r="X261" s="29">
        <v>3.5891675091999996E-2</v>
      </c>
      <c r="Z261" s="29">
        <v>0.117527837799</v>
      </c>
      <c r="AB261" s="29" t="s">
        <v>1198</v>
      </c>
      <c r="AD261" s="29" t="s">
        <v>1198</v>
      </c>
      <c r="AF261" s="29" t="s">
        <v>1198</v>
      </c>
      <c r="AH261" s="29" t="s">
        <v>1198</v>
      </c>
      <c r="AJ261" s="29">
        <v>5.0636736821999997E-2</v>
      </c>
      <c r="AL261" s="29" t="s">
        <v>1198</v>
      </c>
      <c r="AN261" s="29" t="s">
        <v>1198</v>
      </c>
      <c r="AP261" s="29">
        <v>7.6727923791950001</v>
      </c>
      <c r="AR261" s="29">
        <v>-6.1740363791949999</v>
      </c>
      <c r="AT261" s="29">
        <v>0.5</v>
      </c>
      <c r="AV261" s="29">
        <v>1.3863493</v>
      </c>
      <c r="AY261" s="46" t="s">
        <v>433</v>
      </c>
      <c r="AZ261" s="47">
        <v>0.4</v>
      </c>
    </row>
    <row r="262" spans="1:52" ht="15">
      <c r="A262" s="27" t="s">
        <v>780</v>
      </c>
      <c r="B262" s="27" t="s">
        <v>782</v>
      </c>
      <c r="C262" s="27" t="s">
        <v>781</v>
      </c>
      <c r="D262" s="29">
        <v>4.9182184869240002</v>
      </c>
      <c r="F262" s="29">
        <v>2.9534009999999999</v>
      </c>
      <c r="H262" s="29">
        <v>0.12239016908100001</v>
      </c>
      <c r="J262" s="29">
        <v>0.39438587060399999</v>
      </c>
      <c r="L262" s="29" t="s">
        <v>1198</v>
      </c>
      <c r="N262" s="29" t="s">
        <v>1198</v>
      </c>
      <c r="P262" s="29">
        <v>3.9988647139000001E-2</v>
      </c>
      <c r="R262" s="29" t="s">
        <v>1198</v>
      </c>
      <c r="T262" s="29" t="s">
        <v>1198</v>
      </c>
      <c r="V262" s="29">
        <v>1.964817</v>
      </c>
      <c r="X262" s="29">
        <v>8.1422830919000003E-2</v>
      </c>
      <c r="Z262" s="29">
        <v>0.26237412939600002</v>
      </c>
      <c r="AB262" s="29" t="s">
        <v>1198</v>
      </c>
      <c r="AD262" s="29" t="s">
        <v>1198</v>
      </c>
      <c r="AF262" s="29" t="s">
        <v>1198</v>
      </c>
      <c r="AH262" s="29" t="s">
        <v>1198</v>
      </c>
      <c r="AJ262" s="29">
        <v>2.6603352861000001E-2</v>
      </c>
      <c r="AL262" s="29" t="s">
        <v>1198</v>
      </c>
      <c r="AN262" s="29" t="s">
        <v>1198</v>
      </c>
      <c r="AP262" s="29">
        <v>15.540057998414001</v>
      </c>
      <c r="AR262" s="29">
        <v>-13.575240998414001</v>
      </c>
      <c r="AT262" s="29">
        <v>0.5</v>
      </c>
      <c r="AV262" s="29">
        <v>1.8174557250000001</v>
      </c>
      <c r="AY262" s="46" t="s">
        <v>436</v>
      </c>
      <c r="AZ262" s="47">
        <v>0.4</v>
      </c>
    </row>
    <row r="263" spans="1:52" ht="15">
      <c r="A263" s="27" t="s">
        <v>783</v>
      </c>
      <c r="B263" s="27" t="s">
        <v>785</v>
      </c>
      <c r="C263" s="27" t="s">
        <v>784</v>
      </c>
      <c r="D263" s="29">
        <v>7.0463068505640001</v>
      </c>
      <c r="F263" s="29">
        <v>4.2313229999999997</v>
      </c>
      <c r="H263" s="29">
        <v>9.3793049996000008E-2</v>
      </c>
      <c r="J263" s="29">
        <v>0.577177560476</v>
      </c>
      <c r="L263" s="29" t="s">
        <v>1198</v>
      </c>
      <c r="N263" s="29" t="s">
        <v>1198</v>
      </c>
      <c r="P263" s="29">
        <v>4.6855390592999993E-2</v>
      </c>
      <c r="R263" s="29" t="s">
        <v>1198</v>
      </c>
      <c r="T263" s="29" t="s">
        <v>1198</v>
      </c>
      <c r="V263" s="29">
        <v>2.8149839999999999</v>
      </c>
      <c r="X263" s="29">
        <v>6.2397950003999995E-2</v>
      </c>
      <c r="Z263" s="29">
        <v>0.38398043952399996</v>
      </c>
      <c r="AB263" s="29" t="s">
        <v>1198</v>
      </c>
      <c r="AD263" s="29" t="s">
        <v>1198</v>
      </c>
      <c r="AF263" s="29" t="s">
        <v>1198</v>
      </c>
      <c r="AH263" s="29" t="s">
        <v>1198</v>
      </c>
      <c r="AJ263" s="29">
        <v>3.1171609406999999E-2</v>
      </c>
      <c r="AL263" s="29" t="s">
        <v>1198</v>
      </c>
      <c r="AN263" s="29" t="s">
        <v>1198</v>
      </c>
      <c r="AP263" s="29">
        <v>11.526953477985</v>
      </c>
      <c r="AR263" s="29">
        <v>-8.7119694779850008</v>
      </c>
      <c r="AT263" s="29">
        <v>0.5</v>
      </c>
      <c r="AV263" s="29">
        <v>2.6038602000000002</v>
      </c>
      <c r="AY263" s="46" t="s">
        <v>757</v>
      </c>
      <c r="AZ263" s="47">
        <v>0.1</v>
      </c>
    </row>
    <row r="264" spans="1:52" ht="15">
      <c r="A264" s="27" t="s">
        <v>786</v>
      </c>
      <c r="B264" s="27" t="s">
        <v>788</v>
      </c>
      <c r="C264" s="27" t="s">
        <v>787</v>
      </c>
      <c r="D264" s="29">
        <v>6.3991968845180001</v>
      </c>
      <c r="F264" s="29">
        <v>3.8427319999999998</v>
      </c>
      <c r="H264" s="29">
        <v>5.4119066046000003E-2</v>
      </c>
      <c r="J264" s="29">
        <v>0.61626245169999994</v>
      </c>
      <c r="L264" s="29" t="s">
        <v>1198</v>
      </c>
      <c r="N264" s="29" t="s">
        <v>1198</v>
      </c>
      <c r="P264" s="29">
        <v>3.0136206402000001E-2</v>
      </c>
      <c r="R264" s="29" t="s">
        <v>1198</v>
      </c>
      <c r="T264" s="29" t="s">
        <v>1198</v>
      </c>
      <c r="V264" s="29">
        <v>2.5564650000000002</v>
      </c>
      <c r="X264" s="29">
        <v>3.6003933953999999E-2</v>
      </c>
      <c r="Z264" s="29">
        <v>0.40998254830000003</v>
      </c>
      <c r="AB264" s="29" t="s">
        <v>1198</v>
      </c>
      <c r="AD264" s="29" t="s">
        <v>1198</v>
      </c>
      <c r="AF264" s="29" t="s">
        <v>1198</v>
      </c>
      <c r="AH264" s="29" t="s">
        <v>1198</v>
      </c>
      <c r="AJ264" s="29">
        <v>2.0048793597999999E-2</v>
      </c>
      <c r="AL264" s="29" t="s">
        <v>1198</v>
      </c>
      <c r="AN264" s="29" t="s">
        <v>1198</v>
      </c>
      <c r="AP264" s="29">
        <v>7.9247316919420001</v>
      </c>
      <c r="AR264" s="29">
        <v>-5.3682666919419999</v>
      </c>
      <c r="AT264" s="29">
        <v>0.5</v>
      </c>
      <c r="AV264" s="29">
        <v>2.3647301249999999</v>
      </c>
      <c r="AY264" s="46" t="s">
        <v>439</v>
      </c>
      <c r="AZ264" s="47">
        <v>0.4</v>
      </c>
    </row>
    <row r="265" spans="1:52" ht="15">
      <c r="A265" s="27" t="s">
        <v>789</v>
      </c>
      <c r="B265" s="27" t="s">
        <v>791</v>
      </c>
      <c r="C265" s="27" t="s">
        <v>790</v>
      </c>
      <c r="D265" s="29">
        <v>7.3768975837390007</v>
      </c>
      <c r="F265" s="29">
        <v>4.4298440000000001</v>
      </c>
      <c r="H265" s="29">
        <v>6.8125781484999995E-2</v>
      </c>
      <c r="J265" s="29">
        <v>0.51378193536899996</v>
      </c>
      <c r="L265" s="29" t="s">
        <v>1198</v>
      </c>
      <c r="N265" s="29" t="s">
        <v>1198</v>
      </c>
      <c r="P265" s="29">
        <v>5.1035486892E-2</v>
      </c>
      <c r="R265" s="29" t="s">
        <v>1198</v>
      </c>
      <c r="T265" s="29" t="s">
        <v>1198</v>
      </c>
      <c r="V265" s="29">
        <v>2.9470540000000001</v>
      </c>
      <c r="X265" s="29">
        <v>4.5322218514999998E-2</v>
      </c>
      <c r="Z265" s="29">
        <v>0.34180506463099997</v>
      </c>
      <c r="AB265" s="29" t="s">
        <v>1198</v>
      </c>
      <c r="AD265" s="29" t="s">
        <v>1198</v>
      </c>
      <c r="AF265" s="29" t="s">
        <v>1198</v>
      </c>
      <c r="AH265" s="29" t="s">
        <v>1198</v>
      </c>
      <c r="AJ265" s="29">
        <v>3.3952513108000001E-2</v>
      </c>
      <c r="AL265" s="29" t="s">
        <v>1198</v>
      </c>
      <c r="AN265" s="29" t="s">
        <v>1198</v>
      </c>
      <c r="AP265" s="29">
        <v>13.581958700955999</v>
      </c>
      <c r="AR265" s="29">
        <v>-10.634904700956</v>
      </c>
      <c r="AT265" s="29">
        <v>0.5</v>
      </c>
      <c r="AV265" s="29">
        <v>2.7260249500000002</v>
      </c>
      <c r="AY265" s="46" t="s">
        <v>445</v>
      </c>
      <c r="AZ265" s="47">
        <v>0.4</v>
      </c>
    </row>
    <row r="266" spans="1:52" ht="15">
      <c r="A266" s="27" t="s">
        <v>1206</v>
      </c>
      <c r="B266" s="27" t="s">
        <v>1207</v>
      </c>
      <c r="C266" s="27" t="e">
        <v>#N/A</v>
      </c>
      <c r="D266" s="29">
        <v>36.460755235342006</v>
      </c>
      <c r="F266" s="29">
        <v>21.894766000000001</v>
      </c>
      <c r="H266" s="29">
        <v>7.3209033197999998E-2</v>
      </c>
      <c r="J266" s="29">
        <v>1.4868436196E-2</v>
      </c>
      <c r="L266" s="29">
        <v>0.481122837641</v>
      </c>
      <c r="N266" s="29" t="s">
        <v>1198</v>
      </c>
      <c r="P266" s="29">
        <v>0.24020090785300002</v>
      </c>
      <c r="R266" s="29">
        <v>6.8697459646000006E-2</v>
      </c>
      <c r="T266" s="29">
        <v>7.7903159439999996E-3</v>
      </c>
      <c r="V266" s="29">
        <v>14.565989</v>
      </c>
      <c r="X266" s="29">
        <v>4.8703966802000002E-2</v>
      </c>
      <c r="Z266" s="29">
        <v>9.8915638039999993E-3</v>
      </c>
      <c r="AB266" s="29">
        <v>0.32007786045999997</v>
      </c>
      <c r="AD266" s="29" t="s">
        <v>1198</v>
      </c>
      <c r="AF266" s="29" t="s">
        <v>1198</v>
      </c>
      <c r="AH266" s="29" t="s">
        <v>1198</v>
      </c>
      <c r="AJ266" s="29">
        <v>0.159799092147</v>
      </c>
      <c r="AL266" s="29">
        <v>4.5702540353999996E-2</v>
      </c>
      <c r="AN266" s="29">
        <v>5.1826840559999997E-3</v>
      </c>
      <c r="AP266" s="29">
        <v>214.899296070166</v>
      </c>
      <c r="AR266" s="29">
        <v>-200.333307070166</v>
      </c>
      <c r="AT266" s="29">
        <v>0.5</v>
      </c>
      <c r="AV266" s="29">
        <v>13.473539825</v>
      </c>
      <c r="AY266" s="46" t="s">
        <v>448</v>
      </c>
      <c r="AZ266" s="47">
        <v>0.4</v>
      </c>
    </row>
    <row r="267" spans="1:52" ht="15">
      <c r="A267" s="27" t="s">
        <v>792</v>
      </c>
      <c r="B267" s="27" t="s">
        <v>794</v>
      </c>
      <c r="C267" s="27" t="s">
        <v>793</v>
      </c>
      <c r="D267" s="29">
        <v>7.2688727552880001</v>
      </c>
      <c r="F267" s="29">
        <v>4.3649750000000003</v>
      </c>
      <c r="H267" s="29">
        <v>8.8185559802000005E-2</v>
      </c>
      <c r="J267" s="29">
        <v>0.51981097815600008</v>
      </c>
      <c r="L267" s="29" t="s">
        <v>1198</v>
      </c>
      <c r="N267" s="29" t="s">
        <v>1198</v>
      </c>
      <c r="P267" s="29">
        <v>5.9395078987E-2</v>
      </c>
      <c r="R267" s="29" t="s">
        <v>1198</v>
      </c>
      <c r="T267" s="29" t="s">
        <v>1198</v>
      </c>
      <c r="V267" s="29">
        <v>2.9038979999999999</v>
      </c>
      <c r="X267" s="29">
        <v>5.8667440198E-2</v>
      </c>
      <c r="Z267" s="29">
        <v>0.34581602184399995</v>
      </c>
      <c r="AB267" s="29" t="s">
        <v>1198</v>
      </c>
      <c r="AD267" s="29" t="s">
        <v>1198</v>
      </c>
      <c r="AF267" s="29" t="s">
        <v>1198</v>
      </c>
      <c r="AH267" s="29" t="s">
        <v>1198</v>
      </c>
      <c r="AJ267" s="29">
        <v>3.9513921012999997E-2</v>
      </c>
      <c r="AL267" s="29" t="s">
        <v>1198</v>
      </c>
      <c r="AN267" s="29" t="s">
        <v>1198</v>
      </c>
      <c r="AP267" s="29">
        <v>9.2272638121339998</v>
      </c>
      <c r="AR267" s="29">
        <v>-6.323365812134</v>
      </c>
      <c r="AT267" s="29">
        <v>0.5</v>
      </c>
      <c r="AV267" s="29">
        <v>2.68610565</v>
      </c>
      <c r="AY267" s="46" t="s">
        <v>451</v>
      </c>
      <c r="AZ267" s="47">
        <v>0.4</v>
      </c>
    </row>
    <row r="268" spans="1:52" ht="15">
      <c r="A268" s="27" t="s">
        <v>795</v>
      </c>
      <c r="B268" s="27" t="s">
        <v>797</v>
      </c>
      <c r="C268" s="27" t="s">
        <v>796</v>
      </c>
      <c r="D268" s="29">
        <v>5.177495695857</v>
      </c>
      <c r="F268" s="29">
        <v>3.1090979999999999</v>
      </c>
      <c r="H268" s="29">
        <v>8.3789282686E-2</v>
      </c>
      <c r="J268" s="29">
        <v>0.40942965346300003</v>
      </c>
      <c r="L268" s="29" t="s">
        <v>1198</v>
      </c>
      <c r="N268" s="29" t="s">
        <v>1198</v>
      </c>
      <c r="P268" s="29">
        <v>7.7607111820999997E-2</v>
      </c>
      <c r="R268" s="29" t="s">
        <v>1198</v>
      </c>
      <c r="T268" s="29" t="s">
        <v>1198</v>
      </c>
      <c r="V268" s="29">
        <v>2.0683980000000002</v>
      </c>
      <c r="X268" s="29">
        <v>5.5742717314000004E-2</v>
      </c>
      <c r="Z268" s="29">
        <v>0.272382346537</v>
      </c>
      <c r="AB268" s="29" t="s">
        <v>1198</v>
      </c>
      <c r="AD268" s="29" t="s">
        <v>1198</v>
      </c>
      <c r="AF268" s="29" t="s">
        <v>1198</v>
      </c>
      <c r="AH268" s="29" t="s">
        <v>1198</v>
      </c>
      <c r="AJ268" s="29">
        <v>5.1629888179000001E-2</v>
      </c>
      <c r="AL268" s="29" t="s">
        <v>1198</v>
      </c>
      <c r="AN268" s="29" t="s">
        <v>1198</v>
      </c>
      <c r="AP268" s="29">
        <v>8.9874972487299996</v>
      </c>
      <c r="AR268" s="29">
        <v>-6.9190992487300003</v>
      </c>
      <c r="AT268" s="29">
        <v>0.5</v>
      </c>
      <c r="AV268" s="29">
        <v>1.9132681499999999</v>
      </c>
      <c r="AY268" s="46" t="s">
        <v>454</v>
      </c>
      <c r="AZ268" s="47">
        <v>0.4</v>
      </c>
    </row>
    <row r="269" spans="1:52" ht="15">
      <c r="A269" s="27" t="s">
        <v>798</v>
      </c>
      <c r="B269" s="27" t="s">
        <v>1208</v>
      </c>
      <c r="C269" s="27" t="s">
        <v>799</v>
      </c>
      <c r="D269" s="29">
        <v>1155.04725146089</v>
      </c>
      <c r="F269" s="29">
        <v>211.54028700000001</v>
      </c>
      <c r="H269" s="29">
        <v>14.035075359882001</v>
      </c>
      <c r="J269" s="29">
        <v>24.701865632636</v>
      </c>
      <c r="L269" s="29" t="s">
        <v>1198</v>
      </c>
      <c r="N269" s="29">
        <v>27.449559247202998</v>
      </c>
      <c r="P269" s="29" t="s">
        <v>1198</v>
      </c>
      <c r="R269" s="29" t="s">
        <v>1198</v>
      </c>
      <c r="T269" s="29" t="s">
        <v>1198</v>
      </c>
      <c r="V269" s="29">
        <v>943.50696400000004</v>
      </c>
      <c r="X269" s="29">
        <v>9.3371516401179999</v>
      </c>
      <c r="Z269" s="29">
        <v>16.433475367364</v>
      </c>
      <c r="AB269" s="29" t="s">
        <v>1198</v>
      </c>
      <c r="AD269" s="29">
        <v>18.261440752797</v>
      </c>
      <c r="AF269" s="29">
        <v>758.45</v>
      </c>
      <c r="AH269" s="29">
        <v>44.325000000000003</v>
      </c>
      <c r="AJ269" s="29" t="s">
        <v>1198</v>
      </c>
      <c r="AL269" s="29" t="s">
        <v>1198</v>
      </c>
      <c r="AN269" s="29" t="s">
        <v>1198</v>
      </c>
      <c r="AP269" s="29">
        <v>1285.82093831866</v>
      </c>
      <c r="AR269" s="29">
        <v>-342.31397431866702</v>
      </c>
      <c r="AT269" s="29">
        <v>0.26622200000000001</v>
      </c>
      <c r="AV269" s="29">
        <v>872.74394170000005</v>
      </c>
      <c r="AY269" s="46" t="s">
        <v>457</v>
      </c>
      <c r="AZ269" s="47">
        <v>0.4</v>
      </c>
    </row>
    <row r="270" spans="1:52" ht="15">
      <c r="A270" s="27" t="s">
        <v>798</v>
      </c>
      <c r="B270" s="27" t="s">
        <v>1208</v>
      </c>
      <c r="C270" s="27" t="s">
        <v>799</v>
      </c>
      <c r="D270" s="29">
        <v>1155.04725146089</v>
      </c>
      <c r="F270" s="29">
        <v>211.54028700000001</v>
      </c>
      <c r="H270" s="29">
        <v>14.035075359882001</v>
      </c>
      <c r="J270" s="29">
        <v>24.701865632636</v>
      </c>
      <c r="L270" s="29" t="s">
        <v>1198</v>
      </c>
      <c r="N270" s="29">
        <v>27.449559247202998</v>
      </c>
      <c r="P270" s="29" t="s">
        <v>1198</v>
      </c>
      <c r="R270" s="29" t="s">
        <v>1198</v>
      </c>
      <c r="T270" s="29" t="s">
        <v>1198</v>
      </c>
      <c r="V270" s="29">
        <v>943.50696400000004</v>
      </c>
      <c r="X270" s="29">
        <v>9.3371516401179999</v>
      </c>
      <c r="Z270" s="29">
        <v>16.433475367364</v>
      </c>
      <c r="AB270" s="29" t="s">
        <v>1198</v>
      </c>
      <c r="AD270" s="29">
        <v>18.261440752797</v>
      </c>
      <c r="AF270" s="29">
        <v>758.45</v>
      </c>
      <c r="AH270" s="29">
        <v>44.325000000000003</v>
      </c>
      <c r="AJ270" s="29" t="s">
        <v>1198</v>
      </c>
      <c r="AL270" s="29" t="s">
        <v>1198</v>
      </c>
      <c r="AN270" s="29" t="s">
        <v>1198</v>
      </c>
      <c r="AP270" s="29">
        <v>1285.82093831866</v>
      </c>
      <c r="AR270" s="29">
        <v>-342.31397431866702</v>
      </c>
      <c r="AT270" s="29">
        <v>0.26622200000000001</v>
      </c>
      <c r="AV270" s="29">
        <v>872.74394170000005</v>
      </c>
      <c r="AY270" s="46" t="s">
        <v>460</v>
      </c>
      <c r="AZ270" s="47">
        <v>0.4</v>
      </c>
    </row>
    <row r="271" spans="1:52" ht="15">
      <c r="A271" s="27" t="s">
        <v>1209</v>
      </c>
      <c r="B271" s="27" t="s">
        <v>1210</v>
      </c>
      <c r="C271" s="27" t="e">
        <v>#N/A</v>
      </c>
      <c r="D271" s="29">
        <v>283.18902446089396</v>
      </c>
      <c r="F271" s="29">
        <v>170.05565200000001</v>
      </c>
      <c r="H271" s="29" t="s">
        <v>1198</v>
      </c>
      <c r="J271" s="29">
        <v>24.701865632636</v>
      </c>
      <c r="L271" s="29" t="s">
        <v>1198</v>
      </c>
      <c r="N271" s="29" t="s">
        <v>1198</v>
      </c>
      <c r="P271" s="29" t="s">
        <v>1198</v>
      </c>
      <c r="R271" s="29" t="s">
        <v>1198</v>
      </c>
      <c r="T271" s="29" t="s">
        <v>1198</v>
      </c>
      <c r="V271" s="29">
        <v>113.13337300000001</v>
      </c>
      <c r="X271" s="29" t="s">
        <v>1198</v>
      </c>
      <c r="Z271" s="29">
        <v>16.433475367364</v>
      </c>
      <c r="AB271" s="29" t="s">
        <v>1198</v>
      </c>
      <c r="AD271" s="29" t="s">
        <v>1198</v>
      </c>
      <c r="AF271" s="29" t="s">
        <v>1198</v>
      </c>
      <c r="AH271" s="29" t="s">
        <v>1198</v>
      </c>
      <c r="AJ271" s="29" t="s">
        <v>1198</v>
      </c>
      <c r="AL271" s="29" t="s">
        <v>1198</v>
      </c>
      <c r="AN271" s="29" t="s">
        <v>1198</v>
      </c>
      <c r="AP271" s="29" t="s">
        <v>1198</v>
      </c>
      <c r="AR271" s="29">
        <v>113.13337300000001</v>
      </c>
      <c r="AT271" s="29">
        <v>0.5</v>
      </c>
      <c r="AV271" s="29">
        <v>104.64837002500001</v>
      </c>
      <c r="AY271" s="46" t="s">
        <v>463</v>
      </c>
      <c r="AZ271" s="47">
        <v>0.4</v>
      </c>
    </row>
    <row r="272" spans="1:52" ht="15">
      <c r="A272" s="27" t="s">
        <v>1211</v>
      </c>
      <c r="B272" s="27" t="s">
        <v>1212</v>
      </c>
      <c r="C272" s="27" t="e">
        <v>#N/A</v>
      </c>
      <c r="D272" s="29">
        <v>871.85822700000006</v>
      </c>
      <c r="F272" s="29">
        <v>41.484634999999997</v>
      </c>
      <c r="H272" s="29">
        <v>14.035075359882001</v>
      </c>
      <c r="J272" s="29" t="s">
        <v>1198</v>
      </c>
      <c r="L272" s="29" t="s">
        <v>1198</v>
      </c>
      <c r="N272" s="29">
        <v>27.449559247202998</v>
      </c>
      <c r="P272" s="29" t="s">
        <v>1198</v>
      </c>
      <c r="R272" s="29" t="s">
        <v>1198</v>
      </c>
      <c r="T272" s="29" t="s">
        <v>1198</v>
      </c>
      <c r="V272" s="29">
        <v>830.37359100000003</v>
      </c>
      <c r="X272" s="29">
        <v>9.3371516401179999</v>
      </c>
      <c r="Z272" s="29" t="s">
        <v>1198</v>
      </c>
      <c r="AB272" s="29" t="s">
        <v>1198</v>
      </c>
      <c r="AD272" s="29">
        <v>18.261440752797</v>
      </c>
      <c r="AF272" s="29">
        <v>758.45</v>
      </c>
      <c r="AH272" s="29">
        <v>44.325000000000003</v>
      </c>
      <c r="AJ272" s="29" t="s">
        <v>1198</v>
      </c>
      <c r="AL272" s="29" t="s">
        <v>1198</v>
      </c>
      <c r="AN272" s="29" t="s">
        <v>1198</v>
      </c>
      <c r="AP272" s="29" t="s">
        <v>1198</v>
      </c>
      <c r="AR272" s="29">
        <v>830.37359100000003</v>
      </c>
      <c r="AT272" s="29">
        <v>0.5</v>
      </c>
      <c r="AV272" s="29">
        <v>768.09557167499997</v>
      </c>
      <c r="AY272" s="46" t="s">
        <v>466</v>
      </c>
      <c r="AZ272" s="47">
        <v>0.4</v>
      </c>
    </row>
    <row r="273" spans="1:52" ht="15">
      <c r="A273" s="27" t="s">
        <v>801</v>
      </c>
      <c r="B273" s="27" t="s">
        <v>803</v>
      </c>
      <c r="C273" s="27" t="s">
        <v>802</v>
      </c>
      <c r="D273" s="29">
        <v>6.1269630359180001</v>
      </c>
      <c r="F273" s="29">
        <v>3.6792549999999999</v>
      </c>
      <c r="H273" s="29">
        <v>8.4682830064E-2</v>
      </c>
      <c r="J273" s="29">
        <v>0.66388048017500001</v>
      </c>
      <c r="L273" s="29" t="s">
        <v>1198</v>
      </c>
      <c r="N273" s="29" t="s">
        <v>1198</v>
      </c>
      <c r="P273" s="29">
        <v>6.3574574783999999E-2</v>
      </c>
      <c r="R273" s="29" t="s">
        <v>1198</v>
      </c>
      <c r="T273" s="29" t="s">
        <v>1198</v>
      </c>
      <c r="V273" s="29">
        <v>2.447708</v>
      </c>
      <c r="X273" s="29">
        <v>5.6337169935999999E-2</v>
      </c>
      <c r="Z273" s="29">
        <v>0.44166151982500002</v>
      </c>
      <c r="AB273" s="29" t="s">
        <v>1198</v>
      </c>
      <c r="AD273" s="29" t="s">
        <v>1198</v>
      </c>
      <c r="AF273" s="29" t="s">
        <v>1198</v>
      </c>
      <c r="AH273" s="29" t="s">
        <v>1198</v>
      </c>
      <c r="AJ273" s="29">
        <v>4.2294425216000006E-2</v>
      </c>
      <c r="AL273" s="29" t="s">
        <v>1198</v>
      </c>
      <c r="AN273" s="29" t="s">
        <v>1198</v>
      </c>
      <c r="AP273" s="29">
        <v>5.3180899231240009</v>
      </c>
      <c r="AR273" s="29">
        <v>-2.870381923124</v>
      </c>
      <c r="AT273" s="29">
        <v>0.5</v>
      </c>
      <c r="AV273" s="29">
        <v>2.2641298999999999</v>
      </c>
      <c r="AY273" s="46" t="s">
        <v>469</v>
      </c>
      <c r="AZ273" s="47">
        <v>0.4</v>
      </c>
    </row>
    <row r="274" spans="1:52" ht="15">
      <c r="A274" s="27" t="s">
        <v>804</v>
      </c>
      <c r="B274" s="27" t="s">
        <v>806</v>
      </c>
      <c r="C274" s="27" t="s">
        <v>805</v>
      </c>
      <c r="D274" s="29">
        <v>5.5188165018929993</v>
      </c>
      <c r="F274" s="29">
        <v>3.3140619999999998</v>
      </c>
      <c r="H274" s="29">
        <v>7.1853099072999999E-2</v>
      </c>
      <c r="J274" s="29">
        <v>0.31024229157900002</v>
      </c>
      <c r="L274" s="29" t="s">
        <v>1198</v>
      </c>
      <c r="N274" s="29" t="s">
        <v>1198</v>
      </c>
      <c r="P274" s="29">
        <v>3.8495798497000001E-2</v>
      </c>
      <c r="R274" s="29" t="s">
        <v>1198</v>
      </c>
      <c r="T274" s="29" t="s">
        <v>1198</v>
      </c>
      <c r="V274" s="29">
        <v>2.204755</v>
      </c>
      <c r="X274" s="29">
        <v>4.7801900927000006E-2</v>
      </c>
      <c r="Z274" s="29">
        <v>0.206395708421</v>
      </c>
      <c r="AB274" s="29" t="s">
        <v>1198</v>
      </c>
      <c r="AD274" s="29" t="s">
        <v>1198</v>
      </c>
      <c r="AF274" s="29" t="s">
        <v>1198</v>
      </c>
      <c r="AH274" s="29" t="s">
        <v>1198</v>
      </c>
      <c r="AJ274" s="29">
        <v>2.5610201503000002E-2</v>
      </c>
      <c r="AL274" s="29" t="s">
        <v>1198</v>
      </c>
      <c r="AN274" s="29" t="s">
        <v>1198</v>
      </c>
      <c r="AP274" s="29">
        <v>8.1726029664580011</v>
      </c>
      <c r="AR274" s="29">
        <v>-5.9678479664580006</v>
      </c>
      <c r="AT274" s="29">
        <v>0.5</v>
      </c>
      <c r="AV274" s="29">
        <v>2.0393983750000002</v>
      </c>
      <c r="AY274" s="46" t="s">
        <v>472</v>
      </c>
      <c r="AZ274" s="47">
        <v>0.4</v>
      </c>
    </row>
    <row r="275" spans="1:52" ht="15">
      <c r="A275" s="27" t="s">
        <v>807</v>
      </c>
      <c r="B275" s="27" t="s">
        <v>809</v>
      </c>
      <c r="C275" s="27" t="s">
        <v>808</v>
      </c>
      <c r="D275" s="29">
        <v>3.6629609613490004</v>
      </c>
      <c r="F275" s="29">
        <v>2.1996159999999998</v>
      </c>
      <c r="H275" s="29">
        <v>8.5072556037000008E-2</v>
      </c>
      <c r="J275" s="29">
        <v>0.32096546060800002</v>
      </c>
      <c r="L275" s="29" t="s">
        <v>1198</v>
      </c>
      <c r="N275" s="29" t="s">
        <v>1198</v>
      </c>
      <c r="P275" s="29">
        <v>8.4473855274000004E-2</v>
      </c>
      <c r="R275" s="29" t="s">
        <v>1198</v>
      </c>
      <c r="T275" s="29" t="s">
        <v>1198</v>
      </c>
      <c r="V275" s="29">
        <v>1.4633449999999999</v>
      </c>
      <c r="X275" s="29">
        <v>5.6596443962999995E-2</v>
      </c>
      <c r="Z275" s="29">
        <v>0.21352953939200001</v>
      </c>
      <c r="AB275" s="29" t="s">
        <v>1198</v>
      </c>
      <c r="AD275" s="29" t="s">
        <v>1198</v>
      </c>
      <c r="AF275" s="29" t="s">
        <v>1198</v>
      </c>
      <c r="AH275" s="29" t="s">
        <v>1198</v>
      </c>
      <c r="AJ275" s="29">
        <v>5.6198144726000002E-2</v>
      </c>
      <c r="AL275" s="29" t="s">
        <v>1198</v>
      </c>
      <c r="AN275" s="29" t="s">
        <v>1198</v>
      </c>
      <c r="AP275" s="29">
        <v>6.7189167571440001</v>
      </c>
      <c r="AR275" s="29">
        <v>-5.2555717571440006</v>
      </c>
      <c r="AT275" s="29">
        <v>0.5</v>
      </c>
      <c r="AV275" s="29">
        <v>1.3535941250000001</v>
      </c>
      <c r="AY275" s="46" t="s">
        <v>760</v>
      </c>
      <c r="AZ275" s="47">
        <v>0.1</v>
      </c>
    </row>
    <row r="276" spans="1:52" ht="15">
      <c r="A276" s="27" t="s">
        <v>810</v>
      </c>
      <c r="B276" s="27" t="s">
        <v>812</v>
      </c>
      <c r="C276" s="27" t="s">
        <v>811</v>
      </c>
      <c r="D276" s="29">
        <v>71.658461490392995</v>
      </c>
      <c r="F276" s="29">
        <v>43.031069000000002</v>
      </c>
      <c r="H276" s="29">
        <v>1.073553937559</v>
      </c>
      <c r="J276" s="29">
        <v>6.4640460307369993</v>
      </c>
      <c r="L276" s="29">
        <v>2.3413607758849997</v>
      </c>
      <c r="N276" s="29" t="s">
        <v>1198</v>
      </c>
      <c r="P276" s="29">
        <v>7.3427015521999997E-2</v>
      </c>
      <c r="R276" s="29">
        <v>7.2060272356000002E-2</v>
      </c>
      <c r="T276" s="29">
        <v>0.947996119006</v>
      </c>
      <c r="V276" s="29">
        <v>28.627393000000001</v>
      </c>
      <c r="X276" s="29">
        <v>0.71420606244100004</v>
      </c>
      <c r="Z276" s="29">
        <v>4.3003529692630007</v>
      </c>
      <c r="AB276" s="29">
        <v>1.5576432650409999</v>
      </c>
      <c r="AD276" s="29" t="s">
        <v>1198</v>
      </c>
      <c r="AF276" s="29" t="s">
        <v>1198</v>
      </c>
      <c r="AH276" s="29" t="s">
        <v>1198</v>
      </c>
      <c r="AJ276" s="29">
        <v>4.8848984477999999E-2</v>
      </c>
      <c r="AL276" s="29">
        <v>4.7939727644000001E-2</v>
      </c>
      <c r="AN276" s="29">
        <v>0.63067588099399996</v>
      </c>
      <c r="AP276" s="29">
        <v>16.645123436744999</v>
      </c>
      <c r="AR276" s="29">
        <v>11.982269563255</v>
      </c>
      <c r="AT276" s="29">
        <v>0</v>
      </c>
      <c r="AV276" s="29">
        <v>26.480338524999997</v>
      </c>
      <c r="AY276" s="46" t="s">
        <v>475</v>
      </c>
      <c r="AZ276" s="47">
        <v>0.4</v>
      </c>
    </row>
    <row r="277" spans="1:52" ht="15">
      <c r="A277" s="27" t="s">
        <v>813</v>
      </c>
      <c r="B277" s="27" t="s">
        <v>815</v>
      </c>
      <c r="C277" s="27" t="s">
        <v>814</v>
      </c>
      <c r="D277" s="29">
        <v>51.800179882572998</v>
      </c>
      <c r="F277" s="29">
        <v>31.106126</v>
      </c>
      <c r="H277" s="29">
        <v>1.1623724267539999</v>
      </c>
      <c r="J277" s="29">
        <v>4.7651890798089998</v>
      </c>
      <c r="L277" s="29">
        <v>2.7165676148839997</v>
      </c>
      <c r="N277" s="29" t="s">
        <v>1198</v>
      </c>
      <c r="P277" s="29">
        <v>0.123584568095</v>
      </c>
      <c r="R277" s="29">
        <v>7.5603235746999994E-2</v>
      </c>
      <c r="T277" s="29">
        <v>2.0503555499380002</v>
      </c>
      <c r="V277" s="29">
        <v>20.694054000000001</v>
      </c>
      <c r="X277" s="29">
        <v>0.77329457324600004</v>
      </c>
      <c r="Z277" s="29">
        <v>3.1701499201910002</v>
      </c>
      <c r="AB277" s="29">
        <v>1.8072581094440001</v>
      </c>
      <c r="AD277" s="29" t="s">
        <v>1198</v>
      </c>
      <c r="AF277" s="29" t="s">
        <v>1198</v>
      </c>
      <c r="AH277" s="29" t="s">
        <v>1198</v>
      </c>
      <c r="AJ277" s="29">
        <v>8.2217431904999999E-2</v>
      </c>
      <c r="AL277" s="29">
        <v>5.0296764253000004E-2</v>
      </c>
      <c r="AN277" s="29">
        <v>1.3640454500620001</v>
      </c>
      <c r="AP277" s="29">
        <v>30.162500676610001</v>
      </c>
      <c r="AR277" s="29">
        <v>-9.4684466766100002</v>
      </c>
      <c r="AT277" s="29">
        <v>0.313915</v>
      </c>
      <c r="AV277" s="29">
        <v>19.141999949999999</v>
      </c>
      <c r="AY277" s="46" t="s">
        <v>478</v>
      </c>
      <c r="AZ277" s="47">
        <v>0.4</v>
      </c>
    </row>
    <row r="278" spans="1:52" ht="15">
      <c r="A278" s="27" t="s">
        <v>816</v>
      </c>
      <c r="B278" s="27" t="s">
        <v>818</v>
      </c>
      <c r="C278" s="27" t="s">
        <v>817</v>
      </c>
      <c r="D278" s="29">
        <v>223.04102796719701</v>
      </c>
      <c r="F278" s="29">
        <v>133.936644</v>
      </c>
      <c r="H278" s="29">
        <v>2.7013012112250001</v>
      </c>
      <c r="J278" s="29">
        <v>18.128531191337</v>
      </c>
      <c r="L278" s="29">
        <v>8.439440749708</v>
      </c>
      <c r="N278" s="29" t="s">
        <v>1198</v>
      </c>
      <c r="P278" s="29">
        <v>0.648764637044</v>
      </c>
      <c r="R278" s="29">
        <v>8.1908509577999999E-2</v>
      </c>
      <c r="T278" s="29">
        <v>10.796965353258001</v>
      </c>
      <c r="V278" s="29">
        <v>89.104383999999996</v>
      </c>
      <c r="X278" s="29">
        <v>1.797101788775</v>
      </c>
      <c r="Z278" s="29">
        <v>12.060415808662999</v>
      </c>
      <c r="AB278" s="29">
        <v>5.6145290293950003</v>
      </c>
      <c r="AD278" s="29" t="s">
        <v>1198</v>
      </c>
      <c r="AF278" s="29" t="s">
        <v>1198</v>
      </c>
      <c r="AH278" s="29" t="s">
        <v>1198</v>
      </c>
      <c r="AJ278" s="29">
        <v>0.43160536295600005</v>
      </c>
      <c r="AL278" s="29">
        <v>5.4491490422000001E-2</v>
      </c>
      <c r="AN278" s="29">
        <v>7.1829256467420004</v>
      </c>
      <c r="AP278" s="29">
        <v>98.736245662676012</v>
      </c>
      <c r="AR278" s="29">
        <v>-9.6318616626759983</v>
      </c>
      <c r="AT278" s="29">
        <v>9.7550999999999999E-2</v>
      </c>
      <c r="AV278" s="29">
        <v>82.4215552</v>
      </c>
      <c r="AY278" s="46" t="s">
        <v>481</v>
      </c>
      <c r="AZ278" s="47">
        <v>0.4</v>
      </c>
    </row>
    <row r="279" spans="1:52" ht="15">
      <c r="A279" s="27" t="s">
        <v>819</v>
      </c>
      <c r="B279" s="27" t="s">
        <v>821</v>
      </c>
      <c r="C279" s="27" t="s">
        <v>820</v>
      </c>
      <c r="D279" s="29">
        <v>82.36460097690501</v>
      </c>
      <c r="F279" s="29">
        <v>49.460129999999999</v>
      </c>
      <c r="H279" s="29">
        <v>1.696802632664</v>
      </c>
      <c r="J279" s="29">
        <v>6.1144071872570001</v>
      </c>
      <c r="L279" s="29">
        <v>3.930037195888</v>
      </c>
      <c r="N279" s="29" t="s">
        <v>1198</v>
      </c>
      <c r="P279" s="29">
        <v>6.7754671082999998E-2</v>
      </c>
      <c r="R279" s="29">
        <v>7.4882633023000009E-2</v>
      </c>
      <c r="T279" s="29">
        <v>9.4163728037279988</v>
      </c>
      <c r="V279" s="29">
        <v>32.904471000000001</v>
      </c>
      <c r="X279" s="29">
        <v>1.128836367336</v>
      </c>
      <c r="Z279" s="29">
        <v>4.0677478127429998</v>
      </c>
      <c r="AB279" s="29">
        <v>2.6145462214049999</v>
      </c>
      <c r="AD279" s="29" t="s">
        <v>1198</v>
      </c>
      <c r="AF279" s="29" t="s">
        <v>1198</v>
      </c>
      <c r="AH279" s="29" t="s">
        <v>1198</v>
      </c>
      <c r="AJ279" s="29">
        <v>4.5075328917000002E-2</v>
      </c>
      <c r="AL279" s="29">
        <v>4.9817366976999997E-2</v>
      </c>
      <c r="AN279" s="29">
        <v>6.2644551962719994</v>
      </c>
      <c r="AP279" s="29">
        <v>62.559550273812</v>
      </c>
      <c r="AR279" s="29">
        <v>-29.655079273811999</v>
      </c>
      <c r="AT279" s="29">
        <v>0.47403000000000001</v>
      </c>
      <c r="AV279" s="29">
        <v>30.436635675000002</v>
      </c>
      <c r="AY279" s="46" t="s">
        <v>484</v>
      </c>
      <c r="AZ279" s="47">
        <v>0.4</v>
      </c>
    </row>
    <row r="280" spans="1:52" ht="15">
      <c r="A280" s="27" t="s">
        <v>822</v>
      </c>
      <c r="B280" s="27" t="s">
        <v>824</v>
      </c>
      <c r="C280" s="27" t="s">
        <v>823</v>
      </c>
      <c r="D280" s="29">
        <v>69.500172714491001</v>
      </c>
      <c r="F280" s="29">
        <v>41.735011</v>
      </c>
      <c r="H280" s="29">
        <v>1.3544250626280001</v>
      </c>
      <c r="J280" s="29">
        <v>6.1616643138680001</v>
      </c>
      <c r="L280" s="29">
        <v>3.3067304411860001</v>
      </c>
      <c r="N280" s="29" t="s">
        <v>1198</v>
      </c>
      <c r="P280" s="29">
        <v>3.4316302700000002E-2</v>
      </c>
      <c r="R280" s="29">
        <v>8.6712527735000003E-2</v>
      </c>
      <c r="T280" s="29">
        <v>3.6758437340649999</v>
      </c>
      <c r="V280" s="29">
        <v>27.765160999999999</v>
      </c>
      <c r="X280" s="29">
        <v>0.90106193737199991</v>
      </c>
      <c r="Z280" s="29">
        <v>4.0991866861319997</v>
      </c>
      <c r="AB280" s="29">
        <v>2.1998772910469997</v>
      </c>
      <c r="AD280" s="29" t="s">
        <v>1198</v>
      </c>
      <c r="AF280" s="29" t="s">
        <v>1198</v>
      </c>
      <c r="AH280" s="29" t="s">
        <v>1198</v>
      </c>
      <c r="AJ280" s="29">
        <v>2.28296973E-2</v>
      </c>
      <c r="AL280" s="29">
        <v>5.7687472264999998E-2</v>
      </c>
      <c r="AN280" s="29">
        <v>2.445438265935</v>
      </c>
      <c r="AP280" s="29">
        <v>27.458088617901002</v>
      </c>
      <c r="AR280" s="29">
        <v>0.30707238209900001</v>
      </c>
      <c r="AT280" s="29">
        <v>0</v>
      </c>
      <c r="AV280" s="29">
        <v>25.682773924999999</v>
      </c>
      <c r="AY280" s="46" t="s">
        <v>487</v>
      </c>
      <c r="AZ280" s="47">
        <v>0.4</v>
      </c>
    </row>
    <row r="281" spans="1:52" ht="15">
      <c r="A281" s="27" t="s">
        <v>825</v>
      </c>
      <c r="B281" s="27" t="s">
        <v>827</v>
      </c>
      <c r="C281" s="27" t="s">
        <v>826</v>
      </c>
      <c r="D281" s="29">
        <v>62.301314499075005</v>
      </c>
      <c r="F281" s="29">
        <v>37.412081000000001</v>
      </c>
      <c r="H281" s="29">
        <v>0.59553311335199999</v>
      </c>
      <c r="J281" s="29">
        <v>5.8869249174750005</v>
      </c>
      <c r="L281" s="29">
        <v>3.0716982420829999</v>
      </c>
      <c r="N281" s="29" t="s">
        <v>1198</v>
      </c>
      <c r="P281" s="29">
        <v>4.4347693115000003E-2</v>
      </c>
      <c r="R281" s="29">
        <v>6.9177861462000001E-2</v>
      </c>
      <c r="T281" s="29">
        <v>1.2407535859999999</v>
      </c>
      <c r="V281" s="29">
        <v>24.889233999999998</v>
      </c>
      <c r="X281" s="29">
        <v>0.39619188664799998</v>
      </c>
      <c r="Z281" s="29">
        <v>3.9164100825250001</v>
      </c>
      <c r="AB281" s="29">
        <v>2.0435167994180001</v>
      </c>
      <c r="AD281" s="29" t="s">
        <v>1198</v>
      </c>
      <c r="AF281" s="29" t="s">
        <v>1198</v>
      </c>
      <c r="AH281" s="29" t="s">
        <v>1198</v>
      </c>
      <c r="AJ281" s="29">
        <v>2.9503306885E-2</v>
      </c>
      <c r="AL281" s="29">
        <v>4.6022138537999996E-2</v>
      </c>
      <c r="AN281" s="29">
        <v>0.82543941399999998</v>
      </c>
      <c r="AP281" s="29">
        <v>17.720928176102003</v>
      </c>
      <c r="AR281" s="29">
        <v>7.1683058238979998</v>
      </c>
      <c r="AT281" s="29">
        <v>0</v>
      </c>
      <c r="AV281" s="29">
        <v>23.022541449999999</v>
      </c>
      <c r="AY281" s="46" t="s">
        <v>763</v>
      </c>
      <c r="AZ281" s="47">
        <v>0.1</v>
      </c>
    </row>
    <row r="282" spans="1:52" ht="15">
      <c r="A282" s="27" t="s">
        <v>828</v>
      </c>
      <c r="B282" s="27" t="s">
        <v>830</v>
      </c>
      <c r="C282" s="27" t="s">
        <v>829</v>
      </c>
      <c r="D282" s="29">
        <v>100.627700824041</v>
      </c>
      <c r="F282" s="29">
        <v>60.427163</v>
      </c>
      <c r="H282" s="29">
        <v>0.75230624088499998</v>
      </c>
      <c r="J282" s="29">
        <v>7.9691269042780002</v>
      </c>
      <c r="L282" s="29">
        <v>4.559563042692</v>
      </c>
      <c r="N282" s="29" t="s">
        <v>1198</v>
      </c>
      <c r="P282" s="29">
        <v>7.1934166878999992E-2</v>
      </c>
      <c r="R282" s="29">
        <v>6.9838413958000001E-2</v>
      </c>
      <c r="T282" s="29">
        <v>0.90816720547100005</v>
      </c>
      <c r="V282" s="29">
        <v>40.200538000000002</v>
      </c>
      <c r="X282" s="29">
        <v>0.50048875911500001</v>
      </c>
      <c r="Z282" s="29">
        <v>5.3016420957220003</v>
      </c>
      <c r="AB282" s="29">
        <v>3.0333525435839999</v>
      </c>
      <c r="AD282" s="29" t="s">
        <v>1198</v>
      </c>
      <c r="AF282" s="29" t="s">
        <v>1198</v>
      </c>
      <c r="AH282" s="29" t="s">
        <v>1198</v>
      </c>
      <c r="AJ282" s="29">
        <v>4.7855833121000002E-2</v>
      </c>
      <c r="AL282" s="29">
        <v>4.6461586042E-2</v>
      </c>
      <c r="AN282" s="29">
        <v>0.60417879452899992</v>
      </c>
      <c r="AP282" s="29">
        <v>19.381548124195</v>
      </c>
      <c r="AR282" s="29">
        <v>20.818989875805002</v>
      </c>
      <c r="AT282" s="29">
        <v>0</v>
      </c>
      <c r="AV282" s="29">
        <v>37.185497649999995</v>
      </c>
      <c r="AY282" s="46" t="s">
        <v>490</v>
      </c>
      <c r="AZ282" s="47">
        <v>0.4</v>
      </c>
    </row>
    <row r="283" spans="1:52" ht="15">
      <c r="A283" s="27" t="s">
        <v>831</v>
      </c>
      <c r="B283" s="27" t="s">
        <v>833</v>
      </c>
      <c r="C283" s="27" t="s">
        <v>832</v>
      </c>
      <c r="D283" s="29">
        <v>78.843269521753001</v>
      </c>
      <c r="F283" s="29">
        <v>47.345562000000001</v>
      </c>
      <c r="H283" s="29">
        <v>0.84772485052500002</v>
      </c>
      <c r="J283" s="29">
        <v>6.7326362838899998</v>
      </c>
      <c r="L283" s="29">
        <v>3.7964984461759999</v>
      </c>
      <c r="N283" s="29" t="s">
        <v>1198</v>
      </c>
      <c r="P283" s="29">
        <v>6.7754671082999998E-2</v>
      </c>
      <c r="R283" s="29">
        <v>7.0498966455000006E-2</v>
      </c>
      <c r="T283" s="29">
        <v>1.218263574998</v>
      </c>
      <c r="V283" s="29">
        <v>31.497706999999998</v>
      </c>
      <c r="X283" s="29">
        <v>0.56396814947499996</v>
      </c>
      <c r="Z283" s="29">
        <v>4.4790387161100007</v>
      </c>
      <c r="AB283" s="29">
        <v>2.5257065448139997</v>
      </c>
      <c r="AD283" s="29" t="s">
        <v>1198</v>
      </c>
      <c r="AF283" s="29" t="s">
        <v>1198</v>
      </c>
      <c r="AH283" s="29" t="s">
        <v>1198</v>
      </c>
      <c r="AJ283" s="29">
        <v>4.5075328917000002E-2</v>
      </c>
      <c r="AL283" s="29">
        <v>4.6901033544999998E-2</v>
      </c>
      <c r="AN283" s="29">
        <v>0.81047742500199993</v>
      </c>
      <c r="AP283" s="29">
        <v>23.346002664124001</v>
      </c>
      <c r="AR283" s="29">
        <v>8.1517043358759995</v>
      </c>
      <c r="AT283" s="29">
        <v>0</v>
      </c>
      <c r="AV283" s="29">
        <v>29.135378975000002</v>
      </c>
      <c r="AY283" s="46" t="s">
        <v>493</v>
      </c>
      <c r="AZ283" s="47">
        <v>0.4</v>
      </c>
    </row>
    <row r="284" spans="1:52" ht="15">
      <c r="A284" s="27" t="s">
        <v>834</v>
      </c>
      <c r="B284" s="27" t="s">
        <v>836</v>
      </c>
      <c r="C284" s="27" t="s">
        <v>835</v>
      </c>
      <c r="D284" s="29">
        <v>86.746886097702998</v>
      </c>
      <c r="F284" s="29">
        <v>52.091701999999998</v>
      </c>
      <c r="H284" s="29">
        <v>1.081210942</v>
      </c>
      <c r="J284" s="29">
        <v>7.5250050336939998</v>
      </c>
      <c r="L284" s="29">
        <v>4.1379641792530002</v>
      </c>
      <c r="N284" s="29" t="s">
        <v>1198</v>
      </c>
      <c r="P284" s="29">
        <v>6.2380776272000005E-2</v>
      </c>
      <c r="R284" s="29">
        <v>6.9778363731000007E-2</v>
      </c>
      <c r="T284" s="29">
        <v>0.78276852001899999</v>
      </c>
      <c r="V284" s="29">
        <v>34.655183999999998</v>
      </c>
      <c r="X284" s="29">
        <v>0.71930005799999996</v>
      </c>
      <c r="Z284" s="29">
        <v>5.006179966306</v>
      </c>
      <c r="AB284" s="29">
        <v>2.752874354597</v>
      </c>
      <c r="AD284" s="29" t="s">
        <v>1198</v>
      </c>
      <c r="AF284" s="29" t="s">
        <v>1198</v>
      </c>
      <c r="AH284" s="29" t="s">
        <v>1198</v>
      </c>
      <c r="AJ284" s="29">
        <v>4.1500223727999996E-2</v>
      </c>
      <c r="AL284" s="29">
        <v>4.6421636269000005E-2</v>
      </c>
      <c r="AN284" s="29">
        <v>0.520754479981</v>
      </c>
      <c r="AP284" s="29">
        <v>37.057316967242002</v>
      </c>
      <c r="AR284" s="29">
        <v>-2.4021329672420002</v>
      </c>
      <c r="AT284" s="29">
        <v>6.4822000000000005E-2</v>
      </c>
      <c r="AV284" s="29">
        <v>32.0560452</v>
      </c>
      <c r="AY284" s="46" t="s">
        <v>496</v>
      </c>
      <c r="AZ284" s="47">
        <v>0.4</v>
      </c>
    </row>
    <row r="285" spans="1:52" ht="15">
      <c r="A285" s="27" t="s">
        <v>837</v>
      </c>
      <c r="B285" s="27" t="s">
        <v>839</v>
      </c>
      <c r="C285" s="27" t="s">
        <v>838</v>
      </c>
      <c r="D285" s="29">
        <v>5.8326361958219994</v>
      </c>
      <c r="F285" s="29">
        <v>3.5025110000000002</v>
      </c>
      <c r="H285" s="29">
        <v>0.10434807839</v>
      </c>
      <c r="J285" s="29">
        <v>0.49176992417299997</v>
      </c>
      <c r="L285" s="29" t="s">
        <v>1198</v>
      </c>
      <c r="N285" s="29" t="s">
        <v>1198</v>
      </c>
      <c r="P285" s="29">
        <v>5.9395078987E-2</v>
      </c>
      <c r="R285" s="29" t="s">
        <v>1198</v>
      </c>
      <c r="T285" s="29" t="s">
        <v>1198</v>
      </c>
      <c r="V285" s="29">
        <v>2.3301249999999998</v>
      </c>
      <c r="X285" s="29">
        <v>6.9419921610000004E-2</v>
      </c>
      <c r="Z285" s="29">
        <v>0.32716107582700005</v>
      </c>
      <c r="AB285" s="29" t="s">
        <v>1198</v>
      </c>
      <c r="AD285" s="29" t="s">
        <v>1198</v>
      </c>
      <c r="AF285" s="29" t="s">
        <v>1198</v>
      </c>
      <c r="AH285" s="29" t="s">
        <v>1198</v>
      </c>
      <c r="AJ285" s="29">
        <v>3.9513921012999997E-2</v>
      </c>
      <c r="AL285" s="29" t="s">
        <v>1198</v>
      </c>
      <c r="AN285" s="29" t="s">
        <v>1198</v>
      </c>
      <c r="AP285" s="29">
        <v>12.281140537484999</v>
      </c>
      <c r="AR285" s="29">
        <v>-9.9510155374850005</v>
      </c>
      <c r="AT285" s="29">
        <v>0.5</v>
      </c>
      <c r="AV285" s="29">
        <v>2.155365625</v>
      </c>
      <c r="AY285" s="46" t="s">
        <v>499</v>
      </c>
      <c r="AZ285" s="47">
        <v>0.4</v>
      </c>
    </row>
    <row r="286" spans="1:52" ht="15">
      <c r="A286" s="27" t="s">
        <v>840</v>
      </c>
      <c r="B286" s="27" t="s">
        <v>842</v>
      </c>
      <c r="C286" s="27" t="s">
        <v>841</v>
      </c>
      <c r="D286" s="29">
        <v>116.396504361974</v>
      </c>
      <c r="F286" s="29">
        <v>69.896365000000003</v>
      </c>
      <c r="H286" s="29">
        <v>2.1657102344280004</v>
      </c>
      <c r="J286" s="29">
        <v>10.116975198695</v>
      </c>
      <c r="L286" s="29">
        <v>4.9830846425200006</v>
      </c>
      <c r="N286" s="29" t="s">
        <v>1198</v>
      </c>
      <c r="P286" s="29">
        <v>6.7754671082999998E-2</v>
      </c>
      <c r="R286" s="29">
        <v>9.7521568587999999E-2</v>
      </c>
      <c r="T286" s="29">
        <v>2.1580135968380003</v>
      </c>
      <c r="V286" s="29">
        <v>46.500138999999997</v>
      </c>
      <c r="X286" s="29">
        <v>1.4407877655720001</v>
      </c>
      <c r="Z286" s="29">
        <v>6.7305468013049996</v>
      </c>
      <c r="AB286" s="29">
        <v>3.3151098764840001</v>
      </c>
      <c r="AD286" s="29" t="s">
        <v>1198</v>
      </c>
      <c r="AF286" s="29" t="s">
        <v>1198</v>
      </c>
      <c r="AH286" s="29" t="s">
        <v>1198</v>
      </c>
      <c r="AJ286" s="29">
        <v>4.5075328917000002E-2</v>
      </c>
      <c r="AL286" s="29">
        <v>6.4878431412000004E-2</v>
      </c>
      <c r="AN286" s="29">
        <v>1.435667403162</v>
      </c>
      <c r="AP286" s="29">
        <v>40.885194441189995</v>
      </c>
      <c r="AR286" s="29">
        <v>5.6149445588100004</v>
      </c>
      <c r="AT286" s="29">
        <v>0</v>
      </c>
      <c r="AV286" s="29">
        <v>43.012628575000001</v>
      </c>
      <c r="AY286" s="46" t="s">
        <v>502</v>
      </c>
      <c r="AZ286" s="47">
        <v>0.4</v>
      </c>
    </row>
    <row r="287" spans="1:52" ht="15">
      <c r="A287" s="27" t="s">
        <v>843</v>
      </c>
      <c r="B287" s="27" t="s">
        <v>845</v>
      </c>
      <c r="C287" s="27" t="s">
        <v>844</v>
      </c>
      <c r="D287" s="29">
        <v>178.394730117384</v>
      </c>
      <c r="F287" s="29">
        <v>107.12644</v>
      </c>
      <c r="H287" s="29">
        <v>1.158072230001</v>
      </c>
      <c r="J287" s="29">
        <v>11.817923699029</v>
      </c>
      <c r="L287" s="29">
        <v>6.4014063610009995</v>
      </c>
      <c r="N287" s="29" t="s">
        <v>1198</v>
      </c>
      <c r="P287" s="29">
        <v>3.9690197510999996E-2</v>
      </c>
      <c r="R287" s="29">
        <v>0.116317289628</v>
      </c>
      <c r="T287" s="29">
        <v>4.5911869416580009</v>
      </c>
      <c r="V287" s="29">
        <v>71.268289999999993</v>
      </c>
      <c r="X287" s="29">
        <v>0.77043376999900004</v>
      </c>
      <c r="Z287" s="29">
        <v>7.8621413009710004</v>
      </c>
      <c r="AB287" s="29">
        <v>4.2586805107950001</v>
      </c>
      <c r="AD287" s="29" t="s">
        <v>1198</v>
      </c>
      <c r="AF287" s="29" t="s">
        <v>1198</v>
      </c>
      <c r="AH287" s="29" t="s">
        <v>1198</v>
      </c>
      <c r="AJ287" s="29">
        <v>2.6404802489000002E-2</v>
      </c>
      <c r="AL287" s="29">
        <v>7.7382710372000008E-2</v>
      </c>
      <c r="AN287" s="29">
        <v>3.054391058342</v>
      </c>
      <c r="AP287" s="29">
        <v>41.313950925664997</v>
      </c>
      <c r="AR287" s="29">
        <v>29.954339074335003</v>
      </c>
      <c r="AT287" s="29">
        <v>0</v>
      </c>
      <c r="AV287" s="29">
        <v>65.923168250000003</v>
      </c>
      <c r="AY287" s="46" t="s">
        <v>505</v>
      </c>
      <c r="AZ287" s="47">
        <v>0.4</v>
      </c>
    </row>
    <row r="288" spans="1:52" ht="15">
      <c r="A288" s="27" t="s">
        <v>846</v>
      </c>
      <c r="B288" s="27" t="s">
        <v>848</v>
      </c>
      <c r="C288" s="27" t="s">
        <v>847</v>
      </c>
      <c r="D288" s="29">
        <v>86.881515461763001</v>
      </c>
      <c r="F288" s="29">
        <v>52.172547000000002</v>
      </c>
      <c r="H288" s="29">
        <v>0.891930224602</v>
      </c>
      <c r="J288" s="29">
        <v>6.9892567253019999</v>
      </c>
      <c r="L288" s="29">
        <v>4.1710625874359994</v>
      </c>
      <c r="N288" s="29" t="s">
        <v>1198</v>
      </c>
      <c r="P288" s="29">
        <v>4.2992359492000004E-2</v>
      </c>
      <c r="R288" s="29">
        <v>8.5511523196E-2</v>
      </c>
      <c r="T288" s="29">
        <v>2.206549793283</v>
      </c>
      <c r="V288" s="29">
        <v>34.708967999999999</v>
      </c>
      <c r="X288" s="29">
        <v>0.59337677539800004</v>
      </c>
      <c r="Z288" s="29">
        <v>4.6497612746980002</v>
      </c>
      <c r="AB288" s="29">
        <v>2.7748938199959996</v>
      </c>
      <c r="AD288" s="29" t="s">
        <v>1198</v>
      </c>
      <c r="AF288" s="29" t="s">
        <v>1198</v>
      </c>
      <c r="AH288" s="29" t="s">
        <v>1198</v>
      </c>
      <c r="AJ288" s="29">
        <v>2.8601640508000001E-2</v>
      </c>
      <c r="AL288" s="29">
        <v>5.6888476803999999E-2</v>
      </c>
      <c r="AN288" s="29">
        <v>1.4679572067170001</v>
      </c>
      <c r="AP288" s="29">
        <v>31.308416438496998</v>
      </c>
      <c r="AR288" s="29">
        <v>3.4005515615030002</v>
      </c>
      <c r="AT288" s="29">
        <v>0</v>
      </c>
      <c r="AV288" s="29">
        <v>32.105795399999998</v>
      </c>
      <c r="AY288" s="46" t="s">
        <v>508</v>
      </c>
      <c r="AZ288" s="47">
        <v>0.4</v>
      </c>
    </row>
    <row r="289" spans="1:52" ht="15">
      <c r="A289" s="27" t="s">
        <v>849</v>
      </c>
      <c r="B289" s="27" t="s">
        <v>851</v>
      </c>
      <c r="C289" s="27" t="s">
        <v>850</v>
      </c>
      <c r="D289" s="29">
        <v>72.535242493045004</v>
      </c>
      <c r="F289" s="29">
        <v>43.557577999999999</v>
      </c>
      <c r="H289" s="29">
        <v>0.99515416274299995</v>
      </c>
      <c r="J289" s="29">
        <v>5.852520340941</v>
      </c>
      <c r="L289" s="29">
        <v>3.3064593190720002</v>
      </c>
      <c r="N289" s="29" t="s">
        <v>1198</v>
      </c>
      <c r="P289" s="29">
        <v>6.7754671082999998E-2</v>
      </c>
      <c r="R289" s="29">
        <v>7.8905998229999996E-2</v>
      </c>
      <c r="T289" s="29">
        <v>1.122594555911</v>
      </c>
      <c r="V289" s="29">
        <v>28.977664999999998</v>
      </c>
      <c r="X289" s="29">
        <v>0.66204883725700003</v>
      </c>
      <c r="Z289" s="29">
        <v>3.8935216590590001</v>
      </c>
      <c r="AB289" s="29">
        <v>2.1996969209230004</v>
      </c>
      <c r="AD289" s="29" t="s">
        <v>1198</v>
      </c>
      <c r="AF289" s="29" t="s">
        <v>1198</v>
      </c>
      <c r="AH289" s="29" t="s">
        <v>1198</v>
      </c>
      <c r="AJ289" s="29">
        <v>4.5075328917000002E-2</v>
      </c>
      <c r="AL289" s="29">
        <v>5.249400177E-2</v>
      </c>
      <c r="AN289" s="29">
        <v>0.74683144408900004</v>
      </c>
      <c r="AP289" s="29">
        <v>38.429570824831004</v>
      </c>
      <c r="AR289" s="29">
        <v>-9.4519058248309999</v>
      </c>
      <c r="AT289" s="29">
        <v>0.24595400000000001</v>
      </c>
      <c r="AV289" s="29">
        <v>26.804340125</v>
      </c>
      <c r="AY289" s="46" t="s">
        <v>910</v>
      </c>
      <c r="AZ289" s="47">
        <v>0.49</v>
      </c>
    </row>
    <row r="290" spans="1:52" ht="15">
      <c r="A290" s="27" t="s">
        <v>852</v>
      </c>
      <c r="B290" s="27" t="s">
        <v>854</v>
      </c>
      <c r="C290" s="27" t="s">
        <v>853</v>
      </c>
      <c r="D290" s="29">
        <v>8.1838606987729996</v>
      </c>
      <c r="F290" s="29">
        <v>4.9144269999999999</v>
      </c>
      <c r="H290" s="29">
        <v>0.20509374366400002</v>
      </c>
      <c r="J290" s="29">
        <v>0.62352912966500007</v>
      </c>
      <c r="L290" s="29" t="s">
        <v>1198</v>
      </c>
      <c r="N290" s="29" t="s">
        <v>1198</v>
      </c>
      <c r="P290" s="29">
        <v>4.8664703930999996E-2</v>
      </c>
      <c r="R290" s="29" t="s">
        <v>1198</v>
      </c>
      <c r="T290" s="29" t="s">
        <v>1198</v>
      </c>
      <c r="V290" s="29">
        <v>3.269434</v>
      </c>
      <c r="X290" s="29">
        <v>0.13644325633599999</v>
      </c>
      <c r="Z290" s="29">
        <v>0.41481687033499998</v>
      </c>
      <c r="AB290" s="29" t="s">
        <v>1198</v>
      </c>
      <c r="AD290" s="29" t="s">
        <v>1198</v>
      </c>
      <c r="AF290" s="29" t="s">
        <v>1198</v>
      </c>
      <c r="AH290" s="29" t="s">
        <v>1198</v>
      </c>
      <c r="AJ290" s="29">
        <v>3.2375296068999998E-2</v>
      </c>
      <c r="AL290" s="29" t="s">
        <v>1198</v>
      </c>
      <c r="AN290" s="29" t="s">
        <v>1198</v>
      </c>
      <c r="AP290" s="29">
        <v>23.409297988423003</v>
      </c>
      <c r="AR290" s="29">
        <v>-20.139863988423002</v>
      </c>
      <c r="AT290" s="29">
        <v>0.5</v>
      </c>
      <c r="AV290" s="29">
        <v>3.02422645</v>
      </c>
      <c r="AY290" s="46" t="s">
        <v>1039</v>
      </c>
      <c r="AZ290" s="47">
        <v>0.49</v>
      </c>
    </row>
    <row r="291" spans="1:52" ht="15">
      <c r="A291" s="27" t="s">
        <v>855</v>
      </c>
      <c r="B291" s="27" t="s">
        <v>857</v>
      </c>
      <c r="C291" s="27" t="s">
        <v>856</v>
      </c>
      <c r="D291" s="29">
        <v>3.5832136577280003</v>
      </c>
      <c r="F291" s="29">
        <v>2.1517279999999999</v>
      </c>
      <c r="H291" s="29">
        <v>5.6556504759000002E-2</v>
      </c>
      <c r="J291" s="29">
        <v>0.245359822852</v>
      </c>
      <c r="L291" s="29" t="s">
        <v>1198</v>
      </c>
      <c r="N291" s="29" t="s">
        <v>1198</v>
      </c>
      <c r="P291" s="29">
        <v>5.1035486892E-2</v>
      </c>
      <c r="R291" s="29" t="s">
        <v>1198</v>
      </c>
      <c r="T291" s="29" t="s">
        <v>1198</v>
      </c>
      <c r="V291" s="29">
        <v>1.431486</v>
      </c>
      <c r="X291" s="29">
        <v>3.7625495241E-2</v>
      </c>
      <c r="Z291" s="29">
        <v>0.16323117714799998</v>
      </c>
      <c r="AB291" s="29" t="s">
        <v>1198</v>
      </c>
      <c r="AD291" s="29" t="s">
        <v>1198</v>
      </c>
      <c r="AF291" s="29" t="s">
        <v>1198</v>
      </c>
      <c r="AH291" s="29" t="s">
        <v>1198</v>
      </c>
      <c r="AJ291" s="29">
        <v>3.3952513108000001E-2</v>
      </c>
      <c r="AL291" s="29" t="s">
        <v>1198</v>
      </c>
      <c r="AN291" s="29" t="s">
        <v>1198</v>
      </c>
      <c r="AP291" s="29">
        <v>6.3701118232190002</v>
      </c>
      <c r="AR291" s="29">
        <v>-4.9386258232190006</v>
      </c>
      <c r="AT291" s="29">
        <v>0.5</v>
      </c>
      <c r="AV291" s="29">
        <v>1.3241245500000001</v>
      </c>
      <c r="AY291" s="46" t="s">
        <v>725</v>
      </c>
      <c r="AZ291" s="47">
        <v>0.5</v>
      </c>
    </row>
    <row r="292" spans="1:52" ht="15">
      <c r="A292" s="27" t="s">
        <v>858</v>
      </c>
      <c r="B292" s="27" t="s">
        <v>860</v>
      </c>
      <c r="C292" s="27" t="s">
        <v>859</v>
      </c>
      <c r="D292" s="29">
        <v>5.3765323272310006</v>
      </c>
      <c r="F292" s="29">
        <v>3.2286199999999998</v>
      </c>
      <c r="H292" s="29">
        <v>7.1503606752000001E-2</v>
      </c>
      <c r="J292" s="29">
        <v>0.340349073369</v>
      </c>
      <c r="L292" s="29" t="s">
        <v>1198</v>
      </c>
      <c r="N292" s="29" t="s">
        <v>1198</v>
      </c>
      <c r="P292" s="29">
        <v>6.7754671082999998E-2</v>
      </c>
      <c r="R292" s="29" t="s">
        <v>1198</v>
      </c>
      <c r="T292" s="29" t="s">
        <v>1198</v>
      </c>
      <c r="V292" s="29">
        <v>2.1479119999999998</v>
      </c>
      <c r="X292" s="29">
        <v>4.7569393247999997E-2</v>
      </c>
      <c r="Z292" s="29">
        <v>0.226424926631</v>
      </c>
      <c r="AB292" s="29" t="s">
        <v>1198</v>
      </c>
      <c r="AD292" s="29" t="s">
        <v>1198</v>
      </c>
      <c r="AF292" s="29" t="s">
        <v>1198</v>
      </c>
      <c r="AH292" s="29" t="s">
        <v>1198</v>
      </c>
      <c r="AJ292" s="29">
        <v>4.5075328917000002E-2</v>
      </c>
      <c r="AL292" s="29" t="s">
        <v>1198</v>
      </c>
      <c r="AN292" s="29" t="s">
        <v>1198</v>
      </c>
      <c r="AP292" s="29">
        <v>16.293520889172001</v>
      </c>
      <c r="AR292" s="29">
        <v>-14.145608889172001</v>
      </c>
      <c r="AT292" s="29">
        <v>0.5</v>
      </c>
      <c r="AV292" s="29">
        <v>1.9868186000000001</v>
      </c>
      <c r="AY292" s="46" t="s">
        <v>725</v>
      </c>
      <c r="AZ292" s="47">
        <v>0.5</v>
      </c>
    </row>
    <row r="293" spans="1:52" ht="15">
      <c r="A293" s="27" t="s">
        <v>861</v>
      </c>
      <c r="B293" s="27" t="s">
        <v>863</v>
      </c>
      <c r="C293" s="27" t="s">
        <v>862</v>
      </c>
      <c r="D293" s="29">
        <v>58.068028881509996</v>
      </c>
      <c r="F293" s="29">
        <v>34.869982999999998</v>
      </c>
      <c r="H293" s="29">
        <v>1.097900101077</v>
      </c>
      <c r="J293" s="29">
        <v>4.4477203439170001</v>
      </c>
      <c r="L293" s="29">
        <v>2.9400967915199998</v>
      </c>
      <c r="N293" s="29" t="s">
        <v>1198</v>
      </c>
      <c r="P293" s="29">
        <v>0.24323464531899999</v>
      </c>
      <c r="R293" s="29">
        <v>7.2060272356000002E-2</v>
      </c>
      <c r="T293" s="29">
        <v>2.553327243449</v>
      </c>
      <c r="V293" s="29">
        <v>23.198046000000001</v>
      </c>
      <c r="X293" s="29">
        <v>0.73040289892299992</v>
      </c>
      <c r="Z293" s="29">
        <v>2.958946656083</v>
      </c>
      <c r="AB293" s="29">
        <v>1.9559659549469999</v>
      </c>
      <c r="AD293" s="29" t="s">
        <v>1198</v>
      </c>
      <c r="AF293" s="29" t="s">
        <v>1198</v>
      </c>
      <c r="AH293" s="29" t="s">
        <v>1198</v>
      </c>
      <c r="AJ293" s="29">
        <v>0.161817354681</v>
      </c>
      <c r="AL293" s="29">
        <v>4.7939727644000001E-2</v>
      </c>
      <c r="AN293" s="29">
        <v>1.6986587565510001</v>
      </c>
      <c r="AP293" s="29">
        <v>45.101765567796001</v>
      </c>
      <c r="AR293" s="29">
        <v>-21.903719567795999</v>
      </c>
      <c r="AT293" s="29">
        <v>0.485651</v>
      </c>
      <c r="AV293" s="29">
        <v>21.45819255</v>
      </c>
      <c r="AY293" s="46" t="s">
        <v>530</v>
      </c>
      <c r="AZ293" s="47">
        <v>0.49</v>
      </c>
    </row>
    <row r="294" spans="1:52" ht="15">
      <c r="A294" s="27" t="s">
        <v>864</v>
      </c>
      <c r="B294" s="27" t="s">
        <v>866</v>
      </c>
      <c r="C294" s="27" t="s">
        <v>865</v>
      </c>
      <c r="D294" s="29">
        <v>148.075904294878</v>
      </c>
      <c r="F294" s="29">
        <v>88.919916999999998</v>
      </c>
      <c r="H294" s="29">
        <v>3.692395978625</v>
      </c>
      <c r="J294" s="29">
        <v>13.625020583557001</v>
      </c>
      <c r="L294" s="29">
        <v>9.1016539550599997</v>
      </c>
      <c r="N294" s="29" t="s">
        <v>1198</v>
      </c>
      <c r="P294" s="29" t="s">
        <v>1198</v>
      </c>
      <c r="R294" s="29">
        <v>0.100944431525</v>
      </c>
      <c r="T294" s="29">
        <v>5.6345446225889999</v>
      </c>
      <c r="V294" s="29">
        <v>59.155988000000001</v>
      </c>
      <c r="X294" s="29">
        <v>2.4564500213749998</v>
      </c>
      <c r="Z294" s="29">
        <v>9.0643534164429997</v>
      </c>
      <c r="AB294" s="29">
        <v>6.0550813568970003</v>
      </c>
      <c r="AD294" s="29" t="s">
        <v>1198</v>
      </c>
      <c r="AF294" s="29" t="s">
        <v>1198</v>
      </c>
      <c r="AH294" s="29" t="s">
        <v>1198</v>
      </c>
      <c r="AJ294" s="29" t="s">
        <v>1198</v>
      </c>
      <c r="AL294" s="29">
        <v>6.7155568474999996E-2</v>
      </c>
      <c r="AN294" s="29">
        <v>3.748508377411</v>
      </c>
      <c r="AP294" s="29">
        <v>18.165132763746001</v>
      </c>
      <c r="AR294" s="29">
        <v>40.990855236253999</v>
      </c>
      <c r="AT294" s="29">
        <v>0</v>
      </c>
      <c r="AV294" s="29">
        <v>54.719288899999995</v>
      </c>
      <c r="AY294" s="46" t="s">
        <v>534</v>
      </c>
      <c r="AZ294" s="47">
        <v>0.49</v>
      </c>
    </row>
    <row r="295" spans="1:52" ht="15">
      <c r="A295" s="27" t="s">
        <v>867</v>
      </c>
      <c r="B295" s="27" t="s">
        <v>869</v>
      </c>
      <c r="C295" s="27" t="s">
        <v>868</v>
      </c>
      <c r="D295" s="29">
        <v>106.56883945542801</v>
      </c>
      <c r="F295" s="29">
        <v>63.99483</v>
      </c>
      <c r="H295" s="29">
        <v>0.94497979610599991</v>
      </c>
      <c r="J295" s="29">
        <v>7.0113672188700003</v>
      </c>
      <c r="L295" s="29">
        <v>5.2626685666249999</v>
      </c>
      <c r="N295" s="29" t="s">
        <v>1198</v>
      </c>
      <c r="P295" s="29">
        <v>0.101193039465</v>
      </c>
      <c r="R295" s="29">
        <v>7.4762532569000006E-2</v>
      </c>
      <c r="T295" s="29">
        <v>2.0821617531509999</v>
      </c>
      <c r="V295" s="29">
        <v>42.574008999999997</v>
      </c>
      <c r="X295" s="29">
        <v>0.62866920389400005</v>
      </c>
      <c r="Z295" s="29">
        <v>4.6644707811300004</v>
      </c>
      <c r="AB295" s="29">
        <v>3.5011094118320001</v>
      </c>
      <c r="AD295" s="29" t="s">
        <v>1198</v>
      </c>
      <c r="AF295" s="29" t="s">
        <v>1198</v>
      </c>
      <c r="AH295" s="29" t="s">
        <v>1198</v>
      </c>
      <c r="AJ295" s="29">
        <v>6.7320960535000002E-2</v>
      </c>
      <c r="AL295" s="29">
        <v>4.9737467431E-2</v>
      </c>
      <c r="AN295" s="29">
        <v>1.3852052468489999</v>
      </c>
      <c r="AP295" s="29">
        <v>32.225709950666001</v>
      </c>
      <c r="AR295" s="29">
        <v>10.348299049334001</v>
      </c>
      <c r="AT295" s="29">
        <v>0</v>
      </c>
      <c r="AV295" s="29">
        <v>39.380958325000002</v>
      </c>
      <c r="AY295" s="46" t="s">
        <v>537</v>
      </c>
      <c r="AZ295" s="47">
        <v>0.49</v>
      </c>
    </row>
    <row r="296" spans="1:52" ht="15">
      <c r="A296" s="27" t="s">
        <v>870</v>
      </c>
      <c r="B296" s="27" t="s">
        <v>872</v>
      </c>
      <c r="C296" s="27" t="s">
        <v>871</v>
      </c>
      <c r="D296" s="29">
        <v>9.0311664769160007</v>
      </c>
      <c r="F296" s="29">
        <v>5.4232360000000002</v>
      </c>
      <c r="H296" s="29">
        <v>7.111147877E-2</v>
      </c>
      <c r="J296" s="29">
        <v>0.35924627929199998</v>
      </c>
      <c r="L296" s="29" t="s">
        <v>1198</v>
      </c>
      <c r="N296" s="29" t="s">
        <v>1198</v>
      </c>
      <c r="P296" s="29">
        <v>0.30182324975900005</v>
      </c>
      <c r="R296" s="29" t="s">
        <v>1198</v>
      </c>
      <c r="T296" s="29" t="s">
        <v>1198</v>
      </c>
      <c r="V296" s="29">
        <v>3.6079310000000002</v>
      </c>
      <c r="X296" s="29">
        <v>4.7308521229999997E-2</v>
      </c>
      <c r="Z296" s="29">
        <v>0.23899672070800002</v>
      </c>
      <c r="AB296" s="29" t="s">
        <v>1198</v>
      </c>
      <c r="AD296" s="29" t="s">
        <v>1198</v>
      </c>
      <c r="AF296" s="29" t="s">
        <v>1198</v>
      </c>
      <c r="AH296" s="29" t="s">
        <v>1198</v>
      </c>
      <c r="AJ296" s="29">
        <v>0.20079475024099999</v>
      </c>
      <c r="AL296" s="29" t="s">
        <v>1198</v>
      </c>
      <c r="AN296" s="29" t="s">
        <v>1198</v>
      </c>
      <c r="AP296" s="29">
        <v>28.990124939249998</v>
      </c>
      <c r="AR296" s="29">
        <v>-25.382193939250001</v>
      </c>
      <c r="AT296" s="29">
        <v>0.5</v>
      </c>
      <c r="AV296" s="29">
        <v>3.3373361749999999</v>
      </c>
      <c r="AY296" s="46" t="s">
        <v>540</v>
      </c>
      <c r="AZ296" s="47">
        <v>0.49</v>
      </c>
    </row>
    <row r="297" spans="1:52" ht="15">
      <c r="A297" s="27" t="s">
        <v>873</v>
      </c>
      <c r="B297" s="27" t="s">
        <v>875</v>
      </c>
      <c r="C297" s="27" t="s">
        <v>874</v>
      </c>
      <c r="D297" s="29">
        <v>101.61795589542</v>
      </c>
      <c r="F297" s="29">
        <v>61.021813000000002</v>
      </c>
      <c r="H297" s="29">
        <v>1.388764184415</v>
      </c>
      <c r="J297" s="29">
        <v>7.7007246083359995</v>
      </c>
      <c r="L297" s="29">
        <v>4.9645162580089996</v>
      </c>
      <c r="N297" s="29" t="s">
        <v>1198</v>
      </c>
      <c r="P297" s="29">
        <v>0.20986773670700001</v>
      </c>
      <c r="R297" s="29">
        <v>7.2360523491000001E-2</v>
      </c>
      <c r="T297" s="29">
        <v>2.2349967868</v>
      </c>
      <c r="V297" s="29">
        <v>40.596142999999998</v>
      </c>
      <c r="X297" s="29">
        <v>0.92390681558499999</v>
      </c>
      <c r="Z297" s="29">
        <v>5.1230813916639999</v>
      </c>
      <c r="AB297" s="29">
        <v>3.3027568382970003</v>
      </c>
      <c r="AD297" s="29" t="s">
        <v>1198</v>
      </c>
      <c r="AF297" s="29" t="s">
        <v>1198</v>
      </c>
      <c r="AH297" s="29" t="s">
        <v>1198</v>
      </c>
      <c r="AJ297" s="29">
        <v>0.13961926329300001</v>
      </c>
      <c r="AL297" s="29">
        <v>4.8139476509000002E-2</v>
      </c>
      <c r="AN297" s="29">
        <v>1.4868822132000001</v>
      </c>
      <c r="AP297" s="29">
        <v>67.239767655095989</v>
      </c>
      <c r="AR297" s="29">
        <v>-26.643624655095998</v>
      </c>
      <c r="AT297" s="29">
        <v>0.39624799999999999</v>
      </c>
      <c r="AV297" s="29">
        <v>37.551432274999996</v>
      </c>
      <c r="AY297" s="46" t="s">
        <v>543</v>
      </c>
      <c r="AZ297" s="47">
        <v>0.49</v>
      </c>
    </row>
    <row r="298" spans="1:52" ht="15">
      <c r="A298" s="27" t="s">
        <v>876</v>
      </c>
      <c r="B298" s="27" t="s">
        <v>878</v>
      </c>
      <c r="C298" s="27" t="s">
        <v>877</v>
      </c>
      <c r="D298" s="29">
        <v>126.21771116945601</v>
      </c>
      <c r="F298" s="29">
        <v>75.794021999999998</v>
      </c>
      <c r="H298" s="29">
        <v>1.2231240403680002</v>
      </c>
      <c r="J298" s="29">
        <v>8.118049665640001</v>
      </c>
      <c r="L298" s="29">
        <v>5.2002411479320001</v>
      </c>
      <c r="N298" s="29" t="s">
        <v>1198</v>
      </c>
      <c r="P298" s="29">
        <v>0.13881090364400001</v>
      </c>
      <c r="R298" s="29">
        <v>7.4762532569000006E-2</v>
      </c>
      <c r="T298" s="29">
        <v>3.9108827244079998</v>
      </c>
      <c r="V298" s="29">
        <v>50.423689000000003</v>
      </c>
      <c r="X298" s="29">
        <v>0.81371095963199991</v>
      </c>
      <c r="Z298" s="29">
        <v>5.4007163343599993</v>
      </c>
      <c r="AB298" s="29">
        <v>3.459578158177</v>
      </c>
      <c r="AD298" s="29" t="s">
        <v>1198</v>
      </c>
      <c r="AF298" s="29" t="s">
        <v>1198</v>
      </c>
      <c r="AH298" s="29" t="s">
        <v>1198</v>
      </c>
      <c r="AJ298" s="29">
        <v>9.2347096355999997E-2</v>
      </c>
      <c r="AL298" s="29">
        <v>4.9737467431E-2</v>
      </c>
      <c r="AN298" s="29">
        <v>2.6018032755920002</v>
      </c>
      <c r="AP298" s="29">
        <v>37.757125596550999</v>
      </c>
      <c r="AR298" s="29">
        <v>12.666563403449</v>
      </c>
      <c r="AT298" s="29">
        <v>0</v>
      </c>
      <c r="AV298" s="29">
        <v>46.641912325</v>
      </c>
      <c r="AY298" s="46" t="s">
        <v>546</v>
      </c>
      <c r="AZ298" s="47">
        <v>0.49</v>
      </c>
    </row>
    <row r="299" spans="1:52" ht="15">
      <c r="A299" s="27" t="s">
        <v>879</v>
      </c>
      <c r="B299" s="27" t="s">
        <v>881</v>
      </c>
      <c r="C299" s="27" t="s">
        <v>880</v>
      </c>
      <c r="D299" s="29">
        <v>69.115230569572006</v>
      </c>
      <c r="F299" s="29">
        <v>41.503852999999999</v>
      </c>
      <c r="H299" s="29">
        <v>1.2096289528630002</v>
      </c>
      <c r="J299" s="29">
        <v>7.3209183323360003</v>
      </c>
      <c r="L299" s="29">
        <v>3.099465987686</v>
      </c>
      <c r="N299" s="29" t="s">
        <v>1198</v>
      </c>
      <c r="P299" s="29">
        <v>0.34125042727599997</v>
      </c>
      <c r="R299" s="29">
        <v>6.9838413958000001E-2</v>
      </c>
      <c r="T299" s="29">
        <v>2.1666722390999999E-2</v>
      </c>
      <c r="V299" s="29">
        <v>27.611377999999998</v>
      </c>
      <c r="X299" s="29">
        <v>0.804733047137</v>
      </c>
      <c r="Z299" s="29">
        <v>4.8704066676639997</v>
      </c>
      <c r="AB299" s="29">
        <v>2.0619899208480001</v>
      </c>
      <c r="AD299" s="29" t="s">
        <v>1198</v>
      </c>
      <c r="AF299" s="29" t="s">
        <v>1198</v>
      </c>
      <c r="AH299" s="29" t="s">
        <v>1198</v>
      </c>
      <c r="AJ299" s="29">
        <v>0.22702457272400001</v>
      </c>
      <c r="AL299" s="29">
        <v>4.6461586042E-2</v>
      </c>
      <c r="AN299" s="29">
        <v>1.4414277609000001E-2</v>
      </c>
      <c r="AP299" s="29">
        <v>31.862230185910001</v>
      </c>
      <c r="AR299" s="29">
        <v>-4.2508521859099995</v>
      </c>
      <c r="AT299" s="29">
        <v>0.133414</v>
      </c>
      <c r="AV299" s="29">
        <v>25.540524649999998</v>
      </c>
      <c r="AY299" s="46" t="s">
        <v>549</v>
      </c>
      <c r="AZ299" s="47">
        <v>0.49</v>
      </c>
    </row>
    <row r="300" spans="1:52" ht="15">
      <c r="A300" s="27" t="s">
        <v>882</v>
      </c>
      <c r="B300" s="27" t="s">
        <v>884</v>
      </c>
      <c r="C300" s="27" t="s">
        <v>883</v>
      </c>
      <c r="D300" s="29">
        <v>37.941023269097002</v>
      </c>
      <c r="F300" s="29">
        <v>22.783670999999998</v>
      </c>
      <c r="H300" s="29">
        <v>1.0682142713780001</v>
      </c>
      <c r="J300" s="29">
        <v>4.7192086210230002</v>
      </c>
      <c r="L300" s="29">
        <v>2.2776515443209999</v>
      </c>
      <c r="N300" s="29" t="s">
        <v>1198</v>
      </c>
      <c r="P300" s="29">
        <v>9.2833447368999997E-2</v>
      </c>
      <c r="R300" s="29">
        <v>6.9778363731000007E-2</v>
      </c>
      <c r="T300" s="29">
        <v>1.9636424217000001E-2</v>
      </c>
      <c r="V300" s="29">
        <v>15.157353000000001</v>
      </c>
      <c r="X300" s="29">
        <v>0.71065372862199994</v>
      </c>
      <c r="Z300" s="29">
        <v>3.1395603789769999</v>
      </c>
      <c r="AB300" s="29">
        <v>1.5152592563529999</v>
      </c>
      <c r="AD300" s="29" t="s">
        <v>1198</v>
      </c>
      <c r="AF300" s="29" t="s">
        <v>1198</v>
      </c>
      <c r="AH300" s="29" t="s">
        <v>1198</v>
      </c>
      <c r="AJ300" s="29">
        <v>6.1759552630999998E-2</v>
      </c>
      <c r="AL300" s="29">
        <v>4.6421636269000005E-2</v>
      </c>
      <c r="AN300" s="29">
        <v>1.3063575783000001E-2</v>
      </c>
      <c r="AP300" s="29">
        <v>29.140561605079</v>
      </c>
      <c r="AR300" s="29">
        <v>-13.983208605079001</v>
      </c>
      <c r="AT300" s="29">
        <v>0.479854</v>
      </c>
      <c r="AV300" s="29">
        <v>14.020551525</v>
      </c>
      <c r="AY300" s="46" t="s">
        <v>552</v>
      </c>
      <c r="AZ300" s="47">
        <v>0.49</v>
      </c>
    </row>
    <row r="301" spans="1:52" ht="15">
      <c r="A301" s="27" t="s">
        <v>885</v>
      </c>
      <c r="B301" s="27" t="s">
        <v>887</v>
      </c>
      <c r="C301" s="27" t="s">
        <v>886</v>
      </c>
      <c r="D301" s="29">
        <v>50.090525847521995</v>
      </c>
      <c r="F301" s="29">
        <v>30.079474000000001</v>
      </c>
      <c r="H301" s="29">
        <v>0.60121626683200002</v>
      </c>
      <c r="J301" s="29">
        <v>3.875343198585</v>
      </c>
      <c r="L301" s="29">
        <v>2.4508156823129998</v>
      </c>
      <c r="N301" s="29" t="s">
        <v>1198</v>
      </c>
      <c r="P301" s="29">
        <v>5.1035486892E-2</v>
      </c>
      <c r="R301" s="29">
        <v>6.8337158283999999E-2</v>
      </c>
      <c r="T301" s="29">
        <v>1.654778282831</v>
      </c>
      <c r="V301" s="29">
        <v>20.011050999999998</v>
      </c>
      <c r="X301" s="29">
        <v>0.39997273316800003</v>
      </c>
      <c r="Z301" s="29">
        <v>2.578159801415</v>
      </c>
      <c r="AB301" s="29">
        <v>1.6304606196240001</v>
      </c>
      <c r="AD301" s="29" t="s">
        <v>1198</v>
      </c>
      <c r="AF301" s="29" t="s">
        <v>1198</v>
      </c>
      <c r="AH301" s="29" t="s">
        <v>1198</v>
      </c>
      <c r="AJ301" s="29">
        <v>3.3952513108000001E-2</v>
      </c>
      <c r="AL301" s="29">
        <v>4.5462841715999999E-2</v>
      </c>
      <c r="AN301" s="29">
        <v>1.100878717169</v>
      </c>
      <c r="AP301" s="29">
        <v>16.181226467235</v>
      </c>
      <c r="AR301" s="29">
        <v>3.829824532765</v>
      </c>
      <c r="AT301" s="29">
        <v>0</v>
      </c>
      <c r="AV301" s="29">
        <v>18.510222174999999</v>
      </c>
      <c r="AY301" s="46" t="s">
        <v>555</v>
      </c>
      <c r="AZ301" s="47">
        <v>0.49</v>
      </c>
    </row>
    <row r="302" spans="1:52" ht="15">
      <c r="A302" s="27" t="s">
        <v>888</v>
      </c>
      <c r="B302" s="27" t="s">
        <v>890</v>
      </c>
      <c r="C302" s="27" t="s">
        <v>889</v>
      </c>
      <c r="D302" s="29">
        <v>129.31131893785701</v>
      </c>
      <c r="F302" s="29">
        <v>77.651741000000001</v>
      </c>
      <c r="H302" s="29">
        <v>1.7986189934850001</v>
      </c>
      <c r="J302" s="29">
        <v>11.305513310844001</v>
      </c>
      <c r="L302" s="29">
        <v>4.7203763399080003</v>
      </c>
      <c r="N302" s="29" t="s">
        <v>1198</v>
      </c>
      <c r="P302" s="29">
        <v>0.776248266375</v>
      </c>
      <c r="R302" s="29">
        <v>8.4490669337000002E-2</v>
      </c>
      <c r="T302" s="29">
        <v>4.1492719169140004</v>
      </c>
      <c r="V302" s="29">
        <v>51.659578000000003</v>
      </c>
      <c r="X302" s="29">
        <v>1.1965720065150001</v>
      </c>
      <c r="Z302" s="29">
        <v>7.5212486891559998</v>
      </c>
      <c r="AB302" s="29">
        <v>3.1403372304029999</v>
      </c>
      <c r="AD302" s="29" t="s">
        <v>1198</v>
      </c>
      <c r="AF302" s="29" t="s">
        <v>1198</v>
      </c>
      <c r="AH302" s="29" t="s">
        <v>1198</v>
      </c>
      <c r="AJ302" s="29">
        <v>0.51641673362499996</v>
      </c>
      <c r="AL302" s="29">
        <v>5.6209330663000004E-2</v>
      </c>
      <c r="AN302" s="29">
        <v>2.7603970830859996</v>
      </c>
      <c r="AP302" s="29">
        <v>50.078969055298998</v>
      </c>
      <c r="AR302" s="29">
        <v>1.5806089447009999</v>
      </c>
      <c r="AT302" s="29">
        <v>0</v>
      </c>
      <c r="AV302" s="29">
        <v>47.785109649999995</v>
      </c>
      <c r="AY302" s="46" t="s">
        <v>558</v>
      </c>
      <c r="AZ302" s="47">
        <v>0.49</v>
      </c>
    </row>
    <row r="303" spans="1:52" ht="15">
      <c r="A303" s="27" t="s">
        <v>891</v>
      </c>
      <c r="B303" s="27" t="s">
        <v>893</v>
      </c>
      <c r="C303" s="27" t="s">
        <v>892</v>
      </c>
      <c r="D303" s="29">
        <v>106.10109236478999</v>
      </c>
      <c r="F303" s="29">
        <v>63.713946999999997</v>
      </c>
      <c r="H303" s="29">
        <v>1.0336055240719999</v>
      </c>
      <c r="J303" s="29">
        <v>6.5960910753090003</v>
      </c>
      <c r="L303" s="29">
        <v>4.188268775409</v>
      </c>
      <c r="N303" s="29" t="s">
        <v>1198</v>
      </c>
      <c r="P303" s="29">
        <v>0.33526161814099997</v>
      </c>
      <c r="R303" s="29">
        <v>7.7404742555999995E-2</v>
      </c>
      <c r="T303" s="29">
        <v>3.966086898056</v>
      </c>
      <c r="V303" s="29">
        <v>42.387146000000001</v>
      </c>
      <c r="X303" s="29">
        <v>0.68762947592800006</v>
      </c>
      <c r="Z303" s="29">
        <v>4.3881989246910003</v>
      </c>
      <c r="AB303" s="29">
        <v>2.7863406260970001</v>
      </c>
      <c r="AD303" s="29" t="s">
        <v>1198</v>
      </c>
      <c r="AF303" s="29" t="s">
        <v>1198</v>
      </c>
      <c r="AH303" s="29" t="s">
        <v>1198</v>
      </c>
      <c r="AJ303" s="29">
        <v>0.22304038185899999</v>
      </c>
      <c r="AL303" s="29">
        <v>5.1495257444000006E-2</v>
      </c>
      <c r="AN303" s="29">
        <v>2.638529101944</v>
      </c>
      <c r="AP303" s="29">
        <v>38.088827096910997</v>
      </c>
      <c r="AR303" s="29">
        <v>4.2983189030890001</v>
      </c>
      <c r="AT303" s="29">
        <v>0</v>
      </c>
      <c r="AV303" s="29">
        <v>39.208110049999995</v>
      </c>
      <c r="AY303" s="46" t="s">
        <v>561</v>
      </c>
      <c r="AZ303" s="47">
        <v>0.49</v>
      </c>
    </row>
    <row r="304" spans="1:52" ht="15">
      <c r="A304" s="27" t="s">
        <v>894</v>
      </c>
      <c r="B304" s="27" t="s">
        <v>896</v>
      </c>
      <c r="C304" s="27" t="s">
        <v>895</v>
      </c>
      <c r="D304" s="29">
        <v>121.04423840741201</v>
      </c>
      <c r="F304" s="29">
        <v>72.687340000000006</v>
      </c>
      <c r="H304" s="29">
        <v>1.239825809994</v>
      </c>
      <c r="J304" s="29">
        <v>8.5591762309040007</v>
      </c>
      <c r="L304" s="29">
        <v>4.6448147063169998</v>
      </c>
      <c r="N304" s="29" t="s">
        <v>1198</v>
      </c>
      <c r="P304" s="29">
        <v>0.32839487468799999</v>
      </c>
      <c r="R304" s="29">
        <v>7.2000222129000008E-2</v>
      </c>
      <c r="T304" s="29">
        <v>3.2789339524210002</v>
      </c>
      <c r="V304" s="29">
        <v>48.356898999999999</v>
      </c>
      <c r="X304" s="29">
        <v>0.82482219000599999</v>
      </c>
      <c r="Z304" s="29">
        <v>5.6941857690960003</v>
      </c>
      <c r="AB304" s="29">
        <v>3.0900681429249999</v>
      </c>
      <c r="AD304" s="29" t="s">
        <v>1198</v>
      </c>
      <c r="AF304" s="29" t="s">
        <v>1198</v>
      </c>
      <c r="AH304" s="29" t="s">
        <v>1198</v>
      </c>
      <c r="AJ304" s="29">
        <v>0.218472125312</v>
      </c>
      <c r="AL304" s="29">
        <v>4.7899777870999999E-2</v>
      </c>
      <c r="AN304" s="29">
        <v>2.181385047579</v>
      </c>
      <c r="AP304" s="29">
        <v>46.808110391096001</v>
      </c>
      <c r="AR304" s="29">
        <v>1.5487886089039999</v>
      </c>
      <c r="AT304" s="29">
        <v>0</v>
      </c>
      <c r="AV304" s="29">
        <v>44.730131575000001</v>
      </c>
      <c r="AY304" s="46" t="s">
        <v>564</v>
      </c>
      <c r="AZ304" s="47">
        <v>0.49</v>
      </c>
    </row>
    <row r="305" spans="1:52" ht="15">
      <c r="A305" s="27" t="s">
        <v>897</v>
      </c>
      <c r="B305" s="27" t="s">
        <v>899</v>
      </c>
      <c r="C305" s="27" t="s">
        <v>898</v>
      </c>
      <c r="D305" s="29">
        <v>221.57121463485001</v>
      </c>
      <c r="F305" s="29">
        <v>133.05401699999999</v>
      </c>
      <c r="H305" s="29">
        <v>1.4065270415510001</v>
      </c>
      <c r="J305" s="29">
        <v>13.611431217195001</v>
      </c>
      <c r="L305" s="29">
        <v>8.1931036388630005</v>
      </c>
      <c r="N305" s="29" t="s">
        <v>1198</v>
      </c>
      <c r="P305" s="29">
        <v>0.32391632876100002</v>
      </c>
      <c r="R305" s="29">
        <v>8.2809262982000004E-2</v>
      </c>
      <c r="T305" s="29">
        <v>6.4100404596200002</v>
      </c>
      <c r="V305" s="29">
        <v>88.517196999999996</v>
      </c>
      <c r="X305" s="29">
        <v>0.93572395844900003</v>
      </c>
      <c r="Z305" s="29">
        <v>9.0553127828050002</v>
      </c>
      <c r="AB305" s="29">
        <v>5.4506476892830005</v>
      </c>
      <c r="AD305" s="29" t="s">
        <v>1198</v>
      </c>
      <c r="AF305" s="29" t="s">
        <v>1198</v>
      </c>
      <c r="AH305" s="29" t="s">
        <v>1198</v>
      </c>
      <c r="AJ305" s="29">
        <v>0.21549267123899998</v>
      </c>
      <c r="AL305" s="29">
        <v>5.5090737017999998E-2</v>
      </c>
      <c r="AN305" s="29">
        <v>4.2644245403800003</v>
      </c>
      <c r="AP305" s="29">
        <v>46.310310125839003</v>
      </c>
      <c r="AR305" s="29">
        <v>42.206886874161</v>
      </c>
      <c r="AT305" s="29">
        <v>0</v>
      </c>
      <c r="AV305" s="29">
        <v>81.878407224999989</v>
      </c>
      <c r="AY305" s="46" t="s">
        <v>567</v>
      </c>
      <c r="AZ305" s="47">
        <v>0.49</v>
      </c>
    </row>
    <row r="306" spans="1:52" ht="15">
      <c r="A306" s="27" t="s">
        <v>900</v>
      </c>
      <c r="B306" s="27" t="s">
        <v>902</v>
      </c>
      <c r="C306" s="27" t="s">
        <v>901</v>
      </c>
      <c r="D306" s="29">
        <v>9.7405799836870006</v>
      </c>
      <c r="F306" s="29">
        <v>5.84924</v>
      </c>
      <c r="H306" s="29">
        <v>0.312802833256</v>
      </c>
      <c r="J306" s="29">
        <v>0.86079898594000004</v>
      </c>
      <c r="L306" s="29">
        <v>0.78924017688899994</v>
      </c>
      <c r="N306" s="29" t="s">
        <v>1198</v>
      </c>
      <c r="P306" s="29">
        <v>3.0025113482000002E-2</v>
      </c>
      <c r="R306" s="29">
        <v>6.7496455107000003E-2</v>
      </c>
      <c r="T306" s="29">
        <v>4.0235453572E-2</v>
      </c>
      <c r="V306" s="29">
        <v>3.89134</v>
      </c>
      <c r="X306" s="29">
        <v>0.20809916674399997</v>
      </c>
      <c r="Z306" s="29">
        <v>0.57266601405999995</v>
      </c>
      <c r="AB306" s="29">
        <v>0.52505989623299998</v>
      </c>
      <c r="AD306" s="29" t="s">
        <v>1198</v>
      </c>
      <c r="AF306" s="29" t="s">
        <v>1198</v>
      </c>
      <c r="AH306" s="29" t="s">
        <v>1198</v>
      </c>
      <c r="AJ306" s="29">
        <v>1.9974886517999998E-2</v>
      </c>
      <c r="AL306" s="29">
        <v>4.4903544892999997E-2</v>
      </c>
      <c r="AN306" s="29">
        <v>2.6767546428000003E-2</v>
      </c>
      <c r="AP306" s="29">
        <v>4.6514967987289992</v>
      </c>
      <c r="AR306" s="29">
        <v>-0.76015679872899999</v>
      </c>
      <c r="AT306" s="29">
        <v>0.16342200000000001</v>
      </c>
      <c r="AV306" s="29">
        <v>3.5994894999999998</v>
      </c>
      <c r="AY306" s="46" t="s">
        <v>570</v>
      </c>
      <c r="AZ306" s="47">
        <v>0.49</v>
      </c>
    </row>
    <row r="307" spans="1:52" ht="15">
      <c r="A307" s="27" t="s">
        <v>903</v>
      </c>
      <c r="B307" s="27" t="s">
        <v>905</v>
      </c>
      <c r="C307" s="27" t="s">
        <v>904</v>
      </c>
      <c r="D307" s="29">
        <v>6.5398764073829998</v>
      </c>
      <c r="F307" s="29">
        <v>3.9272109999999998</v>
      </c>
      <c r="H307" s="29">
        <v>8.6000932545999997E-2</v>
      </c>
      <c r="J307" s="29">
        <v>0.54308464462000006</v>
      </c>
      <c r="L307" s="29" t="s">
        <v>1198</v>
      </c>
      <c r="N307" s="29" t="s">
        <v>1198</v>
      </c>
      <c r="P307" s="29">
        <v>7.0919318043999993E-2</v>
      </c>
      <c r="R307" s="29" t="s">
        <v>1198</v>
      </c>
      <c r="T307" s="29" t="s">
        <v>1198</v>
      </c>
      <c r="V307" s="29">
        <v>2.6126659999999999</v>
      </c>
      <c r="X307" s="29">
        <v>5.7214067454000005E-2</v>
      </c>
      <c r="Z307" s="29">
        <v>0.36129935538000002</v>
      </c>
      <c r="AB307" s="29" t="s">
        <v>1198</v>
      </c>
      <c r="AD307" s="29" t="s">
        <v>1198</v>
      </c>
      <c r="AF307" s="29" t="s">
        <v>1198</v>
      </c>
      <c r="AH307" s="29" t="s">
        <v>1198</v>
      </c>
      <c r="AJ307" s="29">
        <v>4.7180681956000003E-2</v>
      </c>
      <c r="AL307" s="29" t="s">
        <v>1198</v>
      </c>
      <c r="AN307" s="29" t="s">
        <v>1198</v>
      </c>
      <c r="AP307" s="29">
        <v>12.497173863028999</v>
      </c>
      <c r="AR307" s="29">
        <v>-9.8845078630289986</v>
      </c>
      <c r="AT307" s="29">
        <v>0.5</v>
      </c>
      <c r="AV307" s="29">
        <v>2.4167160499999998</v>
      </c>
      <c r="AY307" s="46" t="s">
        <v>573</v>
      </c>
      <c r="AZ307" s="47">
        <v>0.49</v>
      </c>
    </row>
    <row r="308" spans="1:52" ht="15">
      <c r="A308" s="27" t="s">
        <v>906</v>
      </c>
      <c r="B308" s="27" t="s">
        <v>908</v>
      </c>
      <c r="C308" s="27" t="s">
        <v>907</v>
      </c>
      <c r="D308" s="29">
        <v>159.34048343760801</v>
      </c>
      <c r="F308" s="29">
        <v>95.684321999999995</v>
      </c>
      <c r="H308" s="29">
        <v>1.224134685688</v>
      </c>
      <c r="J308" s="29">
        <v>10.591576762979999</v>
      </c>
      <c r="L308" s="29">
        <v>6.1049581048189996</v>
      </c>
      <c r="N308" s="29" t="s">
        <v>1198</v>
      </c>
      <c r="P308" s="29">
        <v>0.37622367945899998</v>
      </c>
      <c r="R308" s="29">
        <v>7.2480623945000003E-2</v>
      </c>
      <c r="T308" s="29">
        <v>7.3726029621810003</v>
      </c>
      <c r="V308" s="29">
        <v>63.656160999999997</v>
      </c>
      <c r="X308" s="29">
        <v>0.81438331431199995</v>
      </c>
      <c r="Z308" s="29">
        <v>7.0462862370199995</v>
      </c>
      <c r="AB308" s="29">
        <v>4.0614615967220002</v>
      </c>
      <c r="AD308" s="29" t="s">
        <v>1198</v>
      </c>
      <c r="AF308" s="29" t="s">
        <v>1198</v>
      </c>
      <c r="AH308" s="29" t="s">
        <v>1198</v>
      </c>
      <c r="AJ308" s="29">
        <v>0.25029132054100001</v>
      </c>
      <c r="AL308" s="29">
        <v>4.8219376054999999E-2</v>
      </c>
      <c r="AN308" s="29">
        <v>4.9047910378189998</v>
      </c>
      <c r="AP308" s="29">
        <v>39.206258792145</v>
      </c>
      <c r="AR308" s="29">
        <v>24.449902207855001</v>
      </c>
      <c r="AT308" s="29">
        <v>0</v>
      </c>
      <c r="AV308" s="29">
        <v>58.881948924999996</v>
      </c>
      <c r="AY308" s="46" t="s">
        <v>576</v>
      </c>
      <c r="AZ308" s="47">
        <v>0.49</v>
      </c>
    </row>
    <row r="309" spans="1:52" ht="15">
      <c r="A309" s="27" t="s">
        <v>909</v>
      </c>
      <c r="B309" s="27" t="s">
        <v>911</v>
      </c>
      <c r="C309" s="27" t="s">
        <v>910</v>
      </c>
      <c r="D309" s="29">
        <v>70.609919496491003</v>
      </c>
      <c r="F309" s="29">
        <v>42.401417000000002</v>
      </c>
      <c r="H309" s="29">
        <v>1.236100894415</v>
      </c>
      <c r="J309" s="29">
        <v>5.9573278035660007</v>
      </c>
      <c r="L309" s="29">
        <v>3.8190450412320001</v>
      </c>
      <c r="N309" s="29" t="s">
        <v>1198</v>
      </c>
      <c r="P309" s="29">
        <v>6.3395625107000003E-2</v>
      </c>
      <c r="R309" s="29">
        <v>7.1639920767000001E-2</v>
      </c>
      <c r="T309" s="29">
        <v>4.9133582108230005</v>
      </c>
      <c r="V309" s="29">
        <v>28.208503</v>
      </c>
      <c r="X309" s="29">
        <v>0.82234410558500004</v>
      </c>
      <c r="Z309" s="29">
        <v>3.9632471964340001</v>
      </c>
      <c r="AB309" s="29">
        <v>2.5407061776350002</v>
      </c>
      <c r="AD309" s="29" t="s">
        <v>1198</v>
      </c>
      <c r="AF309" s="29" t="s">
        <v>1198</v>
      </c>
      <c r="AH309" s="29" t="s">
        <v>1198</v>
      </c>
      <c r="AJ309" s="29">
        <v>4.2175374893000002E-2</v>
      </c>
      <c r="AL309" s="29">
        <v>4.7660079232999995E-2</v>
      </c>
      <c r="AN309" s="29">
        <v>3.2687227891770001</v>
      </c>
      <c r="AP309" s="29">
        <v>49.425145022396997</v>
      </c>
      <c r="AR309" s="29">
        <v>-21.216642022397</v>
      </c>
      <c r="AT309" s="29">
        <v>0.42926799999999998</v>
      </c>
      <c r="AV309" s="29">
        <v>26.092865274999998</v>
      </c>
      <c r="AY309" s="46" t="s">
        <v>579</v>
      </c>
      <c r="AZ309" s="47">
        <v>0.49</v>
      </c>
    </row>
    <row r="310" spans="1:52" ht="15">
      <c r="A310" s="27" t="s">
        <v>912</v>
      </c>
      <c r="B310" s="27" t="s">
        <v>914</v>
      </c>
      <c r="C310" s="27" t="s">
        <v>913</v>
      </c>
      <c r="D310" s="29">
        <v>97.324201646394997</v>
      </c>
      <c r="F310" s="29">
        <v>58.443404000000001</v>
      </c>
      <c r="H310" s="29">
        <v>3.460702386426</v>
      </c>
      <c r="J310" s="29">
        <v>10.235453695992</v>
      </c>
      <c r="L310" s="29">
        <v>7.8591628732510008</v>
      </c>
      <c r="N310" s="29" t="s">
        <v>1198</v>
      </c>
      <c r="P310" s="29" t="s">
        <v>1198</v>
      </c>
      <c r="R310" s="29">
        <v>9.6921066319000007E-2</v>
      </c>
      <c r="T310" s="29">
        <v>9.8680021536869997</v>
      </c>
      <c r="V310" s="29">
        <v>38.880797999999999</v>
      </c>
      <c r="X310" s="29">
        <v>2.3023106135739999</v>
      </c>
      <c r="Z310" s="29">
        <v>6.8093673040079992</v>
      </c>
      <c r="AB310" s="29">
        <v>5.2284860344729998</v>
      </c>
      <c r="AD310" s="29" t="s">
        <v>1198</v>
      </c>
      <c r="AF310" s="29" t="s">
        <v>1198</v>
      </c>
      <c r="AH310" s="29" t="s">
        <v>1198</v>
      </c>
      <c r="AJ310" s="29" t="s">
        <v>1198</v>
      </c>
      <c r="AL310" s="29">
        <v>6.4478933681000009E-2</v>
      </c>
      <c r="AN310" s="29">
        <v>6.5649118463129996</v>
      </c>
      <c r="AP310" s="29">
        <v>14.644061107762999</v>
      </c>
      <c r="AR310" s="29">
        <v>24.236736892237001</v>
      </c>
      <c r="AT310" s="29">
        <v>0</v>
      </c>
      <c r="AV310" s="29">
        <v>35.964738149999995</v>
      </c>
      <c r="AY310" s="46" t="s">
        <v>582</v>
      </c>
      <c r="AZ310" s="47">
        <v>0.49</v>
      </c>
    </row>
    <row r="311" spans="1:52" ht="15">
      <c r="A311" s="27" t="s">
        <v>915</v>
      </c>
      <c r="B311" s="27" t="s">
        <v>917</v>
      </c>
      <c r="C311" s="27" t="s">
        <v>916</v>
      </c>
      <c r="D311" s="29">
        <v>246.82349786630101</v>
      </c>
      <c r="F311" s="29">
        <v>148.21807100000001</v>
      </c>
      <c r="H311" s="29">
        <v>4.1802842561269999</v>
      </c>
      <c r="J311" s="29">
        <v>21.169983310180999</v>
      </c>
      <c r="L311" s="29">
        <v>12.756324817381</v>
      </c>
      <c r="N311" s="29" t="s">
        <v>1198</v>
      </c>
      <c r="P311" s="29" t="s">
        <v>1198</v>
      </c>
      <c r="R311" s="29">
        <v>0.10160498402200001</v>
      </c>
      <c r="T311" s="29">
        <v>8.7004509953600007</v>
      </c>
      <c r="V311" s="29">
        <v>98.605427000000006</v>
      </c>
      <c r="X311" s="29">
        <v>2.7810287438730001</v>
      </c>
      <c r="Z311" s="29">
        <v>14.083810689819</v>
      </c>
      <c r="AB311" s="29">
        <v>8.4864338905459995</v>
      </c>
      <c r="AD311" s="29" t="s">
        <v>1198</v>
      </c>
      <c r="AF311" s="29" t="s">
        <v>1198</v>
      </c>
      <c r="AH311" s="29" t="s">
        <v>1198</v>
      </c>
      <c r="AJ311" s="29" t="s">
        <v>1198</v>
      </c>
      <c r="AL311" s="29">
        <v>6.7595015977999995E-2</v>
      </c>
      <c r="AN311" s="29">
        <v>5.7881720046399998</v>
      </c>
      <c r="AP311" s="29">
        <v>16.078053280157</v>
      </c>
      <c r="AR311" s="29">
        <v>82.527373719842998</v>
      </c>
      <c r="AT311" s="29">
        <v>0</v>
      </c>
      <c r="AV311" s="29">
        <v>91.210019974999994</v>
      </c>
      <c r="AY311" s="46" t="s">
        <v>585</v>
      </c>
      <c r="AZ311" s="47">
        <v>0.49</v>
      </c>
    </row>
    <row r="312" spans="1:52" ht="15">
      <c r="A312" s="27" t="s">
        <v>918</v>
      </c>
      <c r="B312" s="27" t="s">
        <v>920</v>
      </c>
      <c r="C312" s="27" t="s">
        <v>919</v>
      </c>
      <c r="D312" s="29">
        <v>87.682348719502997</v>
      </c>
      <c r="F312" s="29">
        <v>52.653449000000002</v>
      </c>
      <c r="H312" s="29">
        <v>3.0309283165699998</v>
      </c>
      <c r="J312" s="29">
        <v>11.991542116230001</v>
      </c>
      <c r="L312" s="29">
        <v>5.5110105642749998</v>
      </c>
      <c r="N312" s="29" t="s">
        <v>1198</v>
      </c>
      <c r="P312" s="29" t="s">
        <v>1198</v>
      </c>
      <c r="R312" s="29">
        <v>9.2237148616000006E-2</v>
      </c>
      <c r="T312" s="29">
        <v>1.0537902068610001</v>
      </c>
      <c r="V312" s="29">
        <v>35.028899000000003</v>
      </c>
      <c r="X312" s="29">
        <v>2.01639368343</v>
      </c>
      <c r="Z312" s="29">
        <v>7.97764488377</v>
      </c>
      <c r="AB312" s="29">
        <v>3.6663245482819997</v>
      </c>
      <c r="AD312" s="29" t="s">
        <v>1198</v>
      </c>
      <c r="AF312" s="29" t="s">
        <v>1198</v>
      </c>
      <c r="AH312" s="29" t="s">
        <v>1198</v>
      </c>
      <c r="AJ312" s="29" t="s">
        <v>1198</v>
      </c>
      <c r="AL312" s="29">
        <v>6.1362851384000001E-2</v>
      </c>
      <c r="AN312" s="29">
        <v>0.70105779313899996</v>
      </c>
      <c r="AP312" s="29">
        <v>10.253776037345</v>
      </c>
      <c r="AR312" s="29">
        <v>24.775122962655001</v>
      </c>
      <c r="AT312" s="29">
        <v>0</v>
      </c>
      <c r="AV312" s="29">
        <v>32.401731574999999</v>
      </c>
      <c r="AY312" s="46" t="s">
        <v>588</v>
      </c>
      <c r="AZ312" s="47">
        <v>0.49</v>
      </c>
    </row>
    <row r="313" spans="1:52" ht="15">
      <c r="A313" s="27" t="s">
        <v>921</v>
      </c>
      <c r="B313" s="27" t="s">
        <v>923</v>
      </c>
      <c r="C313" s="27" t="s">
        <v>922</v>
      </c>
      <c r="D313" s="29">
        <v>164.14378835286502</v>
      </c>
      <c r="F313" s="29">
        <v>98.568717000000007</v>
      </c>
      <c r="H313" s="29">
        <v>3.5912341652779998</v>
      </c>
      <c r="J313" s="29">
        <v>18.126103961163</v>
      </c>
      <c r="L313" s="29">
        <v>8.3549022696190001</v>
      </c>
      <c r="N313" s="29" t="s">
        <v>1198</v>
      </c>
      <c r="P313" s="29" t="s">
        <v>1198</v>
      </c>
      <c r="R313" s="29">
        <v>9.4819308374999994E-2</v>
      </c>
      <c r="T313" s="29">
        <v>10.9898034461</v>
      </c>
      <c r="V313" s="29">
        <v>65.575070999999994</v>
      </c>
      <c r="X313" s="29">
        <v>2.3891498347220002</v>
      </c>
      <c r="Z313" s="29">
        <v>12.058801038837</v>
      </c>
      <c r="AB313" s="29">
        <v>5.5582878915469998</v>
      </c>
      <c r="AD313" s="29" t="s">
        <v>1198</v>
      </c>
      <c r="AF313" s="29" t="s">
        <v>1198</v>
      </c>
      <c r="AH313" s="29" t="s">
        <v>1198</v>
      </c>
      <c r="AJ313" s="29" t="s">
        <v>1198</v>
      </c>
      <c r="AL313" s="29">
        <v>6.3080691625000004E-2</v>
      </c>
      <c r="AN313" s="29">
        <v>7.3112155538999994</v>
      </c>
      <c r="AP313" s="29">
        <v>10.877711924778</v>
      </c>
      <c r="AR313" s="29">
        <v>54.697359075222003</v>
      </c>
      <c r="AT313" s="29">
        <v>0</v>
      </c>
      <c r="AV313" s="29">
        <v>60.656940674999994</v>
      </c>
      <c r="AY313" s="46" t="s">
        <v>591</v>
      </c>
      <c r="AZ313" s="47">
        <v>0.49</v>
      </c>
    </row>
    <row r="314" spans="1:52" ht="15">
      <c r="A314" s="27" t="s">
        <v>924</v>
      </c>
      <c r="B314" s="27" t="s">
        <v>926</v>
      </c>
      <c r="C314" s="27" t="s">
        <v>925</v>
      </c>
      <c r="D314" s="29">
        <v>262.95957106151599</v>
      </c>
      <c r="F314" s="29">
        <v>157.90781899999999</v>
      </c>
      <c r="H314" s="29">
        <v>7.9030158079069999</v>
      </c>
      <c r="J314" s="29">
        <v>26.077863138797998</v>
      </c>
      <c r="L314" s="29">
        <v>18.655098306823</v>
      </c>
      <c r="N314" s="29" t="s">
        <v>1198</v>
      </c>
      <c r="P314" s="29" t="s">
        <v>1198</v>
      </c>
      <c r="R314" s="29">
        <v>0.12502457253800001</v>
      </c>
      <c r="T314" s="29">
        <v>26.429391762921</v>
      </c>
      <c r="V314" s="29">
        <v>105.05175199999999</v>
      </c>
      <c r="X314" s="29">
        <v>5.2576601920929997</v>
      </c>
      <c r="Z314" s="29">
        <v>17.348888861202003</v>
      </c>
      <c r="AB314" s="29">
        <v>12.410726503827</v>
      </c>
      <c r="AD314" s="29" t="s">
        <v>1198</v>
      </c>
      <c r="AF314" s="29" t="s">
        <v>1198</v>
      </c>
      <c r="AH314" s="29" t="s">
        <v>1198</v>
      </c>
      <c r="AJ314" s="29" t="s">
        <v>1198</v>
      </c>
      <c r="AL314" s="29">
        <v>8.3175427462000004E-2</v>
      </c>
      <c r="AN314" s="29">
        <v>17.582751237078998</v>
      </c>
      <c r="AP314" s="29">
        <v>41.841370165922001</v>
      </c>
      <c r="AR314" s="29">
        <v>63.210381834077999</v>
      </c>
      <c r="AT314" s="29">
        <v>0</v>
      </c>
      <c r="AV314" s="29">
        <v>97.172870599999996</v>
      </c>
      <c r="AY314" s="46" t="s">
        <v>594</v>
      </c>
      <c r="AZ314" s="47">
        <v>0.49</v>
      </c>
    </row>
    <row r="315" spans="1:52" ht="15">
      <c r="A315" s="27" t="s">
        <v>927</v>
      </c>
      <c r="B315" s="27" t="s">
        <v>929</v>
      </c>
      <c r="C315" s="27" t="s">
        <v>928</v>
      </c>
      <c r="D315" s="29">
        <v>135.30161296066299</v>
      </c>
      <c r="F315" s="29">
        <v>81.248925999999997</v>
      </c>
      <c r="H315" s="29">
        <v>3.5853144139039999</v>
      </c>
      <c r="J315" s="29">
        <v>13.280557469138</v>
      </c>
      <c r="L315" s="29">
        <v>8.8855878006559994</v>
      </c>
      <c r="N315" s="29" t="s">
        <v>1198</v>
      </c>
      <c r="P315" s="29" t="s">
        <v>1198</v>
      </c>
      <c r="R315" s="29">
        <v>9.1936897481000007E-2</v>
      </c>
      <c r="T315" s="29">
        <v>6.7716310997729998</v>
      </c>
      <c r="V315" s="29">
        <v>54.052686999999999</v>
      </c>
      <c r="X315" s="29">
        <v>2.3852115860960001</v>
      </c>
      <c r="Z315" s="29">
        <v>8.8351915308619997</v>
      </c>
      <c r="AB315" s="29">
        <v>5.911338455898</v>
      </c>
      <c r="AD315" s="29" t="s">
        <v>1198</v>
      </c>
      <c r="AF315" s="29" t="s">
        <v>1198</v>
      </c>
      <c r="AH315" s="29" t="s">
        <v>1198</v>
      </c>
      <c r="AJ315" s="29" t="s">
        <v>1198</v>
      </c>
      <c r="AL315" s="29">
        <v>6.1163102519E-2</v>
      </c>
      <c r="AN315" s="29">
        <v>4.5049809002270003</v>
      </c>
      <c r="AP315" s="29">
        <v>18.979978718399</v>
      </c>
      <c r="AR315" s="29">
        <v>35.072708281600995</v>
      </c>
      <c r="AT315" s="29">
        <v>0</v>
      </c>
      <c r="AV315" s="29">
        <v>49.998735475000004</v>
      </c>
      <c r="AY315" s="46" t="s">
        <v>597</v>
      </c>
      <c r="AZ315" s="47">
        <v>0.49</v>
      </c>
    </row>
    <row r="316" spans="1:52" ht="15">
      <c r="A316" s="27" t="s">
        <v>930</v>
      </c>
      <c r="B316" s="27" t="s">
        <v>932</v>
      </c>
      <c r="C316" s="27" t="s">
        <v>931</v>
      </c>
      <c r="D316" s="29">
        <v>221.27721810013099</v>
      </c>
      <c r="F316" s="29">
        <v>132.87747200000001</v>
      </c>
      <c r="H316" s="29">
        <v>4.4462551183789998</v>
      </c>
      <c r="J316" s="29">
        <v>19.998865768875</v>
      </c>
      <c r="L316" s="29">
        <v>13.386466607328</v>
      </c>
      <c r="N316" s="29" t="s">
        <v>1198</v>
      </c>
      <c r="P316" s="29" t="s">
        <v>1198</v>
      </c>
      <c r="R316" s="29">
        <v>9.8662522900999999E-2</v>
      </c>
      <c r="T316" s="29">
        <v>12.42139665339</v>
      </c>
      <c r="V316" s="29">
        <v>88.399745999999993</v>
      </c>
      <c r="X316" s="29">
        <v>2.9579718816209999</v>
      </c>
      <c r="Z316" s="29">
        <v>13.304698231125</v>
      </c>
      <c r="AB316" s="29">
        <v>8.9056499828469988</v>
      </c>
      <c r="AD316" s="29" t="s">
        <v>1198</v>
      </c>
      <c r="AF316" s="29" t="s">
        <v>1198</v>
      </c>
      <c r="AH316" s="29" t="s">
        <v>1198</v>
      </c>
      <c r="AJ316" s="29" t="s">
        <v>1198</v>
      </c>
      <c r="AL316" s="29">
        <v>6.5637477099000002E-2</v>
      </c>
      <c r="AN316" s="29">
        <v>8.2636153466100009</v>
      </c>
      <c r="AP316" s="29">
        <v>22.855360597131</v>
      </c>
      <c r="AR316" s="29">
        <v>65.544385402868997</v>
      </c>
      <c r="AT316" s="29">
        <v>0</v>
      </c>
      <c r="AV316" s="29">
        <v>81.769765050000004</v>
      </c>
      <c r="AY316" s="46" t="s">
        <v>600</v>
      </c>
      <c r="AZ316" s="47">
        <v>0.49</v>
      </c>
    </row>
    <row r="317" spans="1:52" ht="15">
      <c r="A317" s="27" t="s">
        <v>933</v>
      </c>
      <c r="B317" s="27" t="s">
        <v>935</v>
      </c>
      <c r="C317" s="27" t="s">
        <v>934</v>
      </c>
      <c r="D317" s="29">
        <v>36.806415543970004</v>
      </c>
      <c r="F317" s="29">
        <v>22.102336000000001</v>
      </c>
      <c r="H317" s="29">
        <v>0.7277024618939999</v>
      </c>
      <c r="J317" s="29">
        <v>2.6715973664570001</v>
      </c>
      <c r="L317" s="29">
        <v>2.0943391695620002</v>
      </c>
      <c r="N317" s="29" t="s">
        <v>1198</v>
      </c>
      <c r="P317" s="29">
        <v>3.0025113482000002E-2</v>
      </c>
      <c r="R317" s="29">
        <v>7.1760021221000003E-2</v>
      </c>
      <c r="T317" s="29">
        <v>4.8996061083460001</v>
      </c>
      <c r="V317" s="29">
        <v>14.704079</v>
      </c>
      <c r="X317" s="29">
        <v>0.48412053810599998</v>
      </c>
      <c r="Z317" s="29">
        <v>1.777340633543</v>
      </c>
      <c r="AB317" s="29">
        <v>1.393306548815</v>
      </c>
      <c r="AD317" s="29" t="s">
        <v>1198</v>
      </c>
      <c r="AF317" s="29" t="s">
        <v>1198</v>
      </c>
      <c r="AH317" s="29" t="s">
        <v>1198</v>
      </c>
      <c r="AJ317" s="29">
        <v>1.9974886517999998E-2</v>
      </c>
      <c r="AL317" s="29">
        <v>4.7739978778999999E-2</v>
      </c>
      <c r="AN317" s="29">
        <v>3.259573891654</v>
      </c>
      <c r="AP317" s="29">
        <v>25.473239455788999</v>
      </c>
      <c r="AR317" s="29">
        <v>-10.769160455789001</v>
      </c>
      <c r="AT317" s="29">
        <v>0.42276399999999997</v>
      </c>
      <c r="AV317" s="29">
        <v>13.601273075</v>
      </c>
      <c r="AY317" s="46" t="s">
        <v>1</v>
      </c>
      <c r="AZ317" s="47">
        <v>0.49</v>
      </c>
    </row>
    <row r="318" spans="1:52" ht="15">
      <c r="A318" s="27" t="s">
        <v>936</v>
      </c>
      <c r="B318" s="27" t="s">
        <v>938</v>
      </c>
      <c r="C318" s="27" t="s">
        <v>937</v>
      </c>
      <c r="D318" s="29">
        <v>39.581220549080996</v>
      </c>
      <c r="F318" s="29">
        <v>23.768612999999998</v>
      </c>
      <c r="H318" s="29">
        <v>1.1907917971669999</v>
      </c>
      <c r="J318" s="29">
        <v>3.7475184839639999</v>
      </c>
      <c r="L318" s="29">
        <v>2.6552816712460001</v>
      </c>
      <c r="N318" s="29" t="s">
        <v>1198</v>
      </c>
      <c r="P318" s="29">
        <v>7.6950162337999992E-2</v>
      </c>
      <c r="R318" s="29">
        <v>7.6263788243000008E-2</v>
      </c>
      <c r="T318" s="29">
        <v>1.9539875462089999</v>
      </c>
      <c r="V318" s="29">
        <v>15.812608000000001</v>
      </c>
      <c r="X318" s="29">
        <v>0.792201202833</v>
      </c>
      <c r="Z318" s="29">
        <v>2.4931215160360001</v>
      </c>
      <c r="AB318" s="29">
        <v>1.766486247912</v>
      </c>
      <c r="AD318" s="29" t="s">
        <v>1198</v>
      </c>
      <c r="AF318" s="29" t="s">
        <v>1198</v>
      </c>
      <c r="AH318" s="29" t="s">
        <v>1198</v>
      </c>
      <c r="AJ318" s="29">
        <v>5.1192837662000001E-2</v>
      </c>
      <c r="AL318" s="29">
        <v>5.0736211757000001E-2</v>
      </c>
      <c r="AN318" s="29">
        <v>1.299934453791</v>
      </c>
      <c r="AP318" s="29">
        <v>37.350221727986998</v>
      </c>
      <c r="AR318" s="29">
        <v>-21.537613727986997</v>
      </c>
      <c r="AT318" s="29">
        <v>0.5</v>
      </c>
      <c r="AV318" s="29">
        <v>14.626662400000001</v>
      </c>
      <c r="AY318" s="46" t="s">
        <v>5</v>
      </c>
      <c r="AZ318" s="47">
        <v>0.49</v>
      </c>
    </row>
    <row r="319" spans="1:52" ht="15">
      <c r="A319" s="27" t="s">
        <v>939</v>
      </c>
      <c r="B319" s="27" t="s">
        <v>941</v>
      </c>
      <c r="C319" s="27" t="s">
        <v>940</v>
      </c>
      <c r="D319" s="29">
        <v>67.120908347332005</v>
      </c>
      <c r="F319" s="29">
        <v>40.306258</v>
      </c>
      <c r="H319" s="29">
        <v>1.0332704438060001</v>
      </c>
      <c r="J319" s="29">
        <v>5.5985775391490007</v>
      </c>
      <c r="L319" s="29">
        <v>3.430511963731</v>
      </c>
      <c r="N319" s="29" t="s">
        <v>1198</v>
      </c>
      <c r="P319" s="29">
        <v>0.20986773670700001</v>
      </c>
      <c r="R319" s="29">
        <v>7.4462281435E-2</v>
      </c>
      <c r="T319" s="29">
        <v>2.8069019373490001</v>
      </c>
      <c r="V319" s="29">
        <v>26.814651000000001</v>
      </c>
      <c r="X319" s="29">
        <v>0.68740655619399993</v>
      </c>
      <c r="Z319" s="29">
        <v>3.724580460851</v>
      </c>
      <c r="AB319" s="29">
        <v>2.2822257513599999</v>
      </c>
      <c r="AD319" s="29" t="s">
        <v>1198</v>
      </c>
      <c r="AF319" s="29" t="s">
        <v>1198</v>
      </c>
      <c r="AH319" s="29" t="s">
        <v>1198</v>
      </c>
      <c r="AJ319" s="29">
        <v>0.13961926329300001</v>
      </c>
      <c r="AL319" s="29">
        <v>4.9537718565E-2</v>
      </c>
      <c r="AN319" s="29">
        <v>1.867355062651</v>
      </c>
      <c r="AP319" s="29">
        <v>48.165701260624999</v>
      </c>
      <c r="AR319" s="29">
        <v>-21.351050260625001</v>
      </c>
      <c r="AT319" s="29">
        <v>0.44328299999999998</v>
      </c>
      <c r="AV319" s="29">
        <v>24.803552175</v>
      </c>
      <c r="AY319" s="46" t="s">
        <v>7</v>
      </c>
      <c r="AZ319" s="47">
        <v>0.49</v>
      </c>
    </row>
    <row r="320" spans="1:52" ht="15">
      <c r="A320" s="27" t="s">
        <v>942</v>
      </c>
      <c r="B320" s="27" t="s">
        <v>944</v>
      </c>
      <c r="C320" s="27" t="s">
        <v>943</v>
      </c>
      <c r="D320" s="29">
        <v>66.216634284142998</v>
      </c>
      <c r="F320" s="29">
        <v>39.763238999999999</v>
      </c>
      <c r="H320" s="29">
        <v>0.71850156611799998</v>
      </c>
      <c r="J320" s="29">
        <v>4.8768206502269997</v>
      </c>
      <c r="L320" s="29">
        <v>3.4914844120410002</v>
      </c>
      <c r="N320" s="29" t="s">
        <v>1198</v>
      </c>
      <c r="P320" s="29">
        <v>0.117912223656</v>
      </c>
      <c r="R320" s="29">
        <v>7.2780875080000001E-2</v>
      </c>
      <c r="T320" s="29">
        <v>1.8337195521499998</v>
      </c>
      <c r="V320" s="29">
        <v>26.453395</v>
      </c>
      <c r="X320" s="29">
        <v>0.477999433882</v>
      </c>
      <c r="Z320" s="29">
        <v>3.2444153497729999</v>
      </c>
      <c r="AB320" s="29">
        <v>2.3227890530260002</v>
      </c>
      <c r="AD320" s="29" t="s">
        <v>1198</v>
      </c>
      <c r="AF320" s="29" t="s">
        <v>1198</v>
      </c>
      <c r="AH320" s="29" t="s">
        <v>1198</v>
      </c>
      <c r="AJ320" s="29">
        <v>7.8443776344000002E-2</v>
      </c>
      <c r="AL320" s="29">
        <v>4.8419124920000001E-2</v>
      </c>
      <c r="AN320" s="29">
        <v>1.2199234478500001</v>
      </c>
      <c r="AP320" s="29">
        <v>44.166936397278</v>
      </c>
      <c r="AR320" s="29">
        <v>-17.713541397278</v>
      </c>
      <c r="AT320" s="29">
        <v>0.401059</v>
      </c>
      <c r="AV320" s="29">
        <v>24.469390375</v>
      </c>
      <c r="AY320" s="46" t="s">
        <v>9</v>
      </c>
      <c r="AZ320" s="47">
        <v>0.49</v>
      </c>
    </row>
    <row r="321" spans="1:52" ht="15">
      <c r="A321" s="27" t="s">
        <v>945</v>
      </c>
      <c r="B321" s="27" t="s">
        <v>947</v>
      </c>
      <c r="C321" s="27" t="s">
        <v>946</v>
      </c>
      <c r="D321" s="29">
        <v>27.831611130513</v>
      </c>
      <c r="F321" s="29">
        <v>16.712945999999999</v>
      </c>
      <c r="H321" s="29">
        <v>0.97754383318399996</v>
      </c>
      <c r="J321" s="29">
        <v>2.510847712895</v>
      </c>
      <c r="L321" s="29">
        <v>2.3661216700149996</v>
      </c>
      <c r="N321" s="29" t="s">
        <v>1198</v>
      </c>
      <c r="P321" s="29">
        <v>3.0025113482000002E-2</v>
      </c>
      <c r="R321" s="29">
        <v>7.8125345279000002E-2</v>
      </c>
      <c r="T321" s="29">
        <v>2.2967080030410001</v>
      </c>
      <c r="V321" s="29">
        <v>11.118665</v>
      </c>
      <c r="X321" s="29">
        <v>0.65033316681600006</v>
      </c>
      <c r="Z321" s="29">
        <v>1.670398287105</v>
      </c>
      <c r="AB321" s="29">
        <v>1.574116010452</v>
      </c>
      <c r="AD321" s="29" t="s">
        <v>1198</v>
      </c>
      <c r="AF321" s="29" t="s">
        <v>1198</v>
      </c>
      <c r="AH321" s="29" t="s">
        <v>1198</v>
      </c>
      <c r="AJ321" s="29">
        <v>1.9974886517999998E-2</v>
      </c>
      <c r="AL321" s="29">
        <v>5.1974654720999998E-2</v>
      </c>
      <c r="AN321" s="29">
        <v>1.527936996959</v>
      </c>
      <c r="AP321" s="29">
        <v>36.366624910742999</v>
      </c>
      <c r="AR321" s="29">
        <v>-25.247959910743003</v>
      </c>
      <c r="AT321" s="29">
        <v>0.5</v>
      </c>
      <c r="AV321" s="29">
        <v>10.284765125</v>
      </c>
      <c r="AY321" s="46" t="s">
        <v>11</v>
      </c>
      <c r="AZ321" s="47">
        <v>0.49</v>
      </c>
    </row>
    <row r="322" spans="1:52" ht="15">
      <c r="A322" s="27" t="s">
        <v>948</v>
      </c>
      <c r="B322" s="27" t="s">
        <v>950</v>
      </c>
      <c r="C322" s="27" t="s">
        <v>949</v>
      </c>
      <c r="D322" s="29">
        <v>30.879269902920001</v>
      </c>
      <c r="F322" s="29">
        <v>18.543071999999999</v>
      </c>
      <c r="H322" s="29">
        <v>1.1784202494079998</v>
      </c>
      <c r="J322" s="29">
        <v>2.3143429531939996</v>
      </c>
      <c r="L322" s="29">
        <v>2.3572616741269998</v>
      </c>
      <c r="N322" s="29" t="s">
        <v>1198</v>
      </c>
      <c r="P322" s="29">
        <v>3.0025113482000002E-2</v>
      </c>
      <c r="R322" s="29">
        <v>7.1760021221000003E-2</v>
      </c>
      <c r="T322" s="29">
        <v>4.1945714061260002</v>
      </c>
      <c r="V322" s="29">
        <v>12.336198</v>
      </c>
      <c r="X322" s="29">
        <v>0.78397075059199994</v>
      </c>
      <c r="Z322" s="29">
        <v>1.5396690468059999</v>
      </c>
      <c r="AB322" s="29">
        <v>1.5682216975959999</v>
      </c>
      <c r="AD322" s="29" t="s">
        <v>1198</v>
      </c>
      <c r="AF322" s="29" t="s">
        <v>1198</v>
      </c>
      <c r="AH322" s="29" t="s">
        <v>1198</v>
      </c>
      <c r="AJ322" s="29">
        <v>1.9974886517999998E-2</v>
      </c>
      <c r="AL322" s="29">
        <v>4.7739978778999999E-2</v>
      </c>
      <c r="AN322" s="29">
        <v>2.7905335938740001</v>
      </c>
      <c r="AP322" s="29">
        <v>25.495893642843999</v>
      </c>
      <c r="AR322" s="29">
        <v>-13.159695642844001</v>
      </c>
      <c r="AT322" s="29">
        <v>0.5</v>
      </c>
      <c r="AV322" s="29">
        <v>11.41098315</v>
      </c>
      <c r="AY322" s="46" t="s">
        <v>13</v>
      </c>
      <c r="AZ322" s="47">
        <v>0.49</v>
      </c>
    </row>
    <row r="323" spans="1:52" ht="15">
      <c r="A323" s="27" t="s">
        <v>951</v>
      </c>
      <c r="B323" s="27" t="s">
        <v>953</v>
      </c>
      <c r="C323" s="27" t="s">
        <v>952</v>
      </c>
      <c r="D323" s="29">
        <v>10.022950471181</v>
      </c>
      <c r="F323" s="29">
        <v>6.0188050000000004</v>
      </c>
      <c r="H323" s="29">
        <v>0.110840108427</v>
      </c>
      <c r="J323" s="29">
        <v>0.58048272496800002</v>
      </c>
      <c r="L323" s="29" t="s">
        <v>1198</v>
      </c>
      <c r="N323" s="29" t="s">
        <v>1198</v>
      </c>
      <c r="P323" s="29">
        <v>5.1035486892E-2</v>
      </c>
      <c r="R323" s="29" t="s">
        <v>1198</v>
      </c>
      <c r="T323" s="29" t="s">
        <v>1198</v>
      </c>
      <c r="V323" s="29">
        <v>4.0041460000000004</v>
      </c>
      <c r="X323" s="29">
        <v>7.3738891572999996E-2</v>
      </c>
      <c r="Z323" s="29">
        <v>0.386179275032</v>
      </c>
      <c r="AB323" s="29" t="s">
        <v>1198</v>
      </c>
      <c r="AD323" s="29" t="s">
        <v>1198</v>
      </c>
      <c r="AF323" s="29" t="s">
        <v>1198</v>
      </c>
      <c r="AH323" s="29" t="s">
        <v>1198</v>
      </c>
      <c r="AJ323" s="29">
        <v>3.3952513108000001E-2</v>
      </c>
      <c r="AL323" s="29" t="s">
        <v>1198</v>
      </c>
      <c r="AN323" s="29" t="s">
        <v>1198</v>
      </c>
      <c r="AP323" s="29">
        <v>22.128523976171003</v>
      </c>
      <c r="AR323" s="29">
        <v>-18.124377976171001</v>
      </c>
      <c r="AT323" s="29">
        <v>0.5</v>
      </c>
      <c r="AV323" s="29">
        <v>3.7038350499999999</v>
      </c>
      <c r="AY323" s="46" t="s">
        <v>3</v>
      </c>
      <c r="AZ323" s="47">
        <v>0.49</v>
      </c>
    </row>
    <row r="324" spans="1:52" ht="15">
      <c r="A324" s="27" t="s">
        <v>954</v>
      </c>
      <c r="B324" s="27" t="s">
        <v>956</v>
      </c>
      <c r="C324" s="27" t="s">
        <v>955</v>
      </c>
      <c r="D324" s="29">
        <v>91.866015501315005</v>
      </c>
      <c r="F324" s="29">
        <v>55.165751</v>
      </c>
      <c r="H324" s="29">
        <v>0.92069308231299996</v>
      </c>
      <c r="J324" s="29">
        <v>5.6321612290800003</v>
      </c>
      <c r="L324" s="29">
        <v>4.5633240873699998</v>
      </c>
      <c r="N324" s="29" t="s">
        <v>1198</v>
      </c>
      <c r="P324" s="29">
        <v>0.126271815752</v>
      </c>
      <c r="R324" s="29">
        <v>7.1159518951999998E-2</v>
      </c>
      <c r="T324" s="29">
        <v>3.2155917720159999</v>
      </c>
      <c r="V324" s="29">
        <v>36.700265000000002</v>
      </c>
      <c r="X324" s="29">
        <v>0.61251191768699997</v>
      </c>
      <c r="Z324" s="29">
        <v>3.7469227709199999</v>
      </c>
      <c r="AB324" s="29">
        <v>3.0358546637070001</v>
      </c>
      <c r="AD324" s="29" t="s">
        <v>1198</v>
      </c>
      <c r="AF324" s="29" t="s">
        <v>1198</v>
      </c>
      <c r="AH324" s="29" t="s">
        <v>1198</v>
      </c>
      <c r="AJ324" s="29">
        <v>8.4005184248000006E-2</v>
      </c>
      <c r="AL324" s="29">
        <v>4.7340481048000004E-2</v>
      </c>
      <c r="AN324" s="29">
        <v>2.139245227984</v>
      </c>
      <c r="AP324" s="29">
        <v>43.130360644948993</v>
      </c>
      <c r="AR324" s="29">
        <v>-6.4300956449490005</v>
      </c>
      <c r="AT324" s="29">
        <v>0.149085</v>
      </c>
      <c r="AV324" s="29">
        <v>33.947745124999997</v>
      </c>
      <c r="AY324" s="46" t="s">
        <v>610</v>
      </c>
      <c r="AZ324" s="47">
        <v>0.49</v>
      </c>
    </row>
    <row r="325" spans="1:52" ht="15">
      <c r="A325" s="27" t="s">
        <v>957</v>
      </c>
      <c r="B325" s="27" t="s">
        <v>959</v>
      </c>
      <c r="C325" s="27" t="s">
        <v>958</v>
      </c>
      <c r="D325" s="29">
        <v>4.216747408202</v>
      </c>
      <c r="F325" s="29">
        <v>2.5321660000000001</v>
      </c>
      <c r="H325" s="29">
        <v>7.6944157314999997E-2</v>
      </c>
      <c r="J325" s="29">
        <v>0.37243931415599996</v>
      </c>
      <c r="L325" s="29" t="s">
        <v>1198</v>
      </c>
      <c r="N325" s="29" t="s">
        <v>1198</v>
      </c>
      <c r="P325" s="29">
        <v>5.1035486892E-2</v>
      </c>
      <c r="R325" s="29" t="s">
        <v>1198</v>
      </c>
      <c r="T325" s="29" t="s">
        <v>1198</v>
      </c>
      <c r="V325" s="29">
        <v>1.6845810000000001</v>
      </c>
      <c r="X325" s="29">
        <v>5.1188842685000006E-2</v>
      </c>
      <c r="Z325" s="29">
        <v>0.247773685844</v>
      </c>
      <c r="AB325" s="29" t="s">
        <v>1198</v>
      </c>
      <c r="AD325" s="29" t="s">
        <v>1198</v>
      </c>
      <c r="AF325" s="29" t="s">
        <v>1198</v>
      </c>
      <c r="AH325" s="29" t="s">
        <v>1198</v>
      </c>
      <c r="AJ325" s="29">
        <v>3.3952513108000001E-2</v>
      </c>
      <c r="AL325" s="29" t="s">
        <v>1198</v>
      </c>
      <c r="AN325" s="29" t="s">
        <v>1198</v>
      </c>
      <c r="AP325" s="29">
        <v>12.518976258611</v>
      </c>
      <c r="AR325" s="29">
        <v>-10.834395258611</v>
      </c>
      <c r="AT325" s="29">
        <v>0.5</v>
      </c>
      <c r="AV325" s="29">
        <v>1.558237425</v>
      </c>
      <c r="AY325" s="46" t="s">
        <v>613</v>
      </c>
      <c r="AZ325" s="47">
        <v>0.49</v>
      </c>
    </row>
    <row r="326" spans="1:52" ht="15">
      <c r="A326" s="27" t="s">
        <v>960</v>
      </c>
      <c r="B326" s="27" t="s">
        <v>962</v>
      </c>
      <c r="C326" s="27" t="s">
        <v>961</v>
      </c>
      <c r="D326" s="29">
        <v>78.948434144495991</v>
      </c>
      <c r="F326" s="29">
        <v>47.408714000000003</v>
      </c>
      <c r="H326" s="29">
        <v>0.65256821841900003</v>
      </c>
      <c r="J326" s="29">
        <v>4.9952757279350006</v>
      </c>
      <c r="L326" s="29">
        <v>3.923033233215</v>
      </c>
      <c r="N326" s="29" t="s">
        <v>1198</v>
      </c>
      <c r="P326" s="29">
        <v>3.0025113482000002E-2</v>
      </c>
      <c r="R326" s="29">
        <v>6.9418062370000005E-2</v>
      </c>
      <c r="T326" s="29">
        <v>2.7635192513819997</v>
      </c>
      <c r="V326" s="29">
        <v>31.539719999999999</v>
      </c>
      <c r="X326" s="29">
        <v>0.43413578158100002</v>
      </c>
      <c r="Z326" s="29">
        <v>3.3232202720649999</v>
      </c>
      <c r="AB326" s="29">
        <v>2.609886676665</v>
      </c>
      <c r="AD326" s="29" t="s">
        <v>1198</v>
      </c>
      <c r="AF326" s="29" t="s">
        <v>1198</v>
      </c>
      <c r="AH326" s="29" t="s">
        <v>1198</v>
      </c>
      <c r="AJ326" s="29">
        <v>1.9974886517999998E-2</v>
      </c>
      <c r="AL326" s="29">
        <v>4.6181937630000003E-2</v>
      </c>
      <c r="AN326" s="29">
        <v>1.838493748618</v>
      </c>
      <c r="AP326" s="29">
        <v>24.369980369585999</v>
      </c>
      <c r="AR326" s="29">
        <v>7.169739630414</v>
      </c>
      <c r="AT326" s="29">
        <v>0</v>
      </c>
      <c r="AV326" s="29">
        <v>29.174240999999999</v>
      </c>
      <c r="AY326" s="46" t="s">
        <v>616</v>
      </c>
      <c r="AZ326" s="47">
        <v>0.49</v>
      </c>
    </row>
    <row r="327" spans="1:52" ht="15">
      <c r="A327" s="27" t="s">
        <v>963</v>
      </c>
      <c r="B327" s="27" t="s">
        <v>965</v>
      </c>
      <c r="C327" s="27" t="s">
        <v>964</v>
      </c>
      <c r="D327" s="29">
        <v>68.509947991468991</v>
      </c>
      <c r="F327" s="29">
        <v>41.140379000000003</v>
      </c>
      <c r="H327" s="29">
        <v>1.1971499151979998</v>
      </c>
      <c r="J327" s="29">
        <v>6.0386940595949996</v>
      </c>
      <c r="L327" s="29">
        <v>3.680966113812</v>
      </c>
      <c r="N327" s="29" t="s">
        <v>1198</v>
      </c>
      <c r="P327" s="29">
        <v>6.7754671082999998E-2</v>
      </c>
      <c r="R327" s="29">
        <v>7.4522331661000002E-2</v>
      </c>
      <c r="T327" s="29">
        <v>3.0234364502539997</v>
      </c>
      <c r="V327" s="29">
        <v>27.369568999999998</v>
      </c>
      <c r="X327" s="29">
        <v>0.79643108480199998</v>
      </c>
      <c r="Z327" s="29">
        <v>4.0173779404049998</v>
      </c>
      <c r="AB327" s="29">
        <v>2.4488460450340002</v>
      </c>
      <c r="AD327" s="29" t="s">
        <v>1198</v>
      </c>
      <c r="AF327" s="29" t="s">
        <v>1198</v>
      </c>
      <c r="AH327" s="29" t="s">
        <v>1198</v>
      </c>
      <c r="AJ327" s="29">
        <v>4.5075328917000002E-2</v>
      </c>
      <c r="AL327" s="29">
        <v>4.9577668339E-2</v>
      </c>
      <c r="AN327" s="29">
        <v>2.0114095497459998</v>
      </c>
      <c r="AP327" s="29">
        <v>49.957914131151</v>
      </c>
      <c r="AR327" s="29">
        <v>-22.588345131150998</v>
      </c>
      <c r="AT327" s="29">
        <v>0.45214700000000002</v>
      </c>
      <c r="AV327" s="29">
        <v>25.316851324999998</v>
      </c>
      <c r="AY327" s="46" t="s">
        <v>619</v>
      </c>
      <c r="AZ327" s="47">
        <v>0.49</v>
      </c>
    </row>
    <row r="328" spans="1:52" ht="15">
      <c r="A328" s="27" t="s">
        <v>966</v>
      </c>
      <c r="B328" s="27" t="s">
        <v>968</v>
      </c>
      <c r="C328" s="27" t="s">
        <v>967</v>
      </c>
      <c r="D328" s="29">
        <v>127.56109808528801</v>
      </c>
      <c r="F328" s="29">
        <v>76.600729000000001</v>
      </c>
      <c r="H328" s="29">
        <v>1.440032666187</v>
      </c>
      <c r="J328" s="29">
        <v>9.6962440925180005</v>
      </c>
      <c r="L328" s="29">
        <v>5.0932384184049999</v>
      </c>
      <c r="N328" s="29" t="s">
        <v>1198</v>
      </c>
      <c r="P328" s="29">
        <v>0.33257437048400001</v>
      </c>
      <c r="R328" s="29">
        <v>7.1940171902E-2</v>
      </c>
      <c r="T328" s="29">
        <v>1.494133717165</v>
      </c>
      <c r="V328" s="29">
        <v>50.960369</v>
      </c>
      <c r="X328" s="29">
        <v>0.95801433381300005</v>
      </c>
      <c r="Z328" s="29">
        <v>6.4506459074820004</v>
      </c>
      <c r="AB328" s="29">
        <v>3.3883921697959996</v>
      </c>
      <c r="AD328" s="29" t="s">
        <v>1198</v>
      </c>
      <c r="AF328" s="29" t="s">
        <v>1198</v>
      </c>
      <c r="AH328" s="29" t="s">
        <v>1198</v>
      </c>
      <c r="AJ328" s="29">
        <v>0.221252629516</v>
      </c>
      <c r="AL328" s="29">
        <v>4.7859828097999997E-2</v>
      </c>
      <c r="AN328" s="29">
        <v>0.99400628283499992</v>
      </c>
      <c r="AP328" s="29">
        <v>42.141744087983</v>
      </c>
      <c r="AR328" s="29">
        <v>8.8186249120170004</v>
      </c>
      <c r="AT328" s="29">
        <v>0</v>
      </c>
      <c r="AV328" s="29">
        <v>47.138341325000006</v>
      </c>
      <c r="AY328" s="46" t="s">
        <v>622</v>
      </c>
      <c r="AZ328" s="47">
        <v>0.49</v>
      </c>
    </row>
    <row r="329" spans="1:52" ht="15">
      <c r="A329" s="27" t="s">
        <v>969</v>
      </c>
      <c r="B329" s="27" t="s">
        <v>971</v>
      </c>
      <c r="C329" s="27" t="s">
        <v>970</v>
      </c>
      <c r="D329" s="29">
        <v>71.156572647551997</v>
      </c>
      <c r="F329" s="29">
        <v>42.729683000000001</v>
      </c>
      <c r="H329" s="29">
        <v>0.92433933209399999</v>
      </c>
      <c r="J329" s="29">
        <v>7.1630679037310001</v>
      </c>
      <c r="L329" s="29">
        <v>2.6605829587920002</v>
      </c>
      <c r="N329" s="29" t="s">
        <v>1198</v>
      </c>
      <c r="P329" s="29">
        <v>3.9988647139000001E-2</v>
      </c>
      <c r="R329" s="29">
        <v>7.1820071447999997E-2</v>
      </c>
      <c r="T329" s="29">
        <v>2.0806202637999999E-2</v>
      </c>
      <c r="V329" s="29">
        <v>28.426888999999999</v>
      </c>
      <c r="X329" s="29">
        <v>0.61493766790600002</v>
      </c>
      <c r="Z329" s="29">
        <v>4.7653930962690003</v>
      </c>
      <c r="AB329" s="29">
        <v>1.7700130494749999</v>
      </c>
      <c r="AD329" s="29" t="s">
        <v>1198</v>
      </c>
      <c r="AF329" s="29" t="s">
        <v>1198</v>
      </c>
      <c r="AH329" s="29" t="s">
        <v>1198</v>
      </c>
      <c r="AJ329" s="29">
        <v>2.6603352861000001E-2</v>
      </c>
      <c r="AL329" s="29">
        <v>4.7779928552000001E-2</v>
      </c>
      <c r="AN329" s="29">
        <v>1.3841797361999999E-2</v>
      </c>
      <c r="AP329" s="29">
        <v>18.029516895383001</v>
      </c>
      <c r="AR329" s="29">
        <v>10.397372104617</v>
      </c>
      <c r="AT329" s="29">
        <v>0</v>
      </c>
      <c r="AV329" s="29">
        <v>26.294872325</v>
      </c>
      <c r="AY329" s="46" t="s">
        <v>625</v>
      </c>
      <c r="AZ329" s="47">
        <v>0.3</v>
      </c>
    </row>
    <row r="330" spans="1:52" ht="15">
      <c r="A330" s="27" t="s">
        <v>972</v>
      </c>
      <c r="B330" s="27" t="s">
        <v>974</v>
      </c>
      <c r="C330" s="27" t="s">
        <v>973</v>
      </c>
      <c r="D330" s="29">
        <v>77.178764750517999</v>
      </c>
      <c r="F330" s="29">
        <v>46.346023000000002</v>
      </c>
      <c r="H330" s="29">
        <v>1.030425264052</v>
      </c>
      <c r="J330" s="29">
        <v>6.6947253746029993</v>
      </c>
      <c r="L330" s="29">
        <v>3.414465597954</v>
      </c>
      <c r="N330" s="29" t="s">
        <v>1198</v>
      </c>
      <c r="P330" s="29">
        <v>0.13881090364400001</v>
      </c>
      <c r="R330" s="29">
        <v>7.3441427576000001E-2</v>
      </c>
      <c r="T330" s="29">
        <v>3.0009824693880001</v>
      </c>
      <c r="V330" s="29">
        <v>30.832740999999999</v>
      </c>
      <c r="X330" s="29">
        <v>0.68551373594800002</v>
      </c>
      <c r="Z330" s="29">
        <v>4.4538176253970008</v>
      </c>
      <c r="AB330" s="29">
        <v>2.2715505432330003</v>
      </c>
      <c r="AD330" s="29" t="s">
        <v>1198</v>
      </c>
      <c r="AF330" s="29" t="s">
        <v>1198</v>
      </c>
      <c r="AH330" s="29" t="s">
        <v>1198</v>
      </c>
      <c r="AJ330" s="29">
        <v>9.2347096355999997E-2</v>
      </c>
      <c r="AL330" s="29">
        <v>4.8858572423999998E-2</v>
      </c>
      <c r="AN330" s="29">
        <v>1.996471530612</v>
      </c>
      <c r="AP330" s="29">
        <v>21.738332457394002</v>
      </c>
      <c r="AR330" s="29">
        <v>9.0944085426060006</v>
      </c>
      <c r="AT330" s="29">
        <v>0</v>
      </c>
      <c r="AV330" s="29">
        <v>28.520285425000001</v>
      </c>
      <c r="AY330" s="46" t="s">
        <v>629</v>
      </c>
      <c r="AZ330" s="47">
        <v>0.3</v>
      </c>
    </row>
    <row r="331" spans="1:52" ht="15">
      <c r="A331" s="27" t="s">
        <v>975</v>
      </c>
      <c r="B331" s="27" t="s">
        <v>977</v>
      </c>
      <c r="C331" s="27" t="s">
        <v>976</v>
      </c>
      <c r="D331" s="29">
        <v>72.614108576443002</v>
      </c>
      <c r="F331" s="29">
        <v>43.604937</v>
      </c>
      <c r="H331" s="29">
        <v>0.86106680995200002</v>
      </c>
      <c r="J331" s="29">
        <v>5.0087017576789998</v>
      </c>
      <c r="L331" s="29">
        <v>3.4782264310789999</v>
      </c>
      <c r="N331" s="29" t="s">
        <v>1198</v>
      </c>
      <c r="P331" s="29">
        <v>5.2229285404E-2</v>
      </c>
      <c r="R331" s="29">
        <v>7.7584893236999991E-2</v>
      </c>
      <c r="T331" s="29">
        <v>2.7853042727189998</v>
      </c>
      <c r="V331" s="29">
        <v>29.009172</v>
      </c>
      <c r="X331" s="29">
        <v>0.57284419004799991</v>
      </c>
      <c r="Z331" s="29">
        <v>3.3321522423209999</v>
      </c>
      <c r="AB331" s="29">
        <v>2.3139688810279999</v>
      </c>
      <c r="AD331" s="29" t="s">
        <v>1198</v>
      </c>
      <c r="AF331" s="29" t="s">
        <v>1198</v>
      </c>
      <c r="AH331" s="29" t="s">
        <v>1198</v>
      </c>
      <c r="AJ331" s="29">
        <v>3.4746714595999997E-2</v>
      </c>
      <c r="AL331" s="29">
        <v>5.1615106763000004E-2</v>
      </c>
      <c r="AN331" s="29">
        <v>1.8529867272809999</v>
      </c>
      <c r="AP331" s="29">
        <v>51.790110660938005</v>
      </c>
      <c r="AR331" s="29">
        <v>-22.780938660937998</v>
      </c>
      <c r="AT331" s="29">
        <v>0.43986999999999998</v>
      </c>
      <c r="AV331" s="29">
        <v>26.8334841</v>
      </c>
      <c r="AY331" s="46" t="s">
        <v>632</v>
      </c>
      <c r="AZ331" s="47">
        <v>0.3</v>
      </c>
    </row>
    <row r="332" spans="1:52" ht="15">
      <c r="A332" s="27" t="s">
        <v>978</v>
      </c>
      <c r="B332" s="27" t="s">
        <v>980</v>
      </c>
      <c r="C332" s="27" t="s">
        <v>979</v>
      </c>
      <c r="D332" s="29">
        <v>71.375968532994008</v>
      </c>
      <c r="F332" s="29">
        <v>42.861431000000003</v>
      </c>
      <c r="H332" s="29">
        <v>1.292922220675</v>
      </c>
      <c r="J332" s="29">
        <v>5.814525361336</v>
      </c>
      <c r="L332" s="29">
        <v>3.1654150737190001</v>
      </c>
      <c r="N332" s="29" t="s">
        <v>1198</v>
      </c>
      <c r="P332" s="29">
        <v>0.123584568095</v>
      </c>
      <c r="R332" s="29">
        <v>7.7945194598000006E-2</v>
      </c>
      <c r="T332" s="29">
        <v>2.3072306043119997</v>
      </c>
      <c r="V332" s="29">
        <v>28.514537000000001</v>
      </c>
      <c r="X332" s="29">
        <v>0.86014577932500003</v>
      </c>
      <c r="Z332" s="29">
        <v>3.8682446386640001</v>
      </c>
      <c r="AB332" s="29">
        <v>2.1058640434320002</v>
      </c>
      <c r="AD332" s="29" t="s">
        <v>1198</v>
      </c>
      <c r="AF332" s="29" t="s">
        <v>1198</v>
      </c>
      <c r="AH332" s="29" t="s">
        <v>1198</v>
      </c>
      <c r="AJ332" s="29">
        <v>8.2217431904999999E-2</v>
      </c>
      <c r="AL332" s="29">
        <v>5.1854805402E-2</v>
      </c>
      <c r="AN332" s="29">
        <v>1.5349373956879999</v>
      </c>
      <c r="AP332" s="29">
        <v>21.955919386363</v>
      </c>
      <c r="AR332" s="29">
        <v>6.5586176136370007</v>
      </c>
      <c r="AT332" s="29">
        <v>0</v>
      </c>
      <c r="AV332" s="29">
        <v>26.375946725000002</v>
      </c>
      <c r="AY332" s="46" t="s">
        <v>635</v>
      </c>
      <c r="AZ332" s="47">
        <v>0.3</v>
      </c>
    </row>
    <row r="333" spans="1:52" ht="15">
      <c r="A333" s="27" t="s">
        <v>981</v>
      </c>
      <c r="B333" s="27" t="s">
        <v>983</v>
      </c>
      <c r="C333" s="27" t="s">
        <v>982</v>
      </c>
      <c r="D333" s="29">
        <v>3.9981215593780002</v>
      </c>
      <c r="F333" s="29">
        <v>2.400881</v>
      </c>
      <c r="H333" s="29">
        <v>6.0650729232999995E-2</v>
      </c>
      <c r="J333" s="29">
        <v>0.32821832702000003</v>
      </c>
      <c r="L333" s="29" t="s">
        <v>1198</v>
      </c>
      <c r="N333" s="29" t="s">
        <v>1198</v>
      </c>
      <c r="P333" s="29">
        <v>6.1066877306000002E-2</v>
      </c>
      <c r="R333" s="29" t="s">
        <v>1198</v>
      </c>
      <c r="T333" s="29" t="s">
        <v>1198</v>
      </c>
      <c r="V333" s="29">
        <v>1.59724</v>
      </c>
      <c r="X333" s="29">
        <v>4.0349270767000005E-2</v>
      </c>
      <c r="Z333" s="29">
        <v>0.21835467298</v>
      </c>
      <c r="AB333" s="29" t="s">
        <v>1198</v>
      </c>
      <c r="AD333" s="29" t="s">
        <v>1198</v>
      </c>
      <c r="AF333" s="29" t="s">
        <v>1198</v>
      </c>
      <c r="AH333" s="29" t="s">
        <v>1198</v>
      </c>
      <c r="AJ333" s="29">
        <v>4.0626122693999997E-2</v>
      </c>
      <c r="AL333" s="29" t="s">
        <v>1198</v>
      </c>
      <c r="AN333" s="29" t="s">
        <v>1198</v>
      </c>
      <c r="AP333" s="29">
        <v>6.2252561537960007</v>
      </c>
      <c r="AR333" s="29">
        <v>-4.6280161537960005</v>
      </c>
      <c r="AT333" s="29">
        <v>0.5</v>
      </c>
      <c r="AV333" s="29">
        <v>1.477447</v>
      </c>
      <c r="AY333" s="46" t="s">
        <v>638</v>
      </c>
      <c r="AZ333" s="47">
        <v>0.3</v>
      </c>
    </row>
    <row r="334" spans="1:52" ht="15">
      <c r="A334" s="27" t="s">
        <v>984</v>
      </c>
      <c r="B334" s="27" t="s">
        <v>986</v>
      </c>
      <c r="C334" s="27" t="s">
        <v>985</v>
      </c>
      <c r="D334" s="29">
        <v>105.43025623116399</v>
      </c>
      <c r="F334" s="29">
        <v>63.311107999999997</v>
      </c>
      <c r="H334" s="29">
        <v>1.479080926772</v>
      </c>
      <c r="J334" s="29">
        <v>8.7040954436339995</v>
      </c>
      <c r="L334" s="29">
        <v>5.0058520114389999</v>
      </c>
      <c r="N334" s="29" t="s">
        <v>1198</v>
      </c>
      <c r="P334" s="29">
        <v>9.0146199712999989E-2</v>
      </c>
      <c r="R334" s="29">
        <v>7.9206249364999995E-2</v>
      </c>
      <c r="T334" s="29">
        <v>5.7444749700769995</v>
      </c>
      <c r="V334" s="29">
        <v>42.119148000000003</v>
      </c>
      <c r="X334" s="29">
        <v>0.98399207322799997</v>
      </c>
      <c r="Z334" s="29">
        <v>5.7905965563660002</v>
      </c>
      <c r="AB334" s="29">
        <v>3.3302563841160002</v>
      </c>
      <c r="AD334" s="29" t="s">
        <v>1198</v>
      </c>
      <c r="AF334" s="29" t="s">
        <v>1198</v>
      </c>
      <c r="AH334" s="29" t="s">
        <v>1198</v>
      </c>
      <c r="AJ334" s="29">
        <v>5.9971800286999999E-2</v>
      </c>
      <c r="AL334" s="29">
        <v>5.2693750634999995E-2</v>
      </c>
      <c r="AN334" s="29">
        <v>3.8216420299229998</v>
      </c>
      <c r="AP334" s="29">
        <v>41.706027706421999</v>
      </c>
      <c r="AR334" s="29">
        <v>0.41312029357800001</v>
      </c>
      <c r="AT334" s="29">
        <v>0</v>
      </c>
      <c r="AV334" s="29">
        <v>38.960211899999997</v>
      </c>
      <c r="AY334" s="46" t="s">
        <v>641</v>
      </c>
      <c r="AZ334" s="47">
        <v>0.3</v>
      </c>
    </row>
    <row r="335" spans="1:52" ht="15">
      <c r="A335" s="27" t="s">
        <v>987</v>
      </c>
      <c r="B335" s="27" t="s">
        <v>989</v>
      </c>
      <c r="C335" s="27" t="s">
        <v>988</v>
      </c>
      <c r="D335" s="29">
        <v>97.453133620441008</v>
      </c>
      <c r="F335" s="29">
        <v>58.520828000000002</v>
      </c>
      <c r="H335" s="29">
        <v>0.75501570712599997</v>
      </c>
      <c r="J335" s="29">
        <v>6.5535989342079999</v>
      </c>
      <c r="L335" s="29">
        <v>5.1741384800399999</v>
      </c>
      <c r="N335" s="29" t="s">
        <v>1198</v>
      </c>
      <c r="P335" s="29">
        <v>6.5067423425999998E-2</v>
      </c>
      <c r="R335" s="29">
        <v>7.139971985900001E-2</v>
      </c>
      <c r="T335" s="29">
        <v>2.598551069375</v>
      </c>
      <c r="V335" s="29">
        <v>38.932305999999997</v>
      </c>
      <c r="X335" s="29">
        <v>0.50229129287399998</v>
      </c>
      <c r="Z335" s="29">
        <v>4.3599300657919997</v>
      </c>
      <c r="AB335" s="29">
        <v>3.4422127673920002</v>
      </c>
      <c r="AD335" s="29" t="s">
        <v>1198</v>
      </c>
      <c r="AF335" s="29" t="s">
        <v>1198</v>
      </c>
      <c r="AH335" s="29" t="s">
        <v>1198</v>
      </c>
      <c r="AJ335" s="29">
        <v>4.3287576574000002E-2</v>
      </c>
      <c r="AL335" s="29">
        <v>4.7500280141000002E-2</v>
      </c>
      <c r="AN335" s="29">
        <v>1.728744930625</v>
      </c>
      <c r="AP335" s="29">
        <v>21.770194191383002</v>
      </c>
      <c r="AR335" s="29">
        <v>17.162111808616999</v>
      </c>
      <c r="AT335" s="29">
        <v>0</v>
      </c>
      <c r="AV335" s="29">
        <v>36.012383049999997</v>
      </c>
      <c r="AY335" s="49" t="s">
        <v>644</v>
      </c>
      <c r="AZ335" s="47">
        <v>0.3</v>
      </c>
    </row>
    <row r="336" spans="1:52" ht="15">
      <c r="A336" s="27" t="s">
        <v>990</v>
      </c>
      <c r="B336" s="27" t="s">
        <v>992</v>
      </c>
      <c r="C336" s="27" t="s">
        <v>991</v>
      </c>
      <c r="D336" s="29">
        <v>7.4212316474540003</v>
      </c>
      <c r="F336" s="29">
        <v>4.4564659999999998</v>
      </c>
      <c r="H336" s="29">
        <v>0.111222628372</v>
      </c>
      <c r="J336" s="29">
        <v>0.65653693791900003</v>
      </c>
      <c r="L336" s="29" t="s">
        <v>1198</v>
      </c>
      <c r="N336" s="29" t="s">
        <v>1198</v>
      </c>
      <c r="P336" s="29">
        <v>6.7754671082999998E-2</v>
      </c>
      <c r="R336" s="29" t="s">
        <v>1198</v>
      </c>
      <c r="T336" s="29" t="s">
        <v>1198</v>
      </c>
      <c r="V336" s="29">
        <v>2.9647649999999999</v>
      </c>
      <c r="X336" s="29">
        <v>7.3993371627999988E-2</v>
      </c>
      <c r="Z336" s="29">
        <v>0.436776062081</v>
      </c>
      <c r="AB336" s="29" t="s">
        <v>1198</v>
      </c>
      <c r="AD336" s="29" t="s">
        <v>1198</v>
      </c>
      <c r="AF336" s="29" t="s">
        <v>1198</v>
      </c>
      <c r="AH336" s="29" t="s">
        <v>1198</v>
      </c>
      <c r="AJ336" s="29">
        <v>4.5075328917000002E-2</v>
      </c>
      <c r="AL336" s="29" t="s">
        <v>1198</v>
      </c>
      <c r="AN336" s="29" t="s">
        <v>1198</v>
      </c>
      <c r="AP336" s="29">
        <v>11.974506158746001</v>
      </c>
      <c r="AR336" s="29">
        <v>-9.0097411587460012</v>
      </c>
      <c r="AT336" s="29">
        <v>0.5</v>
      </c>
      <c r="AV336" s="29">
        <v>2.7424076249999998</v>
      </c>
      <c r="AY336" s="49" t="s">
        <v>647</v>
      </c>
      <c r="AZ336" s="47">
        <v>0.3</v>
      </c>
    </row>
    <row r="337" spans="1:52" ht="15">
      <c r="A337" s="27" t="s">
        <v>993</v>
      </c>
      <c r="B337" s="27" t="s">
        <v>995</v>
      </c>
      <c r="C337" s="27" t="s">
        <v>994</v>
      </c>
      <c r="D337" s="29">
        <v>105.63249396246999</v>
      </c>
      <c r="F337" s="29">
        <v>63.432552000000001</v>
      </c>
      <c r="H337" s="29">
        <v>0.89849011139599999</v>
      </c>
      <c r="J337" s="29">
        <v>9.0564983990620007</v>
      </c>
      <c r="L337" s="29">
        <v>3.7307803831839998</v>
      </c>
      <c r="N337" s="29" t="s">
        <v>1198</v>
      </c>
      <c r="P337" s="29">
        <v>0.31555673666499995</v>
      </c>
      <c r="R337" s="29">
        <v>7.0018564638999997E-2</v>
      </c>
      <c r="T337" s="29">
        <v>2.9353769959280003</v>
      </c>
      <c r="V337" s="29">
        <v>42.199942</v>
      </c>
      <c r="X337" s="29">
        <v>0.59774088860399999</v>
      </c>
      <c r="Z337" s="29">
        <v>6.0250406009379995</v>
      </c>
      <c r="AB337" s="29">
        <v>2.4819861155389997</v>
      </c>
      <c r="AD337" s="29" t="s">
        <v>1198</v>
      </c>
      <c r="AF337" s="29" t="s">
        <v>1198</v>
      </c>
      <c r="AH337" s="29" t="s">
        <v>1198</v>
      </c>
      <c r="AJ337" s="29">
        <v>0.20993126333500001</v>
      </c>
      <c r="AL337" s="29">
        <v>4.6581435361000005E-2</v>
      </c>
      <c r="AN337" s="29">
        <v>1.952826004072</v>
      </c>
      <c r="AP337" s="29">
        <v>23.755737908333</v>
      </c>
      <c r="AR337" s="29">
        <v>18.444204091667</v>
      </c>
      <c r="AT337" s="29">
        <v>0</v>
      </c>
      <c r="AV337" s="29">
        <v>39.034946349999998</v>
      </c>
      <c r="AY337" s="49" t="s">
        <v>650</v>
      </c>
      <c r="AZ337" s="47">
        <v>0.3</v>
      </c>
    </row>
    <row r="338" spans="1:52" ht="15">
      <c r="A338" s="27" t="s">
        <v>996</v>
      </c>
      <c r="B338" s="27" t="s">
        <v>998</v>
      </c>
      <c r="C338" s="27" t="s">
        <v>997</v>
      </c>
      <c r="D338" s="29">
        <v>211.18894745147298</v>
      </c>
      <c r="F338" s="29">
        <v>126.819442</v>
      </c>
      <c r="H338" s="29">
        <v>1.5076702393270001</v>
      </c>
      <c r="J338" s="29">
        <v>15.087101891578</v>
      </c>
      <c r="L338" s="29">
        <v>7.55706415617</v>
      </c>
      <c r="N338" s="29" t="s">
        <v>1198</v>
      </c>
      <c r="P338" s="29">
        <v>0.33498118358100004</v>
      </c>
      <c r="R338" s="29">
        <v>7.9626600953000004E-2</v>
      </c>
      <c r="T338" s="29">
        <v>4.2172733944300003</v>
      </c>
      <c r="V338" s="29">
        <v>84.369505000000004</v>
      </c>
      <c r="X338" s="29">
        <v>1.003011760673</v>
      </c>
      <c r="Z338" s="29">
        <v>10.037036108422001</v>
      </c>
      <c r="AB338" s="29">
        <v>5.0275080233590002</v>
      </c>
      <c r="AD338" s="29" t="s">
        <v>1198</v>
      </c>
      <c r="AF338" s="29" t="s">
        <v>1198</v>
      </c>
      <c r="AH338" s="29" t="s">
        <v>1198</v>
      </c>
      <c r="AJ338" s="29">
        <v>0.22285381641900001</v>
      </c>
      <c r="AL338" s="29">
        <v>5.2973399046999999E-2</v>
      </c>
      <c r="AN338" s="29">
        <v>2.8056366055700002</v>
      </c>
      <c r="AP338" s="29">
        <v>58.085159613018</v>
      </c>
      <c r="AR338" s="29">
        <v>26.284345386982</v>
      </c>
      <c r="AT338" s="29">
        <v>0</v>
      </c>
      <c r="AV338" s="29">
        <v>78.041792125000001</v>
      </c>
      <c r="AY338" s="49" t="s">
        <v>653</v>
      </c>
      <c r="AZ338" s="47">
        <v>0.3</v>
      </c>
    </row>
    <row r="339" spans="1:52" ht="15">
      <c r="A339" s="27" t="s">
        <v>999</v>
      </c>
      <c r="B339" s="27" t="s">
        <v>1001</v>
      </c>
      <c r="C339" s="27" t="s">
        <v>1000</v>
      </c>
      <c r="D339" s="29">
        <v>84.713979244450996</v>
      </c>
      <c r="F339" s="29">
        <v>50.870936999999998</v>
      </c>
      <c r="H339" s="29">
        <v>0.84040052434300005</v>
      </c>
      <c r="J339" s="29">
        <v>6.185569108218</v>
      </c>
      <c r="L339" s="29">
        <v>3.5140879642130001</v>
      </c>
      <c r="N339" s="29" t="s">
        <v>1198</v>
      </c>
      <c r="P339" s="29">
        <v>5.2528335533999999E-2</v>
      </c>
      <c r="R339" s="29">
        <v>7.0318815773999996E-2</v>
      </c>
      <c r="T339" s="29">
        <v>4.2059695397060004</v>
      </c>
      <c r="V339" s="29">
        <v>33.843041999999997</v>
      </c>
      <c r="X339" s="29">
        <v>0.55909547565700002</v>
      </c>
      <c r="Z339" s="29">
        <v>4.1150898917820005</v>
      </c>
      <c r="AB339" s="29">
        <v>2.3378265778579999</v>
      </c>
      <c r="AD339" s="29" t="s">
        <v>1198</v>
      </c>
      <c r="AF339" s="29" t="s">
        <v>1198</v>
      </c>
      <c r="AH339" s="29" t="s">
        <v>1198</v>
      </c>
      <c r="AJ339" s="29">
        <v>3.4945664466000004E-2</v>
      </c>
      <c r="AL339" s="29">
        <v>4.6781184226E-2</v>
      </c>
      <c r="AN339" s="29">
        <v>2.7981164602940001</v>
      </c>
      <c r="AP339" s="29">
        <v>31.806285875581001</v>
      </c>
      <c r="AR339" s="29">
        <v>2.036756124419</v>
      </c>
      <c r="AT339" s="29">
        <v>0</v>
      </c>
      <c r="AV339" s="29">
        <v>31.304813850000002</v>
      </c>
      <c r="AY339" s="49" t="s">
        <v>656</v>
      </c>
      <c r="AZ339" s="47">
        <v>0.3</v>
      </c>
    </row>
    <row r="340" spans="1:52" ht="15">
      <c r="A340" s="27" t="s">
        <v>1002</v>
      </c>
      <c r="B340" s="27" t="s">
        <v>1004</v>
      </c>
      <c r="C340" s="27" t="s">
        <v>1003</v>
      </c>
      <c r="D340" s="29">
        <v>142.99451027609101</v>
      </c>
      <c r="F340" s="29">
        <v>85.868527999999998</v>
      </c>
      <c r="H340" s="29">
        <v>3.4704497392660003</v>
      </c>
      <c r="J340" s="29">
        <v>12.49151069789</v>
      </c>
      <c r="L340" s="29">
        <v>9.3807465117460005</v>
      </c>
      <c r="N340" s="29" t="s">
        <v>1198</v>
      </c>
      <c r="P340" s="29" t="s">
        <v>1198</v>
      </c>
      <c r="R340" s="29">
        <v>9.7641669041999987E-2</v>
      </c>
      <c r="T340" s="29">
        <v>6.2924314896099993</v>
      </c>
      <c r="V340" s="29">
        <v>57.125982</v>
      </c>
      <c r="X340" s="29">
        <v>2.3087952607339997</v>
      </c>
      <c r="Z340" s="29">
        <v>8.3102603021099988</v>
      </c>
      <c r="AB340" s="29">
        <v>6.2407539989440002</v>
      </c>
      <c r="AD340" s="29" t="s">
        <v>1198</v>
      </c>
      <c r="AF340" s="29" t="s">
        <v>1198</v>
      </c>
      <c r="AH340" s="29" t="s">
        <v>1198</v>
      </c>
      <c r="AJ340" s="29" t="s">
        <v>1198</v>
      </c>
      <c r="AL340" s="29">
        <v>6.4958330957999993E-2</v>
      </c>
      <c r="AN340" s="29">
        <v>4.1861825103900001</v>
      </c>
      <c r="AP340" s="29">
        <v>22.423433808387998</v>
      </c>
      <c r="AR340" s="29">
        <v>34.702548191611996</v>
      </c>
      <c r="AT340" s="29">
        <v>0</v>
      </c>
      <c r="AV340" s="29">
        <v>52.841533349999999</v>
      </c>
      <c r="AY340" s="49" t="s">
        <v>659</v>
      </c>
      <c r="AZ340" s="47">
        <v>0.3</v>
      </c>
    </row>
    <row r="341" spans="1:52" ht="15">
      <c r="A341" s="27" t="s">
        <v>1005</v>
      </c>
      <c r="B341" s="27" t="s">
        <v>1007</v>
      </c>
      <c r="C341" s="27" t="s">
        <v>1006</v>
      </c>
      <c r="D341" s="29">
        <v>224.46707708351599</v>
      </c>
      <c r="F341" s="29">
        <v>134.79298900000001</v>
      </c>
      <c r="H341" s="29">
        <v>4.8655612326710003</v>
      </c>
      <c r="J341" s="29">
        <v>21.144030803092001</v>
      </c>
      <c r="L341" s="29">
        <v>11.260482612633</v>
      </c>
      <c r="N341" s="29" t="s">
        <v>1198</v>
      </c>
      <c r="P341" s="29" t="s">
        <v>1198</v>
      </c>
      <c r="R341" s="29">
        <v>0.12442407026799999</v>
      </c>
      <c r="T341" s="29">
        <v>5.9659432096290006</v>
      </c>
      <c r="V341" s="29">
        <v>89.674087999999998</v>
      </c>
      <c r="X341" s="29">
        <v>3.236924767329</v>
      </c>
      <c r="Z341" s="29">
        <v>14.066545196908001</v>
      </c>
      <c r="AB341" s="29">
        <v>7.4912909976660007</v>
      </c>
      <c r="AD341" s="29" t="s">
        <v>1198</v>
      </c>
      <c r="AF341" s="29" t="s">
        <v>1198</v>
      </c>
      <c r="AH341" s="29" t="s">
        <v>1198</v>
      </c>
      <c r="AJ341" s="29" t="s">
        <v>1198</v>
      </c>
      <c r="AL341" s="29">
        <v>8.2775929732E-2</v>
      </c>
      <c r="AN341" s="29">
        <v>3.9689787903709997</v>
      </c>
      <c r="AP341" s="29">
        <v>20.842326749409999</v>
      </c>
      <c r="AR341" s="29">
        <v>68.831761250589992</v>
      </c>
      <c r="AT341" s="29">
        <v>0</v>
      </c>
      <c r="AV341" s="29">
        <v>82.948531400000007</v>
      </c>
      <c r="AY341" s="49" t="s">
        <v>662</v>
      </c>
      <c r="AZ341" s="47">
        <v>0.3</v>
      </c>
    </row>
    <row r="342" spans="1:52" ht="15">
      <c r="A342" s="27" t="s">
        <v>1008</v>
      </c>
      <c r="B342" s="27" t="s">
        <v>1010</v>
      </c>
      <c r="C342" s="27" t="s">
        <v>1009</v>
      </c>
      <c r="D342" s="29">
        <v>386.251555165551</v>
      </c>
      <c r="F342" s="29">
        <v>231.94493600000001</v>
      </c>
      <c r="H342" s="29">
        <v>8.6875468020880007</v>
      </c>
      <c r="J342" s="29">
        <v>40.879703633214</v>
      </c>
      <c r="L342" s="29">
        <v>21.779303878695998</v>
      </c>
      <c r="N342" s="29" t="s">
        <v>1198</v>
      </c>
      <c r="P342" s="29" t="s">
        <v>1198</v>
      </c>
      <c r="R342" s="29">
        <v>0.13120974591500001</v>
      </c>
      <c r="T342" s="29">
        <v>27.950546280712999</v>
      </c>
      <c r="V342" s="29">
        <v>154.30662000000001</v>
      </c>
      <c r="X342" s="29">
        <v>5.7795871979119999</v>
      </c>
      <c r="Z342" s="29">
        <v>27.196148366785998</v>
      </c>
      <c r="AB342" s="29">
        <v>14.489174993163999</v>
      </c>
      <c r="AD342" s="29" t="s">
        <v>1198</v>
      </c>
      <c r="AF342" s="29" t="s">
        <v>1198</v>
      </c>
      <c r="AH342" s="29" t="s">
        <v>1198</v>
      </c>
      <c r="AJ342" s="29" t="s">
        <v>1198</v>
      </c>
      <c r="AL342" s="29">
        <v>8.7290254084999991E-2</v>
      </c>
      <c r="AN342" s="29">
        <v>18.594733719286999</v>
      </c>
      <c r="AP342" s="29">
        <v>41.093663836813001</v>
      </c>
      <c r="AR342" s="29">
        <v>113.212956163187</v>
      </c>
      <c r="AT342" s="29">
        <v>0</v>
      </c>
      <c r="AV342" s="29">
        <v>142.73362349999999</v>
      </c>
      <c r="AY342" s="49" t="s">
        <v>665</v>
      </c>
      <c r="AZ342" s="47">
        <v>0.3</v>
      </c>
    </row>
    <row r="343" spans="1:52" ht="15">
      <c r="A343" s="27" t="s">
        <v>1011</v>
      </c>
      <c r="B343" s="27" t="s">
        <v>1013</v>
      </c>
      <c r="C343" s="27" t="s">
        <v>1012</v>
      </c>
      <c r="D343" s="29">
        <v>410.87759375173403</v>
      </c>
      <c r="F343" s="29">
        <v>246.73292799999999</v>
      </c>
      <c r="H343" s="29">
        <v>8.612536862583001</v>
      </c>
      <c r="J343" s="29">
        <v>42.053128904742998</v>
      </c>
      <c r="L343" s="29">
        <v>24.483780688305</v>
      </c>
      <c r="N343" s="29" t="s">
        <v>1198</v>
      </c>
      <c r="P343" s="29" t="s">
        <v>1198</v>
      </c>
      <c r="R343" s="29">
        <v>0.156190640332</v>
      </c>
      <c r="T343" s="29">
        <v>21.977452890560002</v>
      </c>
      <c r="V343" s="29">
        <v>164.144666</v>
      </c>
      <c r="X343" s="29">
        <v>5.7296851374169995</v>
      </c>
      <c r="Z343" s="29">
        <v>27.976796095257001</v>
      </c>
      <c r="AB343" s="29">
        <v>16.28838942066</v>
      </c>
      <c r="AD343" s="29" t="s">
        <v>1198</v>
      </c>
      <c r="AF343" s="29" t="s">
        <v>1198</v>
      </c>
      <c r="AH343" s="29" t="s">
        <v>1198</v>
      </c>
      <c r="AJ343" s="29" t="s">
        <v>1198</v>
      </c>
      <c r="AL343" s="29">
        <v>0.10390935966800001</v>
      </c>
      <c r="AN343" s="29">
        <v>14.62099810944</v>
      </c>
      <c r="AP343" s="29">
        <v>45.815824658909001</v>
      </c>
      <c r="AR343" s="29">
        <v>118.32884134109101</v>
      </c>
      <c r="AT343" s="29">
        <v>0</v>
      </c>
      <c r="AV343" s="29">
        <v>151.83381605000002</v>
      </c>
      <c r="AY343" s="49" t="s">
        <v>668</v>
      </c>
      <c r="AZ343" s="47">
        <v>0.3</v>
      </c>
    </row>
    <row r="344" spans="1:52" ht="15">
      <c r="A344" s="27" t="s">
        <v>1014</v>
      </c>
      <c r="B344" s="27" t="s">
        <v>1016</v>
      </c>
      <c r="C344" s="27" t="s">
        <v>1015</v>
      </c>
      <c r="D344" s="29">
        <v>414.33450151648901</v>
      </c>
      <c r="F344" s="29">
        <v>248.808809</v>
      </c>
      <c r="H344" s="29">
        <v>6.3762886290530005</v>
      </c>
      <c r="J344" s="29">
        <v>35.772885209197</v>
      </c>
      <c r="L344" s="29">
        <v>20.923083351464001</v>
      </c>
      <c r="N344" s="29" t="s">
        <v>1198</v>
      </c>
      <c r="P344" s="29" t="s">
        <v>1198</v>
      </c>
      <c r="R344" s="29">
        <v>0.12016050415399999</v>
      </c>
      <c r="T344" s="29">
        <v>21.267127162842002</v>
      </c>
      <c r="V344" s="29">
        <v>165.52569199999999</v>
      </c>
      <c r="X344" s="29">
        <v>4.2419703709469996</v>
      </c>
      <c r="Z344" s="29">
        <v>23.798721790803</v>
      </c>
      <c r="AB344" s="29">
        <v>13.919554902415999</v>
      </c>
      <c r="AD344" s="29" t="s">
        <v>1198</v>
      </c>
      <c r="AF344" s="29" t="s">
        <v>1198</v>
      </c>
      <c r="AH344" s="29" t="s">
        <v>1198</v>
      </c>
      <c r="AJ344" s="29" t="s">
        <v>1198</v>
      </c>
      <c r="AL344" s="29">
        <v>7.9939495846000005E-2</v>
      </c>
      <c r="AN344" s="29">
        <v>14.148437837157999</v>
      </c>
      <c r="AP344" s="29">
        <v>31.820198933101999</v>
      </c>
      <c r="AR344" s="29">
        <v>133.70549306689801</v>
      </c>
      <c r="AT344" s="29">
        <v>0</v>
      </c>
      <c r="AV344" s="29">
        <v>153.1112651</v>
      </c>
      <c r="AY344" s="49" t="s">
        <v>671</v>
      </c>
      <c r="AZ344" s="47">
        <v>0.3</v>
      </c>
    </row>
    <row r="345" spans="1:52" ht="15">
      <c r="A345" s="27" t="s">
        <v>1017</v>
      </c>
      <c r="B345" s="27" t="s">
        <v>1019</v>
      </c>
      <c r="C345" s="27" t="s">
        <v>1018</v>
      </c>
      <c r="D345" s="29">
        <v>238.12920238112102</v>
      </c>
      <c r="F345" s="29">
        <v>142.99712600000001</v>
      </c>
      <c r="H345" s="29">
        <v>4.6110131245919996</v>
      </c>
      <c r="J345" s="29">
        <v>22.958697018729001</v>
      </c>
      <c r="L345" s="29">
        <v>13.247416487432</v>
      </c>
      <c r="N345" s="29" t="s">
        <v>1198</v>
      </c>
      <c r="P345" s="29" t="s">
        <v>1198</v>
      </c>
      <c r="R345" s="29">
        <v>0.105147947413</v>
      </c>
      <c r="T345" s="29">
        <v>6.8482611944010001</v>
      </c>
      <c r="V345" s="29">
        <v>95.132075999999998</v>
      </c>
      <c r="X345" s="29">
        <v>3.0675808754079998</v>
      </c>
      <c r="Z345" s="29">
        <v>15.273792981271001</v>
      </c>
      <c r="AB345" s="29">
        <v>8.8131437424629997</v>
      </c>
      <c r="AD345" s="29" t="s">
        <v>1198</v>
      </c>
      <c r="AF345" s="29" t="s">
        <v>1198</v>
      </c>
      <c r="AH345" s="29" t="s">
        <v>1198</v>
      </c>
      <c r="AJ345" s="29" t="s">
        <v>1198</v>
      </c>
      <c r="AL345" s="29">
        <v>6.9952052587000005E-2</v>
      </c>
      <c r="AN345" s="29">
        <v>4.5559608055990006</v>
      </c>
      <c r="AP345" s="29">
        <v>18.500916916523</v>
      </c>
      <c r="AR345" s="29">
        <v>76.631159083477002</v>
      </c>
      <c r="AT345" s="29">
        <v>0</v>
      </c>
      <c r="AV345" s="29">
        <v>87.997170299999993</v>
      </c>
      <c r="AY345" s="49" t="s">
        <v>674</v>
      </c>
      <c r="AZ345" s="47">
        <v>0.3</v>
      </c>
    </row>
    <row r="346" spans="1:52" ht="15">
      <c r="A346" s="27" t="s">
        <v>1020</v>
      </c>
      <c r="B346" s="27" t="s">
        <v>1022</v>
      </c>
      <c r="C346" s="27" t="s">
        <v>1021</v>
      </c>
      <c r="D346" s="29">
        <v>4.8393458241330007</v>
      </c>
      <c r="F346" s="29">
        <v>2.9060380000000001</v>
      </c>
      <c r="H346" s="29">
        <v>7.7338086804000006E-2</v>
      </c>
      <c r="J346" s="29">
        <v>0.38350657098500002</v>
      </c>
      <c r="L346" s="29" t="s">
        <v>1198</v>
      </c>
      <c r="N346" s="29" t="s">
        <v>1198</v>
      </c>
      <c r="P346" s="29">
        <v>3.4316302700000002E-2</v>
      </c>
      <c r="R346" s="29" t="s">
        <v>1198</v>
      </c>
      <c r="T346" s="29" t="s">
        <v>1198</v>
      </c>
      <c r="V346" s="29">
        <v>1.933308</v>
      </c>
      <c r="X346" s="29">
        <v>5.1450913196000002E-2</v>
      </c>
      <c r="Z346" s="29">
        <v>0.255136429015</v>
      </c>
      <c r="AB346" s="29" t="s">
        <v>1198</v>
      </c>
      <c r="AD346" s="29" t="s">
        <v>1198</v>
      </c>
      <c r="AF346" s="29" t="s">
        <v>1198</v>
      </c>
      <c r="AH346" s="29" t="s">
        <v>1198</v>
      </c>
      <c r="AJ346" s="29">
        <v>2.28296973E-2</v>
      </c>
      <c r="AL346" s="29" t="s">
        <v>1198</v>
      </c>
      <c r="AN346" s="29" t="s">
        <v>1198</v>
      </c>
      <c r="AP346" s="29">
        <v>5.8436545028209999</v>
      </c>
      <c r="AR346" s="29">
        <v>-3.910346502821</v>
      </c>
      <c r="AT346" s="29">
        <v>0.5</v>
      </c>
      <c r="AV346" s="29">
        <v>1.7883099</v>
      </c>
      <c r="AY346" s="49" t="s">
        <v>677</v>
      </c>
      <c r="AZ346" s="47">
        <v>0.3</v>
      </c>
    </row>
    <row r="347" spans="1:52" ht="15">
      <c r="A347" s="27" t="s">
        <v>1023</v>
      </c>
      <c r="B347" s="27" t="s">
        <v>1025</v>
      </c>
      <c r="C347" s="27" t="s">
        <v>1024</v>
      </c>
      <c r="D347" s="29">
        <v>138.830680744674</v>
      </c>
      <c r="F347" s="29">
        <v>83.368138999999999</v>
      </c>
      <c r="H347" s="29">
        <v>3.2819418682900001</v>
      </c>
      <c r="J347" s="29">
        <v>14.386579963915</v>
      </c>
      <c r="L347" s="29">
        <v>9.0823945678450002</v>
      </c>
      <c r="N347" s="29" t="s">
        <v>1198</v>
      </c>
      <c r="P347" s="29" t="s">
        <v>1198</v>
      </c>
      <c r="R347" s="29">
        <v>8.6051975237999997E-2</v>
      </c>
      <c r="T347" s="29">
        <v>6.0617173166129996</v>
      </c>
      <c r="V347" s="29">
        <v>55.462541999999999</v>
      </c>
      <c r="X347" s="29">
        <v>2.1833861317099998</v>
      </c>
      <c r="Z347" s="29">
        <v>9.5709980360850011</v>
      </c>
      <c r="AB347" s="29">
        <v>6.0422686135159998</v>
      </c>
      <c r="AD347" s="29" t="s">
        <v>1198</v>
      </c>
      <c r="AF347" s="29" t="s">
        <v>1198</v>
      </c>
      <c r="AH347" s="29" t="s">
        <v>1198</v>
      </c>
      <c r="AJ347" s="29" t="s">
        <v>1198</v>
      </c>
      <c r="AL347" s="29">
        <v>5.7248024761999999E-2</v>
      </c>
      <c r="AN347" s="29">
        <v>4.0326946833870005</v>
      </c>
      <c r="AP347" s="29">
        <v>16.247483565435999</v>
      </c>
      <c r="AR347" s="29">
        <v>39.215058434564</v>
      </c>
      <c r="AT347" s="29">
        <v>0</v>
      </c>
      <c r="AV347" s="29">
        <v>51.302851350000005</v>
      </c>
      <c r="AY347" s="49" t="s">
        <v>680</v>
      </c>
      <c r="AZ347" s="47">
        <v>0.3</v>
      </c>
    </row>
    <row r="348" spans="1:52" ht="15">
      <c r="A348" s="27" t="s">
        <v>1026</v>
      </c>
      <c r="B348" s="27" t="s">
        <v>1028</v>
      </c>
      <c r="C348" s="27" t="s">
        <v>1027</v>
      </c>
      <c r="D348" s="29">
        <v>245.20800608676799</v>
      </c>
      <c r="F348" s="29">
        <v>147.247964</v>
      </c>
      <c r="H348" s="29">
        <v>3.6178286092929999</v>
      </c>
      <c r="J348" s="29">
        <v>21.648664686886001</v>
      </c>
      <c r="L348" s="29">
        <v>9.4969265142000001</v>
      </c>
      <c r="N348" s="29" t="s">
        <v>1198</v>
      </c>
      <c r="P348" s="29">
        <v>0.45110150846399999</v>
      </c>
      <c r="R348" s="29">
        <v>9.3558253609000011E-2</v>
      </c>
      <c r="T348" s="29">
        <v>1.3812699160899999</v>
      </c>
      <c r="V348" s="29">
        <v>97.960042000000001</v>
      </c>
      <c r="X348" s="29">
        <v>2.4068423907070002</v>
      </c>
      <c r="Z348" s="29">
        <v>14.402264313114001</v>
      </c>
      <c r="AB348" s="29">
        <v>6.3180453759160002</v>
      </c>
      <c r="AD348" s="29" t="s">
        <v>1198</v>
      </c>
      <c r="AF348" s="29" t="s">
        <v>1198</v>
      </c>
      <c r="AH348" s="29" t="s">
        <v>1198</v>
      </c>
      <c r="AJ348" s="29">
        <v>0.30010549153599997</v>
      </c>
      <c r="AL348" s="29">
        <v>6.2241746391000004E-2</v>
      </c>
      <c r="AN348" s="29">
        <v>0.91892108391000005</v>
      </c>
      <c r="AP348" s="29">
        <v>77.88588636383399</v>
      </c>
      <c r="AR348" s="29">
        <v>20.074155636165997</v>
      </c>
      <c r="AT348" s="29">
        <v>0</v>
      </c>
      <c r="AV348" s="29">
        <v>90.613038849999995</v>
      </c>
      <c r="AY348" s="49" t="s">
        <v>683</v>
      </c>
      <c r="AZ348" s="47">
        <v>0.3</v>
      </c>
    </row>
    <row r="349" spans="1:52" ht="15">
      <c r="A349" s="27" t="s">
        <v>1029</v>
      </c>
      <c r="B349" s="27" t="s">
        <v>1031</v>
      </c>
      <c r="C349" s="27" t="s">
        <v>1030</v>
      </c>
      <c r="D349" s="29">
        <v>278.37010767315604</v>
      </c>
      <c r="F349" s="29">
        <v>167.16188099999999</v>
      </c>
      <c r="H349" s="29">
        <v>2.9855525635690001</v>
      </c>
      <c r="J349" s="29">
        <v>24.175450931021</v>
      </c>
      <c r="L349" s="29">
        <v>10.513243182421</v>
      </c>
      <c r="N349" s="29" t="s">
        <v>1198</v>
      </c>
      <c r="P349" s="29">
        <v>0.26002528928099999</v>
      </c>
      <c r="R349" s="29">
        <v>7.8065295051999994E-2</v>
      </c>
      <c r="T349" s="29">
        <v>6.1830788253060005</v>
      </c>
      <c r="V349" s="29">
        <v>111.208226</v>
      </c>
      <c r="X349" s="29">
        <v>1.9862064364309999</v>
      </c>
      <c r="Z349" s="29">
        <v>16.083266068979</v>
      </c>
      <c r="AB349" s="29">
        <v>6.9941730490660001</v>
      </c>
      <c r="AD349" s="29" t="s">
        <v>1198</v>
      </c>
      <c r="AF349" s="29" t="s">
        <v>1198</v>
      </c>
      <c r="AH349" s="29" t="s">
        <v>1198</v>
      </c>
      <c r="AJ349" s="29">
        <v>0.17298771071899999</v>
      </c>
      <c r="AL349" s="29">
        <v>5.1934704947999996E-2</v>
      </c>
      <c r="AN349" s="29">
        <v>4.1134331746939994</v>
      </c>
      <c r="AP349" s="29">
        <v>52.985366890542004</v>
      </c>
      <c r="AR349" s="29">
        <v>58.222859109458</v>
      </c>
      <c r="AT349" s="29">
        <v>0</v>
      </c>
      <c r="AV349" s="29">
        <v>102.86760905</v>
      </c>
      <c r="AY349" s="49" t="s">
        <v>686</v>
      </c>
      <c r="AZ349" s="47">
        <v>0.3</v>
      </c>
    </row>
    <row r="350" spans="1:52" ht="15">
      <c r="A350" s="27" t="s">
        <v>1032</v>
      </c>
      <c r="B350" s="27" t="s">
        <v>1034</v>
      </c>
      <c r="C350" s="27" t="s">
        <v>1033</v>
      </c>
      <c r="D350" s="29">
        <v>150.69582425167701</v>
      </c>
      <c r="F350" s="29">
        <v>90.493183999999999</v>
      </c>
      <c r="H350" s="29">
        <v>2.2515700489400001</v>
      </c>
      <c r="J350" s="29">
        <v>11.925713255926</v>
      </c>
      <c r="L350" s="29">
        <v>5.4757870549109997</v>
      </c>
      <c r="N350" s="29" t="s">
        <v>1198</v>
      </c>
      <c r="P350" s="29">
        <v>0.20986773670700001</v>
      </c>
      <c r="R350" s="29">
        <v>7.8245445733000005E-2</v>
      </c>
      <c r="T350" s="29">
        <v>5.6249594053610004</v>
      </c>
      <c r="V350" s="29">
        <v>60.202640000000002</v>
      </c>
      <c r="X350" s="29">
        <v>1.4979079510600002</v>
      </c>
      <c r="Z350" s="29">
        <v>7.9338507440740003</v>
      </c>
      <c r="AB350" s="29">
        <v>3.6428913112100001</v>
      </c>
      <c r="AD350" s="29" t="s">
        <v>1198</v>
      </c>
      <c r="AF350" s="29" t="s">
        <v>1198</v>
      </c>
      <c r="AH350" s="29" t="s">
        <v>1198</v>
      </c>
      <c r="AJ350" s="29">
        <v>0.13961926329300001</v>
      </c>
      <c r="AL350" s="29">
        <v>5.2054554267000001E-2</v>
      </c>
      <c r="AN350" s="29">
        <v>3.7421315946389999</v>
      </c>
      <c r="AP350" s="29">
        <v>37.238476568884003</v>
      </c>
      <c r="AR350" s="29">
        <v>22.964163431115999</v>
      </c>
      <c r="AT350" s="29">
        <v>0</v>
      </c>
      <c r="AV350" s="29">
        <v>55.687441999999997</v>
      </c>
      <c r="AY350" s="49" t="s">
        <v>689</v>
      </c>
      <c r="AZ350" s="47">
        <v>0.3</v>
      </c>
    </row>
    <row r="351" spans="1:52" ht="15">
      <c r="A351" s="27" t="s">
        <v>1035</v>
      </c>
      <c r="B351" s="27" t="s">
        <v>1037</v>
      </c>
      <c r="C351" s="27" t="s">
        <v>1036</v>
      </c>
      <c r="D351" s="29">
        <v>111.69650071419001</v>
      </c>
      <c r="F351" s="29">
        <v>67.074001999999993</v>
      </c>
      <c r="H351" s="29">
        <v>1.9364678924930001</v>
      </c>
      <c r="J351" s="29">
        <v>8.7270496428909983</v>
      </c>
      <c r="L351" s="29">
        <v>4.8223296650750003</v>
      </c>
      <c r="N351" s="29" t="s">
        <v>1198</v>
      </c>
      <c r="P351" s="29">
        <v>0.18896845621700001</v>
      </c>
      <c r="R351" s="29">
        <v>8.1308007308000002E-2</v>
      </c>
      <c r="T351" s="29">
        <v>2.850384907195</v>
      </c>
      <c r="V351" s="29">
        <v>44.622498999999998</v>
      </c>
      <c r="X351" s="29">
        <v>1.2882791075069999</v>
      </c>
      <c r="Z351" s="29">
        <v>5.8058673571090003</v>
      </c>
      <c r="AB351" s="29">
        <v>3.2081639882140003</v>
      </c>
      <c r="AD351" s="29" t="s">
        <v>1198</v>
      </c>
      <c r="AF351" s="29" t="s">
        <v>1198</v>
      </c>
      <c r="AH351" s="29" t="s">
        <v>1198</v>
      </c>
      <c r="AJ351" s="29">
        <v>0.12571554378300001</v>
      </c>
      <c r="AL351" s="29">
        <v>5.4091992691999997E-2</v>
      </c>
      <c r="AN351" s="29">
        <v>1.8962830928050001</v>
      </c>
      <c r="AP351" s="29">
        <v>34.962587120328003</v>
      </c>
      <c r="AR351" s="29">
        <v>9.6599118796720003</v>
      </c>
      <c r="AT351" s="29">
        <v>0</v>
      </c>
      <c r="AV351" s="29">
        <v>41.275811575000006</v>
      </c>
      <c r="AY351" s="49" t="s">
        <v>692</v>
      </c>
      <c r="AZ351" s="47">
        <v>0.3</v>
      </c>
    </row>
    <row r="352" spans="1:52" ht="15">
      <c r="A352" s="27" t="s">
        <v>1038</v>
      </c>
      <c r="B352" s="27" t="s">
        <v>1040</v>
      </c>
      <c r="C352" s="27" t="s">
        <v>1039</v>
      </c>
      <c r="D352" s="29">
        <v>126.587670408939</v>
      </c>
      <c r="F352" s="29">
        <v>76.016182999999998</v>
      </c>
      <c r="H352" s="29">
        <v>3.2904353723920003</v>
      </c>
      <c r="J352" s="29">
        <v>12.298938627552999</v>
      </c>
      <c r="L352" s="29">
        <v>7.1398547724989996</v>
      </c>
      <c r="N352" s="29" t="s">
        <v>1198</v>
      </c>
      <c r="P352" s="29">
        <v>0.234767563318</v>
      </c>
      <c r="R352" s="29">
        <v>9.1876847253999999E-2</v>
      </c>
      <c r="T352" s="29">
        <v>5.1986202084870001</v>
      </c>
      <c r="V352" s="29">
        <v>50.571486999999998</v>
      </c>
      <c r="X352" s="29">
        <v>2.189036627608</v>
      </c>
      <c r="Z352" s="29">
        <v>8.182147372447</v>
      </c>
      <c r="AB352" s="29">
        <v>4.749950035166</v>
      </c>
      <c r="AD352" s="29" t="s">
        <v>1198</v>
      </c>
      <c r="AF352" s="29" t="s">
        <v>1198</v>
      </c>
      <c r="AH352" s="29" t="s">
        <v>1198</v>
      </c>
      <c r="AJ352" s="29">
        <v>0.15618443668199999</v>
      </c>
      <c r="AL352" s="29">
        <v>6.1123152745999998E-2</v>
      </c>
      <c r="AN352" s="29">
        <v>3.4584997915130002</v>
      </c>
      <c r="AP352" s="29">
        <v>68.047627278576002</v>
      </c>
      <c r="AR352" s="29">
        <v>-17.476140278576</v>
      </c>
      <c r="AT352" s="29">
        <v>0.25682199999999999</v>
      </c>
      <c r="AV352" s="29">
        <v>46.778625474999998</v>
      </c>
      <c r="AY352" s="49" t="s">
        <v>695</v>
      </c>
      <c r="AZ352" s="47">
        <v>0.3</v>
      </c>
    </row>
    <row r="353" spans="1:52" ht="15">
      <c r="A353" s="27" t="s">
        <v>1041</v>
      </c>
      <c r="B353" s="27" t="s">
        <v>1043</v>
      </c>
      <c r="C353" s="27" t="s">
        <v>1042</v>
      </c>
      <c r="D353" s="29">
        <v>93.014596699587003</v>
      </c>
      <c r="F353" s="29">
        <v>55.855476000000003</v>
      </c>
      <c r="H353" s="29">
        <v>2.6824340304150001</v>
      </c>
      <c r="J353" s="29">
        <v>9.4069749432080005</v>
      </c>
      <c r="L353" s="29">
        <v>5.7367811404449993</v>
      </c>
      <c r="N353" s="29" t="s">
        <v>1198</v>
      </c>
      <c r="P353" s="29">
        <v>0.129257513036</v>
      </c>
      <c r="R353" s="29">
        <v>7.4882633023000009E-2</v>
      </c>
      <c r="T353" s="29">
        <v>6.4903588391880005</v>
      </c>
      <c r="V353" s="29">
        <v>37.159120000000001</v>
      </c>
      <c r="X353" s="29">
        <v>1.784549969585</v>
      </c>
      <c r="Z353" s="29">
        <v>6.2582030567920004</v>
      </c>
      <c r="AB353" s="29">
        <v>3.81652353557</v>
      </c>
      <c r="AD353" s="29" t="s">
        <v>1198</v>
      </c>
      <c r="AF353" s="29" t="s">
        <v>1198</v>
      </c>
      <c r="AH353" s="29" t="s">
        <v>1198</v>
      </c>
      <c r="AJ353" s="29">
        <v>8.5991486963999997E-2</v>
      </c>
      <c r="AL353" s="29">
        <v>4.9817366976999997E-2</v>
      </c>
      <c r="AN353" s="29">
        <v>4.3178581608119995</v>
      </c>
      <c r="AP353" s="29">
        <v>64.926165093785002</v>
      </c>
      <c r="AR353" s="29">
        <v>-27.767045093785001</v>
      </c>
      <c r="AT353" s="29">
        <v>0.42767100000000002</v>
      </c>
      <c r="AV353" s="29">
        <v>34.372185999999999</v>
      </c>
      <c r="AY353" s="49" t="s">
        <v>698</v>
      </c>
      <c r="AZ353" s="47">
        <v>0.3</v>
      </c>
    </row>
    <row r="354" spans="1:52" ht="15">
      <c r="A354" s="27" t="s">
        <v>1044</v>
      </c>
      <c r="B354" s="27" t="s">
        <v>1213</v>
      </c>
      <c r="C354" s="27" t="s">
        <v>1045</v>
      </c>
      <c r="D354" s="29">
        <v>115.79208801573101</v>
      </c>
      <c r="F354" s="29">
        <v>69.533411999999998</v>
      </c>
      <c r="H354" s="29">
        <v>2.2889693302930003</v>
      </c>
      <c r="J354" s="29">
        <v>10.180787572378</v>
      </c>
      <c r="L354" s="29">
        <v>5.3556341904330003</v>
      </c>
      <c r="N354" s="29" t="s">
        <v>1198</v>
      </c>
      <c r="P354" s="29">
        <v>0.30749559419700001</v>
      </c>
      <c r="R354" s="29">
        <v>7.7164541648000004E-2</v>
      </c>
      <c r="T354" s="29">
        <v>5.4500330942169999</v>
      </c>
      <c r="V354" s="29">
        <v>46.258676000000001</v>
      </c>
      <c r="X354" s="29">
        <v>1.5227886697070001</v>
      </c>
      <c r="Z354" s="29">
        <v>6.7729994276219996</v>
      </c>
      <c r="AB354" s="29">
        <v>3.562956897831</v>
      </c>
      <c r="AD354" s="29" t="s">
        <v>1198</v>
      </c>
      <c r="AF354" s="29" t="s">
        <v>1198</v>
      </c>
      <c r="AH354" s="29" t="s">
        <v>1198</v>
      </c>
      <c r="AJ354" s="29">
        <v>0.20456840580300001</v>
      </c>
      <c r="AL354" s="29">
        <v>5.1335458351999999E-2</v>
      </c>
      <c r="AN354" s="29">
        <v>3.6257579057829998</v>
      </c>
      <c r="AP354" s="29">
        <v>70.9090366983</v>
      </c>
      <c r="AR354" s="29">
        <v>-24.650360698300002</v>
      </c>
      <c r="AT354" s="29">
        <v>0.347634</v>
      </c>
      <c r="AV354" s="29">
        <v>42.7892753</v>
      </c>
      <c r="AY354" s="49" t="s">
        <v>701</v>
      </c>
      <c r="AZ354" s="47">
        <v>0.3</v>
      </c>
    </row>
    <row r="355" spans="1:52" ht="15">
      <c r="A355" s="27" t="s">
        <v>1047</v>
      </c>
      <c r="B355" s="27" t="s">
        <v>1049</v>
      </c>
      <c r="C355" s="27" t="s">
        <v>1048</v>
      </c>
      <c r="D355" s="29">
        <v>70.279196134193</v>
      </c>
      <c r="F355" s="29">
        <v>42.202817000000003</v>
      </c>
      <c r="H355" s="29">
        <v>1.100685230604</v>
      </c>
      <c r="J355" s="29">
        <v>5.4689513177190001</v>
      </c>
      <c r="L355" s="29">
        <v>3.113509693283</v>
      </c>
      <c r="N355" s="29" t="s">
        <v>1198</v>
      </c>
      <c r="P355" s="29">
        <v>0.119405072298</v>
      </c>
      <c r="R355" s="29">
        <v>7.5302984611999996E-2</v>
      </c>
      <c r="T355" s="29">
        <v>6.3167542335400002</v>
      </c>
      <c r="V355" s="29">
        <v>28.076378999999999</v>
      </c>
      <c r="X355" s="29">
        <v>0.73225576939600001</v>
      </c>
      <c r="Z355" s="29">
        <v>3.638343682281</v>
      </c>
      <c r="AB355" s="29">
        <v>2.0713328139480001</v>
      </c>
      <c r="AD355" s="29" t="s">
        <v>1198</v>
      </c>
      <c r="AF355" s="29" t="s">
        <v>1198</v>
      </c>
      <c r="AH355" s="29" t="s">
        <v>1198</v>
      </c>
      <c r="AJ355" s="29">
        <v>7.9436927702000004E-2</v>
      </c>
      <c r="AL355" s="29">
        <v>5.0097015388000002E-2</v>
      </c>
      <c r="AN355" s="29">
        <v>4.2023637664599995</v>
      </c>
      <c r="AP355" s="29">
        <v>30.109516757486002</v>
      </c>
      <c r="AR355" s="29">
        <v>-2.0331377574860001</v>
      </c>
      <c r="AT355" s="29">
        <v>6.7525000000000002E-2</v>
      </c>
      <c r="AV355" s="29">
        <v>25.970650575000001</v>
      </c>
      <c r="AY355" s="49" t="s">
        <v>704</v>
      </c>
      <c r="AZ355" s="47">
        <v>0.3</v>
      </c>
    </row>
    <row r="356" spans="1:52" ht="15">
      <c r="A356" s="27" t="s">
        <v>1050</v>
      </c>
      <c r="B356" s="27" t="s">
        <v>1052</v>
      </c>
      <c r="C356" s="27" t="s">
        <v>1051</v>
      </c>
      <c r="D356" s="29">
        <v>70.353072050573005</v>
      </c>
      <c r="F356" s="29">
        <v>42.247179000000003</v>
      </c>
      <c r="H356" s="29">
        <v>1.922448566506</v>
      </c>
      <c r="J356" s="29">
        <v>7.649581031036</v>
      </c>
      <c r="L356" s="29">
        <v>4.3495868778929996</v>
      </c>
      <c r="N356" s="29" t="s">
        <v>1198</v>
      </c>
      <c r="P356" s="29">
        <v>8.4473855274000004E-2</v>
      </c>
      <c r="R356" s="29">
        <v>7.7284642101999992E-2</v>
      </c>
      <c r="T356" s="29">
        <v>6.2113798967709997</v>
      </c>
      <c r="V356" s="29">
        <v>28.105892999999998</v>
      </c>
      <c r="X356" s="29">
        <v>1.2789524334939999</v>
      </c>
      <c r="Z356" s="29">
        <v>5.0890569689639999</v>
      </c>
      <c r="AB356" s="29">
        <v>2.8936611460480002</v>
      </c>
      <c r="AD356" s="29" t="s">
        <v>1198</v>
      </c>
      <c r="AF356" s="29" t="s">
        <v>1198</v>
      </c>
      <c r="AH356" s="29" t="s">
        <v>1198</v>
      </c>
      <c r="AJ356" s="29">
        <v>5.6198144726000002E-2</v>
      </c>
      <c r="AL356" s="29">
        <v>5.1415357898000003E-2</v>
      </c>
      <c r="AN356" s="29">
        <v>4.1322611032290002</v>
      </c>
      <c r="AP356" s="29">
        <v>37.100686139521002</v>
      </c>
      <c r="AR356" s="29">
        <v>-8.9947931395210006</v>
      </c>
      <c r="AT356" s="29">
        <v>0.24244299999999999</v>
      </c>
      <c r="AV356" s="29">
        <v>25.997951024999999</v>
      </c>
      <c r="AY356" s="49" t="s">
        <v>707</v>
      </c>
      <c r="AZ356" s="47">
        <v>0.3</v>
      </c>
    </row>
    <row r="357" spans="1:52" ht="15">
      <c r="A357" s="27" t="s">
        <v>1053</v>
      </c>
      <c r="B357" s="27" t="s">
        <v>1055</v>
      </c>
      <c r="C357" s="27" t="s">
        <v>1054</v>
      </c>
      <c r="D357" s="29">
        <v>5.2055368009339995</v>
      </c>
      <c r="F357" s="29">
        <v>3.125937</v>
      </c>
      <c r="H357" s="29">
        <v>5.1347147570000001E-2</v>
      </c>
      <c r="J357" s="29">
        <v>0.33479742988599998</v>
      </c>
      <c r="L357" s="29" t="s">
        <v>1198</v>
      </c>
      <c r="N357" s="29" t="s">
        <v>1198</v>
      </c>
      <c r="P357" s="29">
        <v>6.3574574783999999E-2</v>
      </c>
      <c r="R357" s="29" t="s">
        <v>1198</v>
      </c>
      <c r="T357" s="29" t="s">
        <v>1198</v>
      </c>
      <c r="V357" s="29">
        <v>2.0796000000000001</v>
      </c>
      <c r="X357" s="29">
        <v>3.4159852429999998E-2</v>
      </c>
      <c r="Z357" s="29">
        <v>0.22273157011399999</v>
      </c>
      <c r="AB357" s="29" t="s">
        <v>1198</v>
      </c>
      <c r="AD357" s="29" t="s">
        <v>1198</v>
      </c>
      <c r="AF357" s="29" t="s">
        <v>1198</v>
      </c>
      <c r="AH357" s="29" t="s">
        <v>1198</v>
      </c>
      <c r="AJ357" s="29">
        <v>4.2294425216000006E-2</v>
      </c>
      <c r="AL357" s="29" t="s">
        <v>1198</v>
      </c>
      <c r="AN357" s="29" t="s">
        <v>1198</v>
      </c>
      <c r="AP357" s="29">
        <v>4.2058002605939997</v>
      </c>
      <c r="AR357" s="29">
        <v>-2.126200260594</v>
      </c>
      <c r="AT357" s="29">
        <v>0.5</v>
      </c>
      <c r="AV357" s="29">
        <v>1.92363</v>
      </c>
      <c r="AY357" s="49" t="s">
        <v>710</v>
      </c>
      <c r="AZ357" s="47">
        <v>0.3</v>
      </c>
    </row>
    <row r="358" spans="1:52" ht="15">
      <c r="A358" s="27" t="s">
        <v>1056</v>
      </c>
      <c r="B358" s="27" t="s">
        <v>1058</v>
      </c>
      <c r="C358" s="27" t="s">
        <v>1057</v>
      </c>
      <c r="D358" s="29">
        <v>3.6035949916010002</v>
      </c>
      <c r="F358" s="29">
        <v>2.163967</v>
      </c>
      <c r="H358" s="29">
        <v>6.0147508331000001E-2</v>
      </c>
      <c r="J358" s="29">
        <v>0.33216722994500003</v>
      </c>
      <c r="L358" s="29" t="s">
        <v>1198</v>
      </c>
      <c r="N358" s="29" t="s">
        <v>1198</v>
      </c>
      <c r="P358" s="29">
        <v>3.0025113482000002E-2</v>
      </c>
      <c r="R358" s="29" t="s">
        <v>1198</v>
      </c>
      <c r="T358" s="29" t="s">
        <v>1198</v>
      </c>
      <c r="V358" s="29">
        <v>1.4396279999999999</v>
      </c>
      <c r="X358" s="29">
        <v>4.0014491669E-2</v>
      </c>
      <c r="Z358" s="29">
        <v>0.220981770055</v>
      </c>
      <c r="AB358" s="29" t="s">
        <v>1198</v>
      </c>
      <c r="AD358" s="29" t="s">
        <v>1198</v>
      </c>
      <c r="AF358" s="29" t="s">
        <v>1198</v>
      </c>
      <c r="AH358" s="29" t="s">
        <v>1198</v>
      </c>
      <c r="AJ358" s="29">
        <v>1.9974886517999998E-2</v>
      </c>
      <c r="AL358" s="29" t="s">
        <v>1198</v>
      </c>
      <c r="AN358" s="29" t="s">
        <v>1198</v>
      </c>
      <c r="AP358" s="29">
        <v>4.3211868101749999</v>
      </c>
      <c r="AR358" s="29">
        <v>-2.881558810175</v>
      </c>
      <c r="AT358" s="29">
        <v>0.5</v>
      </c>
      <c r="AV358" s="29">
        <v>1.3316558999999999</v>
      </c>
      <c r="AY358" s="49" t="s">
        <v>713</v>
      </c>
      <c r="AZ358" s="47">
        <v>0.3</v>
      </c>
    </row>
    <row r="359" spans="1:52" ht="15">
      <c r="A359" s="27" t="s">
        <v>1059</v>
      </c>
      <c r="B359" s="27" t="s">
        <v>1061</v>
      </c>
      <c r="C359" s="27" t="s">
        <v>1060</v>
      </c>
      <c r="D359" s="29">
        <v>2.1768044080090001</v>
      </c>
      <c r="F359" s="29">
        <v>1.3071759999999999</v>
      </c>
      <c r="H359" s="29">
        <v>5.4792229089999998E-2</v>
      </c>
      <c r="J359" s="29">
        <v>0.24961257992499999</v>
      </c>
      <c r="L359" s="29" t="s">
        <v>1198</v>
      </c>
      <c r="N359" s="29" t="s">
        <v>1198</v>
      </c>
      <c r="P359" s="29">
        <v>4.2675894796000001E-2</v>
      </c>
      <c r="R359" s="29" t="s">
        <v>1198</v>
      </c>
      <c r="T359" s="29" t="s">
        <v>1198</v>
      </c>
      <c r="V359" s="29">
        <v>0.86962799999999996</v>
      </c>
      <c r="X359" s="29">
        <v>3.645177091E-2</v>
      </c>
      <c r="Z359" s="29">
        <v>0.16606042007499999</v>
      </c>
      <c r="AB359" s="29" t="s">
        <v>1198</v>
      </c>
      <c r="AD359" s="29" t="s">
        <v>1198</v>
      </c>
      <c r="AF359" s="29" t="s">
        <v>1198</v>
      </c>
      <c r="AH359" s="29" t="s">
        <v>1198</v>
      </c>
      <c r="AJ359" s="29">
        <v>2.8391105204000001E-2</v>
      </c>
      <c r="AL359" s="29" t="s">
        <v>1198</v>
      </c>
      <c r="AN359" s="29" t="s">
        <v>1198</v>
      </c>
      <c r="AP359" s="29">
        <v>6.911756397495</v>
      </c>
      <c r="AR359" s="29">
        <v>-6.0421283974949995</v>
      </c>
      <c r="AT359" s="29">
        <v>0.5</v>
      </c>
      <c r="AV359" s="29">
        <v>0.80440590000000001</v>
      </c>
      <c r="AY359" s="49" t="s">
        <v>716</v>
      </c>
      <c r="AZ359" s="47">
        <v>0.3</v>
      </c>
    </row>
    <row r="360" spans="1:52" ht="15">
      <c r="A360" s="27" t="s">
        <v>1062</v>
      </c>
      <c r="B360" s="27" t="s">
        <v>1064</v>
      </c>
      <c r="C360" s="27" t="s">
        <v>1063</v>
      </c>
      <c r="D360" s="29">
        <v>3.6284584757380003</v>
      </c>
      <c r="F360" s="29">
        <v>2.1788979999999998</v>
      </c>
      <c r="H360" s="29">
        <v>4.2797196254000004E-2</v>
      </c>
      <c r="J360" s="29">
        <v>0.26239186872500003</v>
      </c>
      <c r="L360" s="29" t="s">
        <v>1198</v>
      </c>
      <c r="N360" s="29" t="s">
        <v>1198</v>
      </c>
      <c r="P360" s="29">
        <v>3.0025113482000002E-2</v>
      </c>
      <c r="R360" s="29" t="s">
        <v>1198</v>
      </c>
      <c r="T360" s="29" t="s">
        <v>1198</v>
      </c>
      <c r="V360" s="29">
        <v>1.4495610000000001</v>
      </c>
      <c r="X360" s="29">
        <v>2.8471803746000002E-2</v>
      </c>
      <c r="Z360" s="29">
        <v>0.174562131275</v>
      </c>
      <c r="AB360" s="29" t="s">
        <v>1198</v>
      </c>
      <c r="AD360" s="29" t="s">
        <v>1198</v>
      </c>
      <c r="AF360" s="29" t="s">
        <v>1198</v>
      </c>
      <c r="AH360" s="29" t="s">
        <v>1198</v>
      </c>
      <c r="AJ360" s="29">
        <v>1.9974886517999998E-2</v>
      </c>
      <c r="AL360" s="29" t="s">
        <v>1198</v>
      </c>
      <c r="AN360" s="29" t="s">
        <v>1198</v>
      </c>
      <c r="AP360" s="29">
        <v>5.6200271974269995</v>
      </c>
      <c r="AR360" s="29">
        <v>-4.1704661974270003</v>
      </c>
      <c r="AT360" s="29">
        <v>0.5</v>
      </c>
      <c r="AV360" s="29">
        <v>1.3408439249999999</v>
      </c>
      <c r="AY360" s="49" t="s">
        <v>719</v>
      </c>
      <c r="AZ360" s="47">
        <v>0.3</v>
      </c>
    </row>
    <row r="361" spans="1:52" ht="15">
      <c r="A361" s="27" t="s">
        <v>1065</v>
      </c>
      <c r="B361" s="27" t="s">
        <v>1067</v>
      </c>
      <c r="C361" s="27" t="s">
        <v>1066</v>
      </c>
      <c r="D361" s="29">
        <v>2.5272357431499999</v>
      </c>
      <c r="F361" s="29">
        <v>1.517611</v>
      </c>
      <c r="H361" s="29">
        <v>4.8574628591000001E-2</v>
      </c>
      <c r="J361" s="29">
        <v>0.25697353674599999</v>
      </c>
      <c r="L361" s="29" t="s">
        <v>1198</v>
      </c>
      <c r="N361" s="29" t="s">
        <v>1198</v>
      </c>
      <c r="P361" s="29">
        <v>3.0025113482000002E-2</v>
      </c>
      <c r="R361" s="29" t="s">
        <v>1198</v>
      </c>
      <c r="T361" s="29" t="s">
        <v>1198</v>
      </c>
      <c r="V361" s="29">
        <v>1.009625</v>
      </c>
      <c r="X361" s="29">
        <v>3.2315371408999996E-2</v>
      </c>
      <c r="Z361" s="29">
        <v>0.17095746325399999</v>
      </c>
      <c r="AB361" s="29" t="s">
        <v>1198</v>
      </c>
      <c r="AD361" s="29" t="s">
        <v>1198</v>
      </c>
      <c r="AF361" s="29" t="s">
        <v>1198</v>
      </c>
      <c r="AH361" s="29" t="s">
        <v>1198</v>
      </c>
      <c r="AJ361" s="29">
        <v>1.9974886517999998E-2</v>
      </c>
      <c r="AL361" s="29" t="s">
        <v>1198</v>
      </c>
      <c r="AN361" s="29" t="s">
        <v>1198</v>
      </c>
      <c r="AP361" s="29">
        <v>6.7891443389480006</v>
      </c>
      <c r="AR361" s="29">
        <v>-5.779519338948</v>
      </c>
      <c r="AT361" s="29">
        <v>0.5</v>
      </c>
      <c r="AV361" s="29">
        <v>0.93390312499999995</v>
      </c>
      <c r="AY361" s="49" t="s">
        <v>722</v>
      </c>
      <c r="AZ361" s="47">
        <v>0.3</v>
      </c>
    </row>
    <row r="362" spans="1:52" ht="15">
      <c r="A362" s="27" t="s">
        <v>1068</v>
      </c>
      <c r="B362" s="27" t="s">
        <v>1214</v>
      </c>
      <c r="C362" s="27" t="s">
        <v>1069</v>
      </c>
      <c r="D362" s="29">
        <v>34.834065934923004</v>
      </c>
      <c r="F362" s="29">
        <v>20.917936000000001</v>
      </c>
      <c r="H362" s="29">
        <v>0.65969618036</v>
      </c>
      <c r="J362" s="29">
        <v>3.376562410414</v>
      </c>
      <c r="L362" s="29" t="s">
        <v>1198</v>
      </c>
      <c r="N362" s="29" t="s">
        <v>1198</v>
      </c>
      <c r="P362" s="29" t="s">
        <v>1198</v>
      </c>
      <c r="R362" s="29" t="s">
        <v>1198</v>
      </c>
      <c r="T362" s="29" t="s">
        <v>1198</v>
      </c>
      <c r="V362" s="29">
        <v>13.916130000000001</v>
      </c>
      <c r="X362" s="29">
        <v>0.43887781964</v>
      </c>
      <c r="Z362" s="29">
        <v>2.2463345895860001</v>
      </c>
      <c r="AB362" s="29" t="s">
        <v>1198</v>
      </c>
      <c r="AD362" s="29" t="s">
        <v>1198</v>
      </c>
      <c r="AF362" s="29" t="s">
        <v>1198</v>
      </c>
      <c r="AH362" s="29" t="s">
        <v>1198</v>
      </c>
      <c r="AJ362" s="29" t="s">
        <v>1198</v>
      </c>
      <c r="AL362" s="29" t="s">
        <v>1198</v>
      </c>
      <c r="AN362" s="29" t="s">
        <v>1198</v>
      </c>
      <c r="AP362" s="29">
        <v>5.0830728927389996</v>
      </c>
      <c r="AR362" s="29">
        <v>8.8330571072610002</v>
      </c>
      <c r="AT362" s="29">
        <v>0</v>
      </c>
      <c r="AV362" s="29">
        <v>12.872420249999999</v>
      </c>
      <c r="AY362" s="49" t="s">
        <v>799</v>
      </c>
      <c r="AZ362" s="47">
        <v>0.2</v>
      </c>
    </row>
    <row r="363" spans="1:52" ht="15">
      <c r="A363" s="27" t="s">
        <v>1074</v>
      </c>
      <c r="B363" s="27" t="s">
        <v>1076</v>
      </c>
      <c r="C363" s="27" t="s">
        <v>1075</v>
      </c>
      <c r="D363" s="29">
        <v>6.3931453030640002</v>
      </c>
      <c r="F363" s="29">
        <v>3.8390979999999999</v>
      </c>
      <c r="H363" s="29">
        <v>8.0993344118999999E-2</v>
      </c>
      <c r="J363" s="29">
        <v>0.47216472607400001</v>
      </c>
      <c r="L363" s="29" t="s">
        <v>1198</v>
      </c>
      <c r="N363" s="29" t="s">
        <v>1198</v>
      </c>
      <c r="P363" s="29">
        <v>5.8559179827999998E-2</v>
      </c>
      <c r="R363" s="29" t="s">
        <v>1198</v>
      </c>
      <c r="T363" s="29" t="s">
        <v>1198</v>
      </c>
      <c r="V363" s="29">
        <v>2.5540470000000002</v>
      </c>
      <c r="X363" s="29">
        <v>5.3882655880999997E-2</v>
      </c>
      <c r="Z363" s="29">
        <v>0.314118273926</v>
      </c>
      <c r="AB363" s="29" t="s">
        <v>1198</v>
      </c>
      <c r="AD363" s="29" t="s">
        <v>1198</v>
      </c>
      <c r="AF363" s="29" t="s">
        <v>1198</v>
      </c>
      <c r="AH363" s="29" t="s">
        <v>1198</v>
      </c>
      <c r="AJ363" s="29">
        <v>3.8957820172000002E-2</v>
      </c>
      <c r="AL363" s="29" t="s">
        <v>1198</v>
      </c>
      <c r="AN363" s="29" t="s">
        <v>1198</v>
      </c>
      <c r="AP363" s="29">
        <v>11.510271788578001</v>
      </c>
      <c r="AR363" s="29">
        <v>-8.956224788578</v>
      </c>
      <c r="AT363" s="29">
        <v>0.5</v>
      </c>
      <c r="AV363" s="29">
        <v>2.362493475</v>
      </c>
      <c r="AY363" s="49" t="s">
        <v>799</v>
      </c>
      <c r="AZ363" s="47">
        <v>0.2</v>
      </c>
    </row>
    <row r="364" spans="1:52" ht="15">
      <c r="A364" s="27" t="s">
        <v>1077</v>
      </c>
      <c r="B364" s="27" t="s">
        <v>1079</v>
      </c>
      <c r="C364" s="27" t="s">
        <v>1078</v>
      </c>
      <c r="D364" s="29">
        <v>4.459165553779</v>
      </c>
      <c r="F364" s="29">
        <v>2.6777389999999999</v>
      </c>
      <c r="H364" s="29">
        <v>9.2385472676000002E-2</v>
      </c>
      <c r="J364" s="29">
        <v>0.52290716785799995</v>
      </c>
      <c r="L364" s="29" t="s">
        <v>1198</v>
      </c>
      <c r="N364" s="29" t="s">
        <v>1198</v>
      </c>
      <c r="P364" s="29">
        <v>8.5966703916000003E-2</v>
      </c>
      <c r="R364" s="29" t="s">
        <v>1198</v>
      </c>
      <c r="T364" s="29" t="s">
        <v>1198</v>
      </c>
      <c r="V364" s="29">
        <v>1.7814270000000001</v>
      </c>
      <c r="X364" s="29">
        <v>6.1461527324000002E-2</v>
      </c>
      <c r="Z364" s="29">
        <v>0.34787583214200002</v>
      </c>
      <c r="AB364" s="29" t="s">
        <v>1198</v>
      </c>
      <c r="AD364" s="29" t="s">
        <v>1198</v>
      </c>
      <c r="AF364" s="29" t="s">
        <v>1198</v>
      </c>
      <c r="AH364" s="29" t="s">
        <v>1198</v>
      </c>
      <c r="AJ364" s="29">
        <v>5.7191296084000004E-2</v>
      </c>
      <c r="AL364" s="29" t="s">
        <v>1198</v>
      </c>
      <c r="AN364" s="29" t="s">
        <v>1198</v>
      </c>
      <c r="AP364" s="29">
        <v>6.4238713663349998</v>
      </c>
      <c r="AR364" s="29">
        <v>-4.6424443663349999</v>
      </c>
      <c r="AT364" s="29">
        <v>0.5</v>
      </c>
      <c r="AV364" s="29">
        <v>1.647819975</v>
      </c>
      <c r="AY364" s="49" t="s">
        <v>1105</v>
      </c>
      <c r="AZ364" s="47">
        <v>0.01</v>
      </c>
    </row>
    <row r="365" spans="1:52" ht="15">
      <c r="A365" s="27" t="s">
        <v>1080</v>
      </c>
      <c r="B365" s="27" t="s">
        <v>1082</v>
      </c>
      <c r="C365" s="27" t="s">
        <v>1081</v>
      </c>
      <c r="D365" s="29">
        <v>3.0203561817970002</v>
      </c>
      <c r="F365" s="29">
        <v>1.813731</v>
      </c>
      <c r="H365" s="29">
        <v>0.110603510532</v>
      </c>
      <c r="J365" s="29">
        <v>0.42524688324499998</v>
      </c>
      <c r="L365" s="29" t="s">
        <v>1198</v>
      </c>
      <c r="N365" s="29" t="s">
        <v>1198</v>
      </c>
      <c r="P365" s="29">
        <v>4.2675894796000001E-2</v>
      </c>
      <c r="R365" s="29" t="s">
        <v>1198</v>
      </c>
      <c r="T365" s="29" t="s">
        <v>1198</v>
      </c>
      <c r="V365" s="29">
        <v>1.2066250000000001</v>
      </c>
      <c r="X365" s="29">
        <v>7.3581489468E-2</v>
      </c>
      <c r="Z365" s="29">
        <v>0.28290511675500002</v>
      </c>
      <c r="AB365" s="29" t="s">
        <v>1198</v>
      </c>
      <c r="AD365" s="29" t="s">
        <v>1198</v>
      </c>
      <c r="AF365" s="29" t="s">
        <v>1198</v>
      </c>
      <c r="AH365" s="29" t="s">
        <v>1198</v>
      </c>
      <c r="AJ365" s="29">
        <v>2.8391105204000001E-2</v>
      </c>
      <c r="AL365" s="29" t="s">
        <v>1198</v>
      </c>
      <c r="AN365" s="29" t="s">
        <v>1198</v>
      </c>
      <c r="AP365" s="29">
        <v>8.3172668549710007</v>
      </c>
      <c r="AR365" s="29">
        <v>-7.110641854971</v>
      </c>
      <c r="AT365" s="29">
        <v>0.5</v>
      </c>
      <c r="AV365" s="29">
        <v>1.1161281249999999</v>
      </c>
      <c r="AY365" s="49" t="s">
        <v>1117</v>
      </c>
      <c r="AZ365" s="47">
        <v>0.01</v>
      </c>
    </row>
    <row r="366" spans="1:52" ht="15">
      <c r="A366" s="27" t="s">
        <v>1083</v>
      </c>
      <c r="B366" s="27" t="s">
        <v>1085</v>
      </c>
      <c r="C366" s="27" t="s">
        <v>1084</v>
      </c>
      <c r="D366" s="29">
        <v>7.9862568302900003</v>
      </c>
      <c r="F366" s="29">
        <v>4.7957650000000003</v>
      </c>
      <c r="H366" s="29">
        <v>0.123714276585</v>
      </c>
      <c r="J366" s="29">
        <v>0.71359246006400001</v>
      </c>
      <c r="L366" s="29" t="s">
        <v>1198</v>
      </c>
      <c r="N366" s="29" t="s">
        <v>1198</v>
      </c>
      <c r="P366" s="29">
        <v>0.10955263156100001</v>
      </c>
      <c r="R366" s="29" t="s">
        <v>1198</v>
      </c>
      <c r="T366" s="29" t="s">
        <v>1198</v>
      </c>
      <c r="V366" s="29">
        <v>3.1904910000000002</v>
      </c>
      <c r="X366" s="29">
        <v>8.2303723415000002E-2</v>
      </c>
      <c r="Z366" s="29">
        <v>0.47473353993600004</v>
      </c>
      <c r="AB366" s="29" t="s">
        <v>1198</v>
      </c>
      <c r="AD366" s="29" t="s">
        <v>1198</v>
      </c>
      <c r="AF366" s="29" t="s">
        <v>1198</v>
      </c>
      <c r="AH366" s="29" t="s">
        <v>1198</v>
      </c>
      <c r="AJ366" s="29">
        <v>7.2882368438999992E-2</v>
      </c>
      <c r="AL366" s="29" t="s">
        <v>1198</v>
      </c>
      <c r="AN366" s="29" t="s">
        <v>1198</v>
      </c>
      <c r="AP366" s="29">
        <v>12.854184660197999</v>
      </c>
      <c r="AR366" s="29">
        <v>-9.6636936601979997</v>
      </c>
      <c r="AT366" s="29">
        <v>0.5</v>
      </c>
      <c r="AV366" s="29">
        <v>2.951204175</v>
      </c>
      <c r="AY366" s="49" t="s">
        <v>1144</v>
      </c>
      <c r="AZ366" s="47">
        <v>0.01</v>
      </c>
    </row>
    <row r="367" spans="1:52" ht="15">
      <c r="A367" s="27" t="s">
        <v>1086</v>
      </c>
      <c r="B367" s="27" t="s">
        <v>1088</v>
      </c>
      <c r="C367" s="27" t="s">
        <v>1087</v>
      </c>
      <c r="D367" s="29">
        <v>8.352161880853</v>
      </c>
      <c r="F367" s="29">
        <v>5.0154920000000001</v>
      </c>
      <c r="H367" s="29">
        <v>0.10431264875599999</v>
      </c>
      <c r="J367" s="29">
        <v>0.91537923772900009</v>
      </c>
      <c r="L367" s="29" t="s">
        <v>1198</v>
      </c>
      <c r="N367" s="29" t="s">
        <v>1198</v>
      </c>
      <c r="P367" s="29">
        <v>0.11104548020299999</v>
      </c>
      <c r="R367" s="29" t="s">
        <v>1198</v>
      </c>
      <c r="T367" s="29" t="s">
        <v>1198</v>
      </c>
      <c r="V367" s="29">
        <v>3.3366699999999998</v>
      </c>
      <c r="X367" s="29">
        <v>6.939635124400001E-2</v>
      </c>
      <c r="Z367" s="29">
        <v>0.60897676227099995</v>
      </c>
      <c r="AB367" s="29" t="s">
        <v>1198</v>
      </c>
      <c r="AD367" s="29" t="s">
        <v>1198</v>
      </c>
      <c r="AF367" s="29" t="s">
        <v>1198</v>
      </c>
      <c r="AH367" s="29" t="s">
        <v>1198</v>
      </c>
      <c r="AJ367" s="29">
        <v>7.3875519796999994E-2</v>
      </c>
      <c r="AL367" s="29" t="s">
        <v>1198</v>
      </c>
      <c r="AN367" s="29" t="s">
        <v>1198</v>
      </c>
      <c r="AP367" s="29">
        <v>8.4631604255260005</v>
      </c>
      <c r="AR367" s="29">
        <v>-5.1264904255259998</v>
      </c>
      <c r="AT367" s="29">
        <v>0.5</v>
      </c>
      <c r="AV367" s="29">
        <v>3.0864197500000001</v>
      </c>
      <c r="AY367" s="49" t="s">
        <v>1120</v>
      </c>
      <c r="AZ367" s="47">
        <v>0.01</v>
      </c>
    </row>
    <row r="368" spans="1:52" ht="15">
      <c r="A368" s="27" t="s">
        <v>1089</v>
      </c>
      <c r="B368" s="27" t="s">
        <v>1091</v>
      </c>
      <c r="C368" s="27" t="s">
        <v>1090</v>
      </c>
      <c r="D368" s="29">
        <v>4.9044788505009995</v>
      </c>
      <c r="F368" s="29">
        <v>2.9451510000000001</v>
      </c>
      <c r="H368" s="29">
        <v>0.11126166102</v>
      </c>
      <c r="J368" s="29">
        <v>0.69826103661799999</v>
      </c>
      <c r="L368" s="29" t="s">
        <v>1198</v>
      </c>
      <c r="N368" s="29" t="s">
        <v>1198</v>
      </c>
      <c r="P368" s="29">
        <v>5.6707831330999998E-2</v>
      </c>
      <c r="R368" s="29" t="s">
        <v>1198</v>
      </c>
      <c r="T368" s="29" t="s">
        <v>1198</v>
      </c>
      <c r="V368" s="29">
        <v>1.959328</v>
      </c>
      <c r="X368" s="29">
        <v>7.4019338980000002E-2</v>
      </c>
      <c r="Z368" s="29">
        <v>0.46453396338199998</v>
      </c>
      <c r="AB368" s="29" t="s">
        <v>1198</v>
      </c>
      <c r="AD368" s="29" t="s">
        <v>1198</v>
      </c>
      <c r="AF368" s="29" t="s">
        <v>1198</v>
      </c>
      <c r="AH368" s="29" t="s">
        <v>1198</v>
      </c>
      <c r="AJ368" s="29">
        <v>3.7726168668999999E-2</v>
      </c>
      <c r="AL368" s="29" t="s">
        <v>1198</v>
      </c>
      <c r="AN368" s="29" t="s">
        <v>1198</v>
      </c>
      <c r="AP368" s="29">
        <v>9.0222430655959993</v>
      </c>
      <c r="AR368" s="29">
        <v>-7.062915065596</v>
      </c>
      <c r="AT368" s="29">
        <v>0.5</v>
      </c>
      <c r="AV368" s="29">
        <v>1.8123783999999998</v>
      </c>
      <c r="AY368" s="49" t="s">
        <v>1147</v>
      </c>
      <c r="AZ368" s="47">
        <v>0.01</v>
      </c>
    </row>
    <row r="369" spans="1:52" ht="15">
      <c r="A369" s="27" t="s">
        <v>1092</v>
      </c>
      <c r="B369" s="27" t="s">
        <v>1094</v>
      </c>
      <c r="C369" s="27" t="s">
        <v>1093</v>
      </c>
      <c r="D369" s="29">
        <v>5.1943131436700005</v>
      </c>
      <c r="F369" s="29">
        <v>3.1191970000000002</v>
      </c>
      <c r="H369" s="29">
        <v>0.107452675124</v>
      </c>
      <c r="J369" s="29">
        <v>0.58362335183799996</v>
      </c>
      <c r="L369" s="29" t="s">
        <v>1198</v>
      </c>
      <c r="N369" s="29" t="s">
        <v>1198</v>
      </c>
      <c r="P369" s="29">
        <v>6.3574574783999999E-2</v>
      </c>
      <c r="R369" s="29" t="s">
        <v>1198</v>
      </c>
      <c r="T369" s="29" t="s">
        <v>1198</v>
      </c>
      <c r="V369" s="29">
        <v>2.075116</v>
      </c>
      <c r="X369" s="29">
        <v>7.1485324875999998E-2</v>
      </c>
      <c r="Z369" s="29">
        <v>0.38826864816200002</v>
      </c>
      <c r="AB369" s="29" t="s">
        <v>1198</v>
      </c>
      <c r="AD369" s="29" t="s">
        <v>1198</v>
      </c>
      <c r="AF369" s="29" t="s">
        <v>1198</v>
      </c>
      <c r="AH369" s="29" t="s">
        <v>1198</v>
      </c>
      <c r="AJ369" s="29">
        <v>4.2294425216000006E-2</v>
      </c>
      <c r="AL369" s="29" t="s">
        <v>1198</v>
      </c>
      <c r="AN369" s="29" t="s">
        <v>1198</v>
      </c>
      <c r="AP369" s="29">
        <v>6.4643415779889999</v>
      </c>
      <c r="AR369" s="29">
        <v>-4.3892255779889995</v>
      </c>
      <c r="AT369" s="29">
        <v>0.5</v>
      </c>
      <c r="AV369" s="29">
        <v>1.9194823000000001</v>
      </c>
      <c r="AY369" s="49" t="s">
        <v>1150</v>
      </c>
      <c r="AZ369" s="47">
        <v>0.01</v>
      </c>
    </row>
    <row r="370" spans="1:52" ht="15">
      <c r="A370" s="27" t="s">
        <v>1095</v>
      </c>
      <c r="B370" s="27" t="s">
        <v>1097</v>
      </c>
      <c r="C370" s="27" t="s">
        <v>1096</v>
      </c>
      <c r="D370" s="29">
        <v>6.457068751824</v>
      </c>
      <c r="F370" s="29">
        <v>3.8774839999999999</v>
      </c>
      <c r="H370" s="29">
        <v>0.164048813032</v>
      </c>
      <c r="J370" s="29">
        <v>0.82421518666899996</v>
      </c>
      <c r="L370" s="29" t="s">
        <v>1198</v>
      </c>
      <c r="N370" s="29" t="s">
        <v>1198</v>
      </c>
      <c r="P370" s="29">
        <v>6.3574574783999999E-2</v>
      </c>
      <c r="R370" s="29" t="s">
        <v>1198</v>
      </c>
      <c r="T370" s="29" t="s">
        <v>1198</v>
      </c>
      <c r="V370" s="29">
        <v>2.5795840000000001</v>
      </c>
      <c r="X370" s="29">
        <v>0.109137186968</v>
      </c>
      <c r="Z370" s="29">
        <v>0.548327813331</v>
      </c>
      <c r="AB370" s="29" t="s">
        <v>1198</v>
      </c>
      <c r="AD370" s="29" t="s">
        <v>1198</v>
      </c>
      <c r="AF370" s="29" t="s">
        <v>1198</v>
      </c>
      <c r="AH370" s="29" t="s">
        <v>1198</v>
      </c>
      <c r="AJ370" s="29">
        <v>4.2294425216000006E-2</v>
      </c>
      <c r="AL370" s="29" t="s">
        <v>1198</v>
      </c>
      <c r="AN370" s="29" t="s">
        <v>1198</v>
      </c>
      <c r="AP370" s="29">
        <v>11.54145660304</v>
      </c>
      <c r="AR370" s="29">
        <v>-8.9618726030399998</v>
      </c>
      <c r="AT370" s="29">
        <v>0.5</v>
      </c>
      <c r="AV370" s="29">
        <v>2.3861152000000003</v>
      </c>
      <c r="AY370" s="49" t="s">
        <v>1108</v>
      </c>
      <c r="AZ370" s="47">
        <v>0.01</v>
      </c>
    </row>
    <row r="371" spans="1:52" ht="15">
      <c r="A371" s="27" t="s">
        <v>1098</v>
      </c>
      <c r="B371" s="27" t="s">
        <v>1100</v>
      </c>
      <c r="C371" s="27" t="s">
        <v>1099</v>
      </c>
      <c r="D371" s="29">
        <v>12.467440299885999</v>
      </c>
      <c r="F371" s="29">
        <v>7.486726</v>
      </c>
      <c r="H371" s="29">
        <v>0.24350607234499999</v>
      </c>
      <c r="J371" s="29">
        <v>1.5498831468730001</v>
      </c>
      <c r="L371" s="29" t="s">
        <v>1198</v>
      </c>
      <c r="N371" s="29" t="s">
        <v>1198</v>
      </c>
      <c r="P371" s="29">
        <v>0.11970352192600001</v>
      </c>
      <c r="R371" s="29" t="s">
        <v>1198</v>
      </c>
      <c r="T371" s="29" t="s">
        <v>1198</v>
      </c>
      <c r="V371" s="29">
        <v>4.9807139999999999</v>
      </c>
      <c r="X371" s="29">
        <v>0.16199792765500001</v>
      </c>
      <c r="Z371" s="29">
        <v>1.0310948531270001</v>
      </c>
      <c r="AB371" s="29" t="s">
        <v>1198</v>
      </c>
      <c r="AD371" s="29" t="s">
        <v>1198</v>
      </c>
      <c r="AF371" s="29" t="s">
        <v>1198</v>
      </c>
      <c r="AH371" s="29" t="s">
        <v>1198</v>
      </c>
      <c r="AJ371" s="29">
        <v>7.9635478073999996E-2</v>
      </c>
      <c r="AL371" s="29" t="s">
        <v>1198</v>
      </c>
      <c r="AN371" s="29" t="s">
        <v>1198</v>
      </c>
      <c r="AP371" s="29">
        <v>29.961459744169002</v>
      </c>
      <c r="AR371" s="29">
        <v>-24.980745744168999</v>
      </c>
      <c r="AT371" s="29">
        <v>0.5</v>
      </c>
      <c r="AV371" s="29">
        <v>4.6071604500000003</v>
      </c>
      <c r="AY371" s="49" t="s">
        <v>1123</v>
      </c>
      <c r="AZ371" s="47">
        <v>0.01</v>
      </c>
    </row>
    <row r="372" spans="1:52" ht="15">
      <c r="A372" s="27" t="s">
        <v>1101</v>
      </c>
      <c r="B372" s="27" t="s">
        <v>1103</v>
      </c>
      <c r="C372" s="27" t="s">
        <v>1102</v>
      </c>
      <c r="D372" s="29">
        <v>7.6248887595900001</v>
      </c>
      <c r="F372" s="29">
        <v>4.5787630000000004</v>
      </c>
      <c r="H372" s="29">
        <v>0.13098215555500001</v>
      </c>
      <c r="J372" s="29">
        <v>0.68932135933000005</v>
      </c>
      <c r="L372" s="29" t="s">
        <v>1198</v>
      </c>
      <c r="N372" s="29" t="s">
        <v>1198</v>
      </c>
      <c r="P372" s="29">
        <v>4.2675894796000001E-2</v>
      </c>
      <c r="R372" s="29" t="s">
        <v>1198</v>
      </c>
      <c r="T372" s="29" t="s">
        <v>1198</v>
      </c>
      <c r="V372" s="29">
        <v>3.0461260000000001</v>
      </c>
      <c r="X372" s="29">
        <v>8.7138844444999988E-2</v>
      </c>
      <c r="Z372" s="29">
        <v>0.45858664066999999</v>
      </c>
      <c r="AB372" s="29" t="s">
        <v>1198</v>
      </c>
      <c r="AD372" s="29" t="s">
        <v>1198</v>
      </c>
      <c r="AF372" s="29" t="s">
        <v>1198</v>
      </c>
      <c r="AH372" s="29" t="s">
        <v>1198</v>
      </c>
      <c r="AJ372" s="29">
        <v>2.8391105204000001E-2</v>
      </c>
      <c r="AL372" s="29" t="s">
        <v>1198</v>
      </c>
      <c r="AN372" s="29" t="s">
        <v>1198</v>
      </c>
      <c r="AP372" s="29">
        <v>15.46813730615</v>
      </c>
      <c r="AR372" s="29">
        <v>-12.422011306150001</v>
      </c>
      <c r="AT372" s="29">
        <v>0.5</v>
      </c>
      <c r="AV372" s="29">
        <v>2.8176665499999998</v>
      </c>
      <c r="AY372" s="49" t="s">
        <v>1126</v>
      </c>
      <c r="AZ372" s="47">
        <v>0.01</v>
      </c>
    </row>
    <row r="373" spans="1:52" ht="15">
      <c r="A373" s="27" t="s">
        <v>1104</v>
      </c>
      <c r="B373" s="27" t="s">
        <v>1215</v>
      </c>
      <c r="C373" s="27" t="s">
        <v>1105</v>
      </c>
      <c r="D373" s="29">
        <v>23.851158472442002</v>
      </c>
      <c r="F373" s="29">
        <v>14.322675</v>
      </c>
      <c r="H373" s="29">
        <v>0.33354958617000002</v>
      </c>
      <c r="J373" s="29">
        <v>1.7101938332770001</v>
      </c>
      <c r="L373" s="29" t="s">
        <v>1198</v>
      </c>
      <c r="N373" s="29" t="s">
        <v>1198</v>
      </c>
      <c r="P373" s="29" t="s">
        <v>1198</v>
      </c>
      <c r="R373" s="29" t="s">
        <v>1198</v>
      </c>
      <c r="T373" s="29" t="s">
        <v>1198</v>
      </c>
      <c r="V373" s="29">
        <v>9.5284840000000006</v>
      </c>
      <c r="X373" s="29">
        <v>0.22190141383</v>
      </c>
      <c r="Z373" s="29">
        <v>1.1377451667229999</v>
      </c>
      <c r="AB373" s="29" t="s">
        <v>1198</v>
      </c>
      <c r="AD373" s="29" t="s">
        <v>1198</v>
      </c>
      <c r="AF373" s="29" t="s">
        <v>1198</v>
      </c>
      <c r="AH373" s="29" t="s">
        <v>1198</v>
      </c>
      <c r="AJ373" s="29" t="s">
        <v>1198</v>
      </c>
      <c r="AL373" s="29" t="s">
        <v>1198</v>
      </c>
      <c r="AN373" s="29" t="s">
        <v>1198</v>
      </c>
      <c r="AP373" s="29">
        <v>4.4676813312449992</v>
      </c>
      <c r="AR373" s="29">
        <v>5.0608026687550005</v>
      </c>
      <c r="AT373" s="29">
        <v>0</v>
      </c>
      <c r="AV373" s="29">
        <v>8.8138476999999984</v>
      </c>
      <c r="AY373" s="49" t="s">
        <v>1129</v>
      </c>
      <c r="AZ373" s="47">
        <v>0.01</v>
      </c>
    </row>
    <row r="374" spans="1:52" ht="15">
      <c r="A374" s="27" t="s">
        <v>1107</v>
      </c>
      <c r="B374" s="27" t="s">
        <v>1216</v>
      </c>
      <c r="C374" s="27" t="s">
        <v>1108</v>
      </c>
      <c r="D374" s="29">
        <v>20.478689551688998</v>
      </c>
      <c r="F374" s="29">
        <v>12.297499999999999</v>
      </c>
      <c r="H374" s="29">
        <v>0.16360143884100001</v>
      </c>
      <c r="J374" s="29">
        <v>1.4062622200499999</v>
      </c>
      <c r="L374" s="29" t="s">
        <v>1198</v>
      </c>
      <c r="N374" s="29" t="s">
        <v>1198</v>
      </c>
      <c r="P374" s="29" t="s">
        <v>1198</v>
      </c>
      <c r="R374" s="29" t="s">
        <v>1198</v>
      </c>
      <c r="T374" s="29" t="s">
        <v>1198</v>
      </c>
      <c r="V374" s="29">
        <v>8.1811900000000009</v>
      </c>
      <c r="X374" s="29">
        <v>0.10883956115900001</v>
      </c>
      <c r="Z374" s="29">
        <v>0.93554777995000005</v>
      </c>
      <c r="AB374" s="29" t="s">
        <v>1198</v>
      </c>
      <c r="AD374" s="29" t="s">
        <v>1198</v>
      </c>
      <c r="AF374" s="29" t="s">
        <v>1198</v>
      </c>
      <c r="AH374" s="29" t="s">
        <v>1198</v>
      </c>
      <c r="AJ374" s="29" t="s">
        <v>1198</v>
      </c>
      <c r="AL374" s="29" t="s">
        <v>1198</v>
      </c>
      <c r="AN374" s="29" t="s">
        <v>1198</v>
      </c>
      <c r="AP374" s="29">
        <v>1.989914202687</v>
      </c>
      <c r="AR374" s="29">
        <v>6.1912757973129997</v>
      </c>
      <c r="AT374" s="29">
        <v>0</v>
      </c>
      <c r="AV374" s="29">
        <v>7.5676007500000004</v>
      </c>
      <c r="AY374" s="49" t="s">
        <v>1153</v>
      </c>
      <c r="AZ374" s="47">
        <v>0.01</v>
      </c>
    </row>
    <row r="375" spans="1:52" ht="15">
      <c r="A375" s="27" t="s">
        <v>1110</v>
      </c>
      <c r="B375" s="27" t="s">
        <v>1217</v>
      </c>
      <c r="C375" s="27" t="s">
        <v>1111</v>
      </c>
      <c r="D375" s="29">
        <v>27.954498484776998</v>
      </c>
      <c r="F375" s="29">
        <v>16.786740000000002</v>
      </c>
      <c r="H375" s="29">
        <v>0.33713878823600002</v>
      </c>
      <c r="J375" s="29">
        <v>2.2472140054759997</v>
      </c>
      <c r="L375" s="29" t="s">
        <v>1198</v>
      </c>
      <c r="N375" s="29" t="s">
        <v>1198</v>
      </c>
      <c r="P375" s="29" t="s">
        <v>1198</v>
      </c>
      <c r="R375" s="29" t="s">
        <v>1198</v>
      </c>
      <c r="T375" s="29" t="s">
        <v>1198</v>
      </c>
      <c r="V375" s="29">
        <v>11.167759</v>
      </c>
      <c r="X375" s="29">
        <v>0.22428921176400002</v>
      </c>
      <c r="Z375" s="29">
        <v>1.4950099945240001</v>
      </c>
      <c r="AB375" s="29" t="s">
        <v>1198</v>
      </c>
      <c r="AD375" s="29" t="s">
        <v>1198</v>
      </c>
      <c r="AF375" s="29" t="s">
        <v>1198</v>
      </c>
      <c r="AH375" s="29" t="s">
        <v>1198</v>
      </c>
      <c r="AJ375" s="29" t="s">
        <v>1198</v>
      </c>
      <c r="AL375" s="29" t="s">
        <v>1198</v>
      </c>
      <c r="AN375" s="29" t="s">
        <v>1198</v>
      </c>
      <c r="AP375" s="29">
        <v>3.100757808779</v>
      </c>
      <c r="AR375" s="29">
        <v>8.0670011912209993</v>
      </c>
      <c r="AT375" s="29">
        <v>0</v>
      </c>
      <c r="AV375" s="29">
        <v>10.330177075</v>
      </c>
      <c r="AY375" s="49" t="s">
        <v>1135</v>
      </c>
      <c r="AZ375" s="47">
        <v>0.01</v>
      </c>
    </row>
    <row r="376" spans="1:52" ht="15">
      <c r="A376" s="27" t="s">
        <v>1113</v>
      </c>
      <c r="B376" s="27" t="s">
        <v>1218</v>
      </c>
      <c r="C376" s="27" t="s">
        <v>1114</v>
      </c>
      <c r="D376" s="29">
        <v>13.458551560322</v>
      </c>
      <c r="F376" s="29">
        <v>8.0818910000000006</v>
      </c>
      <c r="H376" s="29">
        <v>0.279335640765</v>
      </c>
      <c r="J376" s="29">
        <v>1.044202587624</v>
      </c>
      <c r="L376" s="29" t="s">
        <v>1198</v>
      </c>
      <c r="N376" s="29" t="s">
        <v>1198</v>
      </c>
      <c r="P376" s="29" t="s">
        <v>1198</v>
      </c>
      <c r="R376" s="29" t="s">
        <v>1198</v>
      </c>
      <c r="T376" s="29" t="s">
        <v>1198</v>
      </c>
      <c r="V376" s="29">
        <v>5.3766610000000004</v>
      </c>
      <c r="X376" s="29">
        <v>0.18583435923500002</v>
      </c>
      <c r="Z376" s="29">
        <v>0.69467941237599995</v>
      </c>
      <c r="AB376" s="29" t="s">
        <v>1198</v>
      </c>
      <c r="AD376" s="29" t="s">
        <v>1198</v>
      </c>
      <c r="AF376" s="29" t="s">
        <v>1198</v>
      </c>
      <c r="AH376" s="29" t="s">
        <v>1198</v>
      </c>
      <c r="AJ376" s="29" t="s">
        <v>1198</v>
      </c>
      <c r="AL376" s="29" t="s">
        <v>1198</v>
      </c>
      <c r="AN376" s="29" t="s">
        <v>1198</v>
      </c>
      <c r="AP376" s="29">
        <v>2.9387922801219997</v>
      </c>
      <c r="AR376" s="29">
        <v>2.4378687198780002</v>
      </c>
      <c r="AT376" s="29">
        <v>0</v>
      </c>
      <c r="AV376" s="29">
        <v>4.9734114250000001</v>
      </c>
      <c r="AY376" s="49" t="s">
        <v>1156</v>
      </c>
      <c r="AZ376" s="47">
        <v>0.01</v>
      </c>
    </row>
    <row r="377" spans="1:52" ht="15">
      <c r="A377" s="27" t="s">
        <v>1116</v>
      </c>
      <c r="B377" s="27" t="s">
        <v>1219</v>
      </c>
      <c r="C377" s="27" t="s">
        <v>1117</v>
      </c>
      <c r="D377" s="29">
        <v>12.993331105087002</v>
      </c>
      <c r="F377" s="29">
        <v>7.8025250000000002</v>
      </c>
      <c r="H377" s="29">
        <v>0.25679038355400002</v>
      </c>
      <c r="J377" s="29">
        <v>1.299877838464</v>
      </c>
      <c r="L377" s="29" t="s">
        <v>1198</v>
      </c>
      <c r="N377" s="29" t="s">
        <v>1198</v>
      </c>
      <c r="P377" s="29" t="s">
        <v>1198</v>
      </c>
      <c r="R377" s="29" t="s">
        <v>1198</v>
      </c>
      <c r="T377" s="29" t="s">
        <v>1198</v>
      </c>
      <c r="V377" s="29">
        <v>5.1908060000000003</v>
      </c>
      <c r="X377" s="29">
        <v>0.17083561644600001</v>
      </c>
      <c r="Z377" s="29">
        <v>0.86477316153599992</v>
      </c>
      <c r="AB377" s="29" t="s">
        <v>1198</v>
      </c>
      <c r="AD377" s="29" t="s">
        <v>1198</v>
      </c>
      <c r="AF377" s="29" t="s">
        <v>1198</v>
      </c>
      <c r="AH377" s="29" t="s">
        <v>1198</v>
      </c>
      <c r="AJ377" s="29" t="s">
        <v>1198</v>
      </c>
      <c r="AL377" s="29" t="s">
        <v>1198</v>
      </c>
      <c r="AN377" s="29" t="s">
        <v>1198</v>
      </c>
      <c r="AP377" s="29">
        <v>2.0293043438299998</v>
      </c>
      <c r="AR377" s="29">
        <v>3.16150165617</v>
      </c>
      <c r="AT377" s="29">
        <v>0</v>
      </c>
      <c r="AV377" s="29">
        <v>4.8014955499999994</v>
      </c>
      <c r="AY377" s="49" t="s">
        <v>1111</v>
      </c>
      <c r="AZ377" s="47">
        <v>0.01</v>
      </c>
    </row>
    <row r="378" spans="1:52" ht="15">
      <c r="A378" s="27" t="s">
        <v>1119</v>
      </c>
      <c r="B378" s="27" t="s">
        <v>1220</v>
      </c>
      <c r="C378" s="27" t="s">
        <v>1120</v>
      </c>
      <c r="D378" s="29">
        <v>11.251911260849999</v>
      </c>
      <c r="F378" s="29">
        <v>6.7567979999999999</v>
      </c>
      <c r="H378" s="29">
        <v>0.26343494116799998</v>
      </c>
      <c r="J378" s="29">
        <v>0.947948679327</v>
      </c>
      <c r="L378" s="29" t="s">
        <v>1198</v>
      </c>
      <c r="N378" s="29" t="s">
        <v>1198</v>
      </c>
      <c r="P378" s="29" t="s">
        <v>1198</v>
      </c>
      <c r="R378" s="29" t="s">
        <v>1198</v>
      </c>
      <c r="T378" s="29" t="s">
        <v>1198</v>
      </c>
      <c r="V378" s="29">
        <v>4.4951129999999999</v>
      </c>
      <c r="X378" s="29">
        <v>0.17525605883200002</v>
      </c>
      <c r="Z378" s="29">
        <v>0.63064432067299991</v>
      </c>
      <c r="AB378" s="29" t="s">
        <v>1198</v>
      </c>
      <c r="AD378" s="29" t="s">
        <v>1198</v>
      </c>
      <c r="AF378" s="29" t="s">
        <v>1198</v>
      </c>
      <c r="AH378" s="29" t="s">
        <v>1198</v>
      </c>
      <c r="AJ378" s="29" t="s">
        <v>1198</v>
      </c>
      <c r="AL378" s="29" t="s">
        <v>1198</v>
      </c>
      <c r="AN378" s="29" t="s">
        <v>1198</v>
      </c>
      <c r="AP378" s="29">
        <v>2.9993580570890002</v>
      </c>
      <c r="AR378" s="29">
        <v>1.495754942911</v>
      </c>
      <c r="AT378" s="29">
        <v>0</v>
      </c>
      <c r="AV378" s="29">
        <v>4.157979525</v>
      </c>
      <c r="AY378" s="49" t="s">
        <v>1162</v>
      </c>
      <c r="AZ378" s="47">
        <v>0.01</v>
      </c>
    </row>
    <row r="379" spans="1:52" ht="15">
      <c r="A379" s="27" t="s">
        <v>1122</v>
      </c>
      <c r="B379" s="27" t="s">
        <v>1221</v>
      </c>
      <c r="C379" s="27" t="s">
        <v>1123</v>
      </c>
      <c r="D379" s="29">
        <v>19.643543337026998</v>
      </c>
      <c r="F379" s="29">
        <v>11.795992</v>
      </c>
      <c r="H379" s="29">
        <v>0.33354718416099999</v>
      </c>
      <c r="J379" s="29">
        <v>1.803804931086</v>
      </c>
      <c r="L379" s="29" t="s">
        <v>1198</v>
      </c>
      <c r="N379" s="29" t="s">
        <v>1198</v>
      </c>
      <c r="P379" s="29" t="s">
        <v>1198</v>
      </c>
      <c r="R379" s="29" t="s">
        <v>1198</v>
      </c>
      <c r="T379" s="29" t="s">
        <v>1198</v>
      </c>
      <c r="V379" s="29">
        <v>7.8475510000000002</v>
      </c>
      <c r="X379" s="29">
        <v>0.22189981583899998</v>
      </c>
      <c r="Z379" s="29">
        <v>1.200022068914</v>
      </c>
      <c r="AB379" s="29" t="s">
        <v>1198</v>
      </c>
      <c r="AD379" s="29" t="s">
        <v>1198</v>
      </c>
      <c r="AF379" s="29" t="s">
        <v>1198</v>
      </c>
      <c r="AH379" s="29" t="s">
        <v>1198</v>
      </c>
      <c r="AJ379" s="29" t="s">
        <v>1198</v>
      </c>
      <c r="AL379" s="29" t="s">
        <v>1198</v>
      </c>
      <c r="AN379" s="29" t="s">
        <v>1198</v>
      </c>
      <c r="AP379" s="29">
        <v>2.5570039480650002</v>
      </c>
      <c r="AR379" s="29">
        <v>5.2905470519350004</v>
      </c>
      <c r="AT379" s="29">
        <v>0</v>
      </c>
      <c r="AV379" s="29">
        <v>7.2589846749999998</v>
      </c>
      <c r="AY379" s="49" t="s">
        <v>1165</v>
      </c>
      <c r="AZ379" s="47">
        <v>0.01</v>
      </c>
    </row>
    <row r="380" spans="1:52" ht="15">
      <c r="A380" s="27" t="s">
        <v>1222</v>
      </c>
      <c r="B380" s="27" t="s">
        <v>1223</v>
      </c>
      <c r="C380" s="27" t="e">
        <v>#N/A</v>
      </c>
      <c r="D380" s="29">
        <v>12.512102479618999</v>
      </c>
      <c r="F380" s="29">
        <v>7.5135459999999998</v>
      </c>
      <c r="H380" s="29">
        <v>0.268057607639</v>
      </c>
      <c r="J380" s="29">
        <v>1.2068210042500001</v>
      </c>
      <c r="L380" s="29" t="s">
        <v>1198</v>
      </c>
      <c r="N380" s="29" t="s">
        <v>1198</v>
      </c>
      <c r="P380" s="29" t="s">
        <v>1198</v>
      </c>
      <c r="R380" s="29" t="s">
        <v>1198</v>
      </c>
      <c r="T380" s="29" t="s">
        <v>1198</v>
      </c>
      <c r="V380" s="29">
        <v>4.9985569999999999</v>
      </c>
      <c r="X380" s="29">
        <v>0.17833139236100001</v>
      </c>
      <c r="Z380" s="29">
        <v>0.80286499575000003</v>
      </c>
      <c r="AB380" s="29" t="s">
        <v>1198</v>
      </c>
      <c r="AD380" s="29" t="s">
        <v>1198</v>
      </c>
      <c r="AF380" s="29" t="s">
        <v>1198</v>
      </c>
      <c r="AH380" s="29" t="s">
        <v>1198</v>
      </c>
      <c r="AJ380" s="29" t="s">
        <v>1198</v>
      </c>
      <c r="AL380" s="29" t="s">
        <v>1198</v>
      </c>
      <c r="AN380" s="29" t="s">
        <v>1198</v>
      </c>
      <c r="AP380" s="29">
        <v>2.3842633831039999</v>
      </c>
      <c r="AR380" s="29">
        <v>2.614293616896</v>
      </c>
      <c r="AT380" s="29">
        <v>0</v>
      </c>
      <c r="AV380" s="29">
        <v>4.6236652249999999</v>
      </c>
      <c r="AY380" s="49" t="s">
        <v>1138</v>
      </c>
      <c r="AZ380" s="47">
        <v>0.01</v>
      </c>
    </row>
    <row r="381" spans="1:52" ht="15">
      <c r="A381" s="27" t="s">
        <v>1125</v>
      </c>
      <c r="B381" s="27" t="s">
        <v>1224</v>
      </c>
      <c r="C381" s="27" t="s">
        <v>1126</v>
      </c>
      <c r="D381" s="29">
        <v>15.575834525199999</v>
      </c>
      <c r="F381" s="29">
        <v>9.3533240000000006</v>
      </c>
      <c r="H381" s="29">
        <v>0.250307961553</v>
      </c>
      <c r="J381" s="29">
        <v>1.957991094841</v>
      </c>
      <c r="L381" s="29" t="s">
        <v>1198</v>
      </c>
      <c r="N381" s="29" t="s">
        <v>1198</v>
      </c>
      <c r="P381" s="29" t="s">
        <v>1198</v>
      </c>
      <c r="R381" s="29" t="s">
        <v>1198</v>
      </c>
      <c r="T381" s="29" t="s">
        <v>1198</v>
      </c>
      <c r="V381" s="29">
        <v>6.2225109999999999</v>
      </c>
      <c r="X381" s="29">
        <v>0.166523038447</v>
      </c>
      <c r="Z381" s="29">
        <v>1.302597905159</v>
      </c>
      <c r="AB381" s="29" t="s">
        <v>1198</v>
      </c>
      <c r="AD381" s="29" t="s">
        <v>1198</v>
      </c>
      <c r="AF381" s="29" t="s">
        <v>1198</v>
      </c>
      <c r="AH381" s="29" t="s">
        <v>1198</v>
      </c>
      <c r="AJ381" s="29" t="s">
        <v>1198</v>
      </c>
      <c r="AL381" s="29" t="s">
        <v>1198</v>
      </c>
      <c r="AN381" s="29" t="s">
        <v>1198</v>
      </c>
      <c r="AP381" s="29">
        <v>1.4115631297510001</v>
      </c>
      <c r="AR381" s="29">
        <v>4.8109478702490005</v>
      </c>
      <c r="AT381" s="29">
        <v>0</v>
      </c>
      <c r="AV381" s="29">
        <v>5.7558226750000001</v>
      </c>
      <c r="AY381" s="49" t="s">
        <v>1114</v>
      </c>
      <c r="AZ381" s="47">
        <v>0.01</v>
      </c>
    </row>
    <row r="382" spans="1:52" ht="15">
      <c r="A382" s="27" t="s">
        <v>1128</v>
      </c>
      <c r="B382" s="27" t="s">
        <v>1225</v>
      </c>
      <c r="C382" s="27" t="s">
        <v>1129</v>
      </c>
      <c r="D382" s="29">
        <v>16.976688189419999</v>
      </c>
      <c r="F382" s="29">
        <v>10.19454</v>
      </c>
      <c r="H382" s="29">
        <v>0.37042402853900003</v>
      </c>
      <c r="J382" s="29">
        <v>2.0402989384280001</v>
      </c>
      <c r="L382" s="29" t="s">
        <v>1198</v>
      </c>
      <c r="N382" s="29" t="s">
        <v>1198</v>
      </c>
      <c r="P382" s="29" t="s">
        <v>1198</v>
      </c>
      <c r="R382" s="29" t="s">
        <v>1198</v>
      </c>
      <c r="T382" s="29" t="s">
        <v>1198</v>
      </c>
      <c r="V382" s="29">
        <v>6.7821480000000003</v>
      </c>
      <c r="X382" s="29">
        <v>0.24643297146100002</v>
      </c>
      <c r="Z382" s="29">
        <v>1.3573550615719998</v>
      </c>
      <c r="AB382" s="29" t="s">
        <v>1198</v>
      </c>
      <c r="AD382" s="29" t="s">
        <v>1198</v>
      </c>
      <c r="AF382" s="29" t="s">
        <v>1198</v>
      </c>
      <c r="AH382" s="29" t="s">
        <v>1198</v>
      </c>
      <c r="AJ382" s="29" t="s">
        <v>1198</v>
      </c>
      <c r="AL382" s="29" t="s">
        <v>1198</v>
      </c>
      <c r="AN382" s="29" t="s">
        <v>1198</v>
      </c>
      <c r="AP382" s="29">
        <v>2.2306544349469997</v>
      </c>
      <c r="AR382" s="29">
        <v>4.5514935650529997</v>
      </c>
      <c r="AT382" s="29">
        <v>0</v>
      </c>
      <c r="AV382" s="29">
        <v>6.2734869</v>
      </c>
      <c r="AY382" s="49" t="s">
        <v>1168</v>
      </c>
      <c r="AZ382" s="47">
        <v>0.01</v>
      </c>
    </row>
    <row r="383" spans="1:52" ht="15">
      <c r="A383" s="27" t="s">
        <v>1131</v>
      </c>
      <c r="B383" s="27" t="s">
        <v>1133</v>
      </c>
      <c r="C383" s="27" t="s">
        <v>1132</v>
      </c>
      <c r="D383" s="29">
        <v>3.6282705951379999</v>
      </c>
      <c r="F383" s="29">
        <v>2.178785</v>
      </c>
      <c r="H383" s="29">
        <v>8.4726066227000005E-2</v>
      </c>
      <c r="J383" s="29">
        <v>0.28098101698399996</v>
      </c>
      <c r="L383" s="29" t="s">
        <v>1198</v>
      </c>
      <c r="N383" s="29" t="s">
        <v>1198</v>
      </c>
      <c r="P383" s="29">
        <v>3.0025113482000002E-2</v>
      </c>
      <c r="R383" s="29" t="s">
        <v>1198</v>
      </c>
      <c r="T383" s="29" t="s">
        <v>1198</v>
      </c>
      <c r="V383" s="29">
        <v>1.4494860000000001</v>
      </c>
      <c r="X383" s="29">
        <v>5.6365933772999997E-2</v>
      </c>
      <c r="Z383" s="29">
        <v>0.186928983016</v>
      </c>
      <c r="AB383" s="29" t="s">
        <v>1198</v>
      </c>
      <c r="AD383" s="29" t="s">
        <v>1198</v>
      </c>
      <c r="AF383" s="29" t="s">
        <v>1198</v>
      </c>
      <c r="AH383" s="29" t="s">
        <v>1198</v>
      </c>
      <c r="AJ383" s="29">
        <v>1.9974886517999998E-2</v>
      </c>
      <c r="AL383" s="29" t="s">
        <v>1198</v>
      </c>
      <c r="AN383" s="29" t="s">
        <v>1198</v>
      </c>
      <c r="AP383" s="29">
        <v>11.607920116915</v>
      </c>
      <c r="AR383" s="29">
        <v>-10.158434116915</v>
      </c>
      <c r="AT383" s="29">
        <v>0.5</v>
      </c>
      <c r="AV383" s="29">
        <v>1.3407745500000001</v>
      </c>
      <c r="AY383" s="49" t="s">
        <v>1171</v>
      </c>
      <c r="AZ383" s="47">
        <v>0.01</v>
      </c>
    </row>
    <row r="384" spans="1:52" ht="15">
      <c r="A384" s="27" t="s">
        <v>1134</v>
      </c>
      <c r="B384" s="27" t="s">
        <v>1226</v>
      </c>
      <c r="C384" s="27" t="s">
        <v>1135</v>
      </c>
      <c r="D384" s="29">
        <v>31.853991936994003</v>
      </c>
      <c r="F384" s="29">
        <v>19.128394</v>
      </c>
      <c r="H384" s="29">
        <v>0.58400286927300005</v>
      </c>
      <c r="J384" s="29">
        <v>2.3185176449719997</v>
      </c>
      <c r="L384" s="29" t="s">
        <v>1198</v>
      </c>
      <c r="N384" s="29" t="s">
        <v>1198</v>
      </c>
      <c r="P384" s="29" t="s">
        <v>1198</v>
      </c>
      <c r="R384" s="29" t="s">
        <v>1198</v>
      </c>
      <c r="T384" s="29" t="s">
        <v>1198</v>
      </c>
      <c r="V384" s="29">
        <v>12.725597</v>
      </c>
      <c r="X384" s="29">
        <v>0.38852113072700001</v>
      </c>
      <c r="Z384" s="29">
        <v>1.5424463550279999</v>
      </c>
      <c r="AB384" s="29" t="s">
        <v>1198</v>
      </c>
      <c r="AD384" s="29" t="s">
        <v>1198</v>
      </c>
      <c r="AF384" s="29" t="s">
        <v>1198</v>
      </c>
      <c r="AH384" s="29" t="s">
        <v>1198</v>
      </c>
      <c r="AJ384" s="29" t="s">
        <v>1198</v>
      </c>
      <c r="AL384" s="29" t="s">
        <v>1198</v>
      </c>
      <c r="AN384" s="29" t="s">
        <v>1198</v>
      </c>
      <c r="AP384" s="29">
        <v>6.3816316905270005</v>
      </c>
      <c r="AR384" s="29">
        <v>6.343965309473</v>
      </c>
      <c r="AT384" s="29">
        <v>0</v>
      </c>
      <c r="AV384" s="29">
        <v>11.771177224999999</v>
      </c>
      <c r="AY384" s="49" t="s">
        <v>1141</v>
      </c>
      <c r="AZ384" s="47">
        <v>0.01</v>
      </c>
    </row>
    <row r="385" spans="1:52" ht="15">
      <c r="A385" s="27" t="s">
        <v>1137</v>
      </c>
      <c r="B385" s="27" t="s">
        <v>1227</v>
      </c>
      <c r="C385" s="27" t="s">
        <v>1138</v>
      </c>
      <c r="D385" s="29">
        <v>19.697003578467001</v>
      </c>
      <c r="F385" s="29">
        <v>11.828094999999999</v>
      </c>
      <c r="H385" s="29">
        <v>0.25500749231600001</v>
      </c>
      <c r="J385" s="29">
        <v>1.290121478089</v>
      </c>
      <c r="L385" s="29" t="s">
        <v>1198</v>
      </c>
      <c r="N385" s="29" t="s">
        <v>1198</v>
      </c>
      <c r="P385" s="29" t="s">
        <v>1198</v>
      </c>
      <c r="R385" s="29" t="s">
        <v>1198</v>
      </c>
      <c r="T385" s="29" t="s">
        <v>1198</v>
      </c>
      <c r="V385" s="29">
        <v>7.8689080000000002</v>
      </c>
      <c r="X385" s="29">
        <v>0.169649507684</v>
      </c>
      <c r="Z385" s="29">
        <v>0.85828252191099996</v>
      </c>
      <c r="AB385" s="29" t="s">
        <v>1198</v>
      </c>
      <c r="AD385" s="29" t="s">
        <v>1198</v>
      </c>
      <c r="AF385" s="29" t="s">
        <v>1198</v>
      </c>
      <c r="AH385" s="29" t="s">
        <v>1198</v>
      </c>
      <c r="AJ385" s="29" t="s">
        <v>1198</v>
      </c>
      <c r="AL385" s="29" t="s">
        <v>1198</v>
      </c>
      <c r="AN385" s="29" t="s">
        <v>1198</v>
      </c>
      <c r="AP385" s="29">
        <v>3.148923400278</v>
      </c>
      <c r="AR385" s="29">
        <v>4.7199845997220002</v>
      </c>
      <c r="AT385" s="29">
        <v>0</v>
      </c>
      <c r="AV385" s="29">
        <v>7.2787399000000006</v>
      </c>
      <c r="AY385" s="49" t="s">
        <v>511</v>
      </c>
      <c r="AZ385" s="47">
        <v>0.01</v>
      </c>
    </row>
    <row r="386" spans="1:52" ht="15">
      <c r="A386" s="27" t="s">
        <v>1140</v>
      </c>
      <c r="B386" s="27" t="s">
        <v>1228</v>
      </c>
      <c r="C386" s="27" t="s">
        <v>1141</v>
      </c>
      <c r="D386" s="29">
        <v>21.033439411894999</v>
      </c>
      <c r="F386" s="29">
        <v>12.630628</v>
      </c>
      <c r="H386" s="29">
        <v>0.364729465516</v>
      </c>
      <c r="J386" s="29">
        <v>1.9201984845019999</v>
      </c>
      <c r="L386" s="29" t="s">
        <v>1198</v>
      </c>
      <c r="N386" s="29" t="s">
        <v>1198</v>
      </c>
      <c r="P386" s="29" t="s">
        <v>1198</v>
      </c>
      <c r="R386" s="29" t="s">
        <v>1198</v>
      </c>
      <c r="T386" s="29" t="s">
        <v>1198</v>
      </c>
      <c r="V386" s="29">
        <v>8.4028109999999998</v>
      </c>
      <c r="X386" s="29">
        <v>0.242644534484</v>
      </c>
      <c r="Z386" s="29">
        <v>1.2774555154980001</v>
      </c>
      <c r="AB386" s="29" t="s">
        <v>1198</v>
      </c>
      <c r="AD386" s="29" t="s">
        <v>1198</v>
      </c>
      <c r="AF386" s="29" t="s">
        <v>1198</v>
      </c>
      <c r="AH386" s="29" t="s">
        <v>1198</v>
      </c>
      <c r="AJ386" s="29" t="s">
        <v>1198</v>
      </c>
      <c r="AL386" s="29" t="s">
        <v>1198</v>
      </c>
      <c r="AN386" s="29" t="s">
        <v>1198</v>
      </c>
      <c r="AP386" s="29">
        <v>3.3396122412440001</v>
      </c>
      <c r="AR386" s="29">
        <v>5.0631987587559992</v>
      </c>
      <c r="AT386" s="29">
        <v>0</v>
      </c>
      <c r="AV386" s="29">
        <v>7.772600175</v>
      </c>
      <c r="AY386" s="49" t="s">
        <v>515</v>
      </c>
      <c r="AZ386" s="47">
        <v>0.01</v>
      </c>
    </row>
    <row r="387" spans="1:52" ht="15">
      <c r="A387" s="27" t="s">
        <v>1229</v>
      </c>
      <c r="B387" s="27" t="s">
        <v>1230</v>
      </c>
      <c r="C387" s="27" t="e">
        <v>#N/A</v>
      </c>
      <c r="D387" s="29">
        <v>10.347427404483</v>
      </c>
      <c r="F387" s="29">
        <v>6.213654</v>
      </c>
      <c r="H387" s="29">
        <v>0.23518731440400001</v>
      </c>
      <c r="J387" s="29">
        <v>0.90927813467000007</v>
      </c>
      <c r="L387" s="29" t="s">
        <v>1198</v>
      </c>
      <c r="N387" s="29" t="s">
        <v>1198</v>
      </c>
      <c r="P387" s="29" t="s">
        <v>1198</v>
      </c>
      <c r="R387" s="29" t="s">
        <v>1198</v>
      </c>
      <c r="T387" s="29" t="s">
        <v>1198</v>
      </c>
      <c r="V387" s="29">
        <v>4.1337739999999998</v>
      </c>
      <c r="X387" s="29">
        <v>0.15646368559599999</v>
      </c>
      <c r="Z387" s="29">
        <v>0.60491786532999992</v>
      </c>
      <c r="AB387" s="29" t="s">
        <v>1198</v>
      </c>
      <c r="AD387" s="29" t="s">
        <v>1198</v>
      </c>
      <c r="AF387" s="29" t="s">
        <v>1198</v>
      </c>
      <c r="AH387" s="29" t="s">
        <v>1198</v>
      </c>
      <c r="AJ387" s="29" t="s">
        <v>1198</v>
      </c>
      <c r="AL387" s="29" t="s">
        <v>1198</v>
      </c>
      <c r="AN387" s="29" t="s">
        <v>1198</v>
      </c>
      <c r="AP387" s="29">
        <v>2.3974035163460004</v>
      </c>
      <c r="AR387" s="29">
        <v>1.7363704836540002</v>
      </c>
      <c r="AT387" s="29">
        <v>0</v>
      </c>
      <c r="AV387" s="29">
        <v>3.8237409500000004</v>
      </c>
      <c r="AY387" s="49" t="s">
        <v>518</v>
      </c>
      <c r="AZ387" s="47">
        <v>0.01</v>
      </c>
    </row>
    <row r="388" spans="1:52" ht="15">
      <c r="A388" s="27" t="s">
        <v>1143</v>
      </c>
      <c r="B388" s="27" t="s">
        <v>1231</v>
      </c>
      <c r="C388" s="27" t="s">
        <v>1144</v>
      </c>
      <c r="D388" s="29">
        <v>15.585057486249999</v>
      </c>
      <c r="F388" s="29">
        <v>9.3588620000000002</v>
      </c>
      <c r="H388" s="29">
        <v>0.27922394734299999</v>
      </c>
      <c r="J388" s="29">
        <v>1.011699201276</v>
      </c>
      <c r="L388" s="29" t="s">
        <v>1198</v>
      </c>
      <c r="N388" s="29" t="s">
        <v>1198</v>
      </c>
      <c r="P388" s="29" t="s">
        <v>1198</v>
      </c>
      <c r="R388" s="29" t="s">
        <v>1198</v>
      </c>
      <c r="T388" s="29" t="s">
        <v>1198</v>
      </c>
      <c r="V388" s="29">
        <v>6.2261949999999997</v>
      </c>
      <c r="X388" s="29">
        <v>0.18576005265699999</v>
      </c>
      <c r="Z388" s="29">
        <v>0.67305579872400001</v>
      </c>
      <c r="AB388" s="29" t="s">
        <v>1198</v>
      </c>
      <c r="AD388" s="29" t="s">
        <v>1198</v>
      </c>
      <c r="AF388" s="29" t="s">
        <v>1198</v>
      </c>
      <c r="AH388" s="29" t="s">
        <v>1198</v>
      </c>
      <c r="AJ388" s="29" t="s">
        <v>1198</v>
      </c>
      <c r="AL388" s="29" t="s">
        <v>1198</v>
      </c>
      <c r="AN388" s="29" t="s">
        <v>1198</v>
      </c>
      <c r="AP388" s="29">
        <v>4.428951375414</v>
      </c>
      <c r="AR388" s="29">
        <v>1.7972436245860002</v>
      </c>
      <c r="AT388" s="29">
        <v>0</v>
      </c>
      <c r="AV388" s="29">
        <v>5.7592303749999996</v>
      </c>
      <c r="AY388" s="49" t="s">
        <v>521</v>
      </c>
      <c r="AZ388" s="47">
        <v>0.01</v>
      </c>
    </row>
    <row r="389" spans="1:52" ht="15">
      <c r="A389" s="27" t="s">
        <v>1146</v>
      </c>
      <c r="B389" s="27" t="s">
        <v>1232</v>
      </c>
      <c r="C389" s="27" t="s">
        <v>1147</v>
      </c>
      <c r="D389" s="29">
        <v>13.37286082982</v>
      </c>
      <c r="F389" s="29">
        <v>8.0304330000000004</v>
      </c>
      <c r="H389" s="29">
        <v>0.24030299323900001</v>
      </c>
      <c r="J389" s="29">
        <v>0.98105857296799992</v>
      </c>
      <c r="L389" s="29" t="s">
        <v>1198</v>
      </c>
      <c r="N389" s="29" t="s">
        <v>1198</v>
      </c>
      <c r="P389" s="29" t="s">
        <v>1198</v>
      </c>
      <c r="R389" s="29" t="s">
        <v>1198</v>
      </c>
      <c r="T389" s="29" t="s">
        <v>1198</v>
      </c>
      <c r="V389" s="29">
        <v>5.342428</v>
      </c>
      <c r="X389" s="29">
        <v>0.15986700676099999</v>
      </c>
      <c r="Z389" s="29">
        <v>0.65267142703199998</v>
      </c>
      <c r="AB389" s="29" t="s">
        <v>1198</v>
      </c>
      <c r="AD389" s="29" t="s">
        <v>1198</v>
      </c>
      <c r="AF389" s="29" t="s">
        <v>1198</v>
      </c>
      <c r="AH389" s="29" t="s">
        <v>1198</v>
      </c>
      <c r="AJ389" s="29" t="s">
        <v>1198</v>
      </c>
      <c r="AL389" s="29" t="s">
        <v>1198</v>
      </c>
      <c r="AN389" s="29" t="s">
        <v>1198</v>
      </c>
      <c r="AP389" s="29">
        <v>3.3717040871100004</v>
      </c>
      <c r="AR389" s="29">
        <v>1.97072391289</v>
      </c>
      <c r="AT389" s="29">
        <v>0</v>
      </c>
      <c r="AV389" s="29">
        <v>4.9417459000000008</v>
      </c>
      <c r="AY389" s="49" t="s">
        <v>524</v>
      </c>
      <c r="AZ389" s="47">
        <v>0.01</v>
      </c>
    </row>
    <row r="390" spans="1:52" ht="15">
      <c r="A390" s="27" t="s">
        <v>1149</v>
      </c>
      <c r="B390" s="27" t="s">
        <v>1233</v>
      </c>
      <c r="C390" s="27" t="s">
        <v>1150</v>
      </c>
      <c r="D390" s="29">
        <v>20.706177423955999</v>
      </c>
      <c r="F390" s="29">
        <v>12.434106999999999</v>
      </c>
      <c r="H390" s="29">
        <v>0.37576309421800003</v>
      </c>
      <c r="J390" s="29">
        <v>1.6700904902039999</v>
      </c>
      <c r="L390" s="29" t="s">
        <v>1198</v>
      </c>
      <c r="N390" s="29" t="s">
        <v>1198</v>
      </c>
      <c r="P390" s="29" t="s">
        <v>1198</v>
      </c>
      <c r="R390" s="29" t="s">
        <v>1198</v>
      </c>
      <c r="T390" s="29" t="s">
        <v>1198</v>
      </c>
      <c r="V390" s="29">
        <v>8.2720710000000004</v>
      </c>
      <c r="X390" s="29">
        <v>0.249984905782</v>
      </c>
      <c r="Z390" s="29">
        <v>1.1110655097960001</v>
      </c>
      <c r="AB390" s="29" t="s">
        <v>1198</v>
      </c>
      <c r="AD390" s="29" t="s">
        <v>1198</v>
      </c>
      <c r="AF390" s="29" t="s">
        <v>1198</v>
      </c>
      <c r="AH390" s="29" t="s">
        <v>1198</v>
      </c>
      <c r="AJ390" s="29" t="s">
        <v>1198</v>
      </c>
      <c r="AL390" s="29" t="s">
        <v>1198</v>
      </c>
      <c r="AN390" s="29" t="s">
        <v>1198</v>
      </c>
      <c r="AP390" s="29">
        <v>4.2890427814859997</v>
      </c>
      <c r="AR390" s="29">
        <v>3.9830282185140002</v>
      </c>
      <c r="AT390" s="29">
        <v>0</v>
      </c>
      <c r="AV390" s="29">
        <v>7.6516656749999994</v>
      </c>
      <c r="AY390" s="49" t="s">
        <v>527</v>
      </c>
      <c r="AZ390" s="47">
        <v>0.01</v>
      </c>
    </row>
    <row r="391" spans="1:52" ht="15">
      <c r="A391" s="27" t="s">
        <v>1152</v>
      </c>
      <c r="B391" s="27" t="s">
        <v>1234</v>
      </c>
      <c r="C391" s="27" t="s">
        <v>1153</v>
      </c>
      <c r="D391" s="29">
        <v>36.12264135209</v>
      </c>
      <c r="F391" s="29">
        <v>21.691728000000001</v>
      </c>
      <c r="H391" s="29">
        <v>0.64392038523400008</v>
      </c>
      <c r="J391" s="29">
        <v>3.19674680979</v>
      </c>
      <c r="L391" s="29" t="s">
        <v>1198</v>
      </c>
      <c r="N391" s="29" t="s">
        <v>1198</v>
      </c>
      <c r="P391" s="29" t="s">
        <v>1198</v>
      </c>
      <c r="R391" s="29" t="s">
        <v>1198</v>
      </c>
      <c r="T391" s="29" t="s">
        <v>1198</v>
      </c>
      <c r="V391" s="29">
        <v>14.430913</v>
      </c>
      <c r="X391" s="29">
        <v>0.42838261476600004</v>
      </c>
      <c r="Z391" s="29">
        <v>2.12670819021</v>
      </c>
      <c r="AB391" s="29" t="s">
        <v>1198</v>
      </c>
      <c r="AD391" s="29" t="s">
        <v>1198</v>
      </c>
      <c r="AF391" s="29" t="s">
        <v>1198</v>
      </c>
      <c r="AH391" s="29" t="s">
        <v>1198</v>
      </c>
      <c r="AJ391" s="29" t="s">
        <v>1198</v>
      </c>
      <c r="AL391" s="29" t="s">
        <v>1198</v>
      </c>
      <c r="AN391" s="29" t="s">
        <v>1198</v>
      </c>
      <c r="AP391" s="29">
        <v>6.0665431203380003</v>
      </c>
      <c r="AR391" s="29">
        <v>8.3643698796620001</v>
      </c>
      <c r="AT391" s="29">
        <v>0</v>
      </c>
      <c r="AV391" s="29">
        <v>13.348594525000001</v>
      </c>
      <c r="AY391" s="49" t="s">
        <v>1069</v>
      </c>
      <c r="AZ391" s="47">
        <v>0.01</v>
      </c>
    </row>
    <row r="392" spans="1:52" ht="15">
      <c r="A392" s="27" t="s">
        <v>1155</v>
      </c>
      <c r="B392" s="27" t="s">
        <v>1235</v>
      </c>
      <c r="C392" s="27" t="s">
        <v>1156</v>
      </c>
      <c r="D392" s="29">
        <v>12.437320501417</v>
      </c>
      <c r="F392" s="29">
        <v>7.4686389999999996</v>
      </c>
      <c r="H392" s="29">
        <v>0.31160423072599996</v>
      </c>
      <c r="J392" s="29">
        <v>1.364198237066</v>
      </c>
      <c r="L392" s="29" t="s">
        <v>1198</v>
      </c>
      <c r="N392" s="29" t="s">
        <v>1198</v>
      </c>
      <c r="P392" s="29" t="s">
        <v>1198</v>
      </c>
      <c r="R392" s="29" t="s">
        <v>1198</v>
      </c>
      <c r="T392" s="29" t="s">
        <v>1198</v>
      </c>
      <c r="V392" s="29">
        <v>4.9686810000000001</v>
      </c>
      <c r="X392" s="29">
        <v>0.20730176927399999</v>
      </c>
      <c r="Z392" s="29">
        <v>0.90756376293399998</v>
      </c>
      <c r="AB392" s="29" t="s">
        <v>1198</v>
      </c>
      <c r="AD392" s="29" t="s">
        <v>1198</v>
      </c>
      <c r="AF392" s="29" t="s">
        <v>1198</v>
      </c>
      <c r="AH392" s="29" t="s">
        <v>1198</v>
      </c>
      <c r="AJ392" s="29" t="s">
        <v>1198</v>
      </c>
      <c r="AL392" s="29" t="s">
        <v>1198</v>
      </c>
      <c r="AN392" s="29" t="s">
        <v>1198</v>
      </c>
      <c r="AP392" s="29">
        <v>2.2533559391919997</v>
      </c>
      <c r="AR392" s="29">
        <v>2.715325060808</v>
      </c>
      <c r="AT392" s="29">
        <v>0</v>
      </c>
      <c r="AV392" s="29">
        <v>4.5960299249999998</v>
      </c>
      <c r="AY392" s="49" t="s">
        <v>1072</v>
      </c>
      <c r="AZ392" s="47">
        <v>0.01</v>
      </c>
    </row>
    <row r="393" spans="1:52" ht="15">
      <c r="A393" s="27" t="s">
        <v>1158</v>
      </c>
      <c r="B393" s="27" t="s">
        <v>1160</v>
      </c>
      <c r="C393" s="27" t="s">
        <v>1159</v>
      </c>
      <c r="D393" s="29">
        <v>4.9490310894480007</v>
      </c>
      <c r="F393" s="29">
        <v>2.9719039999999999</v>
      </c>
      <c r="H393" s="29">
        <v>0.11048821409700001</v>
      </c>
      <c r="J393" s="29">
        <v>0.61942169414000003</v>
      </c>
      <c r="L393" s="29" t="s">
        <v>1198</v>
      </c>
      <c r="N393" s="29" t="s">
        <v>1198</v>
      </c>
      <c r="P393" s="29">
        <v>5.1035486892E-2</v>
      </c>
      <c r="R393" s="29" t="s">
        <v>1198</v>
      </c>
      <c r="T393" s="29" t="s">
        <v>1198</v>
      </c>
      <c r="V393" s="29">
        <v>1.9771270000000001</v>
      </c>
      <c r="X393" s="29">
        <v>7.3504785902999997E-2</v>
      </c>
      <c r="Z393" s="29">
        <v>0.41208430586</v>
      </c>
      <c r="AB393" s="29" t="s">
        <v>1198</v>
      </c>
      <c r="AD393" s="29" t="s">
        <v>1198</v>
      </c>
      <c r="AF393" s="29" t="s">
        <v>1198</v>
      </c>
      <c r="AH393" s="29" t="s">
        <v>1198</v>
      </c>
      <c r="AJ393" s="29">
        <v>3.3952513108000001E-2</v>
      </c>
      <c r="AL393" s="29" t="s">
        <v>1198</v>
      </c>
      <c r="AN393" s="29" t="s">
        <v>1198</v>
      </c>
      <c r="AP393" s="29">
        <v>5.8185629847740001</v>
      </c>
      <c r="AR393" s="29">
        <v>-3.8414359847739998</v>
      </c>
      <c r="AT393" s="29">
        <v>0.5</v>
      </c>
      <c r="AV393" s="29">
        <v>1.8288424750000001</v>
      </c>
      <c r="AY393" s="49"/>
      <c r="AZ393" s="47"/>
    </row>
    <row r="394" spans="1:52" ht="15">
      <c r="A394" s="27" t="s">
        <v>1161</v>
      </c>
      <c r="B394" s="27" t="s">
        <v>1236</v>
      </c>
      <c r="C394" s="27" t="s">
        <v>1162</v>
      </c>
      <c r="D394" s="29">
        <v>32.588763104770003</v>
      </c>
      <c r="F394" s="29">
        <v>19.569626</v>
      </c>
      <c r="H394" s="29">
        <v>0.64833828043200004</v>
      </c>
      <c r="J394" s="29">
        <v>3.25376930431</v>
      </c>
      <c r="L394" s="29" t="s">
        <v>1198</v>
      </c>
      <c r="N394" s="29" t="s">
        <v>1198</v>
      </c>
      <c r="P394" s="29" t="s">
        <v>1198</v>
      </c>
      <c r="R394" s="29" t="s">
        <v>1198</v>
      </c>
      <c r="T394" s="29" t="s">
        <v>1198</v>
      </c>
      <c r="V394" s="29">
        <v>13.019137000000001</v>
      </c>
      <c r="X394" s="29">
        <v>0.43132171956799997</v>
      </c>
      <c r="Z394" s="29">
        <v>2.1646436956900001</v>
      </c>
      <c r="AB394" s="29" t="s">
        <v>1198</v>
      </c>
      <c r="AD394" s="29" t="s">
        <v>1198</v>
      </c>
      <c r="AF394" s="29" t="s">
        <v>1198</v>
      </c>
      <c r="AH394" s="29" t="s">
        <v>1198</v>
      </c>
      <c r="AJ394" s="29" t="s">
        <v>1198</v>
      </c>
      <c r="AL394" s="29" t="s">
        <v>1198</v>
      </c>
      <c r="AN394" s="29" t="s">
        <v>1198</v>
      </c>
      <c r="AP394" s="29">
        <v>5.941790606903</v>
      </c>
      <c r="AR394" s="29">
        <v>7.0773463930969998</v>
      </c>
      <c r="AT394" s="29">
        <v>0</v>
      </c>
      <c r="AV394" s="29">
        <v>12.042701724999999</v>
      </c>
      <c r="AY394" s="49"/>
      <c r="AZ394" s="47"/>
    </row>
    <row r="395" spans="1:52" ht="15">
      <c r="A395" s="27" t="s">
        <v>1164</v>
      </c>
      <c r="B395" s="27" t="s">
        <v>1237</v>
      </c>
      <c r="C395" s="27" t="s">
        <v>1165</v>
      </c>
      <c r="D395" s="29">
        <v>34.290864200340998</v>
      </c>
      <c r="F395" s="29">
        <v>20.591742</v>
      </c>
      <c r="H395" s="29">
        <v>0.44791284141300003</v>
      </c>
      <c r="J395" s="29">
        <v>2.8238793375159998</v>
      </c>
      <c r="L395" s="29" t="s">
        <v>1198</v>
      </c>
      <c r="N395" s="29" t="s">
        <v>1198</v>
      </c>
      <c r="P395" s="29" t="s">
        <v>1198</v>
      </c>
      <c r="R395" s="29" t="s">
        <v>1198</v>
      </c>
      <c r="T395" s="29" t="s">
        <v>1198</v>
      </c>
      <c r="V395" s="29">
        <v>13.699121999999999</v>
      </c>
      <c r="X395" s="29">
        <v>0.297984158587</v>
      </c>
      <c r="Z395" s="29">
        <v>1.8786496624839999</v>
      </c>
      <c r="AB395" s="29" t="s">
        <v>1198</v>
      </c>
      <c r="AD395" s="29" t="s">
        <v>1198</v>
      </c>
      <c r="AF395" s="29" t="s">
        <v>1198</v>
      </c>
      <c r="AH395" s="29" t="s">
        <v>1198</v>
      </c>
      <c r="AJ395" s="29" t="s">
        <v>1198</v>
      </c>
      <c r="AL395" s="29" t="s">
        <v>1198</v>
      </c>
      <c r="AN395" s="29" t="s">
        <v>1198</v>
      </c>
      <c r="AP395" s="29">
        <v>4.4646783143300004</v>
      </c>
      <c r="AR395" s="29">
        <v>9.2344436856699996</v>
      </c>
      <c r="AT395" s="29">
        <v>0</v>
      </c>
      <c r="AV395" s="29">
        <v>12.67168785</v>
      </c>
      <c r="AZ395" s="47"/>
    </row>
    <row r="396" spans="1:52" ht="15">
      <c r="A396" s="27" t="s">
        <v>1167</v>
      </c>
      <c r="B396" s="27" t="s">
        <v>1238</v>
      </c>
      <c r="C396" s="27" t="s">
        <v>1168</v>
      </c>
      <c r="D396" s="29">
        <v>23.717921313425002</v>
      </c>
      <c r="F396" s="29">
        <v>14.242666</v>
      </c>
      <c r="H396" s="29">
        <v>0.34817962296499999</v>
      </c>
      <c r="J396" s="29">
        <v>2.1041845733879998</v>
      </c>
      <c r="L396" s="29" t="s">
        <v>1198</v>
      </c>
      <c r="N396" s="29" t="s">
        <v>1198</v>
      </c>
      <c r="P396" s="29" t="s">
        <v>1198</v>
      </c>
      <c r="R396" s="29" t="s">
        <v>1198</v>
      </c>
      <c r="T396" s="29" t="s">
        <v>1198</v>
      </c>
      <c r="V396" s="29">
        <v>9.4752559999999999</v>
      </c>
      <c r="X396" s="29">
        <v>0.23163437703500001</v>
      </c>
      <c r="Z396" s="29">
        <v>1.3998564266119999</v>
      </c>
      <c r="AB396" s="29" t="s">
        <v>1198</v>
      </c>
      <c r="AD396" s="29" t="s">
        <v>1198</v>
      </c>
      <c r="AF396" s="29" t="s">
        <v>1198</v>
      </c>
      <c r="AH396" s="29" t="s">
        <v>1198</v>
      </c>
      <c r="AJ396" s="29" t="s">
        <v>1198</v>
      </c>
      <c r="AL396" s="29" t="s">
        <v>1198</v>
      </c>
      <c r="AN396" s="29" t="s">
        <v>1198</v>
      </c>
      <c r="AP396" s="29">
        <v>3.2410688558430003</v>
      </c>
      <c r="AR396" s="29">
        <v>6.2341871441569996</v>
      </c>
      <c r="AT396" s="29">
        <v>0</v>
      </c>
      <c r="AV396" s="29">
        <v>8.7646118000000008</v>
      </c>
      <c r="AY396" s="49"/>
      <c r="AZ396" s="47"/>
    </row>
    <row r="397" spans="1:52" ht="15">
      <c r="A397" s="27" t="s">
        <v>1170</v>
      </c>
      <c r="B397" s="27" t="s">
        <v>1239</v>
      </c>
      <c r="C397" s="27" t="s">
        <v>1171</v>
      </c>
      <c r="D397" s="29">
        <v>8.5750829298770004</v>
      </c>
      <c r="F397" s="29">
        <v>5.1493570000000002</v>
      </c>
      <c r="H397" s="29">
        <v>0.201720722415</v>
      </c>
      <c r="J397" s="29">
        <v>1.0774193706690001</v>
      </c>
      <c r="L397" s="29" t="s">
        <v>1198</v>
      </c>
      <c r="N397" s="29" t="s">
        <v>1198</v>
      </c>
      <c r="P397" s="29" t="s">
        <v>1198</v>
      </c>
      <c r="R397" s="29" t="s">
        <v>1198</v>
      </c>
      <c r="T397" s="29" t="s">
        <v>1198</v>
      </c>
      <c r="V397" s="29">
        <v>3.425726</v>
      </c>
      <c r="X397" s="29">
        <v>0.134199277585</v>
      </c>
      <c r="Z397" s="29">
        <v>0.71677762933100009</v>
      </c>
      <c r="AB397" s="29" t="s">
        <v>1198</v>
      </c>
      <c r="AD397" s="29" t="s">
        <v>1198</v>
      </c>
      <c r="AF397" s="29" t="s">
        <v>1198</v>
      </c>
      <c r="AH397" s="29" t="s">
        <v>1198</v>
      </c>
      <c r="AJ397" s="29" t="s">
        <v>1198</v>
      </c>
      <c r="AL397" s="29" t="s">
        <v>1198</v>
      </c>
      <c r="AN397" s="29" t="s">
        <v>1198</v>
      </c>
      <c r="AP397" s="29">
        <v>1.3626300611409998</v>
      </c>
      <c r="AR397" s="29">
        <v>2.063095938859</v>
      </c>
      <c r="AT397" s="29">
        <v>0</v>
      </c>
      <c r="AV397" s="29">
        <v>3.1687965499999997</v>
      </c>
      <c r="AY397" s="49"/>
    </row>
    <row r="398" spans="1:52">
      <c r="A398" s="27" t="s">
        <v>1173</v>
      </c>
      <c r="B398" s="27" t="s">
        <v>1175</v>
      </c>
      <c r="C398" s="27" t="s">
        <v>1174</v>
      </c>
      <c r="D398" s="29">
        <v>7.4525898124529997</v>
      </c>
      <c r="F398" s="29">
        <v>4.4752970000000003</v>
      </c>
      <c r="H398" s="29">
        <v>0.160057874948</v>
      </c>
      <c r="J398" s="29">
        <v>0.669756995385</v>
      </c>
      <c r="L398" s="29" t="s">
        <v>1198</v>
      </c>
      <c r="N398" s="29" t="s">
        <v>1198</v>
      </c>
      <c r="P398" s="29">
        <v>3.8495798497000001E-2</v>
      </c>
      <c r="R398" s="29" t="s">
        <v>1198</v>
      </c>
      <c r="T398" s="29" t="s">
        <v>1198</v>
      </c>
      <c r="V398" s="29">
        <v>2.977293</v>
      </c>
      <c r="X398" s="29">
        <v>0.106482125052</v>
      </c>
      <c r="Z398" s="29">
        <v>0.44557100461499999</v>
      </c>
      <c r="AB398" s="29" t="s">
        <v>1198</v>
      </c>
      <c r="AD398" s="29" t="s">
        <v>1198</v>
      </c>
      <c r="AF398" s="29" t="s">
        <v>1198</v>
      </c>
      <c r="AH398" s="29" t="s">
        <v>1198</v>
      </c>
      <c r="AJ398" s="29">
        <v>2.5610201503000002E-2</v>
      </c>
      <c r="AL398" s="29" t="s">
        <v>1198</v>
      </c>
      <c r="AN398" s="29" t="s">
        <v>1198</v>
      </c>
      <c r="AP398" s="29">
        <v>29.996621477632999</v>
      </c>
      <c r="AR398" s="29">
        <v>-27.019328477633</v>
      </c>
      <c r="AT398" s="29">
        <v>0.5</v>
      </c>
      <c r="AV398" s="29">
        <v>2.7539960249999997</v>
      </c>
    </row>
    <row r="399" spans="1:52">
      <c r="A399" s="27" t="s">
        <v>1176</v>
      </c>
      <c r="B399" s="27" t="s">
        <v>1178</v>
      </c>
      <c r="C399" s="27" t="s">
        <v>1177</v>
      </c>
      <c r="D399" s="29">
        <v>9.4616791746040008</v>
      </c>
      <c r="F399" s="29">
        <v>5.6817599999999997</v>
      </c>
      <c r="H399" s="29">
        <v>0.160347317042</v>
      </c>
      <c r="J399" s="29">
        <v>0.79294463147999994</v>
      </c>
      <c r="L399" s="29" t="s">
        <v>1198</v>
      </c>
      <c r="N399" s="29" t="s">
        <v>1198</v>
      </c>
      <c r="P399" s="29">
        <v>0.117912223656</v>
      </c>
      <c r="R399" s="29" t="s">
        <v>1198</v>
      </c>
      <c r="T399" s="29" t="s">
        <v>1198</v>
      </c>
      <c r="V399" s="29">
        <v>3.779919</v>
      </c>
      <c r="X399" s="29">
        <v>0.10667468295800001</v>
      </c>
      <c r="Z399" s="29">
        <v>0.52752436852000006</v>
      </c>
      <c r="AB399" s="29" t="s">
        <v>1198</v>
      </c>
      <c r="AD399" s="29" t="s">
        <v>1198</v>
      </c>
      <c r="AF399" s="29" t="s">
        <v>1198</v>
      </c>
      <c r="AH399" s="29" t="s">
        <v>1198</v>
      </c>
      <c r="AJ399" s="29">
        <v>7.8443776344000002E-2</v>
      </c>
      <c r="AL399" s="29" t="s">
        <v>1198</v>
      </c>
      <c r="AN399" s="29" t="s">
        <v>1198</v>
      </c>
      <c r="AP399" s="29">
        <v>22.984520146349002</v>
      </c>
      <c r="AR399" s="29">
        <v>-19.204601146349003</v>
      </c>
      <c r="AT399" s="29">
        <v>0.5</v>
      </c>
      <c r="AV399" s="29">
        <v>3.4964250750000003</v>
      </c>
    </row>
    <row r="400" spans="1:52">
      <c r="A400" s="27" t="s">
        <v>35</v>
      </c>
      <c r="B400" s="27" t="s">
        <v>1240</v>
      </c>
      <c r="D400" s="29">
        <v>26073.955976758702</v>
      </c>
      <c r="F400" s="29">
        <v>15175.401533</v>
      </c>
      <c r="H400" s="29">
        <v>356.308421020872</v>
      </c>
      <c r="J400" s="29">
        <v>1978.6760590735801</v>
      </c>
      <c r="L400" s="29">
        <v>1026.2092577174899</v>
      </c>
      <c r="N400" s="29">
        <v>27.449559247202998</v>
      </c>
      <c r="P400" s="29">
        <v>48.040186374674995</v>
      </c>
      <c r="R400" s="29">
        <v>12.610547662297</v>
      </c>
      <c r="T400" s="29">
        <v>848.33516800453992</v>
      </c>
      <c r="V400" s="29">
        <v>10898.554443999999</v>
      </c>
      <c r="X400" s="29">
        <v>237.04224397912802</v>
      </c>
      <c r="Z400" s="29">
        <v>1316.3590459264099</v>
      </c>
      <c r="AB400" s="29">
        <v>682.708942282507</v>
      </c>
      <c r="AD400" s="29">
        <v>18.261440752797</v>
      </c>
      <c r="AF400" s="29">
        <v>758.45</v>
      </c>
      <c r="AH400" s="29">
        <v>44.325000000000003</v>
      </c>
      <c r="AJ400" s="29">
        <v>31.959821625325002</v>
      </c>
      <c r="AL400" s="29">
        <v>8.3894523377030001</v>
      </c>
      <c r="AN400" s="29">
        <v>564.37417699546006</v>
      </c>
      <c r="AP400" s="29">
        <v>10888.016444000001</v>
      </c>
      <c r="AR400" s="29">
        <v>10.538</v>
      </c>
      <c r="AT400" s="29" t="s">
        <v>1198</v>
      </c>
      <c r="AV400" s="29">
        <v>10081.1628606999</v>
      </c>
    </row>
    <row r="401" spans="1:48">
      <c r="A401" s="27" t="s">
        <v>1241</v>
      </c>
      <c r="B401" s="27" t="s">
        <v>1242</v>
      </c>
      <c r="D401" s="29">
        <v>310.20632535884795</v>
      </c>
      <c r="F401" s="29">
        <v>186.27960200000001</v>
      </c>
      <c r="H401" s="29">
        <v>2.861467777084</v>
      </c>
      <c r="J401" s="29">
        <v>22.543428081195998</v>
      </c>
      <c r="L401" s="29" t="s">
        <v>1198</v>
      </c>
      <c r="N401" s="29" t="s">
        <v>1198</v>
      </c>
      <c r="P401" s="29" t="s">
        <v>1198</v>
      </c>
      <c r="R401" s="29" t="s">
        <v>1198</v>
      </c>
      <c r="T401" s="29" t="s">
        <v>1198</v>
      </c>
      <c r="V401" s="29">
        <v>123.926722</v>
      </c>
      <c r="X401" s="29">
        <v>1.9036562229160001</v>
      </c>
      <c r="Z401" s="29">
        <v>14.997525918804</v>
      </c>
      <c r="AB401" s="29" t="s">
        <v>1198</v>
      </c>
      <c r="AD401" s="29" t="s">
        <v>1198</v>
      </c>
      <c r="AF401" s="29" t="s">
        <v>1198</v>
      </c>
      <c r="AH401" s="29" t="s">
        <v>1198</v>
      </c>
      <c r="AJ401" s="29" t="s">
        <v>1198</v>
      </c>
      <c r="AL401" s="29" t="s">
        <v>1198</v>
      </c>
      <c r="AN401" s="29" t="s">
        <v>1198</v>
      </c>
      <c r="AP401" s="29">
        <v>39.067232805256005</v>
      </c>
      <c r="AR401" s="29">
        <v>84.859489194744</v>
      </c>
      <c r="AT401" s="29" t="s">
        <v>1198</v>
      </c>
      <c r="AV401" s="29">
        <v>114.63221784999999</v>
      </c>
    </row>
    <row r="402" spans="1:48">
      <c r="A402" s="27" t="s">
        <v>1243</v>
      </c>
      <c r="B402" s="27" t="s">
        <v>1244</v>
      </c>
      <c r="D402" s="29">
        <v>2407.3187698200404</v>
      </c>
      <c r="F402" s="29">
        <v>1445.600385</v>
      </c>
      <c r="H402" s="29">
        <v>14.136635906736</v>
      </c>
      <c r="J402" s="29">
        <v>112.30498207020301</v>
      </c>
      <c r="L402" s="29">
        <v>81.520431049627007</v>
      </c>
      <c r="N402" s="29" t="s">
        <v>1198</v>
      </c>
      <c r="P402" s="29">
        <v>14.336434421387001</v>
      </c>
      <c r="R402" s="29">
        <v>1.1302653719039999</v>
      </c>
      <c r="T402" s="29">
        <v>44.209777559922003</v>
      </c>
      <c r="V402" s="29">
        <v>961.71838500000001</v>
      </c>
      <c r="X402" s="29">
        <v>9.4047170932640007</v>
      </c>
      <c r="Z402" s="29">
        <v>74.713431929796997</v>
      </c>
      <c r="AB402" s="29">
        <v>54.233312394873998</v>
      </c>
      <c r="AD402" s="29" t="s">
        <v>1198</v>
      </c>
      <c r="AF402" s="29" t="s">
        <v>1198</v>
      </c>
      <c r="AH402" s="29" t="s">
        <v>1198</v>
      </c>
      <c r="AJ402" s="29">
        <v>9.5376375786129994</v>
      </c>
      <c r="AL402" s="29">
        <v>0.75193462809599998</v>
      </c>
      <c r="AN402" s="29">
        <v>29.411555440078001</v>
      </c>
      <c r="AP402" s="29">
        <v>1346.5678409159</v>
      </c>
      <c r="AR402" s="29">
        <v>-384.84945591590599</v>
      </c>
      <c r="AT402" s="29" t="s">
        <v>1198</v>
      </c>
      <c r="AV402" s="29">
        <v>889.58950612499996</v>
      </c>
    </row>
    <row r="403" spans="1:48">
      <c r="A403" s="27" t="s">
        <v>1245</v>
      </c>
      <c r="B403" s="27" t="s">
        <v>1246</v>
      </c>
      <c r="D403" s="29">
        <v>5989.6482351609002</v>
      </c>
      <c r="F403" s="29">
        <v>3114.729151</v>
      </c>
      <c r="H403" s="29">
        <v>59.352135268342003</v>
      </c>
      <c r="J403" s="29">
        <v>339.448044334099</v>
      </c>
      <c r="L403" s="29">
        <v>193.075113259712</v>
      </c>
      <c r="N403" s="29">
        <v>27.449559247202998</v>
      </c>
      <c r="P403" s="29">
        <v>21.50993545155</v>
      </c>
      <c r="R403" s="29">
        <v>2.6969757933769998</v>
      </c>
      <c r="T403" s="29">
        <v>134.20839002840501</v>
      </c>
      <c r="V403" s="29">
        <v>2874.919085</v>
      </c>
      <c r="X403" s="29">
        <v>39.485351731658</v>
      </c>
      <c r="Z403" s="29">
        <v>225.825496665901</v>
      </c>
      <c r="AB403" s="29">
        <v>128.44759035578699</v>
      </c>
      <c r="AD403" s="29">
        <v>18.261440752797</v>
      </c>
      <c r="AF403" s="29">
        <v>758.45</v>
      </c>
      <c r="AH403" s="29">
        <v>44.325000000000003</v>
      </c>
      <c r="AJ403" s="29">
        <v>14.309971548450001</v>
      </c>
      <c r="AL403" s="29">
        <v>1.7942242066230001</v>
      </c>
      <c r="AN403" s="29">
        <v>89.28516997159501</v>
      </c>
      <c r="AP403" s="29">
        <v>3204.0143457966601</v>
      </c>
      <c r="AR403" s="29">
        <v>-329.09526079666699</v>
      </c>
      <c r="AT403" s="29" t="s">
        <v>1198</v>
      </c>
      <c r="AV403" s="29">
        <v>2659.3001536249999</v>
      </c>
    </row>
    <row r="404" spans="1:48">
      <c r="A404" s="27" t="s">
        <v>1247</v>
      </c>
      <c r="B404" s="27" t="s">
        <v>1248</v>
      </c>
      <c r="D404" s="29">
        <v>4834.6009837000101</v>
      </c>
      <c r="F404" s="29">
        <v>2903.1888640000002</v>
      </c>
      <c r="H404" s="29">
        <v>45.317059908459996</v>
      </c>
      <c r="J404" s="29">
        <v>314.74617870146301</v>
      </c>
      <c r="L404" s="29">
        <v>193.075113259712</v>
      </c>
      <c r="N404" s="29" t="s">
        <v>1198</v>
      </c>
      <c r="P404" s="29">
        <v>21.50993545155</v>
      </c>
      <c r="R404" s="29">
        <v>2.6969757933769998</v>
      </c>
      <c r="T404" s="29">
        <v>134.20839002840501</v>
      </c>
      <c r="V404" s="29">
        <v>1931.4121210000001</v>
      </c>
      <c r="X404" s="29">
        <v>30.148200091540001</v>
      </c>
      <c r="Z404" s="29">
        <v>209.39202129853697</v>
      </c>
      <c r="AB404" s="29">
        <v>128.44759035578699</v>
      </c>
      <c r="AD404" s="29" t="s">
        <v>1198</v>
      </c>
      <c r="AF404" s="29" t="s">
        <v>1198</v>
      </c>
      <c r="AH404" s="29" t="s">
        <v>1198</v>
      </c>
      <c r="AJ404" s="29">
        <v>14.309971548450001</v>
      </c>
      <c r="AL404" s="29">
        <v>1.7942242066230001</v>
      </c>
      <c r="AN404" s="29">
        <v>89.28516997159501</v>
      </c>
      <c r="AP404" s="29">
        <v>1918.1934074779999</v>
      </c>
      <c r="AR404" s="29">
        <v>13.218713522</v>
      </c>
      <c r="AT404" s="29" t="s">
        <v>1198</v>
      </c>
      <c r="AV404" s="29">
        <v>1786.5562119249998</v>
      </c>
    </row>
    <row r="405" spans="1:48">
      <c r="A405" s="27" t="s">
        <v>1249</v>
      </c>
      <c r="B405" s="27" t="s">
        <v>1250</v>
      </c>
      <c r="D405" s="29">
        <v>7063.8926481469898</v>
      </c>
      <c r="F405" s="29">
        <v>4241.8835669999999</v>
      </c>
      <c r="H405" s="29">
        <v>65.159873753027</v>
      </c>
      <c r="J405" s="29">
        <v>507.195673915008</v>
      </c>
      <c r="L405" s="29">
        <v>258.75756915260604</v>
      </c>
      <c r="N405" s="29" t="s">
        <v>1198</v>
      </c>
      <c r="P405" s="29">
        <v>4.9302335256040006</v>
      </c>
      <c r="R405" s="29">
        <v>2.709406190358</v>
      </c>
      <c r="T405" s="29">
        <v>191.66637840220901</v>
      </c>
      <c r="V405" s="29">
        <v>2822.009078</v>
      </c>
      <c r="X405" s="29">
        <v>43.349081246973</v>
      </c>
      <c r="Z405" s="29">
        <v>337.423405084992</v>
      </c>
      <c r="AB405" s="29">
        <v>172.14433120267199</v>
      </c>
      <c r="AD405" s="29" t="s">
        <v>1198</v>
      </c>
      <c r="AF405" s="29" t="s">
        <v>1198</v>
      </c>
      <c r="AH405" s="29" t="s">
        <v>1198</v>
      </c>
      <c r="AJ405" s="29">
        <v>3.279949474396</v>
      </c>
      <c r="AL405" s="29">
        <v>1.8024938096419998</v>
      </c>
      <c r="AN405" s="29">
        <v>127.510397597791</v>
      </c>
      <c r="AP405" s="29">
        <v>1953.3616402627699</v>
      </c>
      <c r="AR405" s="29">
        <v>868.64743773722194</v>
      </c>
      <c r="AT405" s="29" t="s">
        <v>1198</v>
      </c>
      <c r="AV405" s="29">
        <v>2610.3583971500002</v>
      </c>
    </row>
    <row r="406" spans="1:48">
      <c r="A406" s="27" t="s">
        <v>1251</v>
      </c>
      <c r="B406" s="27" t="s">
        <v>1252</v>
      </c>
      <c r="D406" s="29">
        <v>6753.6863227881404</v>
      </c>
      <c r="F406" s="29">
        <v>4055.6039649999998</v>
      </c>
      <c r="H406" s="29">
        <v>62.298405975944</v>
      </c>
      <c r="J406" s="29">
        <v>484.652245833812</v>
      </c>
      <c r="L406" s="29">
        <v>258.75756915260604</v>
      </c>
      <c r="N406" s="29" t="s">
        <v>1198</v>
      </c>
      <c r="P406" s="29">
        <v>4.9302335256040006</v>
      </c>
      <c r="R406" s="29">
        <v>2.709406190358</v>
      </c>
      <c r="T406" s="29">
        <v>191.66637840220901</v>
      </c>
      <c r="V406" s="29">
        <v>2698.0823559999999</v>
      </c>
      <c r="X406" s="29">
        <v>41.445425024056</v>
      </c>
      <c r="Z406" s="29">
        <v>322.425879166188</v>
      </c>
      <c r="AB406" s="29">
        <v>172.14433120267199</v>
      </c>
      <c r="AD406" s="29" t="s">
        <v>1198</v>
      </c>
      <c r="AF406" s="29" t="s">
        <v>1198</v>
      </c>
      <c r="AH406" s="29" t="s">
        <v>1198</v>
      </c>
      <c r="AJ406" s="29">
        <v>3.279949474396</v>
      </c>
      <c r="AL406" s="29">
        <v>1.8024938096419998</v>
      </c>
      <c r="AN406" s="29">
        <v>127.510397597791</v>
      </c>
      <c r="AP406" s="29">
        <v>1914.29440745752</v>
      </c>
      <c r="AR406" s="29">
        <v>783.78794854247792</v>
      </c>
      <c r="AT406" s="29" t="s">
        <v>1198</v>
      </c>
      <c r="AV406" s="29">
        <v>2495.7261793000002</v>
      </c>
    </row>
    <row r="407" spans="1:48">
      <c r="A407" s="27" t="s">
        <v>1253</v>
      </c>
      <c r="B407" s="27" t="s">
        <v>1254</v>
      </c>
      <c r="D407" s="29">
        <v>2427.2822138799702</v>
      </c>
      <c r="F407" s="29">
        <v>1457.588479</v>
      </c>
      <c r="H407" s="29">
        <v>31.180424001724003</v>
      </c>
      <c r="J407" s="29">
        <v>202.44119663126099</v>
      </c>
      <c r="L407" s="29">
        <v>111.55468221008401</v>
      </c>
      <c r="N407" s="29" t="s">
        <v>1198</v>
      </c>
      <c r="P407" s="29">
        <v>7.1735010301639992</v>
      </c>
      <c r="R407" s="29">
        <v>1.5667104214729999</v>
      </c>
      <c r="T407" s="29">
        <v>89.998612468483003</v>
      </c>
      <c r="V407" s="29">
        <v>969.69373599999994</v>
      </c>
      <c r="X407" s="29">
        <v>20.743482998276001</v>
      </c>
      <c r="Z407" s="29">
        <v>134.67858936873901</v>
      </c>
      <c r="AB407" s="29">
        <v>74.214277960913009</v>
      </c>
      <c r="AD407" s="29" t="s">
        <v>1198</v>
      </c>
      <c r="AF407" s="29" t="s">
        <v>1198</v>
      </c>
      <c r="AH407" s="29" t="s">
        <v>1198</v>
      </c>
      <c r="AJ407" s="29">
        <v>4.7723339698360006</v>
      </c>
      <c r="AL407" s="29">
        <v>1.0422895785270001</v>
      </c>
      <c r="AN407" s="29">
        <v>59.873614531516999</v>
      </c>
      <c r="AP407" s="29">
        <v>571.62556656209392</v>
      </c>
      <c r="AR407" s="29">
        <v>398.06816943790602</v>
      </c>
      <c r="AT407" s="29" t="s">
        <v>1198</v>
      </c>
      <c r="AV407" s="29">
        <v>896.9667058</v>
      </c>
    </row>
    <row r="408" spans="1:48">
      <c r="A408" s="27" t="s">
        <v>1255</v>
      </c>
      <c r="B408" s="27" t="s">
        <v>1256</v>
      </c>
      <c r="D408" s="29">
        <v>13017.081659957501</v>
      </c>
      <c r="F408" s="29">
        <v>7816.7870810000004</v>
      </c>
      <c r="H408" s="29">
        <v>231.77804443658098</v>
      </c>
      <c r="J408" s="29">
        <v>1131.9984532804001</v>
      </c>
      <c r="L408" s="29">
        <v>574.09220775965798</v>
      </c>
      <c r="N408" s="29" t="s">
        <v>1198</v>
      </c>
      <c r="P408" s="29">
        <v>21.569992284038999</v>
      </c>
      <c r="R408" s="29">
        <v>7.137269725725</v>
      </c>
      <c r="T408" s="29">
        <v>522.45291431313399</v>
      </c>
      <c r="V408" s="29">
        <v>5200.2945820000004</v>
      </c>
      <c r="X408" s="29">
        <v>154.19559156341901</v>
      </c>
      <c r="Z408" s="29">
        <v>753.08759971959807</v>
      </c>
      <c r="AB408" s="29">
        <v>381.92783877625402</v>
      </c>
      <c r="AD408" s="29" t="s">
        <v>1198</v>
      </c>
      <c r="AF408" s="29" t="s">
        <v>1198</v>
      </c>
      <c r="AH408" s="29" t="s">
        <v>1198</v>
      </c>
      <c r="AJ408" s="29">
        <v>14.349925715961</v>
      </c>
      <c r="AL408" s="29">
        <v>4.7482302742750004</v>
      </c>
      <c r="AN408" s="29">
        <v>347.57362968686601</v>
      </c>
      <c r="AP408" s="29">
        <v>5729.78817789201</v>
      </c>
      <c r="AR408" s="29">
        <v>-529.49359589201401</v>
      </c>
      <c r="AT408" s="29" t="s">
        <v>1198</v>
      </c>
      <c r="AV408" s="29">
        <v>4810.2724883499895</v>
      </c>
    </row>
    <row r="409" spans="1:48">
      <c r="A409" s="27" t="s">
        <v>1257</v>
      </c>
      <c r="B409" s="27" t="s">
        <v>1258</v>
      </c>
      <c r="D409" s="29">
        <v>2362.3334502417101</v>
      </c>
      <c r="F409" s="29">
        <v>1418.586597</v>
      </c>
      <c r="H409" s="29">
        <v>52.915789206299003</v>
      </c>
      <c r="J409" s="29">
        <v>215.26170390711297</v>
      </c>
      <c r="L409" s="29">
        <v>129.54585342288399</v>
      </c>
      <c r="N409" s="29" t="s">
        <v>1198</v>
      </c>
      <c r="P409" s="29" t="s">
        <v>1198</v>
      </c>
      <c r="R409" s="29">
        <v>1.1913364527249999</v>
      </c>
      <c r="T409" s="29">
        <v>158.42033168084498</v>
      </c>
      <c r="V409" s="29">
        <v>943.74685199999999</v>
      </c>
      <c r="X409" s="29">
        <v>35.203426793700999</v>
      </c>
      <c r="Z409" s="29">
        <v>143.20772209288702</v>
      </c>
      <c r="AB409" s="29">
        <v>86.183311933997004</v>
      </c>
      <c r="AD409" s="29" t="s">
        <v>1198</v>
      </c>
      <c r="AF409" s="29" t="s">
        <v>1198</v>
      </c>
      <c r="AH409" s="29" t="s">
        <v>1198</v>
      </c>
      <c r="AJ409" s="29" t="s">
        <v>1198</v>
      </c>
      <c r="AL409" s="29">
        <v>0.792563547275</v>
      </c>
      <c r="AN409" s="29">
        <v>105.392712319155</v>
      </c>
      <c r="AP409" s="29">
        <v>300.80672027941802</v>
      </c>
      <c r="AR409" s="29">
        <v>642.94013172058203</v>
      </c>
      <c r="AT409" s="29" t="s">
        <v>1198</v>
      </c>
      <c r="AV409" s="29">
        <v>872.96583810000004</v>
      </c>
    </row>
    <row r="410" spans="1:48">
      <c r="A410" s="27" t="s">
        <v>1259</v>
      </c>
      <c r="B410" s="27" t="s">
        <v>1260</v>
      </c>
      <c r="D410" s="29">
        <v>3468.8303004578097</v>
      </c>
      <c r="F410" s="29">
        <v>2083.040469</v>
      </c>
      <c r="H410" s="29">
        <v>76.819336913146003</v>
      </c>
      <c r="J410" s="29">
        <v>337.840866665178</v>
      </c>
      <c r="L410" s="29">
        <v>203.36938941587098</v>
      </c>
      <c r="N410" s="29" t="s">
        <v>1198</v>
      </c>
      <c r="P410" s="29" t="s">
        <v>1198</v>
      </c>
      <c r="R410" s="29">
        <v>1.7357518103749998</v>
      </c>
      <c r="T410" s="29">
        <v>178.30378691851899</v>
      </c>
      <c r="V410" s="29">
        <v>1385.789831</v>
      </c>
      <c r="X410" s="29">
        <v>51.105803086854003</v>
      </c>
      <c r="Z410" s="29">
        <v>224.756285334822</v>
      </c>
      <c r="AB410" s="29">
        <v>135.296090633174</v>
      </c>
      <c r="AD410" s="29" t="s">
        <v>1198</v>
      </c>
      <c r="AF410" s="29" t="s">
        <v>1198</v>
      </c>
      <c r="AH410" s="29" t="s">
        <v>1198</v>
      </c>
      <c r="AJ410" s="29" t="s">
        <v>1198</v>
      </c>
      <c r="AL410" s="29">
        <v>1.154748189625</v>
      </c>
      <c r="AN410" s="29">
        <v>118.62063108148099</v>
      </c>
      <c r="AP410" s="29">
        <v>364.29275808680802</v>
      </c>
      <c r="AR410" s="29">
        <v>1021.49707291319</v>
      </c>
      <c r="AT410" s="29" t="s">
        <v>1198</v>
      </c>
      <c r="AV410" s="29">
        <v>1281.8555936749999</v>
      </c>
    </row>
    <row r="411" spans="1:48">
      <c r="A411" s="27" t="s">
        <v>1261</v>
      </c>
      <c r="B411" s="27" t="s">
        <v>1262</v>
      </c>
      <c r="D411" s="29">
        <v>1253.5663715910398</v>
      </c>
      <c r="F411" s="29">
        <v>752.769453</v>
      </c>
      <c r="H411" s="29">
        <v>19.627123637853998</v>
      </c>
      <c r="J411" s="29">
        <v>100.90201324602</v>
      </c>
      <c r="L411" s="29" t="s">
        <v>1198</v>
      </c>
      <c r="N411" s="29" t="s">
        <v>1198</v>
      </c>
      <c r="P411" s="29">
        <v>12.496157384453001</v>
      </c>
      <c r="R411" s="29" t="s">
        <v>1198</v>
      </c>
      <c r="T411" s="29" t="s">
        <v>1198</v>
      </c>
      <c r="V411" s="29">
        <v>500.79692599999998</v>
      </c>
      <c r="X411" s="29">
        <v>13.057388362146</v>
      </c>
      <c r="Z411" s="29">
        <v>67.127348753980002</v>
      </c>
      <c r="AB411" s="29" t="s">
        <v>1198</v>
      </c>
      <c r="AD411" s="29" t="s">
        <v>1198</v>
      </c>
      <c r="AF411" s="29" t="s">
        <v>1198</v>
      </c>
      <c r="AH411" s="29" t="s">
        <v>1198</v>
      </c>
      <c r="AJ411" s="29">
        <v>8.3133516155470009</v>
      </c>
      <c r="AL411" s="29" t="s">
        <v>1198</v>
      </c>
      <c r="AN411" s="29" t="s">
        <v>1198</v>
      </c>
      <c r="AP411" s="29">
        <v>2822.3058059479299</v>
      </c>
      <c r="AR411" s="29">
        <v>-2321.5088799479299</v>
      </c>
      <c r="AT411" s="29" t="s">
        <v>1198</v>
      </c>
      <c r="AV411" s="29">
        <v>463.23715655000001</v>
      </c>
    </row>
    <row r="412" spans="1:48">
      <c r="A412" s="27" t="s">
        <v>1263</v>
      </c>
      <c r="B412" s="27" t="s">
        <v>1264</v>
      </c>
      <c r="D412" s="29">
        <v>489.85892637514104</v>
      </c>
      <c r="F412" s="29">
        <v>294.16139800000002</v>
      </c>
      <c r="H412" s="29">
        <v>8.4517770004820001</v>
      </c>
      <c r="J412" s="29">
        <v>42.962339182655995</v>
      </c>
      <c r="L412" s="29" t="s">
        <v>1198</v>
      </c>
      <c r="N412" s="29" t="s">
        <v>1198</v>
      </c>
      <c r="P412" s="29" t="s">
        <v>1198</v>
      </c>
      <c r="R412" s="29" t="s">
        <v>1198</v>
      </c>
      <c r="T412" s="29" t="s">
        <v>1198</v>
      </c>
      <c r="V412" s="29">
        <v>195.697529</v>
      </c>
      <c r="X412" s="29">
        <v>5.6227359995179995</v>
      </c>
      <c r="Z412" s="29">
        <v>28.581668817343999</v>
      </c>
      <c r="AB412" s="29" t="s">
        <v>1198</v>
      </c>
      <c r="AD412" s="29" t="s">
        <v>1198</v>
      </c>
      <c r="AF412" s="29" t="s">
        <v>1198</v>
      </c>
      <c r="AH412" s="29" t="s">
        <v>1198</v>
      </c>
      <c r="AJ412" s="29" t="s">
        <v>1198</v>
      </c>
      <c r="AL412" s="29" t="s">
        <v>1198</v>
      </c>
      <c r="AN412" s="29" t="s">
        <v>1198</v>
      </c>
      <c r="AP412" s="29">
        <v>81.87970180250899</v>
      </c>
      <c r="AR412" s="29">
        <v>113.817827197491</v>
      </c>
      <c r="AT412" s="29" t="s">
        <v>1198</v>
      </c>
      <c r="AV412" s="29">
        <v>181.02021432499998</v>
      </c>
    </row>
    <row r="413" spans="1:48">
      <c r="A413" s="27" t="s">
        <v>1265</v>
      </c>
      <c r="B413" s="27" t="s">
        <v>1266</v>
      </c>
      <c r="D413" s="29">
        <v>467.562291828838</v>
      </c>
      <c r="F413" s="29">
        <v>280.77221700000001</v>
      </c>
      <c r="H413" s="29">
        <v>6.9429525957930007</v>
      </c>
      <c r="J413" s="29">
        <v>40.038423973549001</v>
      </c>
      <c r="L413" s="29">
        <v>17.314074344996001</v>
      </c>
      <c r="N413" s="29" t="s">
        <v>1198</v>
      </c>
      <c r="P413" s="29">
        <v>0.73439626069300001</v>
      </c>
      <c r="R413" s="29">
        <v>0.243863971698</v>
      </c>
      <c r="T413" s="29">
        <v>7.9542254404570008</v>
      </c>
      <c r="V413" s="29">
        <v>186.790075</v>
      </c>
      <c r="X413" s="29">
        <v>4.6189564042069993</v>
      </c>
      <c r="Z413" s="29">
        <v>26.636468026450999</v>
      </c>
      <c r="AB413" s="29">
        <v>11.518579952167</v>
      </c>
      <c r="AD413" s="29" t="s">
        <v>1198</v>
      </c>
      <c r="AF413" s="29" t="s">
        <v>1198</v>
      </c>
      <c r="AH413" s="29" t="s">
        <v>1198</v>
      </c>
      <c r="AJ413" s="29">
        <v>0.48857373930699999</v>
      </c>
      <c r="AL413" s="29">
        <v>0.16223602830199998</v>
      </c>
      <c r="AN413" s="29">
        <v>5.2917285595429995</v>
      </c>
      <c r="AP413" s="29">
        <v>131.76948636946199</v>
      </c>
      <c r="AR413" s="29">
        <v>55.020588630538001</v>
      </c>
      <c r="AT413" s="29" t="s">
        <v>1198</v>
      </c>
      <c r="AV413" s="29">
        <v>172.78081937499999</v>
      </c>
    </row>
    <row r="414" spans="1:48">
      <c r="A414" s="27" t="s">
        <v>1267</v>
      </c>
      <c r="B414" s="27" t="s">
        <v>1268</v>
      </c>
      <c r="D414" s="29">
        <v>4974.9303194630002</v>
      </c>
      <c r="F414" s="29">
        <v>2987.4569470000001</v>
      </c>
      <c r="H414" s="29">
        <v>67.021065083007997</v>
      </c>
      <c r="J414" s="29">
        <v>394.99310630588701</v>
      </c>
      <c r="L414" s="29">
        <v>223.86289057590699</v>
      </c>
      <c r="N414" s="29" t="s">
        <v>1198</v>
      </c>
      <c r="P414" s="29">
        <v>8.3394386388930002</v>
      </c>
      <c r="R414" s="29">
        <v>3.966317490927</v>
      </c>
      <c r="T414" s="29">
        <v>177.774570273314</v>
      </c>
      <c r="V414" s="29">
        <v>1987.473369</v>
      </c>
      <c r="X414" s="29">
        <v>44.587280916992</v>
      </c>
      <c r="Z414" s="29">
        <v>262.77810669411298</v>
      </c>
      <c r="AB414" s="29">
        <v>148.929856256915</v>
      </c>
      <c r="AD414" s="29" t="s">
        <v>1198</v>
      </c>
      <c r="AF414" s="29" t="s">
        <v>1198</v>
      </c>
      <c r="AH414" s="29" t="s">
        <v>1198</v>
      </c>
      <c r="AJ414" s="29">
        <v>5.5480003611070003</v>
      </c>
      <c r="AL414" s="29">
        <v>2.6386825090729999</v>
      </c>
      <c r="AN414" s="29">
        <v>118.268557726686</v>
      </c>
      <c r="AP414" s="29">
        <v>2028.7337054058801</v>
      </c>
      <c r="AR414" s="29">
        <v>-41.260336405885006</v>
      </c>
      <c r="AT414" s="29" t="s">
        <v>1198</v>
      </c>
      <c r="AV414" s="29">
        <v>1838.4128663250001</v>
      </c>
    </row>
    <row r="421" spans="2:2">
      <c r="B421" s="27" t="s">
        <v>1269</v>
      </c>
    </row>
    <row r="424" spans="2:2">
      <c r="B424" s="27" t="s">
        <v>1270</v>
      </c>
    </row>
    <row r="436" spans="2:2">
      <c r="B436" s="27" t="s">
        <v>1271</v>
      </c>
    </row>
    <row r="438" spans="2:2">
      <c r="B438" s="27" t="s">
        <v>1272</v>
      </c>
    </row>
    <row r="440" spans="2:2">
      <c r="B440" s="27" t="s">
        <v>1273</v>
      </c>
    </row>
    <row r="442" spans="2:2">
      <c r="B442" s="27" t="s">
        <v>1274</v>
      </c>
    </row>
    <row r="444" spans="2:2">
      <c r="B444" s="27" t="s">
        <v>1275</v>
      </c>
    </row>
    <row r="446" spans="2:2">
      <c r="B446" s="27" t="s">
        <v>1276</v>
      </c>
    </row>
    <row r="448" spans="2:2">
      <c r="B448" s="27" t="s">
        <v>1277</v>
      </c>
    </row>
    <row r="463" spans="2:2">
      <c r="B463" s="27" t="s">
        <v>1278</v>
      </c>
    </row>
    <row r="471" spans="2:2">
      <c r="B471" s="27" t="s">
        <v>1279</v>
      </c>
    </row>
    <row r="473" spans="2:2">
      <c r="B473" s="27" t="s">
        <v>1280</v>
      </c>
    </row>
    <row r="475" spans="2:2">
      <c r="B475" s="27" t="s">
        <v>1281</v>
      </c>
    </row>
    <row r="477" spans="2:2">
      <c r="B477" s="27" t="s">
        <v>1282</v>
      </c>
    </row>
    <row r="479" spans="2:2">
      <c r="B479" s="27" t="s">
        <v>1283</v>
      </c>
    </row>
    <row r="481" spans="2:2">
      <c r="B481" s="27" t="s">
        <v>1284</v>
      </c>
    </row>
    <row r="483" spans="2:2">
      <c r="B483" s="27" t="s">
        <v>1285</v>
      </c>
    </row>
    <row r="485" spans="2:2">
      <c r="B485" s="27" t="s">
        <v>1286</v>
      </c>
    </row>
    <row r="487" spans="2:2">
      <c r="B487" s="27" t="s">
        <v>1287</v>
      </c>
    </row>
    <row r="489" spans="2:2">
      <c r="B489" s="27" t="s">
        <v>1288</v>
      </c>
    </row>
    <row r="491" spans="2:2">
      <c r="B491" s="27" t="s">
        <v>1289</v>
      </c>
    </row>
    <row r="493" spans="2:2">
      <c r="B493" s="27" t="s">
        <v>1290</v>
      </c>
    </row>
    <row r="495" spans="2:2">
      <c r="B495" s="27" t="s">
        <v>1291</v>
      </c>
    </row>
    <row r="497" spans="2:2">
      <c r="B497" s="27" t="s">
        <v>1292</v>
      </c>
    </row>
    <row r="499" spans="2:2">
      <c r="B499" s="27" t="s">
        <v>1293</v>
      </c>
    </row>
    <row r="501" spans="2:2">
      <c r="B501" s="27" t="s">
        <v>1294</v>
      </c>
    </row>
    <row r="503" spans="2:2">
      <c r="B503" s="27" t="s">
        <v>1295</v>
      </c>
    </row>
    <row r="505" spans="2:2">
      <c r="B505" s="27" t="s">
        <v>1296</v>
      </c>
    </row>
    <row r="507" spans="2:2">
      <c r="B507" s="27" t="s">
        <v>1297</v>
      </c>
    </row>
    <row r="509" spans="2:2">
      <c r="B509" s="27" t="s">
        <v>1298</v>
      </c>
    </row>
    <row r="511" spans="2:2">
      <c r="B511" s="27" t="s">
        <v>1299</v>
      </c>
    </row>
    <row r="513" spans="2:2">
      <c r="B513" s="27" t="s">
        <v>1300</v>
      </c>
    </row>
    <row r="515" spans="2:2">
      <c r="B515" s="27" t="s">
        <v>1301</v>
      </c>
    </row>
    <row r="517" spans="2:2">
      <c r="B517" s="27" t="s">
        <v>1302</v>
      </c>
    </row>
    <row r="519" spans="2:2">
      <c r="B519" s="27" t="s">
        <v>1303</v>
      </c>
    </row>
    <row r="521" spans="2:2">
      <c r="B521" s="27" t="s">
        <v>1304</v>
      </c>
    </row>
    <row r="523" spans="2:2">
      <c r="B523" s="27" t="s">
        <v>1305</v>
      </c>
    </row>
    <row r="525" spans="2:2">
      <c r="B525" s="50" t="s">
        <v>1306</v>
      </c>
    </row>
  </sheetData>
  <autoFilter ref="A11:AZ414"/>
  <mergeCells count="9">
    <mergeCell ref="AR4:AR5"/>
    <mergeCell ref="AT4:AT5"/>
    <mergeCell ref="AV4:AV5"/>
    <mergeCell ref="D4:D5"/>
    <mergeCell ref="F4:F5"/>
    <mergeCell ref="H4:T4"/>
    <mergeCell ref="V4:V5"/>
    <mergeCell ref="X4:AN4"/>
    <mergeCell ref="AP4:AP5"/>
  </mergeCells>
  <pageMargins left="0.94488188976377963" right="0.94488188976377963" top="0.98425196850393704" bottom="0.78740157480314965" header="0.51181102362204722" footer="0.51181102362204722"/>
  <pageSetup paperSize="9" scale="80" fitToHeight="0" pageOrder="overThenDown" orientation="landscape" r:id="rId1"/>
  <headerFooter alignWithMargins="0"/>
  <rowBreaks count="16" manualBreakCount="16">
    <brk id="36" max="16383" man="1"/>
    <brk id="73" max="16383" man="1"/>
    <brk id="84" max="16383" man="1"/>
    <brk id="121" max="16383" man="1"/>
    <brk id="139" max="16383" man="1"/>
    <brk id="177" max="16383" man="1"/>
    <brk id="210" max="16383" man="1"/>
    <brk id="245" max="16383" man="1"/>
    <brk id="276" max="16383" man="1"/>
    <brk id="315" max="16383" man="1"/>
    <brk id="348" max="16383" man="1"/>
    <brk id="385" max="16383" man="1"/>
    <brk id="421" max="16383" man="1"/>
    <brk id="454" max="16383" man="1"/>
    <brk id="492" max="16383" man="1"/>
    <brk id="500" max="16383" man="1"/>
  </rowBreaks>
  <colBreaks count="2" manualBreakCount="2">
    <brk id="21" max="592" man="1"/>
    <brk id="41" max="592" man="1"/>
  </colBreaks>
  <extLst>
    <ext xmlns:x14="http://schemas.microsoft.com/office/spreadsheetml/2009/9/main" uri="{CCE6A557-97BC-4b89-ADB6-D9C93CAAB3DF}">
      <x14:dataValidations xmlns:xm="http://schemas.microsoft.com/office/excel/2006/main" count="1">
        <x14:dataValidation type="custom" allowBlank="1" showInputMessage="1" showErrorMessage="1">
          <x14:formula1>
            <xm:f>[10]Calculator!#REF!="UNLOCK"</xm:f>
          </x14:formula1>
          <xm:sqref>AZ5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532"/>
  <sheetViews>
    <sheetView topLeftCell="A493" workbookViewId="0">
      <selection activeCell="C520" sqref="C520"/>
    </sheetView>
  </sheetViews>
  <sheetFormatPr defaultRowHeight="15"/>
  <cols>
    <col min="1" max="1" width="8.33203125" style="250" customWidth="1"/>
    <col min="2" max="2" width="12.77734375" style="250" customWidth="1"/>
    <col min="3" max="5" width="6.44140625" style="250" customWidth="1"/>
    <col min="6" max="8" width="12.77734375" style="250" customWidth="1"/>
    <col min="9" max="9" width="13.44140625" style="250" customWidth="1"/>
    <col min="10" max="10" width="12.5546875" style="250" customWidth="1"/>
    <col min="11" max="15" width="9.6640625" style="250" customWidth="1"/>
    <col min="16" max="17" width="12.77734375" style="250" customWidth="1"/>
    <col min="18" max="18" width="9.6640625" style="250" customWidth="1"/>
    <col min="19" max="19" width="8.77734375" style="250" customWidth="1"/>
    <col min="20" max="20" width="8.88671875" style="250"/>
    <col min="21" max="21" width="8.88671875" style="249"/>
  </cols>
  <sheetData>
    <row r="1" spans="1:20" ht="15.75">
      <c r="A1" s="253" t="s">
        <v>1963</v>
      </c>
      <c r="B1" s="254" t="s">
        <v>1964</v>
      </c>
      <c r="C1" s="247"/>
      <c r="D1" s="247"/>
      <c r="E1" s="247"/>
      <c r="F1" s="247"/>
      <c r="G1" s="247"/>
      <c r="H1" s="247"/>
      <c r="I1" s="247"/>
      <c r="J1" s="247"/>
      <c r="K1" s="247"/>
      <c r="L1" s="247"/>
      <c r="M1" s="248"/>
      <c r="N1" s="248"/>
      <c r="O1" s="248"/>
      <c r="P1" s="248"/>
      <c r="Q1" s="248"/>
      <c r="R1" s="248"/>
      <c r="S1" s="248"/>
      <c r="T1" s="248"/>
    </row>
    <row r="2" spans="1:20" ht="18.75">
      <c r="A2" s="248"/>
      <c r="B2" s="251"/>
      <c r="C2" s="251"/>
      <c r="D2" s="251"/>
      <c r="E2" s="251"/>
      <c r="F2" s="251"/>
      <c r="G2" s="251"/>
      <c r="H2" s="251"/>
      <c r="I2" s="251"/>
      <c r="J2" s="251"/>
      <c r="K2" s="251"/>
      <c r="L2" s="251"/>
      <c r="M2" s="251"/>
      <c r="N2" s="251"/>
      <c r="O2" s="251"/>
      <c r="P2" s="251"/>
      <c r="Q2" s="251"/>
      <c r="R2" s="251"/>
      <c r="S2" s="251"/>
      <c r="T2" s="251"/>
    </row>
    <row r="3" spans="1:20" ht="15.75">
      <c r="A3" s="248"/>
      <c r="B3" t="s">
        <v>1427</v>
      </c>
      <c r="C3" t="s">
        <v>1428</v>
      </c>
      <c r="D3"/>
      <c r="E3"/>
      <c r="F3"/>
      <c r="G3"/>
      <c r="H3"/>
      <c r="I3"/>
      <c r="J3"/>
      <c r="K3"/>
      <c r="L3"/>
      <c r="M3"/>
      <c r="N3"/>
      <c r="O3"/>
      <c r="P3"/>
      <c r="Q3"/>
      <c r="R3"/>
      <c r="S3"/>
      <c r="T3"/>
    </row>
    <row r="4" spans="1:20" ht="15.75">
      <c r="A4" s="248"/>
      <c r="B4" t="s">
        <v>1429</v>
      </c>
      <c r="C4" t="s">
        <v>1430</v>
      </c>
      <c r="D4"/>
      <c r="E4"/>
      <c r="F4"/>
      <c r="G4"/>
      <c r="H4"/>
      <c r="I4"/>
      <c r="J4"/>
      <c r="K4"/>
      <c r="L4"/>
      <c r="M4"/>
      <c r="N4"/>
      <c r="O4"/>
      <c r="P4"/>
      <c r="Q4"/>
      <c r="R4"/>
      <c r="S4"/>
      <c r="T4"/>
    </row>
    <row r="5" spans="1:20" ht="15.75">
      <c r="A5" s="248"/>
      <c r="B5" t="s">
        <v>1431</v>
      </c>
      <c r="C5" t="s">
        <v>1432</v>
      </c>
      <c r="D5"/>
      <c r="E5"/>
      <c r="F5"/>
      <c r="G5"/>
      <c r="H5"/>
      <c r="I5"/>
      <c r="J5"/>
      <c r="K5"/>
      <c r="L5"/>
      <c r="M5"/>
      <c r="N5"/>
      <c r="O5"/>
      <c r="P5"/>
      <c r="Q5"/>
      <c r="R5"/>
      <c r="S5"/>
      <c r="T5"/>
    </row>
    <row r="6" spans="1:20" ht="15.75">
      <c r="A6" s="248"/>
      <c r="B6" t="s">
        <v>1433</v>
      </c>
      <c r="C6" t="s">
        <v>41</v>
      </c>
      <c r="D6"/>
      <c r="E6"/>
      <c r="F6"/>
      <c r="G6"/>
      <c r="H6"/>
      <c r="I6"/>
      <c r="J6"/>
      <c r="K6"/>
      <c r="L6"/>
      <c r="M6"/>
      <c r="N6"/>
      <c r="O6"/>
      <c r="P6"/>
      <c r="Q6"/>
      <c r="R6"/>
      <c r="S6"/>
      <c r="T6"/>
    </row>
    <row r="7" spans="1:20" ht="15.75">
      <c r="A7" s="248"/>
      <c r="B7" t="s">
        <v>1434</v>
      </c>
      <c r="C7" t="s">
        <v>1435</v>
      </c>
      <c r="D7"/>
      <c r="E7"/>
      <c r="F7"/>
      <c r="G7"/>
      <c r="H7"/>
      <c r="I7"/>
      <c r="J7"/>
      <c r="K7"/>
      <c r="L7"/>
      <c r="M7"/>
      <c r="N7"/>
      <c r="O7"/>
      <c r="P7"/>
      <c r="Q7"/>
      <c r="R7"/>
      <c r="S7"/>
      <c r="T7"/>
    </row>
    <row r="8" spans="1:20" ht="15.75">
      <c r="A8" s="248"/>
      <c r="B8" t="s">
        <v>1436</v>
      </c>
      <c r="C8" t="s">
        <v>1437</v>
      </c>
      <c r="D8"/>
      <c r="E8"/>
      <c r="F8"/>
      <c r="G8"/>
      <c r="H8"/>
      <c r="I8"/>
      <c r="J8"/>
      <c r="K8"/>
      <c r="L8"/>
      <c r="M8"/>
      <c r="N8"/>
      <c r="O8"/>
      <c r="P8"/>
      <c r="Q8"/>
      <c r="R8"/>
      <c r="S8"/>
      <c r="T8"/>
    </row>
    <row r="9" spans="1:20" ht="15.75">
      <c r="A9" s="248"/>
      <c r="B9" t="s">
        <v>1438</v>
      </c>
      <c r="C9" t="s">
        <v>1439</v>
      </c>
      <c r="D9"/>
      <c r="E9"/>
      <c r="F9"/>
      <c r="G9"/>
      <c r="H9"/>
      <c r="I9"/>
      <c r="J9"/>
      <c r="K9"/>
      <c r="L9"/>
      <c r="M9"/>
      <c r="N9"/>
      <c r="O9"/>
      <c r="P9"/>
      <c r="Q9"/>
      <c r="R9"/>
      <c r="S9"/>
      <c r="T9"/>
    </row>
    <row r="10" spans="1:20" ht="15.75">
      <c r="A10" s="248"/>
      <c r="B10" t="s">
        <v>1440</v>
      </c>
      <c r="C10"/>
      <c r="D10"/>
      <c r="E10"/>
      <c r="F10"/>
      <c r="G10"/>
      <c r="H10"/>
      <c r="I10"/>
      <c r="J10"/>
      <c r="K10"/>
      <c r="L10"/>
      <c r="M10"/>
      <c r="N10"/>
      <c r="O10"/>
      <c r="P10"/>
      <c r="Q10"/>
      <c r="R10"/>
      <c r="S10"/>
      <c r="T10"/>
    </row>
    <row r="11" spans="1:20" ht="15.75">
      <c r="A11" s="248"/>
      <c r="B11" t="s">
        <v>1441</v>
      </c>
      <c r="C11" s="252">
        <v>101.9</v>
      </c>
      <c r="D11"/>
      <c r="E11"/>
      <c r="F11"/>
      <c r="G11"/>
      <c r="H11"/>
      <c r="I11"/>
      <c r="J11"/>
      <c r="K11"/>
      <c r="L11"/>
      <c r="M11"/>
      <c r="N11"/>
      <c r="O11"/>
      <c r="P11"/>
      <c r="Q11"/>
      <c r="R11"/>
      <c r="S11"/>
      <c r="T11"/>
    </row>
    <row r="12" spans="1:20" ht="15.75">
      <c r="A12" s="248"/>
      <c r="B12" t="s">
        <v>1442</v>
      </c>
      <c r="C12" s="252">
        <v>106.9</v>
      </c>
      <c r="D12"/>
      <c r="E12"/>
      <c r="F12"/>
      <c r="G12"/>
      <c r="H12"/>
      <c r="I12"/>
      <c r="J12"/>
      <c r="K12"/>
      <c r="L12"/>
      <c r="M12"/>
      <c r="N12"/>
      <c r="O12"/>
      <c r="P12"/>
      <c r="Q12"/>
      <c r="R12"/>
      <c r="S12"/>
      <c r="T12"/>
    </row>
    <row r="13" spans="1:20" ht="15.75">
      <c r="A13" s="248"/>
      <c r="B13" t="s">
        <v>1443</v>
      </c>
      <c r="C13" s="252">
        <v>115.2</v>
      </c>
      <c r="D13"/>
      <c r="E13"/>
      <c r="F13"/>
      <c r="G13"/>
      <c r="H13"/>
      <c r="I13"/>
      <c r="J13"/>
      <c r="K13"/>
      <c r="L13"/>
      <c r="M13"/>
      <c r="N13"/>
      <c r="O13"/>
      <c r="P13"/>
      <c r="Q13"/>
      <c r="R13"/>
      <c r="S13"/>
      <c r="T13"/>
    </row>
    <row r="14" spans="1:20" ht="15.75">
      <c r="A14" s="248"/>
      <c r="B14" t="s">
        <v>1444</v>
      </c>
      <c r="C14" s="252">
        <v>126.1</v>
      </c>
      <c r="D14"/>
      <c r="E14"/>
      <c r="F14"/>
      <c r="G14"/>
      <c r="H14"/>
      <c r="I14"/>
      <c r="J14"/>
      <c r="K14"/>
      <c r="L14"/>
      <c r="M14"/>
      <c r="N14"/>
      <c r="O14"/>
      <c r="P14"/>
      <c r="Q14"/>
      <c r="R14"/>
      <c r="S14"/>
      <c r="T14"/>
    </row>
    <row r="15" spans="1:20" ht="15.75">
      <c r="A15" s="248"/>
      <c r="B15" t="s">
        <v>1445</v>
      </c>
      <c r="C15" s="252">
        <v>133.5</v>
      </c>
      <c r="D15"/>
      <c r="E15"/>
      <c r="F15"/>
      <c r="G15"/>
      <c r="H15"/>
      <c r="I15"/>
      <c r="J15"/>
      <c r="K15"/>
      <c r="L15"/>
      <c r="M15"/>
      <c r="N15"/>
      <c r="O15"/>
      <c r="P15"/>
      <c r="Q15"/>
      <c r="R15"/>
      <c r="S15"/>
      <c r="T15"/>
    </row>
    <row r="16" spans="1:20" ht="15.75">
      <c r="A16" s="248"/>
      <c r="B16" t="s">
        <v>1446</v>
      </c>
      <c r="C16" s="252">
        <v>138.5</v>
      </c>
      <c r="D16"/>
      <c r="E16"/>
      <c r="F16"/>
      <c r="G16"/>
      <c r="H16"/>
      <c r="I16"/>
      <c r="J16"/>
      <c r="K16"/>
      <c r="L16"/>
      <c r="M16"/>
      <c r="N16"/>
      <c r="O16"/>
      <c r="P16"/>
      <c r="Q16"/>
      <c r="R16"/>
      <c r="S16"/>
      <c r="T16"/>
    </row>
    <row r="17" spans="1:20" ht="15.75">
      <c r="A17" s="248"/>
      <c r="B17" t="s">
        <v>1447</v>
      </c>
      <c r="C17" s="252">
        <v>140.69999999999999</v>
      </c>
      <c r="D17"/>
      <c r="E17"/>
      <c r="F17"/>
      <c r="G17"/>
      <c r="H17"/>
      <c r="I17"/>
      <c r="J17"/>
      <c r="K17"/>
      <c r="L17"/>
      <c r="M17"/>
      <c r="N17"/>
      <c r="O17"/>
      <c r="P17"/>
      <c r="Q17"/>
      <c r="R17"/>
      <c r="S17"/>
      <c r="T17"/>
    </row>
    <row r="18" spans="1:20" ht="15.75">
      <c r="A18" s="248"/>
      <c r="B18" t="s">
        <v>1448</v>
      </c>
      <c r="C18" s="252">
        <v>144.1</v>
      </c>
      <c r="D18"/>
      <c r="E18"/>
      <c r="F18"/>
      <c r="G18"/>
      <c r="H18"/>
      <c r="I18"/>
      <c r="J18"/>
      <c r="K18"/>
      <c r="L18"/>
      <c r="M18"/>
      <c r="N18"/>
      <c r="O18"/>
      <c r="P18"/>
      <c r="Q18"/>
      <c r="R18"/>
      <c r="S18"/>
      <c r="T18"/>
    </row>
    <row r="19" spans="1:20" ht="15.75">
      <c r="A19" s="248"/>
      <c r="B19" t="s">
        <v>1449</v>
      </c>
      <c r="C19" s="252">
        <v>149.1</v>
      </c>
      <c r="D19"/>
      <c r="E19"/>
      <c r="F19"/>
      <c r="G19"/>
      <c r="H19"/>
      <c r="I19"/>
      <c r="J19"/>
      <c r="K19"/>
      <c r="L19"/>
      <c r="M19"/>
      <c r="N19"/>
      <c r="O19"/>
      <c r="P19"/>
      <c r="Q19"/>
      <c r="R19"/>
      <c r="S19"/>
      <c r="T19"/>
    </row>
    <row r="20" spans="1:20" ht="15.75">
      <c r="A20" s="248"/>
      <c r="B20" t="s">
        <v>1450</v>
      </c>
      <c r="C20" s="252">
        <v>152.69999999999999</v>
      </c>
      <c r="D20"/>
      <c r="E20"/>
      <c r="F20"/>
      <c r="G20"/>
      <c r="H20"/>
      <c r="I20"/>
      <c r="J20"/>
      <c r="K20"/>
      <c r="L20"/>
      <c r="M20"/>
      <c r="N20"/>
      <c r="O20"/>
      <c r="P20"/>
      <c r="Q20"/>
      <c r="R20"/>
      <c r="S20"/>
      <c r="T20"/>
    </row>
    <row r="21" spans="1:20" ht="15.75">
      <c r="A21" s="248"/>
      <c r="B21" t="s">
        <v>1451</v>
      </c>
      <c r="C21" s="252">
        <v>157.5</v>
      </c>
      <c r="D21"/>
      <c r="E21"/>
      <c r="F21"/>
      <c r="G21"/>
      <c r="H21"/>
      <c r="I21"/>
      <c r="J21"/>
      <c r="K21"/>
      <c r="L21"/>
      <c r="M21"/>
      <c r="N21"/>
      <c r="O21"/>
      <c r="P21"/>
      <c r="Q21"/>
      <c r="R21"/>
      <c r="S21"/>
      <c r="T21"/>
    </row>
    <row r="22" spans="1:20" ht="15.75">
      <c r="A22" s="248"/>
      <c r="B22" t="s">
        <v>1452</v>
      </c>
      <c r="C22" s="252">
        <v>162.9</v>
      </c>
      <c r="D22"/>
      <c r="E22"/>
      <c r="F22"/>
      <c r="G22"/>
      <c r="H22"/>
      <c r="I22"/>
      <c r="J22"/>
      <c r="K22"/>
      <c r="L22"/>
      <c r="M22"/>
      <c r="N22"/>
      <c r="O22"/>
      <c r="P22"/>
      <c r="Q22"/>
      <c r="R22"/>
      <c r="S22"/>
      <c r="T22"/>
    </row>
    <row r="23" spans="1:20" ht="15.75">
      <c r="A23" s="248"/>
      <c r="B23" t="s">
        <v>1453</v>
      </c>
      <c r="C23" s="252">
        <v>165.4</v>
      </c>
      <c r="D23"/>
      <c r="E23"/>
      <c r="F23"/>
      <c r="G23"/>
      <c r="H23"/>
      <c r="I23"/>
      <c r="J23"/>
      <c r="K23"/>
      <c r="L23"/>
      <c r="M23"/>
      <c r="N23"/>
      <c r="O23"/>
      <c r="P23"/>
      <c r="Q23"/>
      <c r="R23"/>
      <c r="S23"/>
      <c r="T23"/>
    </row>
    <row r="24" spans="1:20" ht="15.75">
      <c r="A24" s="248"/>
      <c r="B24" t="s">
        <v>1454</v>
      </c>
      <c r="C24" s="252">
        <v>170.3</v>
      </c>
      <c r="D24"/>
      <c r="E24"/>
      <c r="F24"/>
      <c r="G24"/>
      <c r="H24"/>
      <c r="I24"/>
      <c r="J24"/>
      <c r="K24"/>
      <c r="L24"/>
      <c r="M24"/>
      <c r="N24"/>
      <c r="O24"/>
      <c r="P24"/>
      <c r="Q24"/>
      <c r="R24"/>
      <c r="S24"/>
      <c r="T24"/>
    </row>
    <row r="25" spans="1:20" ht="15.75">
      <c r="A25" s="248"/>
      <c r="B25" t="s">
        <v>1455</v>
      </c>
      <c r="C25" s="252">
        <v>173.3</v>
      </c>
      <c r="D25"/>
      <c r="E25"/>
      <c r="F25"/>
      <c r="G25"/>
      <c r="H25"/>
      <c r="I25"/>
      <c r="J25"/>
      <c r="K25"/>
      <c r="L25"/>
      <c r="M25"/>
      <c r="N25"/>
      <c r="O25"/>
      <c r="P25"/>
      <c r="Q25"/>
      <c r="R25"/>
      <c r="S25"/>
      <c r="T25"/>
    </row>
    <row r="26" spans="1:20" ht="15.75">
      <c r="A26" s="248"/>
      <c r="B26" t="s">
        <v>1456</v>
      </c>
      <c r="C26" s="252">
        <v>176.2</v>
      </c>
      <c r="D26"/>
      <c r="E26"/>
      <c r="F26"/>
      <c r="G26"/>
      <c r="H26"/>
      <c r="I26"/>
      <c r="J26"/>
      <c r="K26"/>
      <c r="L26"/>
      <c r="M26"/>
      <c r="N26"/>
      <c r="O26"/>
      <c r="P26"/>
      <c r="Q26"/>
      <c r="R26"/>
      <c r="S26"/>
      <c r="T26"/>
    </row>
    <row r="27" spans="1:20" ht="15.75">
      <c r="A27" s="248"/>
      <c r="B27" t="s">
        <v>1457</v>
      </c>
      <c r="C27" s="252">
        <v>181.3</v>
      </c>
      <c r="D27"/>
      <c r="E27"/>
      <c r="F27"/>
      <c r="G27"/>
      <c r="H27"/>
      <c r="I27"/>
      <c r="J27"/>
      <c r="K27"/>
      <c r="L27"/>
      <c r="M27"/>
      <c r="N27"/>
      <c r="O27"/>
      <c r="P27"/>
      <c r="Q27"/>
      <c r="R27"/>
      <c r="S27"/>
      <c r="T27"/>
    </row>
    <row r="28" spans="1:20" ht="15.75">
      <c r="A28" s="248"/>
      <c r="B28" t="s">
        <v>1458</v>
      </c>
      <c r="C28" s="252">
        <v>186.7</v>
      </c>
      <c r="D28"/>
      <c r="E28"/>
      <c r="F28"/>
      <c r="G28"/>
      <c r="H28"/>
      <c r="I28"/>
      <c r="J28"/>
      <c r="K28"/>
      <c r="L28"/>
      <c r="M28"/>
      <c r="N28"/>
      <c r="O28"/>
      <c r="P28"/>
      <c r="Q28"/>
      <c r="R28"/>
      <c r="S28"/>
      <c r="T28"/>
    </row>
    <row r="29" spans="1:20" ht="15.75">
      <c r="A29" s="248"/>
      <c r="B29" t="s">
        <v>1459</v>
      </c>
      <c r="C29" s="252">
        <v>192</v>
      </c>
      <c r="D29"/>
      <c r="E29"/>
      <c r="F29"/>
      <c r="G29"/>
      <c r="H29"/>
      <c r="I29"/>
      <c r="J29"/>
      <c r="K29"/>
      <c r="L29"/>
      <c r="M29"/>
      <c r="N29"/>
      <c r="O29"/>
      <c r="P29"/>
      <c r="Q29"/>
      <c r="R29"/>
      <c r="S29"/>
      <c r="T29"/>
    </row>
    <row r="30" spans="1:20" ht="15.75">
      <c r="A30" s="248"/>
      <c r="B30" t="s">
        <v>1460</v>
      </c>
      <c r="C30" s="252">
        <v>198.1</v>
      </c>
      <c r="D30"/>
      <c r="E30"/>
      <c r="F30"/>
      <c r="G30"/>
      <c r="H30"/>
      <c r="I30"/>
      <c r="J30"/>
      <c r="K30"/>
      <c r="L30"/>
      <c r="M30"/>
      <c r="N30"/>
      <c r="O30"/>
      <c r="P30"/>
      <c r="Q30"/>
      <c r="R30"/>
      <c r="S30"/>
      <c r="T30"/>
    </row>
    <row r="31" spans="1:20" ht="15.75">
      <c r="A31" s="248"/>
      <c r="B31" t="s">
        <v>1461</v>
      </c>
      <c r="C31" s="252">
        <v>206.6</v>
      </c>
      <c r="D31"/>
      <c r="E31"/>
      <c r="F31"/>
      <c r="G31"/>
      <c r="H31"/>
      <c r="I31"/>
      <c r="J31"/>
      <c r="K31"/>
      <c r="L31"/>
      <c r="M31"/>
      <c r="N31"/>
      <c r="O31"/>
      <c r="P31"/>
      <c r="Q31"/>
      <c r="R31"/>
      <c r="S31"/>
      <c r="T31"/>
    </row>
    <row r="32" spans="1:20" ht="15.75">
      <c r="A32" s="248"/>
      <c r="B32" t="s">
        <v>1462</v>
      </c>
      <c r="C32" s="252">
        <v>214.8</v>
      </c>
      <c r="D32"/>
      <c r="E32"/>
      <c r="F32"/>
      <c r="G32"/>
      <c r="H32"/>
      <c r="I32"/>
      <c r="J32"/>
      <c r="K32"/>
      <c r="L32"/>
      <c r="M32"/>
      <c r="N32"/>
      <c r="O32"/>
      <c r="P32"/>
      <c r="Q32"/>
      <c r="R32"/>
      <c r="S32"/>
      <c r="T32"/>
    </row>
    <row r="33" spans="1:20" ht="15.75">
      <c r="A33" s="248"/>
      <c r="B33" t="s">
        <v>1463</v>
      </c>
      <c r="C33" s="252">
        <v>213.7</v>
      </c>
      <c r="D33"/>
      <c r="E33"/>
      <c r="F33"/>
      <c r="G33"/>
      <c r="H33"/>
      <c r="I33"/>
      <c r="J33"/>
      <c r="K33"/>
      <c r="L33"/>
      <c r="M33"/>
      <c r="N33"/>
      <c r="O33"/>
      <c r="P33"/>
      <c r="Q33"/>
      <c r="R33"/>
      <c r="S33"/>
      <c r="T33"/>
    </row>
    <row r="34" spans="1:20" ht="15.75">
      <c r="A34" s="248"/>
      <c r="B34" t="s">
        <v>1464</v>
      </c>
      <c r="C34" s="252">
        <v>223.6</v>
      </c>
      <c r="D34"/>
      <c r="E34"/>
      <c r="F34"/>
      <c r="G34"/>
      <c r="H34"/>
      <c r="I34"/>
      <c r="J34"/>
      <c r="K34"/>
      <c r="L34"/>
      <c r="M34"/>
      <c r="N34"/>
      <c r="O34"/>
      <c r="P34"/>
      <c r="Q34"/>
      <c r="R34"/>
      <c r="S34"/>
      <c r="T34"/>
    </row>
    <row r="35" spans="1:20" ht="15.75">
      <c r="A35" s="248"/>
      <c r="B35" t="s">
        <v>1465</v>
      </c>
      <c r="C35" s="252">
        <v>235.2</v>
      </c>
      <c r="D35"/>
      <c r="E35"/>
      <c r="F35"/>
      <c r="G35"/>
      <c r="H35"/>
      <c r="I35"/>
      <c r="J35"/>
      <c r="K35"/>
      <c r="L35"/>
      <c r="M35"/>
      <c r="N35"/>
      <c r="O35"/>
      <c r="P35"/>
      <c r="Q35"/>
      <c r="R35"/>
      <c r="S35"/>
      <c r="T35"/>
    </row>
    <row r="36" spans="1:20" ht="15.75">
      <c r="A36" s="248"/>
      <c r="B36" t="s">
        <v>1466</v>
      </c>
      <c r="C36" s="252">
        <v>242.7</v>
      </c>
      <c r="D36"/>
      <c r="E36"/>
      <c r="F36"/>
      <c r="G36"/>
      <c r="H36"/>
      <c r="I36"/>
      <c r="J36"/>
      <c r="K36"/>
      <c r="L36"/>
      <c r="M36"/>
      <c r="N36"/>
      <c r="O36"/>
      <c r="P36"/>
      <c r="Q36"/>
      <c r="R36"/>
      <c r="S36"/>
      <c r="T36"/>
    </row>
    <row r="37" spans="1:20" ht="15.75">
      <c r="A37" s="248"/>
      <c r="B37" t="s">
        <v>1467</v>
      </c>
      <c r="C37" s="252">
        <v>250.1</v>
      </c>
      <c r="D37"/>
      <c r="E37"/>
      <c r="F37"/>
      <c r="G37"/>
      <c r="H37"/>
      <c r="I37"/>
      <c r="J37"/>
      <c r="K37"/>
      <c r="L37"/>
      <c r="M37"/>
      <c r="N37"/>
      <c r="O37"/>
      <c r="P37"/>
      <c r="Q37"/>
      <c r="R37"/>
      <c r="S37"/>
      <c r="T37"/>
    </row>
    <row r="38" spans="1:20" ht="15.75">
      <c r="A38" s="248"/>
      <c r="B38" t="s">
        <v>1468</v>
      </c>
      <c r="C38" s="252">
        <v>256</v>
      </c>
      <c r="D38"/>
      <c r="E38"/>
      <c r="F38"/>
      <c r="G38"/>
      <c r="H38"/>
      <c r="I38"/>
      <c r="J38"/>
      <c r="K38"/>
      <c r="L38"/>
      <c r="M38"/>
      <c r="N38"/>
      <c r="O38"/>
      <c r="P38"/>
      <c r="Q38"/>
      <c r="R38"/>
      <c r="S38"/>
      <c r="T38"/>
    </row>
    <row r="39" spans="1:20" ht="15.75">
      <c r="A39" s="248"/>
      <c r="B39" t="s">
        <v>1469</v>
      </c>
      <c r="C39" s="252">
        <v>258.5</v>
      </c>
      <c r="D39"/>
      <c r="E39"/>
      <c r="F39"/>
      <c r="G39"/>
      <c r="H39"/>
      <c r="I39"/>
      <c r="J39"/>
      <c r="K39"/>
      <c r="L39"/>
      <c r="M39"/>
      <c r="N39"/>
      <c r="O39"/>
      <c r="P39"/>
      <c r="Q39"/>
      <c r="R39"/>
      <c r="S39"/>
      <c r="T39"/>
    </row>
    <row r="40" spans="1:20" ht="15.75">
      <c r="A40" s="248"/>
      <c r="B40" t="s">
        <v>1470</v>
      </c>
      <c r="C40" s="252">
        <v>263.10000000000002</v>
      </c>
      <c r="D40"/>
      <c r="E40"/>
      <c r="F40"/>
      <c r="G40"/>
      <c r="H40"/>
      <c r="I40"/>
      <c r="J40"/>
      <c r="K40"/>
      <c r="L40"/>
      <c r="M40"/>
      <c r="N40"/>
      <c r="O40"/>
      <c r="P40"/>
      <c r="Q40"/>
      <c r="R40"/>
      <c r="S40"/>
      <c r="T40"/>
    </row>
    <row r="41" spans="1:20" ht="15.75">
      <c r="A41" s="248"/>
      <c r="B41" t="s">
        <v>1471</v>
      </c>
      <c r="C41" s="252">
        <v>100.3</v>
      </c>
      <c r="D41"/>
      <c r="E41"/>
      <c r="F41"/>
      <c r="G41"/>
      <c r="H41"/>
      <c r="I41"/>
      <c r="J41"/>
      <c r="K41"/>
      <c r="L41"/>
      <c r="M41"/>
      <c r="N41"/>
      <c r="O41"/>
      <c r="P41"/>
      <c r="Q41"/>
      <c r="R41"/>
      <c r="S41"/>
      <c r="T41"/>
    </row>
    <row r="42" spans="1:20" ht="15.75">
      <c r="A42" s="248"/>
      <c r="B42" t="s">
        <v>1472</v>
      </c>
      <c r="C42" s="252">
        <v>101.9</v>
      </c>
      <c r="D42"/>
      <c r="E42"/>
      <c r="F42"/>
      <c r="G42"/>
      <c r="H42"/>
      <c r="I42"/>
      <c r="J42"/>
      <c r="K42"/>
      <c r="L42"/>
      <c r="M42"/>
      <c r="N42"/>
      <c r="O42"/>
      <c r="P42"/>
      <c r="Q42"/>
      <c r="R42"/>
      <c r="S42"/>
      <c r="T42"/>
    </row>
    <row r="43" spans="1:20" ht="15.75">
      <c r="A43" s="248"/>
      <c r="B43" t="s">
        <v>1473</v>
      </c>
      <c r="C43" s="252">
        <v>102.1</v>
      </c>
      <c r="D43"/>
      <c r="E43"/>
      <c r="F43"/>
      <c r="G43"/>
      <c r="H43"/>
      <c r="I43"/>
      <c r="J43"/>
      <c r="K43"/>
      <c r="L43"/>
      <c r="M43"/>
      <c r="N43"/>
      <c r="O43"/>
      <c r="P43"/>
      <c r="Q43"/>
      <c r="R43"/>
      <c r="S43"/>
      <c r="T43"/>
    </row>
    <row r="44" spans="1:20" ht="15.75">
      <c r="A44" s="248"/>
      <c r="B44" t="s">
        <v>1474</v>
      </c>
      <c r="C44" s="252">
        <v>103.2</v>
      </c>
      <c r="D44"/>
      <c r="E44"/>
      <c r="F44"/>
      <c r="G44"/>
      <c r="H44"/>
      <c r="I44"/>
      <c r="J44"/>
      <c r="K44"/>
      <c r="L44"/>
      <c r="M44"/>
      <c r="N44"/>
      <c r="O44"/>
      <c r="P44"/>
      <c r="Q44"/>
      <c r="R44"/>
      <c r="S44"/>
      <c r="T44"/>
    </row>
    <row r="45" spans="1:20" ht="15.75">
      <c r="A45" s="248"/>
      <c r="B45" t="s">
        <v>1475</v>
      </c>
      <c r="C45" s="252">
        <v>103.7</v>
      </c>
      <c r="D45"/>
      <c r="E45"/>
      <c r="F45"/>
      <c r="G45"/>
      <c r="H45"/>
      <c r="I45"/>
      <c r="J45"/>
      <c r="K45"/>
      <c r="L45"/>
      <c r="M45"/>
      <c r="N45"/>
      <c r="O45"/>
      <c r="P45"/>
      <c r="Q45"/>
      <c r="R45"/>
      <c r="S45"/>
      <c r="T45"/>
    </row>
    <row r="46" spans="1:20" ht="15.75">
      <c r="A46" s="248"/>
      <c r="B46" t="s">
        <v>1476</v>
      </c>
      <c r="C46" s="252">
        <v>106.2</v>
      </c>
      <c r="D46"/>
      <c r="E46"/>
      <c r="F46"/>
      <c r="G46"/>
      <c r="H46"/>
      <c r="I46"/>
      <c r="J46"/>
      <c r="K46"/>
      <c r="L46"/>
      <c r="M46"/>
      <c r="N46"/>
      <c r="O46"/>
      <c r="P46"/>
      <c r="Q46"/>
      <c r="R46"/>
      <c r="S46"/>
      <c r="T46"/>
    </row>
    <row r="47" spans="1:20" ht="15.75">
      <c r="A47" s="248"/>
      <c r="B47" t="s">
        <v>1477</v>
      </c>
      <c r="C47" s="252">
        <v>107.7</v>
      </c>
      <c r="D47"/>
      <c r="E47"/>
      <c r="F47"/>
      <c r="G47"/>
      <c r="H47"/>
      <c r="I47"/>
      <c r="J47"/>
      <c r="K47"/>
      <c r="L47"/>
      <c r="M47"/>
      <c r="N47"/>
      <c r="O47"/>
      <c r="P47"/>
      <c r="Q47"/>
      <c r="R47"/>
      <c r="S47"/>
      <c r="T47"/>
    </row>
    <row r="48" spans="1:20" ht="15.75">
      <c r="A48" s="248"/>
      <c r="B48" t="s">
        <v>1478</v>
      </c>
      <c r="C48" s="252">
        <v>109.9</v>
      </c>
      <c r="D48"/>
      <c r="E48"/>
      <c r="F48"/>
      <c r="G48"/>
      <c r="H48"/>
      <c r="I48"/>
      <c r="J48"/>
      <c r="K48"/>
      <c r="L48"/>
      <c r="M48"/>
      <c r="N48"/>
      <c r="O48"/>
      <c r="P48"/>
      <c r="Q48"/>
      <c r="R48"/>
      <c r="S48"/>
      <c r="T48"/>
    </row>
    <row r="49" spans="1:20" ht="15.75">
      <c r="A49" s="248"/>
      <c r="B49" t="s">
        <v>1479</v>
      </c>
      <c r="C49" s="252">
        <v>111.7</v>
      </c>
      <c r="D49"/>
      <c r="E49"/>
      <c r="F49"/>
      <c r="G49"/>
      <c r="H49"/>
      <c r="I49"/>
      <c r="J49"/>
      <c r="K49"/>
      <c r="L49"/>
      <c r="M49"/>
      <c r="N49"/>
      <c r="O49"/>
      <c r="P49"/>
      <c r="Q49"/>
      <c r="R49"/>
      <c r="S49"/>
      <c r="T49"/>
    </row>
    <row r="50" spans="1:20" ht="15.75">
      <c r="A50" s="248"/>
      <c r="B50" t="s">
        <v>1480</v>
      </c>
      <c r="C50" s="252">
        <v>114.9</v>
      </c>
      <c r="D50"/>
      <c r="E50"/>
      <c r="F50"/>
      <c r="G50"/>
      <c r="H50"/>
      <c r="I50"/>
      <c r="J50"/>
      <c r="K50"/>
      <c r="L50"/>
      <c r="M50"/>
      <c r="N50"/>
      <c r="O50"/>
      <c r="P50"/>
      <c r="Q50"/>
      <c r="R50"/>
      <c r="S50"/>
      <c r="T50"/>
    </row>
    <row r="51" spans="1:20" ht="15.75">
      <c r="A51" s="248"/>
      <c r="B51" t="s">
        <v>1481</v>
      </c>
      <c r="C51" s="252">
        <v>116</v>
      </c>
      <c r="D51"/>
      <c r="E51"/>
      <c r="F51"/>
      <c r="G51"/>
      <c r="H51"/>
      <c r="I51"/>
      <c r="J51"/>
      <c r="K51"/>
      <c r="L51"/>
      <c r="M51"/>
      <c r="N51"/>
      <c r="O51"/>
      <c r="P51"/>
      <c r="Q51"/>
      <c r="R51"/>
      <c r="S51"/>
      <c r="T51"/>
    </row>
    <row r="52" spans="1:20" ht="15.75">
      <c r="A52" s="248"/>
      <c r="B52" t="s">
        <v>1482</v>
      </c>
      <c r="C52" s="252">
        <v>118.3</v>
      </c>
      <c r="D52"/>
      <c r="E52"/>
      <c r="F52"/>
      <c r="G52"/>
      <c r="H52"/>
      <c r="I52"/>
      <c r="J52"/>
      <c r="K52"/>
      <c r="L52"/>
      <c r="M52"/>
      <c r="N52"/>
      <c r="O52"/>
      <c r="P52"/>
      <c r="Q52"/>
      <c r="R52"/>
      <c r="S52"/>
      <c r="T52"/>
    </row>
    <row r="53" spans="1:20" ht="15.75">
      <c r="A53" s="248"/>
      <c r="B53" t="s">
        <v>1483</v>
      </c>
      <c r="C53" s="252">
        <v>120.4</v>
      </c>
      <c r="D53"/>
      <c r="E53"/>
      <c r="F53"/>
      <c r="G53"/>
      <c r="H53"/>
      <c r="I53"/>
      <c r="J53"/>
      <c r="K53"/>
      <c r="L53"/>
      <c r="M53"/>
      <c r="N53"/>
      <c r="O53"/>
      <c r="P53"/>
      <c r="Q53"/>
      <c r="R53"/>
      <c r="S53"/>
      <c r="T53"/>
    </row>
    <row r="54" spans="1:20" ht="15.75">
      <c r="A54" s="248"/>
      <c r="B54" t="s">
        <v>1484</v>
      </c>
      <c r="C54" s="252">
        <v>126</v>
      </c>
      <c r="D54"/>
      <c r="E54"/>
      <c r="F54"/>
      <c r="G54"/>
      <c r="H54"/>
      <c r="I54"/>
      <c r="J54"/>
      <c r="K54"/>
      <c r="L54"/>
      <c r="M54"/>
      <c r="N54"/>
      <c r="O54"/>
      <c r="P54"/>
      <c r="Q54"/>
      <c r="R54"/>
      <c r="S54"/>
      <c r="T54"/>
    </row>
    <row r="55" spans="1:20" ht="15.75">
      <c r="A55" s="248"/>
      <c r="B55" t="s">
        <v>1485</v>
      </c>
      <c r="C55" s="252">
        <v>128.1</v>
      </c>
      <c r="D55"/>
      <c r="E55"/>
      <c r="F55"/>
      <c r="G55"/>
      <c r="H55"/>
      <c r="I55"/>
      <c r="J55"/>
      <c r="K55"/>
      <c r="L55"/>
      <c r="M55"/>
      <c r="N55"/>
      <c r="O55"/>
      <c r="P55"/>
      <c r="Q55"/>
      <c r="R55"/>
      <c r="S55"/>
      <c r="T55"/>
    </row>
    <row r="56" spans="1:20" ht="15.75">
      <c r="A56" s="248"/>
      <c r="B56" t="s">
        <v>1486</v>
      </c>
      <c r="C56" s="252">
        <v>130.1</v>
      </c>
      <c r="D56"/>
      <c r="E56"/>
      <c r="F56"/>
      <c r="G56"/>
      <c r="H56"/>
      <c r="I56"/>
      <c r="J56"/>
      <c r="K56"/>
      <c r="L56"/>
      <c r="M56"/>
      <c r="N56"/>
      <c r="O56"/>
      <c r="P56"/>
      <c r="Q56"/>
      <c r="R56"/>
      <c r="S56"/>
      <c r="T56"/>
    </row>
    <row r="57" spans="1:20" ht="15.75">
      <c r="A57" s="248"/>
      <c r="B57" t="s">
        <v>1487</v>
      </c>
      <c r="C57" s="252">
        <v>130.80000000000001</v>
      </c>
      <c r="D57"/>
      <c r="E57"/>
      <c r="F57"/>
      <c r="G57"/>
      <c r="H57"/>
      <c r="I57"/>
      <c r="J57"/>
      <c r="K57"/>
      <c r="L57"/>
      <c r="M57"/>
      <c r="N57"/>
      <c r="O57"/>
      <c r="P57"/>
      <c r="Q57"/>
      <c r="R57"/>
      <c r="S57"/>
      <c r="T57"/>
    </row>
    <row r="58" spans="1:20" ht="15.75">
      <c r="A58" s="248"/>
      <c r="B58" t="s">
        <v>1488</v>
      </c>
      <c r="C58" s="252">
        <v>133.6</v>
      </c>
      <c r="D58"/>
      <c r="E58"/>
      <c r="F58"/>
      <c r="G58"/>
      <c r="H58"/>
      <c r="I58"/>
      <c r="J58"/>
      <c r="K58"/>
      <c r="L58"/>
      <c r="M58"/>
      <c r="N58"/>
      <c r="O58"/>
      <c r="P58"/>
      <c r="Q58"/>
      <c r="R58"/>
      <c r="S58"/>
      <c r="T58"/>
    </row>
    <row r="59" spans="1:20" ht="15.75">
      <c r="A59" s="248"/>
      <c r="B59" t="s">
        <v>1489</v>
      </c>
      <c r="C59" s="252">
        <v>134.19999999999999</v>
      </c>
      <c r="D59"/>
      <c r="E59"/>
      <c r="F59"/>
      <c r="G59"/>
      <c r="H59"/>
      <c r="I59"/>
      <c r="J59"/>
      <c r="K59"/>
      <c r="L59"/>
      <c r="M59"/>
      <c r="N59"/>
      <c r="O59"/>
      <c r="P59"/>
      <c r="Q59"/>
      <c r="R59"/>
      <c r="S59"/>
      <c r="T59"/>
    </row>
    <row r="60" spans="1:20" ht="15.75">
      <c r="A60" s="248"/>
      <c r="B60" t="s">
        <v>1490</v>
      </c>
      <c r="C60" s="252">
        <v>135.5</v>
      </c>
      <c r="D60"/>
      <c r="E60"/>
      <c r="F60"/>
      <c r="G60"/>
      <c r="H60"/>
      <c r="I60"/>
      <c r="J60"/>
      <c r="K60"/>
      <c r="L60"/>
      <c r="M60"/>
      <c r="N60"/>
      <c r="O60"/>
      <c r="P60"/>
      <c r="Q60"/>
      <c r="R60"/>
      <c r="S60"/>
      <c r="T60"/>
    </row>
    <row r="61" spans="1:20" ht="15.75">
      <c r="A61" s="248"/>
      <c r="B61" t="s">
        <v>1491</v>
      </c>
      <c r="C61" s="252">
        <v>136.19999999999999</v>
      </c>
      <c r="D61"/>
      <c r="E61"/>
      <c r="F61"/>
      <c r="G61"/>
      <c r="H61"/>
      <c r="I61"/>
      <c r="J61"/>
      <c r="K61"/>
      <c r="L61"/>
      <c r="M61"/>
      <c r="N61"/>
      <c r="O61"/>
      <c r="P61"/>
      <c r="Q61"/>
      <c r="R61"/>
      <c r="S61"/>
      <c r="T61"/>
    </row>
    <row r="62" spans="1:20" ht="15.75">
      <c r="A62" s="248"/>
      <c r="B62" t="s">
        <v>1492</v>
      </c>
      <c r="C62" s="252">
        <v>139.1</v>
      </c>
      <c r="D62"/>
      <c r="E62"/>
      <c r="F62"/>
      <c r="G62"/>
      <c r="H62"/>
      <c r="I62"/>
      <c r="J62"/>
      <c r="K62"/>
      <c r="L62"/>
      <c r="M62"/>
      <c r="N62"/>
      <c r="O62"/>
      <c r="P62"/>
      <c r="Q62"/>
      <c r="R62"/>
      <c r="S62"/>
      <c r="T62"/>
    </row>
    <row r="63" spans="1:20" ht="15.75">
      <c r="A63" s="248"/>
      <c r="B63" t="s">
        <v>1493</v>
      </c>
      <c r="C63" s="252">
        <v>139</v>
      </c>
      <c r="D63"/>
      <c r="E63"/>
      <c r="F63"/>
      <c r="G63"/>
      <c r="H63"/>
      <c r="I63"/>
      <c r="J63"/>
      <c r="K63"/>
      <c r="L63"/>
      <c r="M63"/>
      <c r="N63"/>
      <c r="O63"/>
      <c r="P63"/>
      <c r="Q63"/>
      <c r="R63"/>
      <c r="S63"/>
      <c r="T63"/>
    </row>
    <row r="64" spans="1:20" ht="15.75">
      <c r="A64" s="248"/>
      <c r="B64" t="s">
        <v>1494</v>
      </c>
      <c r="C64" s="252">
        <v>139.6</v>
      </c>
      <c r="D64"/>
      <c r="E64"/>
      <c r="F64"/>
      <c r="G64"/>
      <c r="H64"/>
      <c r="I64"/>
      <c r="J64"/>
      <c r="K64"/>
      <c r="L64"/>
      <c r="M64"/>
      <c r="N64"/>
      <c r="O64"/>
      <c r="P64"/>
      <c r="Q64"/>
      <c r="R64"/>
      <c r="S64"/>
      <c r="T64"/>
    </row>
    <row r="65" spans="1:20" ht="15.75">
      <c r="A65" s="248"/>
      <c r="B65" t="s">
        <v>1495</v>
      </c>
      <c r="C65" s="252">
        <v>138.69999999999999</v>
      </c>
      <c r="D65"/>
      <c r="E65"/>
      <c r="F65"/>
      <c r="G65"/>
      <c r="H65"/>
      <c r="I65"/>
      <c r="J65"/>
      <c r="K65"/>
      <c r="L65"/>
      <c r="M65"/>
      <c r="N65"/>
      <c r="O65"/>
      <c r="P65"/>
      <c r="Q65"/>
      <c r="R65"/>
      <c r="S65"/>
      <c r="T65"/>
    </row>
    <row r="66" spans="1:20" ht="15.75">
      <c r="A66" s="248"/>
      <c r="B66" t="s">
        <v>1496</v>
      </c>
      <c r="C66" s="252">
        <v>140.9</v>
      </c>
      <c r="D66"/>
      <c r="E66"/>
      <c r="F66"/>
      <c r="G66"/>
      <c r="H66"/>
      <c r="I66"/>
      <c r="J66"/>
      <c r="K66"/>
      <c r="L66"/>
      <c r="M66"/>
      <c r="N66"/>
      <c r="O66"/>
      <c r="P66"/>
      <c r="Q66"/>
      <c r="R66"/>
      <c r="S66"/>
      <c r="T66"/>
    </row>
    <row r="67" spans="1:20" ht="15.75">
      <c r="A67" s="248"/>
      <c r="B67" t="s">
        <v>1497</v>
      </c>
      <c r="C67" s="252">
        <v>141.30000000000001</v>
      </c>
      <c r="D67"/>
      <c r="E67"/>
      <c r="F67"/>
      <c r="G67"/>
      <c r="H67"/>
      <c r="I67"/>
      <c r="J67"/>
      <c r="K67"/>
      <c r="L67"/>
      <c r="M67"/>
      <c r="N67"/>
      <c r="O67"/>
      <c r="P67"/>
      <c r="Q67"/>
      <c r="R67"/>
      <c r="S67"/>
      <c r="T67"/>
    </row>
    <row r="68" spans="1:20" ht="15.75">
      <c r="A68" s="248"/>
      <c r="B68" t="s">
        <v>1498</v>
      </c>
      <c r="C68" s="252">
        <v>141.80000000000001</v>
      </c>
      <c r="D68"/>
      <c r="E68"/>
      <c r="F68"/>
      <c r="G68"/>
      <c r="H68"/>
      <c r="I68"/>
      <c r="J68"/>
      <c r="K68"/>
      <c r="L68"/>
      <c r="M68"/>
      <c r="N68"/>
      <c r="O68"/>
      <c r="P68"/>
      <c r="Q68"/>
      <c r="R68"/>
      <c r="S68"/>
      <c r="T68"/>
    </row>
    <row r="69" spans="1:20" ht="15.75">
      <c r="A69" s="248"/>
      <c r="B69" t="s">
        <v>1499</v>
      </c>
      <c r="C69" s="252">
        <v>142</v>
      </c>
      <c r="D69"/>
      <c r="E69"/>
      <c r="F69"/>
      <c r="G69"/>
      <c r="H69"/>
      <c r="I69"/>
      <c r="J69"/>
      <c r="K69"/>
      <c r="L69"/>
      <c r="M69"/>
      <c r="N69"/>
      <c r="O69"/>
      <c r="P69"/>
      <c r="Q69"/>
      <c r="R69"/>
      <c r="S69"/>
      <c r="T69"/>
    </row>
    <row r="70" spans="1:20" ht="15.75">
      <c r="A70" s="248"/>
      <c r="B70" t="s">
        <v>1500</v>
      </c>
      <c r="C70" s="252">
        <v>144.5</v>
      </c>
      <c r="D70"/>
      <c r="E70"/>
      <c r="F70"/>
      <c r="G70"/>
      <c r="H70"/>
      <c r="I70"/>
      <c r="J70"/>
      <c r="K70"/>
      <c r="L70"/>
      <c r="M70"/>
      <c r="N70"/>
      <c r="O70"/>
      <c r="P70"/>
      <c r="Q70"/>
      <c r="R70"/>
      <c r="S70"/>
      <c r="T70"/>
    </row>
    <row r="71" spans="1:20">
      <c r="B71" t="s">
        <v>1501</v>
      </c>
      <c r="C71" s="252">
        <v>144.6</v>
      </c>
      <c r="D71"/>
      <c r="E71"/>
      <c r="F71"/>
      <c r="G71"/>
      <c r="H71"/>
      <c r="I71"/>
      <c r="J71"/>
      <c r="K71"/>
      <c r="L71"/>
      <c r="M71"/>
      <c r="N71"/>
      <c r="O71"/>
      <c r="P71"/>
      <c r="Q71"/>
      <c r="R71"/>
      <c r="S71"/>
      <c r="T71"/>
    </row>
    <row r="72" spans="1:20">
      <c r="B72" t="s">
        <v>1502</v>
      </c>
      <c r="C72" s="252">
        <v>145.5</v>
      </c>
      <c r="D72"/>
      <c r="E72"/>
      <c r="F72"/>
      <c r="G72"/>
      <c r="H72"/>
      <c r="I72"/>
      <c r="J72"/>
      <c r="K72"/>
      <c r="L72"/>
      <c r="M72"/>
      <c r="N72"/>
      <c r="O72"/>
      <c r="P72"/>
      <c r="Q72"/>
      <c r="R72"/>
      <c r="S72"/>
      <c r="T72"/>
    </row>
    <row r="73" spans="1:20">
      <c r="B73" t="s">
        <v>1503</v>
      </c>
      <c r="C73" s="252">
        <v>146.80000000000001</v>
      </c>
      <c r="D73"/>
      <c r="E73"/>
      <c r="F73"/>
      <c r="G73"/>
      <c r="H73"/>
      <c r="I73"/>
      <c r="J73"/>
      <c r="K73"/>
      <c r="L73"/>
      <c r="M73"/>
      <c r="N73"/>
      <c r="O73"/>
      <c r="P73"/>
      <c r="Q73"/>
      <c r="R73"/>
      <c r="S73"/>
      <c r="T73"/>
    </row>
    <row r="74" spans="1:20">
      <c r="B74" t="s">
        <v>1504</v>
      </c>
      <c r="C74" s="252">
        <v>149.5</v>
      </c>
      <c r="D74"/>
      <c r="E74"/>
      <c r="F74"/>
      <c r="G74"/>
      <c r="H74"/>
      <c r="I74"/>
      <c r="J74"/>
      <c r="K74"/>
      <c r="L74"/>
      <c r="M74"/>
      <c r="N74"/>
      <c r="O74"/>
      <c r="P74"/>
      <c r="Q74"/>
      <c r="R74"/>
      <c r="S74"/>
      <c r="T74"/>
    </row>
    <row r="75" spans="1:20">
      <c r="B75" t="s">
        <v>1505</v>
      </c>
      <c r="C75" s="252">
        <v>149.9</v>
      </c>
      <c r="D75"/>
      <c r="E75"/>
      <c r="F75"/>
      <c r="G75"/>
      <c r="H75"/>
      <c r="I75"/>
      <c r="J75"/>
      <c r="K75"/>
      <c r="L75"/>
      <c r="M75"/>
      <c r="N75"/>
      <c r="O75"/>
      <c r="P75"/>
      <c r="Q75"/>
      <c r="R75"/>
      <c r="S75"/>
      <c r="T75"/>
    </row>
    <row r="76" spans="1:20">
      <c r="B76" t="s">
        <v>1506</v>
      </c>
      <c r="C76" s="252">
        <v>150.1</v>
      </c>
      <c r="D76"/>
      <c r="E76"/>
      <c r="F76"/>
      <c r="G76"/>
      <c r="H76"/>
      <c r="I76"/>
      <c r="J76"/>
      <c r="K76"/>
      <c r="L76"/>
      <c r="M76"/>
      <c r="N76"/>
      <c r="O76"/>
      <c r="P76"/>
      <c r="Q76"/>
      <c r="R76"/>
      <c r="S76"/>
      <c r="T76"/>
    </row>
    <row r="77" spans="1:20">
      <c r="B77" t="s">
        <v>1507</v>
      </c>
      <c r="C77" s="252">
        <v>150.9</v>
      </c>
      <c r="D77"/>
      <c r="E77"/>
      <c r="F77"/>
      <c r="G77"/>
      <c r="H77"/>
      <c r="I77"/>
      <c r="J77"/>
      <c r="K77"/>
      <c r="L77"/>
      <c r="M77"/>
      <c r="N77"/>
      <c r="O77"/>
      <c r="P77"/>
      <c r="Q77"/>
      <c r="R77"/>
      <c r="S77"/>
      <c r="T77"/>
    </row>
    <row r="78" spans="1:20">
      <c r="B78" t="s">
        <v>1508</v>
      </c>
      <c r="C78" s="252">
        <v>152.80000000000001</v>
      </c>
      <c r="D78"/>
      <c r="E78"/>
      <c r="F78"/>
      <c r="G78"/>
      <c r="H78"/>
      <c r="I78"/>
      <c r="J78"/>
      <c r="K78"/>
      <c r="L78"/>
      <c r="M78"/>
      <c r="N78"/>
      <c r="O78"/>
      <c r="P78"/>
      <c r="Q78"/>
      <c r="R78"/>
      <c r="S78"/>
      <c r="T78"/>
    </row>
    <row r="79" spans="1:20">
      <c r="B79" t="s">
        <v>1509</v>
      </c>
      <c r="C79" s="252">
        <v>153.1</v>
      </c>
      <c r="D79"/>
      <c r="E79"/>
      <c r="F79"/>
      <c r="G79"/>
      <c r="H79"/>
      <c r="I79"/>
      <c r="J79"/>
      <c r="K79"/>
      <c r="L79"/>
      <c r="M79"/>
      <c r="N79"/>
      <c r="O79"/>
      <c r="P79"/>
      <c r="Q79"/>
      <c r="R79"/>
      <c r="S79"/>
      <c r="T79"/>
    </row>
    <row r="80" spans="1:20">
      <c r="B80" t="s">
        <v>1510</v>
      </c>
      <c r="C80" s="252">
        <v>154</v>
      </c>
      <c r="D80"/>
      <c r="E80"/>
      <c r="F80"/>
      <c r="G80"/>
      <c r="H80"/>
      <c r="I80"/>
      <c r="J80"/>
      <c r="K80"/>
      <c r="L80"/>
      <c r="M80"/>
      <c r="N80"/>
      <c r="O80"/>
      <c r="P80"/>
      <c r="Q80"/>
      <c r="R80"/>
      <c r="S80"/>
      <c r="T80"/>
    </row>
    <row r="81" spans="2:20">
      <c r="B81" t="s">
        <v>1511</v>
      </c>
      <c r="C81" s="252">
        <v>154.9</v>
      </c>
      <c r="D81"/>
      <c r="E81"/>
      <c r="F81"/>
      <c r="G81"/>
      <c r="H81"/>
      <c r="I81"/>
      <c r="J81"/>
      <c r="K81"/>
      <c r="L81"/>
      <c r="M81"/>
      <c r="N81"/>
      <c r="O81"/>
      <c r="P81"/>
      <c r="Q81"/>
      <c r="R81"/>
      <c r="S81"/>
      <c r="T81"/>
    </row>
    <row r="82" spans="2:20">
      <c r="B82" t="s">
        <v>1512</v>
      </c>
      <c r="C82" s="252">
        <v>156.9</v>
      </c>
      <c r="D82"/>
      <c r="E82"/>
      <c r="F82"/>
      <c r="G82"/>
      <c r="H82"/>
      <c r="I82"/>
      <c r="J82"/>
      <c r="K82"/>
      <c r="L82"/>
      <c r="M82"/>
      <c r="N82"/>
      <c r="O82"/>
      <c r="P82"/>
      <c r="Q82"/>
      <c r="R82"/>
      <c r="S82"/>
      <c r="T82"/>
    </row>
    <row r="83" spans="2:20">
      <c r="B83" t="s">
        <v>1513</v>
      </c>
      <c r="C83" s="252">
        <v>158.4</v>
      </c>
      <c r="D83"/>
      <c r="E83"/>
      <c r="F83"/>
      <c r="G83"/>
      <c r="H83"/>
      <c r="I83"/>
      <c r="J83"/>
      <c r="K83"/>
      <c r="L83"/>
      <c r="M83"/>
      <c r="N83"/>
      <c r="O83"/>
      <c r="P83"/>
      <c r="Q83"/>
      <c r="R83"/>
      <c r="S83"/>
      <c r="T83"/>
    </row>
    <row r="84" spans="2:20">
      <c r="B84" t="s">
        <v>1514</v>
      </c>
      <c r="C84" s="252">
        <v>159.69999999999999</v>
      </c>
      <c r="D84"/>
      <c r="E84"/>
      <c r="F84"/>
      <c r="G84"/>
      <c r="H84"/>
      <c r="I84"/>
      <c r="J84"/>
      <c r="K84"/>
      <c r="L84"/>
      <c r="M84"/>
      <c r="N84"/>
      <c r="O84"/>
      <c r="P84"/>
      <c r="Q84"/>
      <c r="R84"/>
      <c r="S84"/>
      <c r="T84"/>
    </row>
    <row r="85" spans="2:20">
      <c r="B85" t="s">
        <v>1515</v>
      </c>
      <c r="C85" s="252">
        <v>160.19999999999999</v>
      </c>
      <c r="D85"/>
      <c r="E85"/>
      <c r="F85"/>
      <c r="G85"/>
      <c r="H85"/>
      <c r="I85"/>
      <c r="J85"/>
      <c r="K85"/>
      <c r="L85"/>
      <c r="M85"/>
      <c r="N85"/>
      <c r="O85"/>
      <c r="P85"/>
      <c r="Q85"/>
      <c r="R85"/>
      <c r="S85"/>
      <c r="T85"/>
    </row>
    <row r="86" spans="2:20">
      <c r="B86" t="s">
        <v>1516</v>
      </c>
      <c r="C86" s="252">
        <v>163.19999999999999</v>
      </c>
      <c r="D86"/>
      <c r="E86"/>
      <c r="F86"/>
      <c r="G86"/>
      <c r="H86"/>
      <c r="I86"/>
      <c r="J86"/>
      <c r="K86"/>
      <c r="L86"/>
      <c r="M86"/>
      <c r="N86"/>
      <c r="O86"/>
      <c r="P86"/>
      <c r="Q86"/>
      <c r="R86"/>
      <c r="S86"/>
      <c r="T86"/>
    </row>
    <row r="87" spans="2:20">
      <c r="B87" t="s">
        <v>1517</v>
      </c>
      <c r="C87" s="252">
        <v>163.69999999999999</v>
      </c>
      <c r="D87"/>
      <c r="E87"/>
      <c r="F87"/>
      <c r="G87"/>
      <c r="H87"/>
      <c r="I87"/>
      <c r="J87"/>
      <c r="K87"/>
      <c r="L87"/>
      <c r="M87"/>
      <c r="N87"/>
      <c r="O87"/>
      <c r="P87"/>
      <c r="Q87"/>
      <c r="R87"/>
      <c r="S87"/>
      <c r="T87"/>
    </row>
    <row r="88" spans="2:20">
      <c r="B88" t="s">
        <v>1518</v>
      </c>
      <c r="C88" s="252">
        <v>164.4</v>
      </c>
      <c r="D88"/>
      <c r="E88"/>
      <c r="F88"/>
      <c r="G88"/>
      <c r="H88"/>
      <c r="I88"/>
      <c r="J88"/>
      <c r="K88"/>
      <c r="L88"/>
      <c r="M88"/>
      <c r="N88"/>
      <c r="O88"/>
      <c r="P88"/>
      <c r="Q88"/>
      <c r="R88"/>
      <c r="S88"/>
      <c r="T88"/>
    </row>
    <row r="89" spans="2:20">
      <c r="B89" t="s">
        <v>1519</v>
      </c>
      <c r="C89" s="252">
        <v>163.69999999999999</v>
      </c>
      <c r="D89"/>
      <c r="E89"/>
      <c r="F89"/>
      <c r="G89"/>
      <c r="H89"/>
      <c r="I89"/>
      <c r="J89"/>
      <c r="K89"/>
      <c r="L89"/>
      <c r="M89"/>
      <c r="N89"/>
      <c r="O89"/>
      <c r="P89"/>
      <c r="Q89"/>
      <c r="R89"/>
      <c r="S89"/>
      <c r="T89"/>
    </row>
    <row r="90" spans="2:20">
      <c r="B90" t="s">
        <v>1520</v>
      </c>
      <c r="C90" s="252">
        <v>165.5</v>
      </c>
      <c r="D90"/>
      <c r="E90"/>
      <c r="F90"/>
      <c r="G90"/>
      <c r="H90"/>
      <c r="I90"/>
      <c r="J90"/>
      <c r="K90"/>
      <c r="L90"/>
      <c r="M90"/>
      <c r="N90"/>
      <c r="O90"/>
      <c r="P90"/>
      <c r="Q90"/>
      <c r="R90"/>
      <c r="S90"/>
      <c r="T90"/>
    </row>
    <row r="91" spans="2:20">
      <c r="B91" t="s">
        <v>1521</v>
      </c>
      <c r="C91" s="252">
        <v>165.6</v>
      </c>
      <c r="D91"/>
      <c r="E91"/>
      <c r="F91"/>
      <c r="G91"/>
      <c r="H91"/>
      <c r="I91"/>
      <c r="J91"/>
      <c r="K91"/>
      <c r="L91"/>
      <c r="M91"/>
      <c r="N91"/>
      <c r="O91"/>
      <c r="P91"/>
      <c r="Q91"/>
      <c r="R91"/>
      <c r="S91"/>
      <c r="T91"/>
    </row>
    <row r="92" spans="2:20">
      <c r="B92" t="s">
        <v>1522</v>
      </c>
      <c r="C92" s="252">
        <v>166.8</v>
      </c>
      <c r="D92"/>
      <c r="E92"/>
      <c r="F92"/>
      <c r="G92"/>
      <c r="H92"/>
      <c r="I92"/>
      <c r="J92"/>
      <c r="K92"/>
      <c r="L92"/>
      <c r="M92"/>
      <c r="N92"/>
      <c r="O92"/>
      <c r="P92"/>
      <c r="Q92"/>
      <c r="R92"/>
      <c r="S92"/>
      <c r="T92"/>
    </row>
    <row r="93" spans="2:20">
      <c r="B93" t="s">
        <v>1523</v>
      </c>
      <c r="C93" s="252">
        <v>167.5</v>
      </c>
      <c r="D93"/>
      <c r="E93"/>
      <c r="F93"/>
      <c r="G93"/>
      <c r="H93"/>
      <c r="I93"/>
      <c r="J93"/>
      <c r="K93"/>
      <c r="L93"/>
      <c r="M93"/>
      <c r="N93"/>
      <c r="O93"/>
      <c r="P93"/>
      <c r="Q93"/>
      <c r="R93"/>
      <c r="S93"/>
      <c r="T93"/>
    </row>
    <row r="94" spans="2:20">
      <c r="B94" t="s">
        <v>1524</v>
      </c>
      <c r="C94" s="252">
        <v>170.6</v>
      </c>
      <c r="D94"/>
      <c r="E94"/>
      <c r="F94"/>
      <c r="G94"/>
      <c r="H94"/>
      <c r="I94"/>
      <c r="J94"/>
      <c r="K94"/>
      <c r="L94"/>
      <c r="M94"/>
      <c r="N94"/>
      <c r="O94"/>
      <c r="P94"/>
      <c r="Q94"/>
      <c r="R94"/>
      <c r="S94"/>
      <c r="T94"/>
    </row>
    <row r="95" spans="2:20">
      <c r="B95" t="s">
        <v>1525</v>
      </c>
      <c r="C95" s="252">
        <v>170.9</v>
      </c>
      <c r="D95"/>
      <c r="E95"/>
      <c r="F95"/>
      <c r="G95"/>
      <c r="H95"/>
      <c r="I95"/>
      <c r="J95"/>
      <c r="K95"/>
      <c r="L95"/>
      <c r="M95"/>
      <c r="N95"/>
      <c r="O95"/>
      <c r="P95"/>
      <c r="Q95"/>
      <c r="R95"/>
      <c r="S95"/>
      <c r="T95"/>
    </row>
    <row r="96" spans="2:20">
      <c r="B96" t="s">
        <v>1526</v>
      </c>
      <c r="C96" s="252">
        <v>172</v>
      </c>
      <c r="D96"/>
      <c r="E96"/>
      <c r="F96"/>
      <c r="G96"/>
      <c r="H96"/>
      <c r="I96"/>
      <c r="J96"/>
      <c r="K96"/>
      <c r="L96"/>
      <c r="M96"/>
      <c r="N96"/>
      <c r="O96"/>
      <c r="P96"/>
      <c r="Q96"/>
      <c r="R96"/>
      <c r="S96"/>
      <c r="T96"/>
    </row>
    <row r="97" spans="2:20">
      <c r="B97" t="s">
        <v>1527</v>
      </c>
      <c r="C97" s="252">
        <v>171.8</v>
      </c>
      <c r="D97"/>
      <c r="E97"/>
      <c r="F97"/>
      <c r="G97"/>
      <c r="H97"/>
      <c r="I97"/>
      <c r="J97"/>
      <c r="K97"/>
      <c r="L97"/>
      <c r="M97"/>
      <c r="N97"/>
      <c r="O97"/>
      <c r="P97"/>
      <c r="Q97"/>
      <c r="R97"/>
      <c r="S97"/>
      <c r="T97"/>
    </row>
    <row r="98" spans="2:20">
      <c r="B98" t="s">
        <v>1528</v>
      </c>
      <c r="C98" s="252">
        <v>173.9</v>
      </c>
      <c r="D98"/>
      <c r="E98"/>
      <c r="F98"/>
      <c r="G98"/>
      <c r="H98"/>
      <c r="I98"/>
      <c r="J98"/>
      <c r="K98"/>
      <c r="L98"/>
      <c r="M98"/>
      <c r="N98"/>
      <c r="O98"/>
      <c r="P98"/>
      <c r="Q98"/>
      <c r="R98"/>
      <c r="S98"/>
      <c r="T98"/>
    </row>
    <row r="99" spans="2:20">
      <c r="B99" t="s">
        <v>1529</v>
      </c>
      <c r="C99" s="252">
        <v>174</v>
      </c>
      <c r="D99"/>
      <c r="E99"/>
      <c r="F99"/>
      <c r="G99"/>
      <c r="H99"/>
      <c r="I99"/>
      <c r="J99"/>
      <c r="K99"/>
      <c r="L99"/>
      <c r="M99"/>
      <c r="N99"/>
      <c r="O99"/>
      <c r="P99"/>
      <c r="Q99"/>
      <c r="R99"/>
      <c r="S99"/>
      <c r="T99"/>
    </row>
    <row r="100" spans="2:20">
      <c r="B100" t="s">
        <v>1530</v>
      </c>
      <c r="C100" s="252">
        <v>173.8</v>
      </c>
      <c r="D100"/>
      <c r="E100"/>
      <c r="F100"/>
      <c r="G100"/>
      <c r="H100"/>
      <c r="I100"/>
      <c r="J100"/>
      <c r="K100"/>
      <c r="L100"/>
      <c r="M100"/>
      <c r="N100"/>
      <c r="O100"/>
      <c r="P100"/>
      <c r="Q100"/>
      <c r="R100"/>
      <c r="S100"/>
      <c r="T100"/>
    </row>
    <row r="101" spans="2:20">
      <c r="B101" t="s">
        <v>1531</v>
      </c>
      <c r="C101" s="252">
        <v>173.9</v>
      </c>
      <c r="D101"/>
      <c r="E101"/>
      <c r="F101"/>
      <c r="G101"/>
      <c r="H101"/>
      <c r="I101"/>
      <c r="J101"/>
      <c r="K101"/>
      <c r="L101"/>
      <c r="M101"/>
      <c r="N101"/>
      <c r="O101"/>
      <c r="P101"/>
      <c r="Q101"/>
      <c r="R101"/>
      <c r="S101"/>
      <c r="T101"/>
    </row>
    <row r="102" spans="2:20">
      <c r="B102" t="s">
        <v>1532</v>
      </c>
      <c r="C102" s="252">
        <v>176</v>
      </c>
      <c r="D102"/>
      <c r="E102"/>
      <c r="F102"/>
      <c r="G102"/>
      <c r="H102"/>
      <c r="I102"/>
      <c r="J102"/>
      <c r="K102"/>
      <c r="L102"/>
      <c r="M102"/>
      <c r="N102"/>
      <c r="O102"/>
      <c r="P102"/>
      <c r="Q102"/>
      <c r="R102"/>
      <c r="S102"/>
      <c r="T102"/>
    </row>
    <row r="103" spans="2:20">
      <c r="B103" t="s">
        <v>1533</v>
      </c>
      <c r="C103" s="252">
        <v>176.6</v>
      </c>
      <c r="D103"/>
      <c r="E103"/>
      <c r="F103"/>
      <c r="G103"/>
      <c r="H103"/>
      <c r="I103"/>
      <c r="J103"/>
      <c r="K103"/>
      <c r="L103"/>
      <c r="M103"/>
      <c r="N103"/>
      <c r="O103"/>
      <c r="P103"/>
      <c r="Q103"/>
      <c r="R103"/>
      <c r="S103"/>
      <c r="T103"/>
    </row>
    <row r="104" spans="2:20">
      <c r="B104" t="s">
        <v>1534</v>
      </c>
      <c r="C104" s="252">
        <v>178.2</v>
      </c>
      <c r="D104"/>
      <c r="E104"/>
      <c r="F104"/>
      <c r="G104"/>
      <c r="H104"/>
      <c r="I104"/>
      <c r="J104"/>
      <c r="K104"/>
      <c r="L104"/>
      <c r="M104"/>
      <c r="N104"/>
      <c r="O104"/>
      <c r="P104"/>
      <c r="Q104"/>
      <c r="R104"/>
      <c r="S104"/>
      <c r="T104"/>
    </row>
    <row r="105" spans="2:20">
      <c r="B105" t="s">
        <v>1535</v>
      </c>
      <c r="C105" s="252">
        <v>179.2</v>
      </c>
      <c r="D105"/>
      <c r="E105"/>
      <c r="F105"/>
      <c r="G105"/>
      <c r="H105"/>
      <c r="I105"/>
      <c r="J105"/>
      <c r="K105"/>
      <c r="L105"/>
      <c r="M105"/>
      <c r="N105"/>
      <c r="O105"/>
      <c r="P105"/>
      <c r="Q105"/>
      <c r="R105"/>
      <c r="S105"/>
      <c r="T105"/>
    </row>
    <row r="106" spans="2:20">
      <c r="B106" t="s">
        <v>1536</v>
      </c>
      <c r="C106" s="252">
        <v>181.3</v>
      </c>
      <c r="D106"/>
      <c r="E106"/>
      <c r="F106"/>
      <c r="G106"/>
      <c r="H106"/>
      <c r="I106"/>
      <c r="J106"/>
      <c r="K106"/>
      <c r="L106"/>
      <c r="M106"/>
      <c r="N106"/>
      <c r="O106"/>
      <c r="P106"/>
      <c r="Q106"/>
      <c r="R106"/>
      <c r="S106"/>
      <c r="T106"/>
    </row>
    <row r="107" spans="2:20">
      <c r="B107" t="s">
        <v>1537</v>
      </c>
      <c r="C107" s="252">
        <v>181.8</v>
      </c>
      <c r="D107"/>
      <c r="E107"/>
      <c r="F107"/>
      <c r="G107"/>
      <c r="H107"/>
      <c r="I107"/>
      <c r="J107"/>
      <c r="K107"/>
      <c r="L107"/>
      <c r="M107"/>
      <c r="N107"/>
      <c r="O107"/>
      <c r="P107"/>
      <c r="Q107"/>
      <c r="R107"/>
      <c r="S107"/>
      <c r="T107"/>
    </row>
    <row r="108" spans="2:20">
      <c r="B108" t="s">
        <v>1538</v>
      </c>
      <c r="C108" s="252">
        <v>182.9</v>
      </c>
      <c r="D108"/>
      <c r="E108"/>
      <c r="F108"/>
      <c r="G108"/>
      <c r="H108"/>
      <c r="I108"/>
      <c r="J108"/>
      <c r="K108"/>
      <c r="L108"/>
      <c r="M108"/>
      <c r="N108"/>
      <c r="O108"/>
      <c r="P108"/>
      <c r="Q108"/>
      <c r="R108"/>
      <c r="S108"/>
      <c r="T108"/>
    </row>
    <row r="109" spans="2:20">
      <c r="B109" t="s">
        <v>1539</v>
      </c>
      <c r="C109" s="252">
        <v>183.8</v>
      </c>
      <c r="D109"/>
      <c r="E109"/>
      <c r="F109"/>
      <c r="G109"/>
      <c r="H109"/>
      <c r="I109"/>
      <c r="J109"/>
      <c r="K109"/>
      <c r="L109"/>
      <c r="M109"/>
      <c r="N109"/>
      <c r="O109"/>
      <c r="P109"/>
      <c r="Q109"/>
      <c r="R109"/>
      <c r="S109"/>
      <c r="T109"/>
    </row>
    <row r="110" spans="2:20">
      <c r="B110" t="s">
        <v>1540</v>
      </c>
      <c r="C110" s="252">
        <v>186.3</v>
      </c>
      <c r="D110"/>
      <c r="E110"/>
      <c r="F110"/>
      <c r="G110"/>
      <c r="H110"/>
      <c r="I110"/>
      <c r="J110"/>
      <c r="K110"/>
      <c r="L110"/>
      <c r="M110"/>
      <c r="N110"/>
      <c r="O110"/>
      <c r="P110"/>
      <c r="Q110"/>
      <c r="R110"/>
      <c r="S110"/>
      <c r="T110"/>
    </row>
    <row r="111" spans="2:20">
      <c r="B111" t="s">
        <v>1541</v>
      </c>
      <c r="C111" s="252">
        <v>187.4</v>
      </c>
      <c r="D111"/>
      <c r="E111"/>
      <c r="F111"/>
      <c r="G111"/>
      <c r="H111"/>
      <c r="I111"/>
      <c r="J111"/>
      <c r="K111"/>
      <c r="L111"/>
      <c r="M111"/>
      <c r="N111"/>
      <c r="O111"/>
      <c r="P111"/>
      <c r="Q111"/>
      <c r="R111"/>
      <c r="S111"/>
      <c r="T111"/>
    </row>
    <row r="112" spans="2:20">
      <c r="B112" t="s">
        <v>1542</v>
      </c>
      <c r="C112" s="252">
        <v>189.2</v>
      </c>
      <c r="D112"/>
      <c r="E112"/>
      <c r="F112"/>
      <c r="G112"/>
      <c r="H112"/>
      <c r="I112"/>
      <c r="J112"/>
      <c r="K112"/>
      <c r="L112"/>
      <c r="M112"/>
      <c r="N112"/>
      <c r="O112"/>
      <c r="P112"/>
      <c r="Q112"/>
      <c r="R112"/>
      <c r="S112"/>
      <c r="T112"/>
    </row>
    <row r="113" spans="2:20">
      <c r="B113" t="s">
        <v>1543</v>
      </c>
      <c r="C113" s="252">
        <v>189.7</v>
      </c>
      <c r="D113"/>
      <c r="E113"/>
      <c r="F113"/>
      <c r="G113"/>
      <c r="H113"/>
      <c r="I113"/>
      <c r="J113"/>
      <c r="K113"/>
      <c r="L113"/>
      <c r="M113"/>
      <c r="N113"/>
      <c r="O113"/>
      <c r="P113"/>
      <c r="Q113"/>
      <c r="R113"/>
      <c r="S113"/>
      <c r="T113"/>
    </row>
    <row r="114" spans="2:20">
      <c r="B114" t="s">
        <v>1544</v>
      </c>
      <c r="C114" s="252">
        <v>191.9</v>
      </c>
      <c r="D114"/>
      <c r="E114"/>
      <c r="F114"/>
      <c r="G114"/>
      <c r="H114"/>
      <c r="I114"/>
      <c r="J114"/>
      <c r="K114"/>
      <c r="L114"/>
      <c r="M114"/>
      <c r="N114"/>
      <c r="O114"/>
      <c r="P114"/>
      <c r="Q114"/>
      <c r="R114"/>
      <c r="S114"/>
      <c r="T114"/>
    </row>
    <row r="115" spans="2:20">
      <c r="B115" t="s">
        <v>1545</v>
      </c>
      <c r="C115" s="252">
        <v>192.6</v>
      </c>
      <c r="D115"/>
      <c r="E115"/>
      <c r="F115"/>
      <c r="G115"/>
      <c r="H115"/>
      <c r="I115"/>
      <c r="J115"/>
      <c r="K115"/>
      <c r="L115"/>
      <c r="M115"/>
      <c r="N115"/>
      <c r="O115"/>
      <c r="P115"/>
      <c r="Q115"/>
      <c r="R115"/>
      <c r="S115"/>
      <c r="T115"/>
    </row>
    <row r="116" spans="2:20">
      <c r="B116" t="s">
        <v>1546</v>
      </c>
      <c r="C116" s="252">
        <v>193.7</v>
      </c>
      <c r="D116"/>
      <c r="E116"/>
      <c r="F116"/>
      <c r="G116"/>
      <c r="H116"/>
      <c r="I116"/>
      <c r="J116"/>
      <c r="K116"/>
      <c r="L116"/>
      <c r="M116"/>
      <c r="N116"/>
      <c r="O116"/>
      <c r="P116"/>
      <c r="Q116"/>
      <c r="R116"/>
      <c r="S116"/>
      <c r="T116"/>
    </row>
    <row r="117" spans="2:20">
      <c r="B117" t="s">
        <v>1547</v>
      </c>
      <c r="C117" s="252">
        <v>194.2</v>
      </c>
      <c r="D117"/>
      <c r="E117"/>
      <c r="F117"/>
      <c r="G117"/>
      <c r="H117"/>
      <c r="I117"/>
      <c r="J117"/>
      <c r="K117"/>
      <c r="L117"/>
      <c r="M117"/>
      <c r="N117"/>
      <c r="O117"/>
      <c r="P117"/>
      <c r="Q117"/>
      <c r="R117"/>
      <c r="S117"/>
      <c r="T117"/>
    </row>
    <row r="118" spans="2:20">
      <c r="B118" t="s">
        <v>1548</v>
      </c>
      <c r="C118" s="252">
        <v>197.6</v>
      </c>
      <c r="D118"/>
      <c r="E118"/>
      <c r="F118"/>
      <c r="G118"/>
      <c r="H118"/>
      <c r="I118"/>
      <c r="J118"/>
      <c r="K118"/>
      <c r="L118"/>
      <c r="M118"/>
      <c r="N118"/>
      <c r="O118"/>
      <c r="P118"/>
      <c r="Q118"/>
      <c r="R118"/>
      <c r="S118"/>
      <c r="T118"/>
    </row>
    <row r="119" spans="2:20">
      <c r="B119" t="s">
        <v>1549</v>
      </c>
      <c r="C119" s="252">
        <v>199.3</v>
      </c>
      <c r="D119"/>
      <c r="E119"/>
      <c r="F119"/>
      <c r="G119"/>
      <c r="H119"/>
      <c r="I119"/>
      <c r="J119"/>
      <c r="K119"/>
      <c r="L119"/>
      <c r="M119"/>
      <c r="N119"/>
      <c r="O119"/>
      <c r="P119"/>
      <c r="Q119"/>
      <c r="R119"/>
      <c r="S119"/>
      <c r="T119"/>
    </row>
    <row r="120" spans="2:20">
      <c r="B120" t="s">
        <v>1550</v>
      </c>
      <c r="C120" s="252">
        <v>201.4</v>
      </c>
      <c r="D120"/>
      <c r="E120"/>
      <c r="F120"/>
      <c r="G120"/>
      <c r="H120"/>
      <c r="I120"/>
      <c r="J120"/>
      <c r="K120"/>
      <c r="L120"/>
      <c r="M120"/>
      <c r="N120"/>
      <c r="O120"/>
      <c r="P120"/>
      <c r="Q120"/>
      <c r="R120"/>
      <c r="S120"/>
      <c r="T120"/>
    </row>
    <row r="121" spans="2:20">
      <c r="B121" t="s">
        <v>1551</v>
      </c>
      <c r="C121" s="252">
        <v>203</v>
      </c>
      <c r="D121"/>
      <c r="E121"/>
      <c r="F121"/>
      <c r="G121"/>
      <c r="H121"/>
      <c r="I121"/>
      <c r="J121"/>
      <c r="K121"/>
      <c r="L121"/>
      <c r="M121"/>
      <c r="N121"/>
      <c r="O121"/>
      <c r="P121"/>
      <c r="Q121"/>
      <c r="R121"/>
      <c r="S121"/>
      <c r="T121"/>
    </row>
    <row r="122" spans="2:20">
      <c r="B122" t="s">
        <v>1552</v>
      </c>
      <c r="C122" s="252">
        <v>206.3</v>
      </c>
      <c r="D122"/>
      <c r="E122"/>
      <c r="F122"/>
      <c r="G122"/>
      <c r="H122"/>
      <c r="I122"/>
      <c r="J122"/>
      <c r="K122"/>
      <c r="L122"/>
      <c r="M122"/>
      <c r="N122"/>
      <c r="O122"/>
      <c r="P122"/>
      <c r="Q122"/>
      <c r="R122"/>
      <c r="S122"/>
      <c r="T122"/>
    </row>
    <row r="123" spans="2:20">
      <c r="B123" t="s">
        <v>1553</v>
      </c>
      <c r="C123" s="252">
        <v>207.1</v>
      </c>
      <c r="D123"/>
      <c r="E123"/>
      <c r="F123"/>
      <c r="G123"/>
      <c r="H123"/>
      <c r="I123"/>
      <c r="J123"/>
      <c r="K123"/>
      <c r="L123"/>
      <c r="M123"/>
      <c r="N123"/>
      <c r="O123"/>
      <c r="P123"/>
      <c r="Q123"/>
      <c r="R123"/>
      <c r="S123"/>
      <c r="T123"/>
    </row>
    <row r="124" spans="2:20">
      <c r="B124" t="s">
        <v>1554</v>
      </c>
      <c r="C124" s="252">
        <v>209.8</v>
      </c>
      <c r="D124"/>
      <c r="E124"/>
      <c r="F124"/>
      <c r="G124"/>
      <c r="H124"/>
      <c r="I124"/>
      <c r="J124"/>
      <c r="K124"/>
      <c r="L124"/>
      <c r="M124"/>
      <c r="N124"/>
      <c r="O124"/>
      <c r="P124"/>
      <c r="Q124"/>
      <c r="R124"/>
      <c r="S124"/>
      <c r="T124"/>
    </row>
    <row r="125" spans="2:20">
      <c r="B125" t="s">
        <v>1555</v>
      </c>
      <c r="C125" s="252">
        <v>211.1</v>
      </c>
      <c r="D125"/>
      <c r="E125"/>
      <c r="F125"/>
      <c r="G125"/>
      <c r="H125"/>
      <c r="I125"/>
      <c r="J125"/>
      <c r="K125"/>
      <c r="L125"/>
      <c r="M125"/>
      <c r="N125"/>
      <c r="O125"/>
      <c r="P125"/>
      <c r="Q125"/>
      <c r="R125"/>
      <c r="S125"/>
      <c r="T125"/>
    </row>
    <row r="126" spans="2:20">
      <c r="B126" t="s">
        <v>1556</v>
      </c>
      <c r="C126" s="252">
        <v>215.3</v>
      </c>
      <c r="D126"/>
      <c r="E126"/>
      <c r="F126"/>
      <c r="G126"/>
      <c r="H126"/>
      <c r="I126"/>
      <c r="J126"/>
      <c r="K126"/>
      <c r="L126"/>
      <c r="M126"/>
      <c r="N126"/>
      <c r="O126"/>
      <c r="P126"/>
      <c r="Q126"/>
      <c r="R126"/>
      <c r="S126"/>
      <c r="T126"/>
    </row>
    <row r="127" spans="2:20">
      <c r="B127" t="s">
        <v>1557</v>
      </c>
      <c r="C127" s="252">
        <v>217.4</v>
      </c>
      <c r="D127"/>
      <c r="E127"/>
      <c r="F127"/>
      <c r="G127"/>
      <c r="H127"/>
      <c r="I127"/>
      <c r="J127"/>
      <c r="K127"/>
      <c r="L127"/>
      <c r="M127"/>
      <c r="N127"/>
      <c r="O127"/>
      <c r="P127"/>
      <c r="Q127"/>
      <c r="R127"/>
      <c r="S127"/>
      <c r="T127"/>
    </row>
    <row r="128" spans="2:20">
      <c r="B128" t="s">
        <v>1558</v>
      </c>
      <c r="C128" s="252">
        <v>215.5</v>
      </c>
      <c r="D128"/>
      <c r="E128"/>
      <c r="F128"/>
      <c r="G128"/>
      <c r="H128"/>
      <c r="I128"/>
      <c r="J128"/>
      <c r="K128"/>
      <c r="L128"/>
      <c r="M128"/>
      <c r="N128"/>
      <c r="O128"/>
      <c r="P128"/>
      <c r="Q128"/>
      <c r="R128"/>
      <c r="S128"/>
      <c r="T128"/>
    </row>
    <row r="129" spans="2:20">
      <c r="B129" t="s">
        <v>1559</v>
      </c>
      <c r="C129" s="252">
        <v>210.9</v>
      </c>
      <c r="D129"/>
      <c r="E129"/>
      <c r="F129"/>
      <c r="G129"/>
      <c r="H129"/>
      <c r="I129"/>
      <c r="J129"/>
      <c r="K129"/>
      <c r="L129"/>
      <c r="M129"/>
      <c r="N129"/>
      <c r="O129"/>
      <c r="P129"/>
      <c r="Q129"/>
      <c r="R129"/>
      <c r="S129"/>
      <c r="T129"/>
    </row>
    <row r="130" spans="2:20">
      <c r="B130" t="s">
        <v>1560</v>
      </c>
      <c r="C130" s="252">
        <v>212.6</v>
      </c>
      <c r="D130"/>
      <c r="E130"/>
      <c r="F130"/>
      <c r="G130"/>
      <c r="H130"/>
      <c r="I130"/>
      <c r="J130"/>
      <c r="K130"/>
      <c r="L130"/>
      <c r="M130"/>
      <c r="N130"/>
      <c r="O130"/>
      <c r="P130"/>
      <c r="Q130"/>
      <c r="R130"/>
      <c r="S130"/>
      <c r="T130"/>
    </row>
    <row r="131" spans="2:20">
      <c r="B131" t="s">
        <v>1561</v>
      </c>
      <c r="C131" s="252">
        <v>214.4</v>
      </c>
      <c r="D131"/>
      <c r="E131"/>
      <c r="F131"/>
      <c r="G131"/>
      <c r="H131"/>
      <c r="I131"/>
      <c r="J131"/>
      <c r="K131"/>
      <c r="L131"/>
      <c r="M131"/>
      <c r="N131"/>
      <c r="O131"/>
      <c r="P131"/>
      <c r="Q131"/>
      <c r="R131"/>
      <c r="S131"/>
      <c r="T131"/>
    </row>
    <row r="132" spans="2:20">
      <c r="B132" t="s">
        <v>1562</v>
      </c>
      <c r="C132" s="252">
        <v>216.9</v>
      </c>
      <c r="D132"/>
      <c r="E132"/>
      <c r="F132"/>
      <c r="G132"/>
      <c r="H132"/>
      <c r="I132"/>
      <c r="J132"/>
      <c r="K132"/>
      <c r="L132"/>
      <c r="M132"/>
      <c r="N132"/>
      <c r="O132"/>
      <c r="P132"/>
      <c r="Q132"/>
      <c r="R132"/>
      <c r="S132"/>
      <c r="T132"/>
    </row>
    <row r="133" spans="2:20">
      <c r="B133" t="s">
        <v>1563</v>
      </c>
      <c r="C133" s="252">
        <v>219.3</v>
      </c>
      <c r="D133"/>
      <c r="E133"/>
      <c r="F133"/>
      <c r="G133"/>
      <c r="H133"/>
      <c r="I133"/>
      <c r="J133"/>
      <c r="K133"/>
      <c r="L133"/>
      <c r="M133"/>
      <c r="N133"/>
      <c r="O133"/>
      <c r="P133"/>
      <c r="Q133"/>
      <c r="R133"/>
      <c r="S133"/>
      <c r="T133"/>
    </row>
    <row r="134" spans="2:20">
      <c r="B134" t="s">
        <v>1564</v>
      </c>
      <c r="C134" s="252">
        <v>223.5</v>
      </c>
      <c r="D134"/>
      <c r="E134"/>
      <c r="F134"/>
      <c r="G134"/>
      <c r="H134"/>
      <c r="I134"/>
      <c r="J134"/>
      <c r="K134"/>
      <c r="L134"/>
      <c r="M134"/>
      <c r="N134"/>
      <c r="O134"/>
      <c r="P134"/>
      <c r="Q134"/>
      <c r="R134"/>
      <c r="S134"/>
      <c r="T134"/>
    </row>
    <row r="135" spans="2:20">
      <c r="B135" t="s">
        <v>1565</v>
      </c>
      <c r="C135" s="252">
        <v>224.5</v>
      </c>
      <c r="D135"/>
      <c r="E135"/>
      <c r="F135"/>
      <c r="G135"/>
      <c r="H135"/>
      <c r="I135"/>
      <c r="J135"/>
      <c r="K135"/>
      <c r="L135"/>
      <c r="M135"/>
      <c r="N135"/>
      <c r="O135"/>
      <c r="P135"/>
      <c r="Q135"/>
      <c r="R135"/>
      <c r="S135"/>
      <c r="T135"/>
    </row>
    <row r="136" spans="2:20">
      <c r="B136" t="s">
        <v>1566</v>
      </c>
      <c r="C136" s="252">
        <v>227</v>
      </c>
      <c r="D136"/>
      <c r="E136"/>
      <c r="F136"/>
      <c r="G136"/>
      <c r="H136"/>
      <c r="I136"/>
      <c r="J136"/>
      <c r="K136"/>
      <c r="L136"/>
      <c r="M136"/>
      <c r="N136"/>
      <c r="O136"/>
      <c r="P136"/>
      <c r="Q136"/>
      <c r="R136"/>
      <c r="S136"/>
      <c r="T136"/>
    </row>
    <row r="137" spans="2:20">
      <c r="B137" t="s">
        <v>1567</v>
      </c>
      <c r="C137" s="252">
        <v>230.9</v>
      </c>
      <c r="D137"/>
      <c r="E137"/>
      <c r="F137"/>
      <c r="G137"/>
      <c r="H137"/>
      <c r="I137"/>
      <c r="J137"/>
      <c r="K137"/>
      <c r="L137"/>
      <c r="M137"/>
      <c r="N137"/>
      <c r="O137"/>
      <c r="P137"/>
      <c r="Q137"/>
      <c r="R137"/>
      <c r="S137"/>
      <c r="T137"/>
    </row>
    <row r="138" spans="2:20">
      <c r="B138" t="s">
        <v>1568</v>
      </c>
      <c r="C138" s="252">
        <v>234.9</v>
      </c>
      <c r="D138"/>
      <c r="E138"/>
      <c r="F138"/>
      <c r="G138"/>
      <c r="H138"/>
      <c r="I138"/>
      <c r="J138"/>
      <c r="K138"/>
      <c r="L138"/>
      <c r="M138"/>
      <c r="N138"/>
      <c r="O138"/>
      <c r="P138"/>
      <c r="Q138"/>
      <c r="R138"/>
      <c r="S138"/>
      <c r="T138"/>
    </row>
    <row r="139" spans="2:20">
      <c r="B139" t="s">
        <v>1569</v>
      </c>
      <c r="C139" s="252">
        <v>236.2</v>
      </c>
      <c r="D139"/>
      <c r="E139"/>
      <c r="F139"/>
      <c r="G139"/>
      <c r="H139"/>
      <c r="I139"/>
      <c r="J139"/>
      <c r="K139"/>
      <c r="L139"/>
      <c r="M139"/>
      <c r="N139"/>
      <c r="O139"/>
      <c r="P139"/>
      <c r="Q139"/>
      <c r="R139"/>
      <c r="S139"/>
      <c r="T139"/>
    </row>
    <row r="140" spans="2:20">
      <c r="B140" t="s">
        <v>1570</v>
      </c>
      <c r="C140" s="252">
        <v>238.6</v>
      </c>
      <c r="D140"/>
      <c r="E140"/>
      <c r="F140"/>
      <c r="G140"/>
      <c r="H140"/>
      <c r="I140"/>
      <c r="J140"/>
      <c r="K140"/>
      <c r="L140"/>
      <c r="M140"/>
      <c r="N140"/>
      <c r="O140"/>
      <c r="P140"/>
      <c r="Q140"/>
      <c r="R140"/>
      <c r="S140"/>
      <c r="T140"/>
    </row>
    <row r="141" spans="2:20">
      <c r="B141" t="s">
        <v>1571</v>
      </c>
      <c r="C141" s="252">
        <v>239.6</v>
      </c>
      <c r="D141"/>
      <c r="E141"/>
      <c r="F141"/>
      <c r="G141"/>
      <c r="H141"/>
      <c r="I141"/>
      <c r="J141"/>
      <c r="K141"/>
      <c r="L141"/>
      <c r="M141"/>
      <c r="N141"/>
      <c r="O141"/>
      <c r="P141"/>
      <c r="Q141"/>
      <c r="R141"/>
      <c r="S141"/>
      <c r="T141"/>
    </row>
    <row r="142" spans="2:20">
      <c r="B142" t="s">
        <v>1572</v>
      </c>
      <c r="C142" s="252">
        <v>242.2</v>
      </c>
      <c r="D142"/>
      <c r="E142"/>
      <c r="F142"/>
      <c r="G142"/>
      <c r="H142"/>
      <c r="I142"/>
      <c r="J142"/>
      <c r="K142"/>
      <c r="L142"/>
      <c r="M142"/>
      <c r="N142"/>
      <c r="O142"/>
      <c r="P142"/>
      <c r="Q142"/>
      <c r="R142"/>
      <c r="S142"/>
      <c r="T142"/>
    </row>
    <row r="143" spans="2:20">
      <c r="B143" t="s">
        <v>1573</v>
      </c>
      <c r="C143" s="252">
        <v>243.1</v>
      </c>
      <c r="D143"/>
      <c r="E143"/>
      <c r="F143"/>
      <c r="G143"/>
      <c r="H143"/>
      <c r="I143"/>
      <c r="J143"/>
      <c r="K143"/>
      <c r="L143"/>
      <c r="M143"/>
      <c r="N143"/>
      <c r="O143"/>
      <c r="P143"/>
      <c r="Q143"/>
      <c r="R143"/>
      <c r="S143"/>
      <c r="T143"/>
    </row>
    <row r="144" spans="2:20">
      <c r="B144" t="s">
        <v>1574</v>
      </c>
      <c r="C144" s="252">
        <v>246</v>
      </c>
      <c r="D144"/>
      <c r="E144"/>
      <c r="F144"/>
      <c r="G144"/>
      <c r="H144"/>
      <c r="I144"/>
      <c r="J144"/>
      <c r="K144"/>
      <c r="L144"/>
      <c r="M144"/>
      <c r="N144"/>
      <c r="O144"/>
      <c r="P144"/>
      <c r="Q144"/>
      <c r="R144"/>
      <c r="S144"/>
      <c r="T144"/>
    </row>
    <row r="145" spans="2:20">
      <c r="B145" t="s">
        <v>1575</v>
      </c>
      <c r="C145" s="252">
        <v>247.4</v>
      </c>
      <c r="D145"/>
      <c r="E145"/>
      <c r="F145"/>
      <c r="G145"/>
      <c r="H145"/>
      <c r="I145"/>
      <c r="J145"/>
      <c r="K145"/>
      <c r="L145"/>
      <c r="M145"/>
      <c r="N145"/>
      <c r="O145"/>
      <c r="P145"/>
      <c r="Q145"/>
      <c r="R145"/>
      <c r="S145"/>
      <c r="T145"/>
    </row>
    <row r="146" spans="2:20">
      <c r="B146" t="s">
        <v>1576</v>
      </c>
      <c r="C146" s="252">
        <v>249.7</v>
      </c>
      <c r="D146"/>
      <c r="E146"/>
      <c r="F146"/>
      <c r="G146"/>
      <c r="H146"/>
      <c r="I146"/>
      <c r="J146"/>
      <c r="K146"/>
      <c r="L146"/>
      <c r="M146"/>
      <c r="N146"/>
      <c r="O146"/>
      <c r="P146"/>
      <c r="Q146"/>
      <c r="R146"/>
      <c r="S146"/>
      <c r="T146"/>
    </row>
    <row r="147" spans="2:20">
      <c r="B147" t="s">
        <v>1577</v>
      </c>
      <c r="C147" s="252">
        <v>250.9</v>
      </c>
      <c r="D147"/>
      <c r="E147"/>
      <c r="F147"/>
      <c r="G147"/>
      <c r="H147"/>
      <c r="I147"/>
      <c r="J147"/>
      <c r="K147"/>
      <c r="L147"/>
      <c r="M147"/>
      <c r="N147"/>
      <c r="O147"/>
      <c r="P147"/>
      <c r="Q147"/>
      <c r="R147"/>
      <c r="S147"/>
      <c r="T147"/>
    </row>
    <row r="148" spans="2:20">
      <c r="B148" t="s">
        <v>1578</v>
      </c>
      <c r="C148" s="252">
        <v>252.5</v>
      </c>
      <c r="D148"/>
      <c r="E148"/>
      <c r="F148"/>
      <c r="G148"/>
      <c r="H148"/>
      <c r="I148"/>
      <c r="J148"/>
      <c r="K148"/>
      <c r="L148"/>
      <c r="M148"/>
      <c r="N148"/>
      <c r="O148"/>
      <c r="P148"/>
      <c r="Q148"/>
      <c r="R148"/>
      <c r="S148"/>
      <c r="T148"/>
    </row>
    <row r="149" spans="2:20">
      <c r="B149" t="s">
        <v>1579</v>
      </c>
      <c r="C149" s="252">
        <v>253.9</v>
      </c>
      <c r="D149"/>
      <c r="E149"/>
      <c r="F149"/>
      <c r="G149"/>
      <c r="H149"/>
      <c r="I149"/>
      <c r="J149"/>
      <c r="K149"/>
      <c r="L149"/>
      <c r="M149"/>
      <c r="N149"/>
      <c r="O149"/>
      <c r="P149"/>
      <c r="Q149"/>
      <c r="R149"/>
      <c r="S149"/>
      <c r="T149"/>
    </row>
    <row r="150" spans="2:20">
      <c r="B150" t="s">
        <v>1580</v>
      </c>
      <c r="C150" s="252">
        <v>256</v>
      </c>
      <c r="D150"/>
      <c r="E150"/>
      <c r="F150"/>
      <c r="G150"/>
      <c r="H150"/>
      <c r="I150"/>
      <c r="J150"/>
      <c r="K150"/>
      <c r="L150"/>
      <c r="M150"/>
      <c r="N150"/>
      <c r="O150"/>
      <c r="P150"/>
      <c r="Q150"/>
      <c r="R150"/>
      <c r="S150"/>
      <c r="T150"/>
    </row>
    <row r="151" spans="2:20">
      <c r="B151" t="s">
        <v>1581</v>
      </c>
      <c r="C151" s="252">
        <v>256.89999999999998</v>
      </c>
      <c r="D151"/>
      <c r="E151"/>
      <c r="F151"/>
      <c r="G151"/>
      <c r="H151"/>
      <c r="I151"/>
      <c r="J151"/>
      <c r="K151"/>
      <c r="L151"/>
      <c r="M151"/>
      <c r="N151"/>
      <c r="O151"/>
      <c r="P151"/>
      <c r="Q151"/>
      <c r="R151"/>
      <c r="S151"/>
      <c r="T151"/>
    </row>
    <row r="152" spans="2:20">
      <c r="B152" t="s">
        <v>1582</v>
      </c>
      <c r="C152" s="252">
        <v>257.39999999999998</v>
      </c>
      <c r="D152"/>
      <c r="E152"/>
      <c r="F152"/>
      <c r="G152"/>
      <c r="H152"/>
      <c r="I152"/>
      <c r="J152"/>
      <c r="K152"/>
      <c r="L152"/>
      <c r="M152"/>
      <c r="N152"/>
      <c r="O152"/>
      <c r="P152"/>
      <c r="Q152"/>
      <c r="R152"/>
      <c r="S152"/>
      <c r="T152"/>
    </row>
    <row r="153" spans="2:20">
      <c r="B153" t="s">
        <v>1583</v>
      </c>
      <c r="C153" s="252">
        <v>256.39999999999998</v>
      </c>
      <c r="D153"/>
      <c r="E153"/>
      <c r="F153"/>
      <c r="G153"/>
      <c r="H153"/>
      <c r="I153"/>
      <c r="J153"/>
      <c r="K153"/>
      <c r="L153"/>
      <c r="M153"/>
      <c r="N153"/>
      <c r="O153"/>
      <c r="P153"/>
      <c r="Q153"/>
      <c r="R153"/>
      <c r="S153"/>
      <c r="T153"/>
    </row>
    <row r="154" spans="2:20">
      <c r="B154" t="s">
        <v>1584</v>
      </c>
      <c r="C154" s="252">
        <v>258.5</v>
      </c>
      <c r="D154"/>
      <c r="E154"/>
      <c r="F154"/>
      <c r="G154"/>
      <c r="H154"/>
      <c r="I154"/>
      <c r="J154"/>
      <c r="K154"/>
      <c r="L154"/>
      <c r="M154"/>
      <c r="N154"/>
      <c r="O154"/>
      <c r="P154"/>
      <c r="Q154"/>
      <c r="R154"/>
      <c r="S154"/>
      <c r="T154"/>
    </row>
    <row r="155" spans="2:20">
      <c r="B155" t="s">
        <v>1585</v>
      </c>
      <c r="C155" s="252">
        <v>259.3</v>
      </c>
      <c r="D155"/>
      <c r="E155"/>
      <c r="F155"/>
      <c r="G155"/>
      <c r="H155"/>
      <c r="I155"/>
      <c r="J155"/>
      <c r="K155"/>
      <c r="L155"/>
      <c r="M155"/>
      <c r="N155"/>
      <c r="O155"/>
      <c r="P155"/>
      <c r="Q155"/>
      <c r="R155"/>
      <c r="S155"/>
      <c r="T155"/>
    </row>
    <row r="156" spans="2:20">
      <c r="B156" t="s">
        <v>1586</v>
      </c>
      <c r="C156" s="252">
        <v>260</v>
      </c>
      <c r="D156"/>
      <c r="E156"/>
      <c r="F156"/>
      <c r="G156"/>
      <c r="H156"/>
      <c r="I156"/>
      <c r="J156"/>
      <c r="K156"/>
      <c r="L156"/>
      <c r="M156"/>
      <c r="N156"/>
      <c r="O156"/>
      <c r="P156"/>
      <c r="Q156"/>
      <c r="R156"/>
      <c r="S156"/>
      <c r="T156"/>
    </row>
    <row r="157" spans="2:20">
      <c r="B157" t="s">
        <v>1587</v>
      </c>
      <c r="C157" s="252">
        <v>260</v>
      </c>
      <c r="D157"/>
      <c r="E157"/>
      <c r="F157"/>
      <c r="G157"/>
      <c r="H157"/>
      <c r="I157"/>
      <c r="J157"/>
      <c r="K157"/>
      <c r="L157"/>
      <c r="M157"/>
      <c r="N157"/>
      <c r="O157"/>
      <c r="P157"/>
      <c r="Q157"/>
      <c r="R157"/>
      <c r="S157"/>
      <c r="T157"/>
    </row>
    <row r="158" spans="2:20">
      <c r="B158" t="s">
        <v>1588</v>
      </c>
      <c r="C158" s="252">
        <v>262.2</v>
      </c>
      <c r="D158"/>
      <c r="E158"/>
      <c r="F158"/>
      <c r="G158"/>
      <c r="H158"/>
      <c r="I158"/>
      <c r="J158"/>
      <c r="K158"/>
      <c r="L158"/>
      <c r="M158"/>
      <c r="N158"/>
      <c r="O158"/>
      <c r="P158"/>
      <c r="Q158"/>
      <c r="R158"/>
      <c r="S158"/>
      <c r="T158"/>
    </row>
    <row r="159" spans="2:20">
      <c r="B159" t="s">
        <v>1589</v>
      </c>
      <c r="C159" s="252">
        <v>264.2</v>
      </c>
      <c r="D159"/>
      <c r="E159"/>
      <c r="F159"/>
      <c r="G159"/>
      <c r="H159"/>
      <c r="I159"/>
      <c r="J159"/>
      <c r="K159"/>
      <c r="L159"/>
      <c r="M159"/>
      <c r="N159"/>
      <c r="O159"/>
      <c r="P159"/>
      <c r="Q159"/>
      <c r="R159"/>
      <c r="S159"/>
      <c r="T159"/>
    </row>
    <row r="160" spans="2:20">
      <c r="B160" t="s">
        <v>1590</v>
      </c>
      <c r="C160" s="252">
        <v>265.8</v>
      </c>
      <c r="D160"/>
      <c r="E160"/>
      <c r="F160"/>
      <c r="G160"/>
      <c r="H160"/>
      <c r="I160"/>
      <c r="J160"/>
      <c r="K160"/>
      <c r="L160"/>
      <c r="M160"/>
      <c r="N160"/>
      <c r="O160"/>
      <c r="P160"/>
      <c r="Q160"/>
      <c r="R160"/>
      <c r="S160"/>
      <c r="T160"/>
    </row>
    <row r="161" spans="2:20">
      <c r="B161" t="s">
        <v>1591</v>
      </c>
      <c r="C161" s="252">
        <v>267.7</v>
      </c>
      <c r="D161"/>
      <c r="E161"/>
      <c r="F161"/>
      <c r="G161"/>
      <c r="H161"/>
      <c r="I161"/>
      <c r="J161"/>
      <c r="K161"/>
      <c r="L161"/>
      <c r="M161"/>
      <c r="N161"/>
      <c r="O161"/>
      <c r="P161"/>
      <c r="Q161"/>
      <c r="R161"/>
      <c r="S161"/>
      <c r="T161"/>
    </row>
    <row r="162" spans="2:20">
      <c r="B162" t="s">
        <v>1592</v>
      </c>
      <c r="C162" s="252">
        <v>271.5</v>
      </c>
      <c r="D162"/>
      <c r="E162"/>
      <c r="F162"/>
      <c r="G162"/>
      <c r="H162"/>
      <c r="I162"/>
      <c r="J162"/>
      <c r="K162"/>
      <c r="L162"/>
      <c r="M162"/>
      <c r="N162"/>
      <c r="O162"/>
      <c r="P162"/>
      <c r="Q162"/>
      <c r="R162"/>
      <c r="S162"/>
      <c r="T162"/>
    </row>
    <row r="163" spans="2:20">
      <c r="B163" t="s">
        <v>1593</v>
      </c>
      <c r="C163" s="252">
        <v>274.2</v>
      </c>
      <c r="D163"/>
      <c r="E163"/>
      <c r="F163"/>
      <c r="G163"/>
      <c r="H163"/>
      <c r="I163"/>
      <c r="J163"/>
      <c r="K163"/>
      <c r="L163"/>
      <c r="M163"/>
      <c r="N163"/>
      <c r="O163"/>
      <c r="P163"/>
      <c r="Q163"/>
      <c r="R163"/>
      <c r="S163"/>
      <c r="T163"/>
    </row>
    <row r="164" spans="2:20">
      <c r="B164" t="s">
        <v>1594</v>
      </c>
      <c r="C164" s="252">
        <v>100</v>
      </c>
      <c r="D164"/>
      <c r="E164"/>
      <c r="F164"/>
      <c r="G164"/>
      <c r="H164"/>
      <c r="I164"/>
      <c r="J164"/>
      <c r="K164"/>
      <c r="L164"/>
      <c r="M164"/>
      <c r="N164"/>
      <c r="O164"/>
      <c r="P164"/>
      <c r="Q164"/>
      <c r="R164"/>
      <c r="S164"/>
      <c r="T164"/>
    </row>
    <row r="165" spans="2:20">
      <c r="B165" t="s">
        <v>1595</v>
      </c>
      <c r="C165" s="252">
        <v>100.4</v>
      </c>
      <c r="D165"/>
      <c r="E165"/>
      <c r="F165"/>
      <c r="G165"/>
      <c r="H165"/>
      <c r="I165"/>
      <c r="J165"/>
      <c r="K165"/>
      <c r="L165"/>
      <c r="M165"/>
      <c r="N165"/>
      <c r="O165"/>
      <c r="P165"/>
      <c r="Q165"/>
      <c r="R165"/>
      <c r="S165"/>
      <c r="T165"/>
    </row>
    <row r="166" spans="2:20">
      <c r="B166" t="s">
        <v>1596</v>
      </c>
      <c r="C166" s="252">
        <v>100.6</v>
      </c>
      <c r="D166"/>
      <c r="E166"/>
      <c r="F166"/>
      <c r="G166"/>
      <c r="H166"/>
      <c r="I166"/>
      <c r="J166"/>
      <c r="K166"/>
      <c r="L166"/>
      <c r="M166"/>
      <c r="N166"/>
      <c r="O166"/>
      <c r="P166"/>
      <c r="Q166"/>
      <c r="R166"/>
      <c r="S166"/>
      <c r="T166"/>
    </row>
    <row r="167" spans="2:20">
      <c r="B167" t="s">
        <v>1597</v>
      </c>
      <c r="C167" s="252">
        <v>101.8</v>
      </c>
      <c r="D167"/>
      <c r="E167"/>
      <c r="F167"/>
      <c r="G167"/>
      <c r="H167"/>
      <c r="I167"/>
      <c r="J167"/>
      <c r="K167"/>
      <c r="L167"/>
      <c r="M167"/>
      <c r="N167"/>
      <c r="O167"/>
      <c r="P167"/>
      <c r="Q167"/>
      <c r="R167"/>
      <c r="S167"/>
      <c r="T167"/>
    </row>
    <row r="168" spans="2:20">
      <c r="B168" t="s">
        <v>1598</v>
      </c>
      <c r="C168" s="252">
        <v>101.9</v>
      </c>
      <c r="D168"/>
      <c r="E168"/>
      <c r="F168"/>
      <c r="G168"/>
      <c r="H168"/>
      <c r="I168"/>
      <c r="J168"/>
      <c r="K168"/>
      <c r="L168"/>
      <c r="M168"/>
      <c r="N168"/>
      <c r="O168"/>
      <c r="P168"/>
      <c r="Q168"/>
      <c r="R168"/>
      <c r="S168"/>
      <c r="T168"/>
    </row>
    <row r="169" spans="2:20">
      <c r="B169" t="s">
        <v>1599</v>
      </c>
      <c r="C169" s="252">
        <v>101.9</v>
      </c>
      <c r="D169"/>
      <c r="E169"/>
      <c r="F169"/>
      <c r="G169"/>
      <c r="H169"/>
      <c r="I169"/>
      <c r="J169"/>
      <c r="K169"/>
      <c r="L169"/>
      <c r="M169"/>
      <c r="N169"/>
      <c r="O169"/>
      <c r="P169"/>
      <c r="Q169"/>
      <c r="R169"/>
      <c r="S169"/>
      <c r="T169"/>
    </row>
    <row r="170" spans="2:20">
      <c r="B170" t="s">
        <v>1600</v>
      </c>
      <c r="C170" s="252">
        <v>101.8</v>
      </c>
      <c r="D170"/>
      <c r="E170"/>
      <c r="F170"/>
      <c r="G170"/>
      <c r="H170"/>
      <c r="I170"/>
      <c r="J170"/>
      <c r="K170"/>
      <c r="L170"/>
      <c r="M170"/>
      <c r="N170"/>
      <c r="O170"/>
      <c r="P170"/>
      <c r="Q170"/>
      <c r="R170"/>
      <c r="S170"/>
      <c r="T170"/>
    </row>
    <row r="171" spans="2:20">
      <c r="B171" t="s">
        <v>1601</v>
      </c>
      <c r="C171" s="252">
        <v>102.1</v>
      </c>
      <c r="D171"/>
      <c r="E171"/>
      <c r="F171"/>
      <c r="G171"/>
      <c r="H171"/>
      <c r="I171"/>
      <c r="J171"/>
      <c r="K171"/>
      <c r="L171"/>
      <c r="M171"/>
      <c r="N171"/>
      <c r="O171"/>
      <c r="P171"/>
      <c r="Q171"/>
      <c r="R171"/>
      <c r="S171"/>
      <c r="T171"/>
    </row>
    <row r="172" spans="2:20">
      <c r="B172" t="s">
        <v>1602</v>
      </c>
      <c r="C172" s="252">
        <v>102.4</v>
      </c>
      <c r="D172"/>
      <c r="E172"/>
      <c r="F172"/>
      <c r="G172"/>
      <c r="H172"/>
      <c r="I172"/>
      <c r="J172"/>
      <c r="K172"/>
      <c r="L172"/>
      <c r="M172"/>
      <c r="N172"/>
      <c r="O172"/>
      <c r="P172"/>
      <c r="Q172"/>
      <c r="R172"/>
      <c r="S172"/>
      <c r="T172"/>
    </row>
    <row r="173" spans="2:20">
      <c r="B173" t="s">
        <v>1603</v>
      </c>
      <c r="C173" s="252">
        <v>102.9</v>
      </c>
      <c r="D173"/>
      <c r="E173"/>
      <c r="F173"/>
      <c r="G173"/>
      <c r="H173"/>
      <c r="I173"/>
      <c r="J173"/>
      <c r="K173"/>
      <c r="L173"/>
      <c r="M173"/>
      <c r="N173"/>
      <c r="O173"/>
      <c r="P173"/>
      <c r="Q173"/>
      <c r="R173"/>
      <c r="S173"/>
      <c r="T173"/>
    </row>
    <row r="174" spans="2:20">
      <c r="B174" t="s">
        <v>1604</v>
      </c>
      <c r="C174" s="252">
        <v>103.4</v>
      </c>
      <c r="D174"/>
      <c r="E174"/>
      <c r="F174"/>
      <c r="G174"/>
      <c r="H174"/>
      <c r="I174"/>
      <c r="J174"/>
      <c r="K174"/>
      <c r="L174"/>
      <c r="M174"/>
      <c r="N174"/>
      <c r="O174"/>
      <c r="P174"/>
      <c r="Q174"/>
      <c r="R174"/>
      <c r="S174"/>
      <c r="T174"/>
    </row>
    <row r="175" spans="2:20">
      <c r="B175" t="s">
        <v>1605</v>
      </c>
      <c r="C175" s="252">
        <v>103.3</v>
      </c>
      <c r="D175"/>
      <c r="E175"/>
      <c r="F175"/>
      <c r="G175"/>
      <c r="H175"/>
      <c r="I175"/>
      <c r="J175"/>
      <c r="K175"/>
      <c r="L175"/>
      <c r="M175"/>
      <c r="N175"/>
      <c r="O175"/>
      <c r="P175"/>
      <c r="Q175"/>
      <c r="R175"/>
      <c r="S175"/>
      <c r="T175"/>
    </row>
    <row r="176" spans="2:20">
      <c r="B176" t="s">
        <v>1606</v>
      </c>
      <c r="C176" s="252">
        <v>103.3</v>
      </c>
      <c r="D176"/>
      <c r="E176"/>
      <c r="F176"/>
      <c r="G176"/>
      <c r="H176"/>
      <c r="I176"/>
      <c r="J176"/>
      <c r="K176"/>
      <c r="L176"/>
      <c r="M176"/>
      <c r="N176"/>
      <c r="O176"/>
      <c r="P176"/>
      <c r="Q176"/>
      <c r="R176"/>
      <c r="S176"/>
      <c r="T176"/>
    </row>
    <row r="177" spans="2:20">
      <c r="B177" t="s">
        <v>1607</v>
      </c>
      <c r="C177" s="252">
        <v>103.7</v>
      </c>
      <c r="D177"/>
      <c r="E177"/>
      <c r="F177"/>
      <c r="G177"/>
      <c r="H177"/>
      <c r="I177"/>
      <c r="J177"/>
      <c r="K177"/>
      <c r="L177"/>
      <c r="M177"/>
      <c r="N177"/>
      <c r="O177"/>
      <c r="P177"/>
      <c r="Q177"/>
      <c r="R177"/>
      <c r="S177"/>
      <c r="T177"/>
    </row>
    <row r="178" spans="2:20">
      <c r="B178" t="s">
        <v>1608</v>
      </c>
      <c r="C178" s="252">
        <v>104.1</v>
      </c>
      <c r="D178"/>
      <c r="E178"/>
      <c r="F178"/>
      <c r="G178"/>
      <c r="H178"/>
      <c r="I178"/>
      <c r="J178"/>
      <c r="K178"/>
      <c r="L178"/>
      <c r="M178"/>
      <c r="N178"/>
      <c r="O178"/>
      <c r="P178"/>
      <c r="Q178"/>
      <c r="R178"/>
      <c r="S178"/>
      <c r="T178"/>
    </row>
    <row r="179" spans="2:20">
      <c r="B179" t="s">
        <v>1609</v>
      </c>
      <c r="C179" s="252">
        <v>105.8</v>
      </c>
      <c r="D179"/>
      <c r="E179"/>
      <c r="F179"/>
      <c r="G179"/>
      <c r="H179"/>
      <c r="I179"/>
      <c r="J179"/>
      <c r="K179"/>
      <c r="L179"/>
      <c r="M179"/>
      <c r="N179"/>
      <c r="O179"/>
      <c r="P179"/>
      <c r="Q179"/>
      <c r="R179"/>
      <c r="S179"/>
      <c r="T179"/>
    </row>
    <row r="180" spans="2:20">
      <c r="B180" t="s">
        <v>1610</v>
      </c>
      <c r="C180" s="252">
        <v>106.2</v>
      </c>
      <c r="D180"/>
      <c r="E180"/>
      <c r="F180"/>
      <c r="G180"/>
      <c r="H180"/>
      <c r="I180"/>
      <c r="J180"/>
      <c r="K180"/>
      <c r="L180"/>
      <c r="M180"/>
      <c r="N180"/>
      <c r="O180"/>
      <c r="P180"/>
      <c r="Q180"/>
      <c r="R180"/>
      <c r="S180"/>
      <c r="T180"/>
    </row>
    <row r="181" spans="2:20">
      <c r="B181" t="s">
        <v>1611</v>
      </c>
      <c r="C181" s="252">
        <v>106.6</v>
      </c>
      <c r="D181"/>
      <c r="E181"/>
      <c r="F181"/>
      <c r="G181"/>
      <c r="H181"/>
      <c r="I181"/>
      <c r="J181"/>
      <c r="K181"/>
      <c r="L181"/>
      <c r="M181"/>
      <c r="N181"/>
      <c r="O181"/>
      <c r="P181"/>
      <c r="Q181"/>
      <c r="R181"/>
      <c r="S181"/>
      <c r="T181"/>
    </row>
    <row r="182" spans="2:20">
      <c r="B182" t="s">
        <v>1612</v>
      </c>
      <c r="C182" s="252">
        <v>106.7</v>
      </c>
      <c r="D182"/>
      <c r="E182"/>
      <c r="F182"/>
      <c r="G182"/>
      <c r="H182"/>
      <c r="I182"/>
      <c r="J182"/>
      <c r="K182"/>
      <c r="L182"/>
      <c r="M182"/>
      <c r="N182"/>
      <c r="O182"/>
      <c r="P182"/>
      <c r="Q182"/>
      <c r="R182"/>
      <c r="S182"/>
      <c r="T182"/>
    </row>
    <row r="183" spans="2:20">
      <c r="B183" t="s">
        <v>1613</v>
      </c>
      <c r="C183" s="252">
        <v>107.9</v>
      </c>
      <c r="D183"/>
      <c r="E183"/>
      <c r="F183"/>
      <c r="G183"/>
      <c r="H183"/>
      <c r="I183"/>
      <c r="J183"/>
      <c r="K183"/>
      <c r="L183"/>
      <c r="M183"/>
      <c r="N183"/>
      <c r="O183"/>
      <c r="P183"/>
      <c r="Q183"/>
      <c r="R183"/>
      <c r="S183"/>
      <c r="T183"/>
    </row>
    <row r="184" spans="2:20">
      <c r="B184" t="s">
        <v>1614</v>
      </c>
      <c r="C184" s="252">
        <v>108.4</v>
      </c>
      <c r="D184"/>
      <c r="E184"/>
      <c r="F184"/>
      <c r="G184"/>
      <c r="H184"/>
      <c r="I184"/>
      <c r="J184"/>
      <c r="K184"/>
      <c r="L184"/>
      <c r="M184"/>
      <c r="N184"/>
      <c r="O184"/>
      <c r="P184"/>
      <c r="Q184"/>
      <c r="R184"/>
      <c r="S184"/>
      <c r="T184"/>
    </row>
    <row r="185" spans="2:20">
      <c r="B185" t="s">
        <v>1615</v>
      </c>
      <c r="C185" s="252">
        <v>109.5</v>
      </c>
      <c r="D185"/>
      <c r="E185"/>
      <c r="F185"/>
      <c r="G185"/>
      <c r="H185"/>
      <c r="I185"/>
      <c r="J185"/>
      <c r="K185"/>
      <c r="L185"/>
      <c r="M185"/>
      <c r="N185"/>
      <c r="O185"/>
      <c r="P185"/>
      <c r="Q185"/>
      <c r="R185"/>
      <c r="S185"/>
      <c r="T185"/>
    </row>
    <row r="186" spans="2:20">
      <c r="B186" t="s">
        <v>1616</v>
      </c>
      <c r="C186" s="252">
        <v>110</v>
      </c>
      <c r="D186"/>
      <c r="E186"/>
      <c r="F186"/>
      <c r="G186"/>
      <c r="H186"/>
      <c r="I186"/>
      <c r="J186"/>
      <c r="K186"/>
      <c r="L186"/>
      <c r="M186"/>
      <c r="N186"/>
      <c r="O186"/>
      <c r="P186"/>
      <c r="Q186"/>
      <c r="R186"/>
      <c r="S186"/>
      <c r="T186"/>
    </row>
    <row r="187" spans="2:20">
      <c r="B187" t="s">
        <v>1617</v>
      </c>
      <c r="C187" s="252">
        <v>110.3</v>
      </c>
      <c r="D187"/>
      <c r="E187"/>
      <c r="F187"/>
      <c r="G187"/>
      <c r="H187"/>
      <c r="I187"/>
      <c r="J187"/>
      <c r="K187"/>
      <c r="L187"/>
      <c r="M187"/>
      <c r="N187"/>
      <c r="O187"/>
      <c r="P187"/>
      <c r="Q187"/>
      <c r="R187"/>
      <c r="S187"/>
      <c r="T187"/>
    </row>
    <row r="188" spans="2:20">
      <c r="B188" t="s">
        <v>1618</v>
      </c>
      <c r="C188" s="252">
        <v>111</v>
      </c>
      <c r="D188"/>
      <c r="E188"/>
      <c r="F188"/>
      <c r="G188"/>
      <c r="H188"/>
      <c r="I188"/>
      <c r="J188"/>
      <c r="K188"/>
      <c r="L188"/>
      <c r="M188"/>
      <c r="N188"/>
      <c r="O188"/>
      <c r="P188"/>
      <c r="Q188"/>
      <c r="R188"/>
      <c r="S188"/>
      <c r="T188"/>
    </row>
    <row r="189" spans="2:20">
      <c r="B189" t="s">
        <v>1619</v>
      </c>
      <c r="C189" s="252">
        <v>111.8</v>
      </c>
      <c r="D189"/>
      <c r="E189"/>
      <c r="F189"/>
      <c r="G189"/>
      <c r="H189"/>
      <c r="I189"/>
      <c r="J189"/>
      <c r="K189"/>
      <c r="L189"/>
      <c r="M189"/>
      <c r="N189"/>
      <c r="O189"/>
      <c r="P189"/>
      <c r="Q189"/>
      <c r="R189"/>
      <c r="S189"/>
      <c r="T189"/>
    </row>
    <row r="190" spans="2:20">
      <c r="B190" t="s">
        <v>1620</v>
      </c>
      <c r="C190" s="252">
        <v>112.3</v>
      </c>
      <c r="D190"/>
      <c r="E190"/>
      <c r="F190"/>
      <c r="G190"/>
      <c r="H190"/>
      <c r="I190"/>
      <c r="J190"/>
      <c r="K190"/>
      <c r="L190"/>
      <c r="M190"/>
      <c r="N190"/>
      <c r="O190"/>
      <c r="P190"/>
      <c r="Q190"/>
      <c r="R190"/>
      <c r="S190"/>
      <c r="T190"/>
    </row>
    <row r="191" spans="2:20">
      <c r="B191" t="s">
        <v>1621</v>
      </c>
      <c r="C191" s="252">
        <v>114.3</v>
      </c>
      <c r="D191"/>
      <c r="E191"/>
      <c r="F191"/>
      <c r="G191"/>
      <c r="H191"/>
      <c r="I191"/>
      <c r="J191"/>
      <c r="K191"/>
      <c r="L191"/>
      <c r="M191"/>
      <c r="N191"/>
      <c r="O191"/>
      <c r="P191"/>
      <c r="Q191"/>
      <c r="R191"/>
      <c r="S191"/>
      <c r="T191"/>
    </row>
    <row r="192" spans="2:20">
      <c r="B192" t="s">
        <v>1622</v>
      </c>
      <c r="C192" s="252">
        <v>115</v>
      </c>
      <c r="D192"/>
      <c r="E192"/>
      <c r="F192"/>
      <c r="G192"/>
      <c r="H192"/>
      <c r="I192"/>
      <c r="J192"/>
      <c r="K192"/>
      <c r="L192"/>
      <c r="M192"/>
      <c r="N192"/>
      <c r="O192"/>
      <c r="P192"/>
      <c r="Q192"/>
      <c r="R192"/>
      <c r="S192"/>
      <c r="T192"/>
    </row>
    <row r="193" spans="2:20">
      <c r="B193" t="s">
        <v>1623</v>
      </c>
      <c r="C193" s="252">
        <v>115.4</v>
      </c>
      <c r="D193"/>
      <c r="E193"/>
      <c r="F193"/>
      <c r="G193"/>
      <c r="H193"/>
      <c r="I193"/>
      <c r="J193"/>
      <c r="K193"/>
      <c r="L193"/>
      <c r="M193"/>
      <c r="N193"/>
      <c r="O193"/>
      <c r="P193"/>
      <c r="Q193"/>
      <c r="R193"/>
      <c r="S193"/>
      <c r="T193"/>
    </row>
    <row r="194" spans="2:20">
      <c r="B194" t="s">
        <v>1624</v>
      </c>
      <c r="C194" s="252">
        <v>115.5</v>
      </c>
      <c r="D194"/>
      <c r="E194"/>
      <c r="F194"/>
      <c r="G194"/>
      <c r="H194"/>
      <c r="I194"/>
      <c r="J194"/>
      <c r="K194"/>
      <c r="L194"/>
      <c r="M194"/>
      <c r="N194"/>
      <c r="O194"/>
      <c r="P194"/>
      <c r="Q194"/>
      <c r="R194"/>
      <c r="S194"/>
      <c r="T194"/>
    </row>
    <row r="195" spans="2:20">
      <c r="B195" t="s">
        <v>1625</v>
      </c>
      <c r="C195" s="252">
        <v>115.8</v>
      </c>
      <c r="D195"/>
      <c r="E195"/>
      <c r="F195"/>
      <c r="G195"/>
      <c r="H195"/>
      <c r="I195"/>
      <c r="J195"/>
      <c r="K195"/>
      <c r="L195"/>
      <c r="M195"/>
      <c r="N195"/>
      <c r="O195"/>
      <c r="P195"/>
      <c r="Q195"/>
      <c r="R195"/>
      <c r="S195"/>
      <c r="T195"/>
    </row>
    <row r="196" spans="2:20">
      <c r="B196" t="s">
        <v>1626</v>
      </c>
      <c r="C196" s="252">
        <v>116.6</v>
      </c>
      <c r="D196"/>
      <c r="E196"/>
      <c r="F196"/>
      <c r="G196"/>
      <c r="H196"/>
      <c r="I196"/>
      <c r="J196"/>
      <c r="K196"/>
      <c r="L196"/>
      <c r="M196"/>
      <c r="N196"/>
      <c r="O196"/>
      <c r="P196"/>
      <c r="Q196"/>
      <c r="R196"/>
      <c r="S196"/>
      <c r="T196"/>
    </row>
    <row r="197" spans="2:20">
      <c r="B197" t="s">
        <v>1627</v>
      </c>
      <c r="C197" s="252">
        <v>117.5</v>
      </c>
      <c r="D197"/>
      <c r="E197"/>
      <c r="F197"/>
      <c r="G197"/>
      <c r="H197"/>
      <c r="I197"/>
      <c r="J197"/>
      <c r="K197"/>
      <c r="L197"/>
      <c r="M197"/>
      <c r="N197"/>
      <c r="O197"/>
      <c r="P197"/>
      <c r="Q197"/>
      <c r="R197"/>
      <c r="S197"/>
      <c r="T197"/>
    </row>
    <row r="198" spans="2:20">
      <c r="B198" t="s">
        <v>1628</v>
      </c>
      <c r="C198" s="252">
        <v>118.5</v>
      </c>
      <c r="D198"/>
      <c r="E198"/>
      <c r="F198"/>
      <c r="G198"/>
      <c r="H198"/>
      <c r="I198"/>
      <c r="J198"/>
      <c r="K198"/>
      <c r="L198"/>
      <c r="M198"/>
      <c r="N198"/>
      <c r="O198"/>
      <c r="P198"/>
      <c r="Q198"/>
      <c r="R198"/>
      <c r="S198"/>
      <c r="T198"/>
    </row>
    <row r="199" spans="2:20">
      <c r="B199" t="s">
        <v>1629</v>
      </c>
      <c r="C199" s="252">
        <v>118.8</v>
      </c>
      <c r="D199"/>
      <c r="E199"/>
      <c r="F199"/>
      <c r="G199"/>
      <c r="H199"/>
      <c r="I199"/>
      <c r="J199"/>
      <c r="K199"/>
      <c r="L199"/>
      <c r="M199"/>
      <c r="N199"/>
      <c r="O199"/>
      <c r="P199"/>
      <c r="Q199"/>
      <c r="R199"/>
      <c r="S199"/>
      <c r="T199"/>
    </row>
    <row r="200" spans="2:20">
      <c r="B200" t="s">
        <v>1630</v>
      </c>
      <c r="C200" s="252">
        <v>119.5</v>
      </c>
      <c r="D200"/>
      <c r="E200"/>
      <c r="F200"/>
      <c r="G200"/>
      <c r="H200"/>
      <c r="I200"/>
      <c r="J200"/>
      <c r="K200"/>
      <c r="L200"/>
      <c r="M200"/>
      <c r="N200"/>
      <c r="O200"/>
      <c r="P200"/>
      <c r="Q200"/>
      <c r="R200"/>
      <c r="S200"/>
      <c r="T200"/>
    </row>
    <row r="201" spans="2:20">
      <c r="B201" t="s">
        <v>1631</v>
      </c>
      <c r="C201" s="252">
        <v>120.2</v>
      </c>
      <c r="D201"/>
      <c r="E201"/>
      <c r="F201"/>
      <c r="G201"/>
      <c r="H201"/>
      <c r="I201"/>
      <c r="J201"/>
      <c r="K201"/>
      <c r="L201"/>
      <c r="M201"/>
      <c r="N201"/>
      <c r="O201"/>
      <c r="P201"/>
      <c r="Q201"/>
      <c r="R201"/>
      <c r="S201"/>
      <c r="T201"/>
    </row>
    <row r="202" spans="2:20">
      <c r="B202" t="s">
        <v>1632</v>
      </c>
      <c r="C202" s="252">
        <v>121.4</v>
      </c>
      <c r="D202"/>
      <c r="E202"/>
      <c r="F202"/>
      <c r="G202"/>
      <c r="H202"/>
      <c r="I202"/>
      <c r="J202"/>
      <c r="K202"/>
      <c r="L202"/>
      <c r="M202"/>
      <c r="N202"/>
      <c r="O202"/>
      <c r="P202"/>
      <c r="Q202"/>
      <c r="R202"/>
      <c r="S202"/>
      <c r="T202"/>
    </row>
    <row r="203" spans="2:20">
      <c r="B203" t="s">
        <v>1633</v>
      </c>
      <c r="C203" s="252">
        <v>125.1</v>
      </c>
      <c r="D203"/>
      <c r="E203"/>
      <c r="F203"/>
      <c r="G203"/>
      <c r="H203"/>
      <c r="I203"/>
      <c r="J203"/>
      <c r="K203"/>
      <c r="L203"/>
      <c r="M203"/>
      <c r="N203"/>
      <c r="O203"/>
      <c r="P203"/>
      <c r="Q203"/>
      <c r="R203"/>
      <c r="S203"/>
      <c r="T203"/>
    </row>
    <row r="204" spans="2:20">
      <c r="B204" t="s">
        <v>1634</v>
      </c>
      <c r="C204" s="252">
        <v>126.2</v>
      </c>
      <c r="D204"/>
      <c r="E204"/>
      <c r="F204"/>
      <c r="G204"/>
      <c r="H204"/>
      <c r="I204"/>
      <c r="J204"/>
      <c r="K204"/>
      <c r="L204"/>
      <c r="M204"/>
      <c r="N204"/>
      <c r="O204"/>
      <c r="P204"/>
      <c r="Q204"/>
      <c r="R204"/>
      <c r="S204"/>
      <c r="T204"/>
    </row>
    <row r="205" spans="2:20">
      <c r="B205" t="s">
        <v>1635</v>
      </c>
      <c r="C205" s="252">
        <v>126.7</v>
      </c>
      <c r="D205"/>
      <c r="E205"/>
      <c r="F205"/>
      <c r="G205"/>
      <c r="H205"/>
      <c r="I205"/>
      <c r="J205"/>
      <c r="K205"/>
      <c r="L205"/>
      <c r="M205"/>
      <c r="N205"/>
      <c r="O205"/>
      <c r="P205"/>
      <c r="Q205"/>
      <c r="R205"/>
      <c r="S205"/>
      <c r="T205"/>
    </row>
    <row r="206" spans="2:20">
      <c r="B206" t="s">
        <v>1636</v>
      </c>
      <c r="C206" s="252">
        <v>126.8</v>
      </c>
      <c r="D206"/>
      <c r="E206"/>
      <c r="F206"/>
      <c r="G206"/>
      <c r="H206"/>
      <c r="I206"/>
      <c r="J206"/>
      <c r="K206"/>
      <c r="L206"/>
      <c r="M206"/>
      <c r="N206"/>
      <c r="O206"/>
      <c r="P206"/>
      <c r="Q206"/>
      <c r="R206"/>
      <c r="S206"/>
      <c r="T206"/>
    </row>
    <row r="207" spans="2:20">
      <c r="B207" t="s">
        <v>1637</v>
      </c>
      <c r="C207" s="252">
        <v>128.1</v>
      </c>
      <c r="D207"/>
      <c r="E207"/>
      <c r="F207"/>
      <c r="G207"/>
      <c r="H207"/>
      <c r="I207"/>
      <c r="J207"/>
      <c r="K207"/>
      <c r="L207"/>
      <c r="M207"/>
      <c r="N207"/>
      <c r="O207"/>
      <c r="P207"/>
      <c r="Q207"/>
      <c r="R207"/>
      <c r="S207"/>
      <c r="T207"/>
    </row>
    <row r="208" spans="2:20">
      <c r="B208" t="s">
        <v>1638</v>
      </c>
      <c r="C208" s="252">
        <v>129.30000000000001</v>
      </c>
      <c r="D208"/>
      <c r="E208"/>
      <c r="F208"/>
      <c r="G208"/>
      <c r="H208"/>
      <c r="I208"/>
      <c r="J208"/>
      <c r="K208"/>
      <c r="L208"/>
      <c r="M208"/>
      <c r="N208"/>
      <c r="O208"/>
      <c r="P208"/>
      <c r="Q208"/>
      <c r="R208"/>
      <c r="S208"/>
      <c r="T208"/>
    </row>
    <row r="209" spans="2:20">
      <c r="B209" t="s">
        <v>1639</v>
      </c>
      <c r="C209" s="252">
        <v>130.30000000000001</v>
      </c>
      <c r="D209"/>
      <c r="E209"/>
      <c r="F209"/>
      <c r="G209"/>
      <c r="H209"/>
      <c r="I209"/>
      <c r="J209"/>
      <c r="K209"/>
      <c r="L209"/>
      <c r="M209"/>
      <c r="N209"/>
      <c r="O209"/>
      <c r="P209"/>
      <c r="Q209"/>
      <c r="R209"/>
      <c r="S209"/>
      <c r="T209"/>
    </row>
    <row r="210" spans="2:20">
      <c r="B210" t="s">
        <v>1640</v>
      </c>
      <c r="C210" s="252">
        <v>130</v>
      </c>
      <c r="D210"/>
      <c r="E210"/>
      <c r="F210"/>
      <c r="G210"/>
      <c r="H210"/>
      <c r="I210"/>
      <c r="J210"/>
      <c r="K210"/>
      <c r="L210"/>
      <c r="M210"/>
      <c r="N210"/>
      <c r="O210"/>
      <c r="P210"/>
      <c r="Q210"/>
      <c r="R210"/>
      <c r="S210"/>
      <c r="T210"/>
    </row>
    <row r="211" spans="2:20">
      <c r="B211" t="s">
        <v>1641</v>
      </c>
      <c r="C211" s="252">
        <v>129.9</v>
      </c>
      <c r="D211"/>
      <c r="E211"/>
      <c r="F211"/>
      <c r="G211"/>
      <c r="H211"/>
      <c r="I211"/>
      <c r="J211"/>
      <c r="K211"/>
      <c r="L211"/>
      <c r="M211"/>
      <c r="N211"/>
      <c r="O211"/>
      <c r="P211"/>
      <c r="Q211"/>
      <c r="R211"/>
      <c r="S211"/>
      <c r="T211"/>
    </row>
    <row r="212" spans="2:20">
      <c r="B212" t="s">
        <v>1642</v>
      </c>
      <c r="C212" s="252">
        <v>130.19999999999999</v>
      </c>
      <c r="D212"/>
      <c r="E212"/>
      <c r="F212"/>
      <c r="G212"/>
      <c r="H212"/>
      <c r="I212"/>
      <c r="J212"/>
      <c r="K212"/>
      <c r="L212"/>
      <c r="M212"/>
      <c r="N212"/>
      <c r="O212"/>
      <c r="P212"/>
      <c r="Q212"/>
      <c r="R212"/>
      <c r="S212"/>
      <c r="T212"/>
    </row>
    <row r="213" spans="2:20">
      <c r="B213" t="s">
        <v>1643</v>
      </c>
      <c r="C213" s="252">
        <v>130.9</v>
      </c>
      <c r="D213"/>
      <c r="E213"/>
      <c r="F213"/>
      <c r="G213"/>
      <c r="H213"/>
      <c r="I213"/>
      <c r="J213"/>
      <c r="K213"/>
      <c r="L213"/>
      <c r="M213"/>
      <c r="N213"/>
      <c r="O213"/>
      <c r="P213"/>
      <c r="Q213"/>
      <c r="R213"/>
      <c r="S213"/>
      <c r="T213"/>
    </row>
    <row r="214" spans="2:20">
      <c r="B214" t="s">
        <v>1644</v>
      </c>
      <c r="C214" s="252">
        <v>131.4</v>
      </c>
      <c r="D214"/>
      <c r="E214"/>
      <c r="F214"/>
      <c r="G214"/>
      <c r="H214"/>
      <c r="I214"/>
      <c r="J214"/>
      <c r="K214"/>
      <c r="L214"/>
      <c r="M214"/>
      <c r="N214"/>
      <c r="O214"/>
      <c r="P214"/>
      <c r="Q214"/>
      <c r="R214"/>
      <c r="S214"/>
      <c r="T214"/>
    </row>
    <row r="215" spans="2:20">
      <c r="B215" t="s">
        <v>1645</v>
      </c>
      <c r="C215" s="252">
        <v>133.1</v>
      </c>
      <c r="D215"/>
      <c r="E215"/>
      <c r="F215"/>
      <c r="G215"/>
      <c r="H215"/>
      <c r="I215"/>
      <c r="J215"/>
      <c r="K215"/>
      <c r="L215"/>
      <c r="M215"/>
      <c r="N215"/>
      <c r="O215"/>
      <c r="P215"/>
      <c r="Q215"/>
      <c r="R215"/>
      <c r="S215"/>
      <c r="T215"/>
    </row>
    <row r="216" spans="2:20">
      <c r="B216" t="s">
        <v>1646</v>
      </c>
      <c r="C216" s="252">
        <v>133.5</v>
      </c>
      <c r="D216"/>
      <c r="E216"/>
      <c r="F216"/>
      <c r="G216"/>
      <c r="H216"/>
      <c r="I216"/>
      <c r="J216"/>
      <c r="K216"/>
      <c r="L216"/>
      <c r="M216"/>
      <c r="N216"/>
      <c r="O216"/>
      <c r="P216"/>
      <c r="Q216"/>
      <c r="R216"/>
      <c r="S216"/>
      <c r="T216"/>
    </row>
    <row r="217" spans="2:20">
      <c r="B217" t="s">
        <v>1647</v>
      </c>
      <c r="C217" s="252">
        <v>134.1</v>
      </c>
      <c r="D217"/>
      <c r="E217"/>
      <c r="F217"/>
      <c r="G217"/>
      <c r="H217"/>
      <c r="I217"/>
      <c r="J217"/>
      <c r="K217"/>
      <c r="L217"/>
      <c r="M217"/>
      <c r="N217"/>
      <c r="O217"/>
      <c r="P217"/>
      <c r="Q217"/>
      <c r="R217"/>
      <c r="S217"/>
      <c r="T217"/>
    </row>
    <row r="218" spans="2:20">
      <c r="B218" t="s">
        <v>1648</v>
      </c>
      <c r="C218" s="252">
        <v>133.80000000000001</v>
      </c>
      <c r="D218"/>
      <c r="E218"/>
      <c r="F218"/>
      <c r="G218"/>
      <c r="H218"/>
      <c r="I218"/>
      <c r="J218"/>
      <c r="K218"/>
      <c r="L218"/>
      <c r="M218"/>
      <c r="N218"/>
      <c r="O218"/>
      <c r="P218"/>
      <c r="Q218"/>
      <c r="R218"/>
      <c r="S218"/>
      <c r="T218"/>
    </row>
    <row r="219" spans="2:20">
      <c r="B219" t="s">
        <v>1649</v>
      </c>
      <c r="C219" s="252">
        <v>134.1</v>
      </c>
      <c r="D219"/>
      <c r="E219"/>
      <c r="F219"/>
      <c r="G219"/>
      <c r="H219"/>
      <c r="I219"/>
      <c r="J219"/>
      <c r="K219"/>
      <c r="L219"/>
      <c r="M219"/>
      <c r="N219"/>
      <c r="O219"/>
      <c r="P219"/>
      <c r="Q219"/>
      <c r="R219"/>
      <c r="S219"/>
      <c r="T219"/>
    </row>
    <row r="220" spans="2:20">
      <c r="B220" t="s">
        <v>1650</v>
      </c>
      <c r="C220" s="252">
        <v>134.6</v>
      </c>
      <c r="D220"/>
      <c r="E220"/>
      <c r="F220"/>
      <c r="G220"/>
      <c r="H220"/>
      <c r="I220"/>
      <c r="J220"/>
      <c r="K220"/>
      <c r="L220"/>
      <c r="M220"/>
      <c r="N220"/>
      <c r="O220"/>
      <c r="P220"/>
      <c r="Q220"/>
      <c r="R220"/>
      <c r="S220"/>
      <c r="T220"/>
    </row>
    <row r="221" spans="2:20">
      <c r="B221" t="s">
        <v>1651</v>
      </c>
      <c r="C221" s="252">
        <v>135.1</v>
      </c>
      <c r="D221"/>
      <c r="E221"/>
      <c r="F221"/>
      <c r="G221"/>
      <c r="H221"/>
      <c r="I221"/>
      <c r="J221"/>
      <c r="K221"/>
      <c r="L221"/>
      <c r="M221"/>
      <c r="N221"/>
      <c r="O221"/>
      <c r="P221"/>
      <c r="Q221"/>
      <c r="R221"/>
      <c r="S221"/>
      <c r="T221"/>
    </row>
    <row r="222" spans="2:20">
      <c r="B222" t="s">
        <v>1652</v>
      </c>
      <c r="C222" s="252">
        <v>135.6</v>
      </c>
      <c r="D222"/>
      <c r="E222"/>
      <c r="F222"/>
      <c r="G222"/>
      <c r="H222"/>
      <c r="I222"/>
      <c r="J222"/>
      <c r="K222"/>
      <c r="L222"/>
      <c r="M222"/>
      <c r="N222"/>
      <c r="O222"/>
      <c r="P222"/>
      <c r="Q222"/>
      <c r="R222"/>
      <c r="S222"/>
      <c r="T222"/>
    </row>
    <row r="223" spans="2:20">
      <c r="B223" t="s">
        <v>1653</v>
      </c>
      <c r="C223" s="252">
        <v>135.69999999999999</v>
      </c>
      <c r="D223"/>
      <c r="E223"/>
      <c r="F223"/>
      <c r="G223"/>
      <c r="H223"/>
      <c r="I223"/>
      <c r="J223"/>
      <c r="K223"/>
      <c r="L223"/>
      <c r="M223"/>
      <c r="N223"/>
      <c r="O223"/>
      <c r="P223"/>
      <c r="Q223"/>
      <c r="R223"/>
      <c r="S223"/>
      <c r="T223"/>
    </row>
    <row r="224" spans="2:20">
      <c r="B224" t="s">
        <v>1654</v>
      </c>
      <c r="C224" s="252">
        <v>135.6</v>
      </c>
      <c r="D224"/>
      <c r="E224"/>
      <c r="F224"/>
      <c r="G224"/>
      <c r="H224"/>
      <c r="I224"/>
      <c r="J224"/>
      <c r="K224"/>
      <c r="L224"/>
      <c r="M224"/>
      <c r="N224"/>
      <c r="O224"/>
      <c r="P224"/>
      <c r="Q224"/>
      <c r="R224"/>
      <c r="S224"/>
      <c r="T224"/>
    </row>
    <row r="225" spans="2:20">
      <c r="B225" t="s">
        <v>1655</v>
      </c>
      <c r="C225" s="252">
        <v>136.30000000000001</v>
      </c>
      <c r="D225"/>
      <c r="E225"/>
      <c r="F225"/>
      <c r="G225"/>
      <c r="H225"/>
      <c r="I225"/>
      <c r="J225"/>
      <c r="K225"/>
      <c r="L225"/>
      <c r="M225"/>
      <c r="N225"/>
      <c r="O225"/>
      <c r="P225"/>
      <c r="Q225"/>
      <c r="R225"/>
      <c r="S225"/>
      <c r="T225"/>
    </row>
    <row r="226" spans="2:20">
      <c r="B226" t="s">
        <v>1656</v>
      </c>
      <c r="C226" s="252">
        <v>136.69999999999999</v>
      </c>
      <c r="D226"/>
      <c r="E226"/>
      <c r="F226"/>
      <c r="G226"/>
      <c r="H226"/>
      <c r="I226"/>
      <c r="J226"/>
      <c r="K226"/>
      <c r="L226"/>
      <c r="M226"/>
      <c r="N226"/>
      <c r="O226"/>
      <c r="P226"/>
      <c r="Q226"/>
      <c r="R226"/>
      <c r="S226"/>
      <c r="T226"/>
    </row>
    <row r="227" spans="2:20">
      <c r="B227" t="s">
        <v>1657</v>
      </c>
      <c r="C227" s="252">
        <v>138.80000000000001</v>
      </c>
      <c r="D227"/>
      <c r="E227"/>
      <c r="F227"/>
      <c r="G227"/>
      <c r="H227"/>
      <c r="I227"/>
      <c r="J227"/>
      <c r="K227"/>
      <c r="L227"/>
      <c r="M227"/>
      <c r="N227"/>
      <c r="O227"/>
      <c r="P227"/>
      <c r="Q227"/>
      <c r="R227"/>
      <c r="S227"/>
      <c r="T227"/>
    </row>
    <row r="228" spans="2:20">
      <c r="B228" t="s">
        <v>1658</v>
      </c>
      <c r="C228" s="252">
        <v>139.30000000000001</v>
      </c>
      <c r="D228"/>
      <c r="E228"/>
      <c r="F228"/>
      <c r="G228"/>
      <c r="H228"/>
      <c r="I228"/>
      <c r="J228"/>
      <c r="K228"/>
      <c r="L228"/>
      <c r="M228"/>
      <c r="N228"/>
      <c r="O228"/>
      <c r="P228"/>
      <c r="Q228"/>
      <c r="R228"/>
      <c r="S228"/>
      <c r="T228"/>
    </row>
    <row r="229" spans="2:20">
      <c r="B229" t="s">
        <v>1659</v>
      </c>
      <c r="C229" s="252">
        <v>139.30000000000001</v>
      </c>
      <c r="D229"/>
      <c r="E229"/>
      <c r="F229"/>
      <c r="G229"/>
      <c r="H229"/>
      <c r="I229"/>
      <c r="J229"/>
      <c r="K229"/>
      <c r="L229"/>
      <c r="M229"/>
      <c r="N229"/>
      <c r="O229"/>
      <c r="P229"/>
      <c r="Q229"/>
      <c r="R229"/>
      <c r="S229"/>
      <c r="T229"/>
    </row>
    <row r="230" spans="2:20">
      <c r="B230" t="s">
        <v>1660</v>
      </c>
      <c r="C230" s="252">
        <v>138.80000000000001</v>
      </c>
      <c r="D230"/>
      <c r="E230"/>
      <c r="F230"/>
      <c r="G230"/>
      <c r="H230"/>
      <c r="I230"/>
      <c r="J230"/>
      <c r="K230"/>
      <c r="L230"/>
      <c r="M230"/>
      <c r="N230"/>
      <c r="O230"/>
      <c r="P230"/>
      <c r="Q230"/>
      <c r="R230"/>
      <c r="S230"/>
      <c r="T230"/>
    </row>
    <row r="231" spans="2:20">
      <c r="B231" t="s">
        <v>1661</v>
      </c>
      <c r="C231" s="252">
        <v>138.9</v>
      </c>
      <c r="D231"/>
      <c r="E231"/>
      <c r="F231"/>
      <c r="G231"/>
      <c r="H231"/>
      <c r="I231"/>
      <c r="J231"/>
      <c r="K231"/>
      <c r="L231"/>
      <c r="M231"/>
      <c r="N231"/>
      <c r="O231"/>
      <c r="P231"/>
      <c r="Q231"/>
      <c r="R231"/>
      <c r="S231"/>
      <c r="T231"/>
    </row>
    <row r="232" spans="2:20">
      <c r="B232" t="s">
        <v>1662</v>
      </c>
      <c r="C232" s="252">
        <v>139.4</v>
      </c>
      <c r="D232"/>
      <c r="E232"/>
      <c r="F232"/>
      <c r="G232"/>
      <c r="H232"/>
      <c r="I232"/>
      <c r="J232"/>
      <c r="K232"/>
      <c r="L232"/>
      <c r="M232"/>
      <c r="N232"/>
      <c r="O232"/>
      <c r="P232"/>
      <c r="Q232"/>
      <c r="R232"/>
      <c r="S232"/>
      <c r="T232"/>
    </row>
    <row r="233" spans="2:20">
      <c r="B233" t="s">
        <v>1663</v>
      </c>
      <c r="C233" s="252">
        <v>139.9</v>
      </c>
      <c r="D233"/>
      <c r="E233"/>
      <c r="F233"/>
      <c r="G233"/>
      <c r="H233"/>
      <c r="I233"/>
      <c r="J233"/>
      <c r="K233"/>
      <c r="L233"/>
      <c r="M233"/>
      <c r="N233"/>
      <c r="O233"/>
      <c r="P233"/>
      <c r="Q233"/>
      <c r="R233"/>
      <c r="S233"/>
      <c r="T233"/>
    </row>
    <row r="234" spans="2:20">
      <c r="B234" t="s">
        <v>1664</v>
      </c>
      <c r="C234" s="252">
        <v>139.69999999999999</v>
      </c>
      <c r="D234"/>
      <c r="E234"/>
      <c r="F234"/>
      <c r="G234"/>
      <c r="H234"/>
      <c r="I234"/>
      <c r="J234"/>
      <c r="K234"/>
      <c r="L234"/>
      <c r="M234"/>
      <c r="N234"/>
      <c r="O234"/>
      <c r="P234"/>
      <c r="Q234"/>
      <c r="R234"/>
      <c r="S234"/>
      <c r="T234"/>
    </row>
    <row r="235" spans="2:20">
      <c r="B235" t="s">
        <v>1665</v>
      </c>
      <c r="C235" s="252">
        <v>139.19999999999999</v>
      </c>
      <c r="D235"/>
      <c r="E235"/>
      <c r="F235"/>
      <c r="G235"/>
      <c r="H235"/>
      <c r="I235"/>
      <c r="J235"/>
      <c r="K235"/>
      <c r="L235"/>
      <c r="M235"/>
      <c r="N235"/>
      <c r="O235"/>
      <c r="P235"/>
      <c r="Q235"/>
      <c r="R235"/>
      <c r="S235"/>
      <c r="T235"/>
    </row>
    <row r="236" spans="2:20">
      <c r="B236" t="s">
        <v>1666</v>
      </c>
      <c r="C236" s="252">
        <v>137.9</v>
      </c>
      <c r="D236"/>
      <c r="E236"/>
      <c r="F236"/>
      <c r="G236"/>
      <c r="H236"/>
      <c r="I236"/>
      <c r="J236"/>
      <c r="K236"/>
      <c r="L236"/>
      <c r="M236"/>
      <c r="N236"/>
      <c r="O236"/>
      <c r="P236"/>
      <c r="Q236"/>
      <c r="R236"/>
      <c r="S236"/>
      <c r="T236"/>
    </row>
    <row r="237" spans="2:20">
      <c r="B237" t="s">
        <v>1667</v>
      </c>
      <c r="C237" s="252">
        <v>138.80000000000001</v>
      </c>
      <c r="D237"/>
      <c r="E237"/>
      <c r="F237"/>
      <c r="G237"/>
      <c r="H237"/>
      <c r="I237"/>
      <c r="J237"/>
      <c r="K237"/>
      <c r="L237"/>
      <c r="M237"/>
      <c r="N237"/>
      <c r="O237"/>
      <c r="P237"/>
      <c r="Q237"/>
      <c r="R237"/>
      <c r="S237"/>
      <c r="T237"/>
    </row>
    <row r="238" spans="2:20">
      <c r="B238" t="s">
        <v>1668</v>
      </c>
      <c r="C238" s="252">
        <v>139.30000000000001</v>
      </c>
      <c r="D238"/>
      <c r="E238"/>
      <c r="F238"/>
      <c r="G238"/>
      <c r="H238"/>
      <c r="I238"/>
      <c r="J238"/>
      <c r="K238"/>
      <c r="L238"/>
      <c r="M238"/>
      <c r="N238"/>
      <c r="O238"/>
      <c r="P238"/>
      <c r="Q238"/>
      <c r="R238"/>
      <c r="S238"/>
      <c r="T238"/>
    </row>
    <row r="239" spans="2:20">
      <c r="B239" t="s">
        <v>1669</v>
      </c>
      <c r="C239" s="252">
        <v>140.6</v>
      </c>
      <c r="D239"/>
      <c r="E239"/>
      <c r="F239"/>
      <c r="G239"/>
      <c r="H239"/>
      <c r="I239"/>
      <c r="J239"/>
      <c r="K239"/>
      <c r="L239"/>
      <c r="M239"/>
      <c r="N239"/>
      <c r="O239"/>
      <c r="P239"/>
      <c r="Q239"/>
      <c r="R239"/>
      <c r="S239"/>
      <c r="T239"/>
    </row>
    <row r="240" spans="2:20">
      <c r="B240" t="s">
        <v>1670</v>
      </c>
      <c r="C240" s="252">
        <v>141.1</v>
      </c>
      <c r="D240"/>
      <c r="E240"/>
      <c r="F240"/>
      <c r="G240"/>
      <c r="H240"/>
      <c r="I240"/>
      <c r="J240"/>
      <c r="K240"/>
      <c r="L240"/>
      <c r="M240"/>
      <c r="N240"/>
      <c r="O240"/>
      <c r="P240"/>
      <c r="Q240"/>
      <c r="R240"/>
      <c r="S240"/>
      <c r="T240"/>
    </row>
    <row r="241" spans="2:20">
      <c r="B241" t="s">
        <v>1671</v>
      </c>
      <c r="C241" s="252">
        <v>141</v>
      </c>
      <c r="D241"/>
      <c r="E241"/>
      <c r="F241"/>
      <c r="G241"/>
      <c r="H241"/>
      <c r="I241"/>
      <c r="J241"/>
      <c r="K241"/>
      <c r="L241"/>
      <c r="M241"/>
      <c r="N241"/>
      <c r="O241"/>
      <c r="P241"/>
      <c r="Q241"/>
      <c r="R241"/>
      <c r="S241"/>
      <c r="T241"/>
    </row>
    <row r="242" spans="2:20">
      <c r="B242" t="s">
        <v>1672</v>
      </c>
      <c r="C242" s="252">
        <v>140.69999999999999</v>
      </c>
      <c r="D242"/>
      <c r="E242"/>
      <c r="F242"/>
      <c r="G242"/>
      <c r="H242"/>
      <c r="I242"/>
      <c r="J242"/>
      <c r="K242"/>
      <c r="L242"/>
      <c r="M242"/>
      <c r="N242"/>
      <c r="O242"/>
      <c r="P242"/>
      <c r="Q242"/>
      <c r="R242"/>
      <c r="S242"/>
      <c r="T242"/>
    </row>
    <row r="243" spans="2:20">
      <c r="B243" t="s">
        <v>1673</v>
      </c>
      <c r="C243" s="252">
        <v>141.30000000000001</v>
      </c>
      <c r="D243"/>
      <c r="E243"/>
      <c r="F243"/>
      <c r="G243"/>
      <c r="H243"/>
      <c r="I243"/>
      <c r="J243"/>
      <c r="K243"/>
      <c r="L243"/>
      <c r="M243"/>
      <c r="N243"/>
      <c r="O243"/>
      <c r="P243"/>
      <c r="Q243"/>
      <c r="R243"/>
      <c r="S243"/>
      <c r="T243"/>
    </row>
    <row r="244" spans="2:20">
      <c r="B244" t="s">
        <v>1674</v>
      </c>
      <c r="C244" s="252">
        <v>141.9</v>
      </c>
      <c r="D244"/>
      <c r="E244"/>
      <c r="F244"/>
      <c r="G244"/>
      <c r="H244"/>
      <c r="I244"/>
      <c r="J244"/>
      <c r="K244"/>
      <c r="L244"/>
      <c r="M244"/>
      <c r="N244"/>
      <c r="O244"/>
      <c r="P244"/>
      <c r="Q244"/>
      <c r="R244"/>
      <c r="S244"/>
      <c r="T244"/>
    </row>
    <row r="245" spans="2:20">
      <c r="B245" t="s">
        <v>1675</v>
      </c>
      <c r="C245" s="252">
        <v>141.80000000000001</v>
      </c>
      <c r="D245"/>
      <c r="E245"/>
      <c r="F245"/>
      <c r="G245"/>
      <c r="H245"/>
      <c r="I245"/>
      <c r="J245"/>
      <c r="K245"/>
      <c r="L245"/>
      <c r="M245"/>
      <c r="N245"/>
      <c r="O245"/>
      <c r="P245"/>
      <c r="Q245"/>
      <c r="R245"/>
      <c r="S245"/>
      <c r="T245"/>
    </row>
    <row r="246" spans="2:20">
      <c r="B246" t="s">
        <v>1676</v>
      </c>
      <c r="C246" s="252">
        <v>141.6</v>
      </c>
      <c r="D246"/>
      <c r="E246"/>
      <c r="F246"/>
      <c r="G246"/>
      <c r="H246"/>
      <c r="I246"/>
      <c r="J246"/>
      <c r="K246"/>
      <c r="L246"/>
      <c r="M246"/>
      <c r="N246"/>
      <c r="O246"/>
      <c r="P246"/>
      <c r="Q246"/>
      <c r="R246"/>
      <c r="S246"/>
      <c r="T246"/>
    </row>
    <row r="247" spans="2:20">
      <c r="B247" t="s">
        <v>1677</v>
      </c>
      <c r="C247" s="252">
        <v>141.9</v>
      </c>
      <c r="D247"/>
      <c r="E247"/>
      <c r="F247"/>
      <c r="G247"/>
      <c r="H247"/>
      <c r="I247"/>
      <c r="J247"/>
      <c r="K247"/>
      <c r="L247"/>
      <c r="M247"/>
      <c r="N247"/>
      <c r="O247"/>
      <c r="P247"/>
      <c r="Q247"/>
      <c r="R247"/>
      <c r="S247"/>
      <c r="T247"/>
    </row>
    <row r="248" spans="2:20">
      <c r="B248" t="s">
        <v>1678</v>
      </c>
      <c r="C248" s="252">
        <v>141.30000000000001</v>
      </c>
      <c r="D248"/>
      <c r="E248"/>
      <c r="F248"/>
      <c r="G248"/>
      <c r="H248"/>
      <c r="I248"/>
      <c r="J248"/>
      <c r="K248"/>
      <c r="L248"/>
      <c r="M248"/>
      <c r="N248"/>
      <c r="O248"/>
      <c r="P248"/>
      <c r="Q248"/>
      <c r="R248"/>
      <c r="S248"/>
      <c r="T248"/>
    </row>
    <row r="249" spans="2:20">
      <c r="B249" t="s">
        <v>1679</v>
      </c>
      <c r="C249" s="252">
        <v>142.1</v>
      </c>
      <c r="D249"/>
      <c r="E249"/>
      <c r="F249"/>
      <c r="G249"/>
      <c r="H249"/>
      <c r="I249"/>
      <c r="J249"/>
      <c r="K249"/>
      <c r="L249"/>
      <c r="M249"/>
      <c r="N249"/>
      <c r="O249"/>
      <c r="P249"/>
      <c r="Q249"/>
      <c r="R249"/>
      <c r="S249"/>
      <c r="T249"/>
    </row>
    <row r="250" spans="2:20">
      <c r="B250" t="s">
        <v>1680</v>
      </c>
      <c r="C250" s="252">
        <v>142.5</v>
      </c>
      <c r="D250"/>
      <c r="E250"/>
      <c r="F250"/>
      <c r="G250"/>
      <c r="H250"/>
      <c r="I250"/>
      <c r="J250"/>
      <c r="K250"/>
      <c r="L250"/>
      <c r="M250"/>
      <c r="N250"/>
      <c r="O250"/>
      <c r="P250"/>
      <c r="Q250"/>
      <c r="R250"/>
      <c r="S250"/>
      <c r="T250"/>
    </row>
    <row r="251" spans="2:20">
      <c r="B251" t="s">
        <v>1681</v>
      </c>
      <c r="C251" s="252">
        <v>144.19999999999999</v>
      </c>
      <c r="D251"/>
      <c r="E251"/>
      <c r="F251"/>
      <c r="G251"/>
      <c r="H251"/>
      <c r="I251"/>
      <c r="J251"/>
      <c r="K251"/>
      <c r="L251"/>
      <c r="M251"/>
      <c r="N251"/>
      <c r="O251"/>
      <c r="P251"/>
      <c r="Q251"/>
      <c r="R251"/>
      <c r="S251"/>
      <c r="T251"/>
    </row>
    <row r="252" spans="2:20">
      <c r="B252" t="s">
        <v>1682</v>
      </c>
      <c r="C252" s="252">
        <v>144.69999999999999</v>
      </c>
      <c r="D252"/>
      <c r="E252"/>
      <c r="F252"/>
      <c r="G252"/>
      <c r="H252"/>
      <c r="I252"/>
      <c r="J252"/>
      <c r="K252"/>
      <c r="L252"/>
      <c r="M252"/>
      <c r="N252"/>
      <c r="O252"/>
      <c r="P252"/>
      <c r="Q252"/>
      <c r="R252"/>
      <c r="S252"/>
      <c r="T252"/>
    </row>
    <row r="253" spans="2:20">
      <c r="B253" t="s">
        <v>1683</v>
      </c>
      <c r="C253" s="252">
        <v>144.69999999999999</v>
      </c>
      <c r="D253"/>
      <c r="E253"/>
      <c r="F253"/>
      <c r="G253"/>
      <c r="H253"/>
      <c r="I253"/>
      <c r="J253"/>
      <c r="K253"/>
      <c r="L253"/>
      <c r="M253"/>
      <c r="N253"/>
      <c r="O253"/>
      <c r="P253"/>
      <c r="Q253"/>
      <c r="R253"/>
      <c r="S253"/>
      <c r="T253"/>
    </row>
    <row r="254" spans="2:20">
      <c r="B254" t="s">
        <v>1684</v>
      </c>
      <c r="C254" s="252">
        <v>144</v>
      </c>
      <c r="D254"/>
      <c r="E254"/>
      <c r="F254"/>
      <c r="G254"/>
      <c r="H254"/>
      <c r="I254"/>
      <c r="J254"/>
      <c r="K254"/>
      <c r="L254"/>
      <c r="M254"/>
      <c r="N254"/>
      <c r="O254"/>
      <c r="P254"/>
      <c r="Q254"/>
      <c r="R254"/>
      <c r="S254"/>
      <c r="T254"/>
    </row>
    <row r="255" spans="2:20">
      <c r="B255" t="s">
        <v>1685</v>
      </c>
      <c r="C255" s="252">
        <v>144.69999999999999</v>
      </c>
      <c r="D255"/>
      <c r="E255"/>
      <c r="F255"/>
      <c r="G255"/>
      <c r="H255"/>
      <c r="I255"/>
      <c r="J255"/>
      <c r="K255"/>
      <c r="L255"/>
      <c r="M255"/>
      <c r="N255"/>
      <c r="O255"/>
      <c r="P255"/>
      <c r="Q255"/>
      <c r="R255"/>
      <c r="S255"/>
      <c r="T255"/>
    </row>
    <row r="256" spans="2:20">
      <c r="B256" t="s">
        <v>1686</v>
      </c>
      <c r="C256" s="252">
        <v>145</v>
      </c>
      <c r="D256"/>
      <c r="E256"/>
      <c r="F256"/>
      <c r="G256"/>
      <c r="H256"/>
      <c r="I256"/>
      <c r="J256"/>
      <c r="K256"/>
      <c r="L256"/>
      <c r="M256"/>
      <c r="N256"/>
      <c r="O256"/>
      <c r="P256"/>
      <c r="Q256"/>
      <c r="R256"/>
      <c r="S256"/>
      <c r="T256"/>
    </row>
    <row r="257" spans="2:20">
      <c r="B257" t="s">
        <v>1687</v>
      </c>
      <c r="C257" s="252">
        <v>145.19999999999999</v>
      </c>
      <c r="D257"/>
      <c r="E257"/>
      <c r="F257"/>
      <c r="G257"/>
      <c r="H257"/>
      <c r="I257"/>
      <c r="J257"/>
      <c r="K257"/>
      <c r="L257"/>
      <c r="M257"/>
      <c r="N257"/>
      <c r="O257"/>
      <c r="P257"/>
      <c r="Q257"/>
      <c r="R257"/>
      <c r="S257"/>
      <c r="T257"/>
    </row>
    <row r="258" spans="2:20">
      <c r="B258" t="s">
        <v>1688</v>
      </c>
      <c r="C258" s="252">
        <v>145.30000000000001</v>
      </c>
      <c r="D258"/>
      <c r="E258"/>
      <c r="F258"/>
      <c r="G258"/>
      <c r="H258"/>
      <c r="I258"/>
      <c r="J258"/>
      <c r="K258"/>
      <c r="L258"/>
      <c r="M258"/>
      <c r="N258"/>
      <c r="O258"/>
      <c r="P258"/>
      <c r="Q258"/>
      <c r="R258"/>
      <c r="S258"/>
      <c r="T258"/>
    </row>
    <row r="259" spans="2:20">
      <c r="B259" t="s">
        <v>1689</v>
      </c>
      <c r="C259" s="252">
        <v>146</v>
      </c>
      <c r="D259"/>
      <c r="E259"/>
      <c r="F259"/>
      <c r="G259"/>
      <c r="H259"/>
      <c r="I259"/>
      <c r="J259"/>
      <c r="K259"/>
      <c r="L259"/>
      <c r="M259"/>
      <c r="N259"/>
      <c r="O259"/>
      <c r="P259"/>
      <c r="Q259"/>
      <c r="R259"/>
      <c r="S259"/>
      <c r="T259"/>
    </row>
    <row r="260" spans="2:20">
      <c r="B260" t="s">
        <v>1690</v>
      </c>
      <c r="C260" s="252">
        <v>146</v>
      </c>
      <c r="D260"/>
      <c r="E260"/>
      <c r="F260"/>
      <c r="G260"/>
      <c r="H260"/>
      <c r="I260"/>
      <c r="J260"/>
      <c r="K260"/>
      <c r="L260"/>
      <c r="M260"/>
      <c r="N260"/>
      <c r="O260"/>
      <c r="P260"/>
      <c r="Q260"/>
      <c r="R260"/>
      <c r="S260"/>
      <c r="T260"/>
    </row>
    <row r="261" spans="2:20">
      <c r="B261" t="s">
        <v>1691</v>
      </c>
      <c r="C261" s="252">
        <v>146.9</v>
      </c>
      <c r="D261"/>
      <c r="E261"/>
      <c r="F261"/>
      <c r="G261"/>
      <c r="H261"/>
      <c r="I261"/>
      <c r="J261"/>
      <c r="K261"/>
      <c r="L261"/>
      <c r="M261"/>
      <c r="N261"/>
      <c r="O261"/>
      <c r="P261"/>
      <c r="Q261"/>
      <c r="R261"/>
      <c r="S261"/>
      <c r="T261"/>
    </row>
    <row r="262" spans="2:20">
      <c r="B262" t="s">
        <v>1692</v>
      </c>
      <c r="C262" s="252">
        <v>147.5</v>
      </c>
      <c r="D262"/>
      <c r="E262"/>
      <c r="F262"/>
      <c r="G262"/>
      <c r="H262"/>
      <c r="I262"/>
      <c r="J262"/>
      <c r="K262"/>
      <c r="L262"/>
      <c r="M262"/>
      <c r="N262"/>
      <c r="O262"/>
      <c r="P262"/>
      <c r="Q262"/>
      <c r="R262"/>
      <c r="S262"/>
      <c r="T262"/>
    </row>
    <row r="263" spans="2:20">
      <c r="B263" t="s">
        <v>1693</v>
      </c>
      <c r="C263" s="252">
        <v>149</v>
      </c>
      <c r="D263"/>
      <c r="E263"/>
      <c r="F263"/>
      <c r="G263"/>
      <c r="H263"/>
      <c r="I263"/>
      <c r="J263"/>
      <c r="K263"/>
      <c r="L263"/>
      <c r="M263"/>
      <c r="N263"/>
      <c r="O263"/>
      <c r="P263"/>
      <c r="Q263"/>
      <c r="R263"/>
      <c r="S263"/>
      <c r="T263"/>
    </row>
    <row r="264" spans="2:20">
      <c r="B264" t="s">
        <v>1694</v>
      </c>
      <c r="C264" s="252">
        <v>149.6</v>
      </c>
      <c r="D264"/>
      <c r="E264"/>
      <c r="F264"/>
      <c r="G264"/>
      <c r="H264"/>
      <c r="I264"/>
      <c r="J264"/>
      <c r="K264"/>
      <c r="L264"/>
      <c r="M264"/>
      <c r="N264"/>
      <c r="O264"/>
      <c r="P264"/>
      <c r="Q264"/>
      <c r="R264"/>
      <c r="S264"/>
      <c r="T264"/>
    </row>
    <row r="265" spans="2:20">
      <c r="B265" t="s">
        <v>1695</v>
      </c>
      <c r="C265" s="252">
        <v>149.80000000000001</v>
      </c>
      <c r="D265"/>
      <c r="E265"/>
      <c r="F265"/>
      <c r="G265"/>
      <c r="H265"/>
      <c r="I265"/>
      <c r="J265"/>
      <c r="K265"/>
      <c r="L265"/>
      <c r="M265"/>
      <c r="N265"/>
      <c r="O265"/>
      <c r="P265"/>
      <c r="Q265"/>
      <c r="R265"/>
      <c r="S265"/>
      <c r="T265"/>
    </row>
    <row r="266" spans="2:20">
      <c r="B266" t="s">
        <v>1696</v>
      </c>
      <c r="C266" s="252">
        <v>149.1</v>
      </c>
      <c r="D266"/>
      <c r="E266"/>
      <c r="F266"/>
      <c r="G266"/>
      <c r="H266"/>
      <c r="I266"/>
      <c r="J266"/>
      <c r="K266"/>
      <c r="L266"/>
      <c r="M266"/>
      <c r="N266"/>
      <c r="O266"/>
      <c r="P266"/>
      <c r="Q266"/>
      <c r="R266"/>
      <c r="S266"/>
      <c r="T266"/>
    </row>
    <row r="267" spans="2:20">
      <c r="B267" t="s">
        <v>1697</v>
      </c>
      <c r="C267" s="252">
        <v>149.9</v>
      </c>
      <c r="D267"/>
      <c r="E267"/>
      <c r="F267"/>
      <c r="G267"/>
      <c r="H267"/>
      <c r="I267"/>
      <c r="J267"/>
      <c r="K267"/>
      <c r="L267"/>
      <c r="M267"/>
      <c r="N267"/>
      <c r="O267"/>
      <c r="P267"/>
      <c r="Q267"/>
      <c r="R267"/>
      <c r="S267"/>
      <c r="T267"/>
    </row>
    <row r="268" spans="2:20">
      <c r="B268" t="s">
        <v>1698</v>
      </c>
      <c r="C268" s="252">
        <v>150.6</v>
      </c>
      <c r="D268"/>
      <c r="E268"/>
      <c r="F268"/>
      <c r="G268"/>
      <c r="H268"/>
      <c r="I268"/>
      <c r="J268"/>
      <c r="K268"/>
      <c r="L268"/>
      <c r="M268"/>
      <c r="N268"/>
      <c r="O268"/>
      <c r="P268"/>
      <c r="Q268"/>
      <c r="R268"/>
      <c r="S268"/>
      <c r="T268"/>
    </row>
    <row r="269" spans="2:20">
      <c r="B269" t="s">
        <v>1699</v>
      </c>
      <c r="C269" s="252">
        <v>149.80000000000001</v>
      </c>
      <c r="D269"/>
      <c r="E269"/>
      <c r="F269"/>
      <c r="G269"/>
      <c r="H269"/>
      <c r="I269"/>
      <c r="J269"/>
      <c r="K269"/>
      <c r="L269"/>
      <c r="M269"/>
      <c r="N269"/>
      <c r="O269"/>
      <c r="P269"/>
      <c r="Q269"/>
      <c r="R269"/>
      <c r="S269"/>
      <c r="T269"/>
    </row>
    <row r="270" spans="2:20">
      <c r="B270" t="s">
        <v>1700</v>
      </c>
      <c r="C270" s="252">
        <v>149.80000000000001</v>
      </c>
      <c r="D270"/>
      <c r="E270"/>
      <c r="F270"/>
      <c r="G270"/>
      <c r="H270"/>
      <c r="I270"/>
      <c r="J270"/>
      <c r="K270"/>
      <c r="L270"/>
      <c r="M270"/>
      <c r="N270"/>
      <c r="O270"/>
      <c r="P270"/>
      <c r="Q270"/>
      <c r="R270"/>
      <c r="S270"/>
      <c r="T270"/>
    </row>
    <row r="271" spans="2:20">
      <c r="B271" t="s">
        <v>1701</v>
      </c>
      <c r="C271" s="252">
        <v>150.69999999999999</v>
      </c>
      <c r="D271"/>
      <c r="E271"/>
      <c r="F271"/>
      <c r="G271"/>
      <c r="H271"/>
      <c r="I271"/>
      <c r="J271"/>
      <c r="K271"/>
      <c r="L271"/>
      <c r="M271"/>
      <c r="N271"/>
      <c r="O271"/>
      <c r="P271"/>
      <c r="Q271"/>
      <c r="R271"/>
      <c r="S271"/>
      <c r="T271"/>
    </row>
    <row r="272" spans="2:20">
      <c r="B272" t="s">
        <v>1702</v>
      </c>
      <c r="C272" s="252">
        <v>150.19999999999999</v>
      </c>
      <c r="D272"/>
      <c r="E272"/>
      <c r="F272"/>
      <c r="G272"/>
      <c r="H272"/>
      <c r="I272"/>
      <c r="J272"/>
      <c r="K272"/>
      <c r="L272"/>
      <c r="M272"/>
      <c r="N272"/>
      <c r="O272"/>
      <c r="P272"/>
      <c r="Q272"/>
      <c r="R272"/>
      <c r="S272"/>
      <c r="T272"/>
    </row>
    <row r="273" spans="2:20">
      <c r="B273" t="s">
        <v>1703</v>
      </c>
      <c r="C273" s="252">
        <v>150.9</v>
      </c>
      <c r="D273"/>
      <c r="E273"/>
      <c r="F273"/>
      <c r="G273"/>
      <c r="H273"/>
      <c r="I273"/>
      <c r="J273"/>
      <c r="K273"/>
      <c r="L273"/>
      <c r="M273"/>
      <c r="N273"/>
      <c r="O273"/>
      <c r="P273"/>
      <c r="Q273"/>
      <c r="R273"/>
      <c r="S273"/>
      <c r="T273"/>
    </row>
    <row r="274" spans="2:20">
      <c r="B274" t="s">
        <v>1704</v>
      </c>
      <c r="C274" s="252">
        <v>151.5</v>
      </c>
      <c r="D274"/>
      <c r="E274"/>
      <c r="F274"/>
      <c r="G274"/>
      <c r="H274"/>
      <c r="I274"/>
      <c r="J274"/>
      <c r="K274"/>
      <c r="L274"/>
      <c r="M274"/>
      <c r="N274"/>
      <c r="O274"/>
      <c r="P274"/>
      <c r="Q274"/>
      <c r="R274"/>
      <c r="S274"/>
      <c r="T274"/>
    </row>
    <row r="275" spans="2:20">
      <c r="B275" t="s">
        <v>1705</v>
      </c>
      <c r="C275" s="252">
        <v>152.6</v>
      </c>
      <c r="D275"/>
      <c r="E275"/>
      <c r="F275"/>
      <c r="G275"/>
      <c r="H275"/>
      <c r="I275"/>
      <c r="J275"/>
      <c r="K275"/>
      <c r="L275"/>
      <c r="M275"/>
      <c r="N275"/>
      <c r="O275"/>
      <c r="P275"/>
      <c r="Q275"/>
      <c r="R275"/>
      <c r="S275"/>
      <c r="T275"/>
    </row>
    <row r="276" spans="2:20">
      <c r="B276" t="s">
        <v>1706</v>
      </c>
      <c r="C276" s="252">
        <v>152.9</v>
      </c>
      <c r="D276"/>
      <c r="E276"/>
      <c r="F276"/>
      <c r="G276"/>
      <c r="H276"/>
      <c r="I276"/>
      <c r="J276"/>
      <c r="K276"/>
      <c r="L276"/>
      <c r="M276"/>
      <c r="N276"/>
      <c r="O276"/>
      <c r="P276"/>
      <c r="Q276"/>
      <c r="R276"/>
      <c r="S276"/>
      <c r="T276"/>
    </row>
    <row r="277" spans="2:20">
      <c r="B277" t="s">
        <v>1707</v>
      </c>
      <c r="C277" s="252">
        <v>153</v>
      </c>
      <c r="D277"/>
      <c r="E277"/>
      <c r="F277"/>
      <c r="G277"/>
      <c r="H277"/>
      <c r="I277"/>
      <c r="J277"/>
      <c r="K277"/>
      <c r="L277"/>
      <c r="M277"/>
      <c r="N277"/>
      <c r="O277"/>
      <c r="P277"/>
      <c r="Q277"/>
      <c r="R277"/>
      <c r="S277"/>
      <c r="T277"/>
    </row>
    <row r="278" spans="2:20">
      <c r="B278" t="s">
        <v>1708</v>
      </c>
      <c r="C278" s="252">
        <v>152.4</v>
      </c>
      <c r="D278"/>
      <c r="E278"/>
      <c r="F278"/>
      <c r="G278"/>
      <c r="H278"/>
      <c r="I278"/>
      <c r="J278"/>
      <c r="K278"/>
      <c r="L278"/>
      <c r="M278"/>
      <c r="N278"/>
      <c r="O278"/>
      <c r="P278"/>
      <c r="Q278"/>
      <c r="R278"/>
      <c r="S278"/>
      <c r="T278"/>
    </row>
    <row r="279" spans="2:20">
      <c r="B279" t="s">
        <v>1709</v>
      </c>
      <c r="C279" s="252">
        <v>153.1</v>
      </c>
      <c r="D279"/>
      <c r="E279"/>
      <c r="F279"/>
      <c r="G279"/>
      <c r="H279"/>
      <c r="I279"/>
      <c r="J279"/>
      <c r="K279"/>
      <c r="L279"/>
      <c r="M279"/>
      <c r="N279"/>
      <c r="O279"/>
      <c r="P279"/>
      <c r="Q279"/>
      <c r="R279"/>
      <c r="S279"/>
      <c r="T279"/>
    </row>
    <row r="280" spans="2:20">
      <c r="B280" t="s">
        <v>1710</v>
      </c>
      <c r="C280" s="252">
        <v>153.80000000000001</v>
      </c>
      <c r="D280"/>
      <c r="E280"/>
      <c r="F280"/>
      <c r="G280"/>
      <c r="H280"/>
      <c r="I280"/>
      <c r="J280"/>
      <c r="K280"/>
      <c r="L280"/>
      <c r="M280"/>
      <c r="N280"/>
      <c r="O280"/>
      <c r="P280"/>
      <c r="Q280"/>
      <c r="R280"/>
      <c r="S280"/>
      <c r="T280"/>
    </row>
    <row r="281" spans="2:20">
      <c r="B281" t="s">
        <v>1711</v>
      </c>
      <c r="C281" s="252">
        <v>153.80000000000001</v>
      </c>
      <c r="D281"/>
      <c r="E281"/>
      <c r="F281"/>
      <c r="G281"/>
      <c r="H281"/>
      <c r="I281"/>
      <c r="J281"/>
      <c r="K281"/>
      <c r="L281"/>
      <c r="M281"/>
      <c r="N281"/>
      <c r="O281"/>
      <c r="P281"/>
      <c r="Q281"/>
      <c r="R281"/>
      <c r="S281"/>
      <c r="T281"/>
    </row>
    <row r="282" spans="2:20">
      <c r="B282" t="s">
        <v>1712</v>
      </c>
      <c r="C282" s="252">
        <v>153.9</v>
      </c>
      <c r="D282"/>
      <c r="E282"/>
      <c r="F282"/>
      <c r="G282"/>
      <c r="H282"/>
      <c r="I282"/>
      <c r="J282"/>
      <c r="K282"/>
      <c r="L282"/>
      <c r="M282"/>
      <c r="N282"/>
      <c r="O282"/>
      <c r="P282"/>
      <c r="Q282"/>
      <c r="R282"/>
      <c r="S282"/>
      <c r="T282"/>
    </row>
    <row r="283" spans="2:20">
      <c r="B283" t="s">
        <v>1713</v>
      </c>
      <c r="C283" s="252">
        <v>154.4</v>
      </c>
      <c r="D283"/>
      <c r="E283"/>
      <c r="F283"/>
      <c r="G283"/>
      <c r="H283"/>
      <c r="I283"/>
      <c r="J283"/>
      <c r="K283"/>
      <c r="L283"/>
      <c r="M283"/>
      <c r="N283"/>
      <c r="O283"/>
      <c r="P283"/>
      <c r="Q283"/>
      <c r="R283"/>
      <c r="S283"/>
      <c r="T283"/>
    </row>
    <row r="284" spans="2:20">
      <c r="B284" t="s">
        <v>1714</v>
      </c>
      <c r="C284" s="252">
        <v>154.4</v>
      </c>
      <c r="D284"/>
      <c r="E284"/>
      <c r="F284"/>
      <c r="G284"/>
      <c r="H284"/>
      <c r="I284"/>
      <c r="J284"/>
      <c r="K284"/>
      <c r="L284"/>
      <c r="M284"/>
      <c r="N284"/>
      <c r="O284"/>
      <c r="P284"/>
      <c r="Q284"/>
      <c r="R284"/>
      <c r="S284"/>
      <c r="T284"/>
    </row>
    <row r="285" spans="2:20">
      <c r="B285" t="s">
        <v>1715</v>
      </c>
      <c r="C285" s="252">
        <v>155</v>
      </c>
      <c r="D285"/>
      <c r="E285"/>
      <c r="F285"/>
      <c r="G285"/>
      <c r="H285"/>
      <c r="I285"/>
      <c r="J285"/>
      <c r="K285"/>
      <c r="L285"/>
      <c r="M285"/>
      <c r="N285"/>
      <c r="O285"/>
      <c r="P285"/>
      <c r="Q285"/>
      <c r="R285"/>
      <c r="S285"/>
      <c r="T285"/>
    </row>
    <row r="286" spans="2:20">
      <c r="B286" t="s">
        <v>1716</v>
      </c>
      <c r="C286" s="252">
        <v>155.4</v>
      </c>
      <c r="D286"/>
      <c r="E286"/>
      <c r="F286"/>
      <c r="G286"/>
      <c r="H286"/>
      <c r="I286"/>
      <c r="J286"/>
      <c r="K286"/>
      <c r="L286"/>
      <c r="M286"/>
      <c r="N286"/>
      <c r="O286"/>
      <c r="P286"/>
      <c r="Q286"/>
      <c r="R286"/>
      <c r="S286"/>
      <c r="T286"/>
    </row>
    <row r="287" spans="2:20">
      <c r="B287" t="s">
        <v>1717</v>
      </c>
      <c r="C287" s="252">
        <v>156.30000000000001</v>
      </c>
      <c r="D287"/>
      <c r="E287"/>
      <c r="F287"/>
      <c r="G287"/>
      <c r="H287"/>
      <c r="I287"/>
      <c r="J287"/>
      <c r="K287"/>
      <c r="L287"/>
      <c r="M287"/>
      <c r="N287"/>
      <c r="O287"/>
      <c r="P287"/>
      <c r="Q287"/>
      <c r="R287"/>
      <c r="S287"/>
      <c r="T287"/>
    </row>
    <row r="288" spans="2:20">
      <c r="B288" t="s">
        <v>1718</v>
      </c>
      <c r="C288" s="252">
        <v>156.9</v>
      </c>
      <c r="D288"/>
      <c r="E288"/>
      <c r="F288"/>
      <c r="G288"/>
      <c r="H288"/>
      <c r="I288"/>
      <c r="J288"/>
      <c r="K288"/>
      <c r="L288"/>
      <c r="M288"/>
      <c r="N288"/>
      <c r="O288"/>
      <c r="P288"/>
      <c r="Q288"/>
      <c r="R288"/>
      <c r="S288"/>
      <c r="T288"/>
    </row>
    <row r="289" spans="2:20">
      <c r="B289" t="s">
        <v>1719</v>
      </c>
      <c r="C289" s="252">
        <v>157.5</v>
      </c>
      <c r="D289"/>
      <c r="E289"/>
      <c r="F289"/>
      <c r="G289"/>
      <c r="H289"/>
      <c r="I289"/>
      <c r="J289"/>
      <c r="K289"/>
      <c r="L289"/>
      <c r="M289"/>
      <c r="N289"/>
      <c r="O289"/>
      <c r="P289"/>
      <c r="Q289"/>
      <c r="R289"/>
      <c r="S289"/>
      <c r="T289"/>
    </row>
    <row r="290" spans="2:20">
      <c r="B290" t="s">
        <v>1720</v>
      </c>
      <c r="C290" s="252">
        <v>157.5</v>
      </c>
      <c r="D290"/>
      <c r="E290"/>
      <c r="F290"/>
      <c r="G290"/>
      <c r="H290"/>
      <c r="I290"/>
      <c r="J290"/>
      <c r="K290"/>
      <c r="L290"/>
      <c r="M290"/>
      <c r="N290"/>
      <c r="O290"/>
      <c r="P290"/>
      <c r="Q290"/>
      <c r="R290"/>
      <c r="S290"/>
      <c r="T290"/>
    </row>
    <row r="291" spans="2:20">
      <c r="B291" t="s">
        <v>1721</v>
      </c>
      <c r="C291" s="252">
        <v>158.5</v>
      </c>
      <c r="D291"/>
      <c r="E291"/>
      <c r="F291"/>
      <c r="G291"/>
      <c r="H291"/>
      <c r="I291"/>
      <c r="J291"/>
      <c r="K291"/>
      <c r="L291"/>
      <c r="M291"/>
      <c r="N291"/>
      <c r="O291"/>
      <c r="P291"/>
      <c r="Q291"/>
      <c r="R291"/>
      <c r="S291"/>
      <c r="T291"/>
    </row>
    <row r="292" spans="2:20">
      <c r="B292" t="s">
        <v>1722</v>
      </c>
      <c r="C292" s="252">
        <v>159.30000000000001</v>
      </c>
      <c r="D292"/>
      <c r="E292"/>
      <c r="F292"/>
      <c r="G292"/>
      <c r="H292"/>
      <c r="I292"/>
      <c r="J292"/>
      <c r="K292"/>
      <c r="L292"/>
      <c r="M292"/>
      <c r="N292"/>
      <c r="O292"/>
      <c r="P292"/>
      <c r="Q292"/>
      <c r="R292"/>
      <c r="S292"/>
      <c r="T292"/>
    </row>
    <row r="293" spans="2:20">
      <c r="B293" t="s">
        <v>1723</v>
      </c>
      <c r="C293" s="252">
        <v>159.5</v>
      </c>
      <c r="D293"/>
      <c r="E293"/>
      <c r="F293"/>
      <c r="G293"/>
      <c r="H293"/>
      <c r="I293"/>
      <c r="J293"/>
      <c r="K293"/>
      <c r="L293"/>
      <c r="M293"/>
      <c r="N293"/>
      <c r="O293"/>
      <c r="P293"/>
      <c r="Q293"/>
      <c r="R293"/>
      <c r="S293"/>
      <c r="T293"/>
    </row>
    <row r="294" spans="2:20">
      <c r="B294" t="s">
        <v>1724</v>
      </c>
      <c r="C294" s="252">
        <v>159.6</v>
      </c>
      <c r="D294"/>
      <c r="E294"/>
      <c r="F294"/>
      <c r="G294"/>
      <c r="H294"/>
      <c r="I294"/>
      <c r="J294"/>
      <c r="K294"/>
      <c r="L294"/>
      <c r="M294"/>
      <c r="N294"/>
      <c r="O294"/>
      <c r="P294"/>
      <c r="Q294"/>
      <c r="R294"/>
      <c r="S294"/>
      <c r="T294"/>
    </row>
    <row r="295" spans="2:20">
      <c r="B295" t="s">
        <v>1725</v>
      </c>
      <c r="C295" s="252">
        <v>160</v>
      </c>
      <c r="D295"/>
      <c r="E295"/>
      <c r="F295"/>
      <c r="G295"/>
      <c r="H295"/>
      <c r="I295"/>
      <c r="J295"/>
      <c r="K295"/>
      <c r="L295"/>
      <c r="M295"/>
      <c r="N295"/>
      <c r="O295"/>
      <c r="P295"/>
      <c r="Q295"/>
      <c r="R295"/>
      <c r="S295"/>
      <c r="T295"/>
    </row>
    <row r="296" spans="2:20">
      <c r="B296" t="s">
        <v>1726</v>
      </c>
      <c r="C296" s="252">
        <v>159.5</v>
      </c>
      <c r="D296"/>
      <c r="E296"/>
      <c r="F296"/>
      <c r="G296"/>
      <c r="H296"/>
      <c r="I296"/>
      <c r="J296"/>
      <c r="K296"/>
      <c r="L296"/>
      <c r="M296"/>
      <c r="N296"/>
      <c r="O296"/>
      <c r="P296"/>
      <c r="Q296"/>
      <c r="R296"/>
      <c r="S296"/>
      <c r="T296"/>
    </row>
    <row r="297" spans="2:20">
      <c r="B297" t="s">
        <v>1727</v>
      </c>
      <c r="C297" s="252">
        <v>160.30000000000001</v>
      </c>
      <c r="D297"/>
      <c r="E297"/>
      <c r="F297"/>
      <c r="G297"/>
      <c r="H297"/>
      <c r="I297"/>
      <c r="J297"/>
      <c r="K297"/>
      <c r="L297"/>
      <c r="M297"/>
      <c r="N297"/>
      <c r="O297"/>
      <c r="P297"/>
      <c r="Q297"/>
      <c r="R297"/>
      <c r="S297"/>
      <c r="T297"/>
    </row>
    <row r="298" spans="2:20">
      <c r="B298" t="s">
        <v>1728</v>
      </c>
      <c r="C298" s="252">
        <v>160.80000000000001</v>
      </c>
      <c r="D298"/>
      <c r="E298"/>
      <c r="F298"/>
      <c r="G298"/>
      <c r="H298"/>
      <c r="I298"/>
      <c r="J298"/>
      <c r="K298"/>
      <c r="L298"/>
      <c r="M298"/>
      <c r="N298"/>
      <c r="O298"/>
      <c r="P298"/>
      <c r="Q298"/>
      <c r="R298"/>
      <c r="S298"/>
      <c r="T298"/>
    </row>
    <row r="299" spans="2:20">
      <c r="B299" t="s">
        <v>1729</v>
      </c>
      <c r="C299" s="252">
        <v>162.6</v>
      </c>
      <c r="D299"/>
      <c r="E299"/>
      <c r="F299"/>
      <c r="G299"/>
      <c r="H299"/>
      <c r="I299"/>
      <c r="J299"/>
      <c r="K299"/>
      <c r="L299"/>
      <c r="M299"/>
      <c r="N299"/>
      <c r="O299"/>
      <c r="P299"/>
      <c r="Q299"/>
      <c r="R299"/>
      <c r="S299"/>
      <c r="T299"/>
    </row>
    <row r="300" spans="2:20">
      <c r="B300" t="s">
        <v>1730</v>
      </c>
      <c r="C300" s="252">
        <v>163.5</v>
      </c>
      <c r="D300"/>
      <c r="E300"/>
      <c r="F300"/>
      <c r="G300"/>
      <c r="H300"/>
      <c r="I300"/>
      <c r="J300"/>
      <c r="K300"/>
      <c r="L300"/>
      <c r="M300"/>
      <c r="N300"/>
      <c r="O300"/>
      <c r="P300"/>
      <c r="Q300"/>
      <c r="R300"/>
      <c r="S300"/>
      <c r="T300"/>
    </row>
    <row r="301" spans="2:20">
      <c r="B301" t="s">
        <v>1731</v>
      </c>
      <c r="C301" s="252">
        <v>163.4</v>
      </c>
      <c r="D301"/>
      <c r="E301"/>
      <c r="F301"/>
      <c r="G301"/>
      <c r="H301"/>
      <c r="I301"/>
      <c r="J301"/>
      <c r="K301"/>
      <c r="L301"/>
      <c r="M301"/>
      <c r="N301"/>
      <c r="O301"/>
      <c r="P301"/>
      <c r="Q301"/>
      <c r="R301"/>
      <c r="S301"/>
      <c r="T301"/>
    </row>
    <row r="302" spans="2:20">
      <c r="B302" t="s">
        <v>1732</v>
      </c>
      <c r="C302" s="252">
        <v>163</v>
      </c>
      <c r="D302"/>
      <c r="E302"/>
      <c r="F302"/>
      <c r="G302"/>
      <c r="H302"/>
      <c r="I302"/>
      <c r="J302"/>
      <c r="K302"/>
      <c r="L302"/>
      <c r="M302"/>
      <c r="N302"/>
      <c r="O302"/>
      <c r="P302"/>
      <c r="Q302"/>
      <c r="R302"/>
      <c r="S302"/>
      <c r="T302"/>
    </row>
    <row r="303" spans="2:20">
      <c r="B303" t="s">
        <v>1733</v>
      </c>
      <c r="C303" s="252">
        <v>163.69999999999999</v>
      </c>
      <c r="D303"/>
      <c r="E303"/>
      <c r="F303"/>
      <c r="G303"/>
      <c r="H303"/>
      <c r="I303"/>
      <c r="J303"/>
      <c r="K303"/>
      <c r="L303"/>
      <c r="M303"/>
      <c r="N303"/>
      <c r="O303"/>
      <c r="P303"/>
      <c r="Q303"/>
      <c r="R303"/>
      <c r="S303"/>
      <c r="T303"/>
    </row>
    <row r="304" spans="2:20">
      <c r="B304" t="s">
        <v>1734</v>
      </c>
      <c r="C304" s="252">
        <v>164.4</v>
      </c>
      <c r="D304"/>
      <c r="E304"/>
      <c r="F304"/>
      <c r="G304"/>
      <c r="H304"/>
      <c r="I304"/>
      <c r="J304"/>
      <c r="K304"/>
      <c r="L304"/>
      <c r="M304"/>
      <c r="N304"/>
      <c r="O304"/>
      <c r="P304"/>
      <c r="Q304"/>
      <c r="R304"/>
      <c r="S304"/>
      <c r="T304"/>
    </row>
    <row r="305" spans="2:20">
      <c r="B305" t="s">
        <v>1735</v>
      </c>
      <c r="C305" s="252">
        <v>164.5</v>
      </c>
      <c r="D305"/>
      <c r="E305"/>
      <c r="F305"/>
      <c r="G305"/>
      <c r="H305"/>
      <c r="I305"/>
      <c r="J305"/>
      <c r="K305"/>
      <c r="L305"/>
      <c r="M305"/>
      <c r="N305"/>
      <c r="O305"/>
      <c r="P305"/>
      <c r="Q305"/>
      <c r="R305"/>
      <c r="S305"/>
      <c r="T305"/>
    </row>
    <row r="306" spans="2:20">
      <c r="B306" t="s">
        <v>1736</v>
      </c>
      <c r="C306" s="252">
        <v>164.4</v>
      </c>
      <c r="D306"/>
      <c r="E306"/>
      <c r="F306"/>
      <c r="G306"/>
      <c r="H306"/>
      <c r="I306"/>
      <c r="J306"/>
      <c r="K306"/>
      <c r="L306"/>
      <c r="M306"/>
      <c r="N306"/>
      <c r="O306"/>
      <c r="P306"/>
      <c r="Q306"/>
      <c r="R306"/>
      <c r="S306"/>
      <c r="T306"/>
    </row>
    <row r="307" spans="2:20">
      <c r="B307" t="s">
        <v>1737</v>
      </c>
      <c r="C307" s="252">
        <v>164.4</v>
      </c>
      <c r="D307"/>
      <c r="E307"/>
      <c r="F307"/>
      <c r="G307"/>
      <c r="H307"/>
      <c r="I307"/>
      <c r="J307"/>
      <c r="K307"/>
      <c r="L307"/>
      <c r="M307"/>
      <c r="N307"/>
      <c r="O307"/>
      <c r="P307"/>
      <c r="Q307"/>
      <c r="R307"/>
      <c r="S307"/>
      <c r="T307"/>
    </row>
    <row r="308" spans="2:20">
      <c r="B308" t="s">
        <v>1738</v>
      </c>
      <c r="C308" s="252">
        <v>163.4</v>
      </c>
      <c r="D308"/>
      <c r="E308"/>
      <c r="F308"/>
      <c r="G308"/>
      <c r="H308"/>
      <c r="I308"/>
      <c r="J308"/>
      <c r="K308"/>
      <c r="L308"/>
      <c r="M308"/>
      <c r="N308"/>
      <c r="O308"/>
      <c r="P308"/>
      <c r="Q308"/>
      <c r="R308"/>
      <c r="S308"/>
      <c r="T308"/>
    </row>
    <row r="309" spans="2:20">
      <c r="B309" t="s">
        <v>1739</v>
      </c>
      <c r="C309" s="252">
        <v>163.69999999999999</v>
      </c>
      <c r="D309"/>
      <c r="E309"/>
      <c r="F309"/>
      <c r="G309"/>
      <c r="H309"/>
      <c r="I309"/>
      <c r="J309"/>
      <c r="K309"/>
      <c r="L309"/>
      <c r="M309"/>
      <c r="N309"/>
      <c r="O309"/>
      <c r="P309"/>
      <c r="Q309"/>
      <c r="R309"/>
      <c r="S309"/>
      <c r="T309"/>
    </row>
    <row r="310" spans="2:20">
      <c r="B310" t="s">
        <v>1740</v>
      </c>
      <c r="C310" s="252">
        <v>164.1</v>
      </c>
      <c r="D310"/>
      <c r="E310"/>
      <c r="F310"/>
      <c r="G310"/>
      <c r="H310"/>
      <c r="I310"/>
      <c r="J310"/>
      <c r="K310"/>
      <c r="L310"/>
      <c r="M310"/>
      <c r="N310"/>
      <c r="O310"/>
      <c r="P310"/>
      <c r="Q310"/>
      <c r="R310"/>
      <c r="S310"/>
      <c r="T310"/>
    </row>
    <row r="311" spans="2:20">
      <c r="B311" t="s">
        <v>1741</v>
      </c>
      <c r="C311" s="252">
        <v>165.2</v>
      </c>
      <c r="D311"/>
      <c r="E311"/>
      <c r="F311"/>
      <c r="G311"/>
      <c r="H311"/>
      <c r="I311"/>
      <c r="J311"/>
      <c r="K311"/>
      <c r="L311"/>
      <c r="M311"/>
      <c r="N311"/>
      <c r="O311"/>
      <c r="P311"/>
      <c r="Q311"/>
      <c r="R311"/>
      <c r="S311"/>
      <c r="T311"/>
    </row>
    <row r="312" spans="2:20">
      <c r="B312" t="s">
        <v>1742</v>
      </c>
      <c r="C312" s="252">
        <v>165.6</v>
      </c>
      <c r="D312"/>
      <c r="E312"/>
      <c r="F312"/>
      <c r="G312"/>
      <c r="H312"/>
      <c r="I312"/>
      <c r="J312"/>
      <c r="K312"/>
      <c r="L312"/>
      <c r="M312"/>
      <c r="N312"/>
      <c r="O312"/>
      <c r="P312"/>
      <c r="Q312"/>
      <c r="R312"/>
      <c r="S312"/>
      <c r="T312"/>
    </row>
    <row r="313" spans="2:20">
      <c r="B313" t="s">
        <v>1743</v>
      </c>
      <c r="C313" s="252">
        <v>165.6</v>
      </c>
      <c r="D313"/>
      <c r="E313"/>
      <c r="F313"/>
      <c r="G313"/>
      <c r="H313"/>
      <c r="I313"/>
      <c r="J313"/>
      <c r="K313"/>
      <c r="L313"/>
      <c r="M313"/>
      <c r="N313"/>
      <c r="O313"/>
      <c r="P313"/>
      <c r="Q313"/>
      <c r="R313"/>
      <c r="S313"/>
      <c r="T313"/>
    </row>
    <row r="314" spans="2:20">
      <c r="B314" t="s">
        <v>1744</v>
      </c>
      <c r="C314" s="252">
        <v>165.1</v>
      </c>
      <c r="D314"/>
      <c r="E314"/>
      <c r="F314"/>
      <c r="G314"/>
      <c r="H314"/>
      <c r="I314"/>
      <c r="J314"/>
      <c r="K314"/>
      <c r="L314"/>
      <c r="M314"/>
      <c r="N314"/>
      <c r="O314"/>
      <c r="P314"/>
      <c r="Q314"/>
      <c r="R314"/>
      <c r="S314"/>
      <c r="T314"/>
    </row>
    <row r="315" spans="2:20">
      <c r="B315" t="s">
        <v>1745</v>
      </c>
      <c r="C315" s="252">
        <v>165.5</v>
      </c>
      <c r="D315"/>
      <c r="E315"/>
      <c r="F315"/>
      <c r="G315"/>
      <c r="H315"/>
      <c r="I315"/>
      <c r="J315"/>
      <c r="K315"/>
      <c r="L315"/>
      <c r="M315"/>
      <c r="N315"/>
      <c r="O315"/>
      <c r="P315"/>
      <c r="Q315"/>
      <c r="R315"/>
      <c r="S315"/>
      <c r="T315"/>
    </row>
    <row r="316" spans="2:20">
      <c r="B316" t="s">
        <v>1746</v>
      </c>
      <c r="C316" s="252">
        <v>166.2</v>
      </c>
      <c r="D316"/>
      <c r="E316"/>
      <c r="F316"/>
      <c r="G316"/>
      <c r="H316"/>
      <c r="I316"/>
      <c r="J316"/>
      <c r="K316"/>
      <c r="L316"/>
      <c r="M316"/>
      <c r="N316"/>
      <c r="O316"/>
      <c r="P316"/>
      <c r="Q316"/>
      <c r="R316"/>
      <c r="S316"/>
      <c r="T316"/>
    </row>
    <row r="317" spans="2:20">
      <c r="B317" t="s">
        <v>1747</v>
      </c>
      <c r="C317" s="252">
        <v>166.5</v>
      </c>
      <c r="D317"/>
      <c r="E317"/>
      <c r="F317"/>
      <c r="G317"/>
      <c r="H317"/>
      <c r="I317"/>
      <c r="J317"/>
      <c r="K317"/>
      <c r="L317"/>
      <c r="M317"/>
      <c r="N317"/>
      <c r="O317"/>
      <c r="P317"/>
      <c r="Q317"/>
      <c r="R317"/>
      <c r="S317"/>
      <c r="T317"/>
    </row>
    <row r="318" spans="2:20">
      <c r="B318" t="s">
        <v>1748</v>
      </c>
      <c r="C318" s="252">
        <v>166.7</v>
      </c>
      <c r="D318"/>
      <c r="E318"/>
      <c r="F318"/>
      <c r="G318"/>
      <c r="H318"/>
      <c r="I318"/>
      <c r="J318"/>
      <c r="K318"/>
      <c r="L318"/>
      <c r="M318"/>
      <c r="N318"/>
      <c r="O318"/>
      <c r="P318"/>
      <c r="Q318"/>
      <c r="R318"/>
      <c r="S318"/>
      <c r="T318"/>
    </row>
    <row r="319" spans="2:20">
      <c r="B319" t="s">
        <v>1749</v>
      </c>
      <c r="C319" s="252">
        <v>167.3</v>
      </c>
      <c r="D319"/>
      <c r="E319"/>
      <c r="F319"/>
      <c r="G319"/>
      <c r="H319"/>
      <c r="I319"/>
      <c r="J319"/>
      <c r="K319"/>
      <c r="L319"/>
      <c r="M319"/>
      <c r="N319"/>
      <c r="O319"/>
      <c r="P319"/>
      <c r="Q319"/>
      <c r="R319"/>
      <c r="S319"/>
      <c r="T319"/>
    </row>
    <row r="320" spans="2:20">
      <c r="B320" t="s">
        <v>1750</v>
      </c>
      <c r="C320" s="252">
        <v>166.6</v>
      </c>
      <c r="D320"/>
      <c r="E320"/>
      <c r="F320"/>
      <c r="G320"/>
      <c r="H320"/>
      <c r="I320"/>
      <c r="J320"/>
      <c r="K320"/>
      <c r="L320"/>
      <c r="M320"/>
      <c r="N320"/>
      <c r="O320"/>
      <c r="P320"/>
      <c r="Q320"/>
      <c r="R320"/>
      <c r="S320"/>
      <c r="T320"/>
    </row>
    <row r="321" spans="2:20">
      <c r="B321" t="s">
        <v>1751</v>
      </c>
      <c r="C321" s="252">
        <v>167.5</v>
      </c>
      <c r="D321"/>
      <c r="E321"/>
      <c r="F321"/>
      <c r="G321"/>
      <c r="H321"/>
      <c r="I321"/>
      <c r="J321"/>
      <c r="K321"/>
      <c r="L321"/>
      <c r="M321"/>
      <c r="N321"/>
      <c r="O321"/>
      <c r="P321"/>
      <c r="Q321"/>
      <c r="R321"/>
      <c r="S321"/>
      <c r="T321"/>
    </row>
    <row r="322" spans="2:20">
      <c r="B322" t="s">
        <v>1752</v>
      </c>
      <c r="C322" s="252">
        <v>168.4</v>
      </c>
      <c r="D322"/>
      <c r="E322"/>
      <c r="F322"/>
      <c r="G322"/>
      <c r="H322"/>
      <c r="I322"/>
      <c r="J322"/>
      <c r="K322"/>
      <c r="L322"/>
      <c r="M322"/>
      <c r="N322"/>
      <c r="O322"/>
      <c r="P322"/>
      <c r="Q322"/>
      <c r="R322"/>
      <c r="S322"/>
      <c r="T322"/>
    </row>
    <row r="323" spans="2:20">
      <c r="B323" t="s">
        <v>1753</v>
      </c>
      <c r="C323" s="252">
        <v>170.1</v>
      </c>
      <c r="D323"/>
      <c r="E323"/>
      <c r="F323"/>
      <c r="G323"/>
      <c r="H323"/>
      <c r="I323"/>
      <c r="J323"/>
      <c r="K323"/>
      <c r="L323"/>
      <c r="M323"/>
      <c r="N323"/>
      <c r="O323"/>
      <c r="P323"/>
      <c r="Q323"/>
      <c r="R323"/>
      <c r="S323"/>
      <c r="T323"/>
    </row>
    <row r="324" spans="2:20">
      <c r="B324" t="s">
        <v>1754</v>
      </c>
      <c r="C324" s="252">
        <v>170.7</v>
      </c>
      <c r="D324"/>
      <c r="E324"/>
      <c r="F324"/>
      <c r="G324"/>
      <c r="H324"/>
      <c r="I324"/>
      <c r="J324"/>
      <c r="K324"/>
      <c r="L324"/>
      <c r="M324"/>
      <c r="N324"/>
      <c r="O324"/>
      <c r="P324"/>
      <c r="Q324"/>
      <c r="R324"/>
      <c r="S324"/>
      <c r="T324"/>
    </row>
    <row r="325" spans="2:20">
      <c r="B325" t="s">
        <v>1755</v>
      </c>
      <c r="C325" s="252">
        <v>171.1</v>
      </c>
      <c r="D325"/>
      <c r="E325"/>
      <c r="F325"/>
      <c r="G325"/>
      <c r="H325"/>
      <c r="I325"/>
      <c r="J325"/>
      <c r="K325"/>
      <c r="L325"/>
      <c r="M325"/>
      <c r="N325"/>
      <c r="O325"/>
      <c r="P325"/>
      <c r="Q325"/>
      <c r="R325"/>
      <c r="S325"/>
      <c r="T325"/>
    </row>
    <row r="326" spans="2:20">
      <c r="B326" t="s">
        <v>1756</v>
      </c>
      <c r="C326" s="252">
        <v>170.5</v>
      </c>
      <c r="D326"/>
      <c r="E326"/>
      <c r="F326"/>
      <c r="G326"/>
      <c r="H326"/>
      <c r="I326"/>
      <c r="J326"/>
      <c r="K326"/>
      <c r="L326"/>
      <c r="M326"/>
      <c r="N326"/>
      <c r="O326"/>
      <c r="P326"/>
      <c r="Q326"/>
      <c r="R326"/>
      <c r="S326"/>
      <c r="T326"/>
    </row>
    <row r="327" spans="2:20">
      <c r="B327" t="s">
        <v>1757</v>
      </c>
      <c r="C327" s="252">
        <v>170.5</v>
      </c>
      <c r="D327"/>
      <c r="E327"/>
      <c r="F327"/>
      <c r="G327"/>
      <c r="H327"/>
      <c r="I327"/>
      <c r="J327"/>
      <c r="K327"/>
      <c r="L327"/>
      <c r="M327"/>
      <c r="N327"/>
      <c r="O327"/>
      <c r="P327"/>
      <c r="Q327"/>
      <c r="R327"/>
      <c r="S327"/>
      <c r="T327"/>
    </row>
    <row r="328" spans="2:20">
      <c r="B328" t="s">
        <v>1758</v>
      </c>
      <c r="C328" s="252">
        <v>171.7</v>
      </c>
      <c r="D328"/>
      <c r="E328"/>
      <c r="F328"/>
      <c r="G328"/>
      <c r="H328"/>
      <c r="I328"/>
      <c r="J328"/>
      <c r="K328"/>
      <c r="L328"/>
      <c r="M328"/>
      <c r="N328"/>
      <c r="O328"/>
      <c r="P328"/>
      <c r="Q328"/>
      <c r="R328"/>
      <c r="S328"/>
      <c r="T328"/>
    </row>
    <row r="329" spans="2:20">
      <c r="B329" t="s">
        <v>1759</v>
      </c>
      <c r="C329" s="252">
        <v>171.6</v>
      </c>
      <c r="D329"/>
      <c r="E329"/>
      <c r="F329"/>
      <c r="G329"/>
      <c r="H329"/>
      <c r="I329"/>
      <c r="J329"/>
      <c r="K329"/>
      <c r="L329"/>
      <c r="M329"/>
      <c r="N329"/>
      <c r="O329"/>
      <c r="P329"/>
      <c r="Q329"/>
      <c r="R329"/>
      <c r="S329"/>
      <c r="T329"/>
    </row>
    <row r="330" spans="2:20">
      <c r="B330" t="s">
        <v>1760</v>
      </c>
      <c r="C330" s="252">
        <v>172.1</v>
      </c>
      <c r="D330"/>
      <c r="E330"/>
      <c r="F330"/>
      <c r="G330"/>
      <c r="H330"/>
      <c r="I330"/>
      <c r="J330"/>
      <c r="K330"/>
      <c r="L330"/>
      <c r="M330"/>
      <c r="N330"/>
      <c r="O330"/>
      <c r="P330"/>
      <c r="Q330"/>
      <c r="R330"/>
      <c r="S330"/>
      <c r="T330"/>
    </row>
    <row r="331" spans="2:20">
      <c r="B331" t="s">
        <v>1761</v>
      </c>
      <c r="C331" s="252">
        <v>172.2</v>
      </c>
      <c r="D331"/>
      <c r="E331"/>
      <c r="F331"/>
      <c r="G331"/>
      <c r="H331"/>
      <c r="I331"/>
      <c r="J331"/>
      <c r="K331"/>
      <c r="L331"/>
      <c r="M331"/>
      <c r="N331"/>
      <c r="O331"/>
      <c r="P331"/>
      <c r="Q331"/>
      <c r="R331"/>
      <c r="S331"/>
      <c r="T331"/>
    </row>
    <row r="332" spans="2:20">
      <c r="B332" t="s">
        <v>1762</v>
      </c>
      <c r="C332" s="252">
        <v>171.1</v>
      </c>
      <c r="D332"/>
      <c r="E332"/>
      <c r="F332"/>
      <c r="G332"/>
      <c r="H332"/>
      <c r="I332"/>
      <c r="J332"/>
      <c r="K332"/>
      <c r="L332"/>
      <c r="M332"/>
      <c r="N332"/>
      <c r="O332"/>
      <c r="P332"/>
      <c r="Q332"/>
      <c r="R332"/>
      <c r="S332"/>
      <c r="T332"/>
    </row>
    <row r="333" spans="2:20">
      <c r="B333" t="s">
        <v>1763</v>
      </c>
      <c r="C333" s="252">
        <v>172</v>
      </c>
      <c r="D333"/>
      <c r="E333"/>
      <c r="F333"/>
      <c r="G333"/>
      <c r="H333"/>
      <c r="I333"/>
      <c r="J333"/>
      <c r="K333"/>
      <c r="L333"/>
      <c r="M333"/>
      <c r="N333"/>
      <c r="O333"/>
      <c r="P333"/>
      <c r="Q333"/>
      <c r="R333"/>
      <c r="S333"/>
      <c r="T333"/>
    </row>
    <row r="334" spans="2:20">
      <c r="B334" t="s">
        <v>1764</v>
      </c>
      <c r="C334" s="252">
        <v>172.2</v>
      </c>
      <c r="D334"/>
      <c r="E334"/>
      <c r="F334"/>
      <c r="G334"/>
      <c r="H334"/>
      <c r="I334"/>
      <c r="J334"/>
      <c r="K334"/>
      <c r="L334"/>
      <c r="M334"/>
      <c r="N334"/>
      <c r="O334"/>
      <c r="P334"/>
      <c r="Q334"/>
      <c r="R334"/>
      <c r="S334"/>
      <c r="T334"/>
    </row>
    <row r="335" spans="2:20">
      <c r="B335" t="s">
        <v>1765</v>
      </c>
      <c r="C335" s="252">
        <v>173.1</v>
      </c>
      <c r="D335"/>
      <c r="E335"/>
      <c r="F335"/>
      <c r="G335"/>
      <c r="H335"/>
      <c r="I335"/>
      <c r="J335"/>
      <c r="K335"/>
      <c r="L335"/>
      <c r="M335"/>
      <c r="N335"/>
      <c r="O335"/>
      <c r="P335"/>
      <c r="Q335"/>
      <c r="R335"/>
      <c r="S335"/>
      <c r="T335"/>
    </row>
    <row r="336" spans="2:20">
      <c r="B336" t="s">
        <v>1766</v>
      </c>
      <c r="C336" s="252">
        <v>174.2</v>
      </c>
      <c r="D336"/>
      <c r="E336"/>
      <c r="F336"/>
      <c r="G336"/>
      <c r="H336"/>
      <c r="I336"/>
      <c r="J336"/>
      <c r="K336"/>
      <c r="L336"/>
      <c r="M336"/>
      <c r="N336"/>
      <c r="O336"/>
      <c r="P336"/>
      <c r="Q336"/>
      <c r="R336"/>
      <c r="S336"/>
      <c r="T336"/>
    </row>
    <row r="337" spans="2:20">
      <c r="B337" t="s">
        <v>1767</v>
      </c>
      <c r="C337" s="252">
        <v>174.4</v>
      </c>
      <c r="D337"/>
      <c r="E337"/>
      <c r="F337"/>
      <c r="G337"/>
      <c r="H337"/>
      <c r="I337"/>
      <c r="J337"/>
      <c r="K337"/>
      <c r="L337"/>
      <c r="M337"/>
      <c r="N337"/>
      <c r="O337"/>
      <c r="P337"/>
      <c r="Q337"/>
      <c r="R337"/>
      <c r="S337"/>
      <c r="T337"/>
    </row>
    <row r="338" spans="2:20">
      <c r="B338" t="s">
        <v>1768</v>
      </c>
      <c r="C338" s="252">
        <v>173.3</v>
      </c>
      <c r="D338"/>
      <c r="E338"/>
      <c r="F338"/>
      <c r="G338"/>
      <c r="H338"/>
      <c r="I338"/>
      <c r="J338"/>
      <c r="K338"/>
      <c r="L338"/>
      <c r="M338"/>
      <c r="N338"/>
      <c r="O338"/>
      <c r="P338"/>
      <c r="Q338"/>
      <c r="R338"/>
      <c r="S338"/>
      <c r="T338"/>
    </row>
    <row r="339" spans="2:20">
      <c r="B339" t="s">
        <v>1769</v>
      </c>
      <c r="C339" s="252">
        <v>174</v>
      </c>
      <c r="D339"/>
      <c r="E339"/>
      <c r="F339"/>
      <c r="G339"/>
      <c r="H339"/>
      <c r="I339"/>
      <c r="J339"/>
      <c r="K339"/>
      <c r="L339"/>
      <c r="M339"/>
      <c r="N339"/>
      <c r="O339"/>
      <c r="P339"/>
      <c r="Q339"/>
      <c r="R339"/>
      <c r="S339"/>
      <c r="T339"/>
    </row>
    <row r="340" spans="2:20">
      <c r="B340" t="s">
        <v>1770</v>
      </c>
      <c r="C340" s="252">
        <v>174.6</v>
      </c>
      <c r="D340"/>
      <c r="E340"/>
      <c r="F340"/>
      <c r="G340"/>
      <c r="H340"/>
      <c r="I340"/>
      <c r="J340"/>
      <c r="K340"/>
      <c r="L340"/>
      <c r="M340"/>
      <c r="N340"/>
      <c r="O340"/>
      <c r="P340"/>
      <c r="Q340"/>
      <c r="R340"/>
      <c r="S340"/>
      <c r="T340"/>
    </row>
    <row r="341" spans="2:20">
      <c r="B341" t="s">
        <v>1771</v>
      </c>
      <c r="C341" s="252">
        <v>174.3</v>
      </c>
      <c r="D341"/>
      <c r="E341"/>
      <c r="F341"/>
      <c r="G341"/>
      <c r="H341"/>
      <c r="I341"/>
      <c r="J341"/>
      <c r="K341"/>
      <c r="L341"/>
      <c r="M341"/>
      <c r="N341"/>
      <c r="O341"/>
      <c r="P341"/>
      <c r="Q341"/>
      <c r="R341"/>
      <c r="S341"/>
      <c r="T341"/>
    </row>
    <row r="342" spans="2:20">
      <c r="B342" t="s">
        <v>1772</v>
      </c>
      <c r="C342" s="252">
        <v>173.6</v>
      </c>
      <c r="D342"/>
      <c r="E342"/>
      <c r="F342"/>
      <c r="G342"/>
      <c r="H342"/>
      <c r="I342"/>
      <c r="J342"/>
      <c r="K342"/>
      <c r="L342"/>
      <c r="M342"/>
      <c r="N342"/>
      <c r="O342"/>
      <c r="P342"/>
      <c r="Q342"/>
      <c r="R342"/>
      <c r="S342"/>
      <c r="T342"/>
    </row>
    <row r="343" spans="2:20">
      <c r="B343" t="s">
        <v>1773</v>
      </c>
      <c r="C343" s="252">
        <v>173.4</v>
      </c>
      <c r="D343"/>
      <c r="E343"/>
      <c r="F343"/>
      <c r="G343"/>
      <c r="H343"/>
      <c r="I343"/>
      <c r="J343"/>
      <c r="K343"/>
      <c r="L343"/>
      <c r="M343"/>
      <c r="N343"/>
      <c r="O343"/>
      <c r="P343"/>
      <c r="Q343"/>
      <c r="R343"/>
      <c r="S343"/>
      <c r="T343"/>
    </row>
    <row r="344" spans="2:20">
      <c r="B344" t="s">
        <v>1774</v>
      </c>
      <c r="C344" s="252">
        <v>173.3</v>
      </c>
      <c r="D344"/>
      <c r="E344"/>
      <c r="F344"/>
      <c r="G344"/>
      <c r="H344"/>
      <c r="I344"/>
      <c r="J344"/>
      <c r="K344"/>
      <c r="L344"/>
      <c r="M344"/>
      <c r="N344"/>
      <c r="O344"/>
      <c r="P344"/>
      <c r="Q344"/>
      <c r="R344"/>
      <c r="S344"/>
      <c r="T344"/>
    </row>
    <row r="345" spans="2:20">
      <c r="B345" t="s">
        <v>1775</v>
      </c>
      <c r="C345" s="252">
        <v>173.8</v>
      </c>
      <c r="D345"/>
      <c r="E345"/>
      <c r="F345"/>
      <c r="G345"/>
      <c r="H345"/>
      <c r="I345"/>
      <c r="J345"/>
      <c r="K345"/>
      <c r="L345"/>
      <c r="M345"/>
      <c r="N345"/>
      <c r="O345"/>
      <c r="P345"/>
      <c r="Q345"/>
      <c r="R345"/>
      <c r="S345"/>
      <c r="T345"/>
    </row>
    <row r="346" spans="2:20">
      <c r="B346" t="s">
        <v>1776</v>
      </c>
      <c r="C346" s="252">
        <v>174.5</v>
      </c>
      <c r="D346"/>
      <c r="E346"/>
      <c r="F346"/>
      <c r="G346"/>
      <c r="H346"/>
      <c r="I346"/>
      <c r="J346"/>
      <c r="K346"/>
      <c r="L346"/>
      <c r="M346"/>
      <c r="N346"/>
      <c r="O346"/>
      <c r="P346"/>
      <c r="Q346"/>
      <c r="R346"/>
      <c r="S346"/>
      <c r="T346"/>
    </row>
    <row r="347" spans="2:20">
      <c r="B347" t="s">
        <v>1777</v>
      </c>
      <c r="C347" s="252">
        <v>175.7</v>
      </c>
      <c r="D347"/>
      <c r="E347"/>
      <c r="F347"/>
      <c r="G347"/>
      <c r="H347"/>
      <c r="I347"/>
      <c r="J347"/>
      <c r="K347"/>
      <c r="L347"/>
      <c r="M347"/>
      <c r="N347"/>
      <c r="O347"/>
      <c r="P347"/>
      <c r="Q347"/>
      <c r="R347"/>
      <c r="S347"/>
      <c r="T347"/>
    </row>
    <row r="348" spans="2:20">
      <c r="B348" t="s">
        <v>1778</v>
      </c>
      <c r="C348" s="252">
        <v>176.2</v>
      </c>
      <c r="D348"/>
      <c r="E348"/>
      <c r="F348"/>
      <c r="G348"/>
      <c r="H348"/>
      <c r="I348"/>
      <c r="J348"/>
      <c r="K348"/>
      <c r="L348"/>
      <c r="M348"/>
      <c r="N348"/>
      <c r="O348"/>
      <c r="P348"/>
      <c r="Q348"/>
      <c r="R348"/>
      <c r="S348"/>
      <c r="T348"/>
    </row>
    <row r="349" spans="2:20">
      <c r="B349" t="s">
        <v>1779</v>
      </c>
      <c r="C349" s="252">
        <v>176.2</v>
      </c>
      <c r="D349"/>
      <c r="E349"/>
      <c r="F349"/>
      <c r="G349"/>
      <c r="H349"/>
      <c r="I349"/>
      <c r="J349"/>
      <c r="K349"/>
      <c r="L349"/>
      <c r="M349"/>
      <c r="N349"/>
      <c r="O349"/>
      <c r="P349"/>
      <c r="Q349"/>
      <c r="R349"/>
      <c r="S349"/>
      <c r="T349"/>
    </row>
    <row r="350" spans="2:20">
      <c r="B350" t="s">
        <v>1780</v>
      </c>
      <c r="C350" s="252">
        <v>175.9</v>
      </c>
      <c r="D350"/>
      <c r="E350"/>
      <c r="F350"/>
      <c r="G350"/>
      <c r="H350"/>
      <c r="I350"/>
      <c r="J350"/>
      <c r="K350"/>
      <c r="L350"/>
      <c r="M350"/>
      <c r="N350"/>
      <c r="O350"/>
      <c r="P350"/>
      <c r="Q350"/>
      <c r="R350"/>
      <c r="S350"/>
      <c r="T350"/>
    </row>
    <row r="351" spans="2:20">
      <c r="B351" t="s">
        <v>1781</v>
      </c>
      <c r="C351" s="252">
        <v>176.4</v>
      </c>
      <c r="D351"/>
      <c r="E351"/>
      <c r="F351"/>
      <c r="G351"/>
      <c r="H351"/>
      <c r="I351"/>
      <c r="J351"/>
      <c r="K351"/>
      <c r="L351"/>
      <c r="M351"/>
      <c r="N351"/>
      <c r="O351"/>
      <c r="P351"/>
      <c r="Q351"/>
      <c r="R351"/>
      <c r="S351"/>
      <c r="T351"/>
    </row>
    <row r="352" spans="2:20">
      <c r="B352" t="s">
        <v>1782</v>
      </c>
      <c r="C352" s="252">
        <v>177.6</v>
      </c>
      <c r="D352"/>
      <c r="E352"/>
      <c r="F352"/>
      <c r="G352"/>
      <c r="H352"/>
      <c r="I352"/>
      <c r="J352"/>
      <c r="K352"/>
      <c r="L352"/>
      <c r="M352"/>
      <c r="N352"/>
      <c r="O352"/>
      <c r="P352"/>
      <c r="Q352"/>
      <c r="R352"/>
      <c r="S352"/>
      <c r="T352"/>
    </row>
    <row r="353" spans="2:20">
      <c r="B353" t="s">
        <v>1783</v>
      </c>
      <c r="C353" s="252">
        <v>177.9</v>
      </c>
      <c r="D353"/>
      <c r="E353"/>
      <c r="F353"/>
      <c r="G353"/>
      <c r="H353"/>
      <c r="I353"/>
      <c r="J353"/>
      <c r="K353"/>
      <c r="L353"/>
      <c r="M353"/>
      <c r="N353"/>
      <c r="O353"/>
      <c r="P353"/>
      <c r="Q353"/>
      <c r="R353"/>
      <c r="S353"/>
      <c r="T353"/>
    </row>
    <row r="354" spans="2:20">
      <c r="B354" t="s">
        <v>1784</v>
      </c>
      <c r="C354" s="252">
        <v>178.2</v>
      </c>
      <c r="D354"/>
      <c r="E354"/>
      <c r="F354"/>
      <c r="G354"/>
      <c r="H354"/>
      <c r="I354"/>
      <c r="J354"/>
      <c r="K354"/>
      <c r="L354"/>
      <c r="M354"/>
      <c r="N354"/>
      <c r="O354"/>
      <c r="P354"/>
      <c r="Q354"/>
      <c r="R354"/>
      <c r="S354"/>
      <c r="T354"/>
    </row>
    <row r="355" spans="2:20">
      <c r="B355" t="s">
        <v>1785</v>
      </c>
      <c r="C355" s="252">
        <v>178.5</v>
      </c>
      <c r="D355"/>
      <c r="E355"/>
      <c r="F355"/>
      <c r="G355"/>
      <c r="H355"/>
      <c r="I355"/>
      <c r="J355"/>
      <c r="K355"/>
      <c r="L355"/>
      <c r="M355"/>
      <c r="N355"/>
      <c r="O355"/>
      <c r="P355"/>
      <c r="Q355"/>
      <c r="R355"/>
      <c r="S355"/>
      <c r="T355"/>
    </row>
    <row r="356" spans="2:20">
      <c r="B356" t="s">
        <v>1786</v>
      </c>
      <c r="C356" s="252">
        <v>178.4</v>
      </c>
      <c r="D356"/>
      <c r="E356"/>
      <c r="F356"/>
      <c r="G356"/>
      <c r="H356"/>
      <c r="I356"/>
      <c r="J356"/>
      <c r="K356"/>
      <c r="L356"/>
      <c r="M356"/>
      <c r="N356"/>
      <c r="O356"/>
      <c r="P356"/>
      <c r="Q356"/>
      <c r="R356"/>
      <c r="S356"/>
      <c r="T356"/>
    </row>
    <row r="357" spans="2:20">
      <c r="B357" t="s">
        <v>1787</v>
      </c>
      <c r="C357" s="252">
        <v>179.3</v>
      </c>
      <c r="D357"/>
      <c r="E357"/>
      <c r="F357"/>
      <c r="G357"/>
      <c r="H357"/>
      <c r="I357"/>
      <c r="J357"/>
      <c r="K357"/>
      <c r="L357"/>
      <c r="M357"/>
      <c r="N357"/>
      <c r="O357"/>
      <c r="P357"/>
      <c r="Q357"/>
      <c r="R357"/>
      <c r="S357"/>
      <c r="T357"/>
    </row>
    <row r="358" spans="2:20">
      <c r="B358" t="s">
        <v>1788</v>
      </c>
      <c r="C358" s="252">
        <v>179.9</v>
      </c>
      <c r="D358"/>
      <c r="E358"/>
      <c r="F358"/>
      <c r="G358"/>
      <c r="H358"/>
      <c r="I358"/>
      <c r="J358"/>
      <c r="K358"/>
      <c r="L358"/>
      <c r="M358"/>
      <c r="N358"/>
      <c r="O358"/>
      <c r="P358"/>
      <c r="Q358"/>
      <c r="R358"/>
      <c r="S358"/>
      <c r="T358"/>
    </row>
    <row r="359" spans="2:20">
      <c r="B359" t="s">
        <v>1789</v>
      </c>
      <c r="C359" s="252">
        <v>181.2</v>
      </c>
      <c r="D359"/>
      <c r="E359"/>
      <c r="F359"/>
      <c r="G359"/>
      <c r="H359"/>
      <c r="I359"/>
      <c r="J359"/>
      <c r="K359"/>
      <c r="L359"/>
      <c r="M359"/>
      <c r="N359"/>
      <c r="O359"/>
      <c r="P359"/>
      <c r="Q359"/>
      <c r="R359"/>
      <c r="S359"/>
      <c r="T359"/>
    </row>
    <row r="360" spans="2:20">
      <c r="B360" t="s">
        <v>1790</v>
      </c>
      <c r="C360" s="252">
        <v>181.5</v>
      </c>
      <c r="D360"/>
      <c r="E360"/>
      <c r="F360"/>
      <c r="G360"/>
      <c r="H360"/>
      <c r="I360"/>
      <c r="J360"/>
      <c r="K360"/>
      <c r="L360"/>
      <c r="M360"/>
      <c r="N360"/>
      <c r="O360"/>
      <c r="P360"/>
      <c r="Q360"/>
      <c r="R360"/>
      <c r="S360"/>
      <c r="T360"/>
    </row>
    <row r="361" spans="2:20">
      <c r="B361" t="s">
        <v>1791</v>
      </c>
      <c r="C361" s="252">
        <v>181.3</v>
      </c>
      <c r="D361"/>
      <c r="E361"/>
      <c r="F361"/>
      <c r="G361"/>
      <c r="H361"/>
      <c r="I361"/>
      <c r="J361"/>
      <c r="K361"/>
      <c r="L361"/>
      <c r="M361"/>
      <c r="N361"/>
      <c r="O361"/>
      <c r="P361"/>
      <c r="Q361"/>
      <c r="R361"/>
      <c r="S361"/>
      <c r="T361"/>
    </row>
    <row r="362" spans="2:20">
      <c r="B362" t="s">
        <v>1792</v>
      </c>
      <c r="C362" s="252">
        <v>181.3</v>
      </c>
      <c r="D362"/>
      <c r="E362"/>
      <c r="F362"/>
      <c r="G362"/>
      <c r="H362"/>
      <c r="I362"/>
      <c r="J362"/>
      <c r="K362"/>
      <c r="L362"/>
      <c r="M362"/>
      <c r="N362"/>
      <c r="O362"/>
      <c r="P362"/>
      <c r="Q362"/>
      <c r="R362"/>
      <c r="S362"/>
      <c r="T362"/>
    </row>
    <row r="363" spans="2:20">
      <c r="B363" t="s">
        <v>1793</v>
      </c>
      <c r="C363" s="252">
        <v>181.6</v>
      </c>
      <c r="D363"/>
      <c r="E363"/>
      <c r="F363"/>
      <c r="G363"/>
      <c r="H363"/>
      <c r="I363"/>
      <c r="J363"/>
      <c r="K363"/>
      <c r="L363"/>
      <c r="M363"/>
      <c r="N363"/>
      <c r="O363"/>
      <c r="P363"/>
      <c r="Q363"/>
      <c r="R363"/>
      <c r="S363"/>
      <c r="T363"/>
    </row>
    <row r="364" spans="2:20">
      <c r="B364" t="s">
        <v>1794</v>
      </c>
      <c r="C364" s="252">
        <v>182.5</v>
      </c>
      <c r="D364"/>
      <c r="E364"/>
      <c r="F364"/>
      <c r="G364"/>
      <c r="H364"/>
      <c r="I364"/>
      <c r="J364"/>
      <c r="K364"/>
      <c r="L364"/>
      <c r="M364"/>
      <c r="N364"/>
      <c r="O364"/>
      <c r="P364"/>
      <c r="Q364"/>
      <c r="R364"/>
      <c r="S364"/>
      <c r="T364"/>
    </row>
    <row r="365" spans="2:20">
      <c r="B365" t="s">
        <v>1795</v>
      </c>
      <c r="C365" s="252">
        <v>182.6</v>
      </c>
      <c r="D365"/>
      <c r="E365"/>
      <c r="F365"/>
      <c r="G365"/>
      <c r="H365"/>
      <c r="I365"/>
      <c r="J365"/>
      <c r="K365"/>
      <c r="L365"/>
      <c r="M365"/>
      <c r="N365"/>
      <c r="O365"/>
      <c r="P365"/>
      <c r="Q365"/>
      <c r="R365"/>
      <c r="S365"/>
      <c r="T365"/>
    </row>
    <row r="366" spans="2:20">
      <c r="B366" t="s">
        <v>1796</v>
      </c>
      <c r="C366" s="252">
        <v>182.7</v>
      </c>
      <c r="D366"/>
      <c r="E366"/>
      <c r="F366"/>
      <c r="G366"/>
      <c r="H366"/>
      <c r="I366"/>
      <c r="J366"/>
      <c r="K366"/>
      <c r="L366"/>
      <c r="M366"/>
      <c r="N366"/>
      <c r="O366"/>
      <c r="P366"/>
      <c r="Q366"/>
      <c r="R366"/>
      <c r="S366"/>
      <c r="T366"/>
    </row>
    <row r="367" spans="2:20">
      <c r="B367" t="s">
        <v>1797</v>
      </c>
      <c r="C367" s="252">
        <v>183.5</v>
      </c>
      <c r="D367"/>
      <c r="E367"/>
      <c r="F367"/>
      <c r="G367"/>
      <c r="H367"/>
      <c r="I367"/>
      <c r="J367"/>
      <c r="K367"/>
      <c r="L367"/>
      <c r="M367"/>
      <c r="N367"/>
      <c r="O367"/>
      <c r="P367"/>
      <c r="Q367"/>
      <c r="R367"/>
      <c r="S367"/>
      <c r="T367"/>
    </row>
    <row r="368" spans="2:20">
      <c r="B368" t="s">
        <v>1798</v>
      </c>
      <c r="C368" s="252">
        <v>183.1</v>
      </c>
      <c r="D368"/>
      <c r="E368"/>
      <c r="F368"/>
      <c r="G368"/>
      <c r="H368"/>
      <c r="I368"/>
      <c r="J368"/>
      <c r="K368"/>
      <c r="L368"/>
      <c r="M368"/>
      <c r="N368"/>
      <c r="O368"/>
      <c r="P368"/>
      <c r="Q368"/>
      <c r="R368"/>
      <c r="S368"/>
      <c r="T368"/>
    </row>
    <row r="369" spans="2:20">
      <c r="B369" t="s">
        <v>1799</v>
      </c>
      <c r="C369" s="252">
        <v>183.8</v>
      </c>
      <c r="D369"/>
      <c r="E369"/>
      <c r="F369"/>
      <c r="G369"/>
      <c r="H369"/>
      <c r="I369"/>
      <c r="J369"/>
      <c r="K369"/>
      <c r="L369"/>
      <c r="M369"/>
      <c r="N369"/>
      <c r="O369"/>
      <c r="P369"/>
      <c r="Q369"/>
      <c r="R369"/>
      <c r="S369"/>
      <c r="T369"/>
    </row>
    <row r="370" spans="2:20">
      <c r="B370" t="s">
        <v>1800</v>
      </c>
      <c r="C370" s="252">
        <v>184.6</v>
      </c>
      <c r="D370"/>
      <c r="E370"/>
      <c r="F370"/>
      <c r="G370"/>
      <c r="H370"/>
      <c r="I370"/>
      <c r="J370"/>
      <c r="K370"/>
      <c r="L370"/>
      <c r="M370"/>
      <c r="N370"/>
      <c r="O370"/>
      <c r="P370"/>
      <c r="Q370"/>
      <c r="R370"/>
      <c r="S370"/>
      <c r="T370"/>
    </row>
    <row r="371" spans="2:20">
      <c r="B371" t="s">
        <v>1801</v>
      </c>
      <c r="C371" s="252">
        <v>185.7</v>
      </c>
      <c r="D371"/>
      <c r="E371"/>
      <c r="F371"/>
      <c r="G371"/>
      <c r="H371"/>
      <c r="I371"/>
      <c r="J371"/>
      <c r="K371"/>
      <c r="L371"/>
      <c r="M371"/>
      <c r="N371"/>
      <c r="O371"/>
      <c r="P371"/>
      <c r="Q371"/>
      <c r="R371"/>
      <c r="S371"/>
      <c r="T371"/>
    </row>
    <row r="372" spans="2:20">
      <c r="B372" t="s">
        <v>1802</v>
      </c>
      <c r="C372" s="252">
        <v>186.5</v>
      </c>
      <c r="D372"/>
      <c r="E372"/>
      <c r="F372"/>
      <c r="G372"/>
      <c r="H372"/>
      <c r="I372"/>
      <c r="J372"/>
      <c r="K372"/>
      <c r="L372"/>
      <c r="M372"/>
      <c r="N372"/>
      <c r="O372"/>
      <c r="P372"/>
      <c r="Q372"/>
      <c r="R372"/>
      <c r="S372"/>
      <c r="T372"/>
    </row>
    <row r="373" spans="2:20">
      <c r="B373" t="s">
        <v>1803</v>
      </c>
      <c r="C373" s="252">
        <v>186.8</v>
      </c>
      <c r="D373"/>
      <c r="E373"/>
      <c r="F373"/>
      <c r="G373"/>
      <c r="H373"/>
      <c r="I373"/>
      <c r="J373"/>
      <c r="K373"/>
      <c r="L373"/>
      <c r="M373"/>
      <c r="N373"/>
      <c r="O373"/>
      <c r="P373"/>
      <c r="Q373"/>
      <c r="R373"/>
      <c r="S373"/>
      <c r="T373"/>
    </row>
    <row r="374" spans="2:20">
      <c r="B374" t="s">
        <v>1804</v>
      </c>
      <c r="C374" s="252">
        <v>186.8</v>
      </c>
      <c r="D374"/>
      <c r="E374"/>
      <c r="F374"/>
      <c r="G374"/>
      <c r="H374"/>
      <c r="I374"/>
      <c r="J374"/>
      <c r="K374"/>
      <c r="L374"/>
      <c r="M374"/>
      <c r="N374"/>
      <c r="O374"/>
      <c r="P374"/>
      <c r="Q374"/>
      <c r="R374"/>
      <c r="S374"/>
      <c r="T374"/>
    </row>
    <row r="375" spans="2:20">
      <c r="B375" t="s">
        <v>1805</v>
      </c>
      <c r="C375" s="252">
        <v>187.4</v>
      </c>
      <c r="D375"/>
      <c r="E375"/>
      <c r="F375"/>
      <c r="G375"/>
      <c r="H375"/>
      <c r="I375"/>
      <c r="J375"/>
      <c r="K375"/>
      <c r="L375"/>
      <c r="M375"/>
      <c r="N375"/>
      <c r="O375"/>
      <c r="P375"/>
      <c r="Q375"/>
      <c r="R375"/>
      <c r="S375"/>
      <c r="T375"/>
    </row>
    <row r="376" spans="2:20">
      <c r="B376" t="s">
        <v>1806</v>
      </c>
      <c r="C376" s="252">
        <v>188.1</v>
      </c>
      <c r="D376"/>
      <c r="E376"/>
      <c r="F376"/>
      <c r="G376"/>
      <c r="H376"/>
      <c r="I376"/>
      <c r="J376"/>
      <c r="K376"/>
      <c r="L376"/>
      <c r="M376"/>
      <c r="N376"/>
      <c r="O376"/>
      <c r="P376"/>
      <c r="Q376"/>
      <c r="R376"/>
      <c r="S376"/>
      <c r="T376"/>
    </row>
    <row r="377" spans="2:20">
      <c r="B377" t="s">
        <v>1807</v>
      </c>
      <c r="C377" s="252">
        <v>188.6</v>
      </c>
      <c r="D377"/>
      <c r="E377"/>
      <c r="F377"/>
      <c r="G377"/>
      <c r="H377"/>
      <c r="I377"/>
      <c r="J377"/>
      <c r="K377"/>
      <c r="L377"/>
      <c r="M377"/>
      <c r="N377"/>
      <c r="O377"/>
      <c r="P377"/>
      <c r="Q377"/>
      <c r="R377"/>
      <c r="S377"/>
      <c r="T377"/>
    </row>
    <row r="378" spans="2:20">
      <c r="B378" t="s">
        <v>1808</v>
      </c>
      <c r="C378" s="252">
        <v>189</v>
      </c>
      <c r="D378"/>
      <c r="E378"/>
      <c r="F378"/>
      <c r="G378"/>
      <c r="H378"/>
      <c r="I378"/>
      <c r="J378"/>
      <c r="K378"/>
      <c r="L378"/>
      <c r="M378"/>
      <c r="N378"/>
      <c r="O378"/>
      <c r="P378"/>
      <c r="Q378"/>
      <c r="R378"/>
      <c r="S378"/>
      <c r="T378"/>
    </row>
    <row r="379" spans="2:20">
      <c r="B379" t="s">
        <v>1809</v>
      </c>
      <c r="C379" s="252">
        <v>189.9</v>
      </c>
      <c r="D379"/>
      <c r="E379"/>
      <c r="F379"/>
      <c r="G379"/>
      <c r="H379"/>
      <c r="I379"/>
      <c r="J379"/>
      <c r="K379"/>
      <c r="L379"/>
      <c r="M379"/>
      <c r="N379"/>
      <c r="O379"/>
      <c r="P379"/>
      <c r="Q379"/>
      <c r="R379"/>
      <c r="S379"/>
      <c r="T379"/>
    </row>
    <row r="380" spans="2:20">
      <c r="B380" t="s">
        <v>1810</v>
      </c>
      <c r="C380" s="252">
        <v>188.9</v>
      </c>
      <c r="D380"/>
      <c r="E380"/>
      <c r="F380"/>
      <c r="G380"/>
      <c r="H380"/>
      <c r="I380"/>
      <c r="J380"/>
      <c r="K380"/>
      <c r="L380"/>
      <c r="M380"/>
      <c r="N380"/>
      <c r="O380"/>
      <c r="P380"/>
      <c r="Q380"/>
      <c r="R380"/>
      <c r="S380"/>
      <c r="T380"/>
    </row>
    <row r="381" spans="2:20">
      <c r="B381" t="s">
        <v>1811</v>
      </c>
      <c r="C381" s="252">
        <v>189.6</v>
      </c>
      <c r="D381"/>
      <c r="E381"/>
      <c r="F381"/>
      <c r="G381"/>
      <c r="H381"/>
      <c r="I381"/>
      <c r="J381"/>
      <c r="K381"/>
      <c r="L381"/>
      <c r="M381"/>
      <c r="N381"/>
      <c r="O381"/>
      <c r="P381"/>
      <c r="Q381"/>
      <c r="R381"/>
      <c r="S381"/>
      <c r="T381"/>
    </row>
    <row r="382" spans="2:20">
      <c r="B382" t="s">
        <v>1812</v>
      </c>
      <c r="C382" s="252">
        <v>190.5</v>
      </c>
      <c r="D382"/>
      <c r="E382"/>
      <c r="F382"/>
      <c r="G382"/>
      <c r="H382"/>
      <c r="I382"/>
      <c r="J382"/>
      <c r="K382"/>
      <c r="L382"/>
      <c r="M382"/>
      <c r="N382"/>
      <c r="O382"/>
      <c r="P382"/>
      <c r="Q382"/>
      <c r="R382"/>
      <c r="S382"/>
      <c r="T382"/>
    </row>
    <row r="383" spans="2:20">
      <c r="B383" t="s">
        <v>1813</v>
      </c>
      <c r="C383" s="252">
        <v>191.6</v>
      </c>
      <c r="D383"/>
      <c r="E383"/>
      <c r="F383"/>
      <c r="G383"/>
      <c r="H383"/>
      <c r="I383"/>
      <c r="J383"/>
      <c r="K383"/>
      <c r="L383"/>
      <c r="M383"/>
      <c r="N383"/>
      <c r="O383"/>
      <c r="P383"/>
      <c r="Q383"/>
      <c r="R383"/>
      <c r="S383"/>
      <c r="T383"/>
    </row>
    <row r="384" spans="2:20">
      <c r="B384" t="s">
        <v>1814</v>
      </c>
      <c r="C384" s="252">
        <v>192</v>
      </c>
      <c r="D384"/>
      <c r="E384"/>
      <c r="F384"/>
      <c r="G384"/>
      <c r="H384"/>
      <c r="I384"/>
      <c r="J384"/>
      <c r="K384"/>
      <c r="L384"/>
      <c r="M384"/>
      <c r="N384"/>
      <c r="O384"/>
      <c r="P384"/>
      <c r="Q384"/>
      <c r="R384"/>
      <c r="S384"/>
      <c r="T384"/>
    </row>
    <row r="385" spans="2:20">
      <c r="B385" t="s">
        <v>1815</v>
      </c>
      <c r="C385" s="252">
        <v>192.2</v>
      </c>
      <c r="D385"/>
      <c r="E385"/>
      <c r="F385"/>
      <c r="G385"/>
      <c r="H385"/>
      <c r="I385"/>
      <c r="J385"/>
      <c r="K385"/>
      <c r="L385"/>
      <c r="M385"/>
      <c r="N385"/>
      <c r="O385"/>
      <c r="P385"/>
      <c r="Q385"/>
      <c r="R385"/>
      <c r="S385"/>
      <c r="T385"/>
    </row>
    <row r="386" spans="2:20">
      <c r="B386" t="s">
        <v>1816</v>
      </c>
      <c r="C386" s="252">
        <v>192.2</v>
      </c>
      <c r="D386"/>
      <c r="E386"/>
      <c r="F386"/>
      <c r="G386"/>
      <c r="H386"/>
      <c r="I386"/>
      <c r="J386"/>
      <c r="K386"/>
      <c r="L386"/>
      <c r="M386"/>
      <c r="N386"/>
      <c r="O386"/>
      <c r="P386"/>
      <c r="Q386"/>
      <c r="R386"/>
      <c r="S386"/>
      <c r="T386"/>
    </row>
    <row r="387" spans="2:20">
      <c r="B387" t="s">
        <v>1817</v>
      </c>
      <c r="C387" s="252">
        <v>192.6</v>
      </c>
      <c r="D387"/>
      <c r="E387"/>
      <c r="F387"/>
      <c r="G387"/>
      <c r="H387"/>
      <c r="I387"/>
      <c r="J387"/>
      <c r="K387"/>
      <c r="L387"/>
      <c r="M387"/>
      <c r="N387"/>
      <c r="O387"/>
      <c r="P387"/>
      <c r="Q387"/>
      <c r="R387"/>
      <c r="S387"/>
      <c r="T387"/>
    </row>
    <row r="388" spans="2:20">
      <c r="B388" t="s">
        <v>1818</v>
      </c>
      <c r="C388" s="252">
        <v>193.1</v>
      </c>
      <c r="D388"/>
      <c r="E388"/>
      <c r="F388"/>
      <c r="G388"/>
      <c r="H388"/>
      <c r="I388"/>
      <c r="J388"/>
      <c r="K388"/>
      <c r="L388"/>
      <c r="M388"/>
      <c r="N388"/>
      <c r="O388"/>
      <c r="P388"/>
      <c r="Q388"/>
      <c r="R388"/>
      <c r="S388"/>
      <c r="T388"/>
    </row>
    <row r="389" spans="2:20">
      <c r="B389" t="s">
        <v>1819</v>
      </c>
      <c r="C389" s="252">
        <v>193.3</v>
      </c>
      <c r="D389"/>
      <c r="E389"/>
      <c r="F389"/>
      <c r="G389"/>
      <c r="H389"/>
      <c r="I389"/>
      <c r="J389"/>
      <c r="K389"/>
      <c r="L389"/>
      <c r="M389"/>
      <c r="N389"/>
      <c r="O389"/>
      <c r="P389"/>
      <c r="Q389"/>
      <c r="R389"/>
      <c r="S389"/>
      <c r="T389"/>
    </row>
    <row r="390" spans="2:20">
      <c r="B390" t="s">
        <v>1820</v>
      </c>
      <c r="C390" s="252">
        <v>193.6</v>
      </c>
      <c r="D390"/>
      <c r="E390"/>
      <c r="F390"/>
      <c r="G390"/>
      <c r="H390"/>
      <c r="I390"/>
      <c r="J390"/>
      <c r="K390"/>
      <c r="L390"/>
      <c r="M390"/>
      <c r="N390"/>
      <c r="O390"/>
      <c r="P390"/>
      <c r="Q390"/>
      <c r="R390"/>
      <c r="S390"/>
      <c r="T390"/>
    </row>
    <row r="391" spans="2:20">
      <c r="B391" t="s">
        <v>1821</v>
      </c>
      <c r="C391" s="252">
        <v>194.1</v>
      </c>
      <c r="D391"/>
      <c r="E391"/>
      <c r="F391"/>
      <c r="G391"/>
      <c r="H391"/>
      <c r="I391"/>
      <c r="J391"/>
      <c r="K391"/>
      <c r="L391"/>
      <c r="M391"/>
      <c r="N391"/>
      <c r="O391"/>
      <c r="P391"/>
      <c r="Q391"/>
      <c r="R391"/>
      <c r="S391"/>
      <c r="T391"/>
    </row>
    <row r="392" spans="2:20">
      <c r="B392" t="s">
        <v>1822</v>
      </c>
      <c r="C392" s="252">
        <v>193.4</v>
      </c>
      <c r="D392"/>
      <c r="E392"/>
      <c r="F392"/>
      <c r="G392"/>
      <c r="H392"/>
      <c r="I392"/>
      <c r="J392"/>
      <c r="K392"/>
      <c r="L392"/>
      <c r="M392"/>
      <c r="N392"/>
      <c r="O392"/>
      <c r="P392"/>
      <c r="Q392"/>
      <c r="R392"/>
      <c r="S392"/>
      <c r="T392"/>
    </row>
    <row r="393" spans="2:20">
      <c r="B393" t="s">
        <v>1823</v>
      </c>
      <c r="C393" s="252">
        <v>194.2</v>
      </c>
      <c r="D393"/>
      <c r="E393"/>
      <c r="F393"/>
      <c r="G393"/>
      <c r="H393"/>
      <c r="I393"/>
      <c r="J393"/>
      <c r="K393"/>
      <c r="L393"/>
      <c r="M393"/>
      <c r="N393"/>
      <c r="O393"/>
      <c r="P393"/>
      <c r="Q393"/>
      <c r="R393"/>
      <c r="S393"/>
      <c r="T393"/>
    </row>
    <row r="394" spans="2:20">
      <c r="B394" t="s">
        <v>1824</v>
      </c>
      <c r="C394" s="252">
        <v>195</v>
      </c>
      <c r="D394"/>
      <c r="E394"/>
      <c r="F394"/>
      <c r="G394"/>
      <c r="H394"/>
      <c r="I394"/>
      <c r="J394"/>
      <c r="K394"/>
      <c r="L394"/>
      <c r="M394"/>
      <c r="N394"/>
      <c r="O394"/>
      <c r="P394"/>
      <c r="Q394"/>
      <c r="R394"/>
      <c r="S394"/>
      <c r="T394"/>
    </row>
    <row r="395" spans="2:20">
      <c r="B395" t="s">
        <v>1825</v>
      </c>
      <c r="C395" s="252">
        <v>196.5</v>
      </c>
      <c r="D395"/>
      <c r="E395"/>
      <c r="F395"/>
      <c r="G395"/>
      <c r="H395"/>
      <c r="I395"/>
      <c r="J395"/>
      <c r="K395"/>
      <c r="L395"/>
      <c r="M395"/>
      <c r="N395"/>
      <c r="O395"/>
      <c r="P395"/>
      <c r="Q395"/>
      <c r="R395"/>
      <c r="S395"/>
      <c r="T395"/>
    </row>
    <row r="396" spans="2:20">
      <c r="B396" t="s">
        <v>1826</v>
      </c>
      <c r="C396" s="252">
        <v>197.7</v>
      </c>
      <c r="D396"/>
      <c r="E396"/>
      <c r="F396"/>
      <c r="G396"/>
      <c r="H396"/>
      <c r="I396"/>
      <c r="J396"/>
      <c r="K396"/>
      <c r="L396"/>
      <c r="M396"/>
      <c r="N396"/>
      <c r="O396"/>
      <c r="P396"/>
      <c r="Q396"/>
      <c r="R396"/>
      <c r="S396"/>
      <c r="T396"/>
    </row>
    <row r="397" spans="2:20">
      <c r="B397" t="s">
        <v>1827</v>
      </c>
      <c r="C397" s="252">
        <v>198.5</v>
      </c>
      <c r="D397"/>
      <c r="E397"/>
      <c r="F397"/>
      <c r="G397"/>
      <c r="H397"/>
      <c r="I397"/>
      <c r="J397"/>
      <c r="K397"/>
      <c r="L397"/>
      <c r="M397"/>
      <c r="N397"/>
      <c r="O397"/>
      <c r="P397"/>
      <c r="Q397"/>
      <c r="R397"/>
      <c r="S397"/>
      <c r="T397"/>
    </row>
    <row r="398" spans="2:20">
      <c r="B398" t="s">
        <v>1828</v>
      </c>
      <c r="C398" s="252">
        <v>198.5</v>
      </c>
      <c r="D398"/>
      <c r="E398"/>
      <c r="F398"/>
      <c r="G398"/>
      <c r="H398"/>
      <c r="I398"/>
      <c r="J398"/>
      <c r="K398"/>
      <c r="L398"/>
      <c r="M398"/>
      <c r="N398"/>
      <c r="O398"/>
      <c r="P398"/>
      <c r="Q398"/>
      <c r="R398"/>
      <c r="S398"/>
      <c r="T398"/>
    </row>
    <row r="399" spans="2:20">
      <c r="B399" t="s">
        <v>1829</v>
      </c>
      <c r="C399" s="252">
        <v>199.2</v>
      </c>
      <c r="D399"/>
      <c r="E399"/>
      <c r="F399"/>
      <c r="G399"/>
      <c r="H399"/>
      <c r="I399"/>
      <c r="J399"/>
      <c r="K399"/>
      <c r="L399"/>
      <c r="M399"/>
      <c r="N399"/>
      <c r="O399"/>
      <c r="P399"/>
      <c r="Q399"/>
      <c r="R399"/>
      <c r="S399"/>
      <c r="T399"/>
    </row>
    <row r="400" spans="2:20">
      <c r="B400" t="s">
        <v>1830</v>
      </c>
      <c r="C400" s="252">
        <v>200.1</v>
      </c>
      <c r="D400"/>
      <c r="E400"/>
      <c r="F400"/>
      <c r="G400"/>
      <c r="H400"/>
      <c r="I400"/>
      <c r="J400"/>
      <c r="K400"/>
      <c r="L400"/>
      <c r="M400"/>
      <c r="N400"/>
      <c r="O400"/>
      <c r="P400"/>
      <c r="Q400"/>
      <c r="R400"/>
      <c r="S400"/>
      <c r="T400"/>
    </row>
    <row r="401" spans="2:20">
      <c r="B401" t="s">
        <v>1831</v>
      </c>
      <c r="C401" s="252">
        <v>200.4</v>
      </c>
      <c r="D401"/>
      <c r="E401"/>
      <c r="F401"/>
      <c r="G401"/>
      <c r="H401"/>
      <c r="I401"/>
      <c r="J401"/>
      <c r="K401"/>
      <c r="L401"/>
      <c r="M401"/>
      <c r="N401"/>
      <c r="O401"/>
      <c r="P401"/>
      <c r="Q401"/>
      <c r="R401"/>
      <c r="S401"/>
      <c r="T401"/>
    </row>
    <row r="402" spans="2:20">
      <c r="B402" t="s">
        <v>1832</v>
      </c>
      <c r="C402" s="252">
        <v>201.1</v>
      </c>
      <c r="D402"/>
      <c r="E402"/>
      <c r="F402"/>
      <c r="G402"/>
      <c r="H402"/>
      <c r="I402"/>
      <c r="J402"/>
      <c r="K402"/>
      <c r="L402"/>
      <c r="M402"/>
      <c r="N402"/>
      <c r="O402"/>
      <c r="P402"/>
      <c r="Q402"/>
      <c r="R402"/>
      <c r="S402"/>
      <c r="T402"/>
    </row>
    <row r="403" spans="2:20">
      <c r="B403" t="s">
        <v>1833</v>
      </c>
      <c r="C403" s="252">
        <v>202.7</v>
      </c>
      <c r="D403"/>
      <c r="E403"/>
      <c r="F403"/>
      <c r="G403"/>
      <c r="H403"/>
      <c r="I403"/>
      <c r="J403"/>
      <c r="K403"/>
      <c r="L403"/>
      <c r="M403"/>
      <c r="N403"/>
      <c r="O403"/>
      <c r="P403"/>
      <c r="Q403"/>
      <c r="R403"/>
      <c r="S403"/>
      <c r="T403"/>
    </row>
    <row r="404" spans="2:20">
      <c r="B404" t="s">
        <v>1834</v>
      </c>
      <c r="C404" s="252">
        <v>201.6</v>
      </c>
      <c r="D404"/>
      <c r="E404"/>
      <c r="F404"/>
      <c r="G404"/>
      <c r="H404"/>
      <c r="I404"/>
      <c r="J404"/>
      <c r="K404"/>
      <c r="L404"/>
      <c r="M404"/>
      <c r="N404"/>
      <c r="O404"/>
      <c r="P404"/>
      <c r="Q404"/>
      <c r="R404"/>
      <c r="S404"/>
      <c r="T404"/>
    </row>
    <row r="405" spans="2:20">
      <c r="B405" t="s">
        <v>1835</v>
      </c>
      <c r="C405" s="252">
        <v>203.1</v>
      </c>
      <c r="D405"/>
      <c r="E405"/>
      <c r="F405"/>
      <c r="G405"/>
      <c r="H405"/>
      <c r="I405"/>
      <c r="J405"/>
      <c r="K405"/>
      <c r="L405"/>
      <c r="M405"/>
      <c r="N405"/>
      <c r="O405"/>
      <c r="P405"/>
      <c r="Q405"/>
      <c r="R405"/>
      <c r="S405"/>
      <c r="T405"/>
    </row>
    <row r="406" spans="2:20">
      <c r="B406" t="s">
        <v>1836</v>
      </c>
      <c r="C406" s="252">
        <v>204.4</v>
      </c>
      <c r="D406"/>
      <c r="E406"/>
      <c r="F406"/>
      <c r="G406"/>
      <c r="H406"/>
      <c r="I406"/>
      <c r="J406"/>
      <c r="K406"/>
      <c r="L406"/>
      <c r="M406"/>
      <c r="N406"/>
      <c r="O406"/>
      <c r="P406"/>
      <c r="Q406"/>
      <c r="R406"/>
      <c r="S406"/>
      <c r="T406"/>
    </row>
    <row r="407" spans="2:20">
      <c r="B407" t="s">
        <v>1837</v>
      </c>
      <c r="C407" s="252">
        <v>205.4</v>
      </c>
      <c r="D407"/>
      <c r="E407"/>
      <c r="F407"/>
      <c r="G407"/>
      <c r="H407"/>
      <c r="I407"/>
      <c r="J407"/>
      <c r="K407"/>
      <c r="L407"/>
      <c r="M407"/>
      <c r="N407"/>
      <c r="O407"/>
      <c r="P407"/>
      <c r="Q407"/>
      <c r="R407"/>
      <c r="S407"/>
      <c r="T407"/>
    </row>
    <row r="408" spans="2:20">
      <c r="B408" t="s">
        <v>1838</v>
      </c>
      <c r="C408" s="252">
        <v>206.2</v>
      </c>
      <c r="D408"/>
      <c r="E408"/>
      <c r="F408"/>
      <c r="G408"/>
      <c r="H408"/>
      <c r="I408"/>
      <c r="J408"/>
      <c r="K408"/>
      <c r="L408"/>
      <c r="M408"/>
      <c r="N408"/>
      <c r="O408"/>
      <c r="P408"/>
      <c r="Q408"/>
      <c r="R408"/>
      <c r="S408"/>
      <c r="T408"/>
    </row>
    <row r="409" spans="2:20">
      <c r="B409" t="s">
        <v>1839</v>
      </c>
      <c r="C409" s="252">
        <v>207.3</v>
      </c>
      <c r="D409"/>
      <c r="E409"/>
      <c r="F409"/>
      <c r="G409"/>
      <c r="H409"/>
      <c r="I409"/>
      <c r="J409"/>
      <c r="K409"/>
      <c r="L409"/>
      <c r="M409"/>
      <c r="N409"/>
      <c r="O409"/>
      <c r="P409"/>
      <c r="Q409"/>
      <c r="R409"/>
      <c r="S409"/>
      <c r="T409"/>
    </row>
    <row r="410" spans="2:20">
      <c r="B410" t="s">
        <v>1840</v>
      </c>
      <c r="C410" s="252">
        <v>206.1</v>
      </c>
      <c r="D410"/>
      <c r="E410"/>
      <c r="F410"/>
      <c r="G410"/>
      <c r="H410"/>
      <c r="I410"/>
      <c r="J410"/>
      <c r="K410"/>
      <c r="L410"/>
      <c r="M410"/>
      <c r="N410"/>
      <c r="O410"/>
      <c r="P410"/>
      <c r="Q410"/>
      <c r="R410"/>
      <c r="S410"/>
      <c r="T410"/>
    </row>
    <row r="411" spans="2:20">
      <c r="B411" t="s">
        <v>1841</v>
      </c>
      <c r="C411" s="252">
        <v>207.3</v>
      </c>
      <c r="D411"/>
      <c r="E411"/>
      <c r="F411"/>
      <c r="G411"/>
      <c r="H411"/>
      <c r="I411"/>
      <c r="J411"/>
      <c r="K411"/>
      <c r="L411"/>
      <c r="M411"/>
      <c r="N411"/>
      <c r="O411"/>
      <c r="P411"/>
      <c r="Q411"/>
      <c r="R411"/>
      <c r="S411"/>
      <c r="T411"/>
    </row>
    <row r="412" spans="2:20">
      <c r="B412" t="s">
        <v>1842</v>
      </c>
      <c r="C412" s="252">
        <v>208</v>
      </c>
      <c r="D412"/>
      <c r="E412"/>
      <c r="F412"/>
      <c r="G412"/>
      <c r="H412"/>
      <c r="I412"/>
      <c r="J412"/>
      <c r="K412"/>
      <c r="L412"/>
      <c r="M412"/>
      <c r="N412"/>
      <c r="O412"/>
      <c r="P412"/>
      <c r="Q412"/>
      <c r="R412"/>
      <c r="S412"/>
      <c r="T412"/>
    </row>
    <row r="413" spans="2:20">
      <c r="B413" t="s">
        <v>1843</v>
      </c>
      <c r="C413" s="252">
        <v>208.9</v>
      </c>
      <c r="D413"/>
      <c r="E413"/>
      <c r="F413"/>
      <c r="G413"/>
      <c r="H413"/>
      <c r="I413"/>
      <c r="J413"/>
      <c r="K413"/>
      <c r="L413"/>
      <c r="M413"/>
      <c r="N413"/>
      <c r="O413"/>
      <c r="P413"/>
      <c r="Q413"/>
      <c r="R413"/>
      <c r="S413"/>
      <c r="T413"/>
    </row>
    <row r="414" spans="2:20">
      <c r="B414" t="s">
        <v>1844</v>
      </c>
      <c r="C414" s="252">
        <v>209.7</v>
      </c>
      <c r="D414"/>
      <c r="E414"/>
      <c r="F414"/>
      <c r="G414"/>
      <c r="H414"/>
      <c r="I414"/>
      <c r="J414"/>
      <c r="K414"/>
      <c r="L414"/>
      <c r="M414"/>
      <c r="N414"/>
      <c r="O414"/>
      <c r="P414"/>
      <c r="Q414"/>
      <c r="R414"/>
      <c r="S414"/>
      <c r="T414"/>
    </row>
    <row r="415" spans="2:20">
      <c r="B415" t="s">
        <v>1845</v>
      </c>
      <c r="C415" s="252">
        <v>210.9</v>
      </c>
      <c r="D415"/>
      <c r="E415"/>
      <c r="F415"/>
      <c r="G415"/>
      <c r="H415"/>
      <c r="I415"/>
      <c r="J415"/>
      <c r="K415"/>
      <c r="L415"/>
      <c r="M415"/>
      <c r="N415"/>
      <c r="O415"/>
      <c r="P415"/>
      <c r="Q415"/>
      <c r="R415"/>
      <c r="S415"/>
      <c r="T415"/>
    </row>
    <row r="416" spans="2:20">
      <c r="B416" t="s">
        <v>1846</v>
      </c>
      <c r="C416" s="252">
        <v>209.8</v>
      </c>
      <c r="D416"/>
      <c r="E416"/>
      <c r="F416"/>
      <c r="G416"/>
      <c r="H416"/>
      <c r="I416"/>
      <c r="J416"/>
      <c r="K416"/>
      <c r="L416"/>
      <c r="M416"/>
      <c r="N416"/>
      <c r="O416"/>
      <c r="P416"/>
      <c r="Q416"/>
      <c r="R416"/>
      <c r="S416"/>
      <c r="T416"/>
    </row>
    <row r="417" spans="2:20">
      <c r="B417" t="s">
        <v>1847</v>
      </c>
      <c r="C417" s="252">
        <v>211.4</v>
      </c>
      <c r="D417"/>
      <c r="E417"/>
      <c r="F417"/>
      <c r="G417"/>
      <c r="H417"/>
      <c r="I417"/>
      <c r="J417"/>
      <c r="K417"/>
      <c r="L417"/>
      <c r="M417"/>
      <c r="N417"/>
      <c r="O417"/>
      <c r="P417"/>
      <c r="Q417"/>
      <c r="R417"/>
      <c r="S417"/>
      <c r="T417"/>
    </row>
    <row r="418" spans="2:20">
      <c r="B418" t="s">
        <v>1848</v>
      </c>
      <c r="C418" s="252">
        <v>212.1</v>
      </c>
      <c r="D418"/>
      <c r="E418"/>
      <c r="F418"/>
      <c r="G418"/>
      <c r="H418"/>
      <c r="I418"/>
      <c r="J418"/>
      <c r="K418"/>
      <c r="L418"/>
      <c r="M418"/>
      <c r="N418"/>
      <c r="O418"/>
      <c r="P418"/>
      <c r="Q418"/>
      <c r="R418"/>
      <c r="S418"/>
      <c r="T418"/>
    </row>
    <row r="419" spans="2:20">
      <c r="B419" t="s">
        <v>1849</v>
      </c>
      <c r="C419" s="252">
        <v>214</v>
      </c>
      <c r="D419"/>
      <c r="E419"/>
      <c r="F419"/>
      <c r="G419"/>
      <c r="H419"/>
      <c r="I419"/>
      <c r="J419"/>
      <c r="K419"/>
      <c r="L419"/>
      <c r="M419"/>
      <c r="N419"/>
      <c r="O419"/>
      <c r="P419"/>
      <c r="Q419"/>
      <c r="R419"/>
      <c r="S419"/>
      <c r="T419"/>
    </row>
    <row r="420" spans="2:20">
      <c r="B420" t="s">
        <v>1850</v>
      </c>
      <c r="C420" s="252">
        <v>215.1</v>
      </c>
      <c r="D420"/>
      <c r="E420"/>
      <c r="F420"/>
      <c r="G420"/>
      <c r="H420"/>
      <c r="I420"/>
      <c r="J420"/>
      <c r="K420"/>
      <c r="L420"/>
      <c r="M420"/>
      <c r="N420"/>
      <c r="O420"/>
      <c r="P420"/>
      <c r="Q420"/>
      <c r="R420"/>
      <c r="S420"/>
      <c r="T420"/>
    </row>
    <row r="421" spans="2:20">
      <c r="B421" t="s">
        <v>1851</v>
      </c>
      <c r="C421" s="252">
        <v>216.8</v>
      </c>
      <c r="D421"/>
      <c r="E421"/>
      <c r="F421"/>
      <c r="G421"/>
      <c r="H421"/>
      <c r="I421"/>
      <c r="J421"/>
      <c r="K421"/>
      <c r="L421"/>
      <c r="M421"/>
      <c r="N421"/>
      <c r="O421"/>
      <c r="P421"/>
      <c r="Q421"/>
      <c r="R421"/>
      <c r="S421"/>
      <c r="T421"/>
    </row>
    <row r="422" spans="2:20">
      <c r="B422" t="s">
        <v>1852</v>
      </c>
      <c r="C422" s="252">
        <v>216.5</v>
      </c>
      <c r="D422"/>
      <c r="E422"/>
      <c r="F422"/>
      <c r="G422"/>
      <c r="H422"/>
      <c r="I422"/>
      <c r="J422"/>
      <c r="K422"/>
      <c r="L422"/>
      <c r="M422"/>
      <c r="N422"/>
      <c r="O422"/>
      <c r="P422"/>
      <c r="Q422"/>
      <c r="R422"/>
      <c r="S422"/>
      <c r="T422"/>
    </row>
    <row r="423" spans="2:20">
      <c r="B423" t="s">
        <v>1853</v>
      </c>
      <c r="C423" s="252">
        <v>217.2</v>
      </c>
      <c r="D423"/>
      <c r="E423"/>
      <c r="F423"/>
      <c r="G423"/>
      <c r="H423"/>
      <c r="I423"/>
      <c r="J423"/>
      <c r="K423"/>
      <c r="L423"/>
      <c r="M423"/>
      <c r="N423"/>
      <c r="O423"/>
      <c r="P423"/>
      <c r="Q423"/>
      <c r="R423"/>
      <c r="S423"/>
      <c r="T423"/>
    </row>
    <row r="424" spans="2:20">
      <c r="B424" t="s">
        <v>1854</v>
      </c>
      <c r="C424" s="252">
        <v>218.4</v>
      </c>
      <c r="D424"/>
      <c r="E424"/>
      <c r="F424"/>
      <c r="G424"/>
      <c r="H424"/>
      <c r="I424"/>
      <c r="J424"/>
      <c r="K424"/>
      <c r="L424"/>
      <c r="M424"/>
      <c r="N424"/>
      <c r="O424"/>
      <c r="P424"/>
      <c r="Q424"/>
      <c r="R424"/>
      <c r="S424"/>
      <c r="T424"/>
    </row>
    <row r="425" spans="2:20">
      <c r="B425" t="s">
        <v>1855</v>
      </c>
      <c r="C425" s="252">
        <v>217.7</v>
      </c>
      <c r="D425"/>
      <c r="E425"/>
      <c r="F425"/>
      <c r="G425"/>
      <c r="H425"/>
      <c r="I425"/>
      <c r="J425"/>
      <c r="K425"/>
      <c r="L425"/>
      <c r="M425"/>
      <c r="N425"/>
      <c r="O425"/>
      <c r="P425"/>
      <c r="Q425"/>
      <c r="R425"/>
      <c r="S425"/>
      <c r="T425"/>
    </row>
    <row r="426" spans="2:20">
      <c r="B426" t="s">
        <v>1856</v>
      </c>
      <c r="C426" s="252">
        <v>216</v>
      </c>
      <c r="D426"/>
      <c r="E426"/>
      <c r="F426"/>
      <c r="G426"/>
      <c r="H426"/>
      <c r="I426"/>
      <c r="J426"/>
      <c r="K426"/>
      <c r="L426"/>
      <c r="M426"/>
      <c r="N426"/>
      <c r="O426"/>
      <c r="P426"/>
      <c r="Q426"/>
      <c r="R426"/>
      <c r="S426"/>
      <c r="T426"/>
    </row>
    <row r="427" spans="2:20">
      <c r="B427" t="s">
        <v>1857</v>
      </c>
      <c r="C427" s="252">
        <v>212.9</v>
      </c>
      <c r="D427"/>
      <c r="E427"/>
      <c r="F427"/>
      <c r="G427"/>
      <c r="H427"/>
      <c r="I427"/>
      <c r="J427"/>
      <c r="K427"/>
      <c r="L427"/>
      <c r="M427"/>
      <c r="N427"/>
      <c r="O427"/>
      <c r="P427"/>
      <c r="Q427"/>
      <c r="R427"/>
      <c r="S427"/>
      <c r="T427"/>
    </row>
    <row r="428" spans="2:20">
      <c r="B428" t="s">
        <v>1858</v>
      </c>
      <c r="C428" s="252">
        <v>210.1</v>
      </c>
      <c r="D428"/>
      <c r="E428"/>
      <c r="F428"/>
      <c r="G428"/>
      <c r="H428"/>
      <c r="I428"/>
      <c r="J428"/>
      <c r="K428"/>
      <c r="L428"/>
      <c r="M428"/>
      <c r="N428"/>
      <c r="O428"/>
      <c r="P428"/>
      <c r="Q428"/>
      <c r="R428"/>
      <c r="S428"/>
      <c r="T428"/>
    </row>
    <row r="429" spans="2:20">
      <c r="B429" t="s">
        <v>1859</v>
      </c>
      <c r="C429" s="252">
        <v>211.4</v>
      </c>
      <c r="D429"/>
      <c r="E429"/>
      <c r="F429"/>
      <c r="G429"/>
      <c r="H429"/>
      <c r="I429"/>
      <c r="J429"/>
      <c r="K429"/>
      <c r="L429"/>
      <c r="M429"/>
      <c r="N429"/>
      <c r="O429"/>
      <c r="P429"/>
      <c r="Q429"/>
      <c r="R429"/>
      <c r="S429"/>
      <c r="T429"/>
    </row>
    <row r="430" spans="2:20">
      <c r="B430" t="s">
        <v>1860</v>
      </c>
      <c r="C430" s="252">
        <v>211.3</v>
      </c>
      <c r="D430"/>
      <c r="E430"/>
      <c r="F430"/>
      <c r="G430"/>
      <c r="H430"/>
      <c r="I430"/>
      <c r="J430"/>
      <c r="K430"/>
      <c r="L430"/>
      <c r="M430"/>
      <c r="N430"/>
      <c r="O430"/>
      <c r="P430"/>
      <c r="Q430"/>
      <c r="R430"/>
      <c r="S430"/>
      <c r="T430"/>
    </row>
    <row r="431" spans="2:20">
      <c r="B431" t="s">
        <v>1861</v>
      </c>
      <c r="C431" s="252">
        <v>211.5</v>
      </c>
      <c r="D431"/>
      <c r="E431"/>
      <c r="F431"/>
      <c r="G431"/>
      <c r="H431"/>
      <c r="I431"/>
      <c r="J431"/>
      <c r="K431"/>
      <c r="L431"/>
      <c r="M431"/>
      <c r="N431"/>
      <c r="O431"/>
      <c r="P431"/>
      <c r="Q431"/>
      <c r="R431"/>
      <c r="S431"/>
      <c r="T431"/>
    </row>
    <row r="432" spans="2:20">
      <c r="B432" t="s">
        <v>1862</v>
      </c>
      <c r="C432" s="252">
        <v>212.8</v>
      </c>
      <c r="D432"/>
      <c r="E432"/>
      <c r="F432"/>
      <c r="G432"/>
      <c r="H432"/>
      <c r="I432"/>
      <c r="J432"/>
      <c r="K432"/>
      <c r="L432"/>
      <c r="M432"/>
      <c r="N432"/>
      <c r="O432"/>
      <c r="P432"/>
      <c r="Q432"/>
      <c r="R432"/>
      <c r="S432"/>
      <c r="T432"/>
    </row>
    <row r="433" spans="2:20">
      <c r="B433" t="s">
        <v>1863</v>
      </c>
      <c r="C433" s="252">
        <v>213.4</v>
      </c>
      <c r="D433"/>
      <c r="E433"/>
      <c r="F433"/>
      <c r="G433"/>
      <c r="H433"/>
      <c r="I433"/>
      <c r="J433"/>
      <c r="K433"/>
      <c r="L433"/>
      <c r="M433"/>
      <c r="N433"/>
      <c r="O433"/>
      <c r="P433"/>
      <c r="Q433"/>
      <c r="R433"/>
      <c r="S433"/>
      <c r="T433"/>
    </row>
    <row r="434" spans="2:20">
      <c r="B434" t="s">
        <v>1864</v>
      </c>
      <c r="C434" s="252">
        <v>213.4</v>
      </c>
      <c r="D434"/>
      <c r="E434"/>
      <c r="F434"/>
      <c r="G434"/>
      <c r="H434"/>
      <c r="I434"/>
      <c r="J434"/>
      <c r="K434"/>
      <c r="L434"/>
      <c r="M434"/>
      <c r="N434"/>
      <c r="O434"/>
      <c r="P434"/>
      <c r="Q434"/>
      <c r="R434"/>
      <c r="S434"/>
      <c r="T434"/>
    </row>
    <row r="435" spans="2:20">
      <c r="B435" t="s">
        <v>1865</v>
      </c>
      <c r="C435" s="252">
        <v>214.4</v>
      </c>
      <c r="D435"/>
      <c r="E435"/>
      <c r="F435"/>
      <c r="G435"/>
      <c r="H435"/>
      <c r="I435"/>
      <c r="J435"/>
      <c r="K435"/>
      <c r="L435"/>
      <c r="M435"/>
      <c r="N435"/>
      <c r="O435"/>
      <c r="P435"/>
      <c r="Q435"/>
      <c r="R435"/>
      <c r="S435"/>
      <c r="T435"/>
    </row>
    <row r="436" spans="2:20">
      <c r="B436" t="s">
        <v>1866</v>
      </c>
      <c r="C436" s="252">
        <v>215.3</v>
      </c>
      <c r="D436"/>
      <c r="E436"/>
      <c r="F436"/>
      <c r="G436"/>
      <c r="H436"/>
      <c r="I436"/>
      <c r="J436"/>
      <c r="K436"/>
      <c r="L436"/>
      <c r="M436"/>
      <c r="N436"/>
      <c r="O436"/>
      <c r="P436"/>
      <c r="Q436"/>
      <c r="R436"/>
      <c r="S436"/>
      <c r="T436"/>
    </row>
    <row r="437" spans="2:20">
      <c r="B437" t="s">
        <v>1867</v>
      </c>
      <c r="C437" s="252">
        <v>216</v>
      </c>
      <c r="D437"/>
      <c r="E437"/>
      <c r="F437"/>
      <c r="G437"/>
      <c r="H437"/>
      <c r="I437"/>
      <c r="J437"/>
      <c r="K437"/>
      <c r="L437"/>
      <c r="M437"/>
      <c r="N437"/>
      <c r="O437"/>
      <c r="P437"/>
      <c r="Q437"/>
      <c r="R437"/>
      <c r="S437"/>
      <c r="T437"/>
    </row>
    <row r="438" spans="2:20">
      <c r="B438" t="s">
        <v>1868</v>
      </c>
      <c r="C438" s="252">
        <v>216.6</v>
      </c>
      <c r="D438"/>
      <c r="E438"/>
      <c r="F438"/>
      <c r="G438"/>
      <c r="H438"/>
      <c r="I438"/>
      <c r="J438"/>
      <c r="K438"/>
      <c r="L438"/>
      <c r="M438"/>
      <c r="N438"/>
      <c r="O438"/>
      <c r="P438"/>
      <c r="Q438"/>
      <c r="R438"/>
      <c r="S438"/>
      <c r="T438"/>
    </row>
    <row r="439" spans="2:20">
      <c r="B439" t="s">
        <v>1869</v>
      </c>
      <c r="C439" s="252">
        <v>218</v>
      </c>
      <c r="D439"/>
      <c r="E439"/>
      <c r="F439"/>
      <c r="G439"/>
      <c r="H439"/>
      <c r="I439"/>
      <c r="J439"/>
      <c r="K439"/>
      <c r="L439"/>
      <c r="M439"/>
      <c r="N439"/>
      <c r="O439"/>
      <c r="P439"/>
      <c r="Q439"/>
      <c r="R439"/>
      <c r="S439"/>
      <c r="T439"/>
    </row>
    <row r="440" spans="2:20">
      <c r="B440" t="s">
        <v>1870</v>
      </c>
      <c r="C440" s="252">
        <v>217.9</v>
      </c>
      <c r="D440"/>
      <c r="E440"/>
      <c r="F440"/>
      <c r="G440"/>
      <c r="H440"/>
      <c r="I440"/>
      <c r="J440"/>
      <c r="K440"/>
      <c r="L440"/>
      <c r="M440"/>
      <c r="N440"/>
      <c r="O440"/>
      <c r="P440"/>
      <c r="Q440"/>
      <c r="R440"/>
      <c r="S440"/>
      <c r="T440"/>
    </row>
    <row r="441" spans="2:20">
      <c r="B441" t="s">
        <v>1871</v>
      </c>
      <c r="C441" s="252">
        <v>219.2</v>
      </c>
      <c r="D441"/>
      <c r="E441"/>
      <c r="F441"/>
      <c r="G441"/>
      <c r="H441"/>
      <c r="I441"/>
      <c r="J441"/>
      <c r="K441"/>
      <c r="L441"/>
      <c r="M441"/>
      <c r="N441"/>
      <c r="O441"/>
      <c r="P441"/>
      <c r="Q441"/>
      <c r="R441"/>
      <c r="S441"/>
      <c r="T441"/>
    </row>
    <row r="442" spans="2:20">
      <c r="B442" t="s">
        <v>1872</v>
      </c>
      <c r="C442" s="252">
        <v>220.7</v>
      </c>
      <c r="D442"/>
      <c r="E442"/>
      <c r="F442"/>
      <c r="G442"/>
      <c r="H442"/>
      <c r="I442"/>
      <c r="J442"/>
      <c r="K442"/>
      <c r="L442"/>
      <c r="M442"/>
      <c r="N442"/>
      <c r="O442"/>
      <c r="P442"/>
      <c r="Q442"/>
      <c r="R442"/>
      <c r="S442"/>
      <c r="T442"/>
    </row>
    <row r="443" spans="2:20">
      <c r="B443" t="s">
        <v>1873</v>
      </c>
      <c r="C443" s="252">
        <v>222.8</v>
      </c>
      <c r="D443"/>
      <c r="E443"/>
      <c r="F443"/>
      <c r="G443"/>
      <c r="H443"/>
      <c r="I443"/>
      <c r="J443"/>
      <c r="K443"/>
      <c r="L443"/>
      <c r="M443"/>
      <c r="N443"/>
      <c r="O443"/>
      <c r="P443"/>
      <c r="Q443"/>
      <c r="R443"/>
      <c r="S443"/>
      <c r="T443"/>
    </row>
    <row r="444" spans="2:20">
      <c r="B444" t="s">
        <v>1874</v>
      </c>
      <c r="C444" s="252">
        <v>223.6</v>
      </c>
      <c r="D444"/>
      <c r="E444"/>
      <c r="F444"/>
      <c r="G444"/>
      <c r="H444"/>
      <c r="I444"/>
      <c r="J444"/>
      <c r="K444"/>
      <c r="L444"/>
      <c r="M444"/>
      <c r="N444"/>
      <c r="O444"/>
      <c r="P444"/>
      <c r="Q444"/>
      <c r="R444"/>
      <c r="S444"/>
      <c r="T444"/>
    </row>
    <row r="445" spans="2:20">
      <c r="B445" t="s">
        <v>1875</v>
      </c>
      <c r="C445" s="252">
        <v>224.1</v>
      </c>
      <c r="D445"/>
      <c r="E445"/>
      <c r="F445"/>
      <c r="G445"/>
      <c r="H445"/>
      <c r="I445"/>
      <c r="J445"/>
      <c r="K445"/>
      <c r="L445"/>
      <c r="M445"/>
      <c r="N445"/>
      <c r="O445"/>
      <c r="P445"/>
      <c r="Q445"/>
      <c r="R445"/>
      <c r="S445"/>
      <c r="T445"/>
    </row>
    <row r="446" spans="2:20">
      <c r="B446" t="s">
        <v>1876</v>
      </c>
      <c r="C446" s="252">
        <v>223.6</v>
      </c>
      <c r="D446"/>
      <c r="E446"/>
      <c r="F446"/>
      <c r="G446"/>
      <c r="H446"/>
      <c r="I446"/>
      <c r="J446"/>
      <c r="K446"/>
      <c r="L446"/>
      <c r="M446"/>
      <c r="N446"/>
      <c r="O446"/>
      <c r="P446"/>
      <c r="Q446"/>
      <c r="R446"/>
      <c r="S446"/>
      <c r="T446"/>
    </row>
    <row r="447" spans="2:20">
      <c r="B447" t="s">
        <v>1877</v>
      </c>
      <c r="C447" s="252">
        <v>224.5</v>
      </c>
      <c r="D447"/>
      <c r="E447"/>
      <c r="F447"/>
      <c r="G447"/>
      <c r="H447"/>
      <c r="I447"/>
      <c r="J447"/>
      <c r="K447"/>
      <c r="L447"/>
      <c r="M447"/>
      <c r="N447"/>
      <c r="O447"/>
      <c r="P447"/>
      <c r="Q447"/>
      <c r="R447"/>
      <c r="S447"/>
      <c r="T447"/>
    </row>
    <row r="448" spans="2:20">
      <c r="B448" t="s">
        <v>1878</v>
      </c>
      <c r="C448" s="252">
        <v>225.3</v>
      </c>
      <c r="D448"/>
      <c r="E448"/>
      <c r="F448"/>
      <c r="G448"/>
      <c r="H448"/>
      <c r="I448"/>
      <c r="J448"/>
      <c r="K448"/>
      <c r="L448"/>
      <c r="M448"/>
      <c r="N448"/>
      <c r="O448"/>
      <c r="P448"/>
      <c r="Q448"/>
      <c r="R448"/>
      <c r="S448"/>
      <c r="T448"/>
    </row>
    <row r="449" spans="2:20">
      <c r="B449" t="s">
        <v>1879</v>
      </c>
      <c r="C449" s="252">
        <v>225.8</v>
      </c>
      <c r="D449"/>
      <c r="E449"/>
      <c r="F449"/>
      <c r="G449"/>
      <c r="H449"/>
      <c r="I449"/>
      <c r="J449"/>
      <c r="K449"/>
      <c r="L449"/>
      <c r="M449"/>
      <c r="N449"/>
      <c r="O449"/>
      <c r="P449"/>
      <c r="Q449"/>
      <c r="R449"/>
      <c r="S449"/>
      <c r="T449"/>
    </row>
    <row r="450" spans="2:20">
      <c r="B450" t="s">
        <v>1880</v>
      </c>
      <c r="C450" s="252">
        <v>226.8</v>
      </c>
      <c r="D450"/>
      <c r="E450"/>
      <c r="F450"/>
      <c r="G450"/>
      <c r="H450"/>
      <c r="I450"/>
      <c r="J450"/>
      <c r="K450"/>
      <c r="L450"/>
      <c r="M450"/>
      <c r="N450"/>
      <c r="O450"/>
      <c r="P450"/>
      <c r="Q450"/>
      <c r="R450"/>
      <c r="S450"/>
      <c r="T450"/>
    </row>
    <row r="451" spans="2:20">
      <c r="B451" t="s">
        <v>1881</v>
      </c>
      <c r="C451" s="252">
        <v>228.4</v>
      </c>
      <c r="D451"/>
      <c r="E451"/>
      <c r="F451"/>
      <c r="G451"/>
      <c r="H451"/>
      <c r="I451"/>
      <c r="J451"/>
      <c r="K451"/>
      <c r="L451"/>
      <c r="M451"/>
      <c r="N451"/>
      <c r="O451"/>
      <c r="P451"/>
      <c r="Q451"/>
      <c r="R451"/>
      <c r="S451"/>
      <c r="T451"/>
    </row>
    <row r="452" spans="2:20">
      <c r="B452" t="s">
        <v>1882</v>
      </c>
      <c r="C452" s="252">
        <v>229</v>
      </c>
      <c r="D452"/>
      <c r="E452"/>
      <c r="F452"/>
      <c r="G452"/>
      <c r="H452"/>
      <c r="I452"/>
      <c r="J452"/>
      <c r="K452"/>
      <c r="L452"/>
      <c r="M452"/>
      <c r="N452"/>
      <c r="O452"/>
      <c r="P452"/>
      <c r="Q452"/>
      <c r="R452"/>
      <c r="S452"/>
      <c r="T452"/>
    </row>
    <row r="453" spans="2:20">
      <c r="B453" t="s">
        <v>1883</v>
      </c>
      <c r="C453" s="252">
        <v>231.3</v>
      </c>
      <c r="D453"/>
      <c r="E453"/>
      <c r="F453"/>
      <c r="G453"/>
      <c r="H453"/>
      <c r="I453"/>
      <c r="J453"/>
      <c r="K453"/>
      <c r="L453"/>
      <c r="M453"/>
      <c r="N453"/>
      <c r="O453"/>
      <c r="P453"/>
      <c r="Q453"/>
      <c r="R453"/>
      <c r="S453"/>
      <c r="T453"/>
    </row>
    <row r="454" spans="2:20">
      <c r="B454" t="s">
        <v>1884</v>
      </c>
      <c r="C454" s="252">
        <v>232.5</v>
      </c>
      <c r="D454"/>
      <c r="E454"/>
      <c r="F454"/>
      <c r="G454"/>
      <c r="H454"/>
      <c r="I454"/>
      <c r="J454"/>
      <c r="K454"/>
      <c r="L454"/>
      <c r="M454"/>
      <c r="N454"/>
      <c r="O454"/>
      <c r="P454"/>
      <c r="Q454"/>
      <c r="R454"/>
      <c r="S454"/>
      <c r="T454"/>
    </row>
    <row r="455" spans="2:20">
      <c r="B455" t="s">
        <v>1885</v>
      </c>
      <c r="C455" s="252">
        <v>234.4</v>
      </c>
      <c r="D455"/>
      <c r="E455"/>
      <c r="F455"/>
      <c r="G455"/>
      <c r="H455"/>
      <c r="I455"/>
      <c r="J455"/>
      <c r="K455"/>
      <c r="L455"/>
      <c r="M455"/>
      <c r="N455"/>
      <c r="O455"/>
      <c r="P455"/>
      <c r="Q455"/>
      <c r="R455"/>
      <c r="S455"/>
      <c r="T455"/>
    </row>
    <row r="456" spans="2:20">
      <c r="B456" t="s">
        <v>1886</v>
      </c>
      <c r="C456" s="252">
        <v>235.2</v>
      </c>
      <c r="D456"/>
      <c r="E456"/>
      <c r="F456"/>
      <c r="G456"/>
      <c r="H456"/>
      <c r="I456"/>
      <c r="J456"/>
      <c r="K456"/>
      <c r="L456"/>
      <c r="M456"/>
      <c r="N456"/>
      <c r="O456"/>
      <c r="P456"/>
      <c r="Q456"/>
      <c r="R456"/>
      <c r="S456"/>
      <c r="T456"/>
    </row>
    <row r="457" spans="2:20">
      <c r="B457" t="s">
        <v>1887</v>
      </c>
      <c r="C457" s="252">
        <v>235.2</v>
      </c>
      <c r="D457"/>
      <c r="E457"/>
      <c r="F457"/>
      <c r="G457"/>
      <c r="H457"/>
      <c r="I457"/>
      <c r="J457"/>
      <c r="K457"/>
      <c r="L457"/>
      <c r="M457"/>
      <c r="N457"/>
      <c r="O457"/>
      <c r="P457"/>
      <c r="Q457"/>
      <c r="R457"/>
      <c r="S457"/>
      <c r="T457"/>
    </row>
    <row r="458" spans="2:20">
      <c r="B458" t="s">
        <v>1888</v>
      </c>
      <c r="C458" s="252">
        <v>234.7</v>
      </c>
      <c r="D458"/>
      <c r="E458"/>
      <c r="F458"/>
      <c r="G458"/>
      <c r="H458"/>
      <c r="I458"/>
      <c r="J458"/>
      <c r="K458"/>
      <c r="L458"/>
      <c r="M458"/>
      <c r="N458"/>
      <c r="O458"/>
      <c r="P458"/>
      <c r="Q458"/>
      <c r="R458"/>
      <c r="S458"/>
      <c r="T458"/>
    </row>
    <row r="459" spans="2:20">
      <c r="B459" t="s">
        <v>1889</v>
      </c>
      <c r="C459" s="252">
        <v>236.1</v>
      </c>
      <c r="D459"/>
      <c r="E459"/>
      <c r="F459"/>
      <c r="G459"/>
      <c r="H459"/>
      <c r="I459"/>
      <c r="J459"/>
      <c r="K459"/>
      <c r="L459"/>
      <c r="M459"/>
      <c r="N459"/>
      <c r="O459"/>
      <c r="P459"/>
      <c r="Q459"/>
      <c r="R459"/>
      <c r="S459"/>
      <c r="T459"/>
    </row>
    <row r="460" spans="2:20">
      <c r="B460" t="s">
        <v>1890</v>
      </c>
      <c r="C460" s="252">
        <v>237.9</v>
      </c>
      <c r="D460"/>
      <c r="E460"/>
      <c r="F460"/>
      <c r="G460"/>
      <c r="H460"/>
      <c r="I460"/>
      <c r="J460"/>
      <c r="K460"/>
      <c r="L460"/>
      <c r="M460"/>
      <c r="N460"/>
      <c r="O460"/>
      <c r="P460"/>
      <c r="Q460"/>
      <c r="R460"/>
      <c r="S460"/>
      <c r="T460"/>
    </row>
    <row r="461" spans="2:20">
      <c r="B461" t="s">
        <v>1891</v>
      </c>
      <c r="C461" s="252">
        <v>238</v>
      </c>
      <c r="D461"/>
      <c r="E461"/>
      <c r="F461"/>
      <c r="G461"/>
      <c r="H461"/>
      <c r="I461"/>
      <c r="J461"/>
      <c r="K461"/>
      <c r="L461"/>
      <c r="M461"/>
      <c r="N461"/>
      <c r="O461"/>
      <c r="P461"/>
      <c r="Q461"/>
      <c r="R461"/>
      <c r="S461"/>
      <c r="T461"/>
    </row>
    <row r="462" spans="2:20">
      <c r="B462" t="s">
        <v>1892</v>
      </c>
      <c r="C462" s="252">
        <v>238.5</v>
      </c>
      <c r="D462"/>
      <c r="E462"/>
      <c r="F462"/>
      <c r="G462"/>
      <c r="H462"/>
      <c r="I462"/>
      <c r="J462"/>
      <c r="K462"/>
      <c r="L462"/>
      <c r="M462"/>
      <c r="N462"/>
      <c r="O462"/>
      <c r="P462"/>
      <c r="Q462"/>
      <c r="R462"/>
      <c r="S462"/>
      <c r="T462"/>
    </row>
    <row r="463" spans="2:20">
      <c r="B463" t="s">
        <v>1893</v>
      </c>
      <c r="C463" s="252">
        <v>239.4</v>
      </c>
      <c r="D463"/>
      <c r="E463"/>
      <c r="F463"/>
      <c r="G463"/>
      <c r="H463"/>
      <c r="I463"/>
      <c r="J463"/>
      <c r="K463"/>
      <c r="L463"/>
      <c r="M463"/>
      <c r="N463"/>
      <c r="O463"/>
      <c r="P463"/>
      <c r="Q463"/>
      <c r="R463"/>
      <c r="S463"/>
      <c r="T463"/>
    </row>
    <row r="464" spans="2:20">
      <c r="B464" t="s">
        <v>1894</v>
      </c>
      <c r="C464" s="252">
        <v>238</v>
      </c>
      <c r="D464"/>
      <c r="E464"/>
      <c r="F464"/>
      <c r="G464"/>
      <c r="H464"/>
      <c r="I464"/>
      <c r="J464"/>
      <c r="K464"/>
      <c r="L464"/>
      <c r="M464"/>
      <c r="N464"/>
      <c r="O464"/>
      <c r="P464"/>
      <c r="Q464"/>
      <c r="R464"/>
      <c r="S464"/>
      <c r="T464"/>
    </row>
    <row r="465" spans="2:20">
      <c r="B465" t="s">
        <v>1895</v>
      </c>
      <c r="C465" s="252">
        <v>239.9</v>
      </c>
      <c r="D465"/>
      <c r="E465"/>
      <c r="F465"/>
      <c r="G465"/>
      <c r="H465"/>
      <c r="I465"/>
      <c r="J465"/>
      <c r="K465"/>
      <c r="L465"/>
      <c r="M465"/>
      <c r="N465"/>
      <c r="O465"/>
      <c r="P465"/>
      <c r="Q465"/>
      <c r="R465"/>
      <c r="S465"/>
      <c r="T465"/>
    </row>
    <row r="466" spans="2:20">
      <c r="B466" t="s">
        <v>1896</v>
      </c>
      <c r="C466" s="252">
        <v>240.8</v>
      </c>
      <c r="D466"/>
      <c r="E466"/>
      <c r="F466"/>
      <c r="G466"/>
      <c r="H466"/>
      <c r="I466"/>
      <c r="J466"/>
      <c r="K466"/>
      <c r="L466"/>
      <c r="M466"/>
      <c r="N466"/>
      <c r="O466"/>
      <c r="P466"/>
      <c r="Q466"/>
      <c r="R466"/>
      <c r="S466"/>
      <c r="T466"/>
    </row>
    <row r="467" spans="2:20">
      <c r="B467" t="s">
        <v>1897</v>
      </c>
      <c r="C467" s="252">
        <v>242.5</v>
      </c>
      <c r="D467"/>
      <c r="E467"/>
      <c r="F467"/>
      <c r="G467"/>
      <c r="H467"/>
      <c r="I467"/>
      <c r="J467"/>
      <c r="K467"/>
      <c r="L467"/>
      <c r="M467"/>
      <c r="N467"/>
      <c r="O467"/>
      <c r="P467"/>
      <c r="Q467"/>
      <c r="R467"/>
      <c r="S467"/>
      <c r="T467"/>
    </row>
    <row r="468" spans="2:20">
      <c r="B468" t="s">
        <v>1898</v>
      </c>
      <c r="C468" s="252">
        <v>242.4</v>
      </c>
      <c r="D468"/>
      <c r="E468"/>
      <c r="F468"/>
      <c r="G468"/>
      <c r="H468"/>
      <c r="I468"/>
      <c r="J468"/>
      <c r="K468"/>
      <c r="L468"/>
      <c r="M468"/>
      <c r="N468"/>
      <c r="O468"/>
      <c r="P468"/>
      <c r="Q468"/>
      <c r="R468"/>
      <c r="S468"/>
      <c r="T468"/>
    </row>
    <row r="469" spans="2:20">
      <c r="B469" t="s">
        <v>1899</v>
      </c>
      <c r="C469" s="252">
        <v>241.8</v>
      </c>
      <c r="D469"/>
      <c r="E469"/>
      <c r="F469"/>
      <c r="G469"/>
      <c r="H469"/>
      <c r="I469"/>
      <c r="J469"/>
      <c r="K469"/>
      <c r="L469"/>
      <c r="M469"/>
      <c r="N469"/>
      <c r="O469"/>
      <c r="P469"/>
      <c r="Q469"/>
      <c r="R469"/>
      <c r="S469"/>
      <c r="T469"/>
    </row>
    <row r="470" spans="2:20">
      <c r="B470" t="s">
        <v>1900</v>
      </c>
      <c r="C470" s="252">
        <v>242.1</v>
      </c>
      <c r="D470"/>
      <c r="E470"/>
      <c r="F470"/>
      <c r="G470"/>
      <c r="H470"/>
      <c r="I470"/>
      <c r="J470"/>
      <c r="K470"/>
      <c r="L470"/>
      <c r="M470"/>
      <c r="N470"/>
      <c r="O470"/>
      <c r="P470"/>
      <c r="Q470"/>
      <c r="R470"/>
      <c r="S470"/>
      <c r="T470"/>
    </row>
    <row r="471" spans="2:20">
      <c r="B471" t="s">
        <v>1901</v>
      </c>
      <c r="C471" s="252">
        <v>243</v>
      </c>
      <c r="D471"/>
      <c r="E471"/>
      <c r="F471"/>
      <c r="G471"/>
      <c r="H471"/>
      <c r="I471"/>
      <c r="J471"/>
      <c r="K471"/>
      <c r="L471"/>
      <c r="M471"/>
      <c r="N471"/>
      <c r="O471"/>
      <c r="P471"/>
      <c r="Q471"/>
      <c r="R471"/>
      <c r="S471"/>
      <c r="T471"/>
    </row>
    <row r="472" spans="2:20">
      <c r="B472" t="s">
        <v>1902</v>
      </c>
      <c r="C472" s="252">
        <v>244.2</v>
      </c>
      <c r="D472"/>
      <c r="E472"/>
      <c r="F472"/>
      <c r="G472"/>
      <c r="H472"/>
      <c r="I472"/>
      <c r="J472"/>
      <c r="K472"/>
      <c r="L472"/>
      <c r="M472"/>
      <c r="N472"/>
      <c r="O472"/>
      <c r="P472"/>
      <c r="Q472"/>
      <c r="R472"/>
      <c r="S472"/>
      <c r="T472"/>
    </row>
    <row r="473" spans="2:20">
      <c r="B473" t="s">
        <v>1903</v>
      </c>
      <c r="C473" s="252">
        <v>245.6</v>
      </c>
      <c r="D473"/>
      <c r="E473"/>
      <c r="F473"/>
      <c r="G473"/>
      <c r="H473"/>
      <c r="I473"/>
      <c r="J473"/>
      <c r="K473"/>
      <c r="L473"/>
      <c r="M473"/>
      <c r="N473"/>
      <c r="O473"/>
      <c r="P473"/>
      <c r="Q473"/>
      <c r="R473"/>
      <c r="S473"/>
      <c r="T473"/>
    </row>
    <row r="474" spans="2:20">
      <c r="B474" t="s">
        <v>1904</v>
      </c>
      <c r="C474" s="252">
        <v>245.6</v>
      </c>
      <c r="D474"/>
      <c r="E474"/>
      <c r="F474"/>
      <c r="G474"/>
      <c r="H474"/>
      <c r="I474"/>
      <c r="J474"/>
      <c r="K474"/>
      <c r="L474"/>
      <c r="M474"/>
      <c r="N474"/>
      <c r="O474"/>
      <c r="P474"/>
      <c r="Q474"/>
      <c r="R474"/>
      <c r="S474"/>
      <c r="T474"/>
    </row>
    <row r="475" spans="2:20">
      <c r="B475" t="s">
        <v>1905</v>
      </c>
      <c r="C475" s="252">
        <v>246.8</v>
      </c>
      <c r="D475"/>
      <c r="E475"/>
      <c r="F475"/>
      <c r="G475"/>
      <c r="H475"/>
      <c r="I475"/>
      <c r="J475"/>
      <c r="K475"/>
      <c r="L475"/>
      <c r="M475"/>
      <c r="N475"/>
      <c r="O475"/>
      <c r="P475"/>
      <c r="Q475"/>
      <c r="R475"/>
      <c r="S475"/>
      <c r="T475"/>
    </row>
    <row r="476" spans="2:20">
      <c r="B476" t="s">
        <v>1906</v>
      </c>
      <c r="C476" s="252">
        <v>245.8</v>
      </c>
      <c r="D476"/>
      <c r="E476"/>
      <c r="F476"/>
      <c r="G476"/>
      <c r="H476"/>
      <c r="I476"/>
      <c r="J476"/>
      <c r="K476"/>
      <c r="L476"/>
      <c r="M476"/>
      <c r="N476"/>
      <c r="O476"/>
      <c r="P476"/>
      <c r="Q476"/>
      <c r="R476"/>
      <c r="S476"/>
      <c r="T476"/>
    </row>
    <row r="477" spans="2:20">
      <c r="B477" t="s">
        <v>1907</v>
      </c>
      <c r="C477" s="252">
        <v>247.6</v>
      </c>
      <c r="D477"/>
      <c r="E477"/>
      <c r="F477"/>
      <c r="G477"/>
      <c r="H477"/>
      <c r="I477"/>
      <c r="J477"/>
      <c r="K477"/>
      <c r="L477"/>
      <c r="M477"/>
      <c r="N477"/>
      <c r="O477"/>
      <c r="P477"/>
      <c r="Q477"/>
      <c r="R477"/>
      <c r="S477"/>
      <c r="T477"/>
    </row>
    <row r="478" spans="2:20">
      <c r="B478" t="s">
        <v>1908</v>
      </c>
      <c r="C478" s="252">
        <v>248.7</v>
      </c>
      <c r="D478"/>
      <c r="E478"/>
      <c r="F478"/>
      <c r="G478"/>
      <c r="H478"/>
      <c r="I478"/>
      <c r="J478"/>
      <c r="K478"/>
      <c r="L478"/>
      <c r="M478"/>
      <c r="N478"/>
      <c r="O478"/>
      <c r="P478"/>
      <c r="Q478"/>
      <c r="R478"/>
      <c r="S478"/>
      <c r="T478"/>
    </row>
    <row r="479" spans="2:20">
      <c r="B479" t="s">
        <v>1909</v>
      </c>
      <c r="C479" s="252">
        <v>249.5</v>
      </c>
      <c r="D479"/>
      <c r="E479"/>
      <c r="F479"/>
      <c r="G479"/>
      <c r="H479"/>
      <c r="I479"/>
      <c r="J479"/>
      <c r="K479"/>
      <c r="L479"/>
      <c r="M479"/>
      <c r="N479"/>
      <c r="O479"/>
      <c r="P479"/>
      <c r="Q479"/>
      <c r="R479"/>
      <c r="S479"/>
      <c r="T479"/>
    </row>
    <row r="480" spans="2:20">
      <c r="B480" t="s">
        <v>1910</v>
      </c>
      <c r="C480" s="252">
        <v>250</v>
      </c>
      <c r="D480"/>
      <c r="E480"/>
      <c r="F480"/>
      <c r="G480"/>
      <c r="H480"/>
      <c r="I480"/>
      <c r="J480"/>
      <c r="K480"/>
      <c r="L480"/>
      <c r="M480"/>
      <c r="N480"/>
      <c r="O480"/>
      <c r="P480"/>
      <c r="Q480"/>
      <c r="R480"/>
      <c r="S480"/>
      <c r="T480"/>
    </row>
    <row r="481" spans="2:20">
      <c r="B481" t="s">
        <v>1911</v>
      </c>
      <c r="C481" s="252">
        <v>249.7</v>
      </c>
      <c r="D481"/>
      <c r="E481"/>
      <c r="F481"/>
      <c r="G481"/>
      <c r="H481"/>
      <c r="I481"/>
      <c r="J481"/>
      <c r="K481"/>
      <c r="L481"/>
      <c r="M481"/>
      <c r="N481"/>
      <c r="O481"/>
      <c r="P481"/>
      <c r="Q481"/>
      <c r="R481"/>
      <c r="S481"/>
      <c r="T481"/>
    </row>
    <row r="482" spans="2:20">
      <c r="B482" t="s">
        <v>1912</v>
      </c>
      <c r="C482" s="252">
        <v>249.7</v>
      </c>
      <c r="D482"/>
      <c r="E482"/>
      <c r="F482"/>
      <c r="G482"/>
      <c r="H482"/>
      <c r="I482"/>
      <c r="J482"/>
      <c r="K482"/>
      <c r="L482"/>
      <c r="M482"/>
      <c r="N482"/>
      <c r="O482"/>
      <c r="P482"/>
      <c r="Q482"/>
      <c r="R482"/>
      <c r="S482"/>
      <c r="T482"/>
    </row>
    <row r="483" spans="2:20">
      <c r="B483" t="s">
        <v>1913</v>
      </c>
      <c r="C483" s="252">
        <v>251</v>
      </c>
      <c r="D483"/>
      <c r="E483"/>
      <c r="F483"/>
      <c r="G483"/>
      <c r="H483"/>
      <c r="I483"/>
      <c r="J483"/>
      <c r="K483"/>
      <c r="L483"/>
      <c r="M483"/>
      <c r="N483"/>
      <c r="O483"/>
      <c r="P483"/>
      <c r="Q483"/>
      <c r="R483"/>
      <c r="S483"/>
      <c r="T483"/>
    </row>
    <row r="484" spans="2:20">
      <c r="B484" t="s">
        <v>1914</v>
      </c>
      <c r="C484" s="252">
        <v>251.9</v>
      </c>
      <c r="D484"/>
      <c r="E484"/>
      <c r="F484"/>
      <c r="G484"/>
      <c r="H484"/>
      <c r="I484"/>
      <c r="J484"/>
      <c r="K484"/>
      <c r="L484"/>
      <c r="M484"/>
      <c r="N484"/>
      <c r="O484"/>
      <c r="P484"/>
      <c r="Q484"/>
      <c r="R484"/>
      <c r="S484"/>
      <c r="T484"/>
    </row>
    <row r="485" spans="2:20">
      <c r="B485" t="s">
        <v>1915</v>
      </c>
      <c r="C485" s="252">
        <v>251.9</v>
      </c>
      <c r="D485"/>
      <c r="E485"/>
      <c r="F485"/>
      <c r="G485"/>
      <c r="H485"/>
      <c r="I485"/>
      <c r="J485"/>
      <c r="K485"/>
      <c r="L485"/>
      <c r="M485"/>
      <c r="N485"/>
      <c r="O485"/>
      <c r="P485"/>
      <c r="Q485"/>
      <c r="R485"/>
      <c r="S485"/>
      <c r="T485"/>
    </row>
    <row r="486" spans="2:20">
      <c r="B486" t="s">
        <v>1916</v>
      </c>
      <c r="C486" s="252">
        <v>252.1</v>
      </c>
      <c r="D486"/>
      <c r="E486"/>
      <c r="F486"/>
      <c r="G486"/>
      <c r="H486"/>
      <c r="I486"/>
      <c r="J486"/>
      <c r="K486"/>
      <c r="L486"/>
      <c r="M486"/>
      <c r="N486"/>
      <c r="O486"/>
      <c r="P486"/>
      <c r="Q486"/>
      <c r="R486"/>
      <c r="S486"/>
      <c r="T486"/>
    </row>
    <row r="487" spans="2:20">
      <c r="B487" t="s">
        <v>1917</v>
      </c>
      <c r="C487" s="252">
        <v>253.4</v>
      </c>
      <c r="D487"/>
      <c r="E487"/>
      <c r="F487"/>
      <c r="G487"/>
      <c r="H487"/>
      <c r="I487"/>
      <c r="J487"/>
      <c r="K487"/>
      <c r="L487"/>
      <c r="M487"/>
      <c r="N487"/>
      <c r="O487"/>
      <c r="P487"/>
      <c r="Q487"/>
      <c r="R487"/>
      <c r="S487"/>
      <c r="T487"/>
    </row>
    <row r="488" spans="2:20">
      <c r="B488" t="s">
        <v>1918</v>
      </c>
      <c r="C488" s="252">
        <v>252.6</v>
      </c>
      <c r="D488"/>
      <c r="E488"/>
      <c r="F488"/>
      <c r="G488"/>
      <c r="H488"/>
      <c r="I488"/>
      <c r="J488"/>
      <c r="K488"/>
      <c r="L488"/>
      <c r="M488"/>
      <c r="N488"/>
      <c r="O488"/>
      <c r="P488"/>
      <c r="Q488"/>
      <c r="R488"/>
      <c r="S488"/>
      <c r="T488"/>
    </row>
    <row r="489" spans="2:20">
      <c r="B489" t="s">
        <v>1919</v>
      </c>
      <c r="C489" s="252">
        <v>254.2</v>
      </c>
      <c r="D489"/>
      <c r="E489"/>
      <c r="F489"/>
      <c r="G489"/>
      <c r="H489"/>
      <c r="I489"/>
      <c r="J489"/>
      <c r="K489"/>
      <c r="L489"/>
      <c r="M489"/>
      <c r="N489"/>
      <c r="O489"/>
      <c r="P489"/>
      <c r="Q489"/>
      <c r="R489"/>
      <c r="S489"/>
      <c r="T489"/>
    </row>
    <row r="490" spans="2:20">
      <c r="B490" t="s">
        <v>1920</v>
      </c>
      <c r="C490" s="252">
        <v>254.8</v>
      </c>
      <c r="D490"/>
      <c r="E490"/>
      <c r="F490"/>
      <c r="G490"/>
      <c r="H490"/>
      <c r="I490"/>
      <c r="J490"/>
      <c r="K490"/>
      <c r="L490"/>
      <c r="M490"/>
      <c r="N490"/>
      <c r="O490"/>
      <c r="P490"/>
      <c r="Q490"/>
      <c r="R490"/>
      <c r="S490"/>
      <c r="T490"/>
    </row>
    <row r="491" spans="2:20">
      <c r="B491" t="s">
        <v>1921</v>
      </c>
      <c r="C491" s="252">
        <v>255.7</v>
      </c>
      <c r="D491"/>
      <c r="E491"/>
      <c r="F491"/>
      <c r="G491"/>
      <c r="H491"/>
      <c r="I491"/>
      <c r="J491"/>
      <c r="K491"/>
      <c r="L491"/>
      <c r="M491"/>
      <c r="N491"/>
      <c r="O491"/>
      <c r="P491"/>
      <c r="Q491"/>
      <c r="R491"/>
      <c r="S491"/>
      <c r="T491"/>
    </row>
    <row r="492" spans="2:20">
      <c r="B492" t="s">
        <v>1922</v>
      </c>
      <c r="C492" s="252">
        <v>255.9</v>
      </c>
      <c r="D492"/>
      <c r="E492"/>
      <c r="F492"/>
      <c r="G492"/>
      <c r="H492"/>
      <c r="I492"/>
      <c r="J492"/>
      <c r="K492"/>
      <c r="L492"/>
      <c r="M492"/>
      <c r="N492"/>
      <c r="O492"/>
      <c r="P492"/>
      <c r="Q492"/>
      <c r="R492"/>
      <c r="S492"/>
      <c r="T492"/>
    </row>
    <row r="493" spans="2:20">
      <c r="B493" t="s">
        <v>1923</v>
      </c>
      <c r="C493" s="252">
        <v>256.3</v>
      </c>
      <c r="D493"/>
      <c r="E493"/>
      <c r="F493"/>
      <c r="G493"/>
      <c r="H493"/>
      <c r="I493"/>
      <c r="J493"/>
      <c r="K493"/>
      <c r="L493"/>
      <c r="M493"/>
      <c r="N493"/>
      <c r="O493"/>
      <c r="P493"/>
      <c r="Q493"/>
      <c r="R493"/>
      <c r="S493"/>
      <c r="T493"/>
    </row>
    <row r="494" spans="2:20">
      <c r="B494" t="s">
        <v>1924</v>
      </c>
      <c r="C494" s="252">
        <v>256</v>
      </c>
      <c r="D494"/>
      <c r="E494"/>
      <c r="F494"/>
      <c r="G494"/>
      <c r="H494"/>
      <c r="I494"/>
      <c r="J494"/>
      <c r="K494"/>
      <c r="L494"/>
      <c r="M494"/>
      <c r="N494"/>
      <c r="O494"/>
      <c r="P494"/>
      <c r="Q494"/>
      <c r="R494"/>
      <c r="S494"/>
      <c r="T494"/>
    </row>
    <row r="495" spans="2:20">
      <c r="B495" t="s">
        <v>1925</v>
      </c>
      <c r="C495" s="252">
        <v>257</v>
      </c>
      <c r="D495"/>
      <c r="E495"/>
      <c r="F495"/>
      <c r="G495"/>
      <c r="H495"/>
      <c r="I495"/>
      <c r="J495"/>
      <c r="K495"/>
      <c r="L495"/>
      <c r="M495"/>
      <c r="N495"/>
      <c r="O495"/>
      <c r="P495"/>
      <c r="Q495"/>
      <c r="R495"/>
      <c r="S495"/>
      <c r="T495"/>
    </row>
    <row r="496" spans="2:20">
      <c r="B496" t="s">
        <v>1926</v>
      </c>
      <c r="C496" s="252">
        <v>257.60000000000002</v>
      </c>
      <c r="D496"/>
      <c r="E496"/>
      <c r="F496"/>
      <c r="G496"/>
      <c r="H496"/>
      <c r="I496"/>
      <c r="J496"/>
      <c r="K496"/>
      <c r="L496"/>
      <c r="M496"/>
      <c r="N496"/>
      <c r="O496"/>
      <c r="P496"/>
      <c r="Q496"/>
      <c r="R496"/>
      <c r="S496"/>
      <c r="T496"/>
    </row>
    <row r="497" spans="2:20">
      <c r="B497" t="s">
        <v>1927</v>
      </c>
      <c r="C497" s="252">
        <v>257.7</v>
      </c>
      <c r="D497"/>
      <c r="E497"/>
      <c r="F497"/>
      <c r="G497"/>
      <c r="H497"/>
      <c r="I497"/>
      <c r="J497"/>
      <c r="K497"/>
      <c r="L497"/>
      <c r="M497"/>
      <c r="N497"/>
      <c r="O497"/>
      <c r="P497"/>
      <c r="Q497"/>
      <c r="R497"/>
      <c r="S497"/>
      <c r="T497"/>
    </row>
    <row r="498" spans="2:20">
      <c r="B498" t="s">
        <v>1928</v>
      </c>
      <c r="C498" s="252">
        <v>257.10000000000002</v>
      </c>
      <c r="D498"/>
      <c r="E498"/>
      <c r="F498"/>
      <c r="G498"/>
      <c r="H498"/>
      <c r="I498"/>
      <c r="J498"/>
      <c r="K498"/>
      <c r="L498"/>
      <c r="M498"/>
      <c r="N498"/>
      <c r="O498"/>
      <c r="P498"/>
      <c r="Q498"/>
      <c r="R498"/>
      <c r="S498"/>
      <c r="T498"/>
    </row>
    <row r="499" spans="2:20">
      <c r="B499" t="s">
        <v>1929</v>
      </c>
      <c r="C499" s="252">
        <v>257.5</v>
      </c>
      <c r="D499"/>
      <c r="E499"/>
      <c r="F499"/>
      <c r="G499"/>
      <c r="H499"/>
      <c r="I499"/>
      <c r="J499"/>
      <c r="K499"/>
      <c r="L499"/>
      <c r="M499"/>
      <c r="N499"/>
      <c r="O499"/>
      <c r="P499"/>
      <c r="Q499"/>
      <c r="R499"/>
      <c r="S499"/>
      <c r="T499"/>
    </row>
    <row r="500" spans="2:20">
      <c r="B500" t="s">
        <v>1930</v>
      </c>
      <c r="C500" s="252">
        <v>255.4</v>
      </c>
      <c r="D500"/>
      <c r="E500"/>
      <c r="F500"/>
      <c r="G500"/>
      <c r="H500"/>
      <c r="I500"/>
      <c r="J500"/>
      <c r="K500"/>
      <c r="L500"/>
      <c r="M500"/>
      <c r="N500"/>
      <c r="O500"/>
      <c r="P500"/>
      <c r="Q500"/>
      <c r="R500"/>
      <c r="S500"/>
      <c r="T500"/>
    </row>
    <row r="501" spans="2:20">
      <c r="B501" t="s">
        <v>1931</v>
      </c>
      <c r="C501" s="252">
        <v>256.7</v>
      </c>
      <c r="D501"/>
      <c r="E501"/>
      <c r="F501"/>
      <c r="G501"/>
      <c r="H501"/>
      <c r="I501"/>
      <c r="J501"/>
      <c r="K501"/>
      <c r="L501"/>
      <c r="M501"/>
      <c r="N501"/>
      <c r="O501"/>
      <c r="P501"/>
      <c r="Q501"/>
      <c r="R501"/>
      <c r="S501"/>
      <c r="T501"/>
    </row>
    <row r="502" spans="2:20">
      <c r="B502" t="s">
        <v>1932</v>
      </c>
      <c r="C502" s="252">
        <v>257.10000000000002</v>
      </c>
      <c r="D502"/>
      <c r="E502"/>
      <c r="F502"/>
      <c r="G502"/>
      <c r="H502"/>
      <c r="I502"/>
      <c r="J502"/>
      <c r="K502"/>
      <c r="L502"/>
      <c r="M502"/>
      <c r="N502"/>
      <c r="O502"/>
      <c r="P502"/>
      <c r="Q502"/>
      <c r="R502"/>
      <c r="S502"/>
      <c r="T502"/>
    </row>
    <row r="503" spans="2:20">
      <c r="B503" t="s">
        <v>1933</v>
      </c>
      <c r="C503" s="252">
        <v>258</v>
      </c>
      <c r="D503"/>
      <c r="E503"/>
      <c r="F503"/>
      <c r="G503"/>
      <c r="H503"/>
      <c r="I503"/>
      <c r="J503"/>
      <c r="K503"/>
      <c r="L503"/>
      <c r="M503"/>
      <c r="N503"/>
      <c r="O503"/>
      <c r="P503"/>
      <c r="Q503"/>
      <c r="R503"/>
      <c r="S503"/>
      <c r="T503"/>
    </row>
    <row r="504" spans="2:20">
      <c r="B504" t="s">
        <v>1934</v>
      </c>
      <c r="C504" s="252">
        <v>258.5</v>
      </c>
      <c r="D504"/>
      <c r="E504"/>
      <c r="F504"/>
      <c r="G504"/>
      <c r="H504"/>
      <c r="I504"/>
      <c r="J504"/>
      <c r="K504"/>
      <c r="L504"/>
      <c r="M504"/>
      <c r="N504"/>
      <c r="O504"/>
      <c r="P504"/>
      <c r="Q504"/>
      <c r="R504"/>
      <c r="S504"/>
      <c r="T504"/>
    </row>
    <row r="505" spans="2:20">
      <c r="B505" t="s">
        <v>1935</v>
      </c>
      <c r="C505" s="252">
        <v>258.89999999999998</v>
      </c>
      <c r="D505"/>
      <c r="E505"/>
      <c r="F505"/>
      <c r="G505"/>
      <c r="H505"/>
      <c r="I505"/>
      <c r="J505"/>
      <c r="K505"/>
      <c r="L505"/>
      <c r="M505"/>
      <c r="N505"/>
      <c r="O505"/>
      <c r="P505"/>
      <c r="Q505"/>
      <c r="R505"/>
      <c r="S505"/>
      <c r="T505"/>
    </row>
    <row r="506" spans="2:20">
      <c r="B506" t="s">
        <v>1936</v>
      </c>
      <c r="C506" s="252">
        <v>258.60000000000002</v>
      </c>
      <c r="D506"/>
      <c r="E506"/>
      <c r="F506"/>
      <c r="G506"/>
      <c r="H506"/>
      <c r="I506"/>
      <c r="J506"/>
      <c r="K506"/>
      <c r="L506"/>
      <c r="M506"/>
      <c r="N506"/>
      <c r="O506"/>
      <c r="P506"/>
      <c r="Q506"/>
      <c r="R506"/>
      <c r="S506"/>
      <c r="T506"/>
    </row>
    <row r="507" spans="2:20">
      <c r="B507" t="s">
        <v>1937</v>
      </c>
      <c r="C507" s="252">
        <v>259.8</v>
      </c>
      <c r="D507"/>
      <c r="E507"/>
      <c r="F507"/>
      <c r="G507"/>
      <c r="H507"/>
      <c r="I507"/>
      <c r="J507"/>
      <c r="K507"/>
      <c r="L507"/>
      <c r="M507"/>
      <c r="N507"/>
      <c r="O507"/>
      <c r="P507"/>
      <c r="Q507"/>
      <c r="R507"/>
      <c r="S507"/>
      <c r="T507"/>
    </row>
    <row r="508" spans="2:20">
      <c r="B508" t="s">
        <v>1938</v>
      </c>
      <c r="C508" s="252">
        <v>259.60000000000002</v>
      </c>
      <c r="D508"/>
      <c r="E508"/>
      <c r="F508"/>
      <c r="G508"/>
      <c r="H508"/>
      <c r="I508"/>
      <c r="J508"/>
      <c r="K508"/>
      <c r="L508"/>
      <c r="M508"/>
      <c r="N508"/>
      <c r="O508"/>
      <c r="P508"/>
      <c r="Q508"/>
      <c r="R508"/>
      <c r="S508"/>
      <c r="T508"/>
    </row>
    <row r="509" spans="2:20">
      <c r="B509" t="s">
        <v>1939</v>
      </c>
      <c r="C509" s="252">
        <v>259.5</v>
      </c>
      <c r="D509"/>
      <c r="E509"/>
      <c r="F509"/>
      <c r="G509"/>
      <c r="H509"/>
      <c r="I509"/>
      <c r="J509"/>
      <c r="K509"/>
      <c r="L509"/>
      <c r="M509"/>
      <c r="N509"/>
      <c r="O509"/>
      <c r="P509"/>
      <c r="Q509"/>
      <c r="R509"/>
      <c r="S509"/>
      <c r="T509"/>
    </row>
    <row r="510" spans="2:20">
      <c r="B510" t="s">
        <v>1940</v>
      </c>
      <c r="C510" s="252">
        <v>259.8</v>
      </c>
      <c r="D510"/>
      <c r="E510"/>
      <c r="F510"/>
      <c r="G510"/>
      <c r="H510"/>
      <c r="I510"/>
      <c r="J510"/>
      <c r="K510"/>
      <c r="L510"/>
      <c r="M510"/>
      <c r="N510"/>
      <c r="O510"/>
      <c r="P510"/>
      <c r="Q510"/>
      <c r="R510"/>
      <c r="S510"/>
      <c r="T510"/>
    </row>
    <row r="511" spans="2:20">
      <c r="B511" t="s">
        <v>1941</v>
      </c>
      <c r="C511" s="252">
        <v>260.60000000000002</v>
      </c>
      <c r="D511"/>
      <c r="E511"/>
      <c r="F511"/>
      <c r="G511"/>
      <c r="H511"/>
      <c r="I511"/>
      <c r="J511"/>
      <c r="K511"/>
      <c r="L511"/>
      <c r="M511"/>
      <c r="N511"/>
      <c r="O511"/>
      <c r="P511"/>
      <c r="Q511"/>
      <c r="R511"/>
      <c r="S511"/>
      <c r="T511"/>
    </row>
    <row r="512" spans="2:20">
      <c r="B512" t="s">
        <v>1942</v>
      </c>
      <c r="C512" s="252">
        <v>258.8</v>
      </c>
      <c r="D512"/>
      <c r="E512"/>
      <c r="F512"/>
      <c r="G512"/>
      <c r="H512"/>
      <c r="I512"/>
      <c r="J512"/>
      <c r="K512"/>
      <c r="L512"/>
      <c r="M512"/>
      <c r="N512"/>
      <c r="O512"/>
      <c r="P512"/>
      <c r="Q512"/>
      <c r="R512"/>
      <c r="S512"/>
      <c r="T512"/>
    </row>
    <row r="513" spans="2:20">
      <c r="B513" t="s">
        <v>1943</v>
      </c>
      <c r="C513" s="252">
        <v>260</v>
      </c>
      <c r="D513"/>
      <c r="E513"/>
      <c r="F513"/>
      <c r="G513"/>
      <c r="H513"/>
      <c r="I513"/>
      <c r="J513"/>
      <c r="K513"/>
      <c r="L513"/>
      <c r="M513"/>
      <c r="N513"/>
      <c r="O513"/>
      <c r="P513"/>
      <c r="Q513"/>
      <c r="R513"/>
      <c r="S513"/>
      <c r="T513"/>
    </row>
    <row r="514" spans="2:20">
      <c r="B514" t="s">
        <v>1944</v>
      </c>
      <c r="C514" s="252">
        <v>261.10000000000002</v>
      </c>
      <c r="D514"/>
      <c r="E514"/>
      <c r="F514"/>
      <c r="G514"/>
      <c r="H514"/>
      <c r="I514"/>
      <c r="J514"/>
      <c r="K514"/>
      <c r="L514"/>
      <c r="M514"/>
      <c r="N514"/>
      <c r="O514"/>
      <c r="P514"/>
      <c r="Q514"/>
      <c r="R514"/>
      <c r="S514"/>
      <c r="T514"/>
    </row>
    <row r="515" spans="2:20">
      <c r="B515" t="s">
        <v>1945</v>
      </c>
      <c r="C515" s="252">
        <v>261.39999999999998</v>
      </c>
      <c r="D515"/>
      <c r="E515"/>
      <c r="F515"/>
      <c r="G515"/>
      <c r="H515"/>
      <c r="I515"/>
      <c r="J515"/>
      <c r="K515"/>
      <c r="L515"/>
      <c r="M515"/>
      <c r="N515"/>
      <c r="O515"/>
      <c r="P515"/>
      <c r="Q515"/>
      <c r="R515"/>
      <c r="S515"/>
      <c r="T515"/>
    </row>
    <row r="516" spans="2:20">
      <c r="B516" t="s">
        <v>1946</v>
      </c>
      <c r="C516" s="252">
        <v>262.10000000000002</v>
      </c>
      <c r="D516"/>
      <c r="E516"/>
      <c r="F516"/>
      <c r="G516"/>
      <c r="H516"/>
      <c r="I516"/>
      <c r="J516"/>
      <c r="K516"/>
      <c r="L516"/>
      <c r="M516"/>
      <c r="N516"/>
      <c r="O516"/>
      <c r="P516"/>
      <c r="Q516"/>
      <c r="R516"/>
      <c r="S516"/>
      <c r="T516"/>
    </row>
    <row r="517" spans="2:20">
      <c r="B517" t="s">
        <v>1947</v>
      </c>
      <c r="C517" s="252">
        <v>263.10000000000002</v>
      </c>
      <c r="D517"/>
      <c r="E517"/>
      <c r="F517"/>
      <c r="G517"/>
      <c r="H517"/>
      <c r="I517"/>
      <c r="J517"/>
      <c r="K517"/>
      <c r="L517"/>
      <c r="M517"/>
      <c r="N517"/>
      <c r="O517"/>
      <c r="P517"/>
      <c r="Q517"/>
      <c r="R517"/>
      <c r="S517"/>
      <c r="T517"/>
    </row>
    <row r="518" spans="2:20">
      <c r="B518" t="s">
        <v>1948</v>
      </c>
      <c r="C518" s="252">
        <v>263.39999999999998</v>
      </c>
      <c r="D518"/>
      <c r="E518"/>
      <c r="F518"/>
      <c r="G518"/>
      <c r="H518"/>
      <c r="I518"/>
      <c r="J518"/>
      <c r="K518"/>
      <c r="L518"/>
      <c r="M518"/>
      <c r="N518"/>
      <c r="O518"/>
      <c r="P518"/>
      <c r="Q518"/>
      <c r="R518"/>
      <c r="S518"/>
      <c r="T518"/>
    </row>
    <row r="519" spans="2:20">
      <c r="B519" t="s">
        <v>1949</v>
      </c>
      <c r="C519" s="252">
        <v>264.39999999999998</v>
      </c>
      <c r="D519"/>
      <c r="E519"/>
      <c r="F519"/>
      <c r="G519"/>
      <c r="H519"/>
      <c r="I519"/>
      <c r="J519"/>
      <c r="K519"/>
      <c r="L519"/>
      <c r="M519"/>
      <c r="N519"/>
      <c r="O519"/>
      <c r="P519"/>
      <c r="Q519"/>
      <c r="R519"/>
      <c r="S519"/>
      <c r="T519"/>
    </row>
    <row r="520" spans="2:20">
      <c r="B520" t="s">
        <v>1950</v>
      </c>
      <c r="C520" s="255">
        <v>264.89999999999998</v>
      </c>
      <c r="D520"/>
      <c r="E520"/>
      <c r="F520"/>
      <c r="G520"/>
      <c r="H520"/>
      <c r="I520"/>
      <c r="J520"/>
      <c r="K520"/>
      <c r="L520"/>
      <c r="M520"/>
      <c r="N520"/>
      <c r="O520"/>
      <c r="P520"/>
      <c r="Q520"/>
      <c r="R520"/>
      <c r="S520"/>
      <c r="T520"/>
    </row>
    <row r="521" spans="2:20">
      <c r="B521" t="s">
        <v>1951</v>
      </c>
      <c r="C521" s="252">
        <v>264.8</v>
      </c>
      <c r="D521"/>
      <c r="E521"/>
      <c r="F521"/>
      <c r="G521"/>
      <c r="H521"/>
      <c r="I521"/>
      <c r="J521"/>
      <c r="K521"/>
      <c r="L521"/>
      <c r="M521"/>
      <c r="N521"/>
      <c r="O521"/>
      <c r="P521"/>
      <c r="Q521"/>
      <c r="R521"/>
      <c r="S521"/>
      <c r="T521"/>
    </row>
    <row r="522" spans="2:20">
      <c r="B522" t="s">
        <v>1952</v>
      </c>
      <c r="C522" s="252">
        <v>265.5</v>
      </c>
      <c r="D522"/>
      <c r="E522"/>
      <c r="F522"/>
      <c r="G522"/>
      <c r="H522"/>
      <c r="I522"/>
      <c r="J522"/>
      <c r="K522"/>
      <c r="L522"/>
      <c r="M522"/>
      <c r="N522"/>
      <c r="O522"/>
      <c r="P522"/>
      <c r="Q522"/>
      <c r="R522"/>
      <c r="S522"/>
      <c r="T522"/>
    </row>
    <row r="523" spans="2:20">
      <c r="B523" t="s">
        <v>1953</v>
      </c>
      <c r="C523" s="252">
        <v>267.10000000000002</v>
      </c>
      <c r="D523"/>
      <c r="E523"/>
      <c r="F523"/>
      <c r="G523"/>
      <c r="H523"/>
      <c r="I523"/>
      <c r="J523"/>
      <c r="K523"/>
      <c r="L523"/>
      <c r="M523"/>
      <c r="N523"/>
      <c r="O523"/>
      <c r="P523"/>
      <c r="Q523"/>
      <c r="R523"/>
      <c r="S523"/>
      <c r="T523"/>
    </row>
    <row r="524" spans="2:20">
      <c r="B524" t="s">
        <v>1954</v>
      </c>
      <c r="C524" s="252">
        <v>265.5</v>
      </c>
      <c r="D524"/>
      <c r="E524"/>
      <c r="F524"/>
      <c r="G524"/>
      <c r="H524"/>
      <c r="I524"/>
      <c r="J524"/>
      <c r="K524"/>
      <c r="L524"/>
      <c r="M524"/>
      <c r="N524"/>
      <c r="O524"/>
      <c r="P524"/>
      <c r="Q524"/>
      <c r="R524"/>
      <c r="S524"/>
      <c r="T524"/>
    </row>
    <row r="525" spans="2:20">
      <c r="B525" t="s">
        <v>1955</v>
      </c>
      <c r="C525" s="252">
        <v>268.39999999999998</v>
      </c>
      <c r="D525"/>
      <c r="E525"/>
      <c r="F525"/>
      <c r="G525"/>
      <c r="H525"/>
      <c r="I525"/>
      <c r="J525"/>
      <c r="K525"/>
      <c r="L525"/>
      <c r="M525"/>
      <c r="N525"/>
      <c r="O525"/>
      <c r="P525"/>
      <c r="Q525"/>
      <c r="R525"/>
      <c r="S525"/>
      <c r="T525"/>
    </row>
    <row r="526" spans="2:20">
      <c r="B526" t="s">
        <v>1956</v>
      </c>
      <c r="C526" s="252">
        <v>269.3</v>
      </c>
      <c r="D526"/>
      <c r="E526"/>
      <c r="F526"/>
      <c r="G526"/>
      <c r="H526"/>
      <c r="I526"/>
      <c r="J526"/>
      <c r="K526"/>
      <c r="L526"/>
      <c r="M526"/>
      <c r="N526"/>
      <c r="O526"/>
      <c r="P526"/>
      <c r="Q526"/>
      <c r="R526"/>
      <c r="S526"/>
      <c r="T526"/>
    </row>
    <row r="527" spans="2:20">
      <c r="B527" t="s">
        <v>1957</v>
      </c>
      <c r="C527" s="252">
        <v>270.60000000000002</v>
      </c>
      <c r="D527"/>
      <c r="E527"/>
      <c r="F527"/>
      <c r="G527"/>
      <c r="H527"/>
      <c r="I527"/>
      <c r="J527"/>
      <c r="K527"/>
      <c r="L527"/>
      <c r="M527"/>
      <c r="N527"/>
      <c r="O527"/>
      <c r="P527"/>
      <c r="Q527"/>
      <c r="R527"/>
      <c r="S527"/>
      <c r="T527"/>
    </row>
    <row r="528" spans="2:20">
      <c r="B528" t="s">
        <v>1958</v>
      </c>
      <c r="C528" s="252">
        <v>271.7</v>
      </c>
      <c r="D528"/>
      <c r="E528"/>
      <c r="F528"/>
      <c r="G528"/>
      <c r="H528"/>
      <c r="I528"/>
      <c r="J528"/>
      <c r="K528"/>
      <c r="L528"/>
      <c r="M528"/>
      <c r="N528"/>
      <c r="O528"/>
      <c r="P528"/>
      <c r="Q528"/>
      <c r="R528"/>
      <c r="S528"/>
      <c r="T528"/>
    </row>
    <row r="529" spans="2:20">
      <c r="B529" t="s">
        <v>1959</v>
      </c>
      <c r="C529" s="252">
        <v>272.3</v>
      </c>
      <c r="D529"/>
      <c r="E529"/>
      <c r="F529"/>
      <c r="G529"/>
      <c r="H529"/>
      <c r="I529"/>
      <c r="J529"/>
      <c r="K529"/>
      <c r="L529"/>
      <c r="M529"/>
      <c r="N529"/>
      <c r="O529"/>
      <c r="P529"/>
      <c r="Q529"/>
      <c r="R529"/>
      <c r="S529"/>
      <c r="T529"/>
    </row>
    <row r="530" spans="2:20">
      <c r="B530" t="s">
        <v>1960</v>
      </c>
      <c r="C530" s="252">
        <v>272.89999999999998</v>
      </c>
      <c r="D530"/>
      <c r="E530"/>
      <c r="F530"/>
      <c r="G530"/>
      <c r="H530"/>
      <c r="I530"/>
      <c r="J530"/>
      <c r="K530"/>
      <c r="L530"/>
      <c r="M530"/>
      <c r="N530"/>
      <c r="O530"/>
      <c r="P530"/>
      <c r="Q530"/>
      <c r="R530"/>
      <c r="S530"/>
      <c r="T530"/>
    </row>
    <row r="531" spans="2:20">
      <c r="B531" t="s">
        <v>1961</v>
      </c>
      <c r="C531" s="252">
        <v>274.7</v>
      </c>
      <c r="D531"/>
      <c r="E531"/>
      <c r="F531"/>
      <c r="G531"/>
      <c r="H531"/>
      <c r="I531"/>
      <c r="J531"/>
      <c r="K531"/>
      <c r="L531"/>
      <c r="M531"/>
      <c r="N531"/>
      <c r="O531"/>
      <c r="P531"/>
      <c r="Q531"/>
      <c r="R531"/>
      <c r="S531"/>
      <c r="T531"/>
    </row>
    <row r="532" spans="2:20">
      <c r="B532" t="s">
        <v>1962</v>
      </c>
      <c r="C532" s="255">
        <v>275.10000000000002</v>
      </c>
      <c r="D532"/>
      <c r="E532"/>
      <c r="F532"/>
      <c r="G532"/>
      <c r="H532"/>
      <c r="I532"/>
      <c r="J532"/>
      <c r="K532"/>
      <c r="L532"/>
      <c r="M532"/>
      <c r="N532"/>
      <c r="O532"/>
      <c r="P532"/>
      <c r="Q532"/>
      <c r="R532"/>
      <c r="S532"/>
      <c r="T532"/>
    </row>
  </sheetData>
  <hyperlinks>
    <hyperlink ref="B1"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Q421"/>
  <sheetViews>
    <sheetView topLeftCell="AC1" workbookViewId="0">
      <selection activeCell="AX8" sqref="AX8"/>
    </sheetView>
  </sheetViews>
  <sheetFormatPr defaultRowHeight="15" outlineLevelCol="2"/>
  <cols>
    <col min="1" max="2" width="6.88671875" style="53" customWidth="1" outlineLevel="2"/>
    <col min="3" max="3" width="11.33203125" style="53" customWidth="1" outlineLevel="2"/>
    <col min="4" max="4" width="11" style="53" customWidth="1" outlineLevel="2"/>
    <col min="5" max="10" width="8.33203125" style="53" customWidth="1" outlineLevel="2"/>
    <col min="11" max="11" width="8.33203125" style="101" customWidth="1" outlineLevel="2"/>
    <col min="12" max="12" width="23.77734375" style="53" bestFit="1" customWidth="1"/>
    <col min="13" max="13" width="6.21875" style="54" customWidth="1" outlineLevel="1"/>
    <col min="14" max="17" width="6.21875" style="55" customWidth="1" outlineLevel="1"/>
    <col min="18" max="18" width="6.21875" style="56" customWidth="1" outlineLevel="1"/>
    <col min="19" max="23" width="6.21875" style="61" customWidth="1" outlineLevel="1"/>
    <col min="24" max="27" width="6.21875" style="56" customWidth="1" outlineLevel="1"/>
    <col min="28" max="32" width="6.21875" style="60" customWidth="1" outlineLevel="1"/>
    <col min="33" max="37" width="6.21875" style="61" customWidth="1" outlineLevel="1"/>
    <col min="38" max="38" width="6.21875" style="56" customWidth="1" outlineLevel="1"/>
    <col min="39" max="47" width="6.21875" style="61" customWidth="1" outlineLevel="1"/>
    <col min="48" max="57" width="6.21875" style="103" customWidth="1" outlineLevel="1"/>
    <col min="58" max="62" width="6.21875" style="60" customWidth="1" outlineLevel="1"/>
    <col min="63" max="67" width="6.21875" style="63" bestFit="1" customWidth="1"/>
    <col min="68" max="72" width="6.21875" style="64" customWidth="1"/>
    <col min="73" max="73" width="13.5546875" style="65" bestFit="1" customWidth="1"/>
    <col min="74" max="76" width="13.5546875" style="65" customWidth="1"/>
    <col min="77" max="77" width="13.5546875" style="65" bestFit="1" customWidth="1"/>
    <col min="78" max="78" width="11.33203125" style="65" bestFit="1" customWidth="1"/>
    <col min="79" max="79" width="13.5546875" style="66" bestFit="1" customWidth="1"/>
    <col min="80" max="82" width="13.5546875" style="66" customWidth="1"/>
    <col min="83" max="83" width="13.5546875" style="66" bestFit="1" customWidth="1"/>
    <col min="84" max="84" width="11.33203125" style="66" bestFit="1" customWidth="1"/>
    <col min="85" max="94" width="6.21875" style="53" bestFit="1" customWidth="1"/>
    <col min="95" max="16384" width="8.88671875" style="53"/>
  </cols>
  <sheetData>
    <row r="1" spans="1:95" ht="15" customHeight="1">
      <c r="A1" s="51" t="s">
        <v>1310</v>
      </c>
      <c r="B1" s="51"/>
      <c r="C1" s="51"/>
      <c r="D1" s="51"/>
      <c r="E1" s="51"/>
      <c r="F1" s="51"/>
      <c r="G1" s="51"/>
      <c r="H1" s="51"/>
      <c r="I1" s="51"/>
      <c r="J1" s="51"/>
      <c r="K1" s="52"/>
      <c r="S1" s="57"/>
      <c r="T1" s="58"/>
      <c r="U1" s="59"/>
      <c r="V1" s="57"/>
      <c r="W1" s="57"/>
      <c r="X1" s="58"/>
      <c r="Y1" s="59"/>
      <c r="Z1" s="57"/>
      <c r="AA1" s="58"/>
      <c r="AV1" s="62"/>
      <c r="AW1" s="62"/>
      <c r="AX1" s="62"/>
      <c r="AY1" s="62"/>
      <c r="AZ1" s="62"/>
      <c r="BA1" s="62"/>
      <c r="BB1" s="62"/>
      <c r="BC1" s="62"/>
      <c r="BD1" s="62"/>
      <c r="BE1" s="62"/>
    </row>
    <row r="2" spans="1:95" s="73" customFormat="1" ht="15" customHeight="1">
      <c r="A2" s="67">
        <f>COLUMN()</f>
        <v>1</v>
      </c>
      <c r="B2" s="67">
        <f>COLUMN()</f>
        <v>2</v>
      </c>
      <c r="C2" s="67">
        <f>COLUMN()</f>
        <v>3</v>
      </c>
      <c r="D2" s="67">
        <f>COLUMN()</f>
        <v>4</v>
      </c>
      <c r="E2" s="67">
        <f>COLUMN()</f>
        <v>5</v>
      </c>
      <c r="F2" s="67">
        <f>COLUMN()</f>
        <v>6</v>
      </c>
      <c r="G2" s="67">
        <f>COLUMN()</f>
        <v>7</v>
      </c>
      <c r="H2" s="67">
        <f>COLUMN()</f>
        <v>8</v>
      </c>
      <c r="I2" s="67">
        <f>COLUMN()</f>
        <v>9</v>
      </c>
      <c r="J2" s="67">
        <f>COLUMN()</f>
        <v>10</v>
      </c>
      <c r="K2" s="67">
        <f>COLUMN()</f>
        <v>11</v>
      </c>
      <c r="L2" s="67">
        <f>COLUMN()</f>
        <v>12</v>
      </c>
      <c r="M2" s="67">
        <f>COLUMN()</f>
        <v>13</v>
      </c>
      <c r="N2" s="67">
        <f>COLUMN()</f>
        <v>14</v>
      </c>
      <c r="O2" s="67">
        <f>COLUMN()</f>
        <v>15</v>
      </c>
      <c r="P2" s="67">
        <f>COLUMN()</f>
        <v>16</v>
      </c>
      <c r="Q2" s="67">
        <f>COLUMN()</f>
        <v>17</v>
      </c>
      <c r="R2" s="67">
        <f>COLUMN()</f>
        <v>18</v>
      </c>
      <c r="S2" s="67">
        <f>COLUMN()</f>
        <v>19</v>
      </c>
      <c r="T2" s="67">
        <f>COLUMN()</f>
        <v>20</v>
      </c>
      <c r="U2" s="67">
        <f>COLUMN()</f>
        <v>21</v>
      </c>
      <c r="V2" s="67">
        <f>COLUMN()</f>
        <v>22</v>
      </c>
      <c r="W2" s="67">
        <f>COLUMN()</f>
        <v>23</v>
      </c>
      <c r="X2" s="67">
        <f>COLUMN()</f>
        <v>24</v>
      </c>
      <c r="Y2" s="67">
        <f>COLUMN()</f>
        <v>25</v>
      </c>
      <c r="Z2" s="67">
        <f>COLUMN()</f>
        <v>26</v>
      </c>
      <c r="AA2" s="67">
        <f>COLUMN()</f>
        <v>27</v>
      </c>
      <c r="AB2" s="67">
        <f>COLUMN()</f>
        <v>28</v>
      </c>
      <c r="AC2" s="67">
        <f>COLUMN()</f>
        <v>29</v>
      </c>
      <c r="AD2" s="67">
        <f>COLUMN()</f>
        <v>30</v>
      </c>
      <c r="AE2" s="67">
        <f>COLUMN()</f>
        <v>31</v>
      </c>
      <c r="AF2" s="67">
        <f>COLUMN()</f>
        <v>32</v>
      </c>
      <c r="AG2" s="67">
        <f>COLUMN()</f>
        <v>33</v>
      </c>
      <c r="AH2" s="67">
        <f>COLUMN()</f>
        <v>34</v>
      </c>
      <c r="AI2" s="67">
        <f>COLUMN()</f>
        <v>35</v>
      </c>
      <c r="AJ2" s="67">
        <f>COLUMN()</f>
        <v>36</v>
      </c>
      <c r="AK2" s="67">
        <f>COLUMN()</f>
        <v>37</v>
      </c>
      <c r="AL2" s="67">
        <f>COLUMN()</f>
        <v>38</v>
      </c>
      <c r="AM2" s="67">
        <f>COLUMN()</f>
        <v>39</v>
      </c>
      <c r="AN2" s="67">
        <f>COLUMN()</f>
        <v>40</v>
      </c>
      <c r="AO2" s="67">
        <f>COLUMN()</f>
        <v>41</v>
      </c>
      <c r="AP2" s="67">
        <f>COLUMN()</f>
        <v>42</v>
      </c>
      <c r="AQ2" s="67">
        <f>COLUMN()</f>
        <v>43</v>
      </c>
      <c r="AR2" s="67">
        <f>COLUMN()</f>
        <v>44</v>
      </c>
      <c r="AS2" s="67">
        <f>COLUMN()</f>
        <v>45</v>
      </c>
      <c r="AT2" s="67">
        <f>COLUMN()</f>
        <v>46</v>
      </c>
      <c r="AU2" s="67">
        <f>COLUMN()</f>
        <v>47</v>
      </c>
      <c r="AV2" s="67">
        <f>COLUMN()</f>
        <v>48</v>
      </c>
      <c r="AW2" s="67">
        <f>COLUMN()</f>
        <v>49</v>
      </c>
      <c r="AX2" s="67">
        <f>COLUMN()</f>
        <v>50</v>
      </c>
      <c r="AY2" s="67">
        <f>COLUMN()</f>
        <v>51</v>
      </c>
      <c r="AZ2" s="67">
        <f>COLUMN()</f>
        <v>52</v>
      </c>
      <c r="BA2" s="67">
        <f>COLUMN()</f>
        <v>53</v>
      </c>
      <c r="BB2" s="67">
        <f>COLUMN()</f>
        <v>54</v>
      </c>
      <c r="BC2" s="67">
        <f>COLUMN()</f>
        <v>55</v>
      </c>
      <c r="BD2" s="67">
        <f>COLUMN()</f>
        <v>56</v>
      </c>
      <c r="BE2" s="67">
        <f>COLUMN()</f>
        <v>57</v>
      </c>
      <c r="BF2" s="67">
        <f>COLUMN()</f>
        <v>58</v>
      </c>
      <c r="BG2" s="67">
        <f>COLUMN()</f>
        <v>59</v>
      </c>
      <c r="BH2" s="67">
        <f>COLUMN()</f>
        <v>60</v>
      </c>
      <c r="BI2" s="67">
        <f>COLUMN()</f>
        <v>61</v>
      </c>
      <c r="BJ2" s="67">
        <f>COLUMN()</f>
        <v>62</v>
      </c>
      <c r="BK2" s="68">
        <f>COLUMN()</f>
        <v>63</v>
      </c>
      <c r="BL2" s="68">
        <f>COLUMN()</f>
        <v>64</v>
      </c>
      <c r="BM2" s="68">
        <f>COLUMN()</f>
        <v>65</v>
      </c>
      <c r="BN2" s="68">
        <f>COLUMN()</f>
        <v>66</v>
      </c>
      <c r="BO2" s="68">
        <f>COLUMN()</f>
        <v>67</v>
      </c>
      <c r="BP2" s="69">
        <f>COLUMN()</f>
        <v>68</v>
      </c>
      <c r="BQ2" s="69">
        <f>COLUMN()</f>
        <v>69</v>
      </c>
      <c r="BR2" s="69">
        <f>COLUMN()</f>
        <v>70</v>
      </c>
      <c r="BS2" s="69">
        <f>COLUMN()</f>
        <v>71</v>
      </c>
      <c r="BT2" s="69">
        <f>COLUMN()</f>
        <v>72</v>
      </c>
      <c r="BU2" s="70">
        <f>COLUMN()</f>
        <v>73</v>
      </c>
      <c r="BV2" s="70">
        <f>COLUMN()</f>
        <v>74</v>
      </c>
      <c r="BW2" s="70">
        <f>COLUMN()</f>
        <v>75</v>
      </c>
      <c r="BX2" s="70">
        <f>COLUMN()</f>
        <v>76</v>
      </c>
      <c r="BY2" s="70">
        <f>COLUMN()</f>
        <v>77</v>
      </c>
      <c r="BZ2" s="70">
        <f>COLUMN()</f>
        <v>78</v>
      </c>
      <c r="CA2" s="69">
        <f>COLUMN()</f>
        <v>79</v>
      </c>
      <c r="CB2" s="69">
        <f>COLUMN()</f>
        <v>80</v>
      </c>
      <c r="CC2" s="69">
        <f>COLUMN()</f>
        <v>81</v>
      </c>
      <c r="CD2" s="69">
        <f>COLUMN()</f>
        <v>82</v>
      </c>
      <c r="CE2" s="69">
        <f>COLUMN()</f>
        <v>83</v>
      </c>
      <c r="CF2" s="69">
        <f>COLUMN()</f>
        <v>84</v>
      </c>
      <c r="CG2" s="71">
        <f>COLUMN()</f>
        <v>85</v>
      </c>
      <c r="CH2" s="71">
        <f>COLUMN()</f>
        <v>86</v>
      </c>
      <c r="CI2" s="71">
        <f>COLUMN()</f>
        <v>87</v>
      </c>
      <c r="CJ2" s="71">
        <f>COLUMN()</f>
        <v>88</v>
      </c>
      <c r="CK2" s="71">
        <f>COLUMN()</f>
        <v>89</v>
      </c>
      <c r="CL2" s="71">
        <f>COLUMN()</f>
        <v>90</v>
      </c>
      <c r="CM2" s="71">
        <f>COLUMN()</f>
        <v>91</v>
      </c>
      <c r="CN2" s="71">
        <f>COLUMN()</f>
        <v>92</v>
      </c>
      <c r="CO2" s="71">
        <f>COLUMN()</f>
        <v>93</v>
      </c>
      <c r="CP2" s="71">
        <f>COLUMN()</f>
        <v>94</v>
      </c>
      <c r="CQ2" s="72" t="s">
        <v>1311</v>
      </c>
    </row>
    <row r="3" spans="1:95" s="73" customFormat="1" ht="15" customHeight="1">
      <c r="A3" s="67">
        <f>COLUMN()-1</f>
        <v>0</v>
      </c>
      <c r="B3" s="67">
        <f t="shared" ref="B3:BM3" si="0">COLUMN()-1</f>
        <v>1</v>
      </c>
      <c r="C3" s="67">
        <f t="shared" si="0"/>
        <v>2</v>
      </c>
      <c r="D3" s="67">
        <f t="shared" si="0"/>
        <v>3</v>
      </c>
      <c r="E3" s="67">
        <f t="shared" si="0"/>
        <v>4</v>
      </c>
      <c r="F3" s="67">
        <f t="shared" si="0"/>
        <v>5</v>
      </c>
      <c r="G3" s="67">
        <f t="shared" si="0"/>
        <v>6</v>
      </c>
      <c r="H3" s="67">
        <f t="shared" si="0"/>
        <v>7</v>
      </c>
      <c r="I3" s="67">
        <f t="shared" si="0"/>
        <v>8</v>
      </c>
      <c r="J3" s="67">
        <f t="shared" si="0"/>
        <v>9</v>
      </c>
      <c r="K3" s="67">
        <f t="shared" si="0"/>
        <v>10</v>
      </c>
      <c r="L3" s="67">
        <f t="shared" si="0"/>
        <v>11</v>
      </c>
      <c r="M3" s="67">
        <f t="shared" si="0"/>
        <v>12</v>
      </c>
      <c r="N3" s="67">
        <f t="shared" si="0"/>
        <v>13</v>
      </c>
      <c r="O3" s="67">
        <f t="shared" si="0"/>
        <v>14</v>
      </c>
      <c r="P3" s="67">
        <f t="shared" si="0"/>
        <v>15</v>
      </c>
      <c r="Q3" s="67">
        <f t="shared" si="0"/>
        <v>16</v>
      </c>
      <c r="R3" s="67">
        <f t="shared" si="0"/>
        <v>17</v>
      </c>
      <c r="S3" s="67">
        <f t="shared" si="0"/>
        <v>18</v>
      </c>
      <c r="T3" s="67">
        <f t="shared" si="0"/>
        <v>19</v>
      </c>
      <c r="U3" s="67">
        <f t="shared" si="0"/>
        <v>20</v>
      </c>
      <c r="V3" s="67">
        <f t="shared" si="0"/>
        <v>21</v>
      </c>
      <c r="W3" s="67">
        <f t="shared" si="0"/>
        <v>22</v>
      </c>
      <c r="X3" s="67">
        <f t="shared" si="0"/>
        <v>23</v>
      </c>
      <c r="Y3" s="67">
        <f t="shared" si="0"/>
        <v>24</v>
      </c>
      <c r="Z3" s="67">
        <f t="shared" si="0"/>
        <v>25</v>
      </c>
      <c r="AA3" s="67">
        <f t="shared" si="0"/>
        <v>26</v>
      </c>
      <c r="AB3" s="67">
        <f t="shared" si="0"/>
        <v>27</v>
      </c>
      <c r="AC3" s="67">
        <f t="shared" si="0"/>
        <v>28</v>
      </c>
      <c r="AD3" s="67">
        <f t="shared" si="0"/>
        <v>29</v>
      </c>
      <c r="AE3" s="67">
        <f t="shared" si="0"/>
        <v>30</v>
      </c>
      <c r="AF3" s="67">
        <f t="shared" si="0"/>
        <v>31</v>
      </c>
      <c r="AG3" s="67">
        <f t="shared" si="0"/>
        <v>32</v>
      </c>
      <c r="AH3" s="67">
        <f t="shared" si="0"/>
        <v>33</v>
      </c>
      <c r="AI3" s="67">
        <f t="shared" si="0"/>
        <v>34</v>
      </c>
      <c r="AJ3" s="67">
        <f t="shared" si="0"/>
        <v>35</v>
      </c>
      <c r="AK3" s="67">
        <f t="shared" si="0"/>
        <v>36</v>
      </c>
      <c r="AL3" s="67">
        <f t="shared" si="0"/>
        <v>37</v>
      </c>
      <c r="AM3" s="67">
        <f t="shared" si="0"/>
        <v>38</v>
      </c>
      <c r="AN3" s="67">
        <f t="shared" si="0"/>
        <v>39</v>
      </c>
      <c r="AO3" s="67">
        <f t="shared" si="0"/>
        <v>40</v>
      </c>
      <c r="AP3" s="67">
        <f t="shared" si="0"/>
        <v>41</v>
      </c>
      <c r="AQ3" s="67">
        <f t="shared" si="0"/>
        <v>42</v>
      </c>
      <c r="AR3" s="67">
        <f t="shared" si="0"/>
        <v>43</v>
      </c>
      <c r="AS3" s="67">
        <f t="shared" si="0"/>
        <v>44</v>
      </c>
      <c r="AT3" s="67">
        <f t="shared" si="0"/>
        <v>45</v>
      </c>
      <c r="AU3" s="67">
        <f t="shared" si="0"/>
        <v>46</v>
      </c>
      <c r="AV3" s="67">
        <f t="shared" si="0"/>
        <v>47</v>
      </c>
      <c r="AW3" s="67">
        <f t="shared" si="0"/>
        <v>48</v>
      </c>
      <c r="AX3" s="67">
        <f t="shared" si="0"/>
        <v>49</v>
      </c>
      <c r="AY3" s="67">
        <f t="shared" si="0"/>
        <v>50</v>
      </c>
      <c r="AZ3" s="67">
        <f t="shared" si="0"/>
        <v>51</v>
      </c>
      <c r="BA3" s="67">
        <f t="shared" si="0"/>
        <v>52</v>
      </c>
      <c r="BB3" s="67">
        <f t="shared" si="0"/>
        <v>53</v>
      </c>
      <c r="BC3" s="67">
        <f t="shared" si="0"/>
        <v>54</v>
      </c>
      <c r="BD3" s="67">
        <f t="shared" si="0"/>
        <v>55</v>
      </c>
      <c r="BE3" s="67">
        <f t="shared" si="0"/>
        <v>56</v>
      </c>
      <c r="BF3" s="67">
        <f t="shared" si="0"/>
        <v>57</v>
      </c>
      <c r="BG3" s="67">
        <f t="shared" si="0"/>
        <v>58</v>
      </c>
      <c r="BH3" s="67">
        <f t="shared" si="0"/>
        <v>59</v>
      </c>
      <c r="BI3" s="67">
        <f t="shared" si="0"/>
        <v>60</v>
      </c>
      <c r="BJ3" s="67">
        <f t="shared" si="0"/>
        <v>61</v>
      </c>
      <c r="BK3" s="74">
        <f t="shared" si="0"/>
        <v>62</v>
      </c>
      <c r="BL3" s="74">
        <f t="shared" si="0"/>
        <v>63</v>
      </c>
      <c r="BM3" s="74">
        <f t="shared" si="0"/>
        <v>64</v>
      </c>
      <c r="BN3" s="74">
        <f t="shared" ref="BN3:CP3" si="1">COLUMN()-1</f>
        <v>65</v>
      </c>
      <c r="BO3" s="74">
        <f t="shared" si="1"/>
        <v>66</v>
      </c>
      <c r="BP3" s="75">
        <f t="shared" si="1"/>
        <v>67</v>
      </c>
      <c r="BQ3" s="75">
        <f t="shared" si="1"/>
        <v>68</v>
      </c>
      <c r="BR3" s="75">
        <f t="shared" si="1"/>
        <v>69</v>
      </c>
      <c r="BS3" s="75">
        <f t="shared" si="1"/>
        <v>70</v>
      </c>
      <c r="BT3" s="75">
        <f t="shared" si="1"/>
        <v>71</v>
      </c>
      <c r="BU3" s="76">
        <f t="shared" si="1"/>
        <v>72</v>
      </c>
      <c r="BV3" s="76">
        <f t="shared" si="1"/>
        <v>73</v>
      </c>
      <c r="BW3" s="76">
        <f t="shared" si="1"/>
        <v>74</v>
      </c>
      <c r="BX3" s="76">
        <f t="shared" si="1"/>
        <v>75</v>
      </c>
      <c r="BY3" s="76">
        <f t="shared" si="1"/>
        <v>76</v>
      </c>
      <c r="BZ3" s="76">
        <f t="shared" si="1"/>
        <v>77</v>
      </c>
      <c r="CA3" s="75">
        <f t="shared" si="1"/>
        <v>78</v>
      </c>
      <c r="CB3" s="75">
        <f t="shared" si="1"/>
        <v>79</v>
      </c>
      <c r="CC3" s="75">
        <f t="shared" si="1"/>
        <v>80</v>
      </c>
      <c r="CD3" s="75">
        <f t="shared" si="1"/>
        <v>81</v>
      </c>
      <c r="CE3" s="75">
        <f t="shared" si="1"/>
        <v>82</v>
      </c>
      <c r="CF3" s="75">
        <f t="shared" si="1"/>
        <v>83</v>
      </c>
      <c r="CG3" s="71">
        <f t="shared" si="1"/>
        <v>84</v>
      </c>
      <c r="CH3" s="71">
        <f t="shared" si="1"/>
        <v>85</v>
      </c>
      <c r="CI3" s="71">
        <f t="shared" si="1"/>
        <v>86</v>
      </c>
      <c r="CJ3" s="71">
        <f t="shared" si="1"/>
        <v>87</v>
      </c>
      <c r="CK3" s="71">
        <f t="shared" si="1"/>
        <v>88</v>
      </c>
      <c r="CL3" s="71">
        <f t="shared" si="1"/>
        <v>89</v>
      </c>
      <c r="CM3" s="71">
        <f t="shared" si="1"/>
        <v>90</v>
      </c>
      <c r="CN3" s="71">
        <f t="shared" si="1"/>
        <v>91</v>
      </c>
      <c r="CO3" s="71">
        <f t="shared" si="1"/>
        <v>92</v>
      </c>
      <c r="CP3" s="71">
        <f t="shared" si="1"/>
        <v>93</v>
      </c>
      <c r="CQ3" s="72" t="s">
        <v>1312</v>
      </c>
    </row>
    <row r="4" spans="1:95" s="79" customFormat="1" ht="15" customHeight="1" thickBot="1">
      <c r="A4" s="139"/>
      <c r="B4" s="139"/>
      <c r="C4" s="139"/>
      <c r="D4" s="139"/>
      <c r="E4" s="139"/>
      <c r="F4" s="139"/>
      <c r="G4" s="139"/>
      <c r="H4" s="139"/>
      <c r="I4" s="139"/>
      <c r="J4" s="139"/>
      <c r="K4" s="140"/>
      <c r="L4" s="139"/>
      <c r="M4" s="141"/>
      <c r="N4" s="141"/>
      <c r="O4" s="141"/>
      <c r="P4" s="141"/>
      <c r="Q4" s="141"/>
      <c r="R4" s="142"/>
      <c r="S4" s="142"/>
      <c r="T4" s="142"/>
      <c r="U4" s="142"/>
      <c r="V4" s="142"/>
      <c r="W4" s="142"/>
      <c r="X4" s="142"/>
      <c r="Y4" s="142"/>
      <c r="Z4" s="142"/>
      <c r="AA4" s="142"/>
      <c r="AB4" s="77"/>
      <c r="AC4" s="77"/>
      <c r="AD4" s="78"/>
      <c r="AE4" s="78"/>
      <c r="AF4" s="78"/>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3"/>
      <c r="BG4" s="143"/>
      <c r="BH4" s="143"/>
      <c r="BI4" s="143"/>
      <c r="BJ4" s="143"/>
      <c r="BK4" s="144"/>
      <c r="BL4" s="144"/>
      <c r="BM4" s="145"/>
      <c r="BN4" s="145"/>
      <c r="BO4" s="146"/>
      <c r="BP4" s="147"/>
      <c r="BQ4" s="147"/>
      <c r="BR4" s="147"/>
      <c r="BS4" s="147"/>
      <c r="BT4" s="147"/>
      <c r="BU4" s="148"/>
      <c r="BV4" s="148"/>
      <c r="BW4" s="148"/>
      <c r="BX4" s="148"/>
      <c r="BY4" s="148"/>
      <c r="BZ4" s="148"/>
      <c r="CA4" s="149"/>
      <c r="CB4" s="149"/>
      <c r="CC4" s="149"/>
      <c r="CD4" s="149"/>
      <c r="CE4" s="149"/>
      <c r="CF4" s="149"/>
    </row>
    <row r="5" spans="1:95" s="84" customFormat="1" ht="33.75" customHeight="1">
      <c r="A5" s="80" t="s">
        <v>1313</v>
      </c>
      <c r="B5" s="81" t="s">
        <v>1314</v>
      </c>
      <c r="C5" s="81" t="s">
        <v>1315</v>
      </c>
      <c r="D5" s="81" t="s">
        <v>1316</v>
      </c>
      <c r="E5" s="81" t="s">
        <v>21</v>
      </c>
      <c r="F5" s="81" t="s">
        <v>1317</v>
      </c>
      <c r="G5" s="81" t="s">
        <v>1318</v>
      </c>
      <c r="H5" s="81" t="s">
        <v>1319</v>
      </c>
      <c r="I5" s="81" t="s">
        <v>1320</v>
      </c>
      <c r="J5" s="81" t="s">
        <v>1321</v>
      </c>
      <c r="K5" s="82" t="s">
        <v>1322</v>
      </c>
      <c r="L5" s="83" t="s">
        <v>22</v>
      </c>
      <c r="M5" s="287" t="s">
        <v>1323</v>
      </c>
      <c r="N5" s="287"/>
      <c r="O5" s="287"/>
      <c r="P5" s="287"/>
      <c r="Q5" s="287"/>
      <c r="R5" s="284" t="s">
        <v>1324</v>
      </c>
      <c r="S5" s="284"/>
      <c r="T5" s="284"/>
      <c r="U5" s="284"/>
      <c r="V5" s="284"/>
      <c r="W5" s="284" t="s">
        <v>1325</v>
      </c>
      <c r="X5" s="284"/>
      <c r="Y5" s="284"/>
      <c r="Z5" s="284"/>
      <c r="AA5" s="284"/>
      <c r="AB5" s="284" t="s">
        <v>1326</v>
      </c>
      <c r="AC5" s="284"/>
      <c r="AD5" s="284"/>
      <c r="AE5" s="284"/>
      <c r="AF5" s="284"/>
      <c r="AG5" s="284" t="s">
        <v>1327</v>
      </c>
      <c r="AH5" s="284"/>
      <c r="AI5" s="284"/>
      <c r="AJ5" s="284"/>
      <c r="AK5" s="284"/>
      <c r="AL5" s="284" t="s">
        <v>1328</v>
      </c>
      <c r="AM5" s="284"/>
      <c r="AN5" s="284"/>
      <c r="AO5" s="284"/>
      <c r="AP5" s="284"/>
      <c r="AQ5" s="284" t="str">
        <f>[11]Parameters!B44</f>
        <v>The 2017-18 Adult Social Care Support Grant</v>
      </c>
      <c r="AR5" s="284"/>
      <c r="AS5" s="284"/>
      <c r="AT5" s="284"/>
      <c r="AU5" s="284"/>
      <c r="AV5" s="284" t="s">
        <v>1329</v>
      </c>
      <c r="AW5" s="284"/>
      <c r="AX5" s="284"/>
      <c r="AY5" s="284"/>
      <c r="AZ5" s="284"/>
      <c r="BA5" s="283" t="s">
        <v>1330</v>
      </c>
      <c r="BB5" s="283"/>
      <c r="BC5" s="283"/>
      <c r="BD5" s="283"/>
      <c r="BE5" s="283"/>
      <c r="BF5" s="283" t="s">
        <v>1331</v>
      </c>
      <c r="BG5" s="283"/>
      <c r="BH5" s="283"/>
      <c r="BI5" s="283"/>
      <c r="BJ5" s="283"/>
      <c r="BK5" s="285" t="s">
        <v>1332</v>
      </c>
      <c r="BL5" s="285"/>
      <c r="BM5" s="285"/>
      <c r="BN5" s="285"/>
      <c r="BO5" s="285"/>
      <c r="BP5" s="286" t="s">
        <v>1333</v>
      </c>
      <c r="BQ5" s="286"/>
      <c r="BR5" s="286"/>
      <c r="BS5" s="286"/>
      <c r="BT5" s="286"/>
      <c r="BU5" s="281" t="s">
        <v>1334</v>
      </c>
      <c r="BV5" s="281"/>
      <c r="BW5" s="281"/>
      <c r="BX5" s="281"/>
      <c r="BY5" s="281"/>
      <c r="BZ5" s="281"/>
      <c r="CA5" s="282" t="s">
        <v>1335</v>
      </c>
      <c r="CB5" s="282"/>
      <c r="CC5" s="282"/>
      <c r="CD5" s="282"/>
      <c r="CE5" s="282"/>
      <c r="CF5" s="282"/>
      <c r="CG5" s="283" t="s">
        <v>1336</v>
      </c>
      <c r="CH5" s="283"/>
      <c r="CI5" s="283"/>
      <c r="CJ5" s="283"/>
      <c r="CK5" s="283"/>
      <c r="CL5" s="283" t="s">
        <v>1337</v>
      </c>
      <c r="CM5" s="283"/>
      <c r="CN5" s="283"/>
      <c r="CO5" s="283"/>
      <c r="CP5" s="283"/>
    </row>
    <row r="6" spans="1:95" ht="15" customHeight="1">
      <c r="A6" s="85"/>
      <c r="B6" s="85"/>
      <c r="C6" s="85"/>
      <c r="D6" s="85"/>
      <c r="E6" s="85"/>
      <c r="F6" s="85"/>
      <c r="G6" s="85"/>
      <c r="H6" s="85"/>
      <c r="I6" s="85"/>
      <c r="J6" s="85"/>
      <c r="K6" s="86"/>
      <c r="L6" s="87"/>
      <c r="M6" s="88" t="s">
        <v>1338</v>
      </c>
      <c r="N6" s="89" t="s">
        <v>1339</v>
      </c>
      <c r="O6" s="89" t="s">
        <v>1340</v>
      </c>
      <c r="P6" s="89" t="s">
        <v>1341</v>
      </c>
      <c r="Q6" s="89" t="s">
        <v>1342</v>
      </c>
      <c r="R6" s="90" t="s">
        <v>1338</v>
      </c>
      <c r="S6" s="91" t="s">
        <v>1339</v>
      </c>
      <c r="T6" s="91" t="s">
        <v>1340</v>
      </c>
      <c r="U6" s="91" t="s">
        <v>1341</v>
      </c>
      <c r="V6" s="91" t="s">
        <v>1342</v>
      </c>
      <c r="W6" s="91" t="s">
        <v>1338</v>
      </c>
      <c r="X6" s="90" t="s">
        <v>1339</v>
      </c>
      <c r="Y6" s="90" t="s">
        <v>1340</v>
      </c>
      <c r="Z6" s="90" t="s">
        <v>1341</v>
      </c>
      <c r="AA6" s="90" t="s">
        <v>1342</v>
      </c>
      <c r="AB6" s="91" t="s">
        <v>1338</v>
      </c>
      <c r="AC6" s="91" t="s">
        <v>1339</v>
      </c>
      <c r="AD6" s="91" t="s">
        <v>1340</v>
      </c>
      <c r="AE6" s="91" t="s">
        <v>1341</v>
      </c>
      <c r="AF6" s="91" t="s">
        <v>1342</v>
      </c>
      <c r="AG6" s="90" t="s">
        <v>1338</v>
      </c>
      <c r="AH6" s="91" t="s">
        <v>1339</v>
      </c>
      <c r="AI6" s="91" t="s">
        <v>1340</v>
      </c>
      <c r="AJ6" s="91" t="s">
        <v>1341</v>
      </c>
      <c r="AK6" s="91" t="s">
        <v>1342</v>
      </c>
      <c r="AL6" s="90" t="s">
        <v>1338</v>
      </c>
      <c r="AM6" s="91" t="s">
        <v>1339</v>
      </c>
      <c r="AN6" s="91" t="s">
        <v>1340</v>
      </c>
      <c r="AO6" s="91" t="s">
        <v>1341</v>
      </c>
      <c r="AP6" s="91" t="s">
        <v>1342</v>
      </c>
      <c r="AQ6" s="90" t="s">
        <v>1338</v>
      </c>
      <c r="AR6" s="91" t="s">
        <v>1339</v>
      </c>
      <c r="AS6" s="91" t="s">
        <v>1340</v>
      </c>
      <c r="AT6" s="91" t="s">
        <v>1341</v>
      </c>
      <c r="AU6" s="91" t="s">
        <v>1342</v>
      </c>
      <c r="AV6" s="91" t="s">
        <v>1338</v>
      </c>
      <c r="AW6" s="92" t="s">
        <v>1339</v>
      </c>
      <c r="AX6" s="92" t="s">
        <v>1340</v>
      </c>
      <c r="AY6" s="92" t="s">
        <v>1341</v>
      </c>
      <c r="AZ6" s="92" t="s">
        <v>1342</v>
      </c>
      <c r="BA6" s="60" t="s">
        <v>1338</v>
      </c>
      <c r="BB6" s="60" t="s">
        <v>1339</v>
      </c>
      <c r="BC6" s="60" t="s">
        <v>1340</v>
      </c>
      <c r="BD6" s="60" t="s">
        <v>1341</v>
      </c>
      <c r="BE6" s="60" t="s">
        <v>1342</v>
      </c>
      <c r="BF6" s="60" t="s">
        <v>1338</v>
      </c>
      <c r="BG6" s="60" t="s">
        <v>1339</v>
      </c>
      <c r="BH6" s="60" t="s">
        <v>1340</v>
      </c>
      <c r="BI6" s="60" t="s">
        <v>1341</v>
      </c>
      <c r="BJ6" s="60" t="s">
        <v>1342</v>
      </c>
      <c r="BK6" s="93" t="s">
        <v>1338</v>
      </c>
      <c r="BL6" s="94" t="s">
        <v>1339</v>
      </c>
      <c r="BM6" s="94" t="s">
        <v>1340</v>
      </c>
      <c r="BN6" s="94" t="s">
        <v>1341</v>
      </c>
      <c r="BO6" s="94" t="s">
        <v>1342</v>
      </c>
      <c r="BP6" s="95" t="s">
        <v>1338</v>
      </c>
      <c r="BQ6" s="96" t="s">
        <v>1339</v>
      </c>
      <c r="BR6" s="96" t="s">
        <v>1340</v>
      </c>
      <c r="BS6" s="96" t="s">
        <v>1341</v>
      </c>
      <c r="BT6" s="96" t="s">
        <v>1342</v>
      </c>
      <c r="BU6" s="97" t="s">
        <v>1343</v>
      </c>
      <c r="BV6" s="97" t="s">
        <v>1344</v>
      </c>
      <c r="BW6" s="97" t="s">
        <v>1345</v>
      </c>
      <c r="BX6" s="97" t="s">
        <v>1346</v>
      </c>
      <c r="BY6" s="98" t="s">
        <v>1347</v>
      </c>
      <c r="BZ6" s="97" t="s">
        <v>1348</v>
      </c>
      <c r="CA6" s="99" t="s">
        <v>1343</v>
      </c>
      <c r="CB6" s="99" t="s">
        <v>1344</v>
      </c>
      <c r="CC6" s="99" t="s">
        <v>1345</v>
      </c>
      <c r="CD6" s="99" t="s">
        <v>1346</v>
      </c>
      <c r="CE6" s="100" t="s">
        <v>1347</v>
      </c>
      <c r="CF6" s="99" t="s">
        <v>1348</v>
      </c>
      <c r="CG6" s="60" t="s">
        <v>1338</v>
      </c>
      <c r="CH6" s="60" t="s">
        <v>1339</v>
      </c>
      <c r="CI6" s="60" t="s">
        <v>1340</v>
      </c>
      <c r="CJ6" s="60" t="s">
        <v>1341</v>
      </c>
      <c r="CK6" s="60" t="s">
        <v>1342</v>
      </c>
      <c r="CL6" s="60" t="s">
        <v>1338</v>
      </c>
      <c r="CM6" s="60" t="s">
        <v>1339</v>
      </c>
      <c r="CN6" s="60" t="s">
        <v>1340</v>
      </c>
      <c r="CO6" s="60" t="s">
        <v>1341</v>
      </c>
      <c r="CP6" s="60" t="s">
        <v>1342</v>
      </c>
    </row>
    <row r="7" spans="1:95" ht="15" customHeight="1">
      <c r="L7" s="51"/>
      <c r="S7" s="102"/>
      <c r="T7" s="102"/>
      <c r="U7" s="102"/>
      <c r="V7" s="102"/>
      <c r="X7" s="102"/>
      <c r="Y7" s="102"/>
      <c r="Z7" s="102"/>
      <c r="AA7" s="102"/>
      <c r="AC7" s="102"/>
      <c r="AD7" s="102"/>
      <c r="AE7" s="102"/>
      <c r="AF7" s="102"/>
      <c r="AQ7" s="56"/>
      <c r="BA7" s="60"/>
      <c r="BB7" s="60"/>
      <c r="BC7" s="60"/>
      <c r="BD7" s="60"/>
      <c r="BE7" s="60"/>
      <c r="BK7" s="104"/>
      <c r="BL7" s="104"/>
      <c r="BM7" s="105"/>
      <c r="BN7" s="104"/>
      <c r="BO7" s="104"/>
      <c r="BP7" s="106"/>
      <c r="BQ7" s="106"/>
      <c r="BR7" s="106"/>
      <c r="BS7" s="106"/>
      <c r="BT7" s="106"/>
    </row>
    <row r="8" spans="1:95" ht="15" customHeight="1">
      <c r="A8" s="53" t="s">
        <v>35</v>
      </c>
      <c r="L8" s="53" t="s">
        <v>1240</v>
      </c>
      <c r="M8" s="107">
        <f>SUM(M35:M417)</f>
        <v>21249.938229202988</v>
      </c>
      <c r="N8" s="107">
        <f t="shared" ref="N8:BT8" si="2">SUM(N35:N417)</f>
        <v>18601.462198462294</v>
      </c>
      <c r="O8" s="107">
        <f t="shared" si="2"/>
        <v>16632.427593608787</v>
      </c>
      <c r="P8" s="107">
        <f t="shared" si="2"/>
        <v>15598.773358235854</v>
      </c>
      <c r="Q8" s="107">
        <f t="shared" si="2"/>
        <v>14584.285119456714</v>
      </c>
      <c r="R8" s="107">
        <f t="shared" si="2"/>
        <v>22035.883029519991</v>
      </c>
      <c r="S8" s="107">
        <f t="shared" si="2"/>
        <v>22535.935786679449</v>
      </c>
      <c r="T8" s="108">
        <f t="shared" si="2"/>
        <v>22994.88739557147</v>
      </c>
      <c r="U8" s="108">
        <f t="shared" si="2"/>
        <v>23465.014776153195</v>
      </c>
      <c r="V8" s="108">
        <f t="shared" si="2"/>
        <v>23946.642188311474</v>
      </c>
      <c r="W8" s="108">
        <f t="shared" si="2"/>
        <v>0</v>
      </c>
      <c r="X8" s="108">
        <f t="shared" si="2"/>
        <v>322.52942789491732</v>
      </c>
      <c r="Y8" s="108">
        <f t="shared" si="2"/>
        <v>794.78458771663145</v>
      </c>
      <c r="Z8" s="108">
        <f t="shared" si="2"/>
        <v>1295.7184042285896</v>
      </c>
      <c r="AA8" s="108">
        <f t="shared" si="2"/>
        <v>1826.8102632214639</v>
      </c>
      <c r="AB8" s="61">
        <f t="shared" si="2"/>
        <v>0</v>
      </c>
      <c r="AC8" s="61">
        <f t="shared" si="2"/>
        <v>381.83401306725676</v>
      </c>
      <c r="AD8" s="61">
        <f t="shared" si="2"/>
        <v>814.16292712729614</v>
      </c>
      <c r="AE8" s="61">
        <f t="shared" si="2"/>
        <v>1289.5882329923998</v>
      </c>
      <c r="AF8" s="61">
        <f t="shared" si="2"/>
        <v>1811.5287490532178</v>
      </c>
      <c r="AG8" s="108">
        <f t="shared" si="2"/>
        <v>0</v>
      </c>
      <c r="AH8" s="108">
        <f t="shared" si="2"/>
        <v>6.9529304133999918</v>
      </c>
      <c r="AI8" s="108">
        <f t="shared" si="2"/>
        <v>19.382267827822641</v>
      </c>
      <c r="AJ8" s="108">
        <f t="shared" si="2"/>
        <v>31.744981968991372</v>
      </c>
      <c r="AK8" s="108">
        <f t="shared" si="2"/>
        <v>44.030203134261505</v>
      </c>
      <c r="AL8" s="56">
        <f t="shared" si="2"/>
        <v>0</v>
      </c>
      <c r="AM8" s="61">
        <f t="shared" si="2"/>
        <v>0</v>
      </c>
      <c r="AN8" s="61">
        <f t="shared" si="2"/>
        <v>1114.9999999999995</v>
      </c>
      <c r="AO8" s="61">
        <f t="shared" si="2"/>
        <v>1498.9999999999998</v>
      </c>
      <c r="AP8" s="108">
        <f t="shared" si="2"/>
        <v>1837.0000000000002</v>
      </c>
      <c r="AQ8" s="56">
        <f t="shared" si="2"/>
        <v>0</v>
      </c>
      <c r="AR8" s="61">
        <f t="shared" si="2"/>
        <v>0</v>
      </c>
      <c r="AS8" s="61">
        <f t="shared" si="2"/>
        <v>241.07240800000005</v>
      </c>
      <c r="AT8" s="61">
        <f t="shared" si="2"/>
        <v>0</v>
      </c>
      <c r="AU8" s="108">
        <f t="shared" si="2"/>
        <v>0</v>
      </c>
      <c r="AV8" s="103">
        <f t="shared" si="2"/>
        <v>15.500000000000007</v>
      </c>
      <c r="AW8" s="103">
        <f t="shared" si="2"/>
        <v>80.5</v>
      </c>
      <c r="AX8" s="103">
        <f t="shared" si="2"/>
        <v>65</v>
      </c>
      <c r="AY8" s="103">
        <f t="shared" si="2"/>
        <v>50.000000000000014</v>
      </c>
      <c r="AZ8" s="103">
        <f t="shared" si="2"/>
        <v>65</v>
      </c>
      <c r="BA8" s="60">
        <f t="shared" si="2"/>
        <v>0</v>
      </c>
      <c r="BB8" s="60" t="e">
        <f t="shared" si="2"/>
        <v>#REF!</v>
      </c>
      <c r="BC8" s="60" t="e">
        <f t="shared" si="2"/>
        <v>#REF!</v>
      </c>
      <c r="BD8" s="60">
        <f t="shared" si="2"/>
        <v>0</v>
      </c>
      <c r="BE8" s="60">
        <f t="shared" si="2"/>
        <v>0</v>
      </c>
      <c r="BF8" s="60">
        <f t="shared" si="2"/>
        <v>1199.9999999999995</v>
      </c>
      <c r="BG8" s="60">
        <f t="shared" si="2"/>
        <v>1484.9999999999998</v>
      </c>
      <c r="BH8" s="60">
        <f t="shared" si="2"/>
        <v>1251.9275938676271</v>
      </c>
      <c r="BI8" s="60">
        <f t="shared" si="2"/>
        <v>938.00000000000136</v>
      </c>
      <c r="BJ8" s="60">
        <f t="shared" si="2"/>
        <v>899.99999999999886</v>
      </c>
      <c r="BK8" s="63">
        <f t="shared" si="2"/>
        <v>44501.321258722914</v>
      </c>
      <c r="BL8" s="63" t="e">
        <f t="shared" si="2"/>
        <v>#REF!</v>
      </c>
      <c r="BM8" s="63" t="e">
        <f t="shared" si="2"/>
        <v>#REF!</v>
      </c>
      <c r="BN8" s="63">
        <f t="shared" si="2"/>
        <v>44167.839753578999</v>
      </c>
      <c r="BO8" s="63">
        <f t="shared" si="2"/>
        <v>45015.296523177152</v>
      </c>
      <c r="BP8" s="64">
        <f t="shared" si="2"/>
        <v>44501.321258722914</v>
      </c>
      <c r="BQ8" s="64" t="e">
        <f t="shared" si="2"/>
        <v>#REF!</v>
      </c>
      <c r="BR8" s="64" t="e">
        <f t="shared" si="2"/>
        <v>#REF!</v>
      </c>
      <c r="BS8" s="64">
        <f t="shared" si="2"/>
        <v>41960.63465534657</v>
      </c>
      <c r="BT8" s="64">
        <f t="shared" si="2"/>
        <v>42067.590407703414</v>
      </c>
      <c r="BU8" s="109" t="e">
        <f t="shared" ref="BU8:BX33" si="3">BL8/BK8-1</f>
        <v>#REF!</v>
      </c>
      <c r="BV8" s="109" t="e">
        <f t="shared" si="3"/>
        <v>#REF!</v>
      </c>
      <c r="BW8" s="109" t="e">
        <f t="shared" si="3"/>
        <v>#REF!</v>
      </c>
      <c r="BX8" s="109">
        <f t="shared" si="3"/>
        <v>1.9187190823148237E-2</v>
      </c>
      <c r="BY8" s="109">
        <f t="shared" ref="BY8:BY33" si="4">BO8/BK8-1</f>
        <v>1.1549663019353451E-2</v>
      </c>
      <c r="BZ8" s="109">
        <f t="shared" ref="BZ8:BZ33" si="5">((BO8/BK8)^(1/4))-1</f>
        <v>2.8749935920142633E-3</v>
      </c>
      <c r="CA8" s="110" t="e">
        <f>BQ8/BP8-1</f>
        <v>#REF!</v>
      </c>
      <c r="CB8" s="110" t="e">
        <f>BR8/BQ8-1</f>
        <v>#REF!</v>
      </c>
      <c r="CC8" s="110" t="e">
        <f>BS8/BR8-1</f>
        <v>#REF!</v>
      </c>
      <c r="CD8" s="110">
        <f>BT8/BS8-1</f>
        <v>2.5489545912580347E-3</v>
      </c>
      <c r="CE8" s="110">
        <f>BT8/BP8-1</f>
        <v>-5.4688957140625383E-2</v>
      </c>
      <c r="CF8" s="110">
        <f>((BT8/BP8)^(1/4))-1</f>
        <v>-1.3961930358245334E-2</v>
      </c>
      <c r="CG8" s="60">
        <f t="shared" ref="CG8:CK8" si="6">SUM(CG35:CG417)</f>
        <v>22465.43822920298</v>
      </c>
      <c r="CH8" s="60" t="e">
        <f t="shared" si="6"/>
        <v>#REF!</v>
      </c>
      <c r="CI8" s="60" t="e">
        <f t="shared" si="6"/>
        <v>#REF!</v>
      </c>
      <c r="CJ8" s="60">
        <f t="shared" si="6"/>
        <v>18085.773358235852</v>
      </c>
      <c r="CK8" s="60">
        <f t="shared" si="6"/>
        <v>17386.285119456701</v>
      </c>
      <c r="CL8" s="60">
        <f t="shared" ref="CL8:CO8" si="7">SUM(CL35:CL417)</f>
        <v>22035.883029519991</v>
      </c>
      <c r="CM8" s="60">
        <f t="shared" si="7"/>
        <v>23247.252158054976</v>
      </c>
      <c r="CN8" s="60">
        <f t="shared" si="7"/>
        <v>24623.217178243242</v>
      </c>
      <c r="CO8" s="60">
        <f t="shared" si="7"/>
        <v>26082.066395343179</v>
      </c>
      <c r="CP8" s="60">
        <f>SUM(CP35:CP417)</f>
        <v>27629.011403720397</v>
      </c>
    </row>
    <row r="9" spans="1:95" ht="15" customHeight="1">
      <c r="M9" s="107"/>
      <c r="N9" s="107"/>
      <c r="O9" s="107"/>
      <c r="P9" s="107"/>
      <c r="Q9" s="107"/>
      <c r="R9" s="107"/>
      <c r="S9" s="107"/>
      <c r="T9" s="107"/>
      <c r="U9" s="108"/>
      <c r="V9" s="108"/>
      <c r="W9" s="108"/>
      <c r="X9" s="108"/>
      <c r="Y9" s="108"/>
      <c r="Z9" s="108"/>
      <c r="AA9" s="108"/>
      <c r="AB9" s="61"/>
      <c r="AC9" s="61"/>
      <c r="AD9" s="61"/>
      <c r="AE9" s="61"/>
      <c r="AF9" s="61"/>
      <c r="AG9" s="108"/>
      <c r="AH9" s="108"/>
      <c r="AI9" s="108"/>
      <c r="AJ9" s="108"/>
      <c r="AK9" s="108"/>
      <c r="AP9" s="108"/>
      <c r="AQ9" s="56"/>
      <c r="AU9" s="108"/>
      <c r="BA9" s="60"/>
      <c r="BB9" s="60"/>
      <c r="BC9" s="60"/>
      <c r="BD9" s="60"/>
      <c r="BE9" s="60"/>
      <c r="BT9" s="111"/>
      <c r="BU9" s="109"/>
      <c r="BV9" s="109"/>
      <c r="BW9" s="109"/>
      <c r="BX9" s="109"/>
      <c r="BY9" s="109"/>
      <c r="BZ9" s="109"/>
      <c r="CA9" s="110"/>
      <c r="CB9" s="110"/>
      <c r="CC9" s="110"/>
      <c r="CD9" s="110"/>
      <c r="CE9" s="110"/>
      <c r="CF9" s="110"/>
      <c r="CG9" s="60"/>
      <c r="CH9" s="60"/>
      <c r="CI9" s="60"/>
      <c r="CJ9" s="60"/>
      <c r="CK9" s="60"/>
      <c r="CL9" s="60"/>
      <c r="CM9" s="60"/>
      <c r="CN9" s="60"/>
      <c r="CO9" s="60"/>
      <c r="CP9" s="60"/>
    </row>
    <row r="10" spans="1:95" ht="15" customHeight="1">
      <c r="A10" s="53" t="s">
        <v>726</v>
      </c>
      <c r="E10" s="53" t="s">
        <v>726</v>
      </c>
      <c r="L10" s="53" t="s">
        <v>1349</v>
      </c>
      <c r="M10" s="54">
        <f t="shared" ref="M10:AB12" si="8">SUMIF($E$35:$E$417,$E10,M$35:M$417)</f>
        <v>4369.2030314021004</v>
      </c>
      <c r="N10" s="54">
        <f t="shared" si="8"/>
        <v>3784.2018212611965</v>
      </c>
      <c r="O10" s="54">
        <f t="shared" si="8"/>
        <v>3353.2147189013881</v>
      </c>
      <c r="P10" s="54">
        <f t="shared" si="8"/>
        <v>3119.8606115294292</v>
      </c>
      <c r="Q10" s="54">
        <f t="shared" si="8"/>
        <v>2887.6666359178043</v>
      </c>
      <c r="R10" s="54">
        <f t="shared" si="8"/>
        <v>4591.1004293000005</v>
      </c>
      <c r="S10" s="54">
        <f t="shared" si="8"/>
        <v>4699.3927419459997</v>
      </c>
      <c r="T10" s="54">
        <f t="shared" si="8"/>
        <v>4795.2831526067012</v>
      </c>
      <c r="U10" s="54">
        <f t="shared" si="8"/>
        <v>4893.3063940200154</v>
      </c>
      <c r="V10" s="54">
        <f t="shared" si="8"/>
        <v>4993.5136680531941</v>
      </c>
      <c r="W10" s="54">
        <f t="shared" si="8"/>
        <v>0</v>
      </c>
      <c r="X10" s="54">
        <f t="shared" si="8"/>
        <v>82.290219955059982</v>
      </c>
      <c r="Y10" s="54">
        <f t="shared" si="8"/>
        <v>181.55455494280565</v>
      </c>
      <c r="Z10" s="54">
        <f t="shared" si="8"/>
        <v>286.83755979738874</v>
      </c>
      <c r="AA10" s="54">
        <f t="shared" si="8"/>
        <v>398.43648591763014</v>
      </c>
      <c r="AB10" s="54">
        <f t="shared" si="8"/>
        <v>0</v>
      </c>
      <c r="AC10" s="54">
        <f t="shared" ref="AC10:AR12" si="9">SUMIF($E$35:$E$417,$E10,AC$35:AC$417)</f>
        <v>92.52711494894001</v>
      </c>
      <c r="AD10" s="54">
        <f t="shared" si="9"/>
        <v>195.77664777091522</v>
      </c>
      <c r="AE10" s="54">
        <f t="shared" si="9"/>
        <v>309.34116001066968</v>
      </c>
      <c r="AF10" s="54">
        <f t="shared" si="9"/>
        <v>434.0275349616187</v>
      </c>
      <c r="AG10" s="54">
        <f t="shared" si="9"/>
        <v>0</v>
      </c>
      <c r="AH10" s="54">
        <f t="shared" si="9"/>
        <v>0</v>
      </c>
      <c r="AI10" s="54">
        <f t="shared" si="9"/>
        <v>0</v>
      </c>
      <c r="AJ10" s="54">
        <f t="shared" si="9"/>
        <v>0</v>
      </c>
      <c r="AK10" s="54">
        <f t="shared" si="9"/>
        <v>0</v>
      </c>
      <c r="AL10" s="54">
        <f t="shared" si="9"/>
        <v>0</v>
      </c>
      <c r="AM10" s="54">
        <f t="shared" si="9"/>
        <v>0</v>
      </c>
      <c r="AN10" s="54">
        <f t="shared" si="9"/>
        <v>245.21411534913267</v>
      </c>
      <c r="AO10" s="54">
        <f t="shared" si="9"/>
        <v>327.99815685777401</v>
      </c>
      <c r="AP10" s="54">
        <f t="shared" si="9"/>
        <v>399.99317679046624</v>
      </c>
      <c r="AQ10" s="54">
        <f t="shared" si="9"/>
        <v>0</v>
      </c>
      <c r="AR10" s="54">
        <f t="shared" si="9"/>
        <v>0</v>
      </c>
      <c r="AS10" s="54">
        <f t="shared" ref="AS10:BH12" si="10">SUMIF($E$35:$E$417,$E10,AS$35:AS$417)</f>
        <v>54.845305999999987</v>
      </c>
      <c r="AT10" s="54">
        <f t="shared" si="10"/>
        <v>0</v>
      </c>
      <c r="AU10" s="54">
        <f t="shared" si="10"/>
        <v>0</v>
      </c>
      <c r="AV10" s="54">
        <f t="shared" si="10"/>
        <v>4.637314792245701</v>
      </c>
      <c r="AW10" s="54">
        <f t="shared" si="10"/>
        <v>24.084118759727673</v>
      </c>
      <c r="AX10" s="54">
        <f t="shared" si="10"/>
        <v>19.446803967481976</v>
      </c>
      <c r="AY10" s="54">
        <f t="shared" si="10"/>
        <v>14.959079974986132</v>
      </c>
      <c r="AZ10" s="54">
        <f t="shared" si="10"/>
        <v>19.446803967481976</v>
      </c>
      <c r="BA10" s="54">
        <f t="shared" si="10"/>
        <v>0</v>
      </c>
      <c r="BB10" s="54" t="e">
        <f t="shared" si="10"/>
        <v>#REF!</v>
      </c>
      <c r="BC10" s="54" t="e">
        <f t="shared" si="10"/>
        <v>#REF!</v>
      </c>
      <c r="BD10" s="54">
        <f t="shared" si="10"/>
        <v>0</v>
      </c>
      <c r="BE10" s="54">
        <f t="shared" si="10"/>
        <v>0</v>
      </c>
      <c r="BF10" s="54">
        <f t="shared" si="10"/>
        <v>260.70120489316218</v>
      </c>
      <c r="BG10" s="54">
        <f t="shared" si="10"/>
        <v>325.65272120093954</v>
      </c>
      <c r="BH10" s="54">
        <f t="shared" si="10"/>
        <v>273.59274512772811</v>
      </c>
      <c r="BI10" s="54">
        <f t="shared" ref="BI10:BT12" si="11">SUMIF($E$35:$E$417,$E10,BI$35:BI$417)</f>
        <v>204.86118687132969</v>
      </c>
      <c r="BJ10" s="54">
        <f t="shared" si="11"/>
        <v>196.56190637974032</v>
      </c>
      <c r="BK10" s="63">
        <f t="shared" si="11"/>
        <v>9225.6419803875051</v>
      </c>
      <c r="BL10" s="63" t="e">
        <f t="shared" si="11"/>
        <v>#REF!</v>
      </c>
      <c r="BM10" s="63" t="e">
        <f t="shared" si="11"/>
        <v>#REF!</v>
      </c>
      <c r="BN10" s="63">
        <f t="shared" si="11"/>
        <v>9157.1641490615912</v>
      </c>
      <c r="BO10" s="63">
        <f t="shared" si="11"/>
        <v>9329.6462119879379</v>
      </c>
      <c r="BP10" s="64">
        <f t="shared" si="11"/>
        <v>9225.6419803875051</v>
      </c>
      <c r="BQ10" s="64" t="e">
        <f t="shared" si="11"/>
        <v>#REF!</v>
      </c>
      <c r="BR10" s="64" t="e">
        <f t="shared" si="11"/>
        <v>#REF!</v>
      </c>
      <c r="BS10" s="64">
        <f t="shared" si="11"/>
        <v>8699.5520152573281</v>
      </c>
      <c r="BT10" s="64">
        <f t="shared" si="11"/>
        <v>8718.7193200563579</v>
      </c>
      <c r="BU10" s="109" t="e">
        <f t="shared" si="3"/>
        <v>#REF!</v>
      </c>
      <c r="BV10" s="109" t="e">
        <f t="shared" si="3"/>
        <v>#REF!</v>
      </c>
      <c r="BW10" s="109" t="e">
        <f t="shared" si="3"/>
        <v>#REF!</v>
      </c>
      <c r="BX10" s="109">
        <f t="shared" si="3"/>
        <v>1.8835750907012283E-2</v>
      </c>
      <c r="BY10" s="109">
        <f t="shared" si="4"/>
        <v>1.1273386916762274E-2</v>
      </c>
      <c r="BZ10" s="109">
        <f t="shared" si="5"/>
        <v>2.8065098618059725E-3</v>
      </c>
      <c r="CA10" s="110" t="e">
        <f t="shared" ref="CA10:CD18" si="12">BQ10/BP10-1</f>
        <v>#REF!</v>
      </c>
      <c r="CB10" s="110" t="e">
        <f t="shared" si="12"/>
        <v>#REF!</v>
      </c>
      <c r="CC10" s="110" t="e">
        <f t="shared" si="12"/>
        <v>#REF!</v>
      </c>
      <c r="CD10" s="110">
        <f t="shared" si="12"/>
        <v>2.2032519335954959E-3</v>
      </c>
      <c r="CE10" s="110">
        <f t="shared" ref="CE10:CE18" si="13">BT10/BP10-1</f>
        <v>-5.4947142042667374E-2</v>
      </c>
      <c r="CF10" s="110">
        <f>((BT10/BP10)^(1/4))-1</f>
        <v>-1.4029264338619618E-2</v>
      </c>
      <c r="CG10" s="60">
        <f t="shared" ref="CG10:CP12" si="14">SUMIF($E$35:$E$417,$E10,CG$35:CG$417)</f>
        <v>4634.5415510875082</v>
      </c>
      <c r="CH10" s="60" t="e">
        <f t="shared" si="14"/>
        <v>#REF!</v>
      </c>
      <c r="CI10" s="60" t="e">
        <f t="shared" si="14"/>
        <v>#REF!</v>
      </c>
      <c r="CJ10" s="60">
        <f t="shared" si="14"/>
        <v>3667.6790352335206</v>
      </c>
      <c r="CK10" s="60">
        <f t="shared" si="14"/>
        <v>3503.668523055494</v>
      </c>
      <c r="CL10" s="60">
        <f t="shared" si="14"/>
        <v>4591.1004293000005</v>
      </c>
      <c r="CM10" s="60">
        <f t="shared" si="14"/>
        <v>4874.2100768499986</v>
      </c>
      <c r="CN10" s="60">
        <f t="shared" si="14"/>
        <v>5172.614355320422</v>
      </c>
      <c r="CO10" s="60">
        <f t="shared" si="14"/>
        <v>5489.4851138280746</v>
      </c>
      <c r="CP10" s="60">
        <f t="shared" si="14"/>
        <v>5825.977688932443</v>
      </c>
    </row>
    <row r="11" spans="1:95" ht="15" customHeight="1">
      <c r="A11" s="53" t="s">
        <v>39</v>
      </c>
      <c r="E11" s="53" t="s">
        <v>39</v>
      </c>
      <c r="L11" s="53" t="s">
        <v>1202</v>
      </c>
      <c r="M11" s="54">
        <f t="shared" si="8"/>
        <v>951.08603579683484</v>
      </c>
      <c r="N11" s="54">
        <f t="shared" si="8"/>
        <v>789.79547682060058</v>
      </c>
      <c r="O11" s="54">
        <f t="shared" si="8"/>
        <v>670.83469091970289</v>
      </c>
      <c r="P11" s="54">
        <f t="shared" si="8"/>
        <v>618.76109358000565</v>
      </c>
      <c r="Q11" s="54">
        <f t="shared" si="8"/>
        <v>533.94754129228909</v>
      </c>
      <c r="R11" s="54">
        <f t="shared" si="8"/>
        <v>1241.1516969099996</v>
      </c>
      <c r="S11" s="54">
        <f t="shared" si="8"/>
        <v>1263.643683698999</v>
      </c>
      <c r="T11" s="54">
        <f t="shared" si="8"/>
        <v>1285.1494541093145</v>
      </c>
      <c r="U11" s="54">
        <f t="shared" si="8"/>
        <v>1307.0640079691118</v>
      </c>
      <c r="V11" s="54">
        <f t="shared" si="8"/>
        <v>1329.3959616031884</v>
      </c>
      <c r="W11" s="54">
        <f t="shared" si="8"/>
        <v>0</v>
      </c>
      <c r="X11" s="54">
        <f t="shared" si="8"/>
        <v>19.526680525599996</v>
      </c>
      <c r="Y11" s="54">
        <f t="shared" si="8"/>
        <v>45.947926869255944</v>
      </c>
      <c r="Z11" s="54">
        <f t="shared" si="8"/>
        <v>73.795605671870831</v>
      </c>
      <c r="AA11" s="54">
        <f t="shared" si="8"/>
        <v>103.13323534230199</v>
      </c>
      <c r="AB11" s="54">
        <f t="shared" si="8"/>
        <v>0</v>
      </c>
      <c r="AC11" s="54">
        <f t="shared" si="9"/>
        <v>0</v>
      </c>
      <c r="AD11" s="54">
        <f t="shared" si="9"/>
        <v>0</v>
      </c>
      <c r="AE11" s="54">
        <f t="shared" si="9"/>
        <v>0</v>
      </c>
      <c r="AF11" s="54">
        <f t="shared" si="9"/>
        <v>0</v>
      </c>
      <c r="AG11" s="54">
        <f t="shared" si="9"/>
        <v>0</v>
      </c>
      <c r="AH11" s="54">
        <f t="shared" si="9"/>
        <v>6.9529304133999918</v>
      </c>
      <c r="AI11" s="54">
        <f t="shared" si="9"/>
        <v>19.382267827822641</v>
      </c>
      <c r="AJ11" s="54">
        <f t="shared" si="9"/>
        <v>31.744981968991372</v>
      </c>
      <c r="AK11" s="54">
        <f t="shared" si="9"/>
        <v>44.030203134261505</v>
      </c>
      <c r="AL11" s="54">
        <f t="shared" si="9"/>
        <v>0</v>
      </c>
      <c r="AM11" s="54">
        <f t="shared" si="9"/>
        <v>0</v>
      </c>
      <c r="AN11" s="54">
        <f t="shared" si="9"/>
        <v>0</v>
      </c>
      <c r="AO11" s="54">
        <f t="shared" si="9"/>
        <v>0</v>
      </c>
      <c r="AP11" s="54">
        <f t="shared" si="9"/>
        <v>0</v>
      </c>
      <c r="AQ11" s="54">
        <f t="shared" si="9"/>
        <v>0</v>
      </c>
      <c r="AR11" s="54">
        <f t="shared" si="9"/>
        <v>0</v>
      </c>
      <c r="AS11" s="54">
        <f t="shared" si="10"/>
        <v>0</v>
      </c>
      <c r="AT11" s="54">
        <f t="shared" si="10"/>
        <v>0</v>
      </c>
      <c r="AU11" s="54">
        <f t="shared" si="10"/>
        <v>0</v>
      </c>
      <c r="AV11" s="54">
        <f t="shared" si="10"/>
        <v>3.2132082413639425</v>
      </c>
      <c r="AW11" s="54">
        <f t="shared" si="10"/>
        <v>16.687952479341771</v>
      </c>
      <c r="AX11" s="54">
        <f t="shared" si="10"/>
        <v>13.474744237977822</v>
      </c>
      <c r="AY11" s="54">
        <f t="shared" si="10"/>
        <v>10.365187875367559</v>
      </c>
      <c r="AZ11" s="54">
        <f t="shared" si="10"/>
        <v>13.474744237977822</v>
      </c>
      <c r="BA11" s="54">
        <f t="shared" si="10"/>
        <v>0</v>
      </c>
      <c r="BB11" s="54" t="e">
        <f t="shared" si="10"/>
        <v>#REF!</v>
      </c>
      <c r="BC11" s="54" t="e">
        <f t="shared" si="10"/>
        <v>#REF!</v>
      </c>
      <c r="BD11" s="54">
        <f t="shared" si="10"/>
        <v>0</v>
      </c>
      <c r="BE11" s="54">
        <f t="shared" si="10"/>
        <v>0</v>
      </c>
      <c r="BF11" s="54">
        <f t="shared" si="10"/>
        <v>387.81964125518249</v>
      </c>
      <c r="BG11" s="54">
        <f t="shared" si="10"/>
        <v>485.37620094386978</v>
      </c>
      <c r="BH11" s="54">
        <f t="shared" si="10"/>
        <v>413.45744159117822</v>
      </c>
      <c r="BI11" s="54">
        <f t="shared" si="11"/>
        <v>314.99280308492092</v>
      </c>
      <c r="BJ11" s="54">
        <f t="shared" si="11"/>
        <v>302.23190061452891</v>
      </c>
      <c r="BK11" s="63">
        <f t="shared" si="11"/>
        <v>2583.2705822033804</v>
      </c>
      <c r="BL11" s="63" t="e">
        <f t="shared" si="11"/>
        <v>#REF!</v>
      </c>
      <c r="BM11" s="63" t="e">
        <f t="shared" si="11"/>
        <v>#REF!</v>
      </c>
      <c r="BN11" s="63">
        <f t="shared" si="11"/>
        <v>2356.7236801502686</v>
      </c>
      <c r="BO11" s="63">
        <f t="shared" si="11"/>
        <v>2326.2135862245468</v>
      </c>
      <c r="BP11" s="64">
        <f t="shared" si="11"/>
        <v>2583.2705822033804</v>
      </c>
      <c r="BQ11" s="64" t="e">
        <f t="shared" si="11"/>
        <v>#REF!</v>
      </c>
      <c r="BR11" s="64" t="e">
        <f t="shared" si="11"/>
        <v>#REF!</v>
      </c>
      <c r="BS11" s="64">
        <f t="shared" si="11"/>
        <v>2238.9508266221223</v>
      </c>
      <c r="BT11" s="64">
        <f t="shared" si="11"/>
        <v>2173.8877204939608</v>
      </c>
      <c r="BU11" s="109" t="e">
        <f t="shared" si="3"/>
        <v>#REF!</v>
      </c>
      <c r="BV11" s="109" t="e">
        <f t="shared" si="3"/>
        <v>#REF!</v>
      </c>
      <c r="BW11" s="109" t="e">
        <f t="shared" si="3"/>
        <v>#REF!</v>
      </c>
      <c r="BX11" s="109">
        <f t="shared" si="3"/>
        <v>-1.2945978428738125E-2</v>
      </c>
      <c r="BY11" s="109">
        <f t="shared" si="4"/>
        <v>-9.9508351060762168E-2</v>
      </c>
      <c r="BZ11" s="109">
        <f t="shared" si="5"/>
        <v>-2.5863261951892924E-2</v>
      </c>
      <c r="CA11" s="110" t="e">
        <f t="shared" si="12"/>
        <v>#REF!</v>
      </c>
      <c r="CB11" s="110" t="e">
        <f t="shared" si="12"/>
        <v>#REF!</v>
      </c>
      <c r="CC11" s="110" t="e">
        <f t="shared" si="12"/>
        <v>#REF!</v>
      </c>
      <c r="CD11" s="110">
        <f t="shared" si="12"/>
        <v>-2.9059640504173756E-2</v>
      </c>
      <c r="CE11" s="110">
        <f t="shared" si="13"/>
        <v>-0.15847463464715328</v>
      </c>
      <c r="CF11" s="110">
        <f t="shared" ref="CF11:CF18" si="15">((BT11/BP11)^(1/4))-1</f>
        <v>-4.2217709196533004E-2</v>
      </c>
      <c r="CG11" s="60">
        <f t="shared" si="14"/>
        <v>1342.118885293381</v>
      </c>
      <c r="CH11" s="60" t="e">
        <f t="shared" si="14"/>
        <v>#REF!</v>
      </c>
      <c r="CI11" s="60" t="e">
        <f t="shared" si="14"/>
        <v>#REF!</v>
      </c>
      <c r="CJ11" s="60">
        <f t="shared" si="14"/>
        <v>944.11908454029469</v>
      </c>
      <c r="CK11" s="60">
        <f t="shared" si="14"/>
        <v>849.65418614479665</v>
      </c>
      <c r="CL11" s="60">
        <f t="shared" si="14"/>
        <v>1241.1516969099996</v>
      </c>
      <c r="CM11" s="60">
        <f t="shared" si="14"/>
        <v>1290.1232946379992</v>
      </c>
      <c r="CN11" s="60">
        <f t="shared" si="14"/>
        <v>1350.4796488063921</v>
      </c>
      <c r="CO11" s="60">
        <f t="shared" si="14"/>
        <v>1412.6045956099745</v>
      </c>
      <c r="CP11" s="60">
        <f t="shared" si="14"/>
        <v>1476.5594000797523</v>
      </c>
    </row>
    <row r="12" spans="1:95" ht="15" customHeight="1">
      <c r="A12" s="53" t="s">
        <v>730</v>
      </c>
      <c r="E12" s="53" t="s">
        <v>730</v>
      </c>
      <c r="L12" s="53" t="s">
        <v>1350</v>
      </c>
      <c r="M12" s="54">
        <f t="shared" si="8"/>
        <v>4915.1665389946857</v>
      </c>
      <c r="N12" s="54">
        <f t="shared" si="8"/>
        <v>4085.3271921979094</v>
      </c>
      <c r="O12" s="54">
        <f t="shared" si="8"/>
        <v>3470.8352461103809</v>
      </c>
      <c r="P12" s="54">
        <f t="shared" si="8"/>
        <v>3133.048746836163</v>
      </c>
      <c r="Q12" s="54">
        <f t="shared" si="8"/>
        <v>2813.6357771757775</v>
      </c>
      <c r="R12" s="54">
        <f t="shared" si="8"/>
        <v>8325.9003379999995</v>
      </c>
      <c r="S12" s="54">
        <f t="shared" si="8"/>
        <v>8476.7124896599998</v>
      </c>
      <c r="T12" s="54">
        <f t="shared" si="8"/>
        <v>8620.332122460617</v>
      </c>
      <c r="U12" s="54">
        <f t="shared" si="8"/>
        <v>8766.6655982994489</v>
      </c>
      <c r="V12" s="54">
        <f t="shared" si="8"/>
        <v>8915.7697179358056</v>
      </c>
      <c r="W12" s="54">
        <f t="shared" si="8"/>
        <v>0</v>
      </c>
      <c r="X12" s="54">
        <f t="shared" si="8"/>
        <v>160.27114426163823</v>
      </c>
      <c r="Y12" s="54">
        <f t="shared" si="8"/>
        <v>338.65478535827782</v>
      </c>
      <c r="Z12" s="54">
        <f t="shared" si="8"/>
        <v>526.62685729347959</v>
      </c>
      <c r="AA12" s="54">
        <f t="shared" si="8"/>
        <v>724.61280641296162</v>
      </c>
      <c r="AB12" s="54">
        <f t="shared" si="8"/>
        <v>0</v>
      </c>
      <c r="AC12" s="54">
        <f t="shared" si="9"/>
        <v>169.55035079036173</v>
      </c>
      <c r="AD12" s="54">
        <f t="shared" si="9"/>
        <v>354.98646130042425</v>
      </c>
      <c r="AE12" s="54">
        <f t="shared" si="9"/>
        <v>557.6745730590053</v>
      </c>
      <c r="AF12" s="54">
        <f t="shared" si="9"/>
        <v>778.87324209238454</v>
      </c>
      <c r="AG12" s="54">
        <f t="shared" si="9"/>
        <v>0</v>
      </c>
      <c r="AH12" s="54">
        <f t="shared" si="9"/>
        <v>0</v>
      </c>
      <c r="AI12" s="54">
        <f t="shared" si="9"/>
        <v>0</v>
      </c>
      <c r="AJ12" s="54">
        <f t="shared" si="9"/>
        <v>0</v>
      </c>
      <c r="AK12" s="54">
        <f t="shared" si="9"/>
        <v>0</v>
      </c>
      <c r="AL12" s="54">
        <f t="shared" si="9"/>
        <v>0</v>
      </c>
      <c r="AM12" s="54">
        <f t="shared" si="9"/>
        <v>0</v>
      </c>
      <c r="AN12" s="54">
        <f t="shared" si="9"/>
        <v>368.13633193767578</v>
      </c>
      <c r="AO12" s="54">
        <f t="shared" si="9"/>
        <v>485.67399917754898</v>
      </c>
      <c r="AP12" s="54">
        <f t="shared" si="9"/>
        <v>584.64740027866469</v>
      </c>
      <c r="AQ12" s="54">
        <f t="shared" si="9"/>
        <v>0</v>
      </c>
      <c r="AR12" s="54">
        <f t="shared" si="9"/>
        <v>0</v>
      </c>
      <c r="AS12" s="54">
        <f t="shared" si="10"/>
        <v>89.785092999999975</v>
      </c>
      <c r="AT12" s="54">
        <f t="shared" si="10"/>
        <v>0</v>
      </c>
      <c r="AU12" s="54">
        <f t="shared" si="10"/>
        <v>0</v>
      </c>
      <c r="AV12" s="54">
        <f t="shared" si="10"/>
        <v>7.3784249234659578</v>
      </c>
      <c r="AW12" s="54">
        <f t="shared" si="10"/>
        <v>38.320206860581266</v>
      </c>
      <c r="AX12" s="54">
        <f t="shared" si="10"/>
        <v>30.941781937115312</v>
      </c>
      <c r="AY12" s="54">
        <f t="shared" si="10"/>
        <v>23.801370720857932</v>
      </c>
      <c r="AZ12" s="54">
        <f t="shared" si="10"/>
        <v>30.941781937115312</v>
      </c>
      <c r="BA12" s="54">
        <f t="shared" si="10"/>
        <v>0</v>
      </c>
      <c r="BB12" s="54" t="e">
        <f t="shared" si="10"/>
        <v>#REF!</v>
      </c>
      <c r="BC12" s="54" t="e">
        <f t="shared" si="10"/>
        <v>#REF!</v>
      </c>
      <c r="BD12" s="54">
        <f t="shared" si="10"/>
        <v>0</v>
      </c>
      <c r="BE12" s="54">
        <f t="shared" si="10"/>
        <v>0</v>
      </c>
      <c r="BF12" s="54">
        <f t="shared" si="10"/>
        <v>104.48839471553684</v>
      </c>
      <c r="BG12" s="54">
        <f t="shared" si="10"/>
        <v>126.6773419540668</v>
      </c>
      <c r="BH12" s="54">
        <f t="shared" si="10"/>
        <v>109.01319491814627</v>
      </c>
      <c r="BI12" s="54">
        <f t="shared" si="11"/>
        <v>78.748200771230188</v>
      </c>
      <c r="BJ12" s="54">
        <f t="shared" si="11"/>
        <v>75.557975153632242</v>
      </c>
      <c r="BK12" s="63">
        <f t="shared" si="11"/>
        <v>13352.93369663369</v>
      </c>
      <c r="BL12" s="63" t="e">
        <f t="shared" si="11"/>
        <v>#REF!</v>
      </c>
      <c r="BM12" s="63" t="e">
        <f t="shared" si="11"/>
        <v>#REF!</v>
      </c>
      <c r="BN12" s="63">
        <f t="shared" si="11"/>
        <v>13572.239346157738</v>
      </c>
      <c r="BO12" s="63">
        <f t="shared" si="11"/>
        <v>13924.038700986344</v>
      </c>
      <c r="BP12" s="64">
        <f t="shared" si="11"/>
        <v>13352.93369663369</v>
      </c>
      <c r="BQ12" s="64" t="e">
        <f t="shared" si="11"/>
        <v>#REF!</v>
      </c>
      <c r="BR12" s="64" t="e">
        <f t="shared" si="11"/>
        <v>#REF!</v>
      </c>
      <c r="BS12" s="64">
        <f t="shared" si="11"/>
        <v>12893.99209552458</v>
      </c>
      <c r="BT12" s="64">
        <f t="shared" si="11"/>
        <v>13012.260323388462</v>
      </c>
      <c r="BU12" s="109" t="e">
        <f t="shared" si="3"/>
        <v>#REF!</v>
      </c>
      <c r="BV12" s="109" t="e">
        <f t="shared" si="3"/>
        <v>#REF!</v>
      </c>
      <c r="BW12" s="109" t="e">
        <f t="shared" si="3"/>
        <v>#REF!</v>
      </c>
      <c r="BX12" s="109">
        <f t="shared" si="3"/>
        <v>2.5920509199404806E-2</v>
      </c>
      <c r="BY12" s="109">
        <f t="shared" si="4"/>
        <v>4.2770002257753292E-2</v>
      </c>
      <c r="BZ12" s="109">
        <f t="shared" si="5"/>
        <v>1.0525162946265043E-2</v>
      </c>
      <c r="CA12" s="110" t="e">
        <f t="shared" si="12"/>
        <v>#REF!</v>
      </c>
      <c r="CB12" s="110" t="e">
        <f t="shared" si="12"/>
        <v>#REF!</v>
      </c>
      <c r="CC12" s="110" t="e">
        <f t="shared" si="12"/>
        <v>#REF!</v>
      </c>
      <c r="CD12" s="110">
        <f t="shared" si="12"/>
        <v>9.1723515097339448E-3</v>
      </c>
      <c r="CE12" s="110">
        <f t="shared" si="13"/>
        <v>-2.5512998190885483E-2</v>
      </c>
      <c r="CF12" s="110">
        <f t="shared" si="15"/>
        <v>-6.4401970707496092E-3</v>
      </c>
      <c r="CG12" s="60">
        <f t="shared" si="14"/>
        <v>5027.033358633691</v>
      </c>
      <c r="CH12" s="60" t="e">
        <f t="shared" si="14"/>
        <v>#REF!</v>
      </c>
      <c r="CI12" s="60" t="e">
        <f t="shared" si="14"/>
        <v>#REF!</v>
      </c>
      <c r="CJ12" s="60">
        <f t="shared" si="14"/>
        <v>3721.2723175057995</v>
      </c>
      <c r="CK12" s="60">
        <f t="shared" si="14"/>
        <v>3504.7829345451901</v>
      </c>
      <c r="CL12" s="60">
        <f t="shared" si="14"/>
        <v>8325.9003379999995</v>
      </c>
      <c r="CM12" s="60">
        <f t="shared" si="14"/>
        <v>8806.5339847119994</v>
      </c>
      <c r="CN12" s="60">
        <f t="shared" si="14"/>
        <v>9313.9733691193214</v>
      </c>
      <c r="CO12" s="60">
        <f t="shared" si="14"/>
        <v>9850.9670286519358</v>
      </c>
      <c r="CP12" s="60">
        <f t="shared" si="14"/>
        <v>10419.255766441154</v>
      </c>
    </row>
    <row r="13" spans="1:95" ht="15" customHeight="1">
      <c r="A13" s="53" t="s">
        <v>626</v>
      </c>
      <c r="E13" s="53" t="s">
        <v>626</v>
      </c>
      <c r="J13" s="112" t="s">
        <v>1351</v>
      </c>
      <c r="K13" s="113" t="s">
        <v>1352</v>
      </c>
      <c r="L13" s="112" t="s">
        <v>1353</v>
      </c>
      <c r="M13" s="54">
        <f t="shared" ref="M13:BT13" si="16">SUMIF($E$35:$E$417,$J13,M$35:M$417)+SUMIF($E$35:$E$417,$K13,M$35:M$417)</f>
        <v>3833.3996017744639</v>
      </c>
      <c r="N13" s="54">
        <f t="shared" si="16"/>
        <v>3398.5484321778731</v>
      </c>
      <c r="O13" s="54">
        <f t="shared" si="16"/>
        <v>3078.3264580411205</v>
      </c>
      <c r="P13" s="54">
        <f t="shared" si="16"/>
        <v>2905.625684506163</v>
      </c>
      <c r="Q13" s="54">
        <f t="shared" si="16"/>
        <v>2732.7240517270411</v>
      </c>
      <c r="R13" s="54">
        <f t="shared" si="16"/>
        <v>2728.44219531</v>
      </c>
      <c r="S13" s="54">
        <f t="shared" si="16"/>
        <v>2819.3078925290001</v>
      </c>
      <c r="T13" s="54">
        <f t="shared" si="16"/>
        <v>2903.4722842962337</v>
      </c>
      <c r="U13" s="54">
        <f t="shared" si="16"/>
        <v>2990.5167743429838</v>
      </c>
      <c r="V13" s="54">
        <f t="shared" si="16"/>
        <v>3080.5512513478693</v>
      </c>
      <c r="W13" s="54">
        <f t="shared" si="16"/>
        <v>0</v>
      </c>
      <c r="X13" s="54">
        <f t="shared" si="16"/>
        <v>32.211018747900042</v>
      </c>
      <c r="Y13" s="54">
        <f t="shared" si="16"/>
        <v>91.951256289327091</v>
      </c>
      <c r="Z13" s="54">
        <f t="shared" si="16"/>
        <v>156.46057862892744</v>
      </c>
      <c r="AA13" s="54">
        <f t="shared" si="16"/>
        <v>226.05628634762951</v>
      </c>
      <c r="AB13" s="54">
        <f t="shared" si="16"/>
        <v>0</v>
      </c>
      <c r="AC13" s="54">
        <f t="shared" si="16"/>
        <v>45.532243152100001</v>
      </c>
      <c r="AD13" s="54">
        <f t="shared" si="16"/>
        <v>107.5420715952186</v>
      </c>
      <c r="AE13" s="54">
        <f t="shared" si="16"/>
        <v>176.94806043718779</v>
      </c>
      <c r="AF13" s="54">
        <f t="shared" si="16"/>
        <v>254.45288970131568</v>
      </c>
      <c r="AG13" s="54">
        <f t="shared" si="16"/>
        <v>0</v>
      </c>
      <c r="AH13" s="54">
        <f t="shared" si="16"/>
        <v>0</v>
      </c>
      <c r="AI13" s="54">
        <f t="shared" si="16"/>
        <v>0</v>
      </c>
      <c r="AJ13" s="54">
        <f t="shared" si="16"/>
        <v>0</v>
      </c>
      <c r="AK13" s="54">
        <f t="shared" si="16"/>
        <v>0</v>
      </c>
      <c r="AL13" s="54">
        <f t="shared" si="16"/>
        <v>0</v>
      </c>
      <c r="AM13" s="54">
        <f t="shared" si="16"/>
        <v>0</v>
      </c>
      <c r="AN13" s="54">
        <f t="shared" si="16"/>
        <v>181.46806118382352</v>
      </c>
      <c r="AO13" s="54">
        <f t="shared" si="16"/>
        <v>244.23456013223705</v>
      </c>
      <c r="AP13" s="54">
        <f t="shared" si="16"/>
        <v>299.07774621733586</v>
      </c>
      <c r="AQ13" s="54">
        <f t="shared" si="16"/>
        <v>0</v>
      </c>
      <c r="AR13" s="54">
        <f t="shared" si="16"/>
        <v>0</v>
      </c>
      <c r="AS13" s="54">
        <f t="shared" si="16"/>
        <v>37.336446000000002</v>
      </c>
      <c r="AT13" s="54">
        <f t="shared" si="16"/>
        <v>0</v>
      </c>
      <c r="AU13" s="54">
        <f t="shared" si="16"/>
        <v>0</v>
      </c>
      <c r="AV13" s="54">
        <f t="shared" si="16"/>
        <v>0</v>
      </c>
      <c r="AW13" s="54">
        <f t="shared" si="16"/>
        <v>0</v>
      </c>
      <c r="AX13" s="54">
        <f t="shared" si="16"/>
        <v>0</v>
      </c>
      <c r="AY13" s="54">
        <f t="shared" si="16"/>
        <v>0</v>
      </c>
      <c r="AZ13" s="54">
        <f t="shared" si="16"/>
        <v>0</v>
      </c>
      <c r="BA13" s="54">
        <f t="shared" si="16"/>
        <v>0</v>
      </c>
      <c r="BB13" s="54" t="e">
        <f t="shared" si="16"/>
        <v>#REF!</v>
      </c>
      <c r="BC13" s="54" t="e">
        <f t="shared" si="16"/>
        <v>#REF!</v>
      </c>
      <c r="BD13" s="54">
        <f t="shared" si="16"/>
        <v>0</v>
      </c>
      <c r="BE13" s="54">
        <f t="shared" si="16"/>
        <v>0</v>
      </c>
      <c r="BF13" s="54">
        <f t="shared" si="16"/>
        <v>254.07137132342751</v>
      </c>
      <c r="BG13" s="54">
        <f t="shared" si="16"/>
        <v>312.20043806659248</v>
      </c>
      <c r="BH13" s="54">
        <f t="shared" si="16"/>
        <v>265.800973732074</v>
      </c>
      <c r="BI13" s="54">
        <f t="shared" si="16"/>
        <v>199.37884348248511</v>
      </c>
      <c r="BJ13" s="54">
        <f t="shared" si="16"/>
        <v>191.30166219001745</v>
      </c>
      <c r="BK13" s="63">
        <f t="shared" si="16"/>
        <v>6815.913168407892</v>
      </c>
      <c r="BL13" s="63" t="e">
        <f t="shared" si="16"/>
        <v>#REF!</v>
      </c>
      <c r="BM13" s="63" t="e">
        <f t="shared" si="16"/>
        <v>#REF!</v>
      </c>
      <c r="BN13" s="63">
        <f t="shared" si="16"/>
        <v>6673.1645015299828</v>
      </c>
      <c r="BO13" s="63">
        <f t="shared" si="16"/>
        <v>6784.1638875312074</v>
      </c>
      <c r="BP13" s="64">
        <f t="shared" si="16"/>
        <v>6815.913168407892</v>
      </c>
      <c r="BQ13" s="64" t="e">
        <f t="shared" si="16"/>
        <v>#REF!</v>
      </c>
      <c r="BR13" s="64" t="e">
        <f t="shared" si="16"/>
        <v>#REF!</v>
      </c>
      <c r="BS13" s="64">
        <f t="shared" si="16"/>
        <v>6339.6855994306934</v>
      </c>
      <c r="BT13" s="64">
        <f t="shared" si="16"/>
        <v>6339.9210873231668</v>
      </c>
      <c r="BU13" s="109" t="e">
        <f t="shared" si="3"/>
        <v>#REF!</v>
      </c>
      <c r="BV13" s="109" t="e">
        <f t="shared" si="3"/>
        <v>#REF!</v>
      </c>
      <c r="BW13" s="109" t="e">
        <f t="shared" si="3"/>
        <v>#REF!</v>
      </c>
      <c r="BX13" s="109">
        <f t="shared" si="3"/>
        <v>1.6633695449254304E-2</v>
      </c>
      <c r="BY13" s="109">
        <f t="shared" si="4"/>
        <v>-4.6581111132466546E-3</v>
      </c>
      <c r="BZ13" s="109">
        <f t="shared" si="5"/>
        <v>-1.1665675108526452E-3</v>
      </c>
      <c r="CA13" s="110" t="e">
        <f t="shared" si="12"/>
        <v>#REF!</v>
      </c>
      <c r="CB13" s="110" t="e">
        <f t="shared" si="12"/>
        <v>#REF!</v>
      </c>
      <c r="CC13" s="110" t="e">
        <f t="shared" si="12"/>
        <v>#REF!</v>
      </c>
      <c r="CD13" s="110">
        <f t="shared" si="12"/>
        <v>3.714504272811503E-5</v>
      </c>
      <c r="CE13" s="110">
        <f t="shared" si="13"/>
        <v>-6.9835408598069137E-2</v>
      </c>
      <c r="CF13" s="110">
        <f t="shared" si="15"/>
        <v>-1.7935639079345367E-2</v>
      </c>
      <c r="CG13" s="60">
        <f t="shared" ref="CG13:CP13" si="17">SUMIF($E$35:$E$417,$J13,CG$35:CG$417)+SUMIF($E$35:$E$417,$K13,CG$35:CG$417)</f>
        <v>4087.4709730978911</v>
      </c>
      <c r="CH13" s="60" t="e">
        <f t="shared" si="17"/>
        <v>#REF!</v>
      </c>
      <c r="CI13" s="60" t="e">
        <f t="shared" si="17"/>
        <v>#REF!</v>
      </c>
      <c r="CJ13" s="60">
        <f t="shared" si="17"/>
        <v>3349.2390881208858</v>
      </c>
      <c r="CK13" s="60">
        <f t="shared" si="17"/>
        <v>3223.1034601343945</v>
      </c>
      <c r="CL13" s="60">
        <f t="shared" si="17"/>
        <v>2728.44219531</v>
      </c>
      <c r="CM13" s="60">
        <f t="shared" si="17"/>
        <v>2897.0511544290002</v>
      </c>
      <c r="CN13" s="60">
        <f t="shared" si="17"/>
        <v>3102.9656121807793</v>
      </c>
      <c r="CO13" s="60">
        <f t="shared" si="17"/>
        <v>3323.9254134090988</v>
      </c>
      <c r="CP13" s="60">
        <f t="shared" si="17"/>
        <v>3561.0604273968142</v>
      </c>
    </row>
    <row r="14" spans="1:95" ht="15" customHeight="1">
      <c r="A14" s="113" t="s">
        <v>1352</v>
      </c>
      <c r="J14" s="112"/>
      <c r="K14" s="113" t="s">
        <v>1352</v>
      </c>
      <c r="L14" s="114" t="s">
        <v>1354</v>
      </c>
      <c r="M14" s="54">
        <f t="shared" ref="M14:AB15" si="18">SUMIF($E$35:$E$417,$K14,M$35:M$417)</f>
        <v>1874.0044539404371</v>
      </c>
      <c r="N14" s="54">
        <f t="shared" si="18"/>
        <v>1694.052367107975</v>
      </c>
      <c r="O14" s="54">
        <f t="shared" si="18"/>
        <v>1561.6011006233509</v>
      </c>
      <c r="P14" s="54">
        <f t="shared" si="18"/>
        <v>1489.9268412384611</v>
      </c>
      <c r="Q14" s="54">
        <f t="shared" si="18"/>
        <v>1419.5805902164579</v>
      </c>
      <c r="R14" s="54">
        <f t="shared" si="18"/>
        <v>836.69175850999989</v>
      </c>
      <c r="S14" s="54">
        <f t="shared" si="18"/>
        <v>870.56705529400006</v>
      </c>
      <c r="T14" s="54">
        <f t="shared" si="18"/>
        <v>899.87240103662089</v>
      </c>
      <c r="U14" s="54">
        <f t="shared" si="18"/>
        <v>930.26928008301752</v>
      </c>
      <c r="V14" s="54">
        <f t="shared" si="18"/>
        <v>961.80159264572285</v>
      </c>
      <c r="W14" s="54">
        <f t="shared" si="18"/>
        <v>0</v>
      </c>
      <c r="X14" s="54">
        <f t="shared" si="18"/>
        <v>11.571701278000024</v>
      </c>
      <c r="Y14" s="54">
        <f t="shared" si="18"/>
        <v>30.210546196363723</v>
      </c>
      <c r="Z14" s="54">
        <f t="shared" si="18"/>
        <v>50.474277397532774</v>
      </c>
      <c r="AA14" s="54">
        <f t="shared" si="18"/>
        <v>72.478755677729254</v>
      </c>
      <c r="AB14" s="54">
        <f t="shared" si="18"/>
        <v>0</v>
      </c>
      <c r="AC14" s="54">
        <f t="shared" ref="AC14:AR15" si="19">SUMIF($E$35:$E$417,$K14,AC$35:AC$417)</f>
        <v>14.731487</v>
      </c>
      <c r="AD14" s="54">
        <f t="shared" si="19"/>
        <v>34.104844435835403</v>
      </c>
      <c r="AE14" s="54">
        <f t="shared" si="19"/>
        <v>55.931168542978043</v>
      </c>
      <c r="AF14" s="54">
        <f t="shared" si="19"/>
        <v>80.456314970440474</v>
      </c>
      <c r="AG14" s="54">
        <f t="shared" si="19"/>
        <v>0</v>
      </c>
      <c r="AH14" s="54">
        <f t="shared" si="19"/>
        <v>0</v>
      </c>
      <c r="AI14" s="54">
        <f t="shared" si="19"/>
        <v>0</v>
      </c>
      <c r="AJ14" s="54">
        <f t="shared" si="19"/>
        <v>0</v>
      </c>
      <c r="AK14" s="54">
        <f t="shared" si="19"/>
        <v>0</v>
      </c>
      <c r="AL14" s="54">
        <f t="shared" si="19"/>
        <v>0</v>
      </c>
      <c r="AM14" s="54">
        <f t="shared" si="19"/>
        <v>0</v>
      </c>
      <c r="AN14" s="54">
        <f t="shared" si="19"/>
        <v>89.967915876766497</v>
      </c>
      <c r="AO14" s="54">
        <f t="shared" si="19"/>
        <v>124.17886017068432</v>
      </c>
      <c r="AP14" s="54">
        <f t="shared" si="19"/>
        <v>155.77248786502093</v>
      </c>
      <c r="AQ14" s="54">
        <f t="shared" si="19"/>
        <v>0</v>
      </c>
      <c r="AR14" s="54">
        <f t="shared" si="19"/>
        <v>0</v>
      </c>
      <c r="AS14" s="54">
        <f t="shared" ref="AS14:BH15" si="20">SUMIF($E$35:$E$417,$K14,AS$35:AS$417)</f>
        <v>15.743973</v>
      </c>
      <c r="AT14" s="54">
        <f t="shared" si="20"/>
        <v>0</v>
      </c>
      <c r="AU14" s="54">
        <f t="shared" si="20"/>
        <v>0</v>
      </c>
      <c r="AV14" s="54">
        <f t="shared" si="20"/>
        <v>0</v>
      </c>
      <c r="AW14" s="54">
        <f t="shared" si="20"/>
        <v>0</v>
      </c>
      <c r="AX14" s="54">
        <f t="shared" si="20"/>
        <v>0</v>
      </c>
      <c r="AY14" s="54">
        <f t="shared" si="20"/>
        <v>0</v>
      </c>
      <c r="AZ14" s="54">
        <f t="shared" si="20"/>
        <v>0</v>
      </c>
      <c r="BA14" s="54">
        <f t="shared" si="20"/>
        <v>0</v>
      </c>
      <c r="BB14" s="54" t="e">
        <f t="shared" si="20"/>
        <v>#REF!</v>
      </c>
      <c r="BC14" s="54" t="e">
        <f t="shared" si="20"/>
        <v>#REF!</v>
      </c>
      <c r="BD14" s="54">
        <f t="shared" si="20"/>
        <v>0</v>
      </c>
      <c r="BE14" s="54">
        <f t="shared" si="20"/>
        <v>0</v>
      </c>
      <c r="BF14" s="54">
        <f t="shared" si="20"/>
        <v>135.92876617179263</v>
      </c>
      <c r="BG14" s="54">
        <f t="shared" si="20"/>
        <v>166.18103153838268</v>
      </c>
      <c r="BH14" s="54">
        <f t="shared" si="20"/>
        <v>144.61561997981471</v>
      </c>
      <c r="BI14" s="54">
        <f t="shared" ref="BI14:BT15" si="21">SUMIF($E$35:$E$417,$K14,BI$35:BI$417)</f>
        <v>108.65303816109433</v>
      </c>
      <c r="BJ14" s="54">
        <f t="shared" si="21"/>
        <v>104.25131593281958</v>
      </c>
      <c r="BK14" s="63">
        <f t="shared" si="21"/>
        <v>2846.6249786222297</v>
      </c>
      <c r="BL14" s="63" t="e">
        <f t="shared" si="21"/>
        <v>#REF!</v>
      </c>
      <c r="BM14" s="63" t="e">
        <f t="shared" si="21"/>
        <v>#REF!</v>
      </c>
      <c r="BN14" s="63">
        <f t="shared" si="21"/>
        <v>2759.4334655937673</v>
      </c>
      <c r="BO14" s="63">
        <f t="shared" si="21"/>
        <v>2794.3410573081906</v>
      </c>
      <c r="BP14" s="64">
        <f t="shared" si="21"/>
        <v>2846.6249786222297</v>
      </c>
      <c r="BQ14" s="64" t="e">
        <f t="shared" si="21"/>
        <v>#REF!</v>
      </c>
      <c r="BR14" s="64" t="e">
        <f t="shared" si="21"/>
        <v>#REF!</v>
      </c>
      <c r="BS14" s="64">
        <f t="shared" si="21"/>
        <v>2621.5359445134363</v>
      </c>
      <c r="BT14" s="64">
        <f t="shared" si="21"/>
        <v>2611.3611180534172</v>
      </c>
      <c r="BU14" s="109" t="e">
        <f t="shared" si="3"/>
        <v>#REF!</v>
      </c>
      <c r="BV14" s="109" t="e">
        <f t="shared" si="3"/>
        <v>#REF!</v>
      </c>
      <c r="BW14" s="109" t="e">
        <f t="shared" si="3"/>
        <v>#REF!</v>
      </c>
      <c r="BX14" s="109">
        <f t="shared" si="3"/>
        <v>1.2650274829841601E-2</v>
      </c>
      <c r="BY14" s="109">
        <f t="shared" si="4"/>
        <v>-1.8366986064790591E-2</v>
      </c>
      <c r="BZ14" s="109">
        <f t="shared" si="5"/>
        <v>-4.6237159043458487E-3</v>
      </c>
      <c r="CA14" s="110" t="e">
        <f t="shared" si="12"/>
        <v>#REF!</v>
      </c>
      <c r="CB14" s="110" t="e">
        <f t="shared" si="12"/>
        <v>#REF!</v>
      </c>
      <c r="CC14" s="110" t="e">
        <f t="shared" si="12"/>
        <v>#REF!</v>
      </c>
      <c r="CD14" s="110">
        <f t="shared" si="12"/>
        <v>-3.8812462141950554E-3</v>
      </c>
      <c r="CE14" s="110">
        <f t="shared" si="13"/>
        <v>-8.264659459381285E-2</v>
      </c>
      <c r="CF14" s="110">
        <f t="shared" si="15"/>
        <v>-2.1334746595403242E-2</v>
      </c>
      <c r="CG14" s="60">
        <f t="shared" ref="CG14:CP15" si="22">SUMIF($E$35:$E$417,$K14,CG$35:CG$417)</f>
        <v>2009.9332201122297</v>
      </c>
      <c r="CH14" s="60" t="e">
        <f t="shared" si="22"/>
        <v>#REF!</v>
      </c>
      <c r="CI14" s="60" t="e">
        <f t="shared" si="22"/>
        <v>#REF!</v>
      </c>
      <c r="CJ14" s="60">
        <f t="shared" si="22"/>
        <v>1722.7587395702399</v>
      </c>
      <c r="CK14" s="60">
        <f t="shared" si="22"/>
        <v>1679.6043940142988</v>
      </c>
      <c r="CL14" s="60">
        <f t="shared" si="22"/>
        <v>836.69175850999989</v>
      </c>
      <c r="CM14" s="60">
        <f t="shared" si="22"/>
        <v>896.87024357200005</v>
      </c>
      <c r="CN14" s="60">
        <f t="shared" si="22"/>
        <v>964.18779166882007</v>
      </c>
      <c r="CO14" s="60">
        <f t="shared" si="22"/>
        <v>1036.6747260235284</v>
      </c>
      <c r="CP14" s="60">
        <f t="shared" si="22"/>
        <v>1114.7366632938924</v>
      </c>
    </row>
    <row r="15" spans="1:95" ht="15" customHeight="1">
      <c r="A15" s="113" t="s">
        <v>1351</v>
      </c>
      <c r="J15" s="112"/>
      <c r="K15" s="113" t="s">
        <v>1351</v>
      </c>
      <c r="L15" s="114" t="s">
        <v>1355</v>
      </c>
      <c r="M15" s="54">
        <f t="shared" si="18"/>
        <v>1959.3951478340268</v>
      </c>
      <c r="N15" s="54">
        <f t="shared" si="18"/>
        <v>1704.4960650698979</v>
      </c>
      <c r="O15" s="54">
        <f t="shared" si="18"/>
        <v>1516.7253574177698</v>
      </c>
      <c r="P15" s="54">
        <f t="shared" si="18"/>
        <v>1415.6988432677019</v>
      </c>
      <c r="Q15" s="54">
        <f t="shared" si="18"/>
        <v>1313.1434615105832</v>
      </c>
      <c r="R15" s="54">
        <f t="shared" si="18"/>
        <v>1891.7504368</v>
      </c>
      <c r="S15" s="54">
        <f t="shared" si="18"/>
        <v>1948.7408372350003</v>
      </c>
      <c r="T15" s="54">
        <f t="shared" si="18"/>
        <v>2003.5998832596126</v>
      </c>
      <c r="U15" s="54">
        <f t="shared" si="18"/>
        <v>2060.2474942599665</v>
      </c>
      <c r="V15" s="54">
        <f t="shared" si="18"/>
        <v>2118.7496587021465</v>
      </c>
      <c r="W15" s="54">
        <f t="shared" si="18"/>
        <v>0</v>
      </c>
      <c r="X15" s="54">
        <f t="shared" si="18"/>
        <v>20.639317469900021</v>
      </c>
      <c r="Y15" s="54">
        <f t="shared" si="18"/>
        <v>61.740710092963361</v>
      </c>
      <c r="Z15" s="54">
        <f t="shared" si="18"/>
        <v>105.98630123139466</v>
      </c>
      <c r="AA15" s="54">
        <f t="shared" si="18"/>
        <v>153.57753066990026</v>
      </c>
      <c r="AB15" s="54">
        <f t="shared" si="18"/>
        <v>0</v>
      </c>
      <c r="AC15" s="54">
        <f t="shared" si="19"/>
        <v>30.8007561521</v>
      </c>
      <c r="AD15" s="54">
        <f t="shared" si="19"/>
        <v>73.437227159383198</v>
      </c>
      <c r="AE15" s="54">
        <f t="shared" si="19"/>
        <v>121.01689189420973</v>
      </c>
      <c r="AF15" s="54">
        <f t="shared" si="19"/>
        <v>173.99657473087521</v>
      </c>
      <c r="AG15" s="54">
        <f t="shared" si="19"/>
        <v>0</v>
      </c>
      <c r="AH15" s="54">
        <f t="shared" si="19"/>
        <v>0</v>
      </c>
      <c r="AI15" s="54">
        <f t="shared" si="19"/>
        <v>0</v>
      </c>
      <c r="AJ15" s="54">
        <f t="shared" si="19"/>
        <v>0</v>
      </c>
      <c r="AK15" s="54">
        <f t="shared" si="19"/>
        <v>0</v>
      </c>
      <c r="AL15" s="54">
        <f t="shared" si="19"/>
        <v>0</v>
      </c>
      <c r="AM15" s="54">
        <f t="shared" si="19"/>
        <v>0</v>
      </c>
      <c r="AN15" s="54">
        <f t="shared" si="19"/>
        <v>91.500145307057039</v>
      </c>
      <c r="AO15" s="54">
        <f t="shared" si="19"/>
        <v>120.05569996155272</v>
      </c>
      <c r="AP15" s="54">
        <f t="shared" si="19"/>
        <v>143.30525835231492</v>
      </c>
      <c r="AQ15" s="54">
        <f t="shared" si="19"/>
        <v>0</v>
      </c>
      <c r="AR15" s="54">
        <f t="shared" si="19"/>
        <v>0</v>
      </c>
      <c r="AS15" s="54">
        <f t="shared" si="20"/>
        <v>21.592473000000002</v>
      </c>
      <c r="AT15" s="54">
        <f t="shared" si="20"/>
        <v>0</v>
      </c>
      <c r="AU15" s="54">
        <f t="shared" si="20"/>
        <v>0</v>
      </c>
      <c r="AV15" s="54">
        <f t="shared" si="20"/>
        <v>0</v>
      </c>
      <c r="AW15" s="54">
        <f t="shared" si="20"/>
        <v>0</v>
      </c>
      <c r="AX15" s="54">
        <f t="shared" si="20"/>
        <v>0</v>
      </c>
      <c r="AY15" s="54">
        <f t="shared" si="20"/>
        <v>0</v>
      </c>
      <c r="AZ15" s="54">
        <f t="shared" si="20"/>
        <v>0</v>
      </c>
      <c r="BA15" s="54">
        <f t="shared" si="20"/>
        <v>0</v>
      </c>
      <c r="BB15" s="54" t="e">
        <f t="shared" si="20"/>
        <v>#REF!</v>
      </c>
      <c r="BC15" s="54" t="e">
        <f t="shared" si="20"/>
        <v>#REF!</v>
      </c>
      <c r="BD15" s="54">
        <f t="shared" si="20"/>
        <v>0</v>
      </c>
      <c r="BE15" s="54">
        <f t="shared" si="20"/>
        <v>0</v>
      </c>
      <c r="BF15" s="54">
        <f t="shared" si="20"/>
        <v>118.14260515163487</v>
      </c>
      <c r="BG15" s="54">
        <f t="shared" si="20"/>
        <v>146.01940652820983</v>
      </c>
      <c r="BH15" s="54">
        <f t="shared" si="20"/>
        <v>121.1853537522593</v>
      </c>
      <c r="BI15" s="54">
        <f t="shared" si="21"/>
        <v>90.72580532139078</v>
      </c>
      <c r="BJ15" s="54">
        <f t="shared" si="21"/>
        <v>87.050346257197873</v>
      </c>
      <c r="BK15" s="63">
        <f t="shared" si="21"/>
        <v>3969.2881897856623</v>
      </c>
      <c r="BL15" s="63" t="e">
        <f t="shared" si="21"/>
        <v>#REF!</v>
      </c>
      <c r="BM15" s="63" t="e">
        <f t="shared" si="21"/>
        <v>#REF!</v>
      </c>
      <c r="BN15" s="63">
        <f t="shared" si="21"/>
        <v>3913.7310359362154</v>
      </c>
      <c r="BO15" s="63">
        <f t="shared" si="21"/>
        <v>3989.8228302230168</v>
      </c>
      <c r="BP15" s="64">
        <f t="shared" si="21"/>
        <v>3969.2881897856623</v>
      </c>
      <c r="BQ15" s="64" t="e">
        <f t="shared" si="21"/>
        <v>#REF!</v>
      </c>
      <c r="BR15" s="64" t="e">
        <f t="shared" si="21"/>
        <v>#REF!</v>
      </c>
      <c r="BS15" s="64">
        <f t="shared" si="21"/>
        <v>3718.1496549172575</v>
      </c>
      <c r="BT15" s="64">
        <f t="shared" si="21"/>
        <v>3728.5599692697497</v>
      </c>
      <c r="BU15" s="109" t="e">
        <f t="shared" si="3"/>
        <v>#REF!</v>
      </c>
      <c r="BV15" s="109" t="e">
        <f t="shared" si="3"/>
        <v>#REF!</v>
      </c>
      <c r="BW15" s="109" t="e">
        <f t="shared" si="3"/>
        <v>#REF!</v>
      </c>
      <c r="BX15" s="109">
        <f t="shared" si="3"/>
        <v>1.9442264577744339E-2</v>
      </c>
      <c r="BY15" s="109">
        <f t="shared" si="4"/>
        <v>5.1733810838419103E-3</v>
      </c>
      <c r="BZ15" s="109">
        <f t="shared" si="5"/>
        <v>1.2908437031635689E-3</v>
      </c>
      <c r="CA15" s="110" t="e">
        <f t="shared" si="12"/>
        <v>#REF!</v>
      </c>
      <c r="CB15" s="110" t="e">
        <f t="shared" si="12"/>
        <v>#REF!</v>
      </c>
      <c r="CC15" s="110" t="e">
        <f t="shared" si="12"/>
        <v>#REF!</v>
      </c>
      <c r="CD15" s="110">
        <f t="shared" si="12"/>
        <v>2.7998642654754047E-3</v>
      </c>
      <c r="CE15" s="110">
        <f t="shared" si="13"/>
        <v>-6.0647705333008783E-2</v>
      </c>
      <c r="CF15" s="110">
        <f t="shared" si="15"/>
        <v>-1.5519484498498048E-2</v>
      </c>
      <c r="CG15" s="60">
        <f t="shared" si="22"/>
        <v>2077.5377529856614</v>
      </c>
      <c r="CH15" s="60" t="e">
        <f t="shared" si="22"/>
        <v>#REF!</v>
      </c>
      <c r="CI15" s="60" t="e">
        <f t="shared" si="22"/>
        <v>#REF!</v>
      </c>
      <c r="CJ15" s="60">
        <f t="shared" si="22"/>
        <v>1626.4803485506459</v>
      </c>
      <c r="CK15" s="60">
        <f t="shared" si="22"/>
        <v>1543.4990661200959</v>
      </c>
      <c r="CL15" s="60">
        <f t="shared" si="22"/>
        <v>1891.7504368</v>
      </c>
      <c r="CM15" s="60">
        <f t="shared" si="22"/>
        <v>2000.1809108570003</v>
      </c>
      <c r="CN15" s="60">
        <f t="shared" si="22"/>
        <v>2138.7778205119594</v>
      </c>
      <c r="CO15" s="60">
        <f t="shared" si="22"/>
        <v>2287.2506873855705</v>
      </c>
      <c r="CP15" s="60">
        <f t="shared" si="22"/>
        <v>2446.3237641029218</v>
      </c>
    </row>
    <row r="16" spans="1:95" ht="15" customHeight="1">
      <c r="A16" s="53" t="s">
        <v>531</v>
      </c>
      <c r="E16" s="53" t="s">
        <v>531</v>
      </c>
      <c r="L16" s="53" t="s">
        <v>1356</v>
      </c>
      <c r="M16" s="54">
        <f>SUMIF($E$35:$E$417,$E16,M$35:M$417)</f>
        <v>5335.2448268857561</v>
      </c>
      <c r="N16" s="54">
        <f>SUMIF($E$35:$E$417,$E16,N$35:N$417)</f>
        <v>4751.5759574380672</v>
      </c>
      <c r="O16" s="54">
        <f t="shared" ref="O16:BT16" si="23">SUMIF($E$35:$E$417,$E16,O$35:O$417)</f>
        <v>4323.3599924418968</v>
      </c>
      <c r="P16" s="54">
        <f t="shared" si="23"/>
        <v>4088.5226651358817</v>
      </c>
      <c r="Q16" s="54">
        <f t="shared" si="23"/>
        <v>3863.4784506286414</v>
      </c>
      <c r="R16" s="54">
        <f t="shared" si="23"/>
        <v>3626.9699499000017</v>
      </c>
      <c r="S16" s="54">
        <f t="shared" si="23"/>
        <v>3711.3656890619986</v>
      </c>
      <c r="T16" s="54">
        <f t="shared" si="23"/>
        <v>3786.2671315002194</v>
      </c>
      <c r="U16" s="54">
        <f t="shared" si="23"/>
        <v>3863.0534514159413</v>
      </c>
      <c r="V16" s="54">
        <f t="shared" si="23"/>
        <v>3941.7824386720008</v>
      </c>
      <c r="W16" s="54">
        <f t="shared" si="23"/>
        <v>0</v>
      </c>
      <c r="X16" s="54">
        <f t="shared" si="23"/>
        <v>67.663268433145277</v>
      </c>
      <c r="Y16" s="54">
        <f t="shared" si="23"/>
        <v>146.16824864990232</v>
      </c>
      <c r="Z16" s="54">
        <f t="shared" si="23"/>
        <v>229.41146036700846</v>
      </c>
      <c r="AA16" s="54">
        <f t="shared" si="23"/>
        <v>317.64116084627022</v>
      </c>
      <c r="AB16" s="54">
        <f t="shared" si="23"/>
        <v>0</v>
      </c>
      <c r="AC16" s="54">
        <f t="shared" si="23"/>
        <v>74.224304175854741</v>
      </c>
      <c r="AD16" s="54">
        <f t="shared" si="23"/>
        <v>155.85774646073872</v>
      </c>
      <c r="AE16" s="54">
        <f t="shared" si="23"/>
        <v>245.62443948553647</v>
      </c>
      <c r="AF16" s="54">
        <f t="shared" si="23"/>
        <v>344.17508229789894</v>
      </c>
      <c r="AG16" s="54">
        <f t="shared" si="23"/>
        <v>0</v>
      </c>
      <c r="AH16" s="54">
        <f t="shared" si="23"/>
        <v>0</v>
      </c>
      <c r="AI16" s="54">
        <f t="shared" si="23"/>
        <v>0</v>
      </c>
      <c r="AJ16" s="54">
        <f t="shared" si="23"/>
        <v>0</v>
      </c>
      <c r="AK16" s="54">
        <f t="shared" si="23"/>
        <v>0</v>
      </c>
      <c r="AL16" s="54">
        <f t="shared" si="23"/>
        <v>0</v>
      </c>
      <c r="AM16" s="54">
        <f t="shared" si="23"/>
        <v>0</v>
      </c>
      <c r="AN16" s="54">
        <f t="shared" si="23"/>
        <v>320.1814915293678</v>
      </c>
      <c r="AO16" s="54">
        <f t="shared" si="23"/>
        <v>441.09328383244002</v>
      </c>
      <c r="AP16" s="54">
        <f t="shared" si="23"/>
        <v>553.28167671353299</v>
      </c>
      <c r="AQ16" s="54">
        <f t="shared" si="23"/>
        <v>0</v>
      </c>
      <c r="AR16" s="54">
        <f t="shared" si="23"/>
        <v>0</v>
      </c>
      <c r="AS16" s="54">
        <f t="shared" si="23"/>
        <v>59.105563000000004</v>
      </c>
      <c r="AT16" s="54">
        <f t="shared" si="23"/>
        <v>0</v>
      </c>
      <c r="AU16" s="54">
        <f t="shared" si="23"/>
        <v>0</v>
      </c>
      <c r="AV16" s="54">
        <f t="shared" si="23"/>
        <v>0</v>
      </c>
      <c r="AW16" s="54">
        <f t="shared" si="23"/>
        <v>0</v>
      </c>
      <c r="AX16" s="54">
        <f t="shared" si="23"/>
        <v>0</v>
      </c>
      <c r="AY16" s="54">
        <f t="shared" si="23"/>
        <v>0</v>
      </c>
      <c r="AZ16" s="54">
        <f t="shared" si="23"/>
        <v>0</v>
      </c>
      <c r="BA16" s="54">
        <f t="shared" si="23"/>
        <v>0</v>
      </c>
      <c r="BB16" s="54" t="e">
        <f t="shared" si="23"/>
        <v>#REF!</v>
      </c>
      <c r="BC16" s="54" t="e">
        <f t="shared" si="23"/>
        <v>#REF!</v>
      </c>
      <c r="BD16" s="54">
        <f t="shared" si="23"/>
        <v>0</v>
      </c>
      <c r="BE16" s="54">
        <f t="shared" si="23"/>
        <v>0</v>
      </c>
      <c r="BF16" s="54">
        <f t="shared" si="23"/>
        <v>192.91938781269116</v>
      </c>
      <c r="BG16" s="54">
        <f t="shared" si="23"/>
        <v>235.09329783453174</v>
      </c>
      <c r="BH16" s="54">
        <f t="shared" si="23"/>
        <v>190.06323849850102</v>
      </c>
      <c r="BI16" s="54">
        <f t="shared" si="23"/>
        <v>140.01896579003517</v>
      </c>
      <c r="BJ16" s="54">
        <f t="shared" si="23"/>
        <v>134.34655566208048</v>
      </c>
      <c r="BK16" s="63">
        <f t="shared" si="23"/>
        <v>9155.1341645984467</v>
      </c>
      <c r="BL16" s="63" t="e">
        <f t="shared" si="23"/>
        <v>#REF!</v>
      </c>
      <c r="BM16" s="63" t="e">
        <f t="shared" si="23"/>
        <v>#REF!</v>
      </c>
      <c r="BN16" s="63">
        <f t="shared" si="23"/>
        <v>9007.7242660268439</v>
      </c>
      <c r="BO16" s="63">
        <f t="shared" si="23"/>
        <v>9154.7053648204273</v>
      </c>
      <c r="BP16" s="64">
        <f t="shared" si="23"/>
        <v>9155.1341645984467</v>
      </c>
      <c r="BQ16" s="64" t="e">
        <f t="shared" si="23"/>
        <v>#REF!</v>
      </c>
      <c r="BR16" s="64" t="e">
        <f t="shared" si="23"/>
        <v>#REF!</v>
      </c>
      <c r="BS16" s="64">
        <f t="shared" si="23"/>
        <v>8557.580110587689</v>
      </c>
      <c r="BT16" s="64">
        <f t="shared" si="23"/>
        <v>8555.2340056715002</v>
      </c>
      <c r="BU16" s="109" t="e">
        <f t="shared" si="3"/>
        <v>#REF!</v>
      </c>
      <c r="BV16" s="109" t="e">
        <f t="shared" si="3"/>
        <v>#REF!</v>
      </c>
      <c r="BW16" s="109" t="e">
        <f t="shared" si="3"/>
        <v>#REF!</v>
      </c>
      <c r="BX16" s="109">
        <f t="shared" si="3"/>
        <v>1.6317228908519166E-2</v>
      </c>
      <c r="BY16" s="109">
        <f t="shared" si="4"/>
        <v>-4.6837082920858641E-5</v>
      </c>
      <c r="BZ16" s="109">
        <f t="shared" si="5"/>
        <v>-1.1709476396393192E-5</v>
      </c>
      <c r="CA16" s="110" t="e">
        <f t="shared" si="12"/>
        <v>#REF!</v>
      </c>
      <c r="CB16" s="110" t="e">
        <f t="shared" si="12"/>
        <v>#REF!</v>
      </c>
      <c r="CC16" s="110" t="e">
        <f t="shared" si="12"/>
        <v>#REF!</v>
      </c>
      <c r="CD16" s="110">
        <f t="shared" si="12"/>
        <v>-2.7415518007078976E-4</v>
      </c>
      <c r="CE16" s="110">
        <f t="shared" si="13"/>
        <v>-6.5526091495924921E-2</v>
      </c>
      <c r="CF16" s="110">
        <f t="shared" si="15"/>
        <v>-1.6800169559932132E-2</v>
      </c>
      <c r="CG16" s="60">
        <f t="shared" ref="CG16:CO16" si="24">SUMIF($E$35:$E$417,$E16,CG$35:CG$417)</f>
        <v>5528.1642146984459</v>
      </c>
      <c r="CH16" s="60" t="e">
        <f t="shared" si="24"/>
        <v>#REF!</v>
      </c>
      <c r="CI16" s="60" t="e">
        <f t="shared" si="24"/>
        <v>#REF!</v>
      </c>
      <c r="CJ16" s="60">
        <f t="shared" si="24"/>
        <v>4669.6349147583578</v>
      </c>
      <c r="CK16" s="60">
        <f t="shared" si="24"/>
        <v>4551.1066830042564</v>
      </c>
      <c r="CL16" s="60">
        <f t="shared" si="24"/>
        <v>3626.9699499000017</v>
      </c>
      <c r="CM16" s="60">
        <f t="shared" si="24"/>
        <v>3853.2532616710005</v>
      </c>
      <c r="CN16" s="60">
        <f t="shared" si="24"/>
        <v>4088.2931266108594</v>
      </c>
      <c r="CO16" s="60">
        <f t="shared" si="24"/>
        <v>4338.0893512684861</v>
      </c>
      <c r="CP16" s="60">
        <f>SUMIF($E$35:$E$417,$E16,CP$35:CP$417)</f>
        <v>4603.59868181617</v>
      </c>
    </row>
    <row r="17" spans="1:94" ht="15" customHeight="1">
      <c r="A17" s="53" t="s">
        <v>512</v>
      </c>
      <c r="E17" s="53" t="s">
        <v>512</v>
      </c>
      <c r="J17" s="112" t="s">
        <v>512</v>
      </c>
      <c r="K17" s="113" t="s">
        <v>1357</v>
      </c>
      <c r="L17" s="53" t="s">
        <v>1200</v>
      </c>
      <c r="M17" s="54">
        <f t="shared" ref="M17:BT17" si="25">SUMIF($E$35:$E$417,$K17,M$35:M$417)+SUMIF($E$35:$E$417,$J17,M$35:M$417)</f>
        <v>682.34552974803796</v>
      </c>
      <c r="N17" s="54">
        <f t="shared" si="25"/>
        <v>635.45735218404195</v>
      </c>
      <c r="O17" s="54">
        <f t="shared" si="25"/>
        <v>578.70303531336003</v>
      </c>
      <c r="P17" s="54">
        <f t="shared" si="25"/>
        <v>555.43502320606103</v>
      </c>
      <c r="Q17" s="54">
        <f t="shared" si="25"/>
        <v>546.878381344643</v>
      </c>
      <c r="R17" s="54">
        <f t="shared" si="25"/>
        <v>721.63975410000012</v>
      </c>
      <c r="S17" s="54">
        <f t="shared" si="25"/>
        <v>737.81331569700001</v>
      </c>
      <c r="T17" s="54">
        <f t="shared" si="25"/>
        <v>751.91528475394489</v>
      </c>
      <c r="U17" s="54">
        <f t="shared" si="25"/>
        <v>766.32538076325113</v>
      </c>
      <c r="V17" s="54">
        <f t="shared" si="25"/>
        <v>781.0513057773835</v>
      </c>
      <c r="W17" s="54">
        <f t="shared" si="25"/>
        <v>0</v>
      </c>
      <c r="X17" s="54">
        <f t="shared" si="25"/>
        <v>13.92371505800002</v>
      </c>
      <c r="Y17" s="54">
        <f t="shared" si="25"/>
        <v>29.51204773563914</v>
      </c>
      <c r="Z17" s="54">
        <f t="shared" si="25"/>
        <v>46.005808830566401</v>
      </c>
      <c r="AA17" s="54">
        <f t="shared" si="25"/>
        <v>63.448823731740802</v>
      </c>
      <c r="AB17" s="54">
        <f t="shared" si="25"/>
        <v>0</v>
      </c>
      <c r="AC17" s="54">
        <f t="shared" si="25"/>
        <v>0</v>
      </c>
      <c r="AD17" s="54">
        <f t="shared" si="25"/>
        <v>0</v>
      </c>
      <c r="AE17" s="54">
        <f t="shared" si="25"/>
        <v>0</v>
      </c>
      <c r="AF17" s="54">
        <f t="shared" si="25"/>
        <v>0</v>
      </c>
      <c r="AG17" s="54">
        <f t="shared" si="25"/>
        <v>0</v>
      </c>
      <c r="AH17" s="54">
        <f t="shared" si="25"/>
        <v>0</v>
      </c>
      <c r="AI17" s="54">
        <f t="shared" si="25"/>
        <v>0</v>
      </c>
      <c r="AJ17" s="54">
        <f t="shared" si="25"/>
        <v>0</v>
      </c>
      <c r="AK17" s="54">
        <f t="shared" si="25"/>
        <v>0</v>
      </c>
      <c r="AL17" s="54">
        <f t="shared" si="25"/>
        <v>0</v>
      </c>
      <c r="AM17" s="54">
        <f t="shared" si="25"/>
        <v>0</v>
      </c>
      <c r="AN17" s="54">
        <f t="shared" si="25"/>
        <v>0</v>
      </c>
      <c r="AO17" s="54">
        <f t="shared" si="25"/>
        <v>0</v>
      </c>
      <c r="AP17" s="54">
        <f t="shared" si="25"/>
        <v>0</v>
      </c>
      <c r="AQ17" s="54">
        <f t="shared" si="25"/>
        <v>0</v>
      </c>
      <c r="AR17" s="54">
        <f t="shared" si="25"/>
        <v>0</v>
      </c>
      <c r="AS17" s="54">
        <f t="shared" si="25"/>
        <v>0</v>
      </c>
      <c r="AT17" s="54">
        <f t="shared" si="25"/>
        <v>0</v>
      </c>
      <c r="AU17" s="54">
        <f t="shared" si="25"/>
        <v>0</v>
      </c>
      <c r="AV17" s="54">
        <f t="shared" si="25"/>
        <v>0.2710520429244021</v>
      </c>
      <c r="AW17" s="54">
        <f t="shared" si="25"/>
        <v>1.4077219003493142</v>
      </c>
      <c r="AX17" s="54">
        <f t="shared" si="25"/>
        <v>1.1366698574249121</v>
      </c>
      <c r="AY17" s="54">
        <f t="shared" si="25"/>
        <v>0.87436142878839385</v>
      </c>
      <c r="AZ17" s="54">
        <f t="shared" si="25"/>
        <v>1.1366698574249121</v>
      </c>
      <c r="BA17" s="54">
        <f t="shared" si="25"/>
        <v>0</v>
      </c>
      <c r="BB17" s="54" t="e">
        <f t="shared" si="25"/>
        <v>#REF!</v>
      </c>
      <c r="BC17" s="54" t="e">
        <f t="shared" si="25"/>
        <v>#REF!</v>
      </c>
      <c r="BD17" s="54">
        <f t="shared" si="25"/>
        <v>0</v>
      </c>
      <c r="BE17" s="54">
        <f t="shared" si="25"/>
        <v>0</v>
      </c>
      <c r="BF17" s="54">
        <f t="shared" si="25"/>
        <v>0</v>
      </c>
      <c r="BG17" s="54">
        <f t="shared" si="25"/>
        <v>0</v>
      </c>
      <c r="BH17" s="54">
        <f t="shared" si="25"/>
        <v>0</v>
      </c>
      <c r="BI17" s="54">
        <f t="shared" si="25"/>
        <v>0</v>
      </c>
      <c r="BJ17" s="54">
        <f t="shared" si="25"/>
        <v>0</v>
      </c>
      <c r="BK17" s="63">
        <f t="shared" si="25"/>
        <v>1404.2563358909624</v>
      </c>
      <c r="BL17" s="63" t="e">
        <f t="shared" si="25"/>
        <v>#REF!</v>
      </c>
      <c r="BM17" s="63" t="e">
        <f t="shared" si="25"/>
        <v>#REF!</v>
      </c>
      <c r="BN17" s="63">
        <f t="shared" si="25"/>
        <v>1368.6405742286668</v>
      </c>
      <c r="BO17" s="63">
        <f t="shared" si="25"/>
        <v>1392.5151807111922</v>
      </c>
      <c r="BP17" s="64">
        <f t="shared" si="25"/>
        <v>1404.2563358909624</v>
      </c>
      <c r="BQ17" s="64" t="e">
        <f t="shared" si="25"/>
        <v>#REF!</v>
      </c>
      <c r="BR17" s="64" t="e">
        <f t="shared" si="25"/>
        <v>#REF!</v>
      </c>
      <c r="BS17" s="64">
        <f t="shared" si="25"/>
        <v>1300.2453239755562</v>
      </c>
      <c r="BT17" s="64">
        <f t="shared" si="25"/>
        <v>1301.3300540740961</v>
      </c>
      <c r="BU17" s="109" t="e">
        <f t="shared" si="3"/>
        <v>#REF!</v>
      </c>
      <c r="BV17" s="109" t="e">
        <f t="shared" si="3"/>
        <v>#REF!</v>
      </c>
      <c r="BW17" s="109" t="e">
        <f t="shared" si="3"/>
        <v>#REF!</v>
      </c>
      <c r="BX17" s="109">
        <f t="shared" si="3"/>
        <v>1.7444029449426912E-2</v>
      </c>
      <c r="BY17" s="109">
        <f t="shared" si="4"/>
        <v>-8.3611196045063618E-3</v>
      </c>
      <c r="BZ17" s="109">
        <f t="shared" si="5"/>
        <v>-2.0968659566212855E-3</v>
      </c>
      <c r="CA17" s="110" t="e">
        <f t="shared" si="12"/>
        <v>#REF!</v>
      </c>
      <c r="CB17" s="110" t="e">
        <f t="shared" si="12"/>
        <v>#REF!</v>
      </c>
      <c r="CC17" s="110" t="e">
        <f t="shared" si="12"/>
        <v>#REF!</v>
      </c>
      <c r="CD17" s="110">
        <f t="shared" si="12"/>
        <v>8.3425033610073918E-4</v>
      </c>
      <c r="CE17" s="110">
        <f t="shared" si="13"/>
        <v>-7.3295935497105891E-2</v>
      </c>
      <c r="CF17" s="110">
        <f t="shared" si="15"/>
        <v>-1.8850319063907439E-2</v>
      </c>
      <c r="CG17" s="60">
        <f t="shared" ref="CG17:CP17" si="26">SUMIF($E$35:$E$417,$K17,CG$35:CG$417)+SUMIF($E$35:$E$417,$J17,CG$35:CG$417)</f>
        <v>682.6165817909623</v>
      </c>
      <c r="CH17" s="60" t="e">
        <f t="shared" si="26"/>
        <v>#REF!</v>
      </c>
      <c r="CI17" s="60" t="e">
        <f t="shared" si="26"/>
        <v>#REF!</v>
      </c>
      <c r="CJ17" s="60">
        <f t="shared" si="26"/>
        <v>556.30938463484938</v>
      </c>
      <c r="CK17" s="60">
        <f t="shared" si="26"/>
        <v>548.01505120206787</v>
      </c>
      <c r="CL17" s="60">
        <f t="shared" si="26"/>
        <v>721.63975410000012</v>
      </c>
      <c r="CM17" s="60">
        <f t="shared" si="26"/>
        <v>751.73703075499998</v>
      </c>
      <c r="CN17" s="60">
        <f t="shared" si="26"/>
        <v>781.42733248958405</v>
      </c>
      <c r="CO17" s="60">
        <f t="shared" si="26"/>
        <v>812.3311895938175</v>
      </c>
      <c r="CP17" s="60">
        <f t="shared" si="26"/>
        <v>844.50012950912435</v>
      </c>
    </row>
    <row r="18" spans="1:94" ht="15" customHeight="1">
      <c r="A18" s="112" t="s">
        <v>32</v>
      </c>
      <c r="E18" s="112" t="s">
        <v>32</v>
      </c>
      <c r="J18" s="112"/>
      <c r="K18" s="113"/>
      <c r="L18" s="112" t="s">
        <v>800</v>
      </c>
      <c r="M18" s="54">
        <f>SUMIF($E$35:$E$417,$E18,M$35:M$417)</f>
        <v>1163.4926646011099</v>
      </c>
      <c r="N18" s="54">
        <f>SUMIF($E$35:$E$417,$E18,N$35:N$417)</f>
        <v>1156.5559663826079</v>
      </c>
      <c r="O18" s="54">
        <f t="shared" ref="O18:BT18" si="27">SUMIF($E$35:$E$417,$E18,O$35:O$417)</f>
        <v>1157.153451880934</v>
      </c>
      <c r="P18" s="54">
        <f t="shared" si="27"/>
        <v>1177.519533442141</v>
      </c>
      <c r="Q18" s="54">
        <f t="shared" si="27"/>
        <v>1205.954281370512</v>
      </c>
      <c r="R18" s="54">
        <f t="shared" si="27"/>
        <v>800.67866600000002</v>
      </c>
      <c r="S18" s="54">
        <f t="shared" si="27"/>
        <v>827.69997408642655</v>
      </c>
      <c r="T18" s="54">
        <f t="shared" si="27"/>
        <v>852.46796584444496</v>
      </c>
      <c r="U18" s="54">
        <f t="shared" si="27"/>
        <v>878.08316934245374</v>
      </c>
      <c r="V18" s="54">
        <f t="shared" si="27"/>
        <v>904.57784492202268</v>
      </c>
      <c r="W18" s="54">
        <f t="shared" si="27"/>
        <v>0</v>
      </c>
      <c r="X18" s="54">
        <f t="shared" si="27"/>
        <v>-53.356619086426328</v>
      </c>
      <c r="Y18" s="54">
        <f t="shared" si="27"/>
        <v>-39.004232128576348</v>
      </c>
      <c r="Z18" s="54">
        <f t="shared" si="27"/>
        <v>-23.419466360652823</v>
      </c>
      <c r="AA18" s="54">
        <f t="shared" si="27"/>
        <v>-6.5185353770676331</v>
      </c>
      <c r="AB18" s="54">
        <f t="shared" si="27"/>
        <v>0</v>
      </c>
      <c r="AC18" s="54">
        <f t="shared" si="27"/>
        <v>0</v>
      </c>
      <c r="AD18" s="54">
        <f t="shared" si="27"/>
        <v>0</v>
      </c>
      <c r="AE18" s="54">
        <f t="shared" si="27"/>
        <v>0</v>
      </c>
      <c r="AF18" s="54">
        <f t="shared" si="27"/>
        <v>0</v>
      </c>
      <c r="AG18" s="54">
        <f t="shared" si="27"/>
        <v>0</v>
      </c>
      <c r="AH18" s="54">
        <f t="shared" si="27"/>
        <v>0</v>
      </c>
      <c r="AI18" s="54">
        <f t="shared" si="27"/>
        <v>0</v>
      </c>
      <c r="AJ18" s="54">
        <f t="shared" si="27"/>
        <v>0</v>
      </c>
      <c r="AK18" s="54">
        <f t="shared" si="27"/>
        <v>0</v>
      </c>
      <c r="AL18" s="54">
        <f t="shared" si="27"/>
        <v>0</v>
      </c>
      <c r="AM18" s="54">
        <f t="shared" si="27"/>
        <v>0</v>
      </c>
      <c r="AN18" s="54">
        <f t="shared" si="27"/>
        <v>0</v>
      </c>
      <c r="AO18" s="54">
        <f t="shared" si="27"/>
        <v>0</v>
      </c>
      <c r="AP18" s="54">
        <f t="shared" si="27"/>
        <v>0</v>
      </c>
      <c r="AQ18" s="54">
        <f t="shared" si="27"/>
        <v>0</v>
      </c>
      <c r="AR18" s="54">
        <f t="shared" si="27"/>
        <v>0</v>
      </c>
      <c r="AS18" s="54">
        <f t="shared" si="27"/>
        <v>0</v>
      </c>
      <c r="AT18" s="54">
        <f t="shared" si="27"/>
        <v>0</v>
      </c>
      <c r="AU18" s="54">
        <f t="shared" si="27"/>
        <v>0</v>
      </c>
      <c r="AV18" s="54">
        <f t="shared" si="27"/>
        <v>0</v>
      </c>
      <c r="AW18" s="54">
        <f t="shared" si="27"/>
        <v>0</v>
      </c>
      <c r="AX18" s="54">
        <f t="shared" si="27"/>
        <v>0</v>
      </c>
      <c r="AY18" s="54">
        <f t="shared" si="27"/>
        <v>0</v>
      </c>
      <c r="AZ18" s="54">
        <f t="shared" si="27"/>
        <v>0</v>
      </c>
      <c r="BA18" s="54">
        <f t="shared" si="27"/>
        <v>0</v>
      </c>
      <c r="BB18" s="54" t="e">
        <f t="shared" si="27"/>
        <v>#REF!</v>
      </c>
      <c r="BC18" s="54" t="e">
        <f t="shared" si="27"/>
        <v>#REF!</v>
      </c>
      <c r="BD18" s="54">
        <f t="shared" si="27"/>
        <v>0</v>
      </c>
      <c r="BE18" s="54">
        <f t="shared" si="27"/>
        <v>0</v>
      </c>
      <c r="BF18" s="54">
        <f t="shared" si="27"/>
        <v>0</v>
      </c>
      <c r="BG18" s="54">
        <f t="shared" si="27"/>
        <v>0</v>
      </c>
      <c r="BH18" s="54">
        <f t="shared" si="27"/>
        <v>0</v>
      </c>
      <c r="BI18" s="54">
        <f t="shared" si="27"/>
        <v>0</v>
      </c>
      <c r="BJ18" s="54">
        <f t="shared" si="27"/>
        <v>0</v>
      </c>
      <c r="BK18" s="63">
        <f t="shared" si="27"/>
        <v>1964.17133060111</v>
      </c>
      <c r="BL18" s="63" t="e">
        <f t="shared" si="27"/>
        <v>#REF!</v>
      </c>
      <c r="BM18" s="63" t="e">
        <f t="shared" si="27"/>
        <v>#REF!</v>
      </c>
      <c r="BN18" s="63">
        <f t="shared" si="27"/>
        <v>2032.1832364239419</v>
      </c>
      <c r="BO18" s="63">
        <f t="shared" si="27"/>
        <v>2104.0135909154669</v>
      </c>
      <c r="BP18" s="64">
        <f t="shared" si="27"/>
        <v>1964.17133060111</v>
      </c>
      <c r="BQ18" s="64" t="e">
        <f t="shared" si="27"/>
        <v>#REF!</v>
      </c>
      <c r="BR18" s="64" t="e">
        <f t="shared" si="27"/>
        <v>#REF!</v>
      </c>
      <c r="BS18" s="64">
        <f t="shared" si="27"/>
        <v>1930.6286839485967</v>
      </c>
      <c r="BT18" s="64">
        <f t="shared" si="27"/>
        <v>1966.23789669588</v>
      </c>
      <c r="BU18" s="109" t="e">
        <f t="shared" si="3"/>
        <v>#REF!</v>
      </c>
      <c r="BV18" s="109" t="e">
        <f t="shared" si="3"/>
        <v>#REF!</v>
      </c>
      <c r="BW18" s="109" t="e">
        <f t="shared" si="3"/>
        <v>#REF!</v>
      </c>
      <c r="BX18" s="109">
        <f t="shared" si="3"/>
        <v>3.5346396527670354E-2</v>
      </c>
      <c r="BY18" s="109">
        <f t="shared" si="4"/>
        <v>7.1196569329601278E-2</v>
      </c>
      <c r="BZ18" s="109">
        <f t="shared" si="5"/>
        <v>1.7342747202479192E-2</v>
      </c>
      <c r="CA18" s="110" t="e">
        <f t="shared" si="12"/>
        <v>#REF!</v>
      </c>
      <c r="CB18" s="110" t="e">
        <f t="shared" si="12"/>
        <v>#REF!</v>
      </c>
      <c r="CC18" s="110" t="e">
        <f t="shared" si="12"/>
        <v>#REF!</v>
      </c>
      <c r="CD18" s="110">
        <f t="shared" si="12"/>
        <v>1.8444361177962998E-2</v>
      </c>
      <c r="CE18" s="110">
        <f t="shared" si="13"/>
        <v>1.0521312792695081E-3</v>
      </c>
      <c r="CF18" s="110">
        <f t="shared" si="15"/>
        <v>2.6292910406877645E-4</v>
      </c>
      <c r="CG18" s="60">
        <f t="shared" ref="CG18:CO18" si="28">SUMIF($E$35:$E$417,$E18,CG$35:CG$417)</f>
        <v>1163.4926646011099</v>
      </c>
      <c r="CH18" s="60" t="e">
        <f t="shared" si="28"/>
        <v>#REF!</v>
      </c>
      <c r="CI18" s="60" t="e">
        <f t="shared" si="28"/>
        <v>#REF!</v>
      </c>
      <c r="CJ18" s="60">
        <f t="shared" si="28"/>
        <v>1177.519533442141</v>
      </c>
      <c r="CK18" s="60">
        <f t="shared" si="28"/>
        <v>1205.954281370512</v>
      </c>
      <c r="CL18" s="60">
        <f t="shared" si="28"/>
        <v>800.67866600000002</v>
      </c>
      <c r="CM18" s="60">
        <f t="shared" si="28"/>
        <v>774.3433550000002</v>
      </c>
      <c r="CN18" s="60">
        <f t="shared" si="28"/>
        <v>813.46373371586856</v>
      </c>
      <c r="CO18" s="60">
        <f t="shared" si="28"/>
        <v>854.66370298180095</v>
      </c>
      <c r="CP18" s="60">
        <f>SUMIF($E$35:$E$417,$E18,CP$35:CP$417)</f>
        <v>898.059309544955</v>
      </c>
    </row>
    <row r="19" spans="1:94" s="115" customFormat="1" ht="15" customHeight="1">
      <c r="K19" s="116"/>
      <c r="L19" s="115" t="s">
        <v>1358</v>
      </c>
      <c r="M19" s="117" t="str">
        <f>IF(MROUND(SUM(M10:M13,M16:M18),1)&lt;&gt;MROUND(M8,1),"ERROR","CORRECT")</f>
        <v>CORRECT</v>
      </c>
      <c r="N19" s="117" t="str">
        <f t="shared" ref="N19:BT19" si="29">IF(MROUND(SUM(N10:N13,N16:N18),1)&lt;&gt;MROUND(N8,1),"ERROR","CORRECT")</f>
        <v>CORRECT</v>
      </c>
      <c r="O19" s="117" t="str">
        <f t="shared" si="29"/>
        <v>CORRECT</v>
      </c>
      <c r="P19" s="117" t="str">
        <f t="shared" si="29"/>
        <v>CORRECT</v>
      </c>
      <c r="Q19" s="117" t="str">
        <f t="shared" si="29"/>
        <v>CORRECT</v>
      </c>
      <c r="R19" s="117" t="str">
        <f t="shared" si="29"/>
        <v>CORRECT</v>
      </c>
      <c r="S19" s="117" t="str">
        <f t="shared" si="29"/>
        <v>CORRECT</v>
      </c>
      <c r="T19" s="117" t="str">
        <f>IF(MROUND(SUM(T10:T13,T16:T18),1)&lt;&gt;MROUND(T8,1),"ERROR","CORRECT")</f>
        <v>CORRECT</v>
      </c>
      <c r="U19" s="117" t="str">
        <f t="shared" si="29"/>
        <v>CORRECT</v>
      </c>
      <c r="V19" s="117" t="str">
        <f t="shared" si="29"/>
        <v>CORRECT</v>
      </c>
      <c r="W19" s="117" t="str">
        <f t="shared" si="29"/>
        <v>CORRECT</v>
      </c>
      <c r="X19" s="117" t="str">
        <f t="shared" si="29"/>
        <v>CORRECT</v>
      </c>
      <c r="Y19" s="117" t="str">
        <f t="shared" si="29"/>
        <v>CORRECT</v>
      </c>
      <c r="Z19" s="117" t="str">
        <f t="shared" si="29"/>
        <v>CORRECT</v>
      </c>
      <c r="AA19" s="117" t="str">
        <f t="shared" si="29"/>
        <v>CORRECT</v>
      </c>
      <c r="AB19" s="117" t="str">
        <f t="shared" si="29"/>
        <v>CORRECT</v>
      </c>
      <c r="AC19" s="117" t="str">
        <f t="shared" si="29"/>
        <v>CORRECT</v>
      </c>
      <c r="AD19" s="117" t="str">
        <f t="shared" si="29"/>
        <v>CORRECT</v>
      </c>
      <c r="AE19" s="117" t="str">
        <f t="shared" si="29"/>
        <v>CORRECT</v>
      </c>
      <c r="AF19" s="117" t="str">
        <f t="shared" si="29"/>
        <v>CORRECT</v>
      </c>
      <c r="AG19" s="117" t="str">
        <f t="shared" si="29"/>
        <v>CORRECT</v>
      </c>
      <c r="AH19" s="117" t="str">
        <f t="shared" si="29"/>
        <v>CORRECT</v>
      </c>
      <c r="AI19" s="117" t="str">
        <f t="shared" si="29"/>
        <v>CORRECT</v>
      </c>
      <c r="AJ19" s="117" t="str">
        <f t="shared" si="29"/>
        <v>CORRECT</v>
      </c>
      <c r="AK19" s="117" t="str">
        <f t="shared" si="29"/>
        <v>CORRECT</v>
      </c>
      <c r="AL19" s="117" t="str">
        <f t="shared" si="29"/>
        <v>CORRECT</v>
      </c>
      <c r="AM19" s="117" t="str">
        <f t="shared" si="29"/>
        <v>CORRECT</v>
      </c>
      <c r="AN19" s="117" t="str">
        <f t="shared" si="29"/>
        <v>CORRECT</v>
      </c>
      <c r="AO19" s="117" t="str">
        <f t="shared" si="29"/>
        <v>CORRECT</v>
      </c>
      <c r="AP19" s="117" t="str">
        <f t="shared" si="29"/>
        <v>CORRECT</v>
      </c>
      <c r="AQ19" s="117" t="str">
        <f t="shared" si="29"/>
        <v>CORRECT</v>
      </c>
      <c r="AR19" s="117" t="str">
        <f t="shared" si="29"/>
        <v>CORRECT</v>
      </c>
      <c r="AS19" s="117" t="str">
        <f t="shared" si="29"/>
        <v>CORRECT</v>
      </c>
      <c r="AT19" s="117" t="str">
        <f t="shared" si="29"/>
        <v>CORRECT</v>
      </c>
      <c r="AU19" s="117" t="str">
        <f t="shared" si="29"/>
        <v>CORRECT</v>
      </c>
      <c r="AV19" s="117" t="str">
        <f t="shared" si="29"/>
        <v>CORRECT</v>
      </c>
      <c r="AW19" s="117" t="str">
        <f t="shared" si="29"/>
        <v>CORRECT</v>
      </c>
      <c r="AX19" s="117" t="str">
        <f t="shared" si="29"/>
        <v>CORRECT</v>
      </c>
      <c r="AY19" s="117" t="str">
        <f t="shared" si="29"/>
        <v>CORRECT</v>
      </c>
      <c r="AZ19" s="117" t="str">
        <f t="shared" si="29"/>
        <v>CORRECT</v>
      </c>
      <c r="BA19" s="117" t="str">
        <f t="shared" si="29"/>
        <v>CORRECT</v>
      </c>
      <c r="BB19" s="117" t="e">
        <f t="shared" si="29"/>
        <v>#REF!</v>
      </c>
      <c r="BC19" s="117" t="e">
        <f t="shared" si="29"/>
        <v>#REF!</v>
      </c>
      <c r="BD19" s="117" t="str">
        <f t="shared" si="29"/>
        <v>CORRECT</v>
      </c>
      <c r="BE19" s="117" t="str">
        <f t="shared" si="29"/>
        <v>CORRECT</v>
      </c>
      <c r="BF19" s="117" t="str">
        <f t="shared" si="29"/>
        <v>CORRECT</v>
      </c>
      <c r="BG19" s="117" t="str">
        <f t="shared" si="29"/>
        <v>CORRECT</v>
      </c>
      <c r="BH19" s="117" t="str">
        <f t="shared" si="29"/>
        <v>CORRECT</v>
      </c>
      <c r="BI19" s="117" t="str">
        <f t="shared" si="29"/>
        <v>CORRECT</v>
      </c>
      <c r="BJ19" s="117" t="str">
        <f t="shared" si="29"/>
        <v>CORRECT</v>
      </c>
      <c r="BK19" s="118" t="str">
        <f t="shared" si="29"/>
        <v>CORRECT</v>
      </c>
      <c r="BL19" s="118" t="e">
        <f t="shared" si="29"/>
        <v>#REF!</v>
      </c>
      <c r="BM19" s="118" t="e">
        <f t="shared" si="29"/>
        <v>#REF!</v>
      </c>
      <c r="BN19" s="118" t="str">
        <f t="shared" si="29"/>
        <v>CORRECT</v>
      </c>
      <c r="BO19" s="118" t="str">
        <f t="shared" si="29"/>
        <v>CORRECT</v>
      </c>
      <c r="BP19" s="119" t="str">
        <f t="shared" si="29"/>
        <v>CORRECT</v>
      </c>
      <c r="BQ19" s="119" t="e">
        <f t="shared" si="29"/>
        <v>#REF!</v>
      </c>
      <c r="BR19" s="119" t="e">
        <f t="shared" si="29"/>
        <v>#REF!</v>
      </c>
      <c r="BS19" s="119" t="str">
        <f t="shared" si="29"/>
        <v>CORRECT</v>
      </c>
      <c r="BT19" s="119" t="str">
        <f t="shared" si="29"/>
        <v>CORRECT</v>
      </c>
      <c r="BU19" s="120"/>
      <c r="BV19" s="109"/>
      <c r="BW19" s="109"/>
      <c r="BX19" s="109"/>
      <c r="BY19" s="120"/>
      <c r="BZ19" s="120"/>
      <c r="CA19" s="121"/>
      <c r="CB19" s="110"/>
      <c r="CC19" s="110"/>
      <c r="CD19" s="110"/>
      <c r="CE19" s="121"/>
      <c r="CF19" s="121"/>
      <c r="CG19" s="117" t="str">
        <f t="shared" ref="CG19:CP19" si="30">IF(MROUND(SUM(CG10:CG13,CG16:CG18),1)&lt;&gt;MROUND(CG8,1),"ERROR","CORRECT")</f>
        <v>CORRECT</v>
      </c>
      <c r="CH19" s="117" t="e">
        <f t="shared" si="30"/>
        <v>#REF!</v>
      </c>
      <c r="CI19" s="117" t="e">
        <f t="shared" si="30"/>
        <v>#REF!</v>
      </c>
      <c r="CJ19" s="117" t="str">
        <f t="shared" si="30"/>
        <v>CORRECT</v>
      </c>
      <c r="CK19" s="117" t="str">
        <f t="shared" si="30"/>
        <v>CORRECT</v>
      </c>
      <c r="CL19" s="117" t="str">
        <f t="shared" si="30"/>
        <v>CORRECT</v>
      </c>
      <c r="CM19" s="117" t="str">
        <f t="shared" si="30"/>
        <v>CORRECT</v>
      </c>
      <c r="CN19" s="117" t="str">
        <f t="shared" si="30"/>
        <v>CORRECT</v>
      </c>
      <c r="CO19" s="117" t="str">
        <f t="shared" si="30"/>
        <v>CORRECT</v>
      </c>
      <c r="CP19" s="117" t="str">
        <f t="shared" si="30"/>
        <v>CORRECT</v>
      </c>
    </row>
    <row r="20" spans="1:94" ht="15" customHeight="1">
      <c r="AB20" s="61"/>
      <c r="AC20" s="61"/>
      <c r="AD20" s="61"/>
      <c r="AE20" s="61"/>
      <c r="AF20" s="61"/>
      <c r="AQ20" s="56"/>
      <c r="BA20" s="60"/>
      <c r="BB20" s="60"/>
      <c r="BC20" s="60"/>
      <c r="BD20" s="60"/>
      <c r="BE20" s="60"/>
      <c r="BU20" s="109"/>
      <c r="BV20" s="109"/>
      <c r="BW20" s="109"/>
      <c r="BX20" s="109"/>
      <c r="BY20" s="109"/>
      <c r="BZ20" s="109"/>
      <c r="CA20" s="110"/>
      <c r="CB20" s="110"/>
      <c r="CC20" s="110"/>
      <c r="CD20" s="110"/>
      <c r="CE20" s="110"/>
      <c r="CF20" s="110"/>
      <c r="CG20" s="60"/>
      <c r="CH20" s="60"/>
      <c r="CI20" s="60"/>
      <c r="CJ20" s="60"/>
      <c r="CK20" s="60"/>
      <c r="CL20" s="60"/>
      <c r="CM20" s="60"/>
      <c r="CN20" s="60"/>
      <c r="CO20" s="60"/>
      <c r="CP20" s="60"/>
    </row>
    <row r="21" spans="1:94" ht="15" customHeight="1">
      <c r="A21" s="112" t="s">
        <v>1359</v>
      </c>
      <c r="F21" s="112" t="s">
        <v>1359</v>
      </c>
      <c r="L21" s="112" t="s">
        <v>1360</v>
      </c>
      <c r="M21" s="54">
        <f t="shared" ref="M21:AB28" si="31">SUMIF($F$35:$F$417,$F21,M$35:M$417)</f>
        <v>3142.7275003180412</v>
      </c>
      <c r="N21" s="55">
        <f t="shared" si="31"/>
        <v>2775.0971548298016</v>
      </c>
      <c r="O21" s="55">
        <f t="shared" si="31"/>
        <v>2500.6632775783678</v>
      </c>
      <c r="P21" s="55">
        <f t="shared" si="31"/>
        <v>2351.6780039244672</v>
      </c>
      <c r="Q21" s="55">
        <f t="shared" si="31"/>
        <v>2210.7961025315276</v>
      </c>
      <c r="R21" s="56">
        <f t="shared" si="31"/>
        <v>2632.2250142799999</v>
      </c>
      <c r="S21" s="61">
        <f t="shared" si="31"/>
        <v>2694.5969542599996</v>
      </c>
      <c r="T21" s="61">
        <f t="shared" si="31"/>
        <v>2746.1557843181627</v>
      </c>
      <c r="U21" s="61">
        <f t="shared" si="31"/>
        <v>2799.0320919708352</v>
      </c>
      <c r="V21" s="61">
        <f t="shared" si="31"/>
        <v>2853.269046264521</v>
      </c>
      <c r="W21" s="61">
        <f t="shared" si="31"/>
        <v>0</v>
      </c>
      <c r="X21" s="56">
        <f t="shared" si="31"/>
        <v>47.2358363848832</v>
      </c>
      <c r="Y21" s="56">
        <f t="shared" si="31"/>
        <v>104.05091702594055</v>
      </c>
      <c r="Z21" s="56">
        <f t="shared" si="31"/>
        <v>164.18299010440074</v>
      </c>
      <c r="AA21" s="56">
        <f t="shared" si="31"/>
        <v>227.8055283499607</v>
      </c>
      <c r="AB21" s="61">
        <f t="shared" si="31"/>
        <v>0</v>
      </c>
      <c r="AC21" s="61">
        <f t="shared" ref="AC21:AR28" si="32">SUMIF($F$35:$F$417,$F21,AC$35:AC$417)</f>
        <v>49.450744700256806</v>
      </c>
      <c r="AD21" s="61">
        <f t="shared" si="32"/>
        <v>103.71228404857881</v>
      </c>
      <c r="AE21" s="61">
        <f t="shared" si="32"/>
        <v>163.28464467387687</v>
      </c>
      <c r="AF21" s="61">
        <f t="shared" si="32"/>
        <v>228.59026572210405</v>
      </c>
      <c r="AG21" s="61">
        <f t="shared" si="32"/>
        <v>0</v>
      </c>
      <c r="AH21" s="61">
        <f t="shared" si="32"/>
        <v>0.18724415886000079</v>
      </c>
      <c r="AI21" s="61">
        <f t="shared" si="32"/>
        <v>0.70161149897281794</v>
      </c>
      <c r="AJ21" s="61">
        <f t="shared" si="32"/>
        <v>1.1963283503437829</v>
      </c>
      <c r="AK21" s="61">
        <f t="shared" si="32"/>
        <v>1.6718569613745156</v>
      </c>
      <c r="AL21" s="56">
        <f t="shared" si="32"/>
        <v>0</v>
      </c>
      <c r="AM21" s="61">
        <f t="shared" si="32"/>
        <v>0</v>
      </c>
      <c r="AN21" s="61">
        <f t="shared" si="32"/>
        <v>185.4370883989686</v>
      </c>
      <c r="AO21" s="61">
        <f t="shared" si="32"/>
        <v>254.0490215623328</v>
      </c>
      <c r="AP21" s="61">
        <f t="shared" si="32"/>
        <v>317.11038772868608</v>
      </c>
      <c r="AQ21" s="56">
        <f t="shared" si="32"/>
        <v>0</v>
      </c>
      <c r="AR21" s="61">
        <f t="shared" si="32"/>
        <v>0</v>
      </c>
      <c r="AS21" s="61">
        <f t="shared" ref="AS21:BH28" si="33">SUMIF($F$35:$F$417,$F21,AS$35:AS$417)</f>
        <v>35.852386999999993</v>
      </c>
      <c r="AT21" s="61">
        <f t="shared" si="33"/>
        <v>0</v>
      </c>
      <c r="AU21" s="61">
        <f t="shared" si="33"/>
        <v>0</v>
      </c>
      <c r="AV21" s="103">
        <f t="shared" si="33"/>
        <v>1.4510766370711079</v>
      </c>
      <c r="AW21" s="103">
        <f t="shared" si="33"/>
        <v>7.5362367280144653</v>
      </c>
      <c r="AX21" s="103">
        <f t="shared" si="33"/>
        <v>6.085160090943357</v>
      </c>
      <c r="AY21" s="103">
        <f t="shared" si="33"/>
        <v>4.6808923776487354</v>
      </c>
      <c r="AZ21" s="103">
        <f t="shared" si="33"/>
        <v>6.085160090943357</v>
      </c>
      <c r="BA21" s="60">
        <f t="shared" si="33"/>
        <v>0</v>
      </c>
      <c r="BB21" s="60" t="e">
        <f t="shared" si="33"/>
        <v>#REF!</v>
      </c>
      <c r="BC21" s="60" t="e">
        <f t="shared" si="33"/>
        <v>#REF!</v>
      </c>
      <c r="BD21" s="60">
        <f t="shared" si="33"/>
        <v>0</v>
      </c>
      <c r="BE21" s="60">
        <f t="shared" si="33"/>
        <v>0</v>
      </c>
      <c r="BF21" s="60">
        <f t="shared" si="33"/>
        <v>113.16683150724859</v>
      </c>
      <c r="BG21" s="60">
        <f t="shared" si="33"/>
        <v>142.07945896176486</v>
      </c>
      <c r="BH21" s="60">
        <f t="shared" si="33"/>
        <v>122.05776048168856</v>
      </c>
      <c r="BI21" s="60">
        <f t="shared" ref="BI21:BT28" si="34">SUMIF($F$35:$F$417,$F21,BI$35:BI$417)</f>
        <v>90.371184569154721</v>
      </c>
      <c r="BJ21" s="60">
        <f t="shared" si="34"/>
        <v>86.710091804092883</v>
      </c>
      <c r="BK21" s="63">
        <f t="shared" si="34"/>
        <v>5889.570422742363</v>
      </c>
      <c r="BL21" s="63" t="e">
        <f t="shared" si="34"/>
        <v>#REF!</v>
      </c>
      <c r="BM21" s="63" t="e">
        <f t="shared" si="34"/>
        <v>#REF!</v>
      </c>
      <c r="BN21" s="63">
        <f t="shared" si="34"/>
        <v>5828.475157533062</v>
      </c>
      <c r="BO21" s="63">
        <f t="shared" si="34"/>
        <v>5932.0384394532075</v>
      </c>
      <c r="BP21" s="64">
        <f t="shared" si="34"/>
        <v>5889.570422742363</v>
      </c>
      <c r="BQ21" s="64" t="e">
        <f t="shared" si="34"/>
        <v>#REF!</v>
      </c>
      <c r="BR21" s="64" t="e">
        <f t="shared" si="34"/>
        <v>#REF!</v>
      </c>
      <c r="BS21" s="64">
        <f t="shared" si="34"/>
        <v>5537.2080239262878</v>
      </c>
      <c r="BT21" s="64">
        <f t="shared" si="34"/>
        <v>5543.5947917211934</v>
      </c>
      <c r="BU21" s="109" t="e">
        <f t="shared" ref="BU21:BU29" si="35">BL21/BK21-1</f>
        <v>#REF!</v>
      </c>
      <c r="BV21" s="109" t="e">
        <f t="shared" si="3"/>
        <v>#REF!</v>
      </c>
      <c r="BW21" s="109" t="e">
        <f t="shared" si="3"/>
        <v>#REF!</v>
      </c>
      <c r="BX21" s="109">
        <f t="shared" si="3"/>
        <v>1.7768503617330289E-2</v>
      </c>
      <c r="BY21" s="109">
        <f t="shared" ref="BY21:BY29" si="36">BO21/BK21-1</f>
        <v>7.2107154957949948E-3</v>
      </c>
      <c r="BZ21" s="109">
        <f t="shared" ref="BZ21:BZ29" si="37">((BO21/BK21)^(1/4))-1</f>
        <v>1.7978247994401286E-3</v>
      </c>
      <c r="CA21" s="110" t="e">
        <f t="shared" ref="CA21:CD29" si="38">BQ21/BP21-1</f>
        <v>#REF!</v>
      </c>
      <c r="CB21" s="110" t="e">
        <f t="shared" si="38"/>
        <v>#REF!</v>
      </c>
      <c r="CC21" s="110" t="e">
        <f t="shared" si="38"/>
        <v>#REF!</v>
      </c>
      <c r="CD21" s="110">
        <f t="shared" si="38"/>
        <v>1.1534274615128126E-3</v>
      </c>
      <c r="CE21" s="110">
        <f t="shared" ref="CE21:CE29" si="39">BT21/BP21-1</f>
        <v>-5.8743780307846771E-2</v>
      </c>
      <c r="CF21" s="110">
        <f t="shared" ref="CF21:CF29" si="40">((BT21/BP21)^(1/4))-1</f>
        <v>-1.5021014933784937E-2</v>
      </c>
      <c r="CG21" s="60">
        <f t="shared" ref="CG21:CP28" si="41">SUMIF($F$35:$F$417,$F21,CG$35:CG$417)</f>
        <v>3257.3454084623609</v>
      </c>
      <c r="CH21" s="60" t="e">
        <f t="shared" si="41"/>
        <v>#REF!</v>
      </c>
      <c r="CI21" s="60" t="e">
        <f t="shared" si="41"/>
        <v>#REF!</v>
      </c>
      <c r="CJ21" s="60">
        <f t="shared" si="41"/>
        <v>2700.7791024336034</v>
      </c>
      <c r="CK21" s="60">
        <f t="shared" si="41"/>
        <v>2620.7017421552496</v>
      </c>
      <c r="CL21" s="60">
        <f t="shared" si="41"/>
        <v>2632.2250142799999</v>
      </c>
      <c r="CM21" s="60">
        <f t="shared" si="41"/>
        <v>2791.4707795039994</v>
      </c>
      <c r="CN21" s="60">
        <f t="shared" si="41"/>
        <v>2954.6205968916547</v>
      </c>
      <c r="CO21" s="60">
        <f t="shared" si="41"/>
        <v>3127.6960550994568</v>
      </c>
      <c r="CP21" s="60">
        <f t="shared" si="41"/>
        <v>3311.3366972979597</v>
      </c>
    </row>
    <row r="22" spans="1:94" ht="15" customHeight="1">
      <c r="A22" s="112" t="s">
        <v>1361</v>
      </c>
      <c r="F22" s="112" t="s">
        <v>1361</v>
      </c>
      <c r="L22" s="112" t="s">
        <v>1362</v>
      </c>
      <c r="M22" s="54">
        <f t="shared" si="31"/>
        <v>1276.498010058064</v>
      </c>
      <c r="N22" s="55">
        <f t="shared" si="31"/>
        <v>1135.0163528710159</v>
      </c>
      <c r="O22" s="55">
        <f t="shared" si="31"/>
        <v>1029.2920766270661</v>
      </c>
      <c r="P22" s="55">
        <f t="shared" si="31"/>
        <v>971.92337758592498</v>
      </c>
      <c r="Q22" s="55">
        <f t="shared" si="31"/>
        <v>918.11771483385417</v>
      </c>
      <c r="R22" s="56">
        <f t="shared" si="31"/>
        <v>955.22015620000013</v>
      </c>
      <c r="S22" s="61">
        <f t="shared" si="31"/>
        <v>973.89386031899994</v>
      </c>
      <c r="T22" s="61">
        <f t="shared" si="31"/>
        <v>991.43282468635846</v>
      </c>
      <c r="U22" s="61">
        <f t="shared" si="31"/>
        <v>1009.3191350486046</v>
      </c>
      <c r="V22" s="61">
        <f t="shared" si="31"/>
        <v>1027.5601488345242</v>
      </c>
      <c r="W22" s="61">
        <f t="shared" si="31"/>
        <v>0</v>
      </c>
      <c r="X22" s="56">
        <f t="shared" si="31"/>
        <v>18.180785242999981</v>
      </c>
      <c r="Y22" s="56">
        <f t="shared" si="31"/>
        <v>38.703217229782396</v>
      </c>
      <c r="Z22" s="56">
        <f t="shared" si="31"/>
        <v>60.37193777648578</v>
      </c>
      <c r="AA22" s="56">
        <f t="shared" si="31"/>
        <v>83.239421311607899</v>
      </c>
      <c r="AB22" s="61">
        <f t="shared" si="31"/>
        <v>0</v>
      </c>
      <c r="AC22" s="61">
        <f t="shared" si="32"/>
        <v>18.542527000000003</v>
      </c>
      <c r="AD22" s="61">
        <f t="shared" si="32"/>
        <v>38.864142775426231</v>
      </c>
      <c r="AE22" s="61">
        <f t="shared" si="32"/>
        <v>61.116629693320647</v>
      </c>
      <c r="AF22" s="61">
        <f t="shared" si="32"/>
        <v>85.443677102426548</v>
      </c>
      <c r="AG22" s="61">
        <f t="shared" si="32"/>
        <v>0</v>
      </c>
      <c r="AH22" s="61">
        <f t="shared" si="32"/>
        <v>0</v>
      </c>
      <c r="AI22" s="61">
        <f t="shared" si="32"/>
        <v>0</v>
      </c>
      <c r="AJ22" s="61">
        <f t="shared" si="32"/>
        <v>0</v>
      </c>
      <c r="AK22" s="61">
        <f t="shared" si="32"/>
        <v>0</v>
      </c>
      <c r="AL22" s="56">
        <f t="shared" si="32"/>
        <v>0</v>
      </c>
      <c r="AM22" s="61">
        <f t="shared" si="32"/>
        <v>0</v>
      </c>
      <c r="AN22" s="61">
        <f t="shared" si="32"/>
        <v>72.816266285045927</v>
      </c>
      <c r="AO22" s="61">
        <f t="shared" si="32"/>
        <v>99.935537339672493</v>
      </c>
      <c r="AP22" s="61">
        <f t="shared" si="32"/>
        <v>124.94099396267443</v>
      </c>
      <c r="AQ22" s="56">
        <f t="shared" si="32"/>
        <v>0</v>
      </c>
      <c r="AR22" s="61">
        <f t="shared" si="32"/>
        <v>0</v>
      </c>
      <c r="AS22" s="61">
        <f t="shared" si="33"/>
        <v>13.879496</v>
      </c>
      <c r="AT22" s="61">
        <f t="shared" si="33"/>
        <v>0</v>
      </c>
      <c r="AU22" s="61">
        <f t="shared" si="33"/>
        <v>0</v>
      </c>
      <c r="AV22" s="103">
        <f t="shared" si="33"/>
        <v>0.44782582916757607</v>
      </c>
      <c r="AW22" s="103">
        <f t="shared" si="33"/>
        <v>2.3258051127735406</v>
      </c>
      <c r="AX22" s="103">
        <f t="shared" si="33"/>
        <v>1.8779792836059643</v>
      </c>
      <c r="AY22" s="103">
        <f t="shared" si="33"/>
        <v>1.4445994489276648</v>
      </c>
      <c r="AZ22" s="103">
        <f t="shared" si="33"/>
        <v>1.8779792836059643</v>
      </c>
      <c r="BA22" s="60">
        <f t="shared" si="33"/>
        <v>0</v>
      </c>
      <c r="BB22" s="60" t="e">
        <f t="shared" si="33"/>
        <v>#REF!</v>
      </c>
      <c r="BC22" s="60" t="e">
        <f t="shared" si="33"/>
        <v>#REF!</v>
      </c>
      <c r="BD22" s="60">
        <f t="shared" si="33"/>
        <v>0</v>
      </c>
      <c r="BE22" s="60">
        <f t="shared" si="33"/>
        <v>0</v>
      </c>
      <c r="BF22" s="60">
        <f t="shared" si="33"/>
        <v>41.335904691428752</v>
      </c>
      <c r="BG22" s="60">
        <f t="shared" si="33"/>
        <v>52.989833671654765</v>
      </c>
      <c r="BH22" s="60">
        <f t="shared" si="33"/>
        <v>47.664416841416759</v>
      </c>
      <c r="BI22" s="60">
        <f t="shared" si="34"/>
        <v>35.235011735173885</v>
      </c>
      <c r="BJ22" s="60">
        <f t="shared" si="34"/>
        <v>33.807580556136941</v>
      </c>
      <c r="BK22" s="63">
        <f t="shared" si="34"/>
        <v>2273.5018967786605</v>
      </c>
      <c r="BL22" s="63" t="e">
        <f t="shared" si="34"/>
        <v>#REF!</v>
      </c>
      <c r="BM22" s="63" t="e">
        <f t="shared" si="34"/>
        <v>#REF!</v>
      </c>
      <c r="BN22" s="63">
        <f t="shared" si="34"/>
        <v>2239.3462286281097</v>
      </c>
      <c r="BO22" s="63">
        <f t="shared" si="34"/>
        <v>2274.9875158848304</v>
      </c>
      <c r="BP22" s="64">
        <f t="shared" si="34"/>
        <v>2273.5018967786605</v>
      </c>
      <c r="BQ22" s="64" t="e">
        <f t="shared" si="34"/>
        <v>#REF!</v>
      </c>
      <c r="BR22" s="64" t="e">
        <f t="shared" si="34"/>
        <v>#REF!</v>
      </c>
      <c r="BS22" s="64">
        <f t="shared" si="34"/>
        <v>2127.4390934792805</v>
      </c>
      <c r="BT22" s="64">
        <f t="shared" si="34"/>
        <v>2126.0160521569996</v>
      </c>
      <c r="BU22" s="109" t="e">
        <f t="shared" si="35"/>
        <v>#REF!</v>
      </c>
      <c r="BV22" s="109" t="e">
        <f t="shared" si="3"/>
        <v>#REF!</v>
      </c>
      <c r="BW22" s="109" t="e">
        <f t="shared" si="3"/>
        <v>#REF!</v>
      </c>
      <c r="BX22" s="109">
        <f t="shared" si="3"/>
        <v>1.5915934213779792E-2</v>
      </c>
      <c r="BY22" s="109">
        <f t="shared" si="36"/>
        <v>6.5344968846292595E-4</v>
      </c>
      <c r="BZ22" s="109">
        <f t="shared" si="37"/>
        <v>1.6332240644634233E-4</v>
      </c>
      <c r="CA22" s="110" t="e">
        <f t="shared" si="38"/>
        <v>#REF!</v>
      </c>
      <c r="CB22" s="110" t="e">
        <f t="shared" si="38"/>
        <v>#REF!</v>
      </c>
      <c r="CC22" s="110" t="e">
        <f t="shared" si="38"/>
        <v>#REF!</v>
      </c>
      <c r="CD22" s="110">
        <f t="shared" si="38"/>
        <v>-6.6889873681574841E-4</v>
      </c>
      <c r="CE22" s="110">
        <f t="shared" si="39"/>
        <v>-6.4871661127986924E-2</v>
      </c>
      <c r="CF22" s="110">
        <f t="shared" si="40"/>
        <v>-1.6628076227276689E-2</v>
      </c>
      <c r="CG22" s="60">
        <f t="shared" si="41"/>
        <v>1318.2817405786602</v>
      </c>
      <c r="CH22" s="60" t="e">
        <f t="shared" si="41"/>
        <v>#REF!</v>
      </c>
      <c r="CI22" s="60" t="e">
        <f t="shared" si="41"/>
        <v>#REF!</v>
      </c>
      <c r="CJ22" s="60">
        <f t="shared" si="41"/>
        <v>1108.5385261096988</v>
      </c>
      <c r="CK22" s="60">
        <f t="shared" si="41"/>
        <v>1078.7442686362713</v>
      </c>
      <c r="CL22" s="60">
        <f t="shared" si="41"/>
        <v>955.22015620000013</v>
      </c>
      <c r="CM22" s="60">
        <f t="shared" si="41"/>
        <v>1010.617172562</v>
      </c>
      <c r="CN22" s="60">
        <f t="shared" si="41"/>
        <v>1069.000184691567</v>
      </c>
      <c r="CO22" s="60">
        <f t="shared" si="41"/>
        <v>1130.8077025184111</v>
      </c>
      <c r="CP22" s="60">
        <f t="shared" si="41"/>
        <v>1196.2432472485589</v>
      </c>
    </row>
    <row r="23" spans="1:94" ht="15" customHeight="1">
      <c r="A23" s="112" t="s">
        <v>1363</v>
      </c>
      <c r="F23" s="112" t="s">
        <v>1363</v>
      </c>
      <c r="L23" s="112" t="s">
        <v>1364</v>
      </c>
      <c r="M23" s="54">
        <f t="shared" si="31"/>
        <v>2109.4507086672952</v>
      </c>
      <c r="N23" s="55">
        <f t="shared" si="31"/>
        <v>1855.0814445186274</v>
      </c>
      <c r="O23" s="55">
        <f t="shared" si="31"/>
        <v>1665.0386806534068</v>
      </c>
      <c r="P23" s="55">
        <f t="shared" si="31"/>
        <v>1561.9926067428573</v>
      </c>
      <c r="Q23" s="55">
        <f t="shared" si="31"/>
        <v>1464.3589916194371</v>
      </c>
      <c r="R23" s="56">
        <f t="shared" si="31"/>
        <v>1891.2437666000001</v>
      </c>
      <c r="S23" s="61">
        <f t="shared" si="31"/>
        <v>1930.7930743239999</v>
      </c>
      <c r="T23" s="61">
        <f t="shared" si="31"/>
        <v>1964.1636481541329</v>
      </c>
      <c r="U23" s="61">
        <f t="shared" si="31"/>
        <v>1998.1694736926588</v>
      </c>
      <c r="V23" s="61">
        <f t="shared" si="31"/>
        <v>2032.8238692056439</v>
      </c>
      <c r="W23" s="61">
        <f t="shared" si="31"/>
        <v>0</v>
      </c>
      <c r="X23" s="56">
        <f t="shared" si="31"/>
        <v>36.049067114339699</v>
      </c>
      <c r="Y23" s="56">
        <f t="shared" si="31"/>
        <v>76.68704411541971</v>
      </c>
      <c r="Z23" s="56">
        <f t="shared" si="31"/>
        <v>119.53662171422852</v>
      </c>
      <c r="AA23" s="56">
        <f t="shared" si="31"/>
        <v>164.69661607142655</v>
      </c>
      <c r="AB23" s="61">
        <f t="shared" si="31"/>
        <v>0</v>
      </c>
      <c r="AC23" s="61">
        <f t="shared" si="32"/>
        <v>35.855247311000355</v>
      </c>
      <c r="AD23" s="61">
        <f t="shared" si="32"/>
        <v>75.111237940835849</v>
      </c>
      <c r="AE23" s="61">
        <f t="shared" si="32"/>
        <v>118.04504425508023</v>
      </c>
      <c r="AF23" s="61">
        <f t="shared" si="32"/>
        <v>164.92642122329227</v>
      </c>
      <c r="AG23" s="61">
        <f t="shared" si="32"/>
        <v>0</v>
      </c>
      <c r="AH23" s="61">
        <f t="shared" si="32"/>
        <v>0.21305464865999929</v>
      </c>
      <c r="AI23" s="61">
        <f t="shared" si="32"/>
        <v>0.53028929377107004</v>
      </c>
      <c r="AJ23" s="61">
        <f t="shared" si="32"/>
        <v>0.84243691204513393</v>
      </c>
      <c r="AK23" s="61">
        <f t="shared" si="32"/>
        <v>1.148648447286275</v>
      </c>
      <c r="AL23" s="56">
        <f t="shared" si="32"/>
        <v>0</v>
      </c>
      <c r="AM23" s="61">
        <f t="shared" si="32"/>
        <v>0</v>
      </c>
      <c r="AN23" s="61">
        <f t="shared" si="32"/>
        <v>122.70752026443513</v>
      </c>
      <c r="AO23" s="61">
        <f t="shared" si="32"/>
        <v>167.44009773229604</v>
      </c>
      <c r="AP23" s="61">
        <f t="shared" si="32"/>
        <v>208.29501694945932</v>
      </c>
      <c r="AQ23" s="56">
        <f t="shared" si="32"/>
        <v>0</v>
      </c>
      <c r="AR23" s="61">
        <f t="shared" si="32"/>
        <v>0</v>
      </c>
      <c r="AS23" s="61">
        <f t="shared" si="33"/>
        <v>24.540251000000005</v>
      </c>
      <c r="AT23" s="61">
        <f t="shared" si="33"/>
        <v>0</v>
      </c>
      <c r="AU23" s="61">
        <f t="shared" si="33"/>
        <v>0</v>
      </c>
      <c r="AV23" s="103">
        <f t="shared" si="33"/>
        <v>2.5086103483279842</v>
      </c>
      <c r="AW23" s="103">
        <f t="shared" si="33"/>
        <v>13.028589228413082</v>
      </c>
      <c r="AX23" s="103">
        <f t="shared" si="33"/>
        <v>10.519978880085098</v>
      </c>
      <c r="AY23" s="103">
        <f t="shared" si="33"/>
        <v>8.0922914462193063</v>
      </c>
      <c r="AZ23" s="103">
        <f t="shared" si="33"/>
        <v>10.519978880085098</v>
      </c>
      <c r="BA23" s="60">
        <f t="shared" si="33"/>
        <v>0</v>
      </c>
      <c r="BB23" s="60" t="e">
        <f t="shared" si="33"/>
        <v>#REF!</v>
      </c>
      <c r="BC23" s="60" t="e">
        <f t="shared" si="33"/>
        <v>#REF!</v>
      </c>
      <c r="BD23" s="60">
        <f t="shared" si="33"/>
        <v>0</v>
      </c>
      <c r="BE23" s="60">
        <f t="shared" si="33"/>
        <v>0</v>
      </c>
      <c r="BF23" s="60">
        <f t="shared" si="33"/>
        <v>93.46154971682931</v>
      </c>
      <c r="BG23" s="60">
        <f t="shared" si="33"/>
        <v>112.88586616651456</v>
      </c>
      <c r="BH23" s="60">
        <f t="shared" si="33"/>
        <v>90.619181628461135</v>
      </c>
      <c r="BI23" s="60">
        <f t="shared" si="34"/>
        <v>67.29044275155168</v>
      </c>
      <c r="BJ23" s="60">
        <f t="shared" si="34"/>
        <v>64.564390699782962</v>
      </c>
      <c r="BK23" s="63">
        <f t="shared" si="34"/>
        <v>4096.6646353324522</v>
      </c>
      <c r="BL23" s="63" t="e">
        <f t="shared" si="34"/>
        <v>#REF!</v>
      </c>
      <c r="BM23" s="63" t="e">
        <f t="shared" si="34"/>
        <v>#REF!</v>
      </c>
      <c r="BN23" s="63">
        <f t="shared" si="34"/>
        <v>4041.4090152469366</v>
      </c>
      <c r="BO23" s="63">
        <f t="shared" si="34"/>
        <v>4111.3339330964136</v>
      </c>
      <c r="BP23" s="64">
        <f t="shared" si="34"/>
        <v>4096.6646353324522</v>
      </c>
      <c r="BQ23" s="64" t="e">
        <f t="shared" si="34"/>
        <v>#REF!</v>
      </c>
      <c r="BR23" s="64" t="e">
        <f t="shared" si="34"/>
        <v>#REF!</v>
      </c>
      <c r="BS23" s="64">
        <f t="shared" si="34"/>
        <v>3839.447166257642</v>
      </c>
      <c r="BT23" s="64">
        <f t="shared" si="34"/>
        <v>3842.1142430494297</v>
      </c>
      <c r="BU23" s="109" t="e">
        <f t="shared" si="35"/>
        <v>#REF!</v>
      </c>
      <c r="BV23" s="109" t="e">
        <f t="shared" si="3"/>
        <v>#REF!</v>
      </c>
      <c r="BW23" s="109" t="e">
        <f t="shared" si="3"/>
        <v>#REF!</v>
      </c>
      <c r="BX23" s="109">
        <f t="shared" si="3"/>
        <v>1.7302113590995871E-2</v>
      </c>
      <c r="BY23" s="109">
        <f t="shared" si="36"/>
        <v>3.5807904892783959E-3</v>
      </c>
      <c r="BZ23" s="109">
        <f t="shared" si="37"/>
        <v>8.9399805885381767E-4</v>
      </c>
      <c r="CA23" s="110" t="e">
        <f t="shared" si="38"/>
        <v>#REF!</v>
      </c>
      <c r="CB23" s="110" t="e">
        <f t="shared" si="38"/>
        <v>#REF!</v>
      </c>
      <c r="CC23" s="110" t="e">
        <f t="shared" si="38"/>
        <v>#REF!</v>
      </c>
      <c r="CD23" s="110">
        <f t="shared" si="38"/>
        <v>6.9465125480228096E-4</v>
      </c>
      <c r="CE23" s="110">
        <f t="shared" si="39"/>
        <v>-6.21360093983786E-2</v>
      </c>
      <c r="CF23" s="110">
        <f t="shared" si="40"/>
        <v>-1.5909667637534763E-2</v>
      </c>
      <c r="CG23" s="60">
        <f t="shared" si="41"/>
        <v>2205.4208687324522</v>
      </c>
      <c r="CH23" s="60" t="e">
        <f t="shared" si="41"/>
        <v>#REF!</v>
      </c>
      <c r="CI23" s="60" t="e">
        <f t="shared" si="41"/>
        <v>#REF!</v>
      </c>
      <c r="CJ23" s="60">
        <f t="shared" si="41"/>
        <v>1804.8154386729241</v>
      </c>
      <c r="CK23" s="60">
        <f t="shared" si="41"/>
        <v>1747.7383781487645</v>
      </c>
      <c r="CL23" s="60">
        <f t="shared" si="41"/>
        <v>1891.2437666000001</v>
      </c>
      <c r="CM23" s="60">
        <f t="shared" si="41"/>
        <v>2002.9104433979999</v>
      </c>
      <c r="CN23" s="60">
        <f t="shared" si="41"/>
        <v>2116.4922195041599</v>
      </c>
      <c r="CO23" s="60">
        <f t="shared" si="41"/>
        <v>2236.5935765740119</v>
      </c>
      <c r="CP23" s="60">
        <f t="shared" si="41"/>
        <v>2363.5955549476489</v>
      </c>
    </row>
    <row r="24" spans="1:94" ht="15" customHeight="1">
      <c r="A24" s="112" t="s">
        <v>1365</v>
      </c>
      <c r="F24" s="112" t="s">
        <v>1365</v>
      </c>
      <c r="L24" s="112" t="s">
        <v>1366</v>
      </c>
      <c r="M24" s="54">
        <f t="shared" si="31"/>
        <v>1548.2074026117918</v>
      </c>
      <c r="N24" s="55">
        <f t="shared" si="31"/>
        <v>1337.055254586506</v>
      </c>
      <c r="O24" s="55">
        <f t="shared" si="31"/>
        <v>1179.2978072665508</v>
      </c>
      <c r="P24" s="55">
        <f t="shared" si="31"/>
        <v>1093.317005558225</v>
      </c>
      <c r="Q24" s="55">
        <f t="shared" si="31"/>
        <v>1011.9615510542918</v>
      </c>
      <c r="R24" s="56">
        <f t="shared" si="31"/>
        <v>1771.68946998</v>
      </c>
      <c r="S24" s="61">
        <f t="shared" si="31"/>
        <v>1811.268459589</v>
      </c>
      <c r="T24" s="61">
        <f t="shared" si="31"/>
        <v>1847.239829525626</v>
      </c>
      <c r="U24" s="61">
        <f t="shared" si="31"/>
        <v>1884.0305706992619</v>
      </c>
      <c r="V24" s="61">
        <f t="shared" si="31"/>
        <v>1921.6617453651008</v>
      </c>
      <c r="W24" s="61">
        <f t="shared" si="31"/>
        <v>0</v>
      </c>
      <c r="X24" s="56">
        <f t="shared" si="31"/>
        <v>34.732450958024017</v>
      </c>
      <c r="Y24" s="56">
        <f t="shared" si="31"/>
        <v>73.07274732936142</v>
      </c>
      <c r="Z24" s="56">
        <f t="shared" si="31"/>
        <v>113.69641923989614</v>
      </c>
      <c r="AA24" s="56">
        <f t="shared" si="31"/>
        <v>156.7169377046946</v>
      </c>
      <c r="AB24" s="61">
        <f t="shared" si="31"/>
        <v>0</v>
      </c>
      <c r="AC24" s="61">
        <f t="shared" si="32"/>
        <v>31.307333190636001</v>
      </c>
      <c r="AD24" s="61">
        <f t="shared" si="32"/>
        <v>65.78002747012259</v>
      </c>
      <c r="AE24" s="61">
        <f t="shared" si="32"/>
        <v>103.67388742476857</v>
      </c>
      <c r="AF24" s="61">
        <f t="shared" si="32"/>
        <v>145.25717679503737</v>
      </c>
      <c r="AG24" s="61">
        <f t="shared" si="32"/>
        <v>0</v>
      </c>
      <c r="AH24" s="61">
        <f t="shared" si="32"/>
        <v>1.1936014033399998</v>
      </c>
      <c r="AI24" s="61">
        <f t="shared" si="32"/>
        <v>3.2441563116085694</v>
      </c>
      <c r="AJ24" s="61">
        <f t="shared" si="32"/>
        <v>5.2927453630685468</v>
      </c>
      <c r="AK24" s="61">
        <f t="shared" si="32"/>
        <v>7.3358057475761509</v>
      </c>
      <c r="AL24" s="56">
        <f t="shared" si="32"/>
        <v>0</v>
      </c>
      <c r="AM24" s="61">
        <f t="shared" si="32"/>
        <v>0</v>
      </c>
      <c r="AN24" s="61">
        <f t="shared" si="32"/>
        <v>96.615366569828026</v>
      </c>
      <c r="AO24" s="61">
        <f t="shared" si="32"/>
        <v>130.67029387995998</v>
      </c>
      <c r="AP24" s="61">
        <f t="shared" si="32"/>
        <v>161.06726544218597</v>
      </c>
      <c r="AQ24" s="56">
        <f t="shared" si="32"/>
        <v>0</v>
      </c>
      <c r="AR24" s="61">
        <f t="shared" si="32"/>
        <v>0</v>
      </c>
      <c r="AS24" s="61">
        <f t="shared" si="33"/>
        <v>20.151378999999999</v>
      </c>
      <c r="AT24" s="61">
        <f t="shared" si="33"/>
        <v>0</v>
      </c>
      <c r="AU24" s="61">
        <f t="shared" si="33"/>
        <v>0</v>
      </c>
      <c r="AV24" s="103">
        <f t="shared" si="33"/>
        <v>2.1121083609853999</v>
      </c>
      <c r="AW24" s="103">
        <f t="shared" si="33"/>
        <v>10.969336971569337</v>
      </c>
      <c r="AX24" s="103">
        <f t="shared" si="33"/>
        <v>8.8572286105839346</v>
      </c>
      <c r="AY24" s="103">
        <f t="shared" si="33"/>
        <v>6.8132527773722602</v>
      </c>
      <c r="AZ24" s="103">
        <f t="shared" si="33"/>
        <v>8.8572286105839346</v>
      </c>
      <c r="BA24" s="60">
        <f t="shared" si="33"/>
        <v>0</v>
      </c>
      <c r="BB24" s="60" t="e">
        <f t="shared" si="33"/>
        <v>#REF!</v>
      </c>
      <c r="BC24" s="60" t="e">
        <f t="shared" si="33"/>
        <v>#REF!</v>
      </c>
      <c r="BD24" s="60">
        <f t="shared" si="33"/>
        <v>0</v>
      </c>
      <c r="BE24" s="60">
        <f t="shared" si="33"/>
        <v>0</v>
      </c>
      <c r="BF24" s="60">
        <f t="shared" si="33"/>
        <v>97.032481295258961</v>
      </c>
      <c r="BG24" s="60">
        <f t="shared" si="33"/>
        <v>120.26195821685454</v>
      </c>
      <c r="BH24" s="60">
        <f t="shared" si="33"/>
        <v>101.66413631271077</v>
      </c>
      <c r="BI24" s="60">
        <f t="shared" si="34"/>
        <v>76.237124180292156</v>
      </c>
      <c r="BJ24" s="60">
        <f t="shared" si="34"/>
        <v>73.148626612220525</v>
      </c>
      <c r="BK24" s="63">
        <f t="shared" si="34"/>
        <v>3419.0414622480362</v>
      </c>
      <c r="BL24" s="63" t="e">
        <f t="shared" si="34"/>
        <v>#REF!</v>
      </c>
      <c r="BM24" s="63" t="e">
        <f t="shared" si="34"/>
        <v>#REF!</v>
      </c>
      <c r="BN24" s="63">
        <f t="shared" si="34"/>
        <v>3413.7312991228455</v>
      </c>
      <c r="BO24" s="63">
        <f t="shared" si="34"/>
        <v>3486.0063373316912</v>
      </c>
      <c r="BP24" s="64">
        <f t="shared" si="34"/>
        <v>3419.0414622480362</v>
      </c>
      <c r="BQ24" s="64" t="e">
        <f t="shared" si="34"/>
        <v>#REF!</v>
      </c>
      <c r="BR24" s="64" t="e">
        <f t="shared" si="34"/>
        <v>#REF!</v>
      </c>
      <c r="BS24" s="64">
        <f t="shared" si="34"/>
        <v>3243.136468824197</v>
      </c>
      <c r="BT24" s="64">
        <f t="shared" si="34"/>
        <v>3257.7345498995683</v>
      </c>
      <c r="BU24" s="109" t="e">
        <f t="shared" si="35"/>
        <v>#REF!</v>
      </c>
      <c r="BV24" s="109" t="e">
        <f t="shared" si="3"/>
        <v>#REF!</v>
      </c>
      <c r="BW24" s="109" t="e">
        <f t="shared" si="3"/>
        <v>#REF!</v>
      </c>
      <c r="BX24" s="109">
        <f t="shared" si="3"/>
        <v>2.1171859140588056E-2</v>
      </c>
      <c r="BY24" s="109">
        <f t="shared" si="36"/>
        <v>1.9585862243280738E-2</v>
      </c>
      <c r="BZ24" s="109">
        <f t="shared" si="37"/>
        <v>4.8609079268322475E-3</v>
      </c>
      <c r="CA24" s="110" t="e">
        <f t="shared" si="38"/>
        <v>#REF!</v>
      </c>
      <c r="CB24" s="110" t="e">
        <f t="shared" si="38"/>
        <v>#REF!</v>
      </c>
      <c r="CC24" s="110" t="e">
        <f t="shared" si="38"/>
        <v>#REF!</v>
      </c>
      <c r="CD24" s="110">
        <f t="shared" si="38"/>
        <v>4.5012231880159348E-3</v>
      </c>
      <c r="CE24" s="110">
        <f t="shared" si="39"/>
        <v>-4.7178986897224662E-2</v>
      </c>
      <c r="CF24" s="110">
        <f t="shared" si="40"/>
        <v>-1.2009356857370146E-2</v>
      </c>
      <c r="CG24" s="60">
        <f t="shared" si="41"/>
        <v>1647.3519922680368</v>
      </c>
      <c r="CH24" s="60" t="e">
        <f t="shared" si="41"/>
        <v>#REF!</v>
      </c>
      <c r="CI24" s="60" t="e">
        <f t="shared" si="41"/>
        <v>#REF!</v>
      </c>
      <c r="CJ24" s="60">
        <f t="shared" si="41"/>
        <v>1307.0376763958495</v>
      </c>
      <c r="CK24" s="60">
        <f t="shared" si="41"/>
        <v>1255.0346717192824</v>
      </c>
      <c r="CL24" s="60">
        <f t="shared" si="41"/>
        <v>1771.68946998</v>
      </c>
      <c r="CM24" s="60">
        <f t="shared" si="41"/>
        <v>1878.5018451409999</v>
      </c>
      <c r="CN24" s="60">
        <f t="shared" si="41"/>
        <v>1989.3367606367187</v>
      </c>
      <c r="CO24" s="60">
        <f t="shared" si="41"/>
        <v>2106.6936227269948</v>
      </c>
      <c r="CP24" s="60">
        <f t="shared" si="41"/>
        <v>2230.9716656124087</v>
      </c>
    </row>
    <row r="25" spans="1:94" ht="15" customHeight="1">
      <c r="A25" s="112" t="s">
        <v>1367</v>
      </c>
      <c r="F25" s="112" t="s">
        <v>1367</v>
      </c>
      <c r="L25" s="112" t="s">
        <v>1368</v>
      </c>
      <c r="M25" s="54">
        <f t="shared" si="31"/>
        <v>2314.9344250725762</v>
      </c>
      <c r="N25" s="55">
        <f t="shared" si="31"/>
        <v>2037.4968493505789</v>
      </c>
      <c r="O25" s="55">
        <f t="shared" si="31"/>
        <v>1830.4202402904157</v>
      </c>
      <c r="P25" s="55">
        <f t="shared" si="31"/>
        <v>1718.1295640302569</v>
      </c>
      <c r="Q25" s="55">
        <f t="shared" si="31"/>
        <v>1611.6043202789856</v>
      </c>
      <c r="R25" s="56">
        <f t="shared" si="31"/>
        <v>2051.0191210099997</v>
      </c>
      <c r="S25" s="61">
        <f t="shared" si="31"/>
        <v>2096.4353325489997</v>
      </c>
      <c r="T25" s="61">
        <f t="shared" si="31"/>
        <v>2138.0958230719784</v>
      </c>
      <c r="U25" s="61">
        <f t="shared" si="31"/>
        <v>2180.674736148685</v>
      </c>
      <c r="V25" s="61">
        <f t="shared" si="31"/>
        <v>2224.1944017162527</v>
      </c>
      <c r="W25" s="61">
        <f t="shared" si="31"/>
        <v>0</v>
      </c>
      <c r="X25" s="56">
        <f t="shared" si="31"/>
        <v>38.086615323579665</v>
      </c>
      <c r="Y25" s="56">
        <f t="shared" si="31"/>
        <v>82.385108913969503</v>
      </c>
      <c r="Z25" s="56">
        <f t="shared" si="31"/>
        <v>129.32278490851965</v>
      </c>
      <c r="AA25" s="56">
        <f t="shared" si="31"/>
        <v>179.02882986618891</v>
      </c>
      <c r="AB25" s="61">
        <f t="shared" si="31"/>
        <v>0</v>
      </c>
      <c r="AC25" s="61">
        <f t="shared" si="32"/>
        <v>36.454506141140328</v>
      </c>
      <c r="AD25" s="61">
        <f t="shared" si="32"/>
        <v>78.024824818772473</v>
      </c>
      <c r="AE25" s="61">
        <f t="shared" si="32"/>
        <v>123.71816011924993</v>
      </c>
      <c r="AF25" s="61">
        <f t="shared" si="32"/>
        <v>173.85555209848999</v>
      </c>
      <c r="AG25" s="61">
        <f t="shared" si="32"/>
        <v>0</v>
      </c>
      <c r="AH25" s="61">
        <f t="shared" si="32"/>
        <v>0.76901395827999797</v>
      </c>
      <c r="AI25" s="61">
        <f t="shared" si="32"/>
        <v>1.9386611777282188</v>
      </c>
      <c r="AJ25" s="61">
        <f t="shared" si="32"/>
        <v>3.1049281866341976</v>
      </c>
      <c r="AK25" s="61">
        <f t="shared" si="32"/>
        <v>4.2656676489090719</v>
      </c>
      <c r="AL25" s="56">
        <f t="shared" si="32"/>
        <v>0</v>
      </c>
      <c r="AM25" s="61">
        <f t="shared" si="32"/>
        <v>0</v>
      </c>
      <c r="AN25" s="61">
        <f t="shared" si="32"/>
        <v>137.09098399040244</v>
      </c>
      <c r="AO25" s="61">
        <f t="shared" si="32"/>
        <v>187.18210103116101</v>
      </c>
      <c r="AP25" s="61">
        <f t="shared" si="32"/>
        <v>232.83244816917639</v>
      </c>
      <c r="AQ25" s="56">
        <f t="shared" si="32"/>
        <v>0</v>
      </c>
      <c r="AR25" s="61">
        <f t="shared" si="32"/>
        <v>0</v>
      </c>
      <c r="AS25" s="61">
        <f t="shared" si="33"/>
        <v>26.901027000000003</v>
      </c>
      <c r="AT25" s="61">
        <f t="shared" si="33"/>
        <v>0</v>
      </c>
      <c r="AU25" s="61">
        <f t="shared" si="33"/>
        <v>0</v>
      </c>
      <c r="AV25" s="103">
        <f t="shared" si="33"/>
        <v>2.4515064430674283</v>
      </c>
      <c r="AW25" s="103">
        <f t="shared" si="33"/>
        <v>12.732017333350193</v>
      </c>
      <c r="AX25" s="103">
        <f t="shared" si="33"/>
        <v>10.280510890282763</v>
      </c>
      <c r="AY25" s="103">
        <f t="shared" si="33"/>
        <v>7.9080853002175111</v>
      </c>
      <c r="AZ25" s="103">
        <f t="shared" si="33"/>
        <v>10.280510890282763</v>
      </c>
      <c r="BA25" s="60">
        <f t="shared" si="33"/>
        <v>0</v>
      </c>
      <c r="BB25" s="60" t="e">
        <f t="shared" si="33"/>
        <v>#REF!</v>
      </c>
      <c r="BC25" s="60" t="e">
        <f t="shared" si="33"/>
        <v>#REF!</v>
      </c>
      <c r="BD25" s="60">
        <f t="shared" si="33"/>
        <v>0</v>
      </c>
      <c r="BE25" s="60">
        <f t="shared" si="33"/>
        <v>0</v>
      </c>
      <c r="BF25" s="60">
        <f t="shared" si="33"/>
        <v>104.95696651785175</v>
      </c>
      <c r="BG25" s="60">
        <f t="shared" si="33"/>
        <v>131.6719514787163</v>
      </c>
      <c r="BH25" s="60">
        <f t="shared" si="33"/>
        <v>109.17376369887604</v>
      </c>
      <c r="BI25" s="60">
        <f t="shared" si="34"/>
        <v>81.275885057913598</v>
      </c>
      <c r="BJ25" s="60">
        <f t="shared" si="34"/>
        <v>77.98325858435193</v>
      </c>
      <c r="BK25" s="63">
        <f t="shared" si="34"/>
        <v>4473.3620190434967</v>
      </c>
      <c r="BL25" s="63" t="e">
        <f t="shared" si="34"/>
        <v>#REF!</v>
      </c>
      <c r="BM25" s="63" t="e">
        <f t="shared" si="34"/>
        <v>#REF!</v>
      </c>
      <c r="BN25" s="63">
        <f t="shared" si="34"/>
        <v>4431.316244782638</v>
      </c>
      <c r="BO25" s="63">
        <f t="shared" si="34"/>
        <v>4514.0449892526394</v>
      </c>
      <c r="BP25" s="64">
        <f t="shared" si="34"/>
        <v>4473.3620190434967</v>
      </c>
      <c r="BQ25" s="64" t="e">
        <f t="shared" si="34"/>
        <v>#REF!</v>
      </c>
      <c r="BR25" s="64" t="e">
        <f t="shared" si="34"/>
        <v>#REF!</v>
      </c>
      <c r="BS25" s="64">
        <f t="shared" si="34"/>
        <v>4209.8695120030015</v>
      </c>
      <c r="BT25" s="64">
        <f t="shared" si="34"/>
        <v>4218.4548443894937</v>
      </c>
      <c r="BU25" s="109" t="e">
        <f t="shared" si="35"/>
        <v>#REF!</v>
      </c>
      <c r="BV25" s="109" t="e">
        <f t="shared" si="3"/>
        <v>#REF!</v>
      </c>
      <c r="BW25" s="109" t="e">
        <f t="shared" si="3"/>
        <v>#REF!</v>
      </c>
      <c r="BX25" s="109">
        <f t="shared" si="3"/>
        <v>1.8669113170924012E-2</v>
      </c>
      <c r="BY25" s="109">
        <f t="shared" si="36"/>
        <v>9.0944953786327165E-3</v>
      </c>
      <c r="BZ25" s="109">
        <f t="shared" si="37"/>
        <v>2.2659106772904281E-3</v>
      </c>
      <c r="CA25" s="110" t="e">
        <f t="shared" si="38"/>
        <v>#REF!</v>
      </c>
      <c r="CB25" s="110" t="e">
        <f t="shared" si="38"/>
        <v>#REF!</v>
      </c>
      <c r="CC25" s="110" t="e">
        <f t="shared" si="38"/>
        <v>#REF!</v>
      </c>
      <c r="CD25" s="110">
        <f t="shared" si="38"/>
        <v>2.0393345594238443E-3</v>
      </c>
      <c r="CE25" s="110">
        <f t="shared" si="39"/>
        <v>-5.6983354704770339E-2</v>
      </c>
      <c r="CF25" s="110">
        <f t="shared" si="40"/>
        <v>-1.4560787589030122E-2</v>
      </c>
      <c r="CG25" s="60">
        <f t="shared" si="41"/>
        <v>2422.3428980334952</v>
      </c>
      <c r="CH25" s="60" t="e">
        <f t="shared" si="41"/>
        <v>#REF!</v>
      </c>
      <c r="CI25" s="60" t="e">
        <f t="shared" si="41"/>
        <v>#REF!</v>
      </c>
      <c r="CJ25" s="60">
        <f t="shared" si="41"/>
        <v>1994.495635419549</v>
      </c>
      <c r="CK25" s="60">
        <f t="shared" si="41"/>
        <v>1932.7005379227955</v>
      </c>
      <c r="CL25" s="60">
        <f t="shared" si="41"/>
        <v>2051.0191210099997</v>
      </c>
      <c r="CM25" s="60">
        <f t="shared" si="41"/>
        <v>2171.7454679719995</v>
      </c>
      <c r="CN25" s="60">
        <f t="shared" si="41"/>
        <v>2300.4444179824491</v>
      </c>
      <c r="CO25" s="60">
        <f t="shared" si="41"/>
        <v>2436.8206093630888</v>
      </c>
      <c r="CP25" s="60">
        <f t="shared" si="41"/>
        <v>2581.3444513298409</v>
      </c>
    </row>
    <row r="26" spans="1:94" ht="15" customHeight="1">
      <c r="A26" s="112" t="s">
        <v>1369</v>
      </c>
      <c r="F26" s="112" t="s">
        <v>1369</v>
      </c>
      <c r="L26" s="112" t="s">
        <v>1370</v>
      </c>
      <c r="M26" s="54">
        <f t="shared" si="31"/>
        <v>1652.4962529550864</v>
      </c>
      <c r="N26" s="55">
        <f t="shared" si="31"/>
        <v>1394.8970241119869</v>
      </c>
      <c r="O26" s="55">
        <f t="shared" si="31"/>
        <v>1202.2470706817351</v>
      </c>
      <c r="P26" s="55">
        <f t="shared" si="31"/>
        <v>1099.7717757823229</v>
      </c>
      <c r="Q26" s="55">
        <f t="shared" si="31"/>
        <v>996.83685118231915</v>
      </c>
      <c r="R26" s="56">
        <f t="shared" si="31"/>
        <v>2408.2095239800001</v>
      </c>
      <c r="S26" s="61">
        <f t="shared" si="31"/>
        <v>2455.6747906819992</v>
      </c>
      <c r="T26" s="61">
        <f t="shared" si="31"/>
        <v>2500.7713169811109</v>
      </c>
      <c r="U26" s="61">
        <f t="shared" si="31"/>
        <v>2546.7649669584939</v>
      </c>
      <c r="V26" s="61">
        <f t="shared" si="31"/>
        <v>2593.6745835665374</v>
      </c>
      <c r="W26" s="61">
        <f t="shared" si="31"/>
        <v>0</v>
      </c>
      <c r="X26" s="56">
        <f t="shared" si="31"/>
        <v>48.542743461356984</v>
      </c>
      <c r="Y26" s="56">
        <f t="shared" si="31"/>
        <v>100.44788566027188</v>
      </c>
      <c r="Z26" s="56">
        <f t="shared" si="31"/>
        <v>155.28645658022876</v>
      </c>
      <c r="AA26" s="56">
        <f t="shared" si="31"/>
        <v>213.19347973255506</v>
      </c>
      <c r="AB26" s="61">
        <f t="shared" si="31"/>
        <v>0</v>
      </c>
      <c r="AC26" s="61">
        <f t="shared" si="32"/>
        <v>44.431580741402925</v>
      </c>
      <c r="AD26" s="61">
        <f t="shared" si="32"/>
        <v>93.172405704590687</v>
      </c>
      <c r="AE26" s="61">
        <f t="shared" si="32"/>
        <v>146.59544456397256</v>
      </c>
      <c r="AF26" s="61">
        <f t="shared" si="32"/>
        <v>205.05206852313404</v>
      </c>
      <c r="AG26" s="61">
        <f t="shared" si="32"/>
        <v>0</v>
      </c>
      <c r="AH26" s="61">
        <f t="shared" si="32"/>
        <v>1.3533558912399977</v>
      </c>
      <c r="AI26" s="61">
        <f t="shared" si="32"/>
        <v>2.9593920456483156</v>
      </c>
      <c r="AJ26" s="61">
        <f t="shared" si="32"/>
        <v>4.5667357089040364</v>
      </c>
      <c r="AK26" s="61">
        <f t="shared" si="32"/>
        <v>6.1732053161840863</v>
      </c>
      <c r="AL26" s="56">
        <f t="shared" si="32"/>
        <v>0</v>
      </c>
      <c r="AM26" s="61">
        <f t="shared" si="32"/>
        <v>0</v>
      </c>
      <c r="AN26" s="61">
        <f t="shared" si="32"/>
        <v>102.5321916018529</v>
      </c>
      <c r="AO26" s="61">
        <f t="shared" si="32"/>
        <v>135.75332726437429</v>
      </c>
      <c r="AP26" s="61">
        <f t="shared" si="32"/>
        <v>163.91101051058786</v>
      </c>
      <c r="AQ26" s="56">
        <f t="shared" si="32"/>
        <v>0</v>
      </c>
      <c r="AR26" s="61">
        <f t="shared" si="32"/>
        <v>0</v>
      </c>
      <c r="AS26" s="61">
        <f t="shared" si="33"/>
        <v>24.295970999999998</v>
      </c>
      <c r="AT26" s="61">
        <f t="shared" si="33"/>
        <v>0</v>
      </c>
      <c r="AU26" s="61">
        <f t="shared" si="33"/>
        <v>0</v>
      </c>
      <c r="AV26" s="103">
        <f t="shared" si="33"/>
        <v>4.5423755972225752</v>
      </c>
      <c r="AW26" s="103">
        <f t="shared" si="33"/>
        <v>23.591047456543066</v>
      </c>
      <c r="AX26" s="103">
        <f t="shared" si="33"/>
        <v>19.048671859320486</v>
      </c>
      <c r="AY26" s="103">
        <f t="shared" si="33"/>
        <v>14.652824507169605</v>
      </c>
      <c r="AZ26" s="103">
        <f t="shared" si="33"/>
        <v>19.048671859320486</v>
      </c>
      <c r="BA26" s="60">
        <f t="shared" si="33"/>
        <v>0</v>
      </c>
      <c r="BB26" s="60" t="e">
        <f t="shared" si="33"/>
        <v>#REF!</v>
      </c>
      <c r="BC26" s="60" t="e">
        <f t="shared" si="33"/>
        <v>#REF!</v>
      </c>
      <c r="BD26" s="60">
        <f t="shared" si="33"/>
        <v>0</v>
      </c>
      <c r="BE26" s="60">
        <f t="shared" si="33"/>
        <v>0</v>
      </c>
      <c r="BF26" s="60">
        <f t="shared" si="33"/>
        <v>143.70061183265952</v>
      </c>
      <c r="BG26" s="60">
        <f t="shared" si="33"/>
        <v>177.12874312855888</v>
      </c>
      <c r="BH26" s="60">
        <f t="shared" si="33"/>
        <v>149.39164692460417</v>
      </c>
      <c r="BI26" s="60">
        <f t="shared" si="34"/>
        <v>112.65589818723311</v>
      </c>
      <c r="BJ26" s="60">
        <f t="shared" si="34"/>
        <v>108.09201318604444</v>
      </c>
      <c r="BK26" s="63">
        <f t="shared" si="34"/>
        <v>4208.9487643649709</v>
      </c>
      <c r="BL26" s="63" t="e">
        <f t="shared" si="34"/>
        <v>#REF!</v>
      </c>
      <c r="BM26" s="63" t="e">
        <f t="shared" si="34"/>
        <v>#REF!</v>
      </c>
      <c r="BN26" s="63">
        <f t="shared" si="34"/>
        <v>4216.0474295527001</v>
      </c>
      <c r="BO26" s="63">
        <f t="shared" si="34"/>
        <v>4305.9818838766823</v>
      </c>
      <c r="BP26" s="64">
        <f t="shared" si="34"/>
        <v>4208.9487643649709</v>
      </c>
      <c r="BQ26" s="64" t="e">
        <f t="shared" si="34"/>
        <v>#REF!</v>
      </c>
      <c r="BR26" s="64" t="e">
        <f t="shared" si="34"/>
        <v>#REF!</v>
      </c>
      <c r="BS26" s="64">
        <f t="shared" si="34"/>
        <v>4005.3583527760939</v>
      </c>
      <c r="BT26" s="64">
        <f t="shared" si="34"/>
        <v>4024.0161941541442</v>
      </c>
      <c r="BU26" s="109" t="e">
        <f t="shared" si="35"/>
        <v>#REF!</v>
      </c>
      <c r="BV26" s="109" t="e">
        <f t="shared" si="3"/>
        <v>#REF!</v>
      </c>
      <c r="BW26" s="109" t="e">
        <f t="shared" si="3"/>
        <v>#REF!</v>
      </c>
      <c r="BX26" s="109">
        <f t="shared" si="3"/>
        <v>2.133146171306799E-2</v>
      </c>
      <c r="BY26" s="109">
        <f t="shared" si="36"/>
        <v>2.3054003492093189E-2</v>
      </c>
      <c r="BZ26" s="109">
        <f t="shared" si="37"/>
        <v>5.7143336001066469E-3</v>
      </c>
      <c r="CA26" s="110" t="e">
        <f t="shared" si="38"/>
        <v>#REF!</v>
      </c>
      <c r="CB26" s="110" t="e">
        <f t="shared" si="38"/>
        <v>#REF!</v>
      </c>
      <c r="CC26" s="110" t="e">
        <f t="shared" si="38"/>
        <v>#REF!</v>
      </c>
      <c r="CD26" s="110">
        <f t="shared" si="38"/>
        <v>4.6582202476637136E-3</v>
      </c>
      <c r="CE26" s="110">
        <f t="shared" si="39"/>
        <v>-4.3937947588375659E-2</v>
      </c>
      <c r="CF26" s="110">
        <f t="shared" si="40"/>
        <v>-1.1170259054717691E-2</v>
      </c>
      <c r="CG26" s="60">
        <f t="shared" si="41"/>
        <v>1800.7392403849688</v>
      </c>
      <c r="CH26" s="60" t="e">
        <f t="shared" si="41"/>
        <v>#REF!</v>
      </c>
      <c r="CI26" s="60" t="e">
        <f t="shared" si="41"/>
        <v>#REF!</v>
      </c>
      <c r="CJ26" s="60">
        <f t="shared" si="41"/>
        <v>1362.8338257411001</v>
      </c>
      <c r="CK26" s="60">
        <f t="shared" si="41"/>
        <v>1287.8885467382722</v>
      </c>
      <c r="CL26" s="60">
        <f t="shared" si="41"/>
        <v>2408.2095239800001</v>
      </c>
      <c r="CM26" s="60">
        <f t="shared" si="41"/>
        <v>2550.0024707760003</v>
      </c>
      <c r="CN26" s="60">
        <f t="shared" si="41"/>
        <v>2697.3510003916217</v>
      </c>
      <c r="CO26" s="60">
        <f t="shared" si="41"/>
        <v>2853.2136038115987</v>
      </c>
      <c r="CP26" s="60">
        <f t="shared" si="41"/>
        <v>3018.0933371384094</v>
      </c>
    </row>
    <row r="27" spans="1:94" ht="15" customHeight="1">
      <c r="A27" s="112" t="s">
        <v>1371</v>
      </c>
      <c r="F27" s="112" t="s">
        <v>1371</v>
      </c>
      <c r="L27" s="112" t="s">
        <v>1372</v>
      </c>
      <c r="M27" s="54">
        <f t="shared" si="31"/>
        <v>1834.2749244957406</v>
      </c>
      <c r="N27" s="55">
        <f t="shared" si="31"/>
        <v>1551.8572102374694</v>
      </c>
      <c r="O27" s="55">
        <f t="shared" si="31"/>
        <v>1340.2018121143019</v>
      </c>
      <c r="P27" s="55">
        <f t="shared" si="31"/>
        <v>1227.1649437372794</v>
      </c>
      <c r="Q27" s="55">
        <f t="shared" si="31"/>
        <v>1115.3693778355246</v>
      </c>
      <c r="R27" s="56">
        <f t="shared" si="31"/>
        <v>2620.9882782399995</v>
      </c>
      <c r="S27" s="61">
        <f t="shared" si="31"/>
        <v>2672.6928993410011</v>
      </c>
      <c r="T27" s="61">
        <f t="shared" si="31"/>
        <v>2721.806644752658</v>
      </c>
      <c r="U27" s="61">
        <f t="shared" si="31"/>
        <v>2771.9222519725627</v>
      </c>
      <c r="V27" s="61">
        <f t="shared" si="31"/>
        <v>2823.0621703881479</v>
      </c>
      <c r="W27" s="61">
        <f t="shared" si="31"/>
        <v>0</v>
      </c>
      <c r="X27" s="56">
        <f t="shared" si="31"/>
        <v>41.001822592120106</v>
      </c>
      <c r="Y27" s="56">
        <f t="shared" si="31"/>
        <v>97.038440274489773</v>
      </c>
      <c r="Z27" s="56">
        <f t="shared" si="31"/>
        <v>156.25260275506142</v>
      </c>
      <c r="AA27" s="56">
        <f t="shared" si="31"/>
        <v>218.79236219599161</v>
      </c>
      <c r="AB27" s="61">
        <f t="shared" si="31"/>
        <v>0</v>
      </c>
      <c r="AC27" s="61">
        <f t="shared" si="32"/>
        <v>46.293961077279974</v>
      </c>
      <c r="AD27" s="61">
        <f t="shared" si="32"/>
        <v>96.899581113960153</v>
      </c>
      <c r="AE27" s="61">
        <f t="shared" si="32"/>
        <v>152.36066028440942</v>
      </c>
      <c r="AF27" s="61">
        <f t="shared" si="32"/>
        <v>213.04269131850364</v>
      </c>
      <c r="AG27" s="61">
        <f t="shared" si="32"/>
        <v>0</v>
      </c>
      <c r="AH27" s="61">
        <f t="shared" si="32"/>
        <v>1.2506239536000021</v>
      </c>
      <c r="AI27" s="61">
        <f t="shared" si="32"/>
        <v>4.0178482846249572</v>
      </c>
      <c r="AJ27" s="61">
        <f t="shared" si="32"/>
        <v>6.7812602056995841</v>
      </c>
      <c r="AK27" s="61">
        <f t="shared" si="32"/>
        <v>9.5396744566800944</v>
      </c>
      <c r="AL27" s="56">
        <f t="shared" si="32"/>
        <v>0</v>
      </c>
      <c r="AM27" s="61">
        <f t="shared" si="32"/>
        <v>0</v>
      </c>
      <c r="AN27" s="61">
        <f t="shared" si="32"/>
        <v>100.12186238045477</v>
      </c>
      <c r="AO27" s="61">
        <f t="shared" si="32"/>
        <v>131.8451581854556</v>
      </c>
      <c r="AP27" s="61">
        <f t="shared" si="32"/>
        <v>158.34837069439698</v>
      </c>
      <c r="AQ27" s="56">
        <f t="shared" si="32"/>
        <v>0</v>
      </c>
      <c r="AR27" s="61">
        <f t="shared" si="32"/>
        <v>0</v>
      </c>
      <c r="AS27" s="61">
        <f t="shared" si="33"/>
        <v>24.473689</v>
      </c>
      <c r="AT27" s="61">
        <f t="shared" si="33"/>
        <v>0</v>
      </c>
      <c r="AU27" s="61">
        <f t="shared" si="33"/>
        <v>0</v>
      </c>
      <c r="AV27" s="103">
        <f t="shared" si="33"/>
        <v>1.8382119604287384</v>
      </c>
      <c r="AW27" s="103">
        <f t="shared" si="33"/>
        <v>9.5468427622266745</v>
      </c>
      <c r="AX27" s="103">
        <f t="shared" si="33"/>
        <v>7.7086308017979359</v>
      </c>
      <c r="AY27" s="103">
        <f t="shared" si="33"/>
        <v>5.9297160013830279</v>
      </c>
      <c r="AZ27" s="103">
        <f t="shared" si="33"/>
        <v>7.7086308017979359</v>
      </c>
      <c r="BA27" s="60">
        <f t="shared" si="33"/>
        <v>0</v>
      </c>
      <c r="BB27" s="60" t="e">
        <f t="shared" si="33"/>
        <v>#REF!</v>
      </c>
      <c r="BC27" s="60" t="e">
        <f t="shared" si="33"/>
        <v>#REF!</v>
      </c>
      <c r="BD27" s="60">
        <f t="shared" si="33"/>
        <v>0</v>
      </c>
      <c r="BE27" s="60">
        <f t="shared" si="33"/>
        <v>0</v>
      </c>
      <c r="BF27" s="60">
        <f t="shared" si="33"/>
        <v>146.59627796470326</v>
      </c>
      <c r="BG27" s="60">
        <f t="shared" si="33"/>
        <v>179.50820308592139</v>
      </c>
      <c r="BH27" s="60">
        <f t="shared" si="33"/>
        <v>148.22487610183433</v>
      </c>
      <c r="BI27" s="60">
        <f t="shared" si="34"/>
        <v>111.60843846884606</v>
      </c>
      <c r="BJ27" s="60">
        <f t="shared" si="34"/>
        <v>107.08698786989483</v>
      </c>
      <c r="BK27" s="63">
        <f t="shared" si="34"/>
        <v>4603.697692660875</v>
      </c>
      <c r="BL27" s="63" t="e">
        <f t="shared" si="34"/>
        <v>#REF!</v>
      </c>
      <c r="BM27" s="63" t="e">
        <f t="shared" si="34"/>
        <v>#REF!</v>
      </c>
      <c r="BN27" s="63">
        <f t="shared" si="34"/>
        <v>4563.8650316106996</v>
      </c>
      <c r="BO27" s="63">
        <f t="shared" si="34"/>
        <v>4652.9502655609394</v>
      </c>
      <c r="BP27" s="64">
        <f t="shared" si="34"/>
        <v>4603.697692660875</v>
      </c>
      <c r="BQ27" s="64" t="e">
        <f t="shared" si="34"/>
        <v>#REF!</v>
      </c>
      <c r="BR27" s="64" t="e">
        <f t="shared" si="34"/>
        <v>#REF!</v>
      </c>
      <c r="BS27" s="64">
        <f t="shared" si="34"/>
        <v>4335.7944213744404</v>
      </c>
      <c r="BT27" s="64">
        <f t="shared" si="34"/>
        <v>4348.2642807484826</v>
      </c>
      <c r="BU27" s="109" t="e">
        <f t="shared" si="35"/>
        <v>#REF!</v>
      </c>
      <c r="BV27" s="109" t="e">
        <f t="shared" si="3"/>
        <v>#REF!</v>
      </c>
      <c r="BW27" s="109" t="e">
        <f t="shared" si="3"/>
        <v>#REF!</v>
      </c>
      <c r="BX27" s="109">
        <f t="shared" si="3"/>
        <v>1.9519690729942418E-2</v>
      </c>
      <c r="BY27" s="109">
        <f t="shared" si="36"/>
        <v>1.0698481131500515E-2</v>
      </c>
      <c r="BZ27" s="109">
        <f t="shared" si="37"/>
        <v>2.6639563697723467E-3</v>
      </c>
      <c r="CA27" s="110" t="e">
        <f t="shared" si="38"/>
        <v>#REF!</v>
      </c>
      <c r="CB27" s="110" t="e">
        <f t="shared" si="38"/>
        <v>#REF!</v>
      </c>
      <c r="CC27" s="110" t="e">
        <f t="shared" si="38"/>
        <v>#REF!</v>
      </c>
      <c r="CD27" s="110">
        <f t="shared" si="38"/>
        <v>2.8760264353329124E-3</v>
      </c>
      <c r="CE27" s="110">
        <f t="shared" si="39"/>
        <v>-5.5484401662515559E-2</v>
      </c>
      <c r="CF27" s="110">
        <f t="shared" si="40"/>
        <v>-1.4169424549018261E-2</v>
      </c>
      <c r="CG27" s="60">
        <f t="shared" si="41"/>
        <v>1982.7094144208722</v>
      </c>
      <c r="CH27" s="60" t="e">
        <f t="shared" si="41"/>
        <v>#REF!</v>
      </c>
      <c r="CI27" s="60" t="e">
        <f t="shared" si="41"/>
        <v>#REF!</v>
      </c>
      <c r="CJ27" s="60">
        <f t="shared" si="41"/>
        <v>1476.5482563929636</v>
      </c>
      <c r="CK27" s="60">
        <f t="shared" si="41"/>
        <v>1388.5133672016148</v>
      </c>
      <c r="CL27" s="60">
        <f t="shared" si="41"/>
        <v>2620.9882782399995</v>
      </c>
      <c r="CM27" s="60">
        <f t="shared" si="41"/>
        <v>2761.2393069639998</v>
      </c>
      <c r="CN27" s="60">
        <f t="shared" si="41"/>
        <v>2919.7625144257313</v>
      </c>
      <c r="CO27" s="60">
        <f t="shared" si="41"/>
        <v>3087.3167752177346</v>
      </c>
      <c r="CP27" s="60">
        <f t="shared" si="41"/>
        <v>3264.4368983593231</v>
      </c>
    </row>
    <row r="28" spans="1:94" ht="15" customHeight="1">
      <c r="A28" s="112" t="s">
        <v>1373</v>
      </c>
      <c r="F28" s="112" t="s">
        <v>1373</v>
      </c>
      <c r="L28" s="112" t="s">
        <v>1374</v>
      </c>
      <c r="M28" s="54">
        <f t="shared" si="31"/>
        <v>2374.4567386488225</v>
      </c>
      <c r="N28" s="55">
        <f t="shared" si="31"/>
        <v>1959.8565093958277</v>
      </c>
      <c r="O28" s="55">
        <f t="shared" si="31"/>
        <v>1649.7867184748829</v>
      </c>
      <c r="P28" s="55">
        <f t="shared" si="31"/>
        <v>1491.6508629262091</v>
      </c>
      <c r="Q28" s="55">
        <f t="shared" si="31"/>
        <v>1316.5618770232179</v>
      </c>
      <c r="R28" s="56">
        <f t="shared" si="31"/>
        <v>4176.16683792</v>
      </c>
      <c r="S28" s="61">
        <f t="shared" si="31"/>
        <v>4253.5725489999986</v>
      </c>
      <c r="T28" s="61">
        <f t="shared" si="31"/>
        <v>4329.2812739407664</v>
      </c>
      <c r="U28" s="61">
        <f t="shared" si="31"/>
        <v>4406.501605976664</v>
      </c>
      <c r="V28" s="61">
        <f t="shared" si="31"/>
        <v>4485.2671267008473</v>
      </c>
      <c r="W28" s="61">
        <f t="shared" si="31"/>
        <v>0</v>
      </c>
      <c r="X28" s="56">
        <f t="shared" si="31"/>
        <v>79.845707156139852</v>
      </c>
      <c r="Y28" s="56">
        <f t="shared" si="31"/>
        <v>169.45220300664562</v>
      </c>
      <c r="Z28" s="56">
        <f t="shared" si="31"/>
        <v>264.02747888149321</v>
      </c>
      <c r="AA28" s="56">
        <f t="shared" si="31"/>
        <v>363.79933701847955</v>
      </c>
      <c r="AB28" s="61">
        <f t="shared" si="31"/>
        <v>0</v>
      </c>
      <c r="AC28" s="61">
        <f t="shared" si="32"/>
        <v>73.965869753440145</v>
      </c>
      <c r="AD28" s="61">
        <f t="shared" si="32"/>
        <v>155.05635165979132</v>
      </c>
      <c r="AE28" s="61">
        <f t="shared" si="32"/>
        <v>243.84570154053324</v>
      </c>
      <c r="AF28" s="61">
        <f t="shared" si="32"/>
        <v>340.90800656891435</v>
      </c>
      <c r="AG28" s="61">
        <f t="shared" si="32"/>
        <v>0</v>
      </c>
      <c r="AH28" s="61">
        <f t="shared" si="32"/>
        <v>1.9860363994199937</v>
      </c>
      <c r="AI28" s="61">
        <f t="shared" si="32"/>
        <v>5.990309215468697</v>
      </c>
      <c r="AJ28" s="61">
        <f t="shared" si="32"/>
        <v>9.9605472422961014</v>
      </c>
      <c r="AK28" s="61">
        <f t="shared" si="32"/>
        <v>13.895344556251295</v>
      </c>
      <c r="AL28" s="56">
        <f t="shared" si="32"/>
        <v>0</v>
      </c>
      <c r="AM28" s="61">
        <f t="shared" si="32"/>
        <v>0</v>
      </c>
      <c r="AN28" s="61">
        <f t="shared" si="32"/>
        <v>116.2106593251885</v>
      </c>
      <c r="AO28" s="61">
        <f t="shared" si="32"/>
        <v>147.88990287251087</v>
      </c>
      <c r="AP28" s="61">
        <f t="shared" si="32"/>
        <v>171.41676032549685</v>
      </c>
      <c r="AQ28" s="56">
        <f t="shared" si="32"/>
        <v>0</v>
      </c>
      <c r="AR28" s="61">
        <f t="shared" si="32"/>
        <v>0</v>
      </c>
      <c r="AS28" s="61">
        <f t="shared" si="33"/>
        <v>33.641762000000007</v>
      </c>
      <c r="AT28" s="61">
        <f t="shared" si="33"/>
        <v>0</v>
      </c>
      <c r="AU28" s="61">
        <f t="shared" si="33"/>
        <v>0</v>
      </c>
      <c r="AV28" s="103">
        <f t="shared" si="33"/>
        <v>0.14828482372919158</v>
      </c>
      <c r="AW28" s="103">
        <f t="shared" si="33"/>
        <v>0.77012440710967267</v>
      </c>
      <c r="AX28" s="103">
        <f t="shared" si="33"/>
        <v>0.62183958338048084</v>
      </c>
      <c r="AY28" s="103">
        <f t="shared" si="33"/>
        <v>0.47833814106190847</v>
      </c>
      <c r="AZ28" s="103">
        <f t="shared" si="33"/>
        <v>0.62183958338048084</v>
      </c>
      <c r="BA28" s="60">
        <f t="shared" si="33"/>
        <v>0</v>
      </c>
      <c r="BB28" s="60" t="e">
        <f t="shared" si="33"/>
        <v>#REF!</v>
      </c>
      <c r="BC28" s="60" t="e">
        <f t="shared" si="33"/>
        <v>#REF!</v>
      </c>
      <c r="BD28" s="60">
        <f t="shared" si="33"/>
        <v>0</v>
      </c>
      <c r="BE28" s="60">
        <f t="shared" si="33"/>
        <v>0</v>
      </c>
      <c r="BF28" s="60">
        <f t="shared" si="33"/>
        <v>205.67800515059221</v>
      </c>
      <c r="BG28" s="60">
        <f t="shared" si="33"/>
        <v>256.27354722342278</v>
      </c>
      <c r="BH28" s="60">
        <f t="shared" si="33"/>
        <v>217.33083814596185</v>
      </c>
      <c r="BI28" s="60">
        <f t="shared" si="34"/>
        <v>163.94717156735052</v>
      </c>
      <c r="BJ28" s="60">
        <f t="shared" si="34"/>
        <v>157.3053884974577</v>
      </c>
      <c r="BK28" s="63">
        <f t="shared" si="34"/>
        <v>6756.4498665431438</v>
      </c>
      <c r="BL28" s="63" t="e">
        <f t="shared" si="34"/>
        <v>#REF!</v>
      </c>
      <c r="BM28" s="63" t="e">
        <f t="shared" si="34"/>
        <v>#REF!</v>
      </c>
      <c r="BN28" s="63">
        <f t="shared" si="34"/>
        <v>6728.3016091481213</v>
      </c>
      <c r="BO28" s="63">
        <f t="shared" si="34"/>
        <v>6849.775680274045</v>
      </c>
      <c r="BP28" s="64">
        <f t="shared" si="34"/>
        <v>6756.4498665431438</v>
      </c>
      <c r="BQ28" s="64" t="e">
        <f t="shared" si="34"/>
        <v>#REF!</v>
      </c>
      <c r="BR28" s="64" t="e">
        <f t="shared" si="34"/>
        <v>#REF!</v>
      </c>
      <c r="BS28" s="64">
        <f t="shared" si="34"/>
        <v>6392.0673333263312</v>
      </c>
      <c r="BT28" s="64">
        <f t="shared" si="34"/>
        <v>6401.2364675650751</v>
      </c>
      <c r="BU28" s="109" t="e">
        <f t="shared" si="35"/>
        <v>#REF!</v>
      </c>
      <c r="BV28" s="109" t="e">
        <f t="shared" si="3"/>
        <v>#REF!</v>
      </c>
      <c r="BW28" s="109" t="e">
        <f t="shared" si="3"/>
        <v>#REF!</v>
      </c>
      <c r="BX28" s="109">
        <f t="shared" si="3"/>
        <v>1.8054195275782892E-2</v>
      </c>
      <c r="BY28" s="109">
        <f t="shared" si="36"/>
        <v>1.3812847808289952E-2</v>
      </c>
      <c r="BZ28" s="109">
        <f t="shared" si="37"/>
        <v>3.4354677127441668E-3</v>
      </c>
      <c r="CA28" s="110" t="e">
        <f t="shared" si="38"/>
        <v>#REF!</v>
      </c>
      <c r="CB28" s="110" t="e">
        <f t="shared" si="38"/>
        <v>#REF!</v>
      </c>
      <c r="CC28" s="110" t="e">
        <f t="shared" si="38"/>
        <v>#REF!</v>
      </c>
      <c r="CD28" s="110">
        <f t="shared" si="38"/>
        <v>1.4344552021439139E-3</v>
      </c>
      <c r="CE28" s="110">
        <f t="shared" si="39"/>
        <v>-5.2573970945455906E-2</v>
      </c>
      <c r="CF28" s="110">
        <f t="shared" si="40"/>
        <v>-1.3410865845100428E-2</v>
      </c>
      <c r="CG28" s="60">
        <f t="shared" si="41"/>
        <v>2580.2830286231415</v>
      </c>
      <c r="CH28" s="60" t="e">
        <f t="shared" si="41"/>
        <v>#REF!</v>
      </c>
      <c r="CI28" s="60" t="e">
        <f t="shared" si="41"/>
        <v>#REF!</v>
      </c>
      <c r="CJ28" s="60">
        <f t="shared" si="41"/>
        <v>1803.966275507132</v>
      </c>
      <c r="CK28" s="60">
        <f t="shared" si="41"/>
        <v>1645.9058654295529</v>
      </c>
      <c r="CL28" s="60">
        <f t="shared" si="41"/>
        <v>4176.16683792</v>
      </c>
      <c r="CM28" s="60">
        <f t="shared" si="41"/>
        <v>4409.3701623089992</v>
      </c>
      <c r="CN28" s="60">
        <f t="shared" si="41"/>
        <v>4659.7801378226732</v>
      </c>
      <c r="CO28" s="60">
        <f t="shared" si="41"/>
        <v>4924.3353336409855</v>
      </c>
      <c r="CP28" s="60">
        <f t="shared" si="41"/>
        <v>5203.869814844491</v>
      </c>
    </row>
    <row r="29" spans="1:94" ht="15" customHeight="1">
      <c r="A29" s="112" t="s">
        <v>1375</v>
      </c>
      <c r="F29" s="112" t="s">
        <v>1375</v>
      </c>
      <c r="J29" s="112"/>
      <c r="K29" s="112"/>
      <c r="L29" s="112" t="s">
        <v>1376</v>
      </c>
      <c r="M29" s="54">
        <f>SUMIF($F$35:$F$417,$F29,M$35:M$417)+M18</f>
        <v>4996.8922663755739</v>
      </c>
      <c r="N29" s="55">
        <f t="shared" ref="N29:BT29" si="42">SUMIF($F$35:$F$417,$F29,N$35:N$417)+N18</f>
        <v>4555.1043985604811</v>
      </c>
      <c r="O29" s="55">
        <f t="shared" si="42"/>
        <v>4235.4799099220554</v>
      </c>
      <c r="P29" s="55">
        <f t="shared" si="42"/>
        <v>4083.145217948304</v>
      </c>
      <c r="Q29" s="55">
        <f t="shared" si="42"/>
        <v>3938.6783330975522</v>
      </c>
      <c r="R29" s="56">
        <f t="shared" si="42"/>
        <v>3529.1208613100007</v>
      </c>
      <c r="S29" s="61">
        <f t="shared" si="42"/>
        <v>3647.0078666154268</v>
      </c>
      <c r="T29" s="61">
        <f t="shared" si="42"/>
        <v>3755.9402501406794</v>
      </c>
      <c r="U29" s="61">
        <f t="shared" si="42"/>
        <v>3868.5999436854372</v>
      </c>
      <c r="V29" s="61">
        <f t="shared" si="42"/>
        <v>3985.1290962698922</v>
      </c>
      <c r="W29" s="61">
        <f t="shared" si="42"/>
        <v>0</v>
      </c>
      <c r="X29" s="56">
        <f t="shared" si="42"/>
        <v>-21.145600338526286</v>
      </c>
      <c r="Y29" s="56">
        <f t="shared" si="42"/>
        <v>52.947024160750772</v>
      </c>
      <c r="Z29" s="56">
        <f t="shared" si="42"/>
        <v>133.04111226827462</v>
      </c>
      <c r="AA29" s="56">
        <f t="shared" si="42"/>
        <v>219.53775097056186</v>
      </c>
      <c r="AB29" s="61">
        <f t="shared" si="42"/>
        <v>0</v>
      </c>
      <c r="AC29" s="61">
        <f t="shared" si="42"/>
        <v>45.532243152099994</v>
      </c>
      <c r="AD29" s="61">
        <f t="shared" si="42"/>
        <v>107.5420715952186</v>
      </c>
      <c r="AE29" s="61">
        <f t="shared" si="42"/>
        <v>176.94806043718779</v>
      </c>
      <c r="AF29" s="61">
        <f t="shared" si="42"/>
        <v>254.45288970131571</v>
      </c>
      <c r="AG29" s="61">
        <f t="shared" si="42"/>
        <v>0</v>
      </c>
      <c r="AH29" s="61">
        <f t="shared" si="42"/>
        <v>0</v>
      </c>
      <c r="AI29" s="61">
        <f t="shared" si="42"/>
        <v>0</v>
      </c>
      <c r="AJ29" s="61">
        <f t="shared" si="42"/>
        <v>0</v>
      </c>
      <c r="AK29" s="61">
        <f t="shared" si="42"/>
        <v>0</v>
      </c>
      <c r="AL29" s="56">
        <f t="shared" si="42"/>
        <v>0</v>
      </c>
      <c r="AM29" s="61">
        <f t="shared" si="42"/>
        <v>0</v>
      </c>
      <c r="AN29" s="61">
        <f t="shared" si="42"/>
        <v>181.46806118382352</v>
      </c>
      <c r="AO29" s="61">
        <f t="shared" si="42"/>
        <v>244.23456013223705</v>
      </c>
      <c r="AP29" s="61">
        <f t="shared" si="42"/>
        <v>299.0777462173358</v>
      </c>
      <c r="AQ29" s="56">
        <f t="shared" si="42"/>
        <v>0</v>
      </c>
      <c r="AR29" s="61">
        <f t="shared" si="42"/>
        <v>0</v>
      </c>
      <c r="AS29" s="61">
        <f t="shared" si="42"/>
        <v>37.336445999999995</v>
      </c>
      <c r="AT29" s="61">
        <f t="shared" si="42"/>
        <v>0</v>
      </c>
      <c r="AU29" s="61">
        <f t="shared" si="42"/>
        <v>0</v>
      </c>
      <c r="AV29" s="103">
        <f t="shared" si="42"/>
        <v>0</v>
      </c>
      <c r="AW29" s="103">
        <f t="shared" si="42"/>
        <v>0</v>
      </c>
      <c r="AX29" s="103">
        <f t="shared" si="42"/>
        <v>0</v>
      </c>
      <c r="AY29" s="103">
        <f t="shared" si="42"/>
        <v>0</v>
      </c>
      <c r="AZ29" s="103">
        <f t="shared" si="42"/>
        <v>0</v>
      </c>
      <c r="BA29" s="60">
        <f t="shared" si="42"/>
        <v>0</v>
      </c>
      <c r="BB29" s="60" t="e">
        <f t="shared" si="42"/>
        <v>#REF!</v>
      </c>
      <c r="BC29" s="60" t="e">
        <f t="shared" si="42"/>
        <v>#REF!</v>
      </c>
      <c r="BD29" s="60">
        <f t="shared" si="42"/>
        <v>0</v>
      </c>
      <c r="BE29" s="60">
        <f t="shared" si="42"/>
        <v>0</v>
      </c>
      <c r="BF29" s="60">
        <f t="shared" si="42"/>
        <v>254.07137132342746</v>
      </c>
      <c r="BG29" s="60">
        <f t="shared" si="42"/>
        <v>312.20043806659265</v>
      </c>
      <c r="BH29" s="60">
        <f t="shared" si="42"/>
        <v>265.80097373207406</v>
      </c>
      <c r="BI29" s="60">
        <f t="shared" si="42"/>
        <v>199.37884348248514</v>
      </c>
      <c r="BJ29" s="60">
        <f t="shared" si="42"/>
        <v>191.30166219001742</v>
      </c>
      <c r="BK29" s="63">
        <f t="shared" si="42"/>
        <v>8780.0844990090009</v>
      </c>
      <c r="BL29" s="63" t="e">
        <f t="shared" si="42"/>
        <v>#REF!</v>
      </c>
      <c r="BM29" s="63" t="e">
        <f t="shared" si="42"/>
        <v>#REF!</v>
      </c>
      <c r="BN29" s="63">
        <f t="shared" si="42"/>
        <v>8705.3477379539254</v>
      </c>
      <c r="BO29" s="63">
        <f t="shared" si="42"/>
        <v>8888.1774784466761</v>
      </c>
      <c r="BP29" s="64">
        <f t="shared" si="42"/>
        <v>8780.0844990090009</v>
      </c>
      <c r="BQ29" s="64" t="e">
        <f t="shared" si="42"/>
        <v>#REF!</v>
      </c>
      <c r="BR29" s="64" t="e">
        <f t="shared" si="42"/>
        <v>#REF!</v>
      </c>
      <c r="BS29" s="64">
        <f t="shared" si="42"/>
        <v>8270.3142833792936</v>
      </c>
      <c r="BT29" s="64">
        <f t="shared" si="42"/>
        <v>8306.1589840190463</v>
      </c>
      <c r="BU29" s="109" t="e">
        <f t="shared" si="35"/>
        <v>#REF!</v>
      </c>
      <c r="BV29" s="109" t="e">
        <f t="shared" si="3"/>
        <v>#REF!</v>
      </c>
      <c r="BW29" s="109" t="e">
        <f t="shared" si="3"/>
        <v>#REF!</v>
      </c>
      <c r="BX29" s="109">
        <f t="shared" si="3"/>
        <v>2.1002003136031178E-2</v>
      </c>
      <c r="BY29" s="109">
        <f t="shared" si="36"/>
        <v>1.2311154801514235E-2</v>
      </c>
      <c r="BZ29" s="109">
        <f t="shared" si="37"/>
        <v>3.0636807129527099E-3</v>
      </c>
      <c r="CA29" s="110" t="e">
        <f t="shared" si="38"/>
        <v>#REF!</v>
      </c>
      <c r="CB29" s="110" t="e">
        <f t="shared" si="38"/>
        <v>#REF!</v>
      </c>
      <c r="CC29" s="110" t="e">
        <f t="shared" si="38"/>
        <v>#REF!</v>
      </c>
      <c r="CD29" s="110">
        <f t="shared" si="38"/>
        <v>4.3341400836227617E-3</v>
      </c>
      <c r="CE29" s="110">
        <f t="shared" si="39"/>
        <v>-5.3977329608097313E-2</v>
      </c>
      <c r="CF29" s="110">
        <f t="shared" si="40"/>
        <v>-1.3776411040598124E-2</v>
      </c>
      <c r="CG29" s="60">
        <f t="shared" ref="CG29:CO29" si="43">SUMIF($F$35:$F$417,$F29,CG$35:CG$417)+CG18</f>
        <v>5250.9636376990011</v>
      </c>
      <c r="CH29" s="60" t="e">
        <f t="shared" si="43"/>
        <v>#REF!</v>
      </c>
      <c r="CI29" s="60" t="e">
        <f t="shared" si="43"/>
        <v>#REF!</v>
      </c>
      <c r="CJ29" s="60">
        <f t="shared" si="43"/>
        <v>4526.7586215630254</v>
      </c>
      <c r="CK29" s="60">
        <f t="shared" si="43"/>
        <v>4429.0577415049056</v>
      </c>
      <c r="CL29" s="60">
        <f t="shared" si="43"/>
        <v>3529.1208613100007</v>
      </c>
      <c r="CM29" s="60">
        <f t="shared" si="43"/>
        <v>3671.3945094290002</v>
      </c>
      <c r="CN29" s="60">
        <f t="shared" si="43"/>
        <v>3916.4293458966476</v>
      </c>
      <c r="CO29" s="60">
        <f t="shared" si="43"/>
        <v>4178.5891163908991</v>
      </c>
      <c r="CP29" s="60">
        <f>SUMIF($F$35:$F$417,$F29,CP$35:CP$417)+CP18</f>
        <v>4459.1197369417705</v>
      </c>
    </row>
    <row r="30" spans="1:94" s="115" customFormat="1" ht="15" customHeight="1">
      <c r="L30" s="115" t="s">
        <v>1377</v>
      </c>
      <c r="M30" s="117" t="str">
        <f t="shared" ref="M30" si="44">IF(MROUND(SUM(M21:M29),1)&lt;&gt;MROUND(M8,1),"ERROR","CORRECT")</f>
        <v>CORRECT</v>
      </c>
      <c r="N30" s="122" t="str">
        <f t="shared" ref="N30:BT30" si="45">IF(MROUND(SUM(N21:N29),1)&lt;&gt;MROUND(N8,1),"ERROR","CORRECT")</f>
        <v>CORRECT</v>
      </c>
      <c r="O30" s="122" t="str">
        <f t="shared" si="45"/>
        <v>CORRECT</v>
      </c>
      <c r="P30" s="122" t="str">
        <f t="shared" si="45"/>
        <v>CORRECT</v>
      </c>
      <c r="Q30" s="122" t="str">
        <f t="shared" si="45"/>
        <v>CORRECT</v>
      </c>
      <c r="R30" s="122" t="str">
        <f t="shared" si="45"/>
        <v>CORRECT</v>
      </c>
      <c r="S30" s="117" t="str">
        <f t="shared" si="45"/>
        <v>CORRECT</v>
      </c>
      <c r="T30" s="117" t="str">
        <f t="shared" si="45"/>
        <v>CORRECT</v>
      </c>
      <c r="U30" s="117" t="str">
        <f t="shared" si="45"/>
        <v>CORRECT</v>
      </c>
      <c r="V30" s="117" t="str">
        <f t="shared" si="45"/>
        <v>CORRECT</v>
      </c>
      <c r="W30" s="117" t="str">
        <f t="shared" si="45"/>
        <v>CORRECT</v>
      </c>
      <c r="X30" s="122" t="str">
        <f t="shared" si="45"/>
        <v>CORRECT</v>
      </c>
      <c r="Y30" s="122" t="str">
        <f t="shared" si="45"/>
        <v>CORRECT</v>
      </c>
      <c r="Z30" s="122" t="str">
        <f t="shared" si="45"/>
        <v>CORRECT</v>
      </c>
      <c r="AA30" s="122" t="str">
        <f t="shared" si="45"/>
        <v>CORRECT</v>
      </c>
      <c r="AB30" s="117" t="str">
        <f t="shared" si="45"/>
        <v>CORRECT</v>
      </c>
      <c r="AC30" s="117" t="str">
        <f t="shared" si="45"/>
        <v>CORRECT</v>
      </c>
      <c r="AD30" s="117" t="str">
        <f t="shared" si="45"/>
        <v>CORRECT</v>
      </c>
      <c r="AE30" s="117" t="str">
        <f t="shared" si="45"/>
        <v>CORRECT</v>
      </c>
      <c r="AF30" s="117" t="str">
        <f t="shared" si="45"/>
        <v>CORRECT</v>
      </c>
      <c r="AG30" s="117" t="str">
        <f t="shared" si="45"/>
        <v>CORRECT</v>
      </c>
      <c r="AH30" s="117" t="str">
        <f t="shared" si="45"/>
        <v>CORRECT</v>
      </c>
      <c r="AI30" s="117" t="str">
        <f t="shared" si="45"/>
        <v>CORRECT</v>
      </c>
      <c r="AJ30" s="117" t="str">
        <f t="shared" si="45"/>
        <v>CORRECT</v>
      </c>
      <c r="AK30" s="117" t="str">
        <f t="shared" si="45"/>
        <v>CORRECT</v>
      </c>
      <c r="AL30" s="122" t="str">
        <f t="shared" si="45"/>
        <v>CORRECT</v>
      </c>
      <c r="AM30" s="117" t="str">
        <f t="shared" si="45"/>
        <v>CORRECT</v>
      </c>
      <c r="AN30" s="117" t="str">
        <f t="shared" si="45"/>
        <v>CORRECT</v>
      </c>
      <c r="AO30" s="117" t="str">
        <f t="shared" si="45"/>
        <v>CORRECT</v>
      </c>
      <c r="AP30" s="117" t="str">
        <f t="shared" si="45"/>
        <v>CORRECT</v>
      </c>
      <c r="AQ30" s="122" t="str">
        <f t="shared" si="45"/>
        <v>CORRECT</v>
      </c>
      <c r="AR30" s="117" t="str">
        <f t="shared" si="45"/>
        <v>CORRECT</v>
      </c>
      <c r="AS30" s="117" t="str">
        <f t="shared" si="45"/>
        <v>CORRECT</v>
      </c>
      <c r="AT30" s="117" t="str">
        <f t="shared" si="45"/>
        <v>CORRECT</v>
      </c>
      <c r="AU30" s="117" t="str">
        <f t="shared" si="45"/>
        <v>CORRECT</v>
      </c>
      <c r="AV30" s="123" t="str">
        <f t="shared" si="45"/>
        <v>CORRECT</v>
      </c>
      <c r="AW30" s="123" t="str">
        <f t="shared" si="45"/>
        <v>CORRECT</v>
      </c>
      <c r="AX30" s="123" t="str">
        <f t="shared" si="45"/>
        <v>CORRECT</v>
      </c>
      <c r="AY30" s="123" t="str">
        <f t="shared" si="45"/>
        <v>CORRECT</v>
      </c>
      <c r="AZ30" s="123" t="str">
        <f t="shared" si="45"/>
        <v>CORRECT</v>
      </c>
      <c r="BA30" s="124" t="str">
        <f t="shared" si="45"/>
        <v>CORRECT</v>
      </c>
      <c r="BB30" s="124" t="e">
        <f t="shared" si="45"/>
        <v>#REF!</v>
      </c>
      <c r="BC30" s="124" t="e">
        <f t="shared" si="45"/>
        <v>#REF!</v>
      </c>
      <c r="BD30" s="124" t="str">
        <f t="shared" si="45"/>
        <v>CORRECT</v>
      </c>
      <c r="BE30" s="124" t="str">
        <f t="shared" si="45"/>
        <v>CORRECT</v>
      </c>
      <c r="BF30" s="124" t="str">
        <f t="shared" si="45"/>
        <v>CORRECT</v>
      </c>
      <c r="BG30" s="124" t="str">
        <f t="shared" si="45"/>
        <v>CORRECT</v>
      </c>
      <c r="BH30" s="124" t="str">
        <f t="shared" si="45"/>
        <v>CORRECT</v>
      </c>
      <c r="BI30" s="124" t="str">
        <f t="shared" si="45"/>
        <v>CORRECT</v>
      </c>
      <c r="BJ30" s="124" t="str">
        <f t="shared" si="45"/>
        <v>CORRECT</v>
      </c>
      <c r="BK30" s="125" t="str">
        <f t="shared" si="45"/>
        <v>CORRECT</v>
      </c>
      <c r="BL30" s="125" t="e">
        <f t="shared" si="45"/>
        <v>#REF!</v>
      </c>
      <c r="BM30" s="125" t="e">
        <f t="shared" si="45"/>
        <v>#REF!</v>
      </c>
      <c r="BN30" s="125" t="str">
        <f t="shared" si="45"/>
        <v>CORRECT</v>
      </c>
      <c r="BO30" s="125" t="str">
        <f t="shared" si="45"/>
        <v>CORRECT</v>
      </c>
      <c r="BP30" s="126" t="str">
        <f t="shared" si="45"/>
        <v>CORRECT</v>
      </c>
      <c r="BQ30" s="126" t="e">
        <f t="shared" si="45"/>
        <v>#REF!</v>
      </c>
      <c r="BR30" s="126" t="e">
        <f t="shared" si="45"/>
        <v>#REF!</v>
      </c>
      <c r="BS30" s="126" t="str">
        <f t="shared" si="45"/>
        <v>CORRECT</v>
      </c>
      <c r="BT30" s="126" t="str">
        <f t="shared" si="45"/>
        <v>CORRECT</v>
      </c>
      <c r="BU30" s="120"/>
      <c r="BV30" s="109"/>
      <c r="BW30" s="109"/>
      <c r="BX30" s="109"/>
      <c r="BY30" s="120"/>
      <c r="BZ30" s="120"/>
      <c r="CA30" s="121"/>
      <c r="CB30" s="110"/>
      <c r="CC30" s="110"/>
      <c r="CD30" s="110"/>
      <c r="CE30" s="121"/>
      <c r="CF30" s="121"/>
      <c r="CG30" s="124" t="str">
        <f t="shared" ref="CG30:CN30" si="46">IF(MROUND(SUM(CG21:CG29),1)&lt;&gt;MROUND(CG8,1),"ERROR","CORRECT")</f>
        <v>CORRECT</v>
      </c>
      <c r="CH30" s="124" t="e">
        <f t="shared" si="46"/>
        <v>#REF!</v>
      </c>
      <c r="CI30" s="124" t="e">
        <f t="shared" si="46"/>
        <v>#REF!</v>
      </c>
      <c r="CJ30" s="124" t="str">
        <f t="shared" si="46"/>
        <v>CORRECT</v>
      </c>
      <c r="CK30" s="124" t="str">
        <f t="shared" si="46"/>
        <v>CORRECT</v>
      </c>
      <c r="CL30" s="124" t="str">
        <f t="shared" si="46"/>
        <v>CORRECT</v>
      </c>
      <c r="CM30" s="124" t="str">
        <f t="shared" si="46"/>
        <v>CORRECT</v>
      </c>
      <c r="CN30" s="124" t="str">
        <f t="shared" si="46"/>
        <v>CORRECT</v>
      </c>
      <c r="CO30" s="124" t="str">
        <f>IF(MROUND(SUM(CO21:CO29),1)&lt;&gt;MROUND(CO8,1),"ERROR","CORRECT")</f>
        <v>CORRECT</v>
      </c>
      <c r="CP30" s="124" t="str">
        <f>IF(MROUND(SUM(CP21:CP29),1)&lt;&gt;MROUND(CP8,1),"ERROR","CORRECT")</f>
        <v>CORRECT</v>
      </c>
    </row>
    <row r="31" spans="1:94" ht="15" customHeight="1">
      <c r="AB31" s="61"/>
      <c r="AC31" s="61"/>
      <c r="AD31" s="61"/>
      <c r="AE31" s="61"/>
      <c r="AF31" s="61"/>
      <c r="AQ31" s="56"/>
      <c r="BA31" s="60"/>
      <c r="BB31" s="60"/>
      <c r="BC31" s="60"/>
      <c r="BD31" s="60"/>
      <c r="BE31" s="60"/>
      <c r="BU31" s="109"/>
      <c r="BV31" s="109"/>
      <c r="BW31" s="109"/>
      <c r="BX31" s="109"/>
      <c r="BY31" s="109"/>
      <c r="BZ31" s="109"/>
      <c r="CA31" s="110"/>
      <c r="CB31" s="110"/>
      <c r="CC31" s="110"/>
      <c r="CD31" s="110"/>
      <c r="CE31" s="110"/>
      <c r="CF31" s="110"/>
      <c r="CG31" s="60"/>
      <c r="CH31" s="60"/>
      <c r="CI31" s="60"/>
      <c r="CJ31" s="60"/>
      <c r="CK31" s="60"/>
      <c r="CL31" s="60"/>
      <c r="CM31" s="60"/>
      <c r="CN31" s="60"/>
      <c r="CO31" s="60"/>
      <c r="CP31" s="60"/>
    </row>
    <row r="32" spans="1:94" ht="15" customHeight="1">
      <c r="A32" s="112"/>
      <c r="L32" s="112" t="s">
        <v>1378</v>
      </c>
      <c r="M32" s="55">
        <f t="shared" ref="M32:BT32" si="47">M10+M12+M13+M16</f>
        <v>18453.013999057006</v>
      </c>
      <c r="N32" s="55">
        <f t="shared" si="47"/>
        <v>16019.653403075048</v>
      </c>
      <c r="O32" s="55">
        <f t="shared" si="47"/>
        <v>14225.736415494786</v>
      </c>
      <c r="P32" s="55">
        <f t="shared" si="47"/>
        <v>13247.057708007636</v>
      </c>
      <c r="Q32" s="55">
        <f t="shared" si="47"/>
        <v>12297.504915449264</v>
      </c>
      <c r="R32" s="56">
        <f t="shared" si="47"/>
        <v>19272.412912510001</v>
      </c>
      <c r="S32" s="56">
        <f t="shared" si="47"/>
        <v>19706.778813197001</v>
      </c>
      <c r="T32" s="56">
        <f t="shared" si="47"/>
        <v>20105.354690863769</v>
      </c>
      <c r="U32" s="56">
        <f t="shared" si="47"/>
        <v>20513.54221807839</v>
      </c>
      <c r="V32" s="56">
        <f t="shared" si="47"/>
        <v>20931.617076008872</v>
      </c>
      <c r="W32" s="56">
        <f t="shared" si="47"/>
        <v>0</v>
      </c>
      <c r="X32" s="56">
        <f t="shared" si="47"/>
        <v>342.43565139774353</v>
      </c>
      <c r="Y32" s="56">
        <f t="shared" si="47"/>
        <v>758.32884524031283</v>
      </c>
      <c r="Z32" s="56">
        <f t="shared" si="47"/>
        <v>1199.3364560868042</v>
      </c>
      <c r="AA32" s="56">
        <f t="shared" si="47"/>
        <v>1666.7467395244914</v>
      </c>
      <c r="AB32" s="56">
        <f t="shared" si="47"/>
        <v>0</v>
      </c>
      <c r="AC32" s="56">
        <f t="shared" si="47"/>
        <v>381.83401306725648</v>
      </c>
      <c r="AD32" s="56">
        <f t="shared" si="47"/>
        <v>814.16292712729683</v>
      </c>
      <c r="AE32" s="56">
        <f t="shared" si="47"/>
        <v>1289.5882329923991</v>
      </c>
      <c r="AF32" s="56">
        <f t="shared" si="47"/>
        <v>1811.5287490532178</v>
      </c>
      <c r="AG32" s="56">
        <f t="shared" si="47"/>
        <v>0</v>
      </c>
      <c r="AH32" s="56">
        <f t="shared" si="47"/>
        <v>0</v>
      </c>
      <c r="AI32" s="56">
        <f t="shared" si="47"/>
        <v>0</v>
      </c>
      <c r="AJ32" s="56">
        <f t="shared" si="47"/>
        <v>0</v>
      </c>
      <c r="AK32" s="56">
        <f t="shared" si="47"/>
        <v>0</v>
      </c>
      <c r="AL32" s="54">
        <f t="shared" si="47"/>
        <v>0</v>
      </c>
      <c r="AM32" s="54">
        <f t="shared" si="47"/>
        <v>0</v>
      </c>
      <c r="AN32" s="54">
        <f t="shared" si="47"/>
        <v>1114.9999999999998</v>
      </c>
      <c r="AO32" s="54">
        <f t="shared" si="47"/>
        <v>1499</v>
      </c>
      <c r="AP32" s="54">
        <f t="shared" si="47"/>
        <v>1836.9999999999998</v>
      </c>
      <c r="AQ32" s="54">
        <f t="shared" si="47"/>
        <v>0</v>
      </c>
      <c r="AR32" s="54">
        <f t="shared" si="47"/>
        <v>0</v>
      </c>
      <c r="AS32" s="54">
        <f t="shared" si="47"/>
        <v>241.07240799999994</v>
      </c>
      <c r="AT32" s="54">
        <f t="shared" si="47"/>
        <v>0</v>
      </c>
      <c r="AU32" s="54">
        <f t="shared" si="47"/>
        <v>0</v>
      </c>
      <c r="AV32" s="54">
        <f t="shared" si="47"/>
        <v>12.015739715711659</v>
      </c>
      <c r="AW32" s="54">
        <f t="shared" si="47"/>
        <v>62.404325620308938</v>
      </c>
      <c r="AX32" s="54">
        <f t="shared" si="47"/>
        <v>50.388585904597292</v>
      </c>
      <c r="AY32" s="54">
        <f t="shared" si="47"/>
        <v>38.760450695844064</v>
      </c>
      <c r="AZ32" s="54">
        <f t="shared" si="47"/>
        <v>50.388585904597292</v>
      </c>
      <c r="BA32" s="54">
        <f t="shared" si="47"/>
        <v>0</v>
      </c>
      <c r="BB32" s="54" t="e">
        <f t="shared" si="47"/>
        <v>#REF!</v>
      </c>
      <c r="BC32" s="54" t="e">
        <f t="shared" si="47"/>
        <v>#REF!</v>
      </c>
      <c r="BD32" s="54">
        <f t="shared" si="47"/>
        <v>0</v>
      </c>
      <c r="BE32" s="54">
        <f t="shared" si="47"/>
        <v>0</v>
      </c>
      <c r="BF32" s="54">
        <f t="shared" si="47"/>
        <v>812.1803587448178</v>
      </c>
      <c r="BG32" s="54">
        <f t="shared" si="47"/>
        <v>999.62379905613057</v>
      </c>
      <c r="BH32" s="54">
        <f t="shared" si="47"/>
        <v>838.47015227644943</v>
      </c>
      <c r="BI32" s="54">
        <f t="shared" si="47"/>
        <v>623.00719691508016</v>
      </c>
      <c r="BJ32" s="54">
        <f t="shared" si="47"/>
        <v>597.76809938547046</v>
      </c>
      <c r="BK32" s="63">
        <f t="shared" si="47"/>
        <v>38549.623010027535</v>
      </c>
      <c r="BL32" s="63" t="e">
        <f t="shared" si="47"/>
        <v>#REF!</v>
      </c>
      <c r="BM32" s="63" t="e">
        <f t="shared" si="47"/>
        <v>#REF!</v>
      </c>
      <c r="BN32" s="63">
        <f t="shared" si="47"/>
        <v>38410.292262776158</v>
      </c>
      <c r="BO32" s="63">
        <f t="shared" si="47"/>
        <v>39192.554165325913</v>
      </c>
      <c r="BP32" s="64">
        <f t="shared" si="47"/>
        <v>38549.623010027535</v>
      </c>
      <c r="BQ32" s="64" t="e">
        <f t="shared" si="47"/>
        <v>#REF!</v>
      </c>
      <c r="BR32" s="64" t="e">
        <f t="shared" si="47"/>
        <v>#REF!</v>
      </c>
      <c r="BS32" s="64">
        <f t="shared" si="47"/>
        <v>36490.809820800292</v>
      </c>
      <c r="BT32" s="64">
        <f t="shared" si="47"/>
        <v>36626.13473643949</v>
      </c>
      <c r="BU32" s="109" t="e">
        <f t="shared" si="3"/>
        <v>#REF!</v>
      </c>
      <c r="BV32" s="109" t="e">
        <f t="shared" si="3"/>
        <v>#REF!</v>
      </c>
      <c r="BW32" s="109" t="e">
        <f t="shared" si="3"/>
        <v>#REF!</v>
      </c>
      <c r="BX32" s="109">
        <f t="shared" si="3"/>
        <v>2.0365945075295766E-2</v>
      </c>
      <c r="BY32" s="109">
        <f t="shared" si="4"/>
        <v>1.6678014078921999E-2</v>
      </c>
      <c r="BZ32" s="109">
        <f t="shared" si="5"/>
        <v>4.1436772076364203E-3</v>
      </c>
      <c r="CA32" s="110" t="e">
        <f t="shared" ref="CA32:CD33" si="48">BQ32/BP32-1</f>
        <v>#REF!</v>
      </c>
      <c r="CB32" s="110" t="e">
        <f t="shared" si="48"/>
        <v>#REF!</v>
      </c>
      <c r="CC32" s="110" t="e">
        <f t="shared" si="48"/>
        <v>#REF!</v>
      </c>
      <c r="CD32" s="110">
        <f t="shared" si="48"/>
        <v>3.7084656740629107E-3</v>
      </c>
      <c r="CE32" s="110">
        <f t="shared" ref="CE32:CE33" si="49">BT32/BP32-1</f>
        <v>-4.9896422413461927E-2</v>
      </c>
      <c r="CF32" s="110">
        <f t="shared" ref="CF32:CF33" si="50">((BT32/BP32)^(1/4))-1</f>
        <v>-1.271454623626822E-2</v>
      </c>
      <c r="CG32" s="60">
        <f t="shared" ref="CG32:CP32" si="51">CG10+CG12+CG13+CG16</f>
        <v>19277.210097517534</v>
      </c>
      <c r="CH32" s="60" t="e">
        <f t="shared" si="51"/>
        <v>#REF!</v>
      </c>
      <c r="CI32" s="60" t="e">
        <f t="shared" si="51"/>
        <v>#REF!</v>
      </c>
      <c r="CJ32" s="60">
        <f t="shared" si="51"/>
        <v>15407.825355618563</v>
      </c>
      <c r="CK32" s="60">
        <f t="shared" si="51"/>
        <v>14782.661600739335</v>
      </c>
      <c r="CL32" s="60">
        <f t="shared" si="51"/>
        <v>19272.412912510001</v>
      </c>
      <c r="CM32" s="60">
        <f t="shared" si="51"/>
        <v>20431.048477662</v>
      </c>
      <c r="CN32" s="60">
        <f t="shared" si="51"/>
        <v>21677.846463231384</v>
      </c>
      <c r="CO32" s="60">
        <f t="shared" si="51"/>
        <v>23002.466907157595</v>
      </c>
      <c r="CP32" s="60">
        <f t="shared" si="51"/>
        <v>24409.892564586578</v>
      </c>
    </row>
    <row r="33" spans="1:94" ht="15" customHeight="1">
      <c r="A33" s="112"/>
      <c r="L33" s="112" t="s">
        <v>1379</v>
      </c>
      <c r="M33" s="55">
        <f t="shared" ref="M33:BT33" si="52">M17+M11</f>
        <v>1633.4315655448727</v>
      </c>
      <c r="N33" s="55">
        <f t="shared" si="52"/>
        <v>1425.2528290046425</v>
      </c>
      <c r="O33" s="55">
        <f t="shared" si="52"/>
        <v>1249.537726233063</v>
      </c>
      <c r="P33" s="55">
        <f t="shared" si="52"/>
        <v>1174.1961167860668</v>
      </c>
      <c r="Q33" s="55">
        <f t="shared" si="52"/>
        <v>1080.8259226369321</v>
      </c>
      <c r="R33" s="56">
        <f t="shared" si="52"/>
        <v>1962.7914510099997</v>
      </c>
      <c r="S33" s="56">
        <f t="shared" si="52"/>
        <v>2001.456999395999</v>
      </c>
      <c r="T33" s="56">
        <f t="shared" si="52"/>
        <v>2037.0647388632594</v>
      </c>
      <c r="U33" s="56">
        <f t="shared" si="52"/>
        <v>2073.3893887323629</v>
      </c>
      <c r="V33" s="56">
        <f t="shared" si="52"/>
        <v>2110.4472673805722</v>
      </c>
      <c r="W33" s="56">
        <f t="shared" si="52"/>
        <v>0</v>
      </c>
      <c r="X33" s="56">
        <f t="shared" si="52"/>
        <v>33.450395583600013</v>
      </c>
      <c r="Y33" s="56">
        <f t="shared" si="52"/>
        <v>75.459974604895081</v>
      </c>
      <c r="Z33" s="56">
        <f t="shared" si="52"/>
        <v>119.80141450243724</v>
      </c>
      <c r="AA33" s="56">
        <f t="shared" si="52"/>
        <v>166.58205907404277</v>
      </c>
      <c r="AB33" s="56">
        <f t="shared" si="52"/>
        <v>0</v>
      </c>
      <c r="AC33" s="56">
        <f t="shared" si="52"/>
        <v>0</v>
      </c>
      <c r="AD33" s="56">
        <f t="shared" si="52"/>
        <v>0</v>
      </c>
      <c r="AE33" s="56">
        <f t="shared" si="52"/>
        <v>0</v>
      </c>
      <c r="AF33" s="56">
        <f t="shared" si="52"/>
        <v>0</v>
      </c>
      <c r="AG33" s="56">
        <f t="shared" si="52"/>
        <v>0</v>
      </c>
      <c r="AH33" s="56">
        <f t="shared" si="52"/>
        <v>6.9529304133999918</v>
      </c>
      <c r="AI33" s="56">
        <f t="shared" si="52"/>
        <v>19.382267827822641</v>
      </c>
      <c r="AJ33" s="56">
        <f t="shared" si="52"/>
        <v>31.744981968991372</v>
      </c>
      <c r="AK33" s="56">
        <f t="shared" si="52"/>
        <v>44.030203134261505</v>
      </c>
      <c r="AL33" s="54">
        <f t="shared" si="52"/>
        <v>0</v>
      </c>
      <c r="AM33" s="54">
        <f t="shared" si="52"/>
        <v>0</v>
      </c>
      <c r="AN33" s="54">
        <f t="shared" si="52"/>
        <v>0</v>
      </c>
      <c r="AO33" s="54">
        <f t="shared" si="52"/>
        <v>0</v>
      </c>
      <c r="AP33" s="54">
        <f t="shared" si="52"/>
        <v>0</v>
      </c>
      <c r="AQ33" s="54">
        <f t="shared" si="52"/>
        <v>0</v>
      </c>
      <c r="AR33" s="54">
        <f t="shared" si="52"/>
        <v>0</v>
      </c>
      <c r="AS33" s="54">
        <f t="shared" si="52"/>
        <v>0</v>
      </c>
      <c r="AT33" s="54">
        <f t="shared" si="52"/>
        <v>0</v>
      </c>
      <c r="AU33" s="54">
        <f t="shared" si="52"/>
        <v>0</v>
      </c>
      <c r="AV33" s="54">
        <f t="shared" si="52"/>
        <v>3.4842602842883448</v>
      </c>
      <c r="AW33" s="54">
        <f t="shared" si="52"/>
        <v>18.095674379691086</v>
      </c>
      <c r="AX33" s="54">
        <f t="shared" si="52"/>
        <v>14.611414095402735</v>
      </c>
      <c r="AY33" s="54">
        <f t="shared" si="52"/>
        <v>11.239549304155952</v>
      </c>
      <c r="AZ33" s="54">
        <f t="shared" si="52"/>
        <v>14.611414095402735</v>
      </c>
      <c r="BA33" s="54">
        <f t="shared" si="52"/>
        <v>0</v>
      </c>
      <c r="BB33" s="54" t="e">
        <f t="shared" si="52"/>
        <v>#REF!</v>
      </c>
      <c r="BC33" s="54" t="e">
        <f t="shared" si="52"/>
        <v>#REF!</v>
      </c>
      <c r="BD33" s="54">
        <f t="shared" si="52"/>
        <v>0</v>
      </c>
      <c r="BE33" s="54">
        <f t="shared" si="52"/>
        <v>0</v>
      </c>
      <c r="BF33" s="54">
        <f t="shared" si="52"/>
        <v>387.81964125518249</v>
      </c>
      <c r="BG33" s="54">
        <f t="shared" si="52"/>
        <v>485.37620094386978</v>
      </c>
      <c r="BH33" s="54">
        <f t="shared" si="52"/>
        <v>413.45744159117822</v>
      </c>
      <c r="BI33" s="54">
        <f t="shared" si="52"/>
        <v>314.99280308492092</v>
      </c>
      <c r="BJ33" s="54">
        <f t="shared" si="52"/>
        <v>302.23190061452891</v>
      </c>
      <c r="BK33" s="63">
        <f t="shared" si="52"/>
        <v>3987.5269180943428</v>
      </c>
      <c r="BL33" s="63" t="e">
        <f t="shared" si="52"/>
        <v>#REF!</v>
      </c>
      <c r="BM33" s="63" t="e">
        <f t="shared" si="52"/>
        <v>#REF!</v>
      </c>
      <c r="BN33" s="63">
        <f t="shared" si="52"/>
        <v>3725.3642543789356</v>
      </c>
      <c r="BO33" s="63">
        <f t="shared" si="52"/>
        <v>3718.7287669357393</v>
      </c>
      <c r="BP33" s="64">
        <f t="shared" si="52"/>
        <v>3987.5269180943428</v>
      </c>
      <c r="BQ33" s="64" t="e">
        <f t="shared" si="52"/>
        <v>#REF!</v>
      </c>
      <c r="BR33" s="64" t="e">
        <f t="shared" si="52"/>
        <v>#REF!</v>
      </c>
      <c r="BS33" s="64">
        <f t="shared" si="52"/>
        <v>3539.1961505976788</v>
      </c>
      <c r="BT33" s="64">
        <f t="shared" si="52"/>
        <v>3475.2177745680569</v>
      </c>
      <c r="BU33" s="109" t="e">
        <f t="shared" si="3"/>
        <v>#REF!</v>
      </c>
      <c r="BV33" s="109" t="e">
        <f t="shared" si="3"/>
        <v>#REF!</v>
      </c>
      <c r="BW33" s="109" t="e">
        <f t="shared" si="3"/>
        <v>#REF!</v>
      </c>
      <c r="BX33" s="109">
        <f t="shared" si="3"/>
        <v>-1.7811647372191208E-3</v>
      </c>
      <c r="BY33" s="109">
        <f t="shared" si="4"/>
        <v>-6.74097395904385E-2</v>
      </c>
      <c r="BZ33" s="109">
        <f t="shared" si="5"/>
        <v>-1.729601113607393E-2</v>
      </c>
      <c r="CA33" s="110" t="e">
        <f t="shared" si="48"/>
        <v>#REF!</v>
      </c>
      <c r="CB33" s="110" t="e">
        <f t="shared" si="48"/>
        <v>#REF!</v>
      </c>
      <c r="CC33" s="110" t="e">
        <f t="shared" si="48"/>
        <v>#REF!</v>
      </c>
      <c r="CD33" s="110">
        <f t="shared" si="48"/>
        <v>-1.8077092454685695E-2</v>
      </c>
      <c r="CE33" s="110">
        <f t="shared" si="49"/>
        <v>-0.1284779147700702</v>
      </c>
      <c r="CF33" s="110">
        <f t="shared" si="50"/>
        <v>-3.379429101326592E-2</v>
      </c>
      <c r="CG33" s="60">
        <f t="shared" ref="CG33:CP33" si="53">CG17+CG11</f>
        <v>2024.7354670843433</v>
      </c>
      <c r="CH33" s="60" t="e">
        <f t="shared" si="53"/>
        <v>#REF!</v>
      </c>
      <c r="CI33" s="60" t="e">
        <f t="shared" si="53"/>
        <v>#REF!</v>
      </c>
      <c r="CJ33" s="60">
        <f t="shared" si="53"/>
        <v>1500.4284691751441</v>
      </c>
      <c r="CK33" s="60">
        <f t="shared" si="53"/>
        <v>1397.6692373468645</v>
      </c>
      <c r="CL33" s="60">
        <f t="shared" si="53"/>
        <v>1962.7914510099997</v>
      </c>
      <c r="CM33" s="60">
        <f t="shared" si="53"/>
        <v>2041.8603253929991</v>
      </c>
      <c r="CN33" s="60">
        <f t="shared" si="53"/>
        <v>2131.906981295976</v>
      </c>
      <c r="CO33" s="60">
        <f t="shared" si="53"/>
        <v>2224.935785203792</v>
      </c>
      <c r="CP33" s="60">
        <f t="shared" si="53"/>
        <v>2321.0595295888766</v>
      </c>
    </row>
    <row r="34" spans="1:94" ht="15" customHeight="1">
      <c r="N34" s="54"/>
      <c r="O34" s="54"/>
      <c r="P34" s="54"/>
      <c r="Q34" s="54"/>
      <c r="R34" s="61"/>
      <c r="X34" s="61"/>
      <c r="Y34" s="61"/>
      <c r="Z34" s="61"/>
      <c r="AA34" s="61"/>
      <c r="AB34" s="61"/>
      <c r="AC34" s="61"/>
      <c r="AD34" s="61"/>
      <c r="AE34" s="61"/>
      <c r="AF34" s="61"/>
      <c r="AL34" s="61"/>
      <c r="AV34" s="61"/>
      <c r="AW34" s="61"/>
      <c r="AX34" s="61"/>
      <c r="AY34" s="61"/>
      <c r="AZ34" s="61"/>
      <c r="BA34" s="61"/>
      <c r="BB34" s="61"/>
      <c r="BC34" s="61"/>
      <c r="BD34" s="61"/>
      <c r="BE34" s="61"/>
      <c r="BU34" s="109"/>
      <c r="BV34" s="109"/>
      <c r="BW34" s="109"/>
      <c r="BX34" s="109"/>
      <c r="BY34" s="109"/>
      <c r="BZ34" s="109"/>
      <c r="CA34" s="110"/>
      <c r="CB34" s="110"/>
      <c r="CC34" s="110"/>
      <c r="CD34" s="110"/>
      <c r="CE34" s="110"/>
      <c r="CF34" s="110"/>
    </row>
    <row r="35" spans="1:94" ht="15" customHeight="1">
      <c r="A35" s="53" t="s">
        <v>489</v>
      </c>
      <c r="B35" s="53" t="s">
        <v>490</v>
      </c>
      <c r="C35" s="53" t="str">
        <f>E35&amp;D35&amp;"_"&amp;J35</f>
        <v>SD_PU</v>
      </c>
      <c r="D35" s="53" t="s">
        <v>41</v>
      </c>
      <c r="E35" s="53" t="s">
        <v>39</v>
      </c>
      <c r="F35" s="112" t="s">
        <v>1373</v>
      </c>
      <c r="G35" s="113">
        <v>1</v>
      </c>
      <c r="H35" s="127">
        <v>0</v>
      </c>
      <c r="I35" s="127">
        <v>0</v>
      </c>
      <c r="J35" s="112" t="s">
        <v>1380</v>
      </c>
      <c r="K35" s="101">
        <v>0</v>
      </c>
      <c r="L35" s="53" t="s">
        <v>491</v>
      </c>
      <c r="M35" s="54">
        <f>[11]Provisional!M35</f>
        <v>3.0157391273579996</v>
      </c>
      <c r="N35" s="54">
        <f>[11]Provisional!N35</f>
        <v>2.3912040853029999</v>
      </c>
      <c r="O35" s="54">
        <f>[11]Provisional!O35</f>
        <v>1.9214826453600002</v>
      </c>
      <c r="P35" s="54">
        <f>[11]Provisional!P35</f>
        <v>1.7033815726419999</v>
      </c>
      <c r="Q35" s="54">
        <f>[11]Provisional!Q35</f>
        <v>1.397463663536</v>
      </c>
      <c r="R35" s="128">
        <f>'[11]Published CSP'!O35</f>
        <v>5.4728500000000002</v>
      </c>
      <c r="S35" s="108">
        <f>VLOOKUP($B35,'[11]CT model - DATA UPDATE'!$A:$AX,COLUMN('[11]CT model - DATA UPDATE'!S$1),0)/1000000</f>
        <v>5.5719585179999989</v>
      </c>
      <c r="T35" s="108">
        <f>VLOOKUP($B35,'[11]CT model - DATA UPDATE'!$A:$AX,COLUMN('[11]CT model - DATA UPDATE'!T$1),0)/1000000</f>
        <v>5.6501205300378787</v>
      </c>
      <c r="U35" s="108">
        <f>VLOOKUP($B35,'[11]CT model - DATA UPDATE'!$A:$AX,COLUMN('[11]CT model - DATA UPDATE'!U$1),0)/1000000</f>
        <v>5.7293789788324361</v>
      </c>
      <c r="V35" s="108">
        <f>VLOOKUP($B35,'[11]CT model - DATA UPDATE'!$A:$AX,COLUMN('[11]CT model - DATA UPDATE'!V$1),0)/1000000</f>
        <v>5.8097492449186623</v>
      </c>
      <c r="W35" s="108">
        <v>0</v>
      </c>
      <c r="X35" s="108">
        <f>VLOOKUP($B35,'[11]CT model - DATA UPDATE'!$A:$AX,COLUMN('[11]CT model - DATA UPDATE'!W$1),0)/1000000</f>
        <v>0.11081124000000082</v>
      </c>
      <c r="Y35" s="108">
        <f>VLOOKUP($B35,'[11]CT model - DATA UPDATE'!$A:$AX,COLUMN('[11]CT model - DATA UPDATE'!X$1),0)/1000000</f>
        <v>0.2276153958305627</v>
      </c>
      <c r="Z35" s="108">
        <f>VLOOKUP($B35,'[11]CT model - DATA UPDATE'!$A:$AX,COLUMN('[11]CT model - DATA UPDATE'!Y$1),0)/1000000</f>
        <v>0.35001207261908901</v>
      </c>
      <c r="AA35" s="108">
        <f>VLOOKUP($B35,'[11]CT model - DATA UPDATE'!$A:$AX,COLUMN('[11]CT model - DATA UPDATE'!Z$1),0)/1000000</f>
        <v>0.47821537659640556</v>
      </c>
      <c r="AB35" s="108">
        <v>0</v>
      </c>
      <c r="AC35" s="108">
        <f>VLOOKUP($B35,'[11]CT model - DATA UPDATE'!$A:$AX,COLUMN('[11]CT model - DATA UPDATE'!AA$1),0)/1000000</f>
        <v>0</v>
      </c>
      <c r="AD35" s="108">
        <f>VLOOKUP($B35,'[11]CT model - DATA UPDATE'!$A:$AX,COLUMN('[11]CT model - DATA UPDATE'!AB$1),0)/1000000</f>
        <v>0</v>
      </c>
      <c r="AE35" s="108">
        <f>VLOOKUP($B35,'[11]CT model - DATA UPDATE'!$A:$AX,COLUMN('[11]CT model - DATA UPDATE'!AC$1),0)/1000000</f>
        <v>0</v>
      </c>
      <c r="AF35" s="108">
        <f>VLOOKUP($B35,'[11]CT model - DATA UPDATE'!$A:$AX,COLUMN('[11]CT model - DATA UPDATE'!AD$1),0)/1000000</f>
        <v>0</v>
      </c>
      <c r="AG35" s="108">
        <v>0</v>
      </c>
      <c r="AH35" s="108">
        <f>VLOOKUP($B35,'[11]CT model - DATA UPDATE'!$A:$AX,COLUMN('[11]CT model - DATA UPDATE'!AE$1),0)/1000000</f>
        <v>0</v>
      </c>
      <c r="AI35" s="108">
        <f>(VLOOKUP($B35,'[11]CT model - DATA UPDATE'!$A:$AX,COLUMN('[11]CT model - DATA UPDATE'!AF$1),0)+IFERROR(VLOOKUP($B35,'[11]Fire £5 LQ'!$A:$P,COLUMN('[11]Fire £5 LQ'!N$1),0),0)*[11]Parameters!$C$41)/1000000</f>
        <v>0</v>
      </c>
      <c r="AJ35" s="108">
        <f>(VLOOKUP($B35,'[11]CT model - DATA UPDATE'!$A:$AX,COLUMN('[11]CT model - DATA UPDATE'!AG$1),0)+IFERROR(VLOOKUP($B35,'[11]Fire £5 LQ'!$A:$P,COLUMN('[11]Fire £5 LQ'!O$1),0),0)*[11]Parameters!$C$41)/1000000</f>
        <v>0</v>
      </c>
      <c r="AK35" s="108">
        <f>(VLOOKUP($B35,'[11]CT model - DATA UPDATE'!$A:$AX,COLUMN('[11]CT model - DATA UPDATE'!AH$1),0)+IFERROR(VLOOKUP($B35,'[11]Fire £5 LQ'!$A:$P,COLUMN('[11]Fire £5 LQ'!P$1),0),0)*[11]Parameters!$C$41)/1000000</f>
        <v>0</v>
      </c>
      <c r="AL35" s="56">
        <f>'[11]Published CSP'!AI35</f>
        <v>0</v>
      </c>
      <c r="AM35" s="56">
        <f>'[11]Published CSP'!AJ35</f>
        <v>0</v>
      </c>
      <c r="AN35" s="56">
        <f>IFERROR(VLOOKUP($A35,'[11]iBCF post B17'!$A:$L,'[11]iBCF post B17'!$F$1,0)/1000000,0)</f>
        <v>0</v>
      </c>
      <c r="AO35" s="56">
        <f>IFERROR(VLOOKUP($A35,'[11]iBCF post B17'!$A:$L,'[11]iBCF post B17'!$I$1,0)/1000000,0)</f>
        <v>0</v>
      </c>
      <c r="AP35" s="56">
        <f>IFERROR(VLOOKUP($A35,'[11]iBCF post B17'!$A:$L,'[11]iBCF post B17'!$L$1,0)/1000000,0)</f>
        <v>0</v>
      </c>
      <c r="AQ35" s="56">
        <v>0</v>
      </c>
      <c r="AR35" s="56">
        <v>0</v>
      </c>
      <c r="AS35" s="56">
        <f>'[11]NHB savings'!E22</f>
        <v>0</v>
      </c>
      <c r="AT35" s="56">
        <f>'[11]NHB savings'!F22</f>
        <v>0</v>
      </c>
      <c r="AU35" s="56">
        <f>'[11]NHB savings'!G22</f>
        <v>0</v>
      </c>
      <c r="AV35" s="103">
        <f>'[11]Published CSP'!AN35</f>
        <v>0</v>
      </c>
      <c r="AW35" s="103">
        <f>'[11]Published CSP'!AO35</f>
        <v>0</v>
      </c>
      <c r="AX35" s="103">
        <f>'[11]Published CSP'!AP35+'[11]NHB savings'!I22</f>
        <v>0</v>
      </c>
      <c r="AY35" s="103">
        <f>'[11]Published CSP'!AQ35+'[11]NHB savings'!J22</f>
        <v>0</v>
      </c>
      <c r="AZ35" s="103">
        <f>'[11]Published CSP'!AR35+'[11]NHB savings'!K22</f>
        <v>0</v>
      </c>
      <c r="BA35" s="103">
        <v>0</v>
      </c>
      <c r="BB35" s="103" t="e">
        <f>VLOOKUP($A35,'[11]Published CSP'!$A:$A:'[11]Published CSP'!$AW:$AW,COLUMN('[11]Published CSP'!AT$1),0)</f>
        <v>#REF!</v>
      </c>
      <c r="BC35" s="103" t="e">
        <f>VLOOKUP($A35,'[11]Published CSP'!$A:$A:'[11]Published CSP'!$AW:$AW,COLUMN('[11]Published CSP'!AU$1),0)+'[11]NHB savings'!L22</f>
        <v>#REF!</v>
      </c>
      <c r="BD35" s="103">
        <v>0</v>
      </c>
      <c r="BE35" s="103">
        <v>0</v>
      </c>
      <c r="BF35" s="60">
        <v>0.65742039132738617</v>
      </c>
      <c r="BG35" s="60">
        <v>0.77038397078484566</v>
      </c>
      <c r="BH35" s="103">
        <f>VLOOKUP($A35,[11]NHB!$A$7:$Q$389,COLUMN([11]NHB!O$2),0)+'[11]NHB savings'!P22</f>
        <v>0.55725804976389037</v>
      </c>
      <c r="BI35" s="103">
        <f>VLOOKUP($A35,[11]NHB!$A$7:$Q$389,COLUMN([11]NHB!P$2),0)+'[11]NHB savings'!Q22</f>
        <v>0.42283159376643259</v>
      </c>
      <c r="BJ35" s="103">
        <f>VLOOKUP($A35,[11]NHB!$A$7:$Q$389,COLUMN([11]NHB!Q$2),0)+'[11]NHB savings'!R22</f>
        <v>0.40570195563943368</v>
      </c>
      <c r="BK35" s="63">
        <f>SUM(M35,R35,W35,AB35,AG35,AL35,AQ35,AV35,BA35,BF35)</f>
        <v>9.1460095186853874</v>
      </c>
      <c r="BL35" s="63" t="e">
        <f t="shared" ref="BL35:BO50" si="54">SUM(N35,S35,X35,AC35,AH35,AM35,AR35,AW35,BB35,BG35)</f>
        <v>#REF!</v>
      </c>
      <c r="BM35" s="63" t="e">
        <f t="shared" si="54"/>
        <v>#REF!</v>
      </c>
      <c r="BN35" s="63">
        <f t="shared" si="54"/>
        <v>8.2056042178599569</v>
      </c>
      <c r="BO35" s="63">
        <f t="shared" si="54"/>
        <v>8.0911302406905019</v>
      </c>
      <c r="BP35" s="64">
        <f>BK35</f>
        <v>9.1460095186853874</v>
      </c>
      <c r="BQ35" s="64" t="e">
        <f>BL35*'[11]23112016 deflator update'!$C$68/'[11]23112016 deflator update'!$C$69</f>
        <v>#REF!</v>
      </c>
      <c r="BR35" s="64" t="e">
        <f>BM35*'[11]23112016 deflator update'!$C$68/'[11]23112016 deflator update'!$C$70</f>
        <v>#REF!</v>
      </c>
      <c r="BS35" s="64">
        <f>BN35*'[11]23112016 deflator update'!$C$68/'[11]23112016 deflator update'!$C$71</f>
        <v>7.7955445100547838</v>
      </c>
      <c r="BT35" s="64">
        <f>BO35*'[11]23112016 deflator update'!$C$68/'[11]23112016 deflator update'!$C$72</f>
        <v>7.5613042496677023</v>
      </c>
      <c r="BU35" s="109" t="e">
        <f>BL35/BK35-1</f>
        <v>#REF!</v>
      </c>
      <c r="BV35" s="109" t="e">
        <f t="shared" ref="BV35:BX97" si="55">BM35/BL35-1</f>
        <v>#REF!</v>
      </c>
      <c r="BW35" s="109" t="e">
        <f t="shared" si="55"/>
        <v>#REF!</v>
      </c>
      <c r="BX35" s="109">
        <f t="shared" si="55"/>
        <v>-1.39507066305119E-2</v>
      </c>
      <c r="BY35" s="109">
        <f>BO35/BK35-1</f>
        <v>-0.11533765363350612</v>
      </c>
      <c r="BZ35" s="109">
        <f>((BO35/BK35)^(1/4))-1</f>
        <v>-3.0172743160301829E-2</v>
      </c>
      <c r="CA35" s="110" t="e">
        <f>BQ35/BP35-1</f>
        <v>#REF!</v>
      </c>
      <c r="CB35" s="110" t="e">
        <f>BR35/BQ35-1</f>
        <v>#REF!</v>
      </c>
      <c r="CC35" s="110" t="e">
        <f>BS35/BR35-1</f>
        <v>#REF!</v>
      </c>
      <c r="CD35" s="110">
        <f>BT35/BS35-1</f>
        <v>-3.0047966512788848E-2</v>
      </c>
      <c r="CE35" s="110">
        <f>BT35/BP35-1</f>
        <v>-0.17326739774107125</v>
      </c>
      <c r="CF35" s="110">
        <f>((BT35/BP35)^(1/4))-1</f>
        <v>-4.6454840004508724E-2</v>
      </c>
      <c r="CG35" s="60">
        <f>BK35-CL35</f>
        <v>3.6731595186853871</v>
      </c>
      <c r="CH35" s="60" t="e">
        <f>BL35-CM35</f>
        <v>#REF!</v>
      </c>
      <c r="CI35" s="60" t="e">
        <f>BM35-CN35</f>
        <v>#REF!</v>
      </c>
      <c r="CJ35" s="60">
        <f>BN35-CO35</f>
        <v>2.1262131664084318</v>
      </c>
      <c r="CK35" s="60">
        <f>BO35-CP35</f>
        <v>1.8031656191754344</v>
      </c>
      <c r="CL35" s="60">
        <f>SUM(R35,W35,AB35,AG35)</f>
        <v>5.4728500000000002</v>
      </c>
      <c r="CM35" s="60">
        <f>SUM(S35,X35,AC35,AH35)</f>
        <v>5.6827697580000001</v>
      </c>
      <c r="CN35" s="60">
        <f>SUM(T35,Y35,AD35,AI35)</f>
        <v>5.8777359258684418</v>
      </c>
      <c r="CO35" s="60">
        <f>SUM(U35,Z35,AE35,AJ35)</f>
        <v>6.079391051451525</v>
      </c>
      <c r="CP35" s="60">
        <f>SUM(V35,AA35,AF35,AK35)</f>
        <v>6.2879646215150675</v>
      </c>
    </row>
    <row r="36" spans="1:94" ht="15" customHeight="1">
      <c r="A36" s="53" t="s">
        <v>765</v>
      </c>
      <c r="B36" s="53" t="s">
        <v>766</v>
      </c>
      <c r="C36" s="53" t="str">
        <f t="shared" ref="C36:C99" si="56">E36&amp;D36&amp;"_"&amp;J36</f>
        <v>SD_PR</v>
      </c>
      <c r="D36" s="53" t="s">
        <v>41</v>
      </c>
      <c r="E36" s="53" t="s">
        <v>39</v>
      </c>
      <c r="F36" s="112" t="s">
        <v>1359</v>
      </c>
      <c r="G36" s="113">
        <v>1</v>
      </c>
      <c r="H36" s="127">
        <v>0</v>
      </c>
      <c r="I36" s="127">
        <v>0</v>
      </c>
      <c r="J36" s="112" t="s">
        <v>1381</v>
      </c>
      <c r="K36" s="101">
        <v>0</v>
      </c>
      <c r="L36" s="53" t="s">
        <v>767</v>
      </c>
      <c r="M36" s="54">
        <f>[11]Provisional!M36</f>
        <v>5.8070828160709995</v>
      </c>
      <c r="N36" s="54">
        <f>[11]Provisional!N36</f>
        <v>5.046013002174</v>
      </c>
      <c r="O36" s="54">
        <f>[11]Provisional!O36</f>
        <v>4.4746297274630003</v>
      </c>
      <c r="P36" s="54">
        <f>[11]Provisional!P36</f>
        <v>4.1760451179959999</v>
      </c>
      <c r="Q36" s="54">
        <f>[11]Provisional!Q36</f>
        <v>3.8452072440359997</v>
      </c>
      <c r="R36" s="128">
        <f>'[11]Published CSP'!O36</f>
        <v>4.5372669999999999</v>
      </c>
      <c r="S36" s="108">
        <f>VLOOKUP($B36,'[11]CT model - DATA UPDATE'!$A:$AX,COLUMN('[11]CT model - DATA UPDATE'!S$1),0)/1000000</f>
        <v>4.6260157790000003</v>
      </c>
      <c r="T36" s="108">
        <f>VLOOKUP($B36,'[11]CT model - DATA UPDATE'!$A:$AX,COLUMN('[11]CT model - DATA UPDATE'!T$1),0)/1000000</f>
        <v>4.6857678637402254</v>
      </c>
      <c r="U36" s="108">
        <f>VLOOKUP($B36,'[11]CT model - DATA UPDATE'!$A:$AX,COLUMN('[11]CT model - DATA UPDATE'!U$1),0)/1000000</f>
        <v>4.7462917382454171</v>
      </c>
      <c r="V36" s="108">
        <f>VLOOKUP($B36,'[11]CT model - DATA UPDATE'!$A:$AX,COLUMN('[11]CT model - DATA UPDATE'!V$1),0)/1000000</f>
        <v>4.8075973713634212</v>
      </c>
      <c r="W36" s="108">
        <v>0</v>
      </c>
      <c r="X36" s="108">
        <f>VLOOKUP($B36,'[11]CT model - DATA UPDATE'!$A:$AX,COLUMN('[11]CT model - DATA UPDATE'!W$1),0)/1000000</f>
        <v>8.7822685999999955E-2</v>
      </c>
      <c r="Y36" s="108">
        <f>VLOOKUP($B36,'[11]CT model - DATA UPDATE'!$A:$AX,COLUMN('[11]CT model - DATA UPDATE'!X$1),0)/1000000</f>
        <v>0.18445154889501755</v>
      </c>
      <c r="Z36" s="108">
        <f>VLOOKUP($B36,'[11]CT model - DATA UPDATE'!$A:$AX,COLUMN('[11]CT model - DATA UPDATE'!Y$1),0)/1000000</f>
        <v>0.28549653861679553</v>
      </c>
      <c r="AA36" s="108">
        <f>VLOOKUP($B36,'[11]CT model - DATA UPDATE'!$A:$AX,COLUMN('[11]CT model - DATA UPDATE'!Z$1),0)/1000000</f>
        <v>0.39111979474226682</v>
      </c>
      <c r="AB36" s="108">
        <v>0</v>
      </c>
      <c r="AC36" s="108">
        <f>VLOOKUP($B36,'[11]CT model - DATA UPDATE'!$A:$AX,COLUMN('[11]CT model - DATA UPDATE'!AA$1),0)/1000000</f>
        <v>0</v>
      </c>
      <c r="AD36" s="108">
        <f>VLOOKUP($B36,'[11]CT model - DATA UPDATE'!$A:$AX,COLUMN('[11]CT model - DATA UPDATE'!AB$1),0)/1000000</f>
        <v>0</v>
      </c>
      <c r="AE36" s="108">
        <f>VLOOKUP($B36,'[11]CT model - DATA UPDATE'!$A:$AX,COLUMN('[11]CT model - DATA UPDATE'!AC$1),0)/1000000</f>
        <v>0</v>
      </c>
      <c r="AF36" s="108">
        <f>VLOOKUP($B36,'[11]CT model - DATA UPDATE'!$A:$AX,COLUMN('[11]CT model - DATA UPDATE'!AD$1),0)/1000000</f>
        <v>0</v>
      </c>
      <c r="AG36" s="108">
        <v>0</v>
      </c>
      <c r="AH36" s="108">
        <f>VLOOKUP($B36,'[11]CT model - DATA UPDATE'!$A:$AX,COLUMN('[11]CT model - DATA UPDATE'!AE$1),0)/1000000</f>
        <v>0</v>
      </c>
      <c r="AI36" s="108">
        <f>(VLOOKUP($B36,'[11]CT model - DATA UPDATE'!$A:$AX,COLUMN('[11]CT model - DATA UPDATE'!AF$1),0)+IFERROR(VLOOKUP($B36,'[11]Fire £5 LQ'!$A:$P,COLUMN('[11]Fire £5 LQ'!N$1),0),0)*[11]Parameters!$C$41)/1000000</f>
        <v>5.3762298035268455E-2</v>
      </c>
      <c r="AJ36" s="108">
        <f>(VLOOKUP($B36,'[11]CT model - DATA UPDATE'!$A:$AX,COLUMN('[11]CT model - DATA UPDATE'!AG$1),0)+IFERROR(VLOOKUP($B36,'[11]Fire £5 LQ'!$A:$P,COLUMN('[11]Fire £5 LQ'!O$1),0),0)*[11]Parameters!$C$41)/1000000</f>
        <v>0.10697888192487098</v>
      </c>
      <c r="AK36" s="108">
        <f>(VLOOKUP($B36,'[11]CT model - DATA UPDATE'!$A:$AX,COLUMN('[11]CT model - DATA UPDATE'!AH$1),0)+IFERROR(VLOOKUP($B36,'[11]Fire £5 LQ'!$A:$P,COLUMN('[11]Fire £5 LQ'!P$1),0),0)*[11]Parameters!$C$41)/1000000</f>
        <v>0.15956250593374957</v>
      </c>
      <c r="AL36" s="56">
        <f>'[11]Published CSP'!AI36</f>
        <v>0</v>
      </c>
      <c r="AM36" s="56">
        <f>'[11]Published CSP'!AJ36</f>
        <v>0</v>
      </c>
      <c r="AN36" s="56">
        <f>IFERROR(VLOOKUP($A36,'[11]iBCF post B17'!$A:$L,'[11]iBCF post B17'!$F$1,0)/1000000,0)</f>
        <v>0</v>
      </c>
      <c r="AO36" s="56">
        <f>IFERROR(VLOOKUP($A36,'[11]iBCF post B17'!$A:$L,'[11]iBCF post B17'!$I$1,0)/1000000,0)</f>
        <v>0</v>
      </c>
      <c r="AP36" s="56">
        <f>IFERROR(VLOOKUP($A36,'[11]iBCF post B17'!$A:$L,'[11]iBCF post B17'!$L$1,0)/1000000,0)</f>
        <v>0</v>
      </c>
      <c r="AQ36" s="56">
        <v>0</v>
      </c>
      <c r="AR36" s="56">
        <v>0</v>
      </c>
      <c r="AS36" s="56">
        <f>'[11]NHB savings'!E23</f>
        <v>0</v>
      </c>
      <c r="AT36" s="56">
        <f>'[11]NHB savings'!F23</f>
        <v>0</v>
      </c>
      <c r="AU36" s="56">
        <f>'[11]NHB savings'!G23</f>
        <v>0</v>
      </c>
      <c r="AV36" s="103">
        <f>'[11]Published CSP'!AN36</f>
        <v>6.22977574171244E-2</v>
      </c>
      <c r="AW36" s="103">
        <f>'[11]Published CSP'!AO36</f>
        <v>0.32354641755345259</v>
      </c>
      <c r="AX36" s="103">
        <f>'[11]Published CSP'!AP36+'[11]NHB savings'!I23</f>
        <v>0.26124866013632819</v>
      </c>
      <c r="AY36" s="103">
        <f>'[11]Published CSP'!AQ36+'[11]NHB savings'!J23</f>
        <v>0.2009605077971755</v>
      </c>
      <c r="AZ36" s="103">
        <f>'[11]Published CSP'!AR36+'[11]NHB savings'!K23</f>
        <v>0.26124866013632819</v>
      </c>
      <c r="BA36" s="103">
        <v>0</v>
      </c>
      <c r="BB36" s="103" t="e">
        <f>VLOOKUP($A36,'[11]Published CSP'!$A:$A:'[11]Published CSP'!$AW:$AW,COLUMN('[11]Published CSP'!AT$1),0)</f>
        <v>#REF!</v>
      </c>
      <c r="BC36" s="103" t="e">
        <f>VLOOKUP($A36,'[11]Published CSP'!$A:$A:'[11]Published CSP'!$AW:$AW,COLUMN('[11]Published CSP'!AU$1),0)+'[11]NHB savings'!L23</f>
        <v>#REF!</v>
      </c>
      <c r="BD36" s="103">
        <v>0</v>
      </c>
      <c r="BE36" s="103">
        <v>0</v>
      </c>
      <c r="BF36" s="60">
        <v>1.0791780543099994</v>
      </c>
      <c r="BG36" s="60">
        <v>1.5331514232990735</v>
      </c>
      <c r="BH36" s="103">
        <f>VLOOKUP($A36,[11]NHB!$A$7:$Q$389,COLUMN([11]NHB!O$2),0)+'[11]NHB savings'!P23</f>
        <v>1.6121027135412016</v>
      </c>
      <c r="BI36" s="103">
        <f>VLOOKUP($A36,[11]NHB!$A$7:$Q$389,COLUMN([11]NHB!P$2),0)+'[11]NHB savings'!Q23</f>
        <v>1.2257896418997722</v>
      </c>
      <c r="BJ36" s="103">
        <f>VLOOKUP($A36,[11]NHB!$A$7:$Q$389,COLUMN([11]NHB!Q$2),0)+'[11]NHB savings'!R23</f>
        <v>1.1761307864709951</v>
      </c>
      <c r="BK36" s="63">
        <f t="shared" ref="BK36:BO98" si="57">SUM(M36,R36,W36,AB36,AG36,AL36,AQ36,AV36,BA36,BF36)</f>
        <v>11.485825627798121</v>
      </c>
      <c r="BL36" s="63" t="e">
        <f t="shared" si="54"/>
        <v>#REF!</v>
      </c>
      <c r="BM36" s="63" t="e">
        <f t="shared" si="54"/>
        <v>#REF!</v>
      </c>
      <c r="BN36" s="63">
        <f t="shared" si="54"/>
        <v>10.74156242648003</v>
      </c>
      <c r="BO36" s="63">
        <f t="shared" si="54"/>
        <v>10.640866362682761</v>
      </c>
      <c r="BP36" s="64">
        <f t="shared" ref="BP36:BP99" si="58">BK36</f>
        <v>11.485825627798121</v>
      </c>
      <c r="BQ36" s="64" t="e">
        <f>BL36*'[11]23112016 deflator update'!$C$68/'[11]23112016 deflator update'!$C$69</f>
        <v>#REF!</v>
      </c>
      <c r="BR36" s="64" t="e">
        <f>BM36*'[11]23112016 deflator update'!$C$68/'[11]23112016 deflator update'!$C$70</f>
        <v>#REF!</v>
      </c>
      <c r="BS36" s="64">
        <f>BN36*'[11]23112016 deflator update'!$C$68/'[11]23112016 deflator update'!$C$71</f>
        <v>10.20477295515915</v>
      </c>
      <c r="BT36" s="64">
        <f>BO36*'[11]23112016 deflator update'!$C$68/'[11]23112016 deflator update'!$C$72</f>
        <v>9.944077731398977</v>
      </c>
      <c r="BU36" s="109" t="e">
        <f t="shared" ref="BU36:BX99" si="59">BL36/BK36-1</f>
        <v>#REF!</v>
      </c>
      <c r="BV36" s="109" t="e">
        <f t="shared" si="55"/>
        <v>#REF!</v>
      </c>
      <c r="BW36" s="109" t="e">
        <f t="shared" si="55"/>
        <v>#REF!</v>
      </c>
      <c r="BX36" s="109">
        <f t="shared" si="55"/>
        <v>-9.3744336065145761E-3</v>
      </c>
      <c r="BY36" s="109">
        <f t="shared" ref="BY36:BY99" si="60">BO36/BK36-1</f>
        <v>-7.3565392031581966E-2</v>
      </c>
      <c r="BZ36" s="109">
        <f t="shared" ref="BZ36:BZ99" si="61">((BO36/BK36)^(1/4))-1</f>
        <v>-1.8921648745915842E-2</v>
      </c>
      <c r="CA36" s="110" t="e">
        <f t="shared" ref="CA36:CD99" si="62">BQ36/BP36-1</f>
        <v>#REF!</v>
      </c>
      <c r="CB36" s="110" t="e">
        <f t="shared" si="62"/>
        <v>#REF!</v>
      </c>
      <c r="CC36" s="110" t="e">
        <f t="shared" si="62"/>
        <v>#REF!</v>
      </c>
      <c r="CD36" s="110">
        <f t="shared" si="62"/>
        <v>-2.5546401169893262E-2</v>
      </c>
      <c r="CE36" s="110">
        <f t="shared" ref="CE36:CE99" si="63">BT36/BP36-1</f>
        <v>-0.1342304807995508</v>
      </c>
      <c r="CF36" s="110">
        <f t="shared" ref="CF36:CF99" si="64">((BT36/BP36)^(1/4))-1</f>
        <v>-3.5392636351406659E-2</v>
      </c>
      <c r="CG36" s="60">
        <f t="shared" ref="CG36:CK86" si="65">BK36-CL36</f>
        <v>6.9485586277981213</v>
      </c>
      <c r="CH36" s="60" t="e">
        <f t="shared" si="65"/>
        <v>#REF!</v>
      </c>
      <c r="CI36" s="60" t="e">
        <f t="shared" si="65"/>
        <v>#REF!</v>
      </c>
      <c r="CJ36" s="60">
        <f t="shared" si="65"/>
        <v>5.6027952676929464</v>
      </c>
      <c r="CK36" s="60">
        <f t="shared" si="65"/>
        <v>5.2825866906433241</v>
      </c>
      <c r="CL36" s="60">
        <f t="shared" ref="CL36:CP86" si="66">SUM(R36,W36,AB36,AG36)</f>
        <v>4.5372669999999999</v>
      </c>
      <c r="CM36" s="60">
        <f t="shared" si="66"/>
        <v>4.7138384650000003</v>
      </c>
      <c r="CN36" s="60">
        <f t="shared" si="66"/>
        <v>4.9239817106705113</v>
      </c>
      <c r="CO36" s="60">
        <f t="shared" si="66"/>
        <v>5.1387671587870836</v>
      </c>
      <c r="CP36" s="60">
        <f t="shared" si="66"/>
        <v>5.358279672039437</v>
      </c>
    </row>
    <row r="37" spans="1:94" ht="15" customHeight="1">
      <c r="A37" s="53" t="s">
        <v>783</v>
      </c>
      <c r="B37" s="53" t="s">
        <v>784</v>
      </c>
      <c r="C37" s="53" t="str">
        <f t="shared" si="56"/>
        <v>SD_PU</v>
      </c>
      <c r="D37" s="53" t="s">
        <v>41</v>
      </c>
      <c r="E37" s="53" t="s">
        <v>39</v>
      </c>
      <c r="F37" s="112" t="s">
        <v>1365</v>
      </c>
      <c r="G37" s="113">
        <v>0</v>
      </c>
      <c r="H37" s="127">
        <v>0</v>
      </c>
      <c r="I37" s="127">
        <v>0</v>
      </c>
      <c r="J37" s="112" t="s">
        <v>1380</v>
      </c>
      <c r="K37" s="101">
        <v>0</v>
      </c>
      <c r="L37" s="53" t="s">
        <v>785</v>
      </c>
      <c r="M37" s="54">
        <f>[11]Provisional!M37</f>
        <v>5.3024620975620005</v>
      </c>
      <c r="N37" s="54">
        <f>[11]Provisional!N37</f>
        <v>4.4967622221429995</v>
      </c>
      <c r="O37" s="54">
        <f>[11]Provisional!O37</f>
        <v>3.8914291791200002</v>
      </c>
      <c r="P37" s="54">
        <f>[11]Provisional!P37</f>
        <v>3.5737061905989997</v>
      </c>
      <c r="Q37" s="54">
        <f>[11]Provisional!Q37</f>
        <v>3.2211487426619998</v>
      </c>
      <c r="R37" s="128">
        <f>'[11]Published CSP'!O37</f>
        <v>5.6484930000000002</v>
      </c>
      <c r="S37" s="108">
        <f>VLOOKUP($B37,'[11]CT model - DATA UPDATE'!$A:$AX,COLUMN('[11]CT model - DATA UPDATE'!S$1),0)/1000000</f>
        <v>5.7048433309999993</v>
      </c>
      <c r="T37" s="108">
        <f>VLOOKUP($B37,'[11]CT model - DATA UPDATE'!$A:$AX,COLUMN('[11]CT model - DATA UPDATE'!T$1),0)/1000000</f>
        <v>5.7732994165564211</v>
      </c>
      <c r="U37" s="108">
        <f>VLOOKUP($B37,'[11]CT model - DATA UPDATE'!$A:$AX,COLUMN('[11]CT model - DATA UPDATE'!U$1),0)/1000000</f>
        <v>5.8425769507272571</v>
      </c>
      <c r="V37" s="108">
        <f>VLOOKUP($B37,'[11]CT model - DATA UPDATE'!$A:$AX,COLUMN('[11]CT model - DATA UPDATE'!V$1),0)/1000000</f>
        <v>5.9126857906029429</v>
      </c>
      <c r="W37" s="61">
        <v>0</v>
      </c>
      <c r="X37" s="108">
        <f>VLOOKUP($B37,'[11]CT model - DATA UPDATE'!$A:$AX,COLUMN('[11]CT model - DATA UPDATE'!W$1),0)/1000000</f>
        <v>-1.4270557999999576E-2</v>
      </c>
      <c r="Y37" s="108">
        <f>VLOOKUP($B37,'[11]CT model - DATA UPDATE'!$A:$AX,COLUMN('[11]CT model - DATA UPDATE'!X$1),0)/1000000</f>
        <v>0.10073535273204215</v>
      </c>
      <c r="Z37" s="108">
        <f>VLOOKUP($B37,'[11]CT model - DATA UPDATE'!$A:$AX,COLUMN('[11]CT model - DATA UPDATE'!Y$1),0)/1000000</f>
        <v>0.22083456287676434</v>
      </c>
      <c r="AA37" s="108">
        <f>VLOOKUP($B37,'[11]CT model - DATA UPDATE'!$A:$AX,COLUMN('[11]CT model - DATA UPDATE'!Z$1),0)/1000000</f>
        <v>0.34620790466866952</v>
      </c>
      <c r="AB37" s="61">
        <v>0</v>
      </c>
      <c r="AC37" s="108">
        <f>VLOOKUP($B37,'[11]CT model - DATA UPDATE'!$A:$AX,COLUMN('[11]CT model - DATA UPDATE'!AA$1),0)/1000000</f>
        <v>0</v>
      </c>
      <c r="AD37" s="108">
        <f>VLOOKUP($B37,'[11]CT model - DATA UPDATE'!$A:$AX,COLUMN('[11]CT model - DATA UPDATE'!AB$1),0)/1000000</f>
        <v>0</v>
      </c>
      <c r="AE37" s="108">
        <f>VLOOKUP($B37,'[11]CT model - DATA UPDATE'!$A:$AX,COLUMN('[11]CT model - DATA UPDATE'!AC$1),0)/1000000</f>
        <v>0</v>
      </c>
      <c r="AF37" s="108">
        <f>VLOOKUP($B37,'[11]CT model - DATA UPDATE'!$A:$AX,COLUMN('[11]CT model - DATA UPDATE'!AD$1),0)/1000000</f>
        <v>0</v>
      </c>
      <c r="AG37" s="61">
        <v>0</v>
      </c>
      <c r="AH37" s="108">
        <f>VLOOKUP($B37,'[11]CT model - DATA UPDATE'!$A:$AX,COLUMN('[11]CT model - DATA UPDATE'!AE$1),0)/1000000</f>
        <v>0</v>
      </c>
      <c r="AI37" s="108">
        <f>(VLOOKUP($B37,'[11]CT model - DATA UPDATE'!$A:$AX,COLUMN('[11]CT model - DATA UPDATE'!AF$1),0)+IFERROR(VLOOKUP($B37,'[11]Fire £5 LQ'!$A:$P,COLUMN('[11]Fire £5 LQ'!N$1),0),0)*[11]Parameters!$C$41)/1000000</f>
        <v>7.4846526699797633E-2</v>
      </c>
      <c r="AJ37" s="108">
        <f>(VLOOKUP($B37,'[11]CT model - DATA UPDATE'!$A:$AX,COLUMN('[11]CT model - DATA UPDATE'!AG$1),0)+IFERROR(VLOOKUP($B37,'[11]Fire £5 LQ'!$A:$P,COLUMN('[11]Fire £5 LQ'!O$1),0),0)*[11]Parameters!$C$41)/1000000</f>
        <v>0.14915813191618066</v>
      </c>
      <c r="AK37" s="108">
        <f>(VLOOKUP($B37,'[11]CT model - DATA UPDATE'!$A:$AX,COLUMN('[11]CT model - DATA UPDATE'!AH$1),0)+IFERROR(VLOOKUP($B37,'[11]Fire £5 LQ'!$A:$P,COLUMN('[11]Fire £5 LQ'!P$1),0),0)*[11]Parameters!$C$41)/1000000</f>
        <v>0.22283604410767799</v>
      </c>
      <c r="AL37" s="56">
        <f>'[11]Published CSP'!AI37</f>
        <v>0</v>
      </c>
      <c r="AM37" s="56">
        <f>'[11]Published CSP'!AJ37</f>
        <v>0</v>
      </c>
      <c r="AN37" s="56">
        <f>IFERROR(VLOOKUP($A37,'[11]iBCF post B17'!$A:$L,'[11]iBCF post B17'!$F$1,0)/1000000,0)</f>
        <v>0</v>
      </c>
      <c r="AO37" s="56">
        <f>IFERROR(VLOOKUP($A37,'[11]iBCF post B17'!$A:$L,'[11]iBCF post B17'!$I$1,0)/1000000,0)</f>
        <v>0</v>
      </c>
      <c r="AP37" s="56">
        <f>IFERROR(VLOOKUP($A37,'[11]iBCF post B17'!$A:$L,'[11]iBCF post B17'!$L$1,0)/1000000,0)</f>
        <v>0</v>
      </c>
      <c r="AQ37" s="56">
        <v>0</v>
      </c>
      <c r="AR37" s="56">
        <v>0</v>
      </c>
      <c r="AS37" s="56">
        <f>'[11]NHB savings'!E24</f>
        <v>0</v>
      </c>
      <c r="AT37" s="56">
        <f>'[11]NHB savings'!F24</f>
        <v>0</v>
      </c>
      <c r="AU37" s="56">
        <f>'[11]NHB savings'!G24</f>
        <v>0</v>
      </c>
      <c r="AV37" s="103">
        <f>'[11]Published CSP'!AN37</f>
        <v>0</v>
      </c>
      <c r="AW37" s="103">
        <f>'[11]Published CSP'!AO37</f>
        <v>0</v>
      </c>
      <c r="AX37" s="103">
        <f>'[11]Published CSP'!AP37+'[11]NHB savings'!I24</f>
        <v>0</v>
      </c>
      <c r="AY37" s="103">
        <f>'[11]Published CSP'!AQ37+'[11]NHB savings'!J24</f>
        <v>0</v>
      </c>
      <c r="AZ37" s="103">
        <f>'[11]Published CSP'!AR37+'[11]NHB savings'!K24</f>
        <v>0</v>
      </c>
      <c r="BA37" s="103">
        <v>0</v>
      </c>
      <c r="BB37" s="103" t="e">
        <f>VLOOKUP($A37,'[11]Published CSP'!$A:$A:'[11]Published CSP'!$AW:$AW,COLUMN('[11]Published CSP'!AT$1),0)</f>
        <v>#REF!</v>
      </c>
      <c r="BC37" s="103" t="e">
        <f>VLOOKUP($A37,'[11]Published CSP'!$A:$A:'[11]Published CSP'!$AW:$AW,COLUMN('[11]Published CSP'!AU$1),0)+'[11]NHB savings'!L24</f>
        <v>#REF!</v>
      </c>
      <c r="BD37" s="103">
        <v>0</v>
      </c>
      <c r="BE37" s="103">
        <v>0</v>
      </c>
      <c r="BF37" s="60">
        <v>1.4408981812722028</v>
      </c>
      <c r="BG37" s="60">
        <v>1.8196696189417156</v>
      </c>
      <c r="BH37" s="103">
        <f>VLOOKUP($A37,[11]NHB!$A$7:$Q$389,COLUMN([11]NHB!O$2),0)+'[11]NHB savings'!P24</f>
        <v>1.6352169097694775</v>
      </c>
      <c r="BI37" s="103">
        <f>VLOOKUP($A37,[11]NHB!$A$7:$Q$389,COLUMN([11]NHB!P$2),0)+'[11]NHB savings'!Q24</f>
        <v>1.2441626132579704</v>
      </c>
      <c r="BJ37" s="103">
        <f>VLOOKUP($A37,[11]NHB!$A$7:$Q$389,COLUMN([11]NHB!Q$2),0)+'[11]NHB savings'!R24</f>
        <v>1.1937594370279017</v>
      </c>
      <c r="BK37" s="63">
        <f t="shared" si="57"/>
        <v>12.391853278834205</v>
      </c>
      <c r="BL37" s="63" t="e">
        <f t="shared" si="54"/>
        <v>#REF!</v>
      </c>
      <c r="BM37" s="63" t="e">
        <f t="shared" si="54"/>
        <v>#REF!</v>
      </c>
      <c r="BN37" s="63">
        <f t="shared" si="54"/>
        <v>11.030438449377172</v>
      </c>
      <c r="BO37" s="63">
        <f t="shared" si="54"/>
        <v>10.896637919069192</v>
      </c>
      <c r="BP37" s="64">
        <f t="shared" si="58"/>
        <v>12.391853278834205</v>
      </c>
      <c r="BQ37" s="64" t="e">
        <f>BL37*'[11]23112016 deflator update'!$C$68/'[11]23112016 deflator update'!$C$69</f>
        <v>#REF!</v>
      </c>
      <c r="BR37" s="64" t="e">
        <f>BM37*'[11]23112016 deflator update'!$C$68/'[11]23112016 deflator update'!$C$70</f>
        <v>#REF!</v>
      </c>
      <c r="BS37" s="64">
        <f>BN37*'[11]23112016 deflator update'!$C$68/'[11]23112016 deflator update'!$C$71</f>
        <v>10.479212939661547</v>
      </c>
      <c r="BT37" s="64">
        <f>BO37*'[11]23112016 deflator update'!$C$68/'[11]23112016 deflator update'!$C$72</f>
        <v>10.183100772521572</v>
      </c>
      <c r="BU37" s="109" t="e">
        <f t="shared" si="59"/>
        <v>#REF!</v>
      </c>
      <c r="BV37" s="109" t="e">
        <f t="shared" si="55"/>
        <v>#REF!</v>
      </c>
      <c r="BW37" s="109" t="e">
        <f t="shared" si="55"/>
        <v>#REF!</v>
      </c>
      <c r="BX37" s="109">
        <f t="shared" si="55"/>
        <v>-1.2130118936073186E-2</v>
      </c>
      <c r="BY37" s="109">
        <f t="shared" si="60"/>
        <v>-0.12066115746535688</v>
      </c>
      <c r="BZ37" s="109">
        <f t="shared" si="61"/>
        <v>-3.1635044192433237E-2</v>
      </c>
      <c r="CA37" s="110" t="e">
        <f t="shared" si="62"/>
        <v>#REF!</v>
      </c>
      <c r="CB37" s="110" t="e">
        <f t="shared" si="62"/>
        <v>#REF!</v>
      </c>
      <c r="CC37" s="110" t="e">
        <f t="shared" si="62"/>
        <v>#REF!</v>
      </c>
      <c r="CD37" s="110">
        <f t="shared" si="62"/>
        <v>-2.8257099922004203E-2</v>
      </c>
      <c r="CE37" s="110">
        <f t="shared" si="63"/>
        <v>-0.17824230618395664</v>
      </c>
      <c r="CF37" s="110">
        <f t="shared" si="64"/>
        <v>-4.7892590966663651E-2</v>
      </c>
      <c r="CG37" s="60">
        <f t="shared" si="65"/>
        <v>6.7433602788342046</v>
      </c>
      <c r="CH37" s="60" t="e">
        <f t="shared" si="65"/>
        <v>#REF!</v>
      </c>
      <c r="CI37" s="60" t="e">
        <f t="shared" si="65"/>
        <v>#REF!</v>
      </c>
      <c r="CJ37" s="60">
        <f t="shared" si="65"/>
        <v>4.8178688038569693</v>
      </c>
      <c r="CK37" s="60">
        <f t="shared" si="65"/>
        <v>4.4149081796899026</v>
      </c>
      <c r="CL37" s="60">
        <f t="shared" si="66"/>
        <v>5.6484930000000002</v>
      </c>
      <c r="CM37" s="60">
        <f t="shared" si="66"/>
        <v>5.6905727729999995</v>
      </c>
      <c r="CN37" s="60">
        <f t="shared" si="66"/>
        <v>5.9488812959882607</v>
      </c>
      <c r="CO37" s="60">
        <f t="shared" si="66"/>
        <v>6.2125696455202029</v>
      </c>
      <c r="CP37" s="60">
        <f t="shared" si="66"/>
        <v>6.4817297393792899</v>
      </c>
    </row>
    <row r="38" spans="1:94" ht="15" customHeight="1">
      <c r="A38" s="53" t="s">
        <v>492</v>
      </c>
      <c r="B38" s="53" t="s">
        <v>493</v>
      </c>
      <c r="C38" s="53" t="str">
        <f t="shared" si="56"/>
        <v>SD_PU</v>
      </c>
      <c r="D38" s="53" t="s">
        <v>41</v>
      </c>
      <c r="E38" s="53" t="s">
        <v>39</v>
      </c>
      <c r="F38" s="112" t="s">
        <v>1373</v>
      </c>
      <c r="G38" s="113">
        <v>1</v>
      </c>
      <c r="H38" s="127">
        <v>0</v>
      </c>
      <c r="I38" s="127">
        <v>0</v>
      </c>
      <c r="J38" s="112" t="s">
        <v>1380</v>
      </c>
      <c r="K38" s="101">
        <v>0</v>
      </c>
      <c r="L38" s="53" t="s">
        <v>494</v>
      </c>
      <c r="M38" s="54">
        <f>[11]Provisional!M38</f>
        <v>6.1494876563579997</v>
      </c>
      <c r="N38" s="54">
        <f>[11]Provisional!N38</f>
        <v>5.0231386222859999</v>
      </c>
      <c r="O38" s="54">
        <f>[11]Provisional!O38</f>
        <v>4.1763255062189995</v>
      </c>
      <c r="P38" s="54">
        <f>[11]Provisional!P38</f>
        <v>3.73005344701</v>
      </c>
      <c r="Q38" s="54">
        <f>[11]Provisional!Q38</f>
        <v>3.234193126314</v>
      </c>
      <c r="R38" s="128">
        <f>'[11]Published CSP'!O38</f>
        <v>9.1596840000000004</v>
      </c>
      <c r="S38" s="108">
        <f>VLOOKUP($B38,'[11]CT model - DATA UPDATE'!$A:$AX,COLUMN('[11]CT model - DATA UPDATE'!S$1),0)/1000000</f>
        <v>9.3276701099999997</v>
      </c>
      <c r="T38" s="108">
        <f>VLOOKUP($B38,'[11]CT model - DATA UPDATE'!$A:$AX,COLUMN('[11]CT model - DATA UPDATE'!T$1),0)/1000000</f>
        <v>9.47582003054581</v>
      </c>
      <c r="U38" s="108">
        <f>VLOOKUP($B38,'[11]CT model - DATA UPDATE'!$A:$AX,COLUMN('[11]CT model - DATA UPDATE'!U$1),0)/1000000</f>
        <v>9.6263229930301666</v>
      </c>
      <c r="V38" s="108">
        <f>VLOOKUP($B38,'[11]CT model - DATA UPDATE'!$A:$AX,COLUMN('[11]CT model - DATA UPDATE'!V$1),0)/1000000</f>
        <v>9.7792163704489052</v>
      </c>
      <c r="W38" s="108">
        <v>0</v>
      </c>
      <c r="X38" s="108">
        <f>VLOOKUP($B38,'[11]CT model - DATA UPDATE'!$A:$AX,COLUMN('[11]CT model - DATA UPDATE'!W$1),0)/1000000</f>
        <v>0.1865534022</v>
      </c>
      <c r="Y38" s="108">
        <f>VLOOKUP($B38,'[11]CT model - DATA UPDATE'!$A:$AX,COLUMN('[11]CT model - DATA UPDATE'!X$1),0)/1000000</f>
        <v>0.38282312923405065</v>
      </c>
      <c r="Z38" s="108">
        <f>VLOOKUP($B38,'[11]CT model - DATA UPDATE'!$A:$AX,COLUMN('[11]CT model - DATA UPDATE'!Y$1),0)/1000000</f>
        <v>0.58920797775738976</v>
      </c>
      <c r="AA38" s="108">
        <f>VLOOKUP($B38,'[11]CT model - DATA UPDATE'!$A:$AX,COLUMN('[11]CT model - DATA UPDATE'!Z$1),0)/1000000</f>
        <v>0.80612192852346332</v>
      </c>
      <c r="AB38" s="108">
        <v>0</v>
      </c>
      <c r="AC38" s="108">
        <f>VLOOKUP($B38,'[11]CT model - DATA UPDATE'!$A:$AX,COLUMN('[11]CT model - DATA UPDATE'!AA$1),0)/1000000</f>
        <v>0</v>
      </c>
      <c r="AD38" s="108">
        <f>VLOOKUP($B38,'[11]CT model - DATA UPDATE'!$A:$AX,COLUMN('[11]CT model - DATA UPDATE'!AB$1),0)/1000000</f>
        <v>0</v>
      </c>
      <c r="AE38" s="108">
        <f>VLOOKUP($B38,'[11]CT model - DATA UPDATE'!$A:$AX,COLUMN('[11]CT model - DATA UPDATE'!AC$1),0)/1000000</f>
        <v>0</v>
      </c>
      <c r="AF38" s="108">
        <f>VLOOKUP($B38,'[11]CT model - DATA UPDATE'!$A:$AX,COLUMN('[11]CT model - DATA UPDATE'!AD$1),0)/1000000</f>
        <v>0</v>
      </c>
      <c r="AG38" s="108">
        <v>0</v>
      </c>
      <c r="AH38" s="108">
        <f>VLOOKUP($B38,'[11]CT model - DATA UPDATE'!$A:$AX,COLUMN('[11]CT model - DATA UPDATE'!AE$1),0)/1000000</f>
        <v>9.9571447799998353E-2</v>
      </c>
      <c r="AI38" s="108">
        <f>(VLOOKUP($B38,'[11]CT model - DATA UPDATE'!$A:$AX,COLUMN('[11]CT model - DATA UPDATE'!AF$1),0)+IFERROR(VLOOKUP($B38,'[11]Fire £5 LQ'!$A:$P,COLUMN('[11]Fire £5 LQ'!N$1),0),0)*[11]Parameters!$C$41)/1000000</f>
        <v>0.20145157674556524</v>
      </c>
      <c r="AJ38" s="108">
        <f>(VLOOKUP($B38,'[11]CT model - DATA UPDATE'!$A:$AX,COLUMN('[11]CT model - DATA UPDATE'!AG$1),0)+IFERROR(VLOOKUP($B38,'[11]Fire £5 LQ'!$A:$P,COLUMN('[11]Fire £5 LQ'!O$1),0),0)*[11]Parameters!$C$41)/1000000</f>
        <v>0.30261533974772709</v>
      </c>
      <c r="AK38" s="108">
        <f>(VLOOKUP($B38,'[11]CT model - DATA UPDATE'!$A:$AX,COLUMN('[11]CT model - DATA UPDATE'!AH$1),0)+IFERROR(VLOOKUP($B38,'[11]Fire £5 LQ'!$A:$P,COLUMN('[11]Fire £5 LQ'!P$1),0),0)*[11]Parameters!$C$41)/1000000</f>
        <v>0.40287210128663337</v>
      </c>
      <c r="AL38" s="56">
        <f>'[11]Published CSP'!AI38</f>
        <v>0</v>
      </c>
      <c r="AM38" s="56">
        <f>'[11]Published CSP'!AJ38</f>
        <v>0</v>
      </c>
      <c r="AN38" s="56">
        <f>IFERROR(VLOOKUP($A38,'[11]iBCF post B17'!$A:$L,'[11]iBCF post B17'!$F$1,0)/1000000,0)</f>
        <v>0</v>
      </c>
      <c r="AO38" s="56">
        <f>IFERROR(VLOOKUP($A38,'[11]iBCF post B17'!$A:$L,'[11]iBCF post B17'!$I$1,0)/1000000,0)</f>
        <v>0</v>
      </c>
      <c r="AP38" s="56">
        <f>IFERROR(VLOOKUP($A38,'[11]iBCF post B17'!$A:$L,'[11]iBCF post B17'!$L$1,0)/1000000,0)</f>
        <v>0</v>
      </c>
      <c r="AQ38" s="56">
        <v>0</v>
      </c>
      <c r="AR38" s="56">
        <v>0</v>
      </c>
      <c r="AS38" s="56">
        <f>'[11]NHB savings'!E25</f>
        <v>0</v>
      </c>
      <c r="AT38" s="56">
        <f>'[11]NHB savings'!F25</f>
        <v>0</v>
      </c>
      <c r="AU38" s="56">
        <f>'[11]NHB savings'!G25</f>
        <v>0</v>
      </c>
      <c r="AV38" s="103">
        <f>'[11]Published CSP'!AN38</f>
        <v>0</v>
      </c>
      <c r="AW38" s="103">
        <f>'[11]Published CSP'!AO38</f>
        <v>0</v>
      </c>
      <c r="AX38" s="103">
        <f>'[11]Published CSP'!AP38+'[11]NHB savings'!I25</f>
        <v>0</v>
      </c>
      <c r="AY38" s="103">
        <f>'[11]Published CSP'!AQ38+'[11]NHB savings'!J25</f>
        <v>0</v>
      </c>
      <c r="AZ38" s="103">
        <f>'[11]Published CSP'!AR38+'[11]NHB savings'!K25</f>
        <v>0</v>
      </c>
      <c r="BA38" s="103">
        <v>0</v>
      </c>
      <c r="BB38" s="103" t="e">
        <f>VLOOKUP($A38,'[11]Published CSP'!$A:$A:'[11]Published CSP'!$AW:$AW,COLUMN('[11]Published CSP'!AT$1),0)</f>
        <v>#REF!</v>
      </c>
      <c r="BC38" s="103" t="e">
        <f>VLOOKUP($A38,'[11]Published CSP'!$A:$A:'[11]Published CSP'!$AW:$AW,COLUMN('[11]Published CSP'!AU$1),0)+'[11]NHB savings'!L25</f>
        <v>#REF!</v>
      </c>
      <c r="BD38" s="103">
        <v>0</v>
      </c>
      <c r="BE38" s="103">
        <v>0</v>
      </c>
      <c r="BF38" s="60">
        <v>3.0989800719282887</v>
      </c>
      <c r="BG38" s="60">
        <v>4.0222043191251329</v>
      </c>
      <c r="BH38" s="103">
        <f>VLOOKUP($A38,[11]NHB!$A$7:$Q$389,COLUMN([11]NHB!O$2),0)+'[11]NHB savings'!P25</f>
        <v>3.6855809165401605</v>
      </c>
      <c r="BI38" s="103">
        <f>VLOOKUP($A38,[11]NHB!$A$7:$Q$389,COLUMN([11]NHB!P$2),0)+'[11]NHB savings'!Q25</f>
        <v>2.8102852768516584</v>
      </c>
      <c r="BJ38" s="103">
        <f>VLOOKUP($A38,[11]NHB!$A$7:$Q$389,COLUMN([11]NHB!Q$2),0)+'[11]NHB savings'!R25</f>
        <v>2.6964357667020136</v>
      </c>
      <c r="BK38" s="63">
        <f t="shared" si="57"/>
        <v>18.408151728286288</v>
      </c>
      <c r="BL38" s="63" t="e">
        <f t="shared" si="54"/>
        <v>#REF!</v>
      </c>
      <c r="BM38" s="63" t="e">
        <f t="shared" si="54"/>
        <v>#REF!</v>
      </c>
      <c r="BN38" s="63">
        <f t="shared" si="54"/>
        <v>17.058485034396941</v>
      </c>
      <c r="BO38" s="63">
        <f t="shared" si="54"/>
        <v>16.918839293275017</v>
      </c>
      <c r="BP38" s="64">
        <f t="shared" si="58"/>
        <v>18.408151728286288</v>
      </c>
      <c r="BQ38" s="64" t="e">
        <f>BL38*'[11]23112016 deflator update'!$C$68/'[11]23112016 deflator update'!$C$69</f>
        <v>#REF!</v>
      </c>
      <c r="BR38" s="64" t="e">
        <f>BM38*'[11]23112016 deflator update'!$C$68/'[11]23112016 deflator update'!$C$70</f>
        <v>#REF!</v>
      </c>
      <c r="BS38" s="64">
        <f>BN38*'[11]23112016 deflator update'!$C$68/'[11]23112016 deflator update'!$C$71</f>
        <v>16.206019182634471</v>
      </c>
      <c r="BT38" s="64">
        <f>BO38*'[11]23112016 deflator update'!$C$68/'[11]23112016 deflator update'!$C$72</f>
        <v>15.810954420722288</v>
      </c>
      <c r="BU38" s="109" t="e">
        <f t="shared" si="59"/>
        <v>#REF!</v>
      </c>
      <c r="BV38" s="109" t="e">
        <f t="shared" si="55"/>
        <v>#REF!</v>
      </c>
      <c r="BW38" s="109" t="e">
        <f t="shared" si="55"/>
        <v>#REF!</v>
      </c>
      <c r="BX38" s="109">
        <f t="shared" si="55"/>
        <v>-8.1862920910233949E-3</v>
      </c>
      <c r="BY38" s="109">
        <f t="shared" si="60"/>
        <v>-8.0905049947125773E-2</v>
      </c>
      <c r="BZ38" s="109">
        <f t="shared" si="61"/>
        <v>-2.0870591455822152E-2</v>
      </c>
      <c r="CA38" s="110" t="e">
        <f t="shared" si="62"/>
        <v>#REF!</v>
      </c>
      <c r="CB38" s="110" t="e">
        <f t="shared" si="62"/>
        <v>#REF!</v>
      </c>
      <c r="CC38" s="110" t="e">
        <f t="shared" si="62"/>
        <v>#REF!</v>
      </c>
      <c r="CD38" s="110">
        <f t="shared" si="62"/>
        <v>-2.4377656070869835E-2</v>
      </c>
      <c r="CE38" s="110">
        <f t="shared" si="63"/>
        <v>-0.1410895208764007</v>
      </c>
      <c r="CF38" s="110">
        <f t="shared" si="64"/>
        <v>-3.7308858931287103E-2</v>
      </c>
      <c r="CG38" s="60">
        <f t="shared" si="65"/>
        <v>9.2484677282862879</v>
      </c>
      <c r="CH38" s="60" t="e">
        <f t="shared" si="65"/>
        <v>#REF!</v>
      </c>
      <c r="CI38" s="60" t="e">
        <f t="shared" si="65"/>
        <v>#REF!</v>
      </c>
      <c r="CJ38" s="60">
        <f t="shared" si="65"/>
        <v>6.5403387238616588</v>
      </c>
      <c r="CK38" s="60">
        <f t="shared" si="65"/>
        <v>5.9306288930160154</v>
      </c>
      <c r="CL38" s="60">
        <f t="shared" si="66"/>
        <v>9.1596840000000004</v>
      </c>
      <c r="CM38" s="60">
        <f t="shared" si="66"/>
        <v>9.6137949599999981</v>
      </c>
      <c r="CN38" s="60">
        <f t="shared" si="66"/>
        <v>10.060094736525427</v>
      </c>
      <c r="CO38" s="60">
        <f t="shared" si="66"/>
        <v>10.518146310535283</v>
      </c>
      <c r="CP38" s="60">
        <f t="shared" si="66"/>
        <v>10.988210400259002</v>
      </c>
    </row>
    <row r="39" spans="1:94" ht="15" customHeight="1">
      <c r="A39" s="53" t="s">
        <v>336</v>
      </c>
      <c r="B39" s="53" t="s">
        <v>337</v>
      </c>
      <c r="C39" s="53" t="str">
        <f t="shared" si="56"/>
        <v>SD_PU</v>
      </c>
      <c r="D39" s="53" t="s">
        <v>41</v>
      </c>
      <c r="E39" s="53" t="s">
        <v>39</v>
      </c>
      <c r="F39" s="112" t="s">
        <v>1365</v>
      </c>
      <c r="G39" s="113">
        <v>0</v>
      </c>
      <c r="H39" s="127">
        <v>0</v>
      </c>
      <c r="I39" s="127">
        <v>0</v>
      </c>
      <c r="J39" s="112" t="s">
        <v>1380</v>
      </c>
      <c r="K39" s="101">
        <v>0</v>
      </c>
      <c r="L39" s="53" t="s">
        <v>338</v>
      </c>
      <c r="M39" s="54">
        <f>[11]Provisional!M39</f>
        <v>6.2654854105269999</v>
      </c>
      <c r="N39" s="54">
        <f>[11]Provisional!N39</f>
        <v>5.4150757911910006</v>
      </c>
      <c r="O39" s="54">
        <f>[11]Provisional!O39</f>
        <v>4.7764829523440007</v>
      </c>
      <c r="P39" s="54">
        <f>[11]Provisional!P39</f>
        <v>4.4423465192710001</v>
      </c>
      <c r="Q39" s="54">
        <f>[11]Provisional!Q39</f>
        <v>4.0719581971349994</v>
      </c>
      <c r="R39" s="128">
        <f>'[11]Published CSP'!O39</f>
        <v>5.293158</v>
      </c>
      <c r="S39" s="108">
        <f>VLOOKUP($B39,'[11]CT model - DATA UPDATE'!$A:$AX,COLUMN('[11]CT model - DATA UPDATE'!S$1),0)/1000000</f>
        <v>5.4438616980000001</v>
      </c>
      <c r="T39" s="108">
        <f>VLOOKUP($B39,'[11]CT model - DATA UPDATE'!$A:$AX,COLUMN('[11]CT model - DATA UPDATE'!T$1),0)/1000000</f>
        <v>5.5665838461614543</v>
      </c>
      <c r="U39" s="108">
        <f>VLOOKUP($B39,'[11]CT model - DATA UPDATE'!$A:$AX,COLUMN('[11]CT model - DATA UPDATE'!U$1),0)/1000000</f>
        <v>5.6920725461724686</v>
      </c>
      <c r="V39" s="108">
        <f>VLOOKUP($B39,'[11]CT model - DATA UPDATE'!$A:$AX,COLUMN('[11]CT model - DATA UPDATE'!V$1),0)/1000000</f>
        <v>5.8203901650079644</v>
      </c>
      <c r="W39" s="108">
        <v>0</v>
      </c>
      <c r="X39" s="108">
        <f>VLOOKUP($B39,'[11]CT model - DATA UPDATE'!$A:$AX,COLUMN('[11]CT model - DATA UPDATE'!W$1),0)/1000000</f>
        <v>0.10887723396</v>
      </c>
      <c r="Y39" s="108">
        <f>VLOOKUP($B39,'[11]CT model - DATA UPDATE'!$A:$AX,COLUMN('[11]CT model - DATA UPDATE'!X$1),0)/1000000</f>
        <v>0.22488998738492269</v>
      </c>
      <c r="Z39" s="108">
        <f>VLOOKUP($B39,'[11]CT model - DATA UPDATE'!$A:$AX,COLUMN('[11]CT model - DATA UPDATE'!Y$1),0)/1000000</f>
        <v>0.34840037640612409</v>
      </c>
      <c r="AA39" s="108">
        <f>VLOOKUP($B39,'[11]CT model - DATA UPDATE'!$A:$AX,COLUMN('[11]CT model - DATA UPDATE'!Z$1),0)/1000000</f>
        <v>0.4797873333443628</v>
      </c>
      <c r="AB39" s="108">
        <v>0</v>
      </c>
      <c r="AC39" s="108">
        <f>VLOOKUP($B39,'[11]CT model - DATA UPDATE'!$A:$AX,COLUMN('[11]CT model - DATA UPDATE'!AA$1),0)/1000000</f>
        <v>0</v>
      </c>
      <c r="AD39" s="108">
        <f>VLOOKUP($B39,'[11]CT model - DATA UPDATE'!$A:$AX,COLUMN('[11]CT model - DATA UPDATE'!AB$1),0)/1000000</f>
        <v>0</v>
      </c>
      <c r="AE39" s="108">
        <f>VLOOKUP($B39,'[11]CT model - DATA UPDATE'!$A:$AX,COLUMN('[11]CT model - DATA UPDATE'!AC$1),0)/1000000</f>
        <v>0</v>
      </c>
      <c r="AF39" s="108">
        <f>VLOOKUP($B39,'[11]CT model - DATA UPDATE'!$A:$AX,COLUMN('[11]CT model - DATA UPDATE'!AD$1),0)/1000000</f>
        <v>0</v>
      </c>
      <c r="AG39" s="108">
        <v>0</v>
      </c>
      <c r="AH39" s="108">
        <f>VLOOKUP($B39,'[11]CT model - DATA UPDATE'!$A:$AX,COLUMN('[11]CT model - DATA UPDATE'!AE$1),0)/1000000</f>
        <v>5.0804266040000046E-2</v>
      </c>
      <c r="AI39" s="108">
        <f>(VLOOKUP($B39,'[11]CT model - DATA UPDATE'!$A:$AX,COLUMN('[11]CT model - DATA UPDATE'!AF$1),0)+IFERROR(VLOOKUP($B39,'[11]Fire £5 LQ'!$A:$P,COLUMN('[11]Fire £5 LQ'!N$1),0),0)*[11]Parameters!$C$41)/1000000</f>
        <v>0.10167248159087536</v>
      </c>
      <c r="AJ39" s="108">
        <f>(VLOOKUP($B39,'[11]CT model - DATA UPDATE'!$A:$AX,COLUMN('[11]CT model - DATA UPDATE'!AG$1),0)+IFERROR(VLOOKUP($B39,'[11]Fire £5 LQ'!$A:$P,COLUMN('[11]Fire £5 LQ'!O$1),0),0)*[11]Parameters!$C$41)/1000000</f>
        <v>0.15248597929367042</v>
      </c>
      <c r="AK39" s="108">
        <f>(VLOOKUP($B39,'[11]CT model - DATA UPDATE'!$A:$AX,COLUMN('[11]CT model - DATA UPDATE'!AH$1),0)+IFERROR(VLOOKUP($B39,'[11]Fire £5 LQ'!$A:$P,COLUMN('[11]Fire £5 LQ'!P$1),0),0)*[11]Parameters!$C$41)/1000000</f>
        <v>0.20311659309092539</v>
      </c>
      <c r="AL39" s="56">
        <f>'[11]Published CSP'!AI39</f>
        <v>0</v>
      </c>
      <c r="AM39" s="56">
        <f>'[11]Published CSP'!AJ39</f>
        <v>0</v>
      </c>
      <c r="AN39" s="56">
        <f>IFERROR(VLOOKUP($A39,'[11]iBCF post B17'!$A:$L,'[11]iBCF post B17'!$F$1,0)/1000000,0)</f>
        <v>0</v>
      </c>
      <c r="AO39" s="56">
        <f>IFERROR(VLOOKUP($A39,'[11]iBCF post B17'!$A:$L,'[11]iBCF post B17'!$I$1,0)/1000000,0)</f>
        <v>0</v>
      </c>
      <c r="AP39" s="56">
        <f>IFERROR(VLOOKUP($A39,'[11]iBCF post B17'!$A:$L,'[11]iBCF post B17'!$L$1,0)/1000000,0)</f>
        <v>0</v>
      </c>
      <c r="AQ39" s="56">
        <v>0</v>
      </c>
      <c r="AR39" s="56">
        <v>0</v>
      </c>
      <c r="AS39" s="56">
        <f>'[11]NHB savings'!E26</f>
        <v>0</v>
      </c>
      <c r="AT39" s="56">
        <f>'[11]NHB savings'!F26</f>
        <v>0</v>
      </c>
      <c r="AU39" s="56">
        <f>'[11]NHB savings'!G26</f>
        <v>0</v>
      </c>
      <c r="AV39" s="103">
        <f>'[11]Published CSP'!AN39</f>
        <v>0</v>
      </c>
      <c r="AW39" s="103">
        <f>'[11]Published CSP'!AO39</f>
        <v>0</v>
      </c>
      <c r="AX39" s="103">
        <f>'[11]Published CSP'!AP39+'[11]NHB savings'!I26</f>
        <v>0</v>
      </c>
      <c r="AY39" s="103">
        <f>'[11]Published CSP'!AQ39+'[11]NHB savings'!J26</f>
        <v>0</v>
      </c>
      <c r="AZ39" s="103">
        <f>'[11]Published CSP'!AR39+'[11]NHB savings'!K26</f>
        <v>0</v>
      </c>
      <c r="BA39" s="103">
        <v>0</v>
      </c>
      <c r="BB39" s="103" t="e">
        <f>VLOOKUP($A39,'[11]Published CSP'!$A:$A:'[11]Published CSP'!$AW:$AW,COLUMN('[11]Published CSP'!AT$1),0)</f>
        <v>#REF!</v>
      </c>
      <c r="BC39" s="103" t="e">
        <f>VLOOKUP($A39,'[11]Published CSP'!$A:$A:'[11]Published CSP'!$AW:$AW,COLUMN('[11]Published CSP'!AU$1),0)+'[11]NHB savings'!L26</f>
        <v>#REF!</v>
      </c>
      <c r="BD39" s="103">
        <v>0</v>
      </c>
      <c r="BE39" s="103">
        <v>0</v>
      </c>
      <c r="BF39" s="60">
        <v>2.5299427309860274</v>
      </c>
      <c r="BG39" s="60">
        <v>3.0966032033232613</v>
      </c>
      <c r="BH39" s="103">
        <f>VLOOKUP($A39,[11]NHB!$A$7:$Q$389,COLUMN([11]NHB!O$2),0)+'[11]NHB savings'!P26</f>
        <v>2.5860010744561941</v>
      </c>
      <c r="BI39" s="103">
        <f>VLOOKUP($A39,[11]NHB!$A$7:$Q$389,COLUMN([11]NHB!P$2),0)+'[11]NHB savings'!Q26</f>
        <v>1.969643081475178</v>
      </c>
      <c r="BJ39" s="103">
        <f>VLOOKUP($A39,[11]NHB!$A$7:$Q$389,COLUMN([11]NHB!Q$2),0)+'[11]NHB savings'!R26</f>
        <v>1.8898494385156264</v>
      </c>
      <c r="BK39" s="63">
        <f t="shared" si="57"/>
        <v>14.088586141513028</v>
      </c>
      <c r="BL39" s="63" t="e">
        <f t="shared" si="54"/>
        <v>#REF!</v>
      </c>
      <c r="BM39" s="63" t="e">
        <f t="shared" si="54"/>
        <v>#REF!</v>
      </c>
      <c r="BN39" s="63">
        <f t="shared" si="54"/>
        <v>12.604948502618441</v>
      </c>
      <c r="BO39" s="63">
        <f t="shared" si="54"/>
        <v>12.465101727093881</v>
      </c>
      <c r="BP39" s="64">
        <f t="shared" si="58"/>
        <v>14.088586141513028</v>
      </c>
      <c r="BQ39" s="64" t="e">
        <f>BL39*'[11]23112016 deflator update'!$C$68/'[11]23112016 deflator update'!$C$69</f>
        <v>#REF!</v>
      </c>
      <c r="BR39" s="64" t="e">
        <f>BM39*'[11]23112016 deflator update'!$C$68/'[11]23112016 deflator update'!$C$70</f>
        <v>#REF!</v>
      </c>
      <c r="BS39" s="64">
        <f>BN39*'[11]23112016 deflator update'!$C$68/'[11]23112016 deflator update'!$C$71</f>
        <v>11.975039800876182</v>
      </c>
      <c r="BT39" s="64">
        <f>BO39*'[11]23112016 deflator update'!$C$68/'[11]23112016 deflator update'!$C$72</f>
        <v>11.648857929343086</v>
      </c>
      <c r="BU39" s="109" t="e">
        <f t="shared" si="59"/>
        <v>#REF!</v>
      </c>
      <c r="BV39" s="109" t="e">
        <f t="shared" si="55"/>
        <v>#REF!</v>
      </c>
      <c r="BW39" s="109" t="e">
        <f t="shared" si="55"/>
        <v>#REF!</v>
      </c>
      <c r="BX39" s="109">
        <f t="shared" si="55"/>
        <v>-1.1094593166763866E-2</v>
      </c>
      <c r="BY39" s="109">
        <f t="shared" si="60"/>
        <v>-0.11523401980241543</v>
      </c>
      <c r="BZ39" s="109">
        <f t="shared" si="61"/>
        <v>-3.014434178783798E-2</v>
      </c>
      <c r="CA39" s="110" t="e">
        <f t="shared" si="62"/>
        <v>#REF!</v>
      </c>
      <c r="CB39" s="110" t="e">
        <f t="shared" si="62"/>
        <v>#REF!</v>
      </c>
      <c r="CC39" s="110" t="e">
        <f t="shared" si="62"/>
        <v>#REF!</v>
      </c>
      <c r="CD39" s="110">
        <f t="shared" si="62"/>
        <v>-2.7238479116305725E-2</v>
      </c>
      <c r="CE39" s="110">
        <f t="shared" si="63"/>
        <v>-0.17317055009381732</v>
      </c>
      <c r="CF39" s="110">
        <f t="shared" si="64"/>
        <v>-4.6426915452936091E-2</v>
      </c>
      <c r="CG39" s="60">
        <f t="shared" si="65"/>
        <v>8.7954281415130282</v>
      </c>
      <c r="CH39" s="60" t="e">
        <f t="shared" si="65"/>
        <v>#REF!</v>
      </c>
      <c r="CI39" s="60" t="e">
        <f t="shared" si="65"/>
        <v>#REF!</v>
      </c>
      <c r="CJ39" s="60">
        <f t="shared" si="65"/>
        <v>6.4119896007461783</v>
      </c>
      <c r="CK39" s="60">
        <f t="shared" si="65"/>
        <v>5.9618076356506284</v>
      </c>
      <c r="CL39" s="60">
        <f t="shared" si="66"/>
        <v>5.293158</v>
      </c>
      <c r="CM39" s="60">
        <f t="shared" si="66"/>
        <v>5.6035431980000006</v>
      </c>
      <c r="CN39" s="60">
        <f t="shared" si="66"/>
        <v>5.8931463151372521</v>
      </c>
      <c r="CO39" s="60">
        <f t="shared" si="66"/>
        <v>6.1929589018722631</v>
      </c>
      <c r="CP39" s="60">
        <f t="shared" si="66"/>
        <v>6.5032940914432524</v>
      </c>
    </row>
    <row r="40" spans="1:94" ht="15" customHeight="1">
      <c r="A40" s="53" t="s">
        <v>153</v>
      </c>
      <c r="B40" s="53" t="s">
        <v>154</v>
      </c>
      <c r="C40" s="53" t="str">
        <f t="shared" si="56"/>
        <v>SD_SR</v>
      </c>
      <c r="D40" s="53" t="s">
        <v>41</v>
      </c>
      <c r="E40" s="53" t="s">
        <v>39</v>
      </c>
      <c r="F40" s="112" t="s">
        <v>1373</v>
      </c>
      <c r="G40" s="113">
        <v>0</v>
      </c>
      <c r="H40" s="127">
        <v>0</v>
      </c>
      <c r="I40" s="127">
        <v>0</v>
      </c>
      <c r="J40" s="112" t="s">
        <v>1382</v>
      </c>
      <c r="K40" s="101">
        <v>0</v>
      </c>
      <c r="L40" s="53" t="s">
        <v>155</v>
      </c>
      <c r="M40" s="54">
        <f>[11]Provisional!M40</f>
        <v>4.7028353029469994</v>
      </c>
      <c r="N40" s="54">
        <f>[11]Provisional!N40</f>
        <v>3.903472296246</v>
      </c>
      <c r="O40" s="54">
        <f>[11]Provisional!O40</f>
        <v>3.3026816942520001</v>
      </c>
      <c r="P40" s="54">
        <f>[11]Provisional!P40</f>
        <v>2.9866543008109998</v>
      </c>
      <c r="Q40" s="54">
        <f>[11]Provisional!Q40</f>
        <v>2.6357262512829998</v>
      </c>
      <c r="R40" s="128">
        <f>'[11]Published CSP'!O40</f>
        <v>6.1619900000000003</v>
      </c>
      <c r="S40" s="108">
        <f>VLOOKUP($B40,'[11]CT model - DATA UPDATE'!$A:$AX,COLUMN('[11]CT model - DATA UPDATE'!S$1),0)/1000000</f>
        <v>6.363437499999999</v>
      </c>
      <c r="T40" s="108">
        <f>VLOOKUP($B40,'[11]CT model - DATA UPDATE'!$A:$AX,COLUMN('[11]CT model - DATA UPDATE'!T$1),0)/1000000</f>
        <v>6.4931537710229028</v>
      </c>
      <c r="U40" s="108">
        <f>VLOOKUP($B40,'[11]CT model - DATA UPDATE'!$A:$AX,COLUMN('[11]CT model - DATA UPDATE'!U$1),0)/1000000</f>
        <v>6.6255142592582938</v>
      </c>
      <c r="V40" s="108">
        <f>VLOOKUP($B40,'[11]CT model - DATA UPDATE'!$A:$AX,COLUMN('[11]CT model - DATA UPDATE'!V$1),0)/1000000</f>
        <v>6.7605728660757665</v>
      </c>
      <c r="W40" s="108">
        <v>0</v>
      </c>
      <c r="X40" s="108">
        <f>VLOOKUP($B40,'[11]CT model - DATA UPDATE'!$A:$AX,COLUMN('[11]CT model - DATA UPDATE'!W$1),0)/1000000</f>
        <v>0.12726874999999999</v>
      </c>
      <c r="Y40" s="108">
        <f>VLOOKUP($B40,'[11]CT model - DATA UPDATE'!$A:$AX,COLUMN('[11]CT model - DATA UPDATE'!X$1),0)/1000000</f>
        <v>0.26232341234932521</v>
      </c>
      <c r="Z40" s="108">
        <f>VLOOKUP($B40,'[11]CT model - DATA UPDATE'!$A:$AX,COLUMN('[11]CT model - DATA UPDATE'!Y$1),0)/1000000</f>
        <v>0.40553447678068116</v>
      </c>
      <c r="AA40" s="108">
        <f>VLOOKUP($B40,'[11]CT model - DATA UPDATE'!$A:$AX,COLUMN('[11]CT model - DATA UPDATE'!Z$1),0)/1000000</f>
        <v>0.55728862418801595</v>
      </c>
      <c r="AB40" s="108">
        <v>0</v>
      </c>
      <c r="AC40" s="108">
        <f>VLOOKUP($B40,'[11]CT model - DATA UPDATE'!$A:$AX,COLUMN('[11]CT model - DATA UPDATE'!AA$1),0)/1000000</f>
        <v>0</v>
      </c>
      <c r="AD40" s="108">
        <f>VLOOKUP($B40,'[11]CT model - DATA UPDATE'!$A:$AX,COLUMN('[11]CT model - DATA UPDATE'!AB$1),0)/1000000</f>
        <v>0</v>
      </c>
      <c r="AE40" s="108">
        <f>VLOOKUP($B40,'[11]CT model - DATA UPDATE'!$A:$AX,COLUMN('[11]CT model - DATA UPDATE'!AC$1),0)/1000000</f>
        <v>0</v>
      </c>
      <c r="AF40" s="108">
        <f>VLOOKUP($B40,'[11]CT model - DATA UPDATE'!$A:$AX,COLUMN('[11]CT model - DATA UPDATE'!AD$1),0)/1000000</f>
        <v>0</v>
      </c>
      <c r="AG40" s="108">
        <v>0</v>
      </c>
      <c r="AH40" s="108">
        <f>VLOOKUP($B40,'[11]CT model - DATA UPDATE'!$A:$AX,COLUMN('[11]CT model - DATA UPDATE'!AE$1),0)/1000000</f>
        <v>7.1793750000000864E-2</v>
      </c>
      <c r="AI40" s="108">
        <f>(VLOOKUP($B40,'[11]CT model - DATA UPDATE'!$A:$AX,COLUMN('[11]CT model - DATA UPDATE'!AF$1),0)+IFERROR(VLOOKUP($B40,'[11]Fire £5 LQ'!$A:$P,COLUMN('[11]Fire £5 LQ'!N$1),0),0)*[11]Parameters!$C$41)/1000000</f>
        <v>0.16400603772471228</v>
      </c>
      <c r="AJ40" s="108">
        <f>(VLOOKUP($B40,'[11]CT model - DATA UPDATE'!$A:$AX,COLUMN('[11]CT model - DATA UPDATE'!AG$1),0)+IFERROR(VLOOKUP($B40,'[11]Fire £5 LQ'!$A:$P,COLUMN('[11]Fire £5 LQ'!O$1),0),0)*[11]Parameters!$C$41)/1000000</f>
        <v>0.25724470831528456</v>
      </c>
      <c r="AK40" s="108">
        <f>(VLOOKUP($B40,'[11]CT model - DATA UPDATE'!$A:$AX,COLUMN('[11]CT model - DATA UPDATE'!AH$1),0)+IFERROR(VLOOKUP($B40,'[11]Fire £5 LQ'!$A:$P,COLUMN('[11]Fire £5 LQ'!P$1),0),0)*[11]Parameters!$C$41)/1000000</f>
        <v>0.35140301920683664</v>
      </c>
      <c r="AL40" s="56">
        <f>'[11]Published CSP'!AI40</f>
        <v>0</v>
      </c>
      <c r="AM40" s="56">
        <f>'[11]Published CSP'!AJ40</f>
        <v>0</v>
      </c>
      <c r="AN40" s="56">
        <f>IFERROR(VLOOKUP($A40,'[11]iBCF post B17'!$A:$L,'[11]iBCF post B17'!$F$1,0)/1000000,0)</f>
        <v>0</v>
      </c>
      <c r="AO40" s="56">
        <f>IFERROR(VLOOKUP($A40,'[11]iBCF post B17'!$A:$L,'[11]iBCF post B17'!$I$1,0)/1000000,0)</f>
        <v>0</v>
      </c>
      <c r="AP40" s="56">
        <f>IFERROR(VLOOKUP($A40,'[11]iBCF post B17'!$A:$L,'[11]iBCF post B17'!$L$1,0)/1000000,0)</f>
        <v>0</v>
      </c>
      <c r="AQ40" s="56">
        <v>0</v>
      </c>
      <c r="AR40" s="56">
        <v>0</v>
      </c>
      <c r="AS40" s="56">
        <f>'[11]NHB savings'!E27</f>
        <v>0</v>
      </c>
      <c r="AT40" s="56">
        <f>'[11]NHB savings'!F27</f>
        <v>0</v>
      </c>
      <c r="AU40" s="56">
        <f>'[11]NHB savings'!G27</f>
        <v>0</v>
      </c>
      <c r="AV40" s="103">
        <f>'[11]Published CSP'!AN40</f>
        <v>1.5899072848631294E-2</v>
      </c>
      <c r="AW40" s="103">
        <f>'[11]Published CSP'!AO40</f>
        <v>8.2572604149343184E-2</v>
      </c>
      <c r="AX40" s="103">
        <f>'[11]Published CSP'!AP40+'[11]NHB savings'!I27</f>
        <v>6.667353130071188E-2</v>
      </c>
      <c r="AY40" s="103">
        <f>'[11]Published CSP'!AQ40+'[11]NHB savings'!J27</f>
        <v>5.1287331769778378E-2</v>
      </c>
      <c r="AZ40" s="103">
        <f>'[11]Published CSP'!AR40+'[11]NHB savings'!K27</f>
        <v>6.667353130071188E-2</v>
      </c>
      <c r="BA40" s="103">
        <v>0</v>
      </c>
      <c r="BB40" s="103" t="e">
        <f>VLOOKUP($A40,'[11]Published CSP'!$A:$A:'[11]Published CSP'!$AW:$AW,COLUMN('[11]Published CSP'!AT$1),0)</f>
        <v>#REF!</v>
      </c>
      <c r="BC40" s="103" t="e">
        <f>VLOOKUP($A40,'[11]Published CSP'!$A:$A:'[11]Published CSP'!$AW:$AW,COLUMN('[11]Published CSP'!AU$1),0)+'[11]NHB savings'!L27</f>
        <v>#REF!</v>
      </c>
      <c r="BD40" s="103">
        <v>0</v>
      </c>
      <c r="BE40" s="103">
        <v>0</v>
      </c>
      <c r="BF40" s="60">
        <v>3.1588752092399108</v>
      </c>
      <c r="BG40" s="60">
        <v>3.7888266775553432</v>
      </c>
      <c r="BH40" s="103">
        <f>VLOOKUP($A40,[11]NHB!$A$7:$Q$389,COLUMN([11]NHB!O$2),0)+'[11]NHB savings'!P27</f>
        <v>3.4012555437035288</v>
      </c>
      <c r="BI40" s="103">
        <f>VLOOKUP($A40,[11]NHB!$A$7:$Q$389,COLUMN([11]NHB!P$2),0)+'[11]NHB savings'!Q27</f>
        <v>2.5944046651575872</v>
      </c>
      <c r="BJ40" s="103">
        <f>VLOOKUP($A40,[11]NHB!$A$7:$Q$389,COLUMN([11]NHB!Q$2),0)+'[11]NHB savings'!R27</f>
        <v>2.4893008514305168</v>
      </c>
      <c r="BK40" s="63">
        <f t="shared" si="57"/>
        <v>14.039599585035543</v>
      </c>
      <c r="BL40" s="63" t="e">
        <f t="shared" si="54"/>
        <v>#REF!</v>
      </c>
      <c r="BM40" s="63" t="e">
        <f t="shared" si="54"/>
        <v>#REF!</v>
      </c>
      <c r="BN40" s="63">
        <f t="shared" si="54"/>
        <v>12.920639742092623</v>
      </c>
      <c r="BO40" s="63">
        <f t="shared" si="54"/>
        <v>12.860965143484847</v>
      </c>
      <c r="BP40" s="64">
        <f t="shared" si="58"/>
        <v>14.039599585035543</v>
      </c>
      <c r="BQ40" s="64" t="e">
        <f>BL40*'[11]23112016 deflator update'!$C$68/'[11]23112016 deflator update'!$C$69</f>
        <v>#REF!</v>
      </c>
      <c r="BR40" s="64" t="e">
        <f>BM40*'[11]23112016 deflator update'!$C$68/'[11]23112016 deflator update'!$C$70</f>
        <v>#REF!</v>
      </c>
      <c r="BS40" s="64">
        <f>BN40*'[11]23112016 deflator update'!$C$68/'[11]23112016 deflator update'!$C$71</f>
        <v>12.274954961712099</v>
      </c>
      <c r="BT40" s="64">
        <f>BO40*'[11]23112016 deflator update'!$C$68/'[11]23112016 deflator update'!$C$72</f>
        <v>12.018799290265925</v>
      </c>
      <c r="BU40" s="109" t="e">
        <f t="shared" si="59"/>
        <v>#REF!</v>
      </c>
      <c r="BV40" s="109" t="e">
        <f t="shared" si="55"/>
        <v>#REF!</v>
      </c>
      <c r="BW40" s="109" t="e">
        <f t="shared" si="55"/>
        <v>#REF!</v>
      </c>
      <c r="BX40" s="109">
        <f t="shared" si="55"/>
        <v>-4.6185482916429876E-3</v>
      </c>
      <c r="BY40" s="109">
        <f t="shared" si="60"/>
        <v>-8.3950716287305771E-2</v>
      </c>
      <c r="BZ40" s="109">
        <f t="shared" si="61"/>
        <v>-2.1682753030541679E-2</v>
      </c>
      <c r="CA40" s="110" t="e">
        <f t="shared" si="62"/>
        <v>#REF!</v>
      </c>
      <c r="CB40" s="110" t="e">
        <f t="shared" si="62"/>
        <v>#REF!</v>
      </c>
      <c r="CC40" s="110" t="e">
        <f t="shared" si="62"/>
        <v>#REF!</v>
      </c>
      <c r="CD40" s="110">
        <f t="shared" si="62"/>
        <v>-2.0868155707713165E-2</v>
      </c>
      <c r="CE40" s="110">
        <f t="shared" si="63"/>
        <v>-0.14393574991437352</v>
      </c>
      <c r="CF40" s="110">
        <f t="shared" si="64"/>
        <v>-3.8107385404168137E-2</v>
      </c>
      <c r="CG40" s="60">
        <f t="shared" si="65"/>
        <v>7.8776095850355423</v>
      </c>
      <c r="CH40" s="60" t="e">
        <f t="shared" si="65"/>
        <v>#REF!</v>
      </c>
      <c r="CI40" s="60" t="e">
        <f t="shared" si="65"/>
        <v>#REF!</v>
      </c>
      <c r="CJ40" s="60">
        <f t="shared" si="65"/>
        <v>5.6323462977383638</v>
      </c>
      <c r="CK40" s="60">
        <f t="shared" si="65"/>
        <v>5.1917006340142287</v>
      </c>
      <c r="CL40" s="60">
        <f t="shared" si="66"/>
        <v>6.1619900000000003</v>
      </c>
      <c r="CM40" s="60">
        <f t="shared" si="66"/>
        <v>6.5625</v>
      </c>
      <c r="CN40" s="60">
        <f t="shared" si="66"/>
        <v>6.9194832210969404</v>
      </c>
      <c r="CO40" s="60">
        <f t="shared" si="66"/>
        <v>7.2882934443542595</v>
      </c>
      <c r="CP40" s="60">
        <f t="shared" si="66"/>
        <v>7.6692645094706187</v>
      </c>
    </row>
    <row r="41" spans="1:94" ht="15" customHeight="1">
      <c r="A41" s="53" t="s">
        <v>1104</v>
      </c>
      <c r="B41" s="53" t="s">
        <v>1105</v>
      </c>
      <c r="C41" s="53" t="str">
        <f t="shared" si="56"/>
        <v>SFIR_PU</v>
      </c>
      <c r="D41" s="53" t="s">
        <v>41</v>
      </c>
      <c r="E41" s="53" t="s">
        <v>1357</v>
      </c>
      <c r="F41" s="112" t="s">
        <v>1369</v>
      </c>
      <c r="G41" s="113">
        <v>0</v>
      </c>
      <c r="H41" s="127">
        <v>0</v>
      </c>
      <c r="I41" s="127">
        <v>0</v>
      </c>
      <c r="J41" s="112" t="s">
        <v>1380</v>
      </c>
      <c r="K41" s="101">
        <v>0</v>
      </c>
      <c r="L41" s="53" t="s">
        <v>1215</v>
      </c>
      <c r="M41" s="54">
        <f>[11]Provisional!M41</f>
        <v>20.061896474220998</v>
      </c>
      <c r="N41" s="54">
        <f>[11]Provisional!N41</f>
        <v>18.629490634036998</v>
      </c>
      <c r="O41" s="54">
        <f>[11]Provisional!O41</f>
        <v>16.895495390063999</v>
      </c>
      <c r="P41" s="54">
        <f>[11]Provisional!P41</f>
        <v>16.183992428872003</v>
      </c>
      <c r="Q41" s="54">
        <f>[11]Provisional!Q41</f>
        <v>15.921625485052001</v>
      </c>
      <c r="R41" s="128">
        <f>'[11]Published CSP'!O41</f>
        <v>22.829015999999999</v>
      </c>
      <c r="S41" s="108">
        <f>VLOOKUP($B41,'[11]CT model - DATA UPDATE'!$A:$AX,COLUMN('[11]CT model - DATA UPDATE'!S$1),0)/1000000</f>
        <v>23.276260440000001</v>
      </c>
      <c r="T41" s="108">
        <f>VLOOKUP($B41,'[11]CT model - DATA UPDATE'!$A:$AX,COLUMN('[11]CT model - DATA UPDATE'!T$1),0)/1000000</f>
        <v>23.818211518243896</v>
      </c>
      <c r="U41" s="108">
        <f>VLOOKUP($B41,'[11]CT model - DATA UPDATE'!$A:$AX,COLUMN('[11]CT model - DATA UPDATE'!U$1),0)/1000000</f>
        <v>24.373062492862722</v>
      </c>
      <c r="V41" s="108">
        <f>VLOOKUP($B41,'[11]CT model - DATA UPDATE'!$A:$AX,COLUMN('[11]CT model - DATA UPDATE'!V$1),0)/1000000</f>
        <v>24.941127319918884</v>
      </c>
      <c r="W41" s="108">
        <v>0</v>
      </c>
      <c r="X41" s="108">
        <f>VLOOKUP($B41,'[11]CT model - DATA UPDATE'!$A:$AX,COLUMN('[11]CT model - DATA UPDATE'!W$1),0)/1000000</f>
        <v>0.46482622200000645</v>
      </c>
      <c r="Y41" s="108">
        <f>VLOOKUP($B41,'[11]CT model - DATA UPDATE'!$A:$AX,COLUMN('[11]CT model - DATA UPDATE'!X$1),0)/1000000</f>
        <v>0.96152617849776212</v>
      </c>
      <c r="Z41" s="108">
        <f>VLOOKUP($B41,'[11]CT model - DATA UPDATE'!$A:$AX,COLUMN('[11]CT model - DATA UPDATE'!Y$1),0)/1000000</f>
        <v>1.4910649155430986</v>
      </c>
      <c r="AA41" s="108">
        <f>VLOOKUP($B41,'[11]CT model - DATA UPDATE'!$A:$AX,COLUMN('[11]CT model - DATA UPDATE'!Z$1),0)/1000000</f>
        <v>2.0551561712741586</v>
      </c>
      <c r="AB41" s="108">
        <v>0</v>
      </c>
      <c r="AC41" s="108">
        <f>VLOOKUP($B41,'[11]CT model - DATA UPDATE'!$A:$AX,COLUMN('[11]CT model - DATA UPDATE'!AA$1),0)/1000000</f>
        <v>0</v>
      </c>
      <c r="AD41" s="108">
        <f>VLOOKUP($B41,'[11]CT model - DATA UPDATE'!$A:$AX,COLUMN('[11]CT model - DATA UPDATE'!AB$1),0)/1000000</f>
        <v>0</v>
      </c>
      <c r="AE41" s="108">
        <f>VLOOKUP($B41,'[11]CT model - DATA UPDATE'!$A:$AX,COLUMN('[11]CT model - DATA UPDATE'!AC$1),0)/1000000</f>
        <v>0</v>
      </c>
      <c r="AF41" s="108">
        <f>VLOOKUP($B41,'[11]CT model - DATA UPDATE'!$A:$AX,COLUMN('[11]CT model - DATA UPDATE'!AD$1),0)/1000000</f>
        <v>0</v>
      </c>
      <c r="AG41" s="108">
        <v>0</v>
      </c>
      <c r="AH41" s="108">
        <f>VLOOKUP($B41,'[11]CT model - DATA UPDATE'!$A:$AX,COLUMN('[11]CT model - DATA UPDATE'!AE$1),0)/1000000</f>
        <v>0</v>
      </c>
      <c r="AI41" s="108">
        <f>(VLOOKUP($B41,'[11]CT model - DATA UPDATE'!$A:$AX,COLUMN('[11]CT model - DATA UPDATE'!AF$1),0)+IFERROR(VLOOKUP($B41,'[11]Fire £5 LQ'!$A:$P,COLUMN('[11]Fire £5 LQ'!N$1),0),0)*[11]Parameters!$C$41)/1000000</f>
        <v>0</v>
      </c>
      <c r="AJ41" s="108">
        <f>(VLOOKUP($B41,'[11]CT model - DATA UPDATE'!$A:$AX,COLUMN('[11]CT model - DATA UPDATE'!AG$1),0)+IFERROR(VLOOKUP($B41,'[11]Fire £5 LQ'!$A:$P,COLUMN('[11]Fire £5 LQ'!O$1),0),0)*[11]Parameters!$C$41)/1000000</f>
        <v>0</v>
      </c>
      <c r="AK41" s="108">
        <f>(VLOOKUP($B41,'[11]CT model - DATA UPDATE'!$A:$AX,COLUMN('[11]CT model - DATA UPDATE'!AH$1),0)+IFERROR(VLOOKUP($B41,'[11]Fire £5 LQ'!$A:$P,COLUMN('[11]Fire £5 LQ'!P$1),0),0)*[11]Parameters!$C$41)/1000000</f>
        <v>0</v>
      </c>
      <c r="AL41" s="56">
        <f>'[11]Published CSP'!AI41</f>
        <v>0</v>
      </c>
      <c r="AM41" s="56">
        <f>'[11]Published CSP'!AJ41</f>
        <v>0</v>
      </c>
      <c r="AN41" s="56">
        <f>IFERROR(VLOOKUP($A41,'[11]iBCF post B17'!$A:$L,'[11]iBCF post B17'!$F$1,0)/1000000,0)</f>
        <v>0</v>
      </c>
      <c r="AO41" s="56">
        <f>IFERROR(VLOOKUP($A41,'[11]iBCF post B17'!$A:$L,'[11]iBCF post B17'!$I$1,0)/1000000,0)</f>
        <v>0</v>
      </c>
      <c r="AP41" s="56">
        <f>IFERROR(VLOOKUP($A41,'[11]iBCF post B17'!$A:$L,'[11]iBCF post B17'!$L$1,0)/1000000,0)</f>
        <v>0</v>
      </c>
      <c r="AQ41" s="56">
        <v>0</v>
      </c>
      <c r="AR41" s="56">
        <v>0</v>
      </c>
      <c r="AS41" s="56">
        <f>'[11]NHB savings'!E28</f>
        <v>0</v>
      </c>
      <c r="AT41" s="56">
        <f>'[11]NHB savings'!F28</f>
        <v>0</v>
      </c>
      <c r="AU41" s="56">
        <f>'[11]NHB savings'!G28</f>
        <v>0</v>
      </c>
      <c r="AV41" s="103">
        <f>'[11]Published CSP'!AN41</f>
        <v>0</v>
      </c>
      <c r="AW41" s="103">
        <f>'[11]Published CSP'!AO41</f>
        <v>0</v>
      </c>
      <c r="AX41" s="103">
        <f>'[11]Published CSP'!AP41+'[11]NHB savings'!I28</f>
        <v>0</v>
      </c>
      <c r="AY41" s="103">
        <f>'[11]Published CSP'!AQ41+'[11]NHB savings'!J28</f>
        <v>0</v>
      </c>
      <c r="AZ41" s="103">
        <f>'[11]Published CSP'!AR41+'[11]NHB savings'!K28</f>
        <v>0</v>
      </c>
      <c r="BA41" s="103">
        <v>0</v>
      </c>
      <c r="BB41" s="103" t="e">
        <f>VLOOKUP($A41,'[11]Published CSP'!$A:$A:'[11]Published CSP'!$AW:$AW,COLUMN('[11]Published CSP'!AT$1),0)</f>
        <v>#REF!</v>
      </c>
      <c r="BC41" s="103" t="e">
        <f>VLOOKUP($A41,'[11]Published CSP'!$A:$A:'[11]Published CSP'!$AW:$AW,COLUMN('[11]Published CSP'!AU$1),0)+'[11]NHB savings'!L28</f>
        <v>#REF!</v>
      </c>
      <c r="BD41" s="103">
        <v>0</v>
      </c>
      <c r="BE41" s="103">
        <v>0</v>
      </c>
      <c r="BF41" s="60">
        <v>0</v>
      </c>
      <c r="BG41" s="60">
        <v>0</v>
      </c>
      <c r="BH41" s="103">
        <f>VLOOKUP($A41,[11]NHB!$A$7:$Q$389,COLUMN([11]NHB!O$2),0)+'[11]NHB savings'!P28</f>
        <v>0</v>
      </c>
      <c r="BI41" s="103">
        <f>VLOOKUP($A41,[11]NHB!$A$7:$Q$389,COLUMN([11]NHB!P$2),0)+'[11]NHB savings'!Q28</f>
        <v>0</v>
      </c>
      <c r="BJ41" s="103">
        <f>VLOOKUP($A41,[11]NHB!$A$7:$Q$389,COLUMN([11]NHB!Q$2),0)+'[11]NHB savings'!R28</f>
        <v>0</v>
      </c>
      <c r="BK41" s="63">
        <f t="shared" si="57"/>
        <v>42.890912474220997</v>
      </c>
      <c r="BL41" s="63" t="e">
        <f t="shared" si="54"/>
        <v>#REF!</v>
      </c>
      <c r="BM41" s="63" t="e">
        <f t="shared" si="54"/>
        <v>#REF!</v>
      </c>
      <c r="BN41" s="63">
        <f t="shared" si="54"/>
        <v>42.048119837277824</v>
      </c>
      <c r="BO41" s="63">
        <f t="shared" si="54"/>
        <v>42.917908976245037</v>
      </c>
      <c r="BP41" s="64">
        <f t="shared" si="58"/>
        <v>42.890912474220997</v>
      </c>
      <c r="BQ41" s="64" t="e">
        <f>BL41*'[11]23112016 deflator update'!$C$68/'[11]23112016 deflator update'!$C$69</f>
        <v>#REF!</v>
      </c>
      <c r="BR41" s="64" t="e">
        <f>BM41*'[11]23112016 deflator update'!$C$68/'[11]23112016 deflator update'!$C$70</f>
        <v>#REF!</v>
      </c>
      <c r="BS41" s="64">
        <f>BN41*'[11]23112016 deflator update'!$C$68/'[11]23112016 deflator update'!$C$71</f>
        <v>39.946843773206602</v>
      </c>
      <c r="BT41" s="64">
        <f>BO41*'[11]23112016 deflator update'!$C$68/'[11]23112016 deflator update'!$C$72</f>
        <v>40.107544666249105</v>
      </c>
      <c r="BU41" s="109" t="e">
        <f t="shared" si="59"/>
        <v>#REF!</v>
      </c>
      <c r="BV41" s="109" t="e">
        <f t="shared" si="55"/>
        <v>#REF!</v>
      </c>
      <c r="BW41" s="109" t="e">
        <f t="shared" si="55"/>
        <v>#REF!</v>
      </c>
      <c r="BX41" s="109">
        <f t="shared" si="55"/>
        <v>2.0685565545694118E-2</v>
      </c>
      <c r="BY41" s="109">
        <f t="shared" si="60"/>
        <v>6.2942242229668821E-4</v>
      </c>
      <c r="BZ41" s="109">
        <f t="shared" si="61"/>
        <v>1.573184780252479E-4</v>
      </c>
      <c r="CA41" s="110" t="e">
        <f t="shared" si="62"/>
        <v>#REF!</v>
      </c>
      <c r="CB41" s="110" t="e">
        <f t="shared" si="62"/>
        <v>#REF!</v>
      </c>
      <c r="CC41" s="110" t="e">
        <f t="shared" si="62"/>
        <v>#REF!</v>
      </c>
      <c r="CD41" s="110">
        <f t="shared" si="62"/>
        <v>4.0228683386067665E-3</v>
      </c>
      <c r="CE41" s="110">
        <f t="shared" si="63"/>
        <v>-6.4894115032987365E-2</v>
      </c>
      <c r="CF41" s="110">
        <f t="shared" si="64"/>
        <v>-1.6633979357804973E-2</v>
      </c>
      <c r="CG41" s="60">
        <f t="shared" si="65"/>
        <v>20.061896474220998</v>
      </c>
      <c r="CH41" s="60" t="e">
        <f t="shared" si="65"/>
        <v>#REF!</v>
      </c>
      <c r="CI41" s="60" t="e">
        <f t="shared" si="65"/>
        <v>#REF!</v>
      </c>
      <c r="CJ41" s="60">
        <f t="shared" si="65"/>
        <v>16.183992428872003</v>
      </c>
      <c r="CK41" s="60">
        <f t="shared" si="65"/>
        <v>15.921625485051994</v>
      </c>
      <c r="CL41" s="60">
        <f t="shared" si="66"/>
        <v>22.829015999999999</v>
      </c>
      <c r="CM41" s="60">
        <f t="shared" si="66"/>
        <v>23.741086662000008</v>
      </c>
      <c r="CN41" s="60">
        <f t="shared" si="66"/>
        <v>24.779737696741659</v>
      </c>
      <c r="CO41" s="60">
        <f t="shared" si="66"/>
        <v>25.864127408405821</v>
      </c>
      <c r="CP41" s="60">
        <f t="shared" si="66"/>
        <v>26.996283491193044</v>
      </c>
    </row>
    <row r="42" spans="1:94" ht="15" customHeight="1">
      <c r="A42" s="53" t="s">
        <v>186</v>
      </c>
      <c r="B42" s="53" t="s">
        <v>187</v>
      </c>
      <c r="C42" s="53" t="str">
        <f t="shared" si="56"/>
        <v>SD_PR</v>
      </c>
      <c r="D42" s="53" t="s">
        <v>41</v>
      </c>
      <c r="E42" s="53" t="s">
        <v>39</v>
      </c>
      <c r="F42" s="112" t="s">
        <v>1373</v>
      </c>
      <c r="G42" s="113">
        <v>0</v>
      </c>
      <c r="H42" s="127">
        <v>0</v>
      </c>
      <c r="I42" s="127">
        <v>0</v>
      </c>
      <c r="J42" s="112" t="s">
        <v>1381</v>
      </c>
      <c r="K42" s="101">
        <v>0</v>
      </c>
      <c r="L42" s="53" t="s">
        <v>188</v>
      </c>
      <c r="M42" s="54">
        <f>[11]Provisional!M42</f>
        <v>6.4274345248220008</v>
      </c>
      <c r="N42" s="54">
        <f>[11]Provisional!N42</f>
        <v>5.2145658102129993</v>
      </c>
      <c r="O42" s="54">
        <f>[11]Provisional!O42</f>
        <v>4.3027275781930001</v>
      </c>
      <c r="P42" s="54">
        <f>[11]Provisional!P42</f>
        <v>3.8392325528710001</v>
      </c>
      <c r="Q42" s="54">
        <f>[11]Provisional!Q42</f>
        <v>3.2884239026430002</v>
      </c>
      <c r="R42" s="128">
        <f>'[11]Published CSP'!O42</f>
        <v>10.057700000000001</v>
      </c>
      <c r="S42" s="108">
        <f>VLOOKUP($B42,'[11]CT model - DATA UPDATE'!$A:$AX,COLUMN('[11]CT model - DATA UPDATE'!S$1),0)/1000000</f>
        <v>10.28093514</v>
      </c>
      <c r="T42" s="108">
        <f>VLOOKUP($B42,'[11]CT model - DATA UPDATE'!$A:$AX,COLUMN('[11]CT model - DATA UPDATE'!T$1),0)/1000000</f>
        <v>10.640586133315894</v>
      </c>
      <c r="U42" s="108">
        <f>VLOOKUP($B42,'[11]CT model - DATA UPDATE'!$A:$AX,COLUMN('[11]CT model - DATA UPDATE'!U$1),0)/1000000</f>
        <v>11.012818553829968</v>
      </c>
      <c r="V42" s="108">
        <f>VLOOKUP($B42,'[11]CT model - DATA UPDATE'!$A:$AX,COLUMN('[11]CT model - DATA UPDATE'!V$1),0)/1000000</f>
        <v>11.398072529091664</v>
      </c>
      <c r="W42" s="108">
        <v>0</v>
      </c>
      <c r="X42" s="108">
        <f>VLOOKUP($B42,'[11]CT model - DATA UPDATE'!$A:$AX,COLUMN('[11]CT model - DATA UPDATE'!W$1),0)/1000000</f>
        <v>0.18671155500000089</v>
      </c>
      <c r="Y42" s="108">
        <f>VLOOKUP($B42,'[11]CT model - DATA UPDATE'!$A:$AX,COLUMN('[11]CT model - DATA UPDATE'!X$1),0)/1000000</f>
        <v>0.40991974476051479</v>
      </c>
      <c r="Z42" s="108">
        <f>VLOOKUP($B42,'[11]CT model - DATA UPDATE'!$A:$AX,COLUMN('[11]CT model - DATA UPDATE'!Y$1),0)/1000000</f>
        <v>0.65300125452584246</v>
      </c>
      <c r="AA42" s="108">
        <f>VLOOKUP($B42,'[11]CT model - DATA UPDATE'!$A:$AX,COLUMN('[11]CT model - DATA UPDATE'!Z$1),0)/1000000</f>
        <v>0.91732310098754455</v>
      </c>
      <c r="AB42" s="108">
        <v>0</v>
      </c>
      <c r="AC42" s="108">
        <f>VLOOKUP($B42,'[11]CT model - DATA UPDATE'!$A:$AX,COLUMN('[11]CT model - DATA UPDATE'!AA$1),0)/1000000</f>
        <v>0</v>
      </c>
      <c r="AD42" s="108">
        <f>VLOOKUP($B42,'[11]CT model - DATA UPDATE'!$A:$AX,COLUMN('[11]CT model - DATA UPDATE'!AB$1),0)/1000000</f>
        <v>0</v>
      </c>
      <c r="AE42" s="108">
        <f>VLOOKUP($B42,'[11]CT model - DATA UPDATE'!$A:$AX,COLUMN('[11]CT model - DATA UPDATE'!AC$1),0)/1000000</f>
        <v>0</v>
      </c>
      <c r="AF42" s="108">
        <f>VLOOKUP($B42,'[11]CT model - DATA UPDATE'!$A:$AX,COLUMN('[11]CT model - DATA UPDATE'!AD$1),0)/1000000</f>
        <v>0</v>
      </c>
      <c r="AG42" s="108">
        <v>0</v>
      </c>
      <c r="AH42" s="108">
        <f>VLOOKUP($B42,'[11]CT model - DATA UPDATE'!$A:$AX,COLUMN('[11]CT model - DATA UPDATE'!AE$1),0)/1000000</f>
        <v>0</v>
      </c>
      <c r="AI42" s="108">
        <f>(VLOOKUP($B42,'[11]CT model - DATA UPDATE'!$A:$AX,COLUMN('[11]CT model - DATA UPDATE'!AF$1),0)+IFERROR(VLOOKUP($B42,'[11]Fire £5 LQ'!$A:$P,COLUMN('[11]Fire £5 LQ'!N$1),0),0)*[11]Parameters!$C$41)/1000000</f>
        <v>0.14251144188004183</v>
      </c>
      <c r="AJ42" s="108">
        <f>(VLOOKUP($B42,'[11]CT model - DATA UPDATE'!$A:$AX,COLUMN('[11]CT model - DATA UPDATE'!AG$1),0)+IFERROR(VLOOKUP($B42,'[11]Fire £5 LQ'!$A:$P,COLUMN('[11]Fire £5 LQ'!O$1),0),0)*[11]Parameters!$C$41)/1000000</f>
        <v>0.29050851760555074</v>
      </c>
      <c r="AK42" s="108">
        <f>(VLOOKUP($B42,'[11]CT model - DATA UPDATE'!$A:$AX,COLUMN('[11]CT model - DATA UPDATE'!AH$1),0)+IFERROR(VLOOKUP($B42,'[11]Fire £5 LQ'!$A:$P,COLUMN('[11]Fire £5 LQ'!P$1),0),0)*[11]Parameters!$C$41)/1000000</f>
        <v>0.44395088658760562</v>
      </c>
      <c r="AL42" s="56">
        <f>'[11]Published CSP'!AI42</f>
        <v>0</v>
      </c>
      <c r="AM42" s="56">
        <f>'[11]Published CSP'!AJ42</f>
        <v>0</v>
      </c>
      <c r="AN42" s="56">
        <f>IFERROR(VLOOKUP($A42,'[11]iBCF post B17'!$A:$L,'[11]iBCF post B17'!$F$1,0)/1000000,0)</f>
        <v>0</v>
      </c>
      <c r="AO42" s="56">
        <f>IFERROR(VLOOKUP($A42,'[11]iBCF post B17'!$A:$L,'[11]iBCF post B17'!$I$1,0)/1000000,0)</f>
        <v>0</v>
      </c>
      <c r="AP42" s="56">
        <f>IFERROR(VLOOKUP($A42,'[11]iBCF post B17'!$A:$L,'[11]iBCF post B17'!$L$1,0)/1000000,0)</f>
        <v>0</v>
      </c>
      <c r="AQ42" s="56">
        <v>0</v>
      </c>
      <c r="AR42" s="56">
        <v>0</v>
      </c>
      <c r="AS42" s="56">
        <f>'[11]NHB savings'!E29</f>
        <v>0</v>
      </c>
      <c r="AT42" s="56">
        <f>'[11]NHB savings'!F29</f>
        <v>0</v>
      </c>
      <c r="AU42" s="56">
        <f>'[11]NHB savings'!G29</f>
        <v>0</v>
      </c>
      <c r="AV42" s="103">
        <f>'[11]Published CSP'!AN42</f>
        <v>0</v>
      </c>
      <c r="AW42" s="103">
        <f>'[11]Published CSP'!AO42</f>
        <v>0</v>
      </c>
      <c r="AX42" s="103">
        <f>'[11]Published CSP'!AP42+'[11]NHB savings'!I29</f>
        <v>0</v>
      </c>
      <c r="AY42" s="103">
        <f>'[11]Published CSP'!AQ42+'[11]NHB savings'!J29</f>
        <v>0</v>
      </c>
      <c r="AZ42" s="103">
        <f>'[11]Published CSP'!AR42+'[11]NHB savings'!K29</f>
        <v>0</v>
      </c>
      <c r="BA42" s="103">
        <v>0</v>
      </c>
      <c r="BB42" s="103" t="e">
        <f>VLOOKUP($A42,'[11]Published CSP'!$A:$A:'[11]Published CSP'!$AW:$AW,COLUMN('[11]Published CSP'!AT$1),0)</f>
        <v>#REF!</v>
      </c>
      <c r="BC42" s="103" t="e">
        <f>VLOOKUP($A42,'[11]Published CSP'!$A:$A:'[11]Published CSP'!$AW:$AW,COLUMN('[11]Published CSP'!AU$1),0)+'[11]NHB savings'!L29</f>
        <v>#REF!</v>
      </c>
      <c r="BD42" s="103">
        <v>0</v>
      </c>
      <c r="BE42" s="103">
        <v>0</v>
      </c>
      <c r="BF42" s="60">
        <v>6.2521240765548773</v>
      </c>
      <c r="BG42" s="60">
        <v>8.2807125389063732</v>
      </c>
      <c r="BH42" s="103">
        <f>VLOOKUP($A42,[11]NHB!$A$7:$Q$389,COLUMN([11]NHB!O$2),0)+'[11]NHB savings'!P29</f>
        <v>7.9450065675951915</v>
      </c>
      <c r="BI42" s="103">
        <f>VLOOKUP($A42,[11]NHB!$A$7:$Q$389,COLUMN([11]NHB!P$2),0)+'[11]NHB savings'!Q29</f>
        <v>6.0649222412119128</v>
      </c>
      <c r="BJ42" s="103">
        <f>VLOOKUP($A42,[11]NHB!$A$7:$Q$389,COLUMN([11]NHB!Q$2),0)+'[11]NHB savings'!R29</f>
        <v>5.8192217666212303</v>
      </c>
      <c r="BK42" s="63">
        <f t="shared" si="57"/>
        <v>22.73725860137688</v>
      </c>
      <c r="BL42" s="63" t="e">
        <f t="shared" si="54"/>
        <v>#REF!</v>
      </c>
      <c r="BM42" s="63" t="e">
        <f t="shared" si="54"/>
        <v>#REF!</v>
      </c>
      <c r="BN42" s="63">
        <f t="shared" si="54"/>
        <v>21.860483120044272</v>
      </c>
      <c r="BO42" s="63">
        <f t="shared" si="54"/>
        <v>21.866992185931043</v>
      </c>
      <c r="BP42" s="64">
        <f t="shared" si="58"/>
        <v>22.73725860137688</v>
      </c>
      <c r="BQ42" s="64" t="e">
        <f>BL42*'[11]23112016 deflator update'!$C$68/'[11]23112016 deflator update'!$C$69</f>
        <v>#REF!</v>
      </c>
      <c r="BR42" s="64" t="e">
        <f>BM42*'[11]23112016 deflator update'!$C$68/'[11]23112016 deflator update'!$C$70</f>
        <v>#REF!</v>
      </c>
      <c r="BS42" s="64">
        <f>BN42*'[11]23112016 deflator update'!$C$68/'[11]23112016 deflator update'!$C$71</f>
        <v>20.768046404515829</v>
      </c>
      <c r="BT42" s="64">
        <f>BO42*'[11]23112016 deflator update'!$C$68/'[11]23112016 deflator update'!$C$72</f>
        <v>20.435090775256185</v>
      </c>
      <c r="BU42" s="109" t="e">
        <f t="shared" si="59"/>
        <v>#REF!</v>
      </c>
      <c r="BV42" s="109" t="e">
        <f t="shared" si="55"/>
        <v>#REF!</v>
      </c>
      <c r="BW42" s="109" t="e">
        <f t="shared" si="55"/>
        <v>#REF!</v>
      </c>
      <c r="BX42" s="109">
        <f t="shared" si="55"/>
        <v>2.9775489640493369E-4</v>
      </c>
      <c r="BY42" s="109">
        <f t="shared" si="60"/>
        <v>-3.8274905110730284E-2</v>
      </c>
      <c r="BZ42" s="109">
        <f t="shared" si="61"/>
        <v>-9.7092165513718021E-3</v>
      </c>
      <c r="CA42" s="110" t="e">
        <f t="shared" si="62"/>
        <v>#REF!</v>
      </c>
      <c r="CB42" s="110" t="e">
        <f t="shared" si="62"/>
        <v>#REF!</v>
      </c>
      <c r="CC42" s="110" t="e">
        <f t="shared" si="62"/>
        <v>#REF!</v>
      </c>
      <c r="CD42" s="110">
        <f t="shared" si="62"/>
        <v>-1.6032111194977161E-2</v>
      </c>
      <c r="CE42" s="110">
        <f t="shared" si="63"/>
        <v>-0.10125089688610411</v>
      </c>
      <c r="CF42" s="110">
        <f t="shared" si="64"/>
        <v>-2.6334868518071763E-2</v>
      </c>
      <c r="CG42" s="60">
        <f t="shared" si="65"/>
        <v>12.679558601376879</v>
      </c>
      <c r="CH42" s="60" t="e">
        <f t="shared" si="65"/>
        <v>#REF!</v>
      </c>
      <c r="CI42" s="60" t="e">
        <f t="shared" si="65"/>
        <v>#REF!</v>
      </c>
      <c r="CJ42" s="60">
        <f t="shared" si="65"/>
        <v>9.9041547940829116</v>
      </c>
      <c r="CK42" s="60">
        <f t="shared" si="65"/>
        <v>9.1076456692642278</v>
      </c>
      <c r="CL42" s="60">
        <f t="shared" si="66"/>
        <v>10.057700000000001</v>
      </c>
      <c r="CM42" s="60">
        <f t="shared" si="66"/>
        <v>10.467646695000001</v>
      </c>
      <c r="CN42" s="60">
        <f t="shared" si="66"/>
        <v>11.193017319956452</v>
      </c>
      <c r="CO42" s="60">
        <f t="shared" si="66"/>
        <v>11.95632832596136</v>
      </c>
      <c r="CP42" s="60">
        <f t="shared" si="66"/>
        <v>12.759346516666815</v>
      </c>
    </row>
    <row r="43" spans="1:94" ht="15" customHeight="1">
      <c r="A43" s="53" t="s">
        <v>417</v>
      </c>
      <c r="B43" s="53" t="s">
        <v>418</v>
      </c>
      <c r="C43" s="53" t="str">
        <f t="shared" si="56"/>
        <v>SD_PR</v>
      </c>
      <c r="D43" s="53" t="s">
        <v>41</v>
      </c>
      <c r="E43" s="53" t="s">
        <v>39</v>
      </c>
      <c r="F43" s="112" t="s">
        <v>1371</v>
      </c>
      <c r="G43" s="113">
        <v>0</v>
      </c>
      <c r="H43" s="127">
        <v>0</v>
      </c>
      <c r="I43" s="127">
        <v>0</v>
      </c>
      <c r="J43" s="112" t="s">
        <v>1381</v>
      </c>
      <c r="K43" s="101">
        <v>0</v>
      </c>
      <c r="L43" s="53" t="s">
        <v>419</v>
      </c>
      <c r="M43" s="54">
        <f>[11]Provisional!M43</f>
        <v>3.5445298156980001</v>
      </c>
      <c r="N43" s="54">
        <f>[11]Provisional!N43</f>
        <v>2.9488461952980001</v>
      </c>
      <c r="O43" s="54">
        <f>[11]Provisional!O43</f>
        <v>2.5011344062390002</v>
      </c>
      <c r="P43" s="54">
        <f>[11]Provisional!P43</f>
        <v>2.2656171097689999</v>
      </c>
      <c r="Q43" s="54">
        <f>[11]Provisional!Q43</f>
        <v>2.004085840798</v>
      </c>
      <c r="R43" s="128">
        <f>'[11]Published CSP'!O43</f>
        <v>4.5519150000000002</v>
      </c>
      <c r="S43" s="108">
        <f>VLOOKUP($B43,'[11]CT model - DATA UPDATE'!$A:$AX,COLUMN('[11]CT model - DATA UPDATE'!S$1),0)/1000000</f>
        <v>4.6063972</v>
      </c>
      <c r="T43" s="108">
        <f>VLOOKUP($B43,'[11]CT model - DATA UPDATE'!$A:$AX,COLUMN('[11]CT model - DATA UPDATE'!T$1),0)/1000000</f>
        <v>4.6892067093257888</v>
      </c>
      <c r="U43" s="108">
        <f>VLOOKUP($B43,'[11]CT model - DATA UPDATE'!$A:$AX,COLUMN('[11]CT model - DATA UPDATE'!U$1),0)/1000000</f>
        <v>4.7735048907171933</v>
      </c>
      <c r="V43" s="108">
        <f>VLOOKUP($B43,'[11]CT model - DATA UPDATE'!$A:$AX,COLUMN('[11]CT model - DATA UPDATE'!V$1),0)/1000000</f>
        <v>4.8593185061311095</v>
      </c>
      <c r="W43" s="108">
        <v>0</v>
      </c>
      <c r="X43" s="108">
        <f>VLOOKUP($B43,'[11]CT model - DATA UPDATE'!$A:$AX,COLUMN('[11]CT model - DATA UPDATE'!W$1),0)/1000000</f>
        <v>9.2127944000000003E-2</v>
      </c>
      <c r="Y43" s="108">
        <f>VLOOKUP($B43,'[11]CT model - DATA UPDATE'!$A:$AX,COLUMN('[11]CT model - DATA UPDATE'!X$1),0)/1000000</f>
        <v>0.18944395105676182</v>
      </c>
      <c r="Z43" s="108">
        <f>VLOOKUP($B43,'[11]CT model - DATA UPDATE'!$A:$AX,COLUMN('[11]CT model - DATA UPDATE'!Y$1),0)/1000000</f>
        <v>0.29217668735101765</v>
      </c>
      <c r="AA43" s="108">
        <f>VLOOKUP($B43,'[11]CT model - DATA UPDATE'!$A:$AX,COLUMN('[11]CT model - DATA UPDATE'!Z$1),0)/1000000</f>
        <v>0.40056412058836055</v>
      </c>
      <c r="AB43" s="108">
        <v>0</v>
      </c>
      <c r="AC43" s="108">
        <f>VLOOKUP($B43,'[11]CT model - DATA UPDATE'!$A:$AX,COLUMN('[11]CT model - DATA UPDATE'!AA$1),0)/1000000</f>
        <v>0</v>
      </c>
      <c r="AD43" s="108">
        <f>VLOOKUP($B43,'[11]CT model - DATA UPDATE'!$A:$AX,COLUMN('[11]CT model - DATA UPDATE'!AB$1),0)/1000000</f>
        <v>0</v>
      </c>
      <c r="AE43" s="108">
        <f>VLOOKUP($B43,'[11]CT model - DATA UPDATE'!$A:$AX,COLUMN('[11]CT model - DATA UPDATE'!AC$1),0)/1000000</f>
        <v>0</v>
      </c>
      <c r="AF43" s="108">
        <f>VLOOKUP($B43,'[11]CT model - DATA UPDATE'!$A:$AX,COLUMN('[11]CT model - DATA UPDATE'!AD$1),0)/1000000</f>
        <v>0</v>
      </c>
      <c r="AG43" s="108">
        <v>0</v>
      </c>
      <c r="AH43" s="108">
        <f>VLOOKUP($B43,'[11]CT model - DATA UPDATE'!$A:$AX,COLUMN('[11]CT model - DATA UPDATE'!AE$1),0)/1000000</f>
        <v>6.7972055999999489E-2</v>
      </c>
      <c r="AI43" s="108">
        <f>(VLOOKUP($B43,'[11]CT model - DATA UPDATE'!$A:$AX,COLUMN('[11]CT model - DATA UPDATE'!AF$1),0)+IFERROR(VLOOKUP($B43,'[11]Fire £5 LQ'!$A:$P,COLUMN('[11]Fire £5 LQ'!N$1),0),0)*[11]Parameters!$C$41)/1000000</f>
        <v>0.13651230567379447</v>
      </c>
      <c r="AJ43" s="108">
        <f>(VLOOKUP($B43,'[11]CT model - DATA UPDATE'!$A:$AX,COLUMN('[11]CT model - DATA UPDATE'!AG$1),0)+IFERROR(VLOOKUP($B43,'[11]Fire £5 LQ'!$A:$P,COLUMN('[11]Fire £5 LQ'!O$1),0),0)*[11]Parameters!$C$41)/1000000</f>
        <v>0.20554730375671026</v>
      </c>
      <c r="AK43" s="108">
        <f>(VLOOKUP($B43,'[11]CT model - DATA UPDATE'!$A:$AX,COLUMN('[11]CT model - DATA UPDATE'!AH$1),0)+IFERROR(VLOOKUP($B43,'[11]Fire £5 LQ'!$A:$P,COLUMN('[11]Fire £5 LQ'!P$1),0),0)*[11]Parameters!$C$41)/1000000</f>
        <v>0.27499802401487861</v>
      </c>
      <c r="AL43" s="56">
        <f>'[11]Published CSP'!AI43</f>
        <v>0</v>
      </c>
      <c r="AM43" s="56">
        <f>'[11]Published CSP'!AJ43</f>
        <v>0</v>
      </c>
      <c r="AN43" s="56">
        <f>IFERROR(VLOOKUP($A43,'[11]iBCF post B17'!$A:$L,'[11]iBCF post B17'!$F$1,0)/1000000,0)</f>
        <v>0</v>
      </c>
      <c r="AO43" s="56">
        <f>IFERROR(VLOOKUP($A43,'[11]iBCF post B17'!$A:$L,'[11]iBCF post B17'!$I$1,0)/1000000,0)</f>
        <v>0</v>
      </c>
      <c r="AP43" s="56">
        <f>IFERROR(VLOOKUP($A43,'[11]iBCF post B17'!$A:$L,'[11]iBCF post B17'!$L$1,0)/1000000,0)</f>
        <v>0</v>
      </c>
      <c r="AQ43" s="56">
        <v>0</v>
      </c>
      <c r="AR43" s="56">
        <v>0</v>
      </c>
      <c r="AS43" s="56">
        <f>'[11]NHB savings'!E30</f>
        <v>0</v>
      </c>
      <c r="AT43" s="56">
        <f>'[11]NHB savings'!F30</f>
        <v>0</v>
      </c>
      <c r="AU43" s="56">
        <f>'[11]NHB savings'!G30</f>
        <v>0</v>
      </c>
      <c r="AV43" s="103">
        <f>'[11]Published CSP'!AN43</f>
        <v>4.3392831168266872E-2</v>
      </c>
      <c r="AW43" s="103">
        <f>'[11]Published CSP'!AO43</f>
        <v>0.22536276832551508</v>
      </c>
      <c r="AX43" s="103">
        <f>'[11]Published CSP'!AP43+'[11]NHB savings'!I30</f>
        <v>0.18196993715724821</v>
      </c>
      <c r="AY43" s="103">
        <f>'[11]Published CSP'!AQ43+'[11]NHB savings'!J30</f>
        <v>0.13997687473634476</v>
      </c>
      <c r="AZ43" s="103">
        <f>'[11]Published CSP'!AR43+'[11]NHB savings'!K30</f>
        <v>0.18196993715724821</v>
      </c>
      <c r="BA43" s="103">
        <v>0</v>
      </c>
      <c r="BB43" s="103" t="e">
        <f>VLOOKUP($A43,'[11]Published CSP'!$A:$A:'[11]Published CSP'!$AW:$AW,COLUMN('[11]Published CSP'!AT$1),0)</f>
        <v>#REF!</v>
      </c>
      <c r="BC43" s="103" t="e">
        <f>VLOOKUP($A43,'[11]Published CSP'!$A:$A:'[11]Published CSP'!$AW:$AW,COLUMN('[11]Published CSP'!AU$1),0)+'[11]NHB savings'!L30</f>
        <v>#REF!</v>
      </c>
      <c r="BD43" s="103">
        <v>0</v>
      </c>
      <c r="BE43" s="103">
        <v>0</v>
      </c>
      <c r="BF43" s="60">
        <v>1.608838251113982</v>
      </c>
      <c r="BG43" s="60">
        <v>1.7835725256611903</v>
      </c>
      <c r="BH43" s="103">
        <f>VLOOKUP($A43,[11]NHB!$A$7:$Q$389,COLUMN([11]NHB!O$2),0)+'[11]NHB savings'!P30</f>
        <v>1.2170192079276259</v>
      </c>
      <c r="BI43" s="103">
        <f>VLOOKUP($A43,[11]NHB!$A$7:$Q$389,COLUMN([11]NHB!P$2),0)+'[11]NHB savings'!Q30</f>
        <v>0.92639517087840695</v>
      </c>
      <c r="BJ43" s="103">
        <f>VLOOKUP($A43,[11]NHB!$A$7:$Q$389,COLUMN([11]NHB!Q$2),0)+'[11]NHB savings'!R30</f>
        <v>0.88886530254857676</v>
      </c>
      <c r="BK43" s="63">
        <f t="shared" si="57"/>
        <v>9.7486758979802488</v>
      </c>
      <c r="BL43" s="63" t="e">
        <f t="shared" si="54"/>
        <v>#REF!</v>
      </c>
      <c r="BM43" s="63" t="e">
        <f t="shared" si="54"/>
        <v>#REF!</v>
      </c>
      <c r="BN43" s="63">
        <f t="shared" si="54"/>
        <v>8.6032180372086735</v>
      </c>
      <c r="BO43" s="63">
        <f t="shared" si="54"/>
        <v>8.6098017312381749</v>
      </c>
      <c r="BP43" s="64">
        <f t="shared" si="58"/>
        <v>9.7486758979802488</v>
      </c>
      <c r="BQ43" s="64" t="e">
        <f>BL43*'[11]23112016 deflator update'!$C$68/'[11]23112016 deflator update'!$C$69</f>
        <v>#REF!</v>
      </c>
      <c r="BR43" s="64" t="e">
        <f>BM43*'[11]23112016 deflator update'!$C$68/'[11]23112016 deflator update'!$C$70</f>
        <v>#REF!</v>
      </c>
      <c r="BS43" s="64">
        <f>BN43*'[11]23112016 deflator update'!$C$68/'[11]23112016 deflator update'!$C$71</f>
        <v>8.1732883232159548</v>
      </c>
      <c r="BT43" s="64">
        <f>BO43*'[11]23112016 deflator update'!$C$68/'[11]23112016 deflator update'!$C$72</f>
        <v>8.0460119269630948</v>
      </c>
      <c r="BU43" s="109" t="e">
        <f t="shared" si="59"/>
        <v>#REF!</v>
      </c>
      <c r="BV43" s="109" t="e">
        <f t="shared" si="55"/>
        <v>#REF!</v>
      </c>
      <c r="BW43" s="109" t="e">
        <f t="shared" si="55"/>
        <v>#REF!</v>
      </c>
      <c r="BX43" s="109">
        <f t="shared" si="55"/>
        <v>7.6525946465921812E-4</v>
      </c>
      <c r="BY43" s="109">
        <f t="shared" si="60"/>
        <v>-0.11682347209614674</v>
      </c>
      <c r="BZ43" s="109">
        <f t="shared" si="61"/>
        <v>-3.0580213792689825E-2</v>
      </c>
      <c r="CA43" s="110" t="e">
        <f t="shared" si="62"/>
        <v>#REF!</v>
      </c>
      <c r="CB43" s="110" t="e">
        <f t="shared" si="62"/>
        <v>#REF!</v>
      </c>
      <c r="CC43" s="110" t="e">
        <f t="shared" si="62"/>
        <v>#REF!</v>
      </c>
      <c r="CD43" s="110">
        <f t="shared" si="62"/>
        <v>-1.5572238641249903E-2</v>
      </c>
      <c r="CE43" s="110">
        <f t="shared" si="63"/>
        <v>-0.17465592136157848</v>
      </c>
      <c r="CF43" s="110">
        <f t="shared" si="64"/>
        <v>-4.6855469752346557E-2</v>
      </c>
      <c r="CG43" s="60">
        <f t="shared" si="65"/>
        <v>5.1967608979802487</v>
      </c>
      <c r="CH43" s="60" t="e">
        <f t="shared" si="65"/>
        <v>#REF!</v>
      </c>
      <c r="CI43" s="60" t="e">
        <f t="shared" si="65"/>
        <v>#REF!</v>
      </c>
      <c r="CJ43" s="60">
        <f t="shared" si="65"/>
        <v>3.3319891553837522</v>
      </c>
      <c r="CK43" s="60">
        <f t="shared" si="65"/>
        <v>3.0749210805038256</v>
      </c>
      <c r="CL43" s="60">
        <f t="shared" si="66"/>
        <v>4.5519150000000002</v>
      </c>
      <c r="CM43" s="60">
        <f t="shared" si="66"/>
        <v>4.766497199999999</v>
      </c>
      <c r="CN43" s="60">
        <f t="shared" si="66"/>
        <v>5.0151629660563453</v>
      </c>
      <c r="CO43" s="60">
        <f t="shared" si="66"/>
        <v>5.2712288818249213</v>
      </c>
      <c r="CP43" s="60">
        <f t="shared" si="66"/>
        <v>5.5348806507343493</v>
      </c>
    </row>
    <row r="44" spans="1:94" ht="15" customHeight="1">
      <c r="A44" s="53" t="s">
        <v>664</v>
      </c>
      <c r="B44" s="53" t="s">
        <v>665</v>
      </c>
      <c r="C44" s="53" t="str">
        <f t="shared" si="56"/>
        <v>OLB_PU</v>
      </c>
      <c r="D44" s="53" t="s">
        <v>41</v>
      </c>
      <c r="E44" s="53" t="s">
        <v>1351</v>
      </c>
      <c r="F44" s="112" t="s">
        <v>1375</v>
      </c>
      <c r="G44" s="113">
        <v>0</v>
      </c>
      <c r="H44" s="127">
        <v>0</v>
      </c>
      <c r="I44" s="127">
        <v>0</v>
      </c>
      <c r="J44" s="112" t="s">
        <v>1380</v>
      </c>
      <c r="K44" s="101">
        <v>0</v>
      </c>
      <c r="L44" s="53" t="s">
        <v>666</v>
      </c>
      <c r="M44" s="54">
        <f>[11]Provisional!M44</f>
        <v>98.835200187377012</v>
      </c>
      <c r="N44" s="54">
        <f>[11]Provisional!N44</f>
        <v>89.494348353048991</v>
      </c>
      <c r="O44" s="54">
        <f>[11]Provisional!O44</f>
        <v>82.643118515856997</v>
      </c>
      <c r="P44" s="54">
        <f>[11]Provisional!P44</f>
        <v>78.908249374228006</v>
      </c>
      <c r="Q44" s="54">
        <f>[11]Provisional!Q44</f>
        <v>75.325427943880001</v>
      </c>
      <c r="R44" s="128">
        <f>'[11]Published CSP'!O44</f>
        <v>44.187685999999999</v>
      </c>
      <c r="S44" s="108">
        <f>VLOOKUP($B44,'[11]CT model - DATA UPDATE'!$A:$AX,COLUMN('[11]CT model - DATA UPDATE'!S$1),0)/1000000</f>
        <v>47.422054482</v>
      </c>
      <c r="T44" s="108">
        <f>VLOOKUP($B44,'[11]CT model - DATA UPDATE'!$A:$AX,COLUMN('[11]CT model - DATA UPDATE'!T$1),0)/1000000</f>
        <v>49.609790768732417</v>
      </c>
      <c r="U44" s="108">
        <f>VLOOKUP($B44,'[11]CT model - DATA UPDATE'!$A:$AX,COLUMN('[11]CT model - DATA UPDATE'!U$1),0)/1000000</f>
        <v>51.898454569309727</v>
      </c>
      <c r="V44" s="108">
        <f>VLOOKUP($B44,'[11]CT model - DATA UPDATE'!$A:$AX,COLUMN('[11]CT model - DATA UPDATE'!V$1),0)/1000000</f>
        <v>54.292702003901766</v>
      </c>
      <c r="W44" s="108">
        <v>0</v>
      </c>
      <c r="X44" s="108">
        <f>VLOOKUP($B44,'[11]CT model - DATA UPDATE'!$A:$AX,COLUMN('[11]CT model - DATA UPDATE'!W$1),0)/1000000</f>
        <v>0.94371171989999592</v>
      </c>
      <c r="Y44" s="108">
        <f>VLOOKUP($B44,'[11]CT model - DATA UPDATE'!$A:$AX,COLUMN('[11]CT model - DATA UPDATE'!X$1),0)/1000000</f>
        <v>1.9991890448175038</v>
      </c>
      <c r="Z44" s="108">
        <f>VLOOKUP($B44,'[11]CT model - DATA UPDATE'!$A:$AX,COLUMN('[11]CT model - DATA UPDATE'!Y$1),0)/1000000</f>
        <v>3.1712157069107825</v>
      </c>
      <c r="AA44" s="108">
        <f>VLOOKUP($B44,'[11]CT model - DATA UPDATE'!$A:$AX,COLUMN('[11]CT model - DATA UPDATE'!Z$1),0)/1000000</f>
        <v>4.4697187083057317</v>
      </c>
      <c r="AB44" s="108">
        <v>0</v>
      </c>
      <c r="AC44" s="108">
        <f>VLOOKUP($B44,'[11]CT model - DATA UPDATE'!$A:$AX,COLUMN('[11]CT model - DATA UPDATE'!AA$1),0)/1000000</f>
        <v>0.94828493610000009</v>
      </c>
      <c r="AD44" s="108">
        <f>VLOOKUP($B44,'[11]CT model - DATA UPDATE'!$A:$AX,COLUMN('[11]CT model - DATA UPDATE'!AB$1),0)/1000000</f>
        <v>2.0436545369312018</v>
      </c>
      <c r="AE44" s="108">
        <f>VLOOKUP($B44,'[11]CT model - DATA UPDATE'!$A:$AX,COLUMN('[11]CT model - DATA UPDATE'!AC$1),0)/1000000</f>
        <v>3.3032499426226765</v>
      </c>
      <c r="AF44" s="108">
        <f>VLOOKUP($B44,'[11]CT model - DATA UPDATE'!$A:$AX,COLUMN('[11]CT model - DATA UPDATE'!AD$1),0)/1000000</f>
        <v>4.7460697118955331</v>
      </c>
      <c r="AG44" s="108">
        <v>0</v>
      </c>
      <c r="AH44" s="108">
        <f>VLOOKUP($B44,'[11]CT model - DATA UPDATE'!$A:$AX,COLUMN('[11]CT model - DATA UPDATE'!AE$1),0)/1000000</f>
        <v>0</v>
      </c>
      <c r="AI44" s="108">
        <f>(VLOOKUP($B44,'[11]CT model - DATA UPDATE'!$A:$AX,COLUMN('[11]CT model - DATA UPDATE'!AF$1),0)+IFERROR(VLOOKUP($B44,'[11]Fire £5 LQ'!$A:$P,COLUMN('[11]Fire £5 LQ'!N$1),0),0)*[11]Parameters!$C$41)/1000000</f>
        <v>0</v>
      </c>
      <c r="AJ44" s="108">
        <f>(VLOOKUP($B44,'[11]CT model - DATA UPDATE'!$A:$AX,COLUMN('[11]CT model - DATA UPDATE'!AG$1),0)+IFERROR(VLOOKUP($B44,'[11]Fire £5 LQ'!$A:$P,COLUMN('[11]Fire £5 LQ'!O$1),0),0)*[11]Parameters!$C$41)/1000000</f>
        <v>0</v>
      </c>
      <c r="AK44" s="108">
        <f>(VLOOKUP($B44,'[11]CT model - DATA UPDATE'!$A:$AX,COLUMN('[11]CT model - DATA UPDATE'!AH$1),0)+IFERROR(VLOOKUP($B44,'[11]Fire £5 LQ'!$A:$P,COLUMN('[11]Fire £5 LQ'!P$1),0),0)*[11]Parameters!$C$41)/1000000</f>
        <v>0</v>
      </c>
      <c r="AL44" s="56">
        <f>'[11]Published CSP'!AI44</f>
        <v>0</v>
      </c>
      <c r="AM44" s="56">
        <f>'[11]Published CSP'!AJ44</f>
        <v>0</v>
      </c>
      <c r="AN44" s="56">
        <f>IFERROR(VLOOKUP($A44,'[11]iBCF post B17'!$A:$L,'[11]iBCF post B17'!$F$1,0)/1000000,0)</f>
        <v>5.4294595782337058</v>
      </c>
      <c r="AO44" s="56">
        <f>IFERROR(VLOOKUP($A44,'[11]iBCF post B17'!$A:$L,'[11]iBCF post B17'!$I$1,0)/1000000,0)</f>
        <v>7.526462080834178</v>
      </c>
      <c r="AP44" s="56">
        <f>IFERROR(VLOOKUP($A44,'[11]iBCF post B17'!$A:$L,'[11]iBCF post B17'!$L$1,0)/1000000,0)</f>
        <v>9.4791209278771991</v>
      </c>
      <c r="AQ44" s="56">
        <v>0</v>
      </c>
      <c r="AR44" s="56">
        <v>0</v>
      </c>
      <c r="AS44" s="56">
        <f>'[11]NHB savings'!E31</f>
        <v>0.91714099999999998</v>
      </c>
      <c r="AT44" s="56">
        <f>'[11]NHB savings'!F31</f>
        <v>0</v>
      </c>
      <c r="AU44" s="56">
        <f>'[11]NHB savings'!G31</f>
        <v>0</v>
      </c>
      <c r="AV44" s="103">
        <f>'[11]Published CSP'!AN44</f>
        <v>0</v>
      </c>
      <c r="AW44" s="103">
        <f>'[11]Published CSP'!AO44</f>
        <v>0</v>
      </c>
      <c r="AX44" s="103">
        <f>'[11]Published CSP'!AP44+'[11]NHB savings'!I31</f>
        <v>0</v>
      </c>
      <c r="AY44" s="103">
        <f>'[11]Published CSP'!AQ44+'[11]NHB savings'!J31</f>
        <v>0</v>
      </c>
      <c r="AZ44" s="103">
        <f>'[11]Published CSP'!AR44+'[11]NHB savings'!K31</f>
        <v>0</v>
      </c>
      <c r="BA44" s="103">
        <v>0</v>
      </c>
      <c r="BB44" s="103" t="e">
        <f>VLOOKUP($A44,'[11]Published CSP'!$A:$A:'[11]Published CSP'!$AW:$AW,COLUMN('[11]Published CSP'!AT$1),0)</f>
        <v>#REF!</v>
      </c>
      <c r="BC44" s="103" t="e">
        <f>VLOOKUP($A44,'[11]Published CSP'!$A:$A:'[11]Published CSP'!$AW:$AW,COLUMN('[11]Published CSP'!AU$1),0)+'[11]NHB savings'!L31</f>
        <v>#REF!</v>
      </c>
      <c r="BD44" s="103">
        <v>0</v>
      </c>
      <c r="BE44" s="103">
        <v>0</v>
      </c>
      <c r="BF44" s="60">
        <v>3.9351146542573145</v>
      </c>
      <c r="BG44" s="60">
        <v>6.058064572602146</v>
      </c>
      <c r="BH44" s="103">
        <f>VLOOKUP($A44,[11]NHB!$A$7:$Q$389,COLUMN([11]NHB!O$2),0)+'[11]NHB savings'!P31</f>
        <v>4.9930333601726948</v>
      </c>
      <c r="BI44" s="103">
        <f>VLOOKUP($A44,[11]NHB!$A$7:$Q$389,COLUMN([11]NHB!P$2),0)+'[11]NHB savings'!Q31</f>
        <v>3.7179701771459124</v>
      </c>
      <c r="BJ44" s="103">
        <f>VLOOKUP($A44,[11]NHB!$A$7:$Q$389,COLUMN([11]NHB!Q$2),0)+'[11]NHB savings'!R31</f>
        <v>3.5673487840419154</v>
      </c>
      <c r="BK44" s="63">
        <f t="shared" si="57"/>
        <v>146.95800084163434</v>
      </c>
      <c r="BL44" s="63" t="e">
        <f t="shared" si="54"/>
        <v>#REF!</v>
      </c>
      <c r="BM44" s="63" t="e">
        <f t="shared" si="54"/>
        <v>#REF!</v>
      </c>
      <c r="BN44" s="63">
        <f t="shared" si="54"/>
        <v>148.52560185105125</v>
      </c>
      <c r="BO44" s="63">
        <f t="shared" si="54"/>
        <v>151.88038807990213</v>
      </c>
      <c r="BP44" s="64">
        <f t="shared" si="58"/>
        <v>146.95800084163434</v>
      </c>
      <c r="BQ44" s="64" t="e">
        <f>BL44*'[11]23112016 deflator update'!$C$68/'[11]23112016 deflator update'!$C$69</f>
        <v>#REF!</v>
      </c>
      <c r="BR44" s="64" t="e">
        <f>BM44*'[11]23112016 deflator update'!$C$68/'[11]23112016 deflator update'!$C$70</f>
        <v>#REF!</v>
      </c>
      <c r="BS44" s="64">
        <f>BN44*'[11]23112016 deflator update'!$C$68/'[11]23112016 deflator update'!$C$71</f>
        <v>141.1033129763249</v>
      </c>
      <c r="BT44" s="64">
        <f>BO44*'[11]23112016 deflator update'!$C$68/'[11]23112016 deflator update'!$C$72</f>
        <v>141.93490769118276</v>
      </c>
      <c r="BU44" s="109" t="e">
        <f t="shared" si="59"/>
        <v>#REF!</v>
      </c>
      <c r="BV44" s="109" t="e">
        <f t="shared" si="55"/>
        <v>#REF!</v>
      </c>
      <c r="BW44" s="109" t="e">
        <f t="shared" si="55"/>
        <v>#REF!</v>
      </c>
      <c r="BX44" s="109">
        <f t="shared" si="55"/>
        <v>2.2587258944186894E-2</v>
      </c>
      <c r="BY44" s="109">
        <f t="shared" si="60"/>
        <v>3.3495197335817517E-2</v>
      </c>
      <c r="BZ44" s="109">
        <f t="shared" si="61"/>
        <v>8.2706275071162683E-3</v>
      </c>
      <c r="CA44" s="110" t="e">
        <f t="shared" si="62"/>
        <v>#REF!</v>
      </c>
      <c r="CB44" s="110" t="e">
        <f t="shared" si="62"/>
        <v>#REF!</v>
      </c>
      <c r="CC44" s="110" t="e">
        <f t="shared" si="62"/>
        <v>#REF!</v>
      </c>
      <c r="CD44" s="110">
        <f t="shared" si="62"/>
        <v>5.8935165824021141E-3</v>
      </c>
      <c r="CE44" s="110">
        <f t="shared" si="63"/>
        <v>-3.4180467355871325E-2</v>
      </c>
      <c r="CF44" s="110">
        <f t="shared" si="64"/>
        <v>-8.656881888460366E-3</v>
      </c>
      <c r="CG44" s="60">
        <f t="shared" si="65"/>
        <v>102.77031484163435</v>
      </c>
      <c r="CH44" s="60" t="e">
        <f t="shared" si="65"/>
        <v>#REF!</v>
      </c>
      <c r="CI44" s="60" t="e">
        <f t="shared" si="65"/>
        <v>#REF!</v>
      </c>
      <c r="CJ44" s="60">
        <f t="shared" si="65"/>
        <v>90.152681632208072</v>
      </c>
      <c r="CK44" s="60">
        <f t="shared" si="65"/>
        <v>88.371897655799103</v>
      </c>
      <c r="CL44" s="60">
        <f t="shared" si="66"/>
        <v>44.187685999999999</v>
      </c>
      <c r="CM44" s="60">
        <f t="shared" si="66"/>
        <v>49.314051137999996</v>
      </c>
      <c r="CN44" s="60">
        <f t="shared" si="66"/>
        <v>53.652634350481122</v>
      </c>
      <c r="CO44" s="60">
        <f t="shared" si="66"/>
        <v>58.372920218843184</v>
      </c>
      <c r="CP44" s="60">
        <f t="shared" si="66"/>
        <v>63.50849042410303</v>
      </c>
    </row>
    <row r="45" spans="1:94" ht="15" customHeight="1">
      <c r="A45" s="53" t="s">
        <v>667</v>
      </c>
      <c r="B45" s="53" t="s">
        <v>668</v>
      </c>
      <c r="C45" s="53" t="str">
        <f t="shared" si="56"/>
        <v>OLB_PU</v>
      </c>
      <c r="D45" s="53" t="s">
        <v>41</v>
      </c>
      <c r="E45" s="53" t="s">
        <v>1351</v>
      </c>
      <c r="F45" s="112" t="s">
        <v>1375</v>
      </c>
      <c r="G45" s="113">
        <v>0</v>
      </c>
      <c r="H45" s="127">
        <v>0</v>
      </c>
      <c r="I45" s="127">
        <v>0</v>
      </c>
      <c r="J45" s="112" t="s">
        <v>1380</v>
      </c>
      <c r="K45" s="101">
        <v>0</v>
      </c>
      <c r="L45" s="53" t="s">
        <v>669</v>
      </c>
      <c r="M45" s="54">
        <f>[11]Provisional!M45</f>
        <v>107.33593451737801</v>
      </c>
      <c r="N45" s="54">
        <f>[11]Provisional!N45</f>
        <v>90.598334622642994</v>
      </c>
      <c r="O45" s="54">
        <f>[11]Provisional!O45</f>
        <v>78.259847558700997</v>
      </c>
      <c r="P45" s="54">
        <f>[11]Provisional!P45</f>
        <v>71.476195580645992</v>
      </c>
      <c r="Q45" s="54">
        <f>[11]Provisional!Q45</f>
        <v>64.807577177257002</v>
      </c>
      <c r="R45" s="128">
        <f>'[11]Published CSP'!O45</f>
        <v>145.63965300000001</v>
      </c>
      <c r="S45" s="108">
        <f>VLOOKUP($B45,'[11]CT model - DATA UPDATE'!$A:$AX,COLUMN('[11]CT model - DATA UPDATE'!S$1),0)/1000000</f>
        <v>149.13652067999999</v>
      </c>
      <c r="T45" s="108">
        <f>VLOOKUP($B45,'[11]CT model - DATA UPDATE'!$A:$AX,COLUMN('[11]CT model - DATA UPDATE'!T$1),0)/1000000</f>
        <v>153.01436028737766</v>
      </c>
      <c r="U45" s="108">
        <f>VLOOKUP($B45,'[11]CT model - DATA UPDATE'!$A:$AX,COLUMN('[11]CT model - DATA UPDATE'!U$1),0)/1000000</f>
        <v>156.99303126692345</v>
      </c>
      <c r="V45" s="108">
        <f>VLOOKUP($B45,'[11]CT model - DATA UPDATE'!$A:$AX,COLUMN('[11]CT model - DATA UPDATE'!V$1),0)/1000000</f>
        <v>161.07515543043021</v>
      </c>
      <c r="W45" s="108">
        <v>0</v>
      </c>
      <c r="X45" s="108">
        <f>VLOOKUP($B45,'[11]CT model - DATA UPDATE'!$A:$AX,COLUMN('[11]CT model - DATA UPDATE'!W$1),0)/1000000</f>
        <v>0</v>
      </c>
      <c r="Y45" s="108">
        <f>VLOOKUP($B45,'[11]CT model - DATA UPDATE'!$A:$AX,COLUMN('[11]CT model - DATA UPDATE'!X$1),0)/1000000</f>
        <v>3.0602872057475561</v>
      </c>
      <c r="Z45" s="108">
        <f>VLOOKUP($B45,'[11]CT model - DATA UPDATE'!$A:$AX,COLUMN('[11]CT model - DATA UPDATE'!Y$1),0)/1000000</f>
        <v>6.3425184631837066</v>
      </c>
      <c r="AA45" s="108">
        <f>VLOOKUP($B45,'[11]CT model - DATA UPDATE'!$A:$AX,COLUMN('[11]CT model - DATA UPDATE'!Z$1),0)/1000000</f>
        <v>9.8590881135857611</v>
      </c>
      <c r="AB45" s="108">
        <v>0</v>
      </c>
      <c r="AC45" s="108">
        <f>VLOOKUP($B45,'[11]CT model - DATA UPDATE'!$A:$AX,COLUMN('[11]CT model - DATA UPDATE'!AA$1),0)/1000000</f>
        <v>2.5711560000000002</v>
      </c>
      <c r="AD45" s="108">
        <f>VLOOKUP($B45,'[11]CT model - DATA UPDATE'!$A:$AX,COLUMN('[11]CT model - DATA UPDATE'!AB$1),0)/1000000</f>
        <v>5.8038187049069698</v>
      </c>
      <c r="AE45" s="108">
        <f>VLOOKUP($B45,'[11]CT model - DATA UPDATE'!$A:$AX,COLUMN('[11]CT model - DATA UPDATE'!AC$1),0)/1000000</f>
        <v>9.3955762886598411</v>
      </c>
      <c r="AF45" s="108">
        <f>VLOOKUP($B45,'[11]CT model - DATA UPDATE'!$A:$AX,COLUMN('[11]CT model - DATA UPDATE'!AD$1),0)/1000000</f>
        <v>13.377126562564969</v>
      </c>
      <c r="AG45" s="108">
        <v>0</v>
      </c>
      <c r="AH45" s="108">
        <f>VLOOKUP($B45,'[11]CT model - DATA UPDATE'!$A:$AX,COLUMN('[11]CT model - DATA UPDATE'!AE$1),0)/1000000</f>
        <v>0</v>
      </c>
      <c r="AI45" s="108">
        <f>(VLOOKUP($B45,'[11]CT model - DATA UPDATE'!$A:$AX,COLUMN('[11]CT model - DATA UPDATE'!AF$1),0)+IFERROR(VLOOKUP($B45,'[11]Fire £5 LQ'!$A:$P,COLUMN('[11]Fire £5 LQ'!N$1),0),0)*[11]Parameters!$C$41)/1000000</f>
        <v>0</v>
      </c>
      <c r="AJ45" s="108">
        <f>(VLOOKUP($B45,'[11]CT model - DATA UPDATE'!$A:$AX,COLUMN('[11]CT model - DATA UPDATE'!AG$1),0)+IFERROR(VLOOKUP($B45,'[11]Fire £5 LQ'!$A:$P,COLUMN('[11]Fire £5 LQ'!O$1),0),0)*[11]Parameters!$C$41)/1000000</f>
        <v>0</v>
      </c>
      <c r="AK45" s="108">
        <f>(VLOOKUP($B45,'[11]CT model - DATA UPDATE'!$A:$AX,COLUMN('[11]CT model - DATA UPDATE'!AH$1),0)+IFERROR(VLOOKUP($B45,'[11]Fire £5 LQ'!$A:$P,COLUMN('[11]Fire £5 LQ'!P$1),0),0)*[11]Parameters!$C$41)/1000000</f>
        <v>0</v>
      </c>
      <c r="AL45" s="56">
        <f>'[11]Published CSP'!AI45</f>
        <v>0</v>
      </c>
      <c r="AM45" s="56">
        <f>'[11]Published CSP'!AJ45</f>
        <v>0</v>
      </c>
      <c r="AN45" s="56">
        <f>IFERROR(VLOOKUP($A45,'[11]iBCF post B17'!$A:$L,'[11]iBCF post B17'!$F$1,0)/1000000,0)</f>
        <v>5.372889988157044</v>
      </c>
      <c r="AO45" s="56">
        <f>IFERROR(VLOOKUP($A45,'[11]iBCF post B17'!$A:$L,'[11]iBCF post B17'!$I$1,0)/1000000,0)</f>
        <v>6.8389549270890733</v>
      </c>
      <c r="AP45" s="56">
        <f>IFERROR(VLOOKUP($A45,'[11]iBCF post B17'!$A:$L,'[11]iBCF post B17'!$L$1,0)/1000000,0)</f>
        <v>7.8911607558523027</v>
      </c>
      <c r="AQ45" s="56">
        <v>0</v>
      </c>
      <c r="AR45" s="56">
        <v>0</v>
      </c>
      <c r="AS45" s="56">
        <f>'[11]NHB savings'!E32</f>
        <v>1.4539569999999999</v>
      </c>
      <c r="AT45" s="56">
        <f>'[11]NHB savings'!F32</f>
        <v>0</v>
      </c>
      <c r="AU45" s="56">
        <f>'[11]NHB savings'!G32</f>
        <v>0</v>
      </c>
      <c r="AV45" s="103">
        <f>'[11]Published CSP'!AN45</f>
        <v>0</v>
      </c>
      <c r="AW45" s="103">
        <f>'[11]Published CSP'!AO45</f>
        <v>0</v>
      </c>
      <c r="AX45" s="103">
        <f>'[11]Published CSP'!AP45+'[11]NHB savings'!I32</f>
        <v>0</v>
      </c>
      <c r="AY45" s="103">
        <f>'[11]Published CSP'!AQ45+'[11]NHB savings'!J32</f>
        <v>0</v>
      </c>
      <c r="AZ45" s="103">
        <f>'[11]Published CSP'!AR45+'[11]NHB savings'!K32</f>
        <v>0</v>
      </c>
      <c r="BA45" s="103">
        <v>0</v>
      </c>
      <c r="BB45" s="103" t="e">
        <f>VLOOKUP($A45,'[11]Published CSP'!$A:$A:'[11]Published CSP'!$AW:$AW,COLUMN('[11]Published CSP'!AT$1),0)</f>
        <v>#REF!</v>
      </c>
      <c r="BC45" s="103" t="e">
        <f>VLOOKUP($A45,'[11]Published CSP'!$A:$A:'[11]Published CSP'!$AW:$AW,COLUMN('[11]Published CSP'!AU$1),0)+'[11]NHB savings'!L32</f>
        <v>#REF!</v>
      </c>
      <c r="BD45" s="103">
        <v>0</v>
      </c>
      <c r="BE45" s="103">
        <v>0</v>
      </c>
      <c r="BF45" s="60">
        <v>10.266963122798595</v>
      </c>
      <c r="BG45" s="60">
        <v>12.431429151508389</v>
      </c>
      <c r="BH45" s="103">
        <f>VLOOKUP($A45,[11]NHB!$A$7:$Q$389,COLUMN([11]NHB!O$2),0)+'[11]NHB savings'!P32</f>
        <v>10.90087230287118</v>
      </c>
      <c r="BI45" s="103">
        <f>VLOOKUP($A45,[11]NHB!$A$7:$Q$389,COLUMN([11]NHB!P$2),0)+'[11]NHB savings'!Q32</f>
        <v>8.2302302897670323</v>
      </c>
      <c r="BJ45" s="103">
        <f>VLOOKUP($A45,[11]NHB!$A$7:$Q$389,COLUMN([11]NHB!Q$2),0)+'[11]NHB savings'!R32</f>
        <v>7.896809446471555</v>
      </c>
      <c r="BK45" s="63">
        <f t="shared" si="57"/>
        <v>263.2425506401766</v>
      </c>
      <c r="BL45" s="63" t="e">
        <f t="shared" si="54"/>
        <v>#REF!</v>
      </c>
      <c r="BM45" s="63" t="e">
        <f t="shared" si="54"/>
        <v>#REF!</v>
      </c>
      <c r="BN45" s="63">
        <f t="shared" si="54"/>
        <v>259.27650681626909</v>
      </c>
      <c r="BO45" s="63">
        <f t="shared" si="54"/>
        <v>264.90691748616177</v>
      </c>
      <c r="BP45" s="64">
        <f t="shared" si="58"/>
        <v>263.2425506401766</v>
      </c>
      <c r="BQ45" s="64" t="e">
        <f>BL45*'[11]23112016 deflator update'!$C$68/'[11]23112016 deflator update'!$C$69</f>
        <v>#REF!</v>
      </c>
      <c r="BR45" s="64" t="e">
        <f>BM45*'[11]23112016 deflator update'!$C$68/'[11]23112016 deflator update'!$C$70</f>
        <v>#REF!</v>
      </c>
      <c r="BS45" s="64">
        <f>BN45*'[11]23112016 deflator update'!$C$68/'[11]23112016 deflator update'!$C$71</f>
        <v>246.31964881982609</v>
      </c>
      <c r="BT45" s="64">
        <f>BO45*'[11]23112016 deflator update'!$C$68/'[11]23112016 deflator update'!$C$72</f>
        <v>247.5601975705616</v>
      </c>
      <c r="BU45" s="109" t="e">
        <f t="shared" si="59"/>
        <v>#REF!</v>
      </c>
      <c r="BV45" s="109" t="e">
        <f t="shared" si="55"/>
        <v>#REF!</v>
      </c>
      <c r="BW45" s="109" t="e">
        <f t="shared" si="55"/>
        <v>#REF!</v>
      </c>
      <c r="BX45" s="109">
        <f t="shared" si="55"/>
        <v>2.1715853622952919E-2</v>
      </c>
      <c r="BY45" s="109">
        <f t="shared" si="60"/>
        <v>6.3225600950058691E-3</v>
      </c>
      <c r="BZ45" s="109">
        <f t="shared" si="61"/>
        <v>1.5769061515027438E-3</v>
      </c>
      <c r="CA45" s="110" t="e">
        <f t="shared" si="62"/>
        <v>#REF!</v>
      </c>
      <c r="CB45" s="110" t="e">
        <f t="shared" si="62"/>
        <v>#REF!</v>
      </c>
      <c r="CC45" s="110" t="e">
        <f t="shared" si="62"/>
        <v>#REF!</v>
      </c>
      <c r="CD45" s="110">
        <f t="shared" si="62"/>
        <v>5.0363369576047479E-3</v>
      </c>
      <c r="CE45" s="110">
        <f t="shared" si="63"/>
        <v>-5.9573777231216152E-2</v>
      </c>
      <c r="CF45" s="110">
        <f t="shared" si="64"/>
        <v>-1.5238224654390287E-2</v>
      </c>
      <c r="CG45" s="60">
        <f t="shared" si="65"/>
        <v>117.60289764017659</v>
      </c>
      <c r="CH45" s="60" t="e">
        <f t="shared" si="65"/>
        <v>#REF!</v>
      </c>
      <c r="CI45" s="60" t="e">
        <f t="shared" si="65"/>
        <v>#REF!</v>
      </c>
      <c r="CJ45" s="60">
        <f t="shared" si="65"/>
        <v>86.545380797502105</v>
      </c>
      <c r="CK45" s="60">
        <f t="shared" si="65"/>
        <v>80.595547379580836</v>
      </c>
      <c r="CL45" s="60">
        <f t="shared" si="66"/>
        <v>145.63965300000001</v>
      </c>
      <c r="CM45" s="60">
        <f t="shared" si="66"/>
        <v>151.70767667999999</v>
      </c>
      <c r="CN45" s="60">
        <f t="shared" si="66"/>
        <v>161.87846619803219</v>
      </c>
      <c r="CO45" s="60">
        <f t="shared" si="66"/>
        <v>172.73112601876699</v>
      </c>
      <c r="CP45" s="60">
        <f t="shared" si="66"/>
        <v>184.31137010658094</v>
      </c>
    </row>
    <row r="46" spans="1:94" ht="15" customHeight="1">
      <c r="A46" s="53" t="s">
        <v>575</v>
      </c>
      <c r="B46" s="53" t="s">
        <v>576</v>
      </c>
      <c r="C46" s="53" t="str">
        <f t="shared" si="56"/>
        <v>MD_PU</v>
      </c>
      <c r="D46" s="53" t="s">
        <v>41</v>
      </c>
      <c r="E46" s="53" t="s">
        <v>531</v>
      </c>
      <c r="F46" s="112" t="s">
        <v>1363</v>
      </c>
      <c r="G46" s="113">
        <v>0</v>
      </c>
      <c r="H46" s="127">
        <v>0</v>
      </c>
      <c r="I46" s="127">
        <v>0</v>
      </c>
      <c r="J46" s="112" t="s">
        <v>1380</v>
      </c>
      <c r="K46" s="101">
        <v>0</v>
      </c>
      <c r="L46" s="53" t="s">
        <v>577</v>
      </c>
      <c r="M46" s="54">
        <f>[11]Provisional!M46</f>
        <v>97.895542021352</v>
      </c>
      <c r="N46" s="54">
        <f>[11]Provisional!N46</f>
        <v>86.665482640539011</v>
      </c>
      <c r="O46" s="54">
        <f>[11]Provisional!O46</f>
        <v>78.430197175784997</v>
      </c>
      <c r="P46" s="54">
        <f>[11]Provisional!P46</f>
        <v>73.901869422971004</v>
      </c>
      <c r="Q46" s="54">
        <f>[11]Provisional!Q46</f>
        <v>69.578519864259007</v>
      </c>
      <c r="R46" s="128">
        <f>'[11]Published CSP'!O46</f>
        <v>75.119118</v>
      </c>
      <c r="S46" s="108">
        <f>VLOOKUP($B46,'[11]CT model - DATA UPDATE'!$A:$AX,COLUMN('[11]CT model - DATA UPDATE'!S$1),0)/1000000</f>
        <v>75.083402933000002</v>
      </c>
      <c r="T46" s="108">
        <f>VLOOKUP($B46,'[11]CT model - DATA UPDATE'!$A:$AX,COLUMN('[11]CT model - DATA UPDATE'!T$1),0)/1000000</f>
        <v>75.894902879949257</v>
      </c>
      <c r="U46" s="108">
        <f>VLOOKUP($B46,'[11]CT model - DATA UPDATE'!$A:$AX,COLUMN('[11]CT model - DATA UPDATE'!U$1),0)/1000000</f>
        <v>76.715173502416349</v>
      </c>
      <c r="V46" s="108">
        <f>VLOOKUP($B46,'[11]CT model - DATA UPDATE'!$A:$AX,COLUMN('[11]CT model - DATA UPDATE'!V$1),0)/1000000</f>
        <v>77.544309593690272</v>
      </c>
      <c r="W46" s="108">
        <v>0</v>
      </c>
      <c r="X46" s="108">
        <f>VLOOKUP($B46,'[11]CT model - DATA UPDATE'!$A:$AX,COLUMN('[11]CT model - DATA UPDATE'!W$1),0)/1000000</f>
        <v>1.4266328419999947</v>
      </c>
      <c r="Y46" s="108">
        <f>VLOOKUP($B46,'[11]CT model - DATA UPDATE'!$A:$AX,COLUMN('[11]CT model - DATA UPDATE'!X$1),0)/1000000</f>
        <v>2.9887909566230699</v>
      </c>
      <c r="Z46" s="108">
        <f>VLOOKUP($B46,'[11]CT model - DATA UPDATE'!$A:$AX,COLUMN('[11]CT model - DATA UPDATE'!Y$1),0)/1000000</f>
        <v>4.6158190957514966</v>
      </c>
      <c r="AA46" s="108">
        <f>VLOOKUP($B46,'[11]CT model - DATA UPDATE'!$A:$AX,COLUMN('[11]CT model - DATA UPDATE'!Z$1),0)/1000000</f>
        <v>6.3099071054836822</v>
      </c>
      <c r="AB46" s="108">
        <v>0</v>
      </c>
      <c r="AC46" s="108">
        <f>VLOOKUP($B46,'[11]CT model - DATA UPDATE'!$A:$AX,COLUMN('[11]CT model - DATA UPDATE'!AA$1),0)/1000000</f>
        <v>1.501706</v>
      </c>
      <c r="AD46" s="108">
        <f>VLOOKUP($B46,'[11]CT model - DATA UPDATE'!$A:$AX,COLUMN('[11]CT model - DATA UPDATE'!AB$1),0)/1000000</f>
        <v>3.1253929602033348</v>
      </c>
      <c r="AE46" s="108">
        <f>VLOOKUP($B46,'[11]CT model - DATA UPDATE'!$A:$AX,COLUMN('[11]CT model - DATA UPDATE'!AC$1),0)/1000000</f>
        <v>4.8802643769503389</v>
      </c>
      <c r="AF46" s="108">
        <f>VLOOKUP($B46,'[11]CT model - DATA UPDATE'!$A:$AX,COLUMN('[11]CT model - DATA UPDATE'!AD$1),0)/1000000</f>
        <v>6.7745309132439795</v>
      </c>
      <c r="AG46" s="108">
        <v>0</v>
      </c>
      <c r="AH46" s="108">
        <f>VLOOKUP($B46,'[11]CT model - DATA UPDATE'!$A:$AX,COLUMN('[11]CT model - DATA UPDATE'!AE$1),0)/1000000</f>
        <v>0</v>
      </c>
      <c r="AI46" s="108">
        <f>(VLOOKUP($B46,'[11]CT model - DATA UPDATE'!$A:$AX,COLUMN('[11]CT model - DATA UPDATE'!AF$1),0)+IFERROR(VLOOKUP($B46,'[11]Fire £5 LQ'!$A:$P,COLUMN('[11]Fire £5 LQ'!N$1),0),0)*[11]Parameters!$C$41)/1000000</f>
        <v>0</v>
      </c>
      <c r="AJ46" s="108">
        <f>(VLOOKUP($B46,'[11]CT model - DATA UPDATE'!$A:$AX,COLUMN('[11]CT model - DATA UPDATE'!AG$1),0)+IFERROR(VLOOKUP($B46,'[11]Fire £5 LQ'!$A:$P,COLUMN('[11]Fire £5 LQ'!O$1),0),0)*[11]Parameters!$C$41)/1000000</f>
        <v>0</v>
      </c>
      <c r="AK46" s="108">
        <f>(VLOOKUP($B46,'[11]CT model - DATA UPDATE'!$A:$AX,COLUMN('[11]CT model - DATA UPDATE'!AH$1),0)+IFERROR(VLOOKUP($B46,'[11]Fire £5 LQ'!$A:$P,COLUMN('[11]Fire £5 LQ'!P$1),0),0)*[11]Parameters!$C$41)/1000000</f>
        <v>0</v>
      </c>
      <c r="AL46" s="56">
        <f>'[11]Published CSP'!AI46</f>
        <v>0</v>
      </c>
      <c r="AM46" s="56">
        <f>'[11]Published CSP'!AJ46</f>
        <v>0</v>
      </c>
      <c r="AN46" s="56">
        <f>IFERROR(VLOOKUP($A46,'[11]iBCF post B17'!$A:$L,'[11]iBCF post B17'!$F$1,0)/1000000,0)</f>
        <v>6.8030326352020412</v>
      </c>
      <c r="AO46" s="56">
        <f>IFERROR(VLOOKUP($A46,'[11]iBCF post B17'!$A:$L,'[11]iBCF post B17'!$I$1,0)/1000000,0)</f>
        <v>9.3953052957999272</v>
      </c>
      <c r="AP46" s="56">
        <f>IFERROR(VLOOKUP($A46,'[11]iBCF post B17'!$A:$L,'[11]iBCF post B17'!$L$1,0)/1000000,0)</f>
        <v>11.816701115162479</v>
      </c>
      <c r="AQ46" s="56">
        <v>0</v>
      </c>
      <c r="AR46" s="56">
        <v>0</v>
      </c>
      <c r="AS46" s="56">
        <f>'[11]NHB savings'!E33</f>
        <v>1.243935</v>
      </c>
      <c r="AT46" s="56">
        <f>'[11]NHB savings'!F33</f>
        <v>0</v>
      </c>
      <c r="AU46" s="56">
        <f>'[11]NHB savings'!G33</f>
        <v>0</v>
      </c>
      <c r="AV46" s="103">
        <f>'[11]Published CSP'!AN46</f>
        <v>0</v>
      </c>
      <c r="AW46" s="103">
        <f>'[11]Published CSP'!AO46</f>
        <v>0</v>
      </c>
      <c r="AX46" s="103">
        <f>'[11]Published CSP'!AP46+'[11]NHB savings'!I33</f>
        <v>0</v>
      </c>
      <c r="AY46" s="103">
        <f>'[11]Published CSP'!AQ46+'[11]NHB savings'!J33</f>
        <v>0</v>
      </c>
      <c r="AZ46" s="103">
        <f>'[11]Published CSP'!AR46+'[11]NHB savings'!K33</f>
        <v>0</v>
      </c>
      <c r="BA46" s="103">
        <v>0</v>
      </c>
      <c r="BB46" s="103" t="e">
        <f>VLOOKUP($A46,'[11]Published CSP'!$A:$A:'[11]Published CSP'!$AW:$AW,COLUMN('[11]Published CSP'!AT$1),0)</f>
        <v>#REF!</v>
      </c>
      <c r="BC46" s="103" t="e">
        <f>VLOOKUP($A46,'[11]Published CSP'!$A:$A:'[11]Published CSP'!$AW:$AW,COLUMN('[11]Published CSP'!AU$1),0)+'[11]NHB savings'!L33</f>
        <v>#REF!</v>
      </c>
      <c r="BD46" s="103">
        <v>0</v>
      </c>
      <c r="BE46" s="103">
        <v>0</v>
      </c>
      <c r="BF46" s="60">
        <v>5.7784588111610651</v>
      </c>
      <c r="BG46" s="60">
        <v>6.7062566687853309</v>
      </c>
      <c r="BH46" s="103">
        <f>VLOOKUP($A46,[11]NHB!$A$7:$Q$389,COLUMN([11]NHB!O$2),0)+'[11]NHB savings'!P33</f>
        <v>5.3956394744499958</v>
      </c>
      <c r="BI46" s="103">
        <f>VLOOKUP($A46,[11]NHB!$A$7:$Q$389,COLUMN([11]NHB!P$2),0)+'[11]NHB savings'!Q33</f>
        <v>4.0266925841335475</v>
      </c>
      <c r="BJ46" s="103">
        <f>VLOOKUP($A46,[11]NHB!$A$7:$Q$389,COLUMN([11]NHB!Q$2),0)+'[11]NHB savings'!R33</f>
        <v>3.8635643131345279</v>
      </c>
      <c r="BK46" s="63">
        <f t="shared" si="57"/>
        <v>178.79311883251307</v>
      </c>
      <c r="BL46" s="63" t="e">
        <f t="shared" si="54"/>
        <v>#REF!</v>
      </c>
      <c r="BM46" s="63" t="e">
        <f t="shared" si="54"/>
        <v>#REF!</v>
      </c>
      <c r="BN46" s="63">
        <f t="shared" si="54"/>
        <v>173.53512427802266</v>
      </c>
      <c r="BO46" s="63">
        <f t="shared" si="54"/>
        <v>175.88753290497397</v>
      </c>
      <c r="BP46" s="64">
        <f t="shared" si="58"/>
        <v>178.79311883251307</v>
      </c>
      <c r="BQ46" s="64" t="e">
        <f>BL46*'[11]23112016 deflator update'!$C$68/'[11]23112016 deflator update'!$C$69</f>
        <v>#REF!</v>
      </c>
      <c r="BR46" s="64" t="e">
        <f>BM46*'[11]23112016 deflator update'!$C$68/'[11]23112016 deflator update'!$C$70</f>
        <v>#REF!</v>
      </c>
      <c r="BS46" s="64">
        <f>BN46*'[11]23112016 deflator update'!$C$68/'[11]23112016 deflator update'!$C$71</f>
        <v>164.86303134420834</v>
      </c>
      <c r="BT46" s="64">
        <f>BO46*'[11]23112016 deflator update'!$C$68/'[11]23112016 deflator update'!$C$72</f>
        <v>164.37000894258867</v>
      </c>
      <c r="BU46" s="109" t="e">
        <f t="shared" si="59"/>
        <v>#REF!</v>
      </c>
      <c r="BV46" s="109" t="e">
        <f t="shared" si="55"/>
        <v>#REF!</v>
      </c>
      <c r="BW46" s="109" t="e">
        <f t="shared" si="55"/>
        <v>#REF!</v>
      </c>
      <c r="BX46" s="109">
        <f t="shared" si="55"/>
        <v>1.3555806853156049E-2</v>
      </c>
      <c r="BY46" s="109">
        <f t="shared" si="60"/>
        <v>-1.6251106007390326E-2</v>
      </c>
      <c r="BZ46" s="109">
        <f t="shared" si="61"/>
        <v>-4.0877730987789462E-3</v>
      </c>
      <c r="CA46" s="110" t="e">
        <f t="shared" si="62"/>
        <v>#REF!</v>
      </c>
      <c r="CB46" s="110" t="e">
        <f t="shared" si="62"/>
        <v>#REF!</v>
      </c>
      <c r="CC46" s="110" t="e">
        <f t="shared" si="62"/>
        <v>#REF!</v>
      </c>
      <c r="CD46" s="110">
        <f t="shared" si="62"/>
        <v>-2.9904970059073666E-3</v>
      </c>
      <c r="CE46" s="110">
        <f t="shared" si="63"/>
        <v>-8.066926727440471E-2</v>
      </c>
      <c r="CF46" s="110">
        <f t="shared" si="64"/>
        <v>-2.080780154959383E-2</v>
      </c>
      <c r="CG46" s="60">
        <f t="shared" si="65"/>
        <v>103.67400083251307</v>
      </c>
      <c r="CH46" s="60" t="e">
        <f t="shared" si="65"/>
        <v>#REF!</v>
      </c>
      <c r="CI46" s="60" t="e">
        <f t="shared" si="65"/>
        <v>#REF!</v>
      </c>
      <c r="CJ46" s="60">
        <f t="shared" si="65"/>
        <v>87.323867302904489</v>
      </c>
      <c r="CK46" s="60">
        <f t="shared" si="65"/>
        <v>85.258785292556027</v>
      </c>
      <c r="CL46" s="60">
        <f t="shared" si="66"/>
        <v>75.119118</v>
      </c>
      <c r="CM46" s="60">
        <f t="shared" si="66"/>
        <v>78.01174177499999</v>
      </c>
      <c r="CN46" s="60">
        <f t="shared" si="66"/>
        <v>82.009086796775648</v>
      </c>
      <c r="CO46" s="60">
        <f t="shared" si="66"/>
        <v>86.211256975118175</v>
      </c>
      <c r="CP46" s="60">
        <f t="shared" si="66"/>
        <v>90.628747612417939</v>
      </c>
    </row>
    <row r="47" spans="1:94" ht="15" customHeight="1">
      <c r="A47" s="53" t="s">
        <v>768</v>
      </c>
      <c r="B47" s="53" t="s">
        <v>769</v>
      </c>
      <c r="C47" s="53" t="str">
        <f t="shared" si="56"/>
        <v>SD_SR</v>
      </c>
      <c r="D47" s="53" t="s">
        <v>41</v>
      </c>
      <c r="E47" s="53" t="s">
        <v>39</v>
      </c>
      <c r="F47" s="112" t="s">
        <v>1359</v>
      </c>
      <c r="G47" s="113">
        <v>1</v>
      </c>
      <c r="H47" s="127">
        <v>0</v>
      </c>
      <c r="I47" s="127">
        <v>0</v>
      </c>
      <c r="J47" s="112" t="s">
        <v>1382</v>
      </c>
      <c r="K47" s="101">
        <v>0</v>
      </c>
      <c r="L47" s="53" t="s">
        <v>770</v>
      </c>
      <c r="M47" s="54">
        <f>[11]Provisional!M47</f>
        <v>6.3209619822079999</v>
      </c>
      <c r="N47" s="54">
        <f>[11]Provisional!N47</f>
        <v>5.5676271567560001</v>
      </c>
      <c r="O47" s="54">
        <f>[11]Provisional!O47</f>
        <v>5.0017164359180004</v>
      </c>
      <c r="P47" s="54">
        <f>[11]Provisional!P47</f>
        <v>4.7049364989539999</v>
      </c>
      <c r="Q47" s="54">
        <f>[11]Provisional!Q47</f>
        <v>4.3757102673960002</v>
      </c>
      <c r="R47" s="128">
        <f>'[11]Published CSP'!O47</f>
        <v>3.9182549999999998</v>
      </c>
      <c r="S47" s="108">
        <f>VLOOKUP($B47,'[11]CT model - DATA UPDATE'!$A:$AX,COLUMN('[11]CT model - DATA UPDATE'!S$1),0)/1000000</f>
        <v>4.025408476</v>
      </c>
      <c r="T47" s="108">
        <f>VLOOKUP($B47,'[11]CT model - DATA UPDATE'!$A:$AX,COLUMN('[11]CT model - DATA UPDATE'!T$1),0)/1000000</f>
        <v>4.1020702520821342</v>
      </c>
      <c r="U47" s="108">
        <f>VLOOKUP($B47,'[11]CT model - DATA UPDATE'!$A:$AX,COLUMN('[11]CT model - DATA UPDATE'!U$1),0)/1000000</f>
        <v>4.1801920111565796</v>
      </c>
      <c r="V47" s="108">
        <f>VLOOKUP($B47,'[11]CT model - DATA UPDATE'!$A:$AX,COLUMN('[11]CT model - DATA UPDATE'!V$1),0)/1000000</f>
        <v>4.259801557827493</v>
      </c>
      <c r="W47" s="108">
        <v>0</v>
      </c>
      <c r="X47" s="108">
        <f>VLOOKUP($B47,'[11]CT model - DATA UPDATE'!$A:$AX,COLUMN('[11]CT model - DATA UPDATE'!W$1),0)/1000000</f>
        <v>0</v>
      </c>
      <c r="Y47" s="108">
        <f>VLOOKUP($B47,'[11]CT model - DATA UPDATE'!$A:$AX,COLUMN('[11]CT model - DATA UPDATE'!X$1),0)/1000000</f>
        <v>8.2041405041642743E-2</v>
      </c>
      <c r="Z47" s="108">
        <f>VLOOKUP($B47,'[11]CT model - DATA UPDATE'!$A:$AX,COLUMN('[11]CT model - DATA UPDATE'!Y$1),0)/1000000</f>
        <v>0.16887975725072579</v>
      </c>
      <c r="AA47" s="108">
        <f>VLOOKUP($B47,'[11]CT model - DATA UPDATE'!$A:$AX,COLUMN('[11]CT model - DATA UPDATE'!Z$1),0)/1000000</f>
        <v>0.26073393375150489</v>
      </c>
      <c r="AB47" s="108">
        <v>0</v>
      </c>
      <c r="AC47" s="108">
        <f>VLOOKUP($B47,'[11]CT model - DATA UPDATE'!$A:$AX,COLUMN('[11]CT model - DATA UPDATE'!AA$1),0)/1000000</f>
        <v>0</v>
      </c>
      <c r="AD47" s="108">
        <f>VLOOKUP($B47,'[11]CT model - DATA UPDATE'!$A:$AX,COLUMN('[11]CT model - DATA UPDATE'!AB$1),0)/1000000</f>
        <v>0</v>
      </c>
      <c r="AE47" s="108">
        <f>VLOOKUP($B47,'[11]CT model - DATA UPDATE'!$A:$AX,COLUMN('[11]CT model - DATA UPDATE'!AC$1),0)/1000000</f>
        <v>0</v>
      </c>
      <c r="AF47" s="108">
        <f>VLOOKUP($B47,'[11]CT model - DATA UPDATE'!$A:$AX,COLUMN('[11]CT model - DATA UPDATE'!AD$1),0)/1000000</f>
        <v>0</v>
      </c>
      <c r="AG47" s="108">
        <v>0</v>
      </c>
      <c r="AH47" s="108">
        <f>VLOOKUP($B47,'[11]CT model - DATA UPDATE'!$A:$AX,COLUMN('[11]CT model - DATA UPDATE'!AE$1),0)/1000000</f>
        <v>0</v>
      </c>
      <c r="AI47" s="108">
        <f>(VLOOKUP($B47,'[11]CT model - DATA UPDATE'!$A:$AX,COLUMN('[11]CT model - DATA UPDATE'!AF$1),0)+IFERROR(VLOOKUP($B47,'[11]Fire £5 LQ'!$A:$P,COLUMN('[11]Fire £5 LQ'!N$1),0),0)*[11]Parameters!$C$41)/1000000</f>
        <v>1.2502483869626347E-2</v>
      </c>
      <c r="AJ47" s="108">
        <f>(VLOOKUP($B47,'[11]CT model - DATA UPDATE'!$A:$AX,COLUMN('[11]CT model - DATA UPDATE'!AG$1),0)+IFERROR(VLOOKUP($B47,'[11]Fire £5 LQ'!$A:$P,COLUMN('[11]Fire £5 LQ'!O$1),0),0)*[11]Parameters!$C$41)/1000000</f>
        <v>2.3809097324575198E-2</v>
      </c>
      <c r="AK47" s="108">
        <f>(VLOOKUP($B47,'[11]CT model - DATA UPDATE'!$A:$AX,COLUMN('[11]CT model - DATA UPDATE'!AH$1),0)+IFERROR(VLOOKUP($B47,'[11]Fire £5 LQ'!$A:$P,COLUMN('[11]Fire £5 LQ'!P$1),0),0)*[11]Parameters!$C$41)/1000000</f>
        <v>3.3803834144744388E-2</v>
      </c>
      <c r="AL47" s="56">
        <f>'[11]Published CSP'!AI47</f>
        <v>0</v>
      </c>
      <c r="AM47" s="56">
        <f>'[11]Published CSP'!AJ47</f>
        <v>0</v>
      </c>
      <c r="AN47" s="56">
        <f>IFERROR(VLOOKUP($A47,'[11]iBCF post B17'!$A:$L,'[11]iBCF post B17'!$F$1,0)/1000000,0)</f>
        <v>0</v>
      </c>
      <c r="AO47" s="56">
        <f>IFERROR(VLOOKUP($A47,'[11]iBCF post B17'!$A:$L,'[11]iBCF post B17'!$I$1,0)/1000000,0)</f>
        <v>0</v>
      </c>
      <c r="AP47" s="56">
        <f>IFERROR(VLOOKUP($A47,'[11]iBCF post B17'!$A:$L,'[11]iBCF post B17'!$L$1,0)/1000000,0)</f>
        <v>0</v>
      </c>
      <c r="AQ47" s="56">
        <v>0</v>
      </c>
      <c r="AR47" s="56">
        <v>0</v>
      </c>
      <c r="AS47" s="56">
        <f>'[11]NHB savings'!E34</f>
        <v>0</v>
      </c>
      <c r="AT47" s="56">
        <f>'[11]NHB savings'!F34</f>
        <v>0</v>
      </c>
      <c r="AU47" s="56">
        <f>'[11]NHB savings'!G34</f>
        <v>0</v>
      </c>
      <c r="AV47" s="103">
        <f>'[11]Published CSP'!AN47</f>
        <v>0</v>
      </c>
      <c r="AW47" s="103">
        <f>'[11]Published CSP'!AO47</f>
        <v>0</v>
      </c>
      <c r="AX47" s="103">
        <f>'[11]Published CSP'!AP47+'[11]NHB savings'!I34</f>
        <v>0</v>
      </c>
      <c r="AY47" s="103">
        <f>'[11]Published CSP'!AQ47+'[11]NHB savings'!J34</f>
        <v>0</v>
      </c>
      <c r="AZ47" s="103">
        <f>'[11]Published CSP'!AR47+'[11]NHB savings'!K34</f>
        <v>0</v>
      </c>
      <c r="BA47" s="103">
        <v>0</v>
      </c>
      <c r="BB47" s="103" t="e">
        <f>VLOOKUP($A47,'[11]Published CSP'!$A:$A:'[11]Published CSP'!$AW:$AW,COLUMN('[11]Published CSP'!AT$1),0)</f>
        <v>#REF!</v>
      </c>
      <c r="BC47" s="103" t="e">
        <f>VLOOKUP($A47,'[11]Published CSP'!$A:$A:'[11]Published CSP'!$AW:$AW,COLUMN('[11]Published CSP'!AU$1),0)+'[11]NHB savings'!L34</f>
        <v>#REF!</v>
      </c>
      <c r="BD47" s="103">
        <v>0</v>
      </c>
      <c r="BE47" s="103">
        <v>0</v>
      </c>
      <c r="BF47" s="60">
        <v>0.47614338139764212</v>
      </c>
      <c r="BG47" s="60">
        <v>0.47345277673619873</v>
      </c>
      <c r="BH47" s="103">
        <f>VLOOKUP($A47,[11]NHB!$A$7:$Q$389,COLUMN([11]NHB!O$2),0)+'[11]NHB savings'!P34</f>
        <v>0.29917220978893488</v>
      </c>
      <c r="BI47" s="103">
        <f>VLOOKUP($A47,[11]NHB!$A$7:$Q$389,COLUMN([11]NHB!P$2),0)+'[11]NHB savings'!Q34</f>
        <v>0.22335087353040323</v>
      </c>
      <c r="BJ47" s="103">
        <f>VLOOKUP($A47,[11]NHB!$A$7:$Q$389,COLUMN([11]NHB!Q$2),0)+'[11]NHB savings'!R34</f>
        <v>0.21430254389910725</v>
      </c>
      <c r="BK47" s="63">
        <f t="shared" si="57"/>
        <v>10.715360363605642</v>
      </c>
      <c r="BL47" s="63" t="e">
        <f t="shared" si="54"/>
        <v>#REF!</v>
      </c>
      <c r="BM47" s="63" t="e">
        <f t="shared" si="54"/>
        <v>#REF!</v>
      </c>
      <c r="BN47" s="63">
        <f t="shared" si="54"/>
        <v>9.3011682382162846</v>
      </c>
      <c r="BO47" s="63">
        <f t="shared" si="54"/>
        <v>9.1443521370188492</v>
      </c>
      <c r="BP47" s="64">
        <f t="shared" si="58"/>
        <v>10.715360363605642</v>
      </c>
      <c r="BQ47" s="64" t="e">
        <f>BL47*'[11]23112016 deflator update'!$C$68/'[11]23112016 deflator update'!$C$69</f>
        <v>#REF!</v>
      </c>
      <c r="BR47" s="64" t="e">
        <f>BM47*'[11]23112016 deflator update'!$C$68/'[11]23112016 deflator update'!$C$70</f>
        <v>#REF!</v>
      </c>
      <c r="BS47" s="64">
        <f>BN47*'[11]23112016 deflator update'!$C$68/'[11]23112016 deflator update'!$C$71</f>
        <v>8.8363597696688672</v>
      </c>
      <c r="BT47" s="64">
        <f>BO47*'[11]23112016 deflator update'!$C$68/'[11]23112016 deflator update'!$C$72</f>
        <v>8.5455587312604955</v>
      </c>
      <c r="BU47" s="109" t="e">
        <f t="shared" si="59"/>
        <v>#REF!</v>
      </c>
      <c r="BV47" s="109" t="e">
        <f t="shared" si="55"/>
        <v>#REF!</v>
      </c>
      <c r="BW47" s="109" t="e">
        <f t="shared" si="55"/>
        <v>#REF!</v>
      </c>
      <c r="BX47" s="109">
        <f t="shared" si="55"/>
        <v>-1.6859828484030115E-2</v>
      </c>
      <c r="BY47" s="109">
        <f t="shared" si="60"/>
        <v>-0.14661272913626577</v>
      </c>
      <c r="BZ47" s="109">
        <f t="shared" si="61"/>
        <v>-3.8860247005255366E-2</v>
      </c>
      <c r="CA47" s="110" t="e">
        <f t="shared" si="62"/>
        <v>#REF!</v>
      </c>
      <c r="CB47" s="110" t="e">
        <f t="shared" si="62"/>
        <v>#REF!</v>
      </c>
      <c r="CC47" s="110" t="e">
        <f t="shared" si="62"/>
        <v>#REF!</v>
      </c>
      <c r="CD47" s="110">
        <f t="shared" si="62"/>
        <v>-3.2909596936801622E-2</v>
      </c>
      <c r="CE47" s="110">
        <f t="shared" si="63"/>
        <v>-0.20249450869751462</v>
      </c>
      <c r="CF47" s="110">
        <f t="shared" si="64"/>
        <v>-5.4996492330090851E-2</v>
      </c>
      <c r="CG47" s="60">
        <f t="shared" si="65"/>
        <v>6.7971053636056418</v>
      </c>
      <c r="CH47" s="60" t="e">
        <f t="shared" si="65"/>
        <v>#REF!</v>
      </c>
      <c r="CI47" s="60" t="e">
        <f t="shared" si="65"/>
        <v>#REF!</v>
      </c>
      <c r="CJ47" s="60">
        <f t="shared" si="65"/>
        <v>4.9282873724844043</v>
      </c>
      <c r="CK47" s="60">
        <f t="shared" si="65"/>
        <v>4.5900128112951073</v>
      </c>
      <c r="CL47" s="60">
        <f t="shared" si="66"/>
        <v>3.9182549999999998</v>
      </c>
      <c r="CM47" s="60">
        <f t="shared" si="66"/>
        <v>4.025408476</v>
      </c>
      <c r="CN47" s="60">
        <f t="shared" si="66"/>
        <v>4.1966141409934039</v>
      </c>
      <c r="CO47" s="60">
        <f t="shared" si="66"/>
        <v>4.3728808657318803</v>
      </c>
      <c r="CP47" s="60">
        <f t="shared" si="66"/>
        <v>4.5543393257237419</v>
      </c>
    </row>
    <row r="48" spans="1:94" ht="15" customHeight="1">
      <c r="A48" s="53" t="s">
        <v>1098</v>
      </c>
      <c r="B48" s="53" t="s">
        <v>1099</v>
      </c>
      <c r="C48" s="53" t="str">
        <f t="shared" si="56"/>
        <v>SD_PU</v>
      </c>
      <c r="D48" s="53" t="s">
        <v>41</v>
      </c>
      <c r="E48" s="53" t="s">
        <v>39</v>
      </c>
      <c r="F48" s="112" t="s">
        <v>1371</v>
      </c>
      <c r="G48" s="113">
        <v>0</v>
      </c>
      <c r="H48" s="127">
        <v>0</v>
      </c>
      <c r="I48" s="127">
        <v>0</v>
      </c>
      <c r="J48" s="112" t="s">
        <v>1380</v>
      </c>
      <c r="K48" s="101">
        <v>0</v>
      </c>
      <c r="L48" s="53" t="s">
        <v>1100</v>
      </c>
      <c r="M48" s="54">
        <f>[11]Provisional!M48</f>
        <v>9.5854061605630001</v>
      </c>
      <c r="N48" s="54">
        <f>[11]Provisional!N48</f>
        <v>7.8128814476089996</v>
      </c>
      <c r="O48" s="54">
        <f>[11]Provisional!O48</f>
        <v>6.4802105291809999</v>
      </c>
      <c r="P48" s="54">
        <f>[11]Provisional!P48</f>
        <v>5.7777355656189995</v>
      </c>
      <c r="Q48" s="54">
        <f>[11]Provisional!Q48</f>
        <v>4.9971474296959997</v>
      </c>
      <c r="R48" s="128">
        <f>'[11]Published CSP'!O48</f>
        <v>14.506491</v>
      </c>
      <c r="S48" s="108">
        <f>VLOOKUP($B48,'[11]CT model - DATA UPDATE'!$A:$AX,COLUMN('[11]CT model - DATA UPDATE'!S$1),0)/1000000</f>
        <v>14.808952494000001</v>
      </c>
      <c r="T48" s="108">
        <f>VLOOKUP($B48,'[11]CT model - DATA UPDATE'!$A:$AX,COLUMN('[11]CT model - DATA UPDATE'!T$1),0)/1000000</f>
        <v>15.179821827710004</v>
      </c>
      <c r="U48" s="108">
        <f>VLOOKUP($B48,'[11]CT model - DATA UPDATE'!$A:$AX,COLUMN('[11]CT model - DATA UPDATE'!U$1),0)/1000000</f>
        <v>15.559979060934996</v>
      </c>
      <c r="V48" s="108">
        <f>VLOOKUP($B48,'[11]CT model - DATA UPDATE'!$A:$AX,COLUMN('[11]CT model - DATA UPDATE'!V$1),0)/1000000</f>
        <v>15.949656796021838</v>
      </c>
      <c r="W48" s="108">
        <v>0</v>
      </c>
      <c r="X48" s="108">
        <f>VLOOKUP($B48,'[11]CT model - DATA UPDATE'!$A:$AX,COLUMN('[11]CT model - DATA UPDATE'!W$1),0)/1000000</f>
        <v>0.29523009599999983</v>
      </c>
      <c r="Y48" s="108">
        <f>VLOOKUP($B48,'[11]CT model - DATA UPDATE'!$A:$AX,COLUMN('[11]CT model - DATA UPDATE'!X$1),0)/1000000</f>
        <v>0.61227262836580432</v>
      </c>
      <c r="Z48" s="108">
        <f>VLOOKUP($B48,'[11]CT model - DATA UPDATE'!$A:$AX,COLUMN('[11]CT model - DATA UPDATE'!Y$1),0)/1000000</f>
        <v>0.95135783688121822</v>
      </c>
      <c r="AA48" s="108">
        <f>VLOOKUP($B48,'[11]CT model - DATA UPDATE'!$A:$AX,COLUMN('[11]CT model - DATA UPDATE'!Z$1),0)/1000000</f>
        <v>1.3136800534040081</v>
      </c>
      <c r="AB48" s="108">
        <v>0</v>
      </c>
      <c r="AC48" s="108">
        <f>VLOOKUP($B48,'[11]CT model - DATA UPDATE'!$A:$AX,COLUMN('[11]CT model - DATA UPDATE'!AA$1),0)/1000000</f>
        <v>0</v>
      </c>
      <c r="AD48" s="108">
        <f>VLOOKUP($B48,'[11]CT model - DATA UPDATE'!$A:$AX,COLUMN('[11]CT model - DATA UPDATE'!AB$1),0)/1000000</f>
        <v>0</v>
      </c>
      <c r="AE48" s="108">
        <f>VLOOKUP($B48,'[11]CT model - DATA UPDATE'!$A:$AX,COLUMN('[11]CT model - DATA UPDATE'!AC$1),0)/1000000</f>
        <v>0</v>
      </c>
      <c r="AF48" s="108">
        <f>VLOOKUP($B48,'[11]CT model - DATA UPDATE'!$A:$AX,COLUMN('[11]CT model - DATA UPDATE'!AD$1),0)/1000000</f>
        <v>0</v>
      </c>
      <c r="AG48" s="108">
        <v>0</v>
      </c>
      <c r="AH48" s="108">
        <f>VLOOKUP($B48,'[11]CT model - DATA UPDATE'!$A:$AX,COLUMN('[11]CT model - DATA UPDATE'!AE$1),0)/1000000</f>
        <v>0</v>
      </c>
      <c r="AI48" s="108">
        <f>(VLOOKUP($B48,'[11]CT model - DATA UPDATE'!$A:$AX,COLUMN('[11]CT model - DATA UPDATE'!AF$1),0)+IFERROR(VLOOKUP($B48,'[11]Fire £5 LQ'!$A:$P,COLUMN('[11]Fire £5 LQ'!N$1),0),0)*[11]Parameters!$C$41)/1000000</f>
        <v>0</v>
      </c>
      <c r="AJ48" s="108">
        <f>(VLOOKUP($B48,'[11]CT model - DATA UPDATE'!$A:$AX,COLUMN('[11]CT model - DATA UPDATE'!AG$1),0)+IFERROR(VLOOKUP($B48,'[11]Fire £5 LQ'!$A:$P,COLUMN('[11]Fire £5 LQ'!O$1),0),0)*[11]Parameters!$C$41)/1000000</f>
        <v>0</v>
      </c>
      <c r="AK48" s="108">
        <f>(VLOOKUP($B48,'[11]CT model - DATA UPDATE'!$A:$AX,COLUMN('[11]CT model - DATA UPDATE'!AH$1),0)+IFERROR(VLOOKUP($B48,'[11]Fire £5 LQ'!$A:$P,COLUMN('[11]Fire £5 LQ'!P$1),0),0)*[11]Parameters!$C$41)/1000000</f>
        <v>0</v>
      </c>
      <c r="AL48" s="56">
        <f>'[11]Published CSP'!AI48</f>
        <v>0</v>
      </c>
      <c r="AM48" s="56">
        <f>'[11]Published CSP'!AJ48</f>
        <v>0</v>
      </c>
      <c r="AN48" s="56">
        <f>IFERROR(VLOOKUP($A48,'[11]iBCF post B17'!$A:$L,'[11]iBCF post B17'!$F$1,0)/1000000,0)</f>
        <v>0</v>
      </c>
      <c r="AO48" s="56">
        <f>IFERROR(VLOOKUP($A48,'[11]iBCF post B17'!$A:$L,'[11]iBCF post B17'!$I$1,0)/1000000,0)</f>
        <v>0</v>
      </c>
      <c r="AP48" s="56">
        <f>IFERROR(VLOOKUP($A48,'[11]iBCF post B17'!$A:$L,'[11]iBCF post B17'!$L$1,0)/1000000,0)</f>
        <v>0</v>
      </c>
      <c r="AQ48" s="56">
        <v>0</v>
      </c>
      <c r="AR48" s="56">
        <v>0</v>
      </c>
      <c r="AS48" s="56">
        <f>'[11]NHB savings'!E35</f>
        <v>0</v>
      </c>
      <c r="AT48" s="56">
        <f>'[11]NHB savings'!F35</f>
        <v>0</v>
      </c>
      <c r="AU48" s="56">
        <f>'[11]NHB savings'!G35</f>
        <v>0</v>
      </c>
      <c r="AV48" s="103">
        <f>'[11]Published CSP'!AN48</f>
        <v>0</v>
      </c>
      <c r="AW48" s="103">
        <f>'[11]Published CSP'!AO48</f>
        <v>0</v>
      </c>
      <c r="AX48" s="103">
        <f>'[11]Published CSP'!AP48+'[11]NHB savings'!I35</f>
        <v>0</v>
      </c>
      <c r="AY48" s="103">
        <f>'[11]Published CSP'!AQ48+'[11]NHB savings'!J35</f>
        <v>0</v>
      </c>
      <c r="AZ48" s="103">
        <f>'[11]Published CSP'!AR48+'[11]NHB savings'!K35</f>
        <v>0</v>
      </c>
      <c r="BA48" s="103">
        <v>0</v>
      </c>
      <c r="BB48" s="103" t="e">
        <f>VLOOKUP($A48,'[11]Published CSP'!$A:$A:'[11]Published CSP'!$AW:$AW,COLUMN('[11]Published CSP'!AT$1),0)</f>
        <v>#REF!</v>
      </c>
      <c r="BC48" s="103" t="e">
        <f>VLOOKUP($A48,'[11]Published CSP'!$A:$A:'[11]Published CSP'!$AW:$AW,COLUMN('[11]Published CSP'!AU$1),0)+'[11]NHB savings'!L35</f>
        <v>#REF!</v>
      </c>
      <c r="BD48" s="103">
        <v>0</v>
      </c>
      <c r="BE48" s="103">
        <v>0</v>
      </c>
      <c r="BF48" s="60">
        <v>2.849890040091243</v>
      </c>
      <c r="BG48" s="60">
        <v>3.8005660732712934</v>
      </c>
      <c r="BH48" s="103">
        <f>VLOOKUP($A48,[11]NHB!$A$7:$Q$389,COLUMN([11]NHB!O$2),0)+'[11]NHB savings'!P35</f>
        <v>3.4519838524758417</v>
      </c>
      <c r="BI48" s="103">
        <f>VLOOKUP($A48,[11]NHB!$A$7:$Q$389,COLUMN([11]NHB!P$2),0)+'[11]NHB savings'!Q35</f>
        <v>2.6282932503313297</v>
      </c>
      <c r="BJ48" s="103">
        <f>VLOOKUP($A48,[11]NHB!$A$7:$Q$389,COLUMN([11]NHB!Q$2),0)+'[11]NHB savings'!R35</f>
        <v>2.5218165514906108</v>
      </c>
      <c r="BK48" s="63">
        <f t="shared" si="57"/>
        <v>26.941787200654243</v>
      </c>
      <c r="BL48" s="63" t="e">
        <f t="shared" si="54"/>
        <v>#REF!</v>
      </c>
      <c r="BM48" s="63" t="e">
        <f t="shared" si="54"/>
        <v>#REF!</v>
      </c>
      <c r="BN48" s="63">
        <f t="shared" si="54"/>
        <v>24.917365713766543</v>
      </c>
      <c r="BO48" s="63">
        <f t="shared" si="54"/>
        <v>24.782300830612456</v>
      </c>
      <c r="BP48" s="64">
        <f t="shared" si="58"/>
        <v>26.941787200654243</v>
      </c>
      <c r="BQ48" s="64" t="e">
        <f>BL48*'[11]23112016 deflator update'!$C$68/'[11]23112016 deflator update'!$C$69</f>
        <v>#REF!</v>
      </c>
      <c r="BR48" s="64" t="e">
        <f>BM48*'[11]23112016 deflator update'!$C$68/'[11]23112016 deflator update'!$C$70</f>
        <v>#REF!</v>
      </c>
      <c r="BS48" s="64">
        <f>BN48*'[11]23112016 deflator update'!$C$68/'[11]23112016 deflator update'!$C$71</f>
        <v>23.672167013880124</v>
      </c>
      <c r="BT48" s="64">
        <f>BO48*'[11]23112016 deflator update'!$C$68/'[11]23112016 deflator update'!$C$72</f>
        <v>23.159498242245785</v>
      </c>
      <c r="BU48" s="109" t="e">
        <f t="shared" si="59"/>
        <v>#REF!</v>
      </c>
      <c r="BV48" s="109" t="e">
        <f t="shared" si="55"/>
        <v>#REF!</v>
      </c>
      <c r="BW48" s="109" t="e">
        <f t="shared" si="55"/>
        <v>#REF!</v>
      </c>
      <c r="BX48" s="109">
        <f t="shared" si="55"/>
        <v>-5.4205121322060679E-3</v>
      </c>
      <c r="BY48" s="109">
        <f t="shared" si="60"/>
        <v>-8.0153790613762488E-2</v>
      </c>
      <c r="BZ48" s="109">
        <f t="shared" si="61"/>
        <v>-2.0670570026285362E-2</v>
      </c>
      <c r="CA48" s="110" t="e">
        <f t="shared" si="62"/>
        <v>#REF!</v>
      </c>
      <c r="CB48" s="110" t="e">
        <f t="shared" si="62"/>
        <v>#REF!</v>
      </c>
      <c r="CC48" s="110" t="e">
        <f t="shared" si="62"/>
        <v>#REF!</v>
      </c>
      <c r="CD48" s="110">
        <f t="shared" si="62"/>
        <v>-2.1657027484375924E-2</v>
      </c>
      <c r="CE48" s="110">
        <f t="shared" si="63"/>
        <v>-0.14038745574816991</v>
      </c>
      <c r="CF48" s="110">
        <f t="shared" si="64"/>
        <v>-3.7112195592857389E-2</v>
      </c>
      <c r="CG48" s="60">
        <f t="shared" si="65"/>
        <v>12.435296200654243</v>
      </c>
      <c r="CH48" s="60" t="e">
        <f t="shared" si="65"/>
        <v>#REF!</v>
      </c>
      <c r="CI48" s="60" t="e">
        <f t="shared" si="65"/>
        <v>#REF!</v>
      </c>
      <c r="CJ48" s="60">
        <f t="shared" si="65"/>
        <v>8.4060288159503287</v>
      </c>
      <c r="CK48" s="60">
        <f t="shared" si="65"/>
        <v>7.5189639811866087</v>
      </c>
      <c r="CL48" s="60">
        <f t="shared" si="66"/>
        <v>14.506491</v>
      </c>
      <c r="CM48" s="60">
        <f t="shared" si="66"/>
        <v>15.104182590000001</v>
      </c>
      <c r="CN48" s="60">
        <f t="shared" si="66"/>
        <v>15.792094456075809</v>
      </c>
      <c r="CO48" s="60">
        <f t="shared" si="66"/>
        <v>16.511336897816214</v>
      </c>
      <c r="CP48" s="60">
        <f t="shared" si="66"/>
        <v>17.263336849425848</v>
      </c>
    </row>
    <row r="49" spans="1:94" ht="15" customHeight="1">
      <c r="A49" s="53" t="s">
        <v>75</v>
      </c>
      <c r="B49" s="53" t="s">
        <v>76</v>
      </c>
      <c r="C49" s="53" t="str">
        <f t="shared" si="56"/>
        <v>SD_SR</v>
      </c>
      <c r="D49" s="53" t="s">
        <v>41</v>
      </c>
      <c r="E49" s="53" t="s">
        <v>39</v>
      </c>
      <c r="F49" s="112" t="s">
        <v>1373</v>
      </c>
      <c r="G49" s="113">
        <v>0</v>
      </c>
      <c r="H49" s="127">
        <v>0</v>
      </c>
      <c r="I49" s="127">
        <v>0</v>
      </c>
      <c r="J49" s="112" t="s">
        <v>1382</v>
      </c>
      <c r="K49" s="101">
        <v>0</v>
      </c>
      <c r="L49" s="53" t="s">
        <v>77</v>
      </c>
      <c r="M49" s="54">
        <f>[11]Provisional!M49</f>
        <v>5.0633095132620003</v>
      </c>
      <c r="N49" s="54">
        <f>[11]Provisional!N49</f>
        <v>4.2171776692130001</v>
      </c>
      <c r="O49" s="54">
        <f>[11]Provisional!O49</f>
        <v>3.5812404641090003</v>
      </c>
      <c r="P49" s="54">
        <f>[11]Provisional!P49</f>
        <v>3.2467386157189999</v>
      </c>
      <c r="Q49" s="54">
        <f>[11]Provisional!Q49</f>
        <v>2.8753007454300001</v>
      </c>
      <c r="R49" s="128">
        <f>'[11]Published CSP'!O49</f>
        <v>6.4371910000000003</v>
      </c>
      <c r="S49" s="108">
        <f>VLOOKUP($B49,'[11]CT model - DATA UPDATE'!$A:$AX,COLUMN('[11]CT model - DATA UPDATE'!S$1),0)/1000000</f>
        <v>6.5546752879999994</v>
      </c>
      <c r="T49" s="108">
        <f>VLOOKUP($B49,'[11]CT model - DATA UPDATE'!$A:$AX,COLUMN('[11]CT model - DATA UPDATE'!T$1),0)/1000000</f>
        <v>6.6443696227783642</v>
      </c>
      <c r="U49" s="108">
        <f>VLOOKUP($B49,'[11]CT model - DATA UPDATE'!$A:$AX,COLUMN('[11]CT model - DATA UPDATE'!U$1),0)/1000000</f>
        <v>6.7352913369977934</v>
      </c>
      <c r="V49" s="108">
        <f>VLOOKUP($B49,'[11]CT model - DATA UPDATE'!$A:$AX,COLUMN('[11]CT model - DATA UPDATE'!V$1),0)/1000000</f>
        <v>6.8274572261481667</v>
      </c>
      <c r="W49" s="108">
        <v>0</v>
      </c>
      <c r="X49" s="108">
        <f>VLOOKUP($B49,'[11]CT model - DATA UPDATE'!$A:$AX,COLUMN('[11]CT model - DATA UPDATE'!W$1),0)/1000000</f>
        <v>0.12426519600000019</v>
      </c>
      <c r="Y49" s="108">
        <f>VLOOKUP($B49,'[11]CT model - DATA UPDATE'!$A:$AX,COLUMN('[11]CT model - DATA UPDATE'!X$1),0)/1000000</f>
        <v>0.26137234927444097</v>
      </c>
      <c r="Z49" s="108">
        <f>VLOOKUP($B49,'[11]CT model - DATA UPDATE'!$A:$AX,COLUMN('[11]CT model - DATA UPDATE'!Y$1),0)/1000000</f>
        <v>0.40495378104386431</v>
      </c>
      <c r="AA49" s="108">
        <f>VLOOKUP($B49,'[11]CT model - DATA UPDATE'!$A:$AX,COLUMN('[11]CT model - DATA UPDATE'!Z$1),0)/1000000</f>
        <v>0.5552542264435717</v>
      </c>
      <c r="AB49" s="108">
        <v>0</v>
      </c>
      <c r="AC49" s="108">
        <f>VLOOKUP($B49,'[11]CT model - DATA UPDATE'!$A:$AX,COLUMN('[11]CT model - DATA UPDATE'!AA$1),0)/1000000</f>
        <v>0</v>
      </c>
      <c r="AD49" s="108">
        <f>VLOOKUP($B49,'[11]CT model - DATA UPDATE'!$A:$AX,COLUMN('[11]CT model - DATA UPDATE'!AB$1),0)/1000000</f>
        <v>0</v>
      </c>
      <c r="AE49" s="108">
        <f>VLOOKUP($B49,'[11]CT model - DATA UPDATE'!$A:$AX,COLUMN('[11]CT model - DATA UPDATE'!AC$1),0)/1000000</f>
        <v>0</v>
      </c>
      <c r="AF49" s="108">
        <f>VLOOKUP($B49,'[11]CT model - DATA UPDATE'!$A:$AX,COLUMN('[11]CT model - DATA UPDATE'!AD$1),0)/1000000</f>
        <v>0</v>
      </c>
      <c r="AG49" s="108">
        <v>0</v>
      </c>
      <c r="AH49" s="108">
        <f>VLOOKUP($B49,'[11]CT model - DATA UPDATE'!$A:$AX,COLUMN('[11]CT model - DATA UPDATE'!AE$1),0)/1000000</f>
        <v>0</v>
      </c>
      <c r="AI49" s="108">
        <f>(VLOOKUP($B49,'[11]CT model - DATA UPDATE'!$A:$AX,COLUMN('[11]CT model - DATA UPDATE'!AF$1),0)+IFERROR(VLOOKUP($B49,'[11]Fire £5 LQ'!$A:$P,COLUMN('[11]Fire £5 LQ'!N$1),0),0)*[11]Parameters!$C$41)/1000000</f>
        <v>0.18268835512035961</v>
      </c>
      <c r="AJ49" s="108">
        <f>(VLOOKUP($B49,'[11]CT model - DATA UPDATE'!$A:$AX,COLUMN('[11]CT model - DATA UPDATE'!AG$1),0)+IFERROR(VLOOKUP($B49,'[11]Fire £5 LQ'!$A:$P,COLUMN('[11]Fire £5 LQ'!O$1),0),0)*[11]Parameters!$C$41)/1000000</f>
        <v>0.3676313416795518</v>
      </c>
      <c r="AK49" s="108">
        <f>(VLOOKUP($B49,'[11]CT model - DATA UPDATE'!$A:$AX,COLUMN('[11]CT model - DATA UPDATE'!AH$1),0)+IFERROR(VLOOKUP($B49,'[11]Fire £5 LQ'!$A:$P,COLUMN('[11]Fire £5 LQ'!P$1),0),0)*[11]Parameters!$C$41)/1000000</f>
        <v>0.55476323525688542</v>
      </c>
      <c r="AL49" s="56">
        <f>'[11]Published CSP'!AI49</f>
        <v>0</v>
      </c>
      <c r="AM49" s="56">
        <f>'[11]Published CSP'!AJ49</f>
        <v>0</v>
      </c>
      <c r="AN49" s="56">
        <f>IFERROR(VLOOKUP($A49,'[11]iBCF post B17'!$A:$L,'[11]iBCF post B17'!$F$1,0)/1000000,0)</f>
        <v>0</v>
      </c>
      <c r="AO49" s="56">
        <f>IFERROR(VLOOKUP($A49,'[11]iBCF post B17'!$A:$L,'[11]iBCF post B17'!$I$1,0)/1000000,0)</f>
        <v>0</v>
      </c>
      <c r="AP49" s="56">
        <f>IFERROR(VLOOKUP($A49,'[11]iBCF post B17'!$A:$L,'[11]iBCF post B17'!$L$1,0)/1000000,0)</f>
        <v>0</v>
      </c>
      <c r="AQ49" s="56">
        <v>0</v>
      </c>
      <c r="AR49" s="56">
        <v>0</v>
      </c>
      <c r="AS49" s="56">
        <f>'[11]NHB savings'!E36</f>
        <v>0</v>
      </c>
      <c r="AT49" s="56">
        <f>'[11]NHB savings'!F36</f>
        <v>0</v>
      </c>
      <c r="AU49" s="56">
        <f>'[11]NHB savings'!G36</f>
        <v>0</v>
      </c>
      <c r="AV49" s="103">
        <f>'[11]Published CSP'!AN49</f>
        <v>0</v>
      </c>
      <c r="AW49" s="103">
        <f>'[11]Published CSP'!AO49</f>
        <v>0</v>
      </c>
      <c r="AX49" s="103">
        <f>'[11]Published CSP'!AP49+'[11]NHB savings'!I36</f>
        <v>0</v>
      </c>
      <c r="AY49" s="103">
        <f>'[11]Published CSP'!AQ49+'[11]NHB savings'!J36</f>
        <v>0</v>
      </c>
      <c r="AZ49" s="103">
        <f>'[11]Published CSP'!AR49+'[11]NHB savings'!K36</f>
        <v>0</v>
      </c>
      <c r="BA49" s="103">
        <v>0</v>
      </c>
      <c r="BB49" s="103" t="e">
        <f>VLOOKUP($A49,'[11]Published CSP'!$A:$A:'[11]Published CSP'!$AW:$AW,COLUMN('[11]Published CSP'!AT$1),0)</f>
        <v>#REF!</v>
      </c>
      <c r="BC49" s="103" t="e">
        <f>VLOOKUP($A49,'[11]Published CSP'!$A:$A:'[11]Published CSP'!$AW:$AW,COLUMN('[11]Published CSP'!AU$1),0)+'[11]NHB savings'!L36</f>
        <v>#REF!</v>
      </c>
      <c r="BD49" s="103">
        <v>0</v>
      </c>
      <c r="BE49" s="103">
        <v>0</v>
      </c>
      <c r="BF49" s="60">
        <v>4.7004182414824669</v>
      </c>
      <c r="BG49" s="60">
        <v>5.2903255666125863</v>
      </c>
      <c r="BH49" s="103">
        <f>VLOOKUP($A49,[11]NHB!$A$7:$Q$389,COLUMN([11]NHB!O$2),0)+'[11]NHB savings'!P36</f>
        <v>2.8568297165349303</v>
      </c>
      <c r="BI49" s="103">
        <f>VLOOKUP($A49,[11]NHB!$A$7:$Q$389,COLUMN([11]NHB!P$2),0)+'[11]NHB savings'!Q36</f>
        <v>2.1780118440657579</v>
      </c>
      <c r="BJ49" s="103">
        <f>VLOOKUP($A49,[11]NHB!$A$7:$Q$389,COLUMN([11]NHB!Q$2),0)+'[11]NHB savings'!R36</f>
        <v>2.08977682266437</v>
      </c>
      <c r="BK49" s="63">
        <f t="shared" si="57"/>
        <v>16.200918754744468</v>
      </c>
      <c r="BL49" s="63" t="e">
        <f t="shared" si="54"/>
        <v>#REF!</v>
      </c>
      <c r="BM49" s="63" t="e">
        <f t="shared" si="54"/>
        <v>#REF!</v>
      </c>
      <c r="BN49" s="63">
        <f t="shared" si="54"/>
        <v>12.932626919505967</v>
      </c>
      <c r="BO49" s="63">
        <f t="shared" si="54"/>
        <v>12.902552255942993</v>
      </c>
      <c r="BP49" s="64">
        <f t="shared" si="58"/>
        <v>16.200918754744468</v>
      </c>
      <c r="BQ49" s="64" t="e">
        <f>BL49*'[11]23112016 deflator update'!$C$68/'[11]23112016 deflator update'!$C$69</f>
        <v>#REF!</v>
      </c>
      <c r="BR49" s="64" t="e">
        <f>BM49*'[11]23112016 deflator update'!$C$68/'[11]23112016 deflator update'!$C$70</f>
        <v>#REF!</v>
      </c>
      <c r="BS49" s="64">
        <f>BN49*'[11]23112016 deflator update'!$C$68/'[11]23112016 deflator update'!$C$71</f>
        <v>12.286343102377263</v>
      </c>
      <c r="BT49" s="64">
        <f>BO49*'[11]23112016 deflator update'!$C$68/'[11]23112016 deflator update'!$C$72</f>
        <v>12.057663182059407</v>
      </c>
      <c r="BU49" s="109" t="e">
        <f t="shared" si="59"/>
        <v>#REF!</v>
      </c>
      <c r="BV49" s="109" t="e">
        <f t="shared" si="55"/>
        <v>#REF!</v>
      </c>
      <c r="BW49" s="109" t="e">
        <f t="shared" si="55"/>
        <v>#REF!</v>
      </c>
      <c r="BX49" s="109">
        <f t="shared" si="55"/>
        <v>-2.3254876020287751E-3</v>
      </c>
      <c r="BY49" s="109">
        <f t="shared" si="60"/>
        <v>-0.20359132396954593</v>
      </c>
      <c r="BZ49" s="109">
        <f t="shared" si="61"/>
        <v>-5.5321577637273078E-2</v>
      </c>
      <c r="CA49" s="110" t="e">
        <f t="shared" si="62"/>
        <v>#REF!</v>
      </c>
      <c r="CB49" s="110" t="e">
        <f t="shared" si="62"/>
        <v>#REF!</v>
      </c>
      <c r="CC49" s="110" t="e">
        <f t="shared" si="62"/>
        <v>#REF!</v>
      </c>
      <c r="CD49" s="110">
        <f t="shared" si="62"/>
        <v>-1.8612529245875309E-2</v>
      </c>
      <c r="CE49" s="110">
        <f t="shared" si="63"/>
        <v>-0.25574201287020837</v>
      </c>
      <c r="CF49" s="110">
        <f t="shared" si="64"/>
        <v>-7.1181459333797714E-2</v>
      </c>
      <c r="CG49" s="60">
        <f t="shared" si="65"/>
        <v>9.7637277547444672</v>
      </c>
      <c r="CH49" s="60" t="e">
        <f t="shared" si="65"/>
        <v>#REF!</v>
      </c>
      <c r="CI49" s="60" t="e">
        <f t="shared" si="65"/>
        <v>#REF!</v>
      </c>
      <c r="CJ49" s="60">
        <f t="shared" si="65"/>
        <v>5.4247504597847582</v>
      </c>
      <c r="CK49" s="60">
        <f t="shared" si="65"/>
        <v>4.9650775680943688</v>
      </c>
      <c r="CL49" s="60">
        <f t="shared" si="66"/>
        <v>6.4371910000000003</v>
      </c>
      <c r="CM49" s="60">
        <f t="shared" si="66"/>
        <v>6.678940484</v>
      </c>
      <c r="CN49" s="60">
        <f t="shared" si="66"/>
        <v>7.0884303271731648</v>
      </c>
      <c r="CO49" s="60">
        <f t="shared" si="66"/>
        <v>7.5078764597212091</v>
      </c>
      <c r="CP49" s="60">
        <f t="shared" si="66"/>
        <v>7.9374746878486242</v>
      </c>
    </row>
    <row r="50" spans="1:94" ht="15" customHeight="1">
      <c r="A50" s="53" t="s">
        <v>342</v>
      </c>
      <c r="B50" s="53" t="s">
        <v>343</v>
      </c>
      <c r="C50" s="53" t="str">
        <f t="shared" si="56"/>
        <v>SD_PR</v>
      </c>
      <c r="D50" s="53" t="s">
        <v>41</v>
      </c>
      <c r="E50" s="53" t="s">
        <v>39</v>
      </c>
      <c r="F50" s="112" t="s">
        <v>1365</v>
      </c>
      <c r="G50" s="113">
        <v>0</v>
      </c>
      <c r="H50" s="127">
        <v>0</v>
      </c>
      <c r="I50" s="127">
        <v>0</v>
      </c>
      <c r="J50" s="112" t="s">
        <v>1381</v>
      </c>
      <c r="K50" s="101">
        <v>0</v>
      </c>
      <c r="L50" s="53" t="s">
        <v>344</v>
      </c>
      <c r="M50" s="54">
        <f>[11]Provisional!M50</f>
        <v>6.4724412356999999</v>
      </c>
      <c r="N50" s="54">
        <f>[11]Provisional!N50</f>
        <v>5.6192551132410005</v>
      </c>
      <c r="O50" s="54">
        <f>[11]Provisional!O50</f>
        <v>4.9786856737190002</v>
      </c>
      <c r="P50" s="54">
        <f>[11]Provisional!P50</f>
        <v>4.6438565748410001</v>
      </c>
      <c r="Q50" s="54">
        <f>[11]Provisional!Q50</f>
        <v>4.2728258742929999</v>
      </c>
      <c r="R50" s="128">
        <f>'[11]Published CSP'!O50</f>
        <v>5.1239400000000002</v>
      </c>
      <c r="S50" s="108">
        <f>VLOOKUP($B50,'[11]CT model - DATA UPDATE'!$A:$AX,COLUMN('[11]CT model - DATA UPDATE'!S$1),0)/1000000</f>
        <v>5.208067967999999</v>
      </c>
      <c r="T50" s="108">
        <f>VLOOKUP($B50,'[11]CT model - DATA UPDATE'!$A:$AX,COLUMN('[11]CT model - DATA UPDATE'!T$1),0)/1000000</f>
        <v>5.298785780816563</v>
      </c>
      <c r="U50" s="108">
        <f>VLOOKUP($B50,'[11]CT model - DATA UPDATE'!$A:$AX,COLUMN('[11]CT model - DATA UPDATE'!U$1),0)/1000000</f>
        <v>5.3910837806838314</v>
      </c>
      <c r="V50" s="108">
        <f>VLOOKUP($B50,'[11]CT model - DATA UPDATE'!$A:$AX,COLUMN('[11]CT model - DATA UPDATE'!V$1),0)/1000000</f>
        <v>5.4849894924179088</v>
      </c>
      <c r="W50" s="108">
        <v>0</v>
      </c>
      <c r="X50" s="108">
        <f>VLOOKUP($B50,'[11]CT model - DATA UPDATE'!$A:$AX,COLUMN('[11]CT model - DATA UPDATE'!W$1),0)/1000000</f>
        <v>9.8908303000000239E-2</v>
      </c>
      <c r="Y50" s="108">
        <f>VLOOKUP($B50,'[11]CT model - DATA UPDATE'!$A:$AX,COLUMN('[11]CT model - DATA UPDATE'!X$1),0)/1000000</f>
        <v>0.20861949657628104</v>
      </c>
      <c r="Z50" s="108">
        <f>VLOOKUP($B50,'[11]CT model - DATA UPDATE'!$A:$AX,COLUMN('[11]CT model - DATA UPDATE'!Y$1),0)/1000000</f>
        <v>0.32432012176081704</v>
      </c>
      <c r="AA50" s="108">
        <f>VLOOKUP($B50,'[11]CT model - DATA UPDATE'!$A:$AX,COLUMN('[11]CT model - DATA UPDATE'!Z$1),0)/1000000</f>
        <v>0.44626853614381545</v>
      </c>
      <c r="AB50" s="108">
        <v>0</v>
      </c>
      <c r="AC50" s="108">
        <f>VLOOKUP($B50,'[11]CT model - DATA UPDATE'!$A:$AX,COLUMN('[11]CT model - DATA UPDATE'!AA$1),0)/1000000</f>
        <v>0</v>
      </c>
      <c r="AD50" s="108">
        <f>VLOOKUP($B50,'[11]CT model - DATA UPDATE'!$A:$AX,COLUMN('[11]CT model - DATA UPDATE'!AB$1),0)/1000000</f>
        <v>0</v>
      </c>
      <c r="AE50" s="108">
        <f>VLOOKUP($B50,'[11]CT model - DATA UPDATE'!$A:$AX,COLUMN('[11]CT model - DATA UPDATE'!AC$1),0)/1000000</f>
        <v>0</v>
      </c>
      <c r="AF50" s="108">
        <f>VLOOKUP($B50,'[11]CT model - DATA UPDATE'!$A:$AX,COLUMN('[11]CT model - DATA UPDATE'!AD$1),0)/1000000</f>
        <v>0</v>
      </c>
      <c r="AG50" s="108">
        <v>0</v>
      </c>
      <c r="AH50" s="108">
        <f>VLOOKUP($B50,'[11]CT model - DATA UPDATE'!$A:$AX,COLUMN('[11]CT model - DATA UPDATE'!AE$1),0)/1000000</f>
        <v>0</v>
      </c>
      <c r="AI50" s="108">
        <f>(VLOOKUP($B50,'[11]CT model - DATA UPDATE'!$A:$AX,COLUMN('[11]CT model - DATA UPDATE'!AF$1),0)+IFERROR(VLOOKUP($B50,'[11]Fire £5 LQ'!$A:$P,COLUMN('[11]Fire £5 LQ'!N$1),0),0)*[11]Parameters!$C$41)/1000000</f>
        <v>6.0291189327711166E-2</v>
      </c>
      <c r="AJ50" s="108">
        <f>(VLOOKUP($B50,'[11]CT model - DATA UPDATE'!$A:$AX,COLUMN('[11]CT model - DATA UPDATE'!AG$1),0)+IFERROR(VLOOKUP($B50,'[11]Fire £5 LQ'!$A:$P,COLUMN('[11]Fire £5 LQ'!O$1),0),0)*[11]Parameters!$C$41)/1000000</f>
        <v>0.1204853807231963</v>
      </c>
      <c r="AK50" s="108">
        <f>(VLOOKUP($B50,'[11]CT model - DATA UPDATE'!$A:$AX,COLUMN('[11]CT model - DATA UPDATE'!AH$1),0)+IFERROR(VLOOKUP($B50,'[11]Fire £5 LQ'!$A:$P,COLUMN('[11]Fire £5 LQ'!P$1),0),0)*[11]Parameters!$C$41)/1000000</f>
        <v>0.18047791309778904</v>
      </c>
      <c r="AL50" s="56">
        <f>'[11]Published CSP'!AI50</f>
        <v>0</v>
      </c>
      <c r="AM50" s="56">
        <f>'[11]Published CSP'!AJ50</f>
        <v>0</v>
      </c>
      <c r="AN50" s="56">
        <f>IFERROR(VLOOKUP($A50,'[11]iBCF post B17'!$A:$L,'[11]iBCF post B17'!$F$1,0)/1000000,0)</f>
        <v>0</v>
      </c>
      <c r="AO50" s="56">
        <f>IFERROR(VLOOKUP($A50,'[11]iBCF post B17'!$A:$L,'[11]iBCF post B17'!$I$1,0)/1000000,0)</f>
        <v>0</v>
      </c>
      <c r="AP50" s="56">
        <f>IFERROR(VLOOKUP($A50,'[11]iBCF post B17'!$A:$L,'[11]iBCF post B17'!$L$1,0)/1000000,0)</f>
        <v>0</v>
      </c>
      <c r="AQ50" s="56">
        <v>0</v>
      </c>
      <c r="AR50" s="56">
        <v>0</v>
      </c>
      <c r="AS50" s="56">
        <f>'[11]NHB savings'!E37</f>
        <v>0</v>
      </c>
      <c r="AT50" s="56">
        <f>'[11]NHB savings'!F37</f>
        <v>0</v>
      </c>
      <c r="AU50" s="56">
        <f>'[11]NHB savings'!G37</f>
        <v>0</v>
      </c>
      <c r="AV50" s="103">
        <f>'[11]Published CSP'!AN50</f>
        <v>1.0281113920840331E-2</v>
      </c>
      <c r="AW50" s="103">
        <f>'[11]Published CSP'!AO50</f>
        <v>5.3395462621138499E-2</v>
      </c>
      <c r="AX50" s="103">
        <f>'[11]Published CSP'!AP50+'[11]NHB savings'!I37</f>
        <v>4.3114348700298163E-2</v>
      </c>
      <c r="AY50" s="103">
        <f>'[11]Published CSP'!AQ50+'[11]NHB savings'!J37</f>
        <v>3.3164883615613976E-2</v>
      </c>
      <c r="AZ50" s="103">
        <f>'[11]Published CSP'!AR50+'[11]NHB savings'!K37</f>
        <v>4.3114348700298163E-2</v>
      </c>
      <c r="BA50" s="103">
        <v>0</v>
      </c>
      <c r="BB50" s="103" t="e">
        <f>VLOOKUP($A50,'[11]Published CSP'!$A:$A:'[11]Published CSP'!$AW:$AW,COLUMN('[11]Published CSP'!AT$1),0)</f>
        <v>#REF!</v>
      </c>
      <c r="BC50" s="103" t="e">
        <f>VLOOKUP($A50,'[11]Published CSP'!$A:$A:'[11]Published CSP'!$AW:$AW,COLUMN('[11]Published CSP'!AU$1),0)+'[11]NHB savings'!L37</f>
        <v>#REF!</v>
      </c>
      <c r="BD50" s="103">
        <v>0</v>
      </c>
      <c r="BE50" s="103">
        <v>0</v>
      </c>
      <c r="BF50" s="60">
        <v>1.6022981571424413</v>
      </c>
      <c r="BG50" s="60">
        <v>1.998875571862607</v>
      </c>
      <c r="BH50" s="103">
        <f>VLOOKUP($A50,[11]NHB!$A$7:$Q$389,COLUMN([11]NHB!O$2),0)+'[11]NHB savings'!P37</f>
        <v>1.6417605475884862</v>
      </c>
      <c r="BI50" s="103">
        <f>VLOOKUP($A50,[11]NHB!$A$7:$Q$389,COLUMN([11]NHB!P$2),0)+'[11]NHB savings'!Q37</f>
        <v>1.2477616677426715</v>
      </c>
      <c r="BJ50" s="103">
        <f>VLOOKUP($A50,[11]NHB!$A$7:$Q$389,COLUMN([11]NHB!Q$2),0)+'[11]NHB savings'!R37</f>
        <v>1.1972126875995763</v>
      </c>
      <c r="BK50" s="63">
        <f t="shared" si="57"/>
        <v>13.208960506763281</v>
      </c>
      <c r="BL50" s="63" t="e">
        <f t="shared" si="54"/>
        <v>#REF!</v>
      </c>
      <c r="BM50" s="63" t="e">
        <f t="shared" si="54"/>
        <v>#REF!</v>
      </c>
      <c r="BN50" s="63">
        <f t="shared" si="54"/>
        <v>11.760672409367128</v>
      </c>
      <c r="BO50" s="63">
        <f t="shared" si="54"/>
        <v>11.624888852252386</v>
      </c>
      <c r="BP50" s="64">
        <f t="shared" si="58"/>
        <v>13.208960506763281</v>
      </c>
      <c r="BQ50" s="64" t="e">
        <f>BL50*'[11]23112016 deflator update'!$C$68/'[11]23112016 deflator update'!$C$69</f>
        <v>#REF!</v>
      </c>
      <c r="BR50" s="64" t="e">
        <f>BM50*'[11]23112016 deflator update'!$C$68/'[11]23112016 deflator update'!$C$70</f>
        <v>#REF!</v>
      </c>
      <c r="BS50" s="64">
        <f>BN50*'[11]23112016 deflator update'!$C$68/'[11]23112016 deflator update'!$C$71</f>
        <v>11.172954824685084</v>
      </c>
      <c r="BT50" s="64">
        <f>BO50*'[11]23112016 deflator update'!$C$68/'[11]23112016 deflator update'!$C$72</f>
        <v>10.863664144028077</v>
      </c>
      <c r="BU50" s="109" t="e">
        <f t="shared" si="59"/>
        <v>#REF!</v>
      </c>
      <c r="BV50" s="109" t="e">
        <f t="shared" si="55"/>
        <v>#REF!</v>
      </c>
      <c r="BW50" s="109" t="e">
        <f t="shared" si="55"/>
        <v>#REF!</v>
      </c>
      <c r="BX50" s="109">
        <f t="shared" si="55"/>
        <v>-1.1545560694862456E-2</v>
      </c>
      <c r="BY50" s="109">
        <f t="shared" si="60"/>
        <v>-0.11992402079632347</v>
      </c>
      <c r="BZ50" s="109">
        <f t="shared" si="61"/>
        <v>-3.1432166473496448E-2</v>
      </c>
      <c r="CA50" s="110" t="e">
        <f t="shared" si="62"/>
        <v>#REF!</v>
      </c>
      <c r="CB50" s="110" t="e">
        <f t="shared" si="62"/>
        <v>#REF!</v>
      </c>
      <c r="CC50" s="110" t="e">
        <f t="shared" si="62"/>
        <v>#REF!</v>
      </c>
      <c r="CD50" s="110">
        <f t="shared" si="62"/>
        <v>-2.7682084597144607E-2</v>
      </c>
      <c r="CE50" s="110">
        <f t="shared" si="63"/>
        <v>-0.17755343893521081</v>
      </c>
      <c r="CF50" s="110">
        <f t="shared" si="64"/>
        <v>-4.7693119292096076E-2</v>
      </c>
      <c r="CG50" s="60">
        <f t="shared" si="65"/>
        <v>8.0850205067632821</v>
      </c>
      <c r="CH50" s="60" t="e">
        <f t="shared" si="65"/>
        <v>#REF!</v>
      </c>
      <c r="CI50" s="60" t="e">
        <f t="shared" si="65"/>
        <v>#REF!</v>
      </c>
      <c r="CJ50" s="60">
        <f t="shared" si="65"/>
        <v>5.9247831261992836</v>
      </c>
      <c r="CK50" s="60">
        <f t="shared" si="65"/>
        <v>5.5131529105928729</v>
      </c>
      <c r="CL50" s="60">
        <f t="shared" si="66"/>
        <v>5.1239400000000002</v>
      </c>
      <c r="CM50" s="60">
        <f t="shared" si="66"/>
        <v>5.306976270999999</v>
      </c>
      <c r="CN50" s="60">
        <f t="shared" si="66"/>
        <v>5.5676964667205553</v>
      </c>
      <c r="CO50" s="60">
        <f t="shared" si="66"/>
        <v>5.8358892831678446</v>
      </c>
      <c r="CP50" s="60">
        <f t="shared" si="66"/>
        <v>6.1117359416595134</v>
      </c>
    </row>
    <row r="51" spans="1:94" ht="15" customHeight="1">
      <c r="A51" s="53" t="s">
        <v>813</v>
      </c>
      <c r="B51" s="53" t="s">
        <v>814</v>
      </c>
      <c r="C51" s="53" t="str">
        <f t="shared" si="56"/>
        <v>UA_SR</v>
      </c>
      <c r="D51" s="53" t="s">
        <v>41</v>
      </c>
      <c r="E51" s="53" t="s">
        <v>726</v>
      </c>
      <c r="F51" s="112" t="s">
        <v>1369</v>
      </c>
      <c r="G51" s="113">
        <v>0</v>
      </c>
      <c r="H51" s="127">
        <v>0</v>
      </c>
      <c r="I51" s="127">
        <v>1</v>
      </c>
      <c r="J51" s="112" t="s">
        <v>1382</v>
      </c>
      <c r="K51" s="101">
        <v>0</v>
      </c>
      <c r="L51" s="53" t="s">
        <v>815</v>
      </c>
      <c r="M51" s="54">
        <f>[11]Provisional!M51</f>
        <v>43.871170858203001</v>
      </c>
      <c r="N51" s="54">
        <f>[11]Provisional!N51</f>
        <v>36.102109530599002</v>
      </c>
      <c r="O51" s="54">
        <f>[11]Provisional!O51</f>
        <v>30.381122107503998</v>
      </c>
      <c r="P51" s="54">
        <f>[11]Provisional!P51</f>
        <v>27.217615895243995</v>
      </c>
      <c r="Q51" s="54">
        <f>[11]Provisional!Q51</f>
        <v>24.133741458514997</v>
      </c>
      <c r="R51" s="128">
        <f>'[11]Published CSP'!O51</f>
        <v>74.455349900000002</v>
      </c>
      <c r="S51" s="108">
        <f>VLOOKUP($B51,'[11]CT model - DATA UPDATE'!$A:$AX,COLUMN('[11]CT model - DATA UPDATE'!S$1),0)/1000000</f>
        <v>75.397579009999987</v>
      </c>
      <c r="T51" s="108">
        <f>VLOOKUP($B51,'[11]CT model - DATA UPDATE'!$A:$AX,COLUMN('[11]CT model - DATA UPDATE'!T$1),0)/1000000</f>
        <v>76.800018908464736</v>
      </c>
      <c r="U51" s="108">
        <f>VLOOKUP($B51,'[11]CT model - DATA UPDATE'!$A:$AX,COLUMN('[11]CT model - DATA UPDATE'!U$1),0)/1000000</f>
        <v>78.228545024744818</v>
      </c>
      <c r="V51" s="108">
        <f>VLOOKUP($B51,'[11]CT model - DATA UPDATE'!$A:$AX,COLUMN('[11]CT model - DATA UPDATE'!V$1),0)/1000000</f>
        <v>79.683642578036228</v>
      </c>
      <c r="W51" s="108">
        <v>0</v>
      </c>
      <c r="X51" s="108">
        <f>VLOOKUP($B51,'[11]CT model - DATA UPDATE'!$A:$AX,COLUMN('[11]CT model - DATA UPDATE'!W$1),0)/1000000</f>
        <v>0.94227413000000637</v>
      </c>
      <c r="Y51" s="108">
        <f>VLOOKUP($B51,'[11]CT model - DATA UPDATE'!$A:$AX,COLUMN('[11]CT model - DATA UPDATE'!X$1),0)/1000000</f>
        <v>2.5149973882879699</v>
      </c>
      <c r="Z51" s="108">
        <f>VLOOKUP($B51,'[11]CT model - DATA UPDATE'!$A:$AX,COLUMN('[11]CT model - DATA UPDATE'!Y$1),0)/1000000</f>
        <v>4.1775842956415872</v>
      </c>
      <c r="AA51" s="108">
        <f>VLOOKUP($B51,'[11]CT model - DATA UPDATE'!$A:$AX,COLUMN('[11]CT model - DATA UPDATE'!Z$1),0)/1000000</f>
        <v>5.9340685015525345</v>
      </c>
      <c r="AB51" s="108">
        <v>0</v>
      </c>
      <c r="AC51" s="108">
        <f>VLOOKUP($B51,'[11]CT model - DATA UPDATE'!$A:$AX,COLUMN('[11]CT model - DATA UPDATE'!AA$1),0)/1000000</f>
        <v>1.507512</v>
      </c>
      <c r="AD51" s="108">
        <f>VLOOKUP($B51,'[11]CT model - DATA UPDATE'!$A:$AX,COLUMN('[11]CT model - DATA UPDATE'!AB$1),0)/1000000</f>
        <v>3.1521711243518142</v>
      </c>
      <c r="AE51" s="108">
        <f>VLOOKUP($B51,'[11]CT model - DATA UPDATE'!$A:$AX,COLUMN('[11]CT model - DATA UPDATE'!AC$1),0)/1000000</f>
        <v>4.9550419783083353</v>
      </c>
      <c r="AF51" s="108">
        <f>VLOOKUP($B51,'[11]CT model - DATA UPDATE'!$A:$AX,COLUMN('[11]CT model - DATA UPDATE'!AD$1),0)/1000000</f>
        <v>6.9278757088695464</v>
      </c>
      <c r="AG51" s="108">
        <v>0</v>
      </c>
      <c r="AH51" s="108">
        <f>VLOOKUP($B51,'[11]CT model - DATA UPDATE'!$A:$AX,COLUMN('[11]CT model - DATA UPDATE'!AE$1),0)/1000000</f>
        <v>0</v>
      </c>
      <c r="AI51" s="108">
        <f>(VLOOKUP($B51,'[11]CT model - DATA UPDATE'!$A:$AX,COLUMN('[11]CT model - DATA UPDATE'!AF$1),0)+IFERROR(VLOOKUP($B51,'[11]Fire £5 LQ'!$A:$P,COLUMN('[11]Fire £5 LQ'!N$1),0),0)*[11]Parameters!$C$41)/1000000</f>
        <v>0</v>
      </c>
      <c r="AJ51" s="108">
        <f>(VLOOKUP($B51,'[11]CT model - DATA UPDATE'!$A:$AX,COLUMN('[11]CT model - DATA UPDATE'!AG$1),0)+IFERROR(VLOOKUP($B51,'[11]Fire £5 LQ'!$A:$P,COLUMN('[11]Fire £5 LQ'!O$1),0),0)*[11]Parameters!$C$41)/1000000</f>
        <v>0</v>
      </c>
      <c r="AK51" s="108">
        <f>(VLOOKUP($B51,'[11]CT model - DATA UPDATE'!$A:$AX,COLUMN('[11]CT model - DATA UPDATE'!AH$1),0)+IFERROR(VLOOKUP($B51,'[11]Fire £5 LQ'!$A:$P,COLUMN('[11]Fire £5 LQ'!P$1),0),0)*[11]Parameters!$C$41)/1000000</f>
        <v>0</v>
      </c>
      <c r="AL51" s="56">
        <f>'[11]Published CSP'!AI51</f>
        <v>0</v>
      </c>
      <c r="AM51" s="56">
        <f>'[11]Published CSP'!AJ51</f>
        <v>0</v>
      </c>
      <c r="AN51" s="56">
        <f>IFERROR(VLOOKUP($A51,'[11]iBCF post B17'!$A:$L,'[11]iBCF post B17'!$F$1,0)/1000000,0)</f>
        <v>2.6980128751516155</v>
      </c>
      <c r="AO51" s="56">
        <f>IFERROR(VLOOKUP($A51,'[11]iBCF post B17'!$A:$L,'[11]iBCF post B17'!$I$1,0)/1000000,0)</f>
        <v>3.4574575122297295</v>
      </c>
      <c r="AP51" s="56">
        <f>IFERROR(VLOOKUP($A51,'[11]iBCF post B17'!$A:$L,'[11]iBCF post B17'!$L$1,0)/1000000,0)</f>
        <v>4.0291106526109397</v>
      </c>
      <c r="AQ51" s="56">
        <v>0</v>
      </c>
      <c r="AR51" s="56">
        <v>0</v>
      </c>
      <c r="AS51" s="56">
        <f>'[11]NHB savings'!E38</f>
        <v>0.73301400000000005</v>
      </c>
      <c r="AT51" s="56">
        <f>'[11]NHB savings'!F38</f>
        <v>0</v>
      </c>
      <c r="AU51" s="56">
        <f>'[11]NHB savings'!G38</f>
        <v>0</v>
      </c>
      <c r="AV51" s="103">
        <f>'[11]Published CSP'!AN51</f>
        <v>0</v>
      </c>
      <c r="AW51" s="103">
        <f>'[11]Published CSP'!AO51</f>
        <v>0</v>
      </c>
      <c r="AX51" s="103">
        <f>'[11]Published CSP'!AP51+'[11]NHB savings'!I38</f>
        <v>0</v>
      </c>
      <c r="AY51" s="103">
        <f>'[11]Published CSP'!AQ51+'[11]NHB savings'!J38</f>
        <v>0</v>
      </c>
      <c r="AZ51" s="103">
        <f>'[11]Published CSP'!AR51+'[11]NHB savings'!K38</f>
        <v>0</v>
      </c>
      <c r="BA51" s="103">
        <v>0</v>
      </c>
      <c r="BB51" s="103" t="e">
        <f>VLOOKUP($A51,'[11]Published CSP'!$A:$A:'[11]Published CSP'!$AW:$AW,COLUMN('[11]Published CSP'!AT$1),0)</f>
        <v>#REF!</v>
      </c>
      <c r="BC51" s="103" t="e">
        <f>VLOOKUP($A51,'[11]Published CSP'!$A:$A:'[11]Published CSP'!$AW:$AW,COLUMN('[11]Published CSP'!AU$1),0)+'[11]NHB savings'!L38</f>
        <v>#REF!</v>
      </c>
      <c r="BD51" s="103">
        <v>0</v>
      </c>
      <c r="BE51" s="103">
        <v>0</v>
      </c>
      <c r="BF51" s="60">
        <v>3.7800380911991893</v>
      </c>
      <c r="BG51" s="60">
        <v>5.2493877429072411</v>
      </c>
      <c r="BH51" s="103">
        <f>VLOOKUP($A51,[11]NHB!$A$7:$Q$389,COLUMN([11]NHB!O$2),0)+'[11]NHB savings'!P38</f>
        <v>5.3780148896636009</v>
      </c>
      <c r="BI51" s="103">
        <f>VLOOKUP($A51,[11]NHB!$A$7:$Q$389,COLUMN([11]NHB!P$2),0)+'[11]NHB savings'!Q38</f>
        <v>4.0693552454024822</v>
      </c>
      <c r="BJ51" s="103">
        <f>VLOOKUP($A51,[11]NHB!$A$7:$Q$389,COLUMN([11]NHB!Q$2),0)+'[11]NHB savings'!R38</f>
        <v>3.9044986363136767</v>
      </c>
      <c r="BK51" s="63">
        <f t="shared" si="57"/>
        <v>122.10655884940219</v>
      </c>
      <c r="BL51" s="63" t="e">
        <f t="shared" si="57"/>
        <v>#REF!</v>
      </c>
      <c r="BM51" s="63" t="e">
        <f t="shared" si="57"/>
        <v>#REF!</v>
      </c>
      <c r="BN51" s="63">
        <f t="shared" si="57"/>
        <v>122.10559995157094</v>
      </c>
      <c r="BO51" s="63">
        <f t="shared" si="57"/>
        <v>124.61293753589793</v>
      </c>
      <c r="BP51" s="64">
        <f t="shared" si="58"/>
        <v>122.10655884940219</v>
      </c>
      <c r="BQ51" s="64" t="e">
        <f>BL51*'[11]23112016 deflator update'!$C$68/'[11]23112016 deflator update'!$C$69</f>
        <v>#REF!</v>
      </c>
      <c r="BR51" s="64" t="e">
        <f>BM51*'[11]23112016 deflator update'!$C$68/'[11]23112016 deflator update'!$C$70</f>
        <v>#REF!</v>
      </c>
      <c r="BS51" s="64">
        <f>BN51*'[11]23112016 deflator update'!$C$68/'[11]23112016 deflator update'!$C$71</f>
        <v>116.00360120679414</v>
      </c>
      <c r="BT51" s="64">
        <f>BO51*'[11]23112016 deflator update'!$C$68/'[11]23112016 deflator update'!$C$72</f>
        <v>116.45299310783926</v>
      </c>
      <c r="BU51" s="109" t="e">
        <f t="shared" si="59"/>
        <v>#REF!</v>
      </c>
      <c r="BV51" s="109" t="e">
        <f t="shared" si="55"/>
        <v>#REF!</v>
      </c>
      <c r="BW51" s="109" t="e">
        <f t="shared" si="55"/>
        <v>#REF!</v>
      </c>
      <c r="BX51" s="109">
        <f t="shared" si="55"/>
        <v>2.0534173578619086E-2</v>
      </c>
      <c r="BY51" s="109">
        <f t="shared" si="60"/>
        <v>2.0526159365336971E-2</v>
      </c>
      <c r="BZ51" s="109">
        <f t="shared" si="61"/>
        <v>5.0925071622078821E-3</v>
      </c>
      <c r="CA51" s="110" t="e">
        <f t="shared" si="62"/>
        <v>#REF!</v>
      </c>
      <c r="CB51" s="110" t="e">
        <f t="shared" si="62"/>
        <v>#REF!</v>
      </c>
      <c r="CC51" s="110" t="e">
        <f t="shared" si="62"/>
        <v>#REF!</v>
      </c>
      <c r="CD51" s="110">
        <f t="shared" si="62"/>
        <v>3.8739478461879973E-3</v>
      </c>
      <c r="CE51" s="110">
        <f t="shared" si="63"/>
        <v>-4.6300262613539478E-2</v>
      </c>
      <c r="CF51" s="110">
        <f t="shared" si="64"/>
        <v>-1.1781645862042334E-2</v>
      </c>
      <c r="CG51" s="60">
        <f t="shared" si="65"/>
        <v>47.651208949402189</v>
      </c>
      <c r="CH51" s="60" t="e">
        <f t="shared" si="65"/>
        <v>#REF!</v>
      </c>
      <c r="CI51" s="60" t="e">
        <f t="shared" si="65"/>
        <v>#REF!</v>
      </c>
      <c r="CJ51" s="60">
        <f t="shared" si="65"/>
        <v>34.744428652876195</v>
      </c>
      <c r="CK51" s="60">
        <f t="shared" si="65"/>
        <v>32.067350747439619</v>
      </c>
      <c r="CL51" s="60">
        <f t="shared" si="66"/>
        <v>74.455349900000002</v>
      </c>
      <c r="CM51" s="60">
        <f t="shared" si="66"/>
        <v>77.847365139999994</v>
      </c>
      <c r="CN51" s="60">
        <f t="shared" si="66"/>
        <v>82.467187421104512</v>
      </c>
      <c r="CO51" s="60">
        <f t="shared" si="66"/>
        <v>87.361171298694742</v>
      </c>
      <c r="CP51" s="60">
        <f t="shared" si="66"/>
        <v>92.545586788458309</v>
      </c>
    </row>
    <row r="52" spans="1:94" ht="15" customHeight="1">
      <c r="A52" s="53" t="s">
        <v>1047</v>
      </c>
      <c r="B52" s="53" t="s">
        <v>1048</v>
      </c>
      <c r="C52" s="53" t="str">
        <f t="shared" si="56"/>
        <v>UA_SR</v>
      </c>
      <c r="D52" s="53" t="s">
        <v>41</v>
      </c>
      <c r="E52" s="53" t="s">
        <v>726</v>
      </c>
      <c r="F52" s="112" t="s">
        <v>1371</v>
      </c>
      <c r="G52" s="113">
        <v>0</v>
      </c>
      <c r="H52" s="127">
        <v>0</v>
      </c>
      <c r="I52" s="127">
        <v>0</v>
      </c>
      <c r="J52" s="112" t="s">
        <v>1382</v>
      </c>
      <c r="K52" s="101">
        <v>0</v>
      </c>
      <c r="L52" s="53" t="s">
        <v>1049</v>
      </c>
      <c r="M52" s="54">
        <f>[11]Provisional!M52</f>
        <v>59.289657558403</v>
      </c>
      <c r="N52" s="54">
        <f>[11]Provisional!N52</f>
        <v>50.832050829193996</v>
      </c>
      <c r="O52" s="54">
        <f>[11]Provisional!O52</f>
        <v>44.609088583856995</v>
      </c>
      <c r="P52" s="54">
        <f>[11]Provisional!P52</f>
        <v>41.180709818861999</v>
      </c>
      <c r="Q52" s="54">
        <f>[11]Provisional!Q52</f>
        <v>37.848271294925993</v>
      </c>
      <c r="R52" s="128">
        <f>'[11]Published CSP'!O52</f>
        <v>69.598489900000004</v>
      </c>
      <c r="S52" s="108">
        <f>VLOOKUP($B52,'[11]CT model - DATA UPDATE'!$A:$AX,COLUMN('[11]CT model - DATA UPDATE'!S$1),0)/1000000</f>
        <v>71.522631000000004</v>
      </c>
      <c r="T52" s="108">
        <f>VLOOKUP($B52,'[11]CT model - DATA UPDATE'!$A:$AX,COLUMN('[11]CT model - DATA UPDATE'!T$1),0)/1000000</f>
        <v>73.491425113745024</v>
      </c>
      <c r="U52" s="108">
        <f>VLOOKUP($B52,'[11]CT model - DATA UPDATE'!$A:$AX,COLUMN('[11]CT model - DATA UPDATE'!U$1),0)/1000000</f>
        <v>75.51441396568859</v>
      </c>
      <c r="V52" s="108">
        <f>VLOOKUP($B52,'[11]CT model - DATA UPDATE'!$A:$AX,COLUMN('[11]CT model - DATA UPDATE'!V$1),0)/1000000</f>
        <v>77.593089367304501</v>
      </c>
      <c r="W52" s="108">
        <v>0</v>
      </c>
      <c r="X52" s="108">
        <f>VLOOKUP($B52,'[11]CT model - DATA UPDATE'!$A:$AX,COLUMN('[11]CT model - DATA UPDATE'!W$1),0)/1000000</f>
        <v>1.4266056799999991</v>
      </c>
      <c r="Y52" s="108">
        <f>VLOOKUP($B52,'[11]CT model - DATA UPDATE'!$A:$AX,COLUMN('[11]CT model - DATA UPDATE'!X$1),0)/1000000</f>
        <v>2.965021683696528</v>
      </c>
      <c r="Z52" s="108">
        <f>VLOOKUP($B52,'[11]CT model - DATA UPDATE'!$A:$AX,COLUMN('[11]CT model - DATA UPDATE'!Y$1),0)/1000000</f>
        <v>4.6178605162547424</v>
      </c>
      <c r="AA52" s="108">
        <f>VLOOKUP($B52,'[11]CT model - DATA UPDATE'!$A:$AX,COLUMN('[11]CT model - DATA UPDATE'!Z$1),0)/1000000</f>
        <v>6.3917370615425178</v>
      </c>
      <c r="AB52" s="108">
        <v>0</v>
      </c>
      <c r="AC52" s="108">
        <f>VLOOKUP($B52,'[11]CT model - DATA UPDATE'!$A:$AX,COLUMN('[11]CT model - DATA UPDATE'!AA$1),0)/1000000</f>
        <v>1.426606</v>
      </c>
      <c r="AD52" s="108">
        <f>VLOOKUP($B52,'[11]CT model - DATA UPDATE'!$A:$AX,COLUMN('[11]CT model - DATA UPDATE'!AB$1),0)/1000000</f>
        <v>3.0236570523798911</v>
      </c>
      <c r="AE52" s="108">
        <f>VLOOKUP($B52,'[11]CT model - DATA UPDATE'!$A:$AX,COLUMN('[11]CT model - DATA UPDATE'!AC$1),0)/1000000</f>
        <v>4.8023854876584862</v>
      </c>
      <c r="AF52" s="108">
        <f>VLOOKUP($B52,'[11]CT model - DATA UPDATE'!$A:$AX,COLUMN('[11]CT model - DATA UPDATE'!AD$1),0)/1000000</f>
        <v>6.7787246327195465</v>
      </c>
      <c r="AG52" s="108">
        <v>0</v>
      </c>
      <c r="AH52" s="108">
        <f>VLOOKUP($B52,'[11]CT model - DATA UPDATE'!$A:$AX,COLUMN('[11]CT model - DATA UPDATE'!AE$1),0)/1000000</f>
        <v>0</v>
      </c>
      <c r="AI52" s="108">
        <f>(VLOOKUP($B52,'[11]CT model - DATA UPDATE'!$A:$AX,COLUMN('[11]CT model - DATA UPDATE'!AF$1),0)+IFERROR(VLOOKUP($B52,'[11]Fire £5 LQ'!$A:$P,COLUMN('[11]Fire £5 LQ'!N$1),0),0)*[11]Parameters!$C$41)/1000000</f>
        <v>0</v>
      </c>
      <c r="AJ52" s="108">
        <f>(VLOOKUP($B52,'[11]CT model - DATA UPDATE'!$A:$AX,COLUMN('[11]CT model - DATA UPDATE'!AG$1),0)+IFERROR(VLOOKUP($B52,'[11]Fire £5 LQ'!$A:$P,COLUMN('[11]Fire £5 LQ'!O$1),0),0)*[11]Parameters!$C$41)/1000000</f>
        <v>0</v>
      </c>
      <c r="AK52" s="108">
        <f>(VLOOKUP($B52,'[11]CT model - DATA UPDATE'!$A:$AX,COLUMN('[11]CT model - DATA UPDATE'!AH$1),0)+IFERROR(VLOOKUP($B52,'[11]Fire £5 LQ'!$A:$P,COLUMN('[11]Fire £5 LQ'!P$1),0),0)*[11]Parameters!$C$41)/1000000</f>
        <v>0</v>
      </c>
      <c r="AL52" s="56">
        <f>'[11]Published CSP'!AI52</f>
        <v>0</v>
      </c>
      <c r="AM52" s="56">
        <f>'[11]Published CSP'!AJ52</f>
        <v>0</v>
      </c>
      <c r="AN52" s="56">
        <f>IFERROR(VLOOKUP($A52,'[11]iBCF post B17'!$A:$L,'[11]iBCF post B17'!$F$1,0)/1000000,0)</f>
        <v>1.9930413178503323</v>
      </c>
      <c r="AO52" s="56">
        <f>IFERROR(VLOOKUP($A52,'[11]iBCF post B17'!$A:$L,'[11]iBCF post B17'!$I$1,0)/1000000,0)</f>
        <v>2.4381151576019762</v>
      </c>
      <c r="AP52" s="56">
        <f>IFERROR(VLOOKUP($A52,'[11]iBCF post B17'!$A:$L,'[11]iBCF post B17'!$L$1,0)/1000000,0)</f>
        <v>2.6839036544578971</v>
      </c>
      <c r="AQ52" s="56">
        <v>0</v>
      </c>
      <c r="AR52" s="56">
        <v>0</v>
      </c>
      <c r="AS52" s="56">
        <f>'[11]NHB savings'!E39</f>
        <v>0.62358599999999997</v>
      </c>
      <c r="AT52" s="56">
        <f>'[11]NHB savings'!F39</f>
        <v>0</v>
      </c>
      <c r="AU52" s="56">
        <f>'[11]NHB savings'!G39</f>
        <v>0</v>
      </c>
      <c r="AV52" s="103">
        <f>'[11]Published CSP'!AN52</f>
        <v>0</v>
      </c>
      <c r="AW52" s="103">
        <f>'[11]Published CSP'!AO52</f>
        <v>0</v>
      </c>
      <c r="AX52" s="103">
        <f>'[11]Published CSP'!AP52+'[11]NHB savings'!I39</f>
        <v>0</v>
      </c>
      <c r="AY52" s="103">
        <f>'[11]Published CSP'!AQ52+'[11]NHB savings'!J39</f>
        <v>0</v>
      </c>
      <c r="AZ52" s="103">
        <f>'[11]Published CSP'!AR52+'[11]NHB savings'!K39</f>
        <v>0</v>
      </c>
      <c r="BA52" s="103">
        <v>0</v>
      </c>
      <c r="BB52" s="103" t="e">
        <f>VLOOKUP($A52,'[11]Published CSP'!$A:$A:'[11]Published CSP'!$AW:$AW,COLUMN('[11]Published CSP'!AT$1),0)</f>
        <v>#REF!</v>
      </c>
      <c r="BC52" s="103" t="e">
        <f>VLOOKUP($A52,'[11]Published CSP'!$A:$A:'[11]Published CSP'!$AW:$AW,COLUMN('[11]Published CSP'!AU$1),0)+'[11]NHB savings'!L39</f>
        <v>#REF!</v>
      </c>
      <c r="BD52" s="103">
        <v>0</v>
      </c>
      <c r="BE52" s="103">
        <v>0</v>
      </c>
      <c r="BF52" s="60">
        <v>6.8608656710277875</v>
      </c>
      <c r="BG52" s="60">
        <v>8.3521597835523096</v>
      </c>
      <c r="BH52" s="103">
        <f>VLOOKUP($A52,[11]NHB!$A$7:$Q$389,COLUMN([11]NHB!O$2),0)+'[11]NHB savings'!P39</f>
        <v>7.071209960990247</v>
      </c>
      <c r="BI52" s="103">
        <f>VLOOKUP($A52,[11]NHB!$A$7:$Q$389,COLUMN([11]NHB!P$2),0)+'[11]NHB savings'!Q39</f>
        <v>5.3490858242526613</v>
      </c>
      <c r="BJ52" s="103">
        <f>VLOOKUP($A52,[11]NHB!$A$7:$Q$389,COLUMN([11]NHB!Q$2),0)+'[11]NHB savings'!R39</f>
        <v>5.1323851192189638</v>
      </c>
      <c r="BK52" s="63">
        <f t="shared" si="57"/>
        <v>135.74901312943081</v>
      </c>
      <c r="BL52" s="63" t="e">
        <f t="shared" si="57"/>
        <v>#REF!</v>
      </c>
      <c r="BM52" s="63" t="e">
        <f t="shared" si="57"/>
        <v>#REF!</v>
      </c>
      <c r="BN52" s="63">
        <f t="shared" si="57"/>
        <v>133.90257077031845</v>
      </c>
      <c r="BO52" s="63">
        <f t="shared" si="57"/>
        <v>136.42811113016941</v>
      </c>
      <c r="BP52" s="64">
        <f t="shared" si="58"/>
        <v>135.74901312943081</v>
      </c>
      <c r="BQ52" s="64" t="e">
        <f>BL52*'[11]23112016 deflator update'!$C$68/'[11]23112016 deflator update'!$C$69</f>
        <v>#REF!</v>
      </c>
      <c r="BR52" s="64" t="e">
        <f>BM52*'[11]23112016 deflator update'!$C$68/'[11]23112016 deflator update'!$C$70</f>
        <v>#REF!</v>
      </c>
      <c r="BS52" s="64">
        <f>BN52*'[11]23112016 deflator update'!$C$68/'[11]23112016 deflator update'!$C$71</f>
        <v>127.21104049581072</v>
      </c>
      <c r="BT52" s="64">
        <f>BO52*'[11]23112016 deflator update'!$C$68/'[11]23112016 deflator update'!$C$72</f>
        <v>127.49448170724939</v>
      </c>
      <c r="BU52" s="109" t="e">
        <f t="shared" si="59"/>
        <v>#REF!</v>
      </c>
      <c r="BV52" s="109" t="e">
        <f t="shared" si="55"/>
        <v>#REF!</v>
      </c>
      <c r="BW52" s="109" t="e">
        <f t="shared" si="55"/>
        <v>#REF!</v>
      </c>
      <c r="BX52" s="109">
        <f t="shared" si="55"/>
        <v>1.8861029667481155E-2</v>
      </c>
      <c r="BY52" s="109">
        <f t="shared" si="60"/>
        <v>5.0025999090772544E-3</v>
      </c>
      <c r="BZ52" s="109">
        <f t="shared" si="61"/>
        <v>1.2483106123681864E-3</v>
      </c>
      <c r="CA52" s="110" t="e">
        <f t="shared" si="62"/>
        <v>#REF!</v>
      </c>
      <c r="CB52" s="110" t="e">
        <f t="shared" si="62"/>
        <v>#REF!</v>
      </c>
      <c r="CC52" s="110" t="e">
        <f t="shared" si="62"/>
        <v>#REF!</v>
      </c>
      <c r="CD52" s="110">
        <f t="shared" si="62"/>
        <v>2.2281180181684679E-3</v>
      </c>
      <c r="CE52" s="110">
        <f t="shared" si="63"/>
        <v>-6.080730335999629E-2</v>
      </c>
      <c r="CF52" s="110">
        <f t="shared" si="64"/>
        <v>-1.5561303515835068E-2</v>
      </c>
      <c r="CG52" s="60">
        <f t="shared" si="65"/>
        <v>66.150523229430803</v>
      </c>
      <c r="CH52" s="60" t="e">
        <f t="shared" si="65"/>
        <v>#REF!</v>
      </c>
      <c r="CI52" s="60" t="e">
        <f t="shared" si="65"/>
        <v>#REF!</v>
      </c>
      <c r="CJ52" s="60">
        <f t="shared" si="65"/>
        <v>48.967910800716638</v>
      </c>
      <c r="CK52" s="60">
        <f t="shared" si="65"/>
        <v>45.664560068602853</v>
      </c>
      <c r="CL52" s="60">
        <f t="shared" si="66"/>
        <v>69.598489900000004</v>
      </c>
      <c r="CM52" s="60">
        <f t="shared" si="66"/>
        <v>74.375842680000005</v>
      </c>
      <c r="CN52" s="60">
        <f t="shared" si="66"/>
        <v>79.480103849821447</v>
      </c>
      <c r="CO52" s="60">
        <f t="shared" si="66"/>
        <v>84.93465996960181</v>
      </c>
      <c r="CP52" s="60">
        <f t="shared" si="66"/>
        <v>90.763551061566559</v>
      </c>
    </row>
    <row r="53" spans="1:94" ht="15" customHeight="1">
      <c r="A53" s="53" t="s">
        <v>1116</v>
      </c>
      <c r="B53" s="53" t="s">
        <v>1117</v>
      </c>
      <c r="C53" s="53" t="str">
        <f t="shared" si="56"/>
        <v>SFIR_SR</v>
      </c>
      <c r="D53" s="53" t="s">
        <v>41</v>
      </c>
      <c r="E53" s="53" t="s">
        <v>1357</v>
      </c>
      <c r="F53" s="112" t="s">
        <v>1371</v>
      </c>
      <c r="G53" s="113">
        <v>0</v>
      </c>
      <c r="H53" s="127">
        <v>0</v>
      </c>
      <c r="I53" s="127">
        <v>0</v>
      </c>
      <c r="J53" s="112" t="s">
        <v>1382</v>
      </c>
      <c r="K53" s="101">
        <v>0</v>
      </c>
      <c r="L53" s="53" t="s">
        <v>1219</v>
      </c>
      <c r="M53" s="54">
        <f>[11]Provisional!M53</f>
        <v>11.157024230746</v>
      </c>
      <c r="N53" s="54">
        <f>[11]Provisional!N53</f>
        <v>10.207850850998</v>
      </c>
      <c r="O53" s="54">
        <f>[11]Provisional!O53</f>
        <v>9.0579516595649991</v>
      </c>
      <c r="P53" s="54">
        <f>[11]Provisional!P53</f>
        <v>8.5832453798419994</v>
      </c>
      <c r="Q53" s="54">
        <f>[11]Provisional!Q53</f>
        <v>8.404786369839</v>
      </c>
      <c r="R53" s="128">
        <f>'[11]Published CSP'!O53</f>
        <v>17.264329</v>
      </c>
      <c r="S53" s="108">
        <f>VLOOKUP($B53,'[11]CT model - DATA UPDATE'!$A:$AX,COLUMN('[11]CT model - DATA UPDATE'!S$1),0)/1000000</f>
        <v>17.848487765999998</v>
      </c>
      <c r="T53" s="108">
        <f>VLOOKUP($B53,'[11]CT model - DATA UPDATE'!$A:$AX,COLUMN('[11]CT model - DATA UPDATE'!T$1),0)/1000000</f>
        <v>18.293842868443669</v>
      </c>
      <c r="U53" s="108">
        <f>VLOOKUP($B53,'[11]CT model - DATA UPDATE'!$A:$AX,COLUMN('[11]CT model - DATA UPDATE'!U$1),0)/1000000</f>
        <v>18.750799049235461</v>
      </c>
      <c r="V53" s="108">
        <f>VLOOKUP($B53,'[11]CT model - DATA UPDATE'!$A:$AX,COLUMN('[11]CT model - DATA UPDATE'!V$1),0)/1000000</f>
        <v>19.219670704500484</v>
      </c>
      <c r="W53" s="108">
        <v>0</v>
      </c>
      <c r="X53" s="108">
        <f>VLOOKUP($B53,'[11]CT model - DATA UPDATE'!$A:$AX,COLUMN('[11]CT model - DATA UPDATE'!W$1),0)/1000000</f>
        <v>0.35608953399999921</v>
      </c>
      <c r="Y53" s="108">
        <f>VLOOKUP($B53,'[11]CT model - DATA UPDATE'!$A:$AX,COLUMN('[11]CT model - DATA UPDATE'!X$1),0)/1000000</f>
        <v>0.73815102360902507</v>
      </c>
      <c r="Z53" s="108">
        <f>VLOOKUP($B53,'[11]CT model - DATA UPDATE'!$A:$AX,COLUMN('[11]CT model - DATA UPDATE'!Y$1),0)/1000000</f>
        <v>1.1467368295477263</v>
      </c>
      <c r="AA53" s="108">
        <f>VLOOKUP($B53,'[11]CT model - DATA UPDATE'!$A:$AX,COLUMN('[11]CT model - DATA UPDATE'!Z$1),0)/1000000</f>
        <v>1.5833131121025292</v>
      </c>
      <c r="AB53" s="108">
        <v>0</v>
      </c>
      <c r="AC53" s="108">
        <f>VLOOKUP($B53,'[11]CT model - DATA UPDATE'!$A:$AX,COLUMN('[11]CT model - DATA UPDATE'!AA$1),0)/1000000</f>
        <v>0</v>
      </c>
      <c r="AD53" s="108">
        <f>VLOOKUP($B53,'[11]CT model - DATA UPDATE'!$A:$AX,COLUMN('[11]CT model - DATA UPDATE'!AB$1),0)/1000000</f>
        <v>0</v>
      </c>
      <c r="AE53" s="108">
        <f>VLOOKUP($B53,'[11]CT model - DATA UPDATE'!$A:$AX,COLUMN('[11]CT model - DATA UPDATE'!AC$1),0)/1000000</f>
        <v>0</v>
      </c>
      <c r="AF53" s="108">
        <f>VLOOKUP($B53,'[11]CT model - DATA UPDATE'!$A:$AX,COLUMN('[11]CT model - DATA UPDATE'!AD$1),0)/1000000</f>
        <v>0</v>
      </c>
      <c r="AG53" s="108">
        <v>0</v>
      </c>
      <c r="AH53" s="108">
        <f>VLOOKUP($B53,'[11]CT model - DATA UPDATE'!$A:$AX,COLUMN('[11]CT model - DATA UPDATE'!AE$1),0)/1000000</f>
        <v>0</v>
      </c>
      <c r="AI53" s="108">
        <f>(VLOOKUP($B53,'[11]CT model - DATA UPDATE'!$A:$AX,COLUMN('[11]CT model - DATA UPDATE'!AF$1),0)+IFERROR(VLOOKUP($B53,'[11]Fire £5 LQ'!$A:$P,COLUMN('[11]Fire £5 LQ'!N$1),0),0)*[11]Parameters!$C$41)/1000000</f>
        <v>0</v>
      </c>
      <c r="AJ53" s="108">
        <f>(VLOOKUP($B53,'[11]CT model - DATA UPDATE'!$A:$AX,COLUMN('[11]CT model - DATA UPDATE'!AG$1),0)+IFERROR(VLOOKUP($B53,'[11]Fire £5 LQ'!$A:$P,COLUMN('[11]Fire £5 LQ'!O$1),0),0)*[11]Parameters!$C$41)/1000000</f>
        <v>0</v>
      </c>
      <c r="AK53" s="108">
        <f>(VLOOKUP($B53,'[11]CT model - DATA UPDATE'!$A:$AX,COLUMN('[11]CT model - DATA UPDATE'!AH$1),0)+IFERROR(VLOOKUP($B53,'[11]Fire £5 LQ'!$A:$P,COLUMN('[11]Fire £5 LQ'!P$1),0),0)*[11]Parameters!$C$41)/1000000</f>
        <v>0</v>
      </c>
      <c r="AL53" s="56">
        <f>'[11]Published CSP'!AI53</f>
        <v>0</v>
      </c>
      <c r="AM53" s="56">
        <f>'[11]Published CSP'!AJ53</f>
        <v>0</v>
      </c>
      <c r="AN53" s="56">
        <f>IFERROR(VLOOKUP($A53,'[11]iBCF post B17'!$A:$L,'[11]iBCF post B17'!$F$1,0)/1000000,0)</f>
        <v>0</v>
      </c>
      <c r="AO53" s="56">
        <f>IFERROR(VLOOKUP($A53,'[11]iBCF post B17'!$A:$L,'[11]iBCF post B17'!$I$1,0)/1000000,0)</f>
        <v>0</v>
      </c>
      <c r="AP53" s="56">
        <f>IFERROR(VLOOKUP($A53,'[11]iBCF post B17'!$A:$L,'[11]iBCF post B17'!$L$1,0)/1000000,0)</f>
        <v>0</v>
      </c>
      <c r="AQ53" s="56">
        <v>0</v>
      </c>
      <c r="AR53" s="56">
        <v>0</v>
      </c>
      <c r="AS53" s="56">
        <f>'[11]NHB savings'!E40</f>
        <v>0</v>
      </c>
      <c r="AT53" s="56">
        <f>'[11]NHB savings'!F40</f>
        <v>0</v>
      </c>
      <c r="AU53" s="56">
        <f>'[11]NHB savings'!G40</f>
        <v>0</v>
      </c>
      <c r="AV53" s="103">
        <f>'[11]Published CSP'!AN53</f>
        <v>0</v>
      </c>
      <c r="AW53" s="103">
        <f>'[11]Published CSP'!AO53</f>
        <v>0</v>
      </c>
      <c r="AX53" s="103">
        <f>'[11]Published CSP'!AP53+'[11]NHB savings'!I40</f>
        <v>0</v>
      </c>
      <c r="AY53" s="103">
        <f>'[11]Published CSP'!AQ53+'[11]NHB savings'!J40</f>
        <v>0</v>
      </c>
      <c r="AZ53" s="103">
        <f>'[11]Published CSP'!AR53+'[11]NHB savings'!K40</f>
        <v>0</v>
      </c>
      <c r="BA53" s="103">
        <v>0</v>
      </c>
      <c r="BB53" s="103" t="e">
        <f>VLOOKUP($A53,'[11]Published CSP'!$A:$A:'[11]Published CSP'!$AW:$AW,COLUMN('[11]Published CSP'!AT$1),0)</f>
        <v>#REF!</v>
      </c>
      <c r="BC53" s="103" t="e">
        <f>VLOOKUP($A53,'[11]Published CSP'!$A:$A:'[11]Published CSP'!$AW:$AW,COLUMN('[11]Published CSP'!AU$1),0)+'[11]NHB savings'!L40</f>
        <v>#REF!</v>
      </c>
      <c r="BD53" s="103">
        <v>0</v>
      </c>
      <c r="BE53" s="103">
        <v>0</v>
      </c>
      <c r="BF53" s="60">
        <v>0</v>
      </c>
      <c r="BG53" s="60">
        <v>0</v>
      </c>
      <c r="BH53" s="103">
        <f>VLOOKUP($A53,[11]NHB!$A$7:$Q$389,COLUMN([11]NHB!O$2),0)+'[11]NHB savings'!P40</f>
        <v>0</v>
      </c>
      <c r="BI53" s="103">
        <f>VLOOKUP($A53,[11]NHB!$A$7:$Q$389,COLUMN([11]NHB!P$2),0)+'[11]NHB savings'!Q40</f>
        <v>0</v>
      </c>
      <c r="BJ53" s="103">
        <f>VLOOKUP($A53,[11]NHB!$A$7:$Q$389,COLUMN([11]NHB!Q$2),0)+'[11]NHB savings'!R40</f>
        <v>0</v>
      </c>
      <c r="BK53" s="63">
        <f t="shared" si="57"/>
        <v>28.421353230746</v>
      </c>
      <c r="BL53" s="63" t="e">
        <f t="shared" si="57"/>
        <v>#REF!</v>
      </c>
      <c r="BM53" s="63" t="e">
        <f t="shared" si="57"/>
        <v>#REF!</v>
      </c>
      <c r="BN53" s="63">
        <f t="shared" si="57"/>
        <v>28.480781258625186</v>
      </c>
      <c r="BO53" s="63">
        <f t="shared" si="57"/>
        <v>29.207770186442012</v>
      </c>
      <c r="BP53" s="64">
        <f t="shared" si="58"/>
        <v>28.421353230746</v>
      </c>
      <c r="BQ53" s="64" t="e">
        <f>BL53*'[11]23112016 deflator update'!$C$68/'[11]23112016 deflator update'!$C$69</f>
        <v>#REF!</v>
      </c>
      <c r="BR53" s="64" t="e">
        <f>BM53*'[11]23112016 deflator update'!$C$68/'[11]23112016 deflator update'!$C$70</f>
        <v>#REF!</v>
      </c>
      <c r="BS53" s="64">
        <f>BN53*'[11]23112016 deflator update'!$C$68/'[11]23112016 deflator update'!$C$71</f>
        <v>27.057507538506528</v>
      </c>
      <c r="BT53" s="64">
        <f>BO53*'[11]23112016 deflator update'!$C$68/'[11]23112016 deflator update'!$C$72</f>
        <v>27.295177591309447</v>
      </c>
      <c r="BU53" s="109" t="e">
        <f t="shared" si="59"/>
        <v>#REF!</v>
      </c>
      <c r="BV53" s="109" t="e">
        <f t="shared" si="55"/>
        <v>#REF!</v>
      </c>
      <c r="BW53" s="109" t="e">
        <f t="shared" si="55"/>
        <v>#REF!</v>
      </c>
      <c r="BX53" s="109">
        <f t="shared" si="55"/>
        <v>2.5525596408864759E-2</v>
      </c>
      <c r="BY53" s="109">
        <f t="shared" si="60"/>
        <v>2.7669933564080651E-2</v>
      </c>
      <c r="BZ53" s="109">
        <f t="shared" si="61"/>
        <v>6.8468429785213392E-3</v>
      </c>
      <c r="CA53" s="110" t="e">
        <f t="shared" si="62"/>
        <v>#REF!</v>
      </c>
      <c r="CB53" s="110" t="e">
        <f t="shared" si="62"/>
        <v>#REF!</v>
      </c>
      <c r="CC53" s="110" t="e">
        <f t="shared" si="62"/>
        <v>#REF!</v>
      </c>
      <c r="CD53" s="110">
        <f t="shared" si="62"/>
        <v>8.7838856725690473E-3</v>
      </c>
      <c r="CE53" s="110">
        <f t="shared" si="63"/>
        <v>-3.962427933298629E-2</v>
      </c>
      <c r="CF53" s="110">
        <f t="shared" si="64"/>
        <v>-1.0056762987432522E-2</v>
      </c>
      <c r="CG53" s="60">
        <f t="shared" si="65"/>
        <v>11.157024230746</v>
      </c>
      <c r="CH53" s="60" t="e">
        <f t="shared" si="65"/>
        <v>#REF!</v>
      </c>
      <c r="CI53" s="60" t="e">
        <f t="shared" si="65"/>
        <v>#REF!</v>
      </c>
      <c r="CJ53" s="60">
        <f t="shared" si="65"/>
        <v>8.5832453798419976</v>
      </c>
      <c r="CK53" s="60">
        <f t="shared" si="65"/>
        <v>8.4047863698389982</v>
      </c>
      <c r="CL53" s="60">
        <f t="shared" si="66"/>
        <v>17.264329</v>
      </c>
      <c r="CM53" s="60">
        <f t="shared" si="66"/>
        <v>18.204577299999997</v>
      </c>
      <c r="CN53" s="60">
        <f t="shared" si="66"/>
        <v>19.031993892052693</v>
      </c>
      <c r="CO53" s="60">
        <f t="shared" si="66"/>
        <v>19.897535878783188</v>
      </c>
      <c r="CP53" s="60">
        <f t="shared" si="66"/>
        <v>20.802983816603014</v>
      </c>
    </row>
    <row r="54" spans="1:94" ht="15" customHeight="1">
      <c r="A54" s="53" t="s">
        <v>1143</v>
      </c>
      <c r="B54" s="53" t="s">
        <v>1144</v>
      </c>
      <c r="C54" s="53" t="str">
        <f t="shared" si="56"/>
        <v>SFIR_PU</v>
      </c>
      <c r="D54" s="53" t="s">
        <v>41</v>
      </c>
      <c r="E54" s="53" t="s">
        <v>1357</v>
      </c>
      <c r="F54" s="112" t="s">
        <v>1373</v>
      </c>
      <c r="G54" s="113">
        <v>0</v>
      </c>
      <c r="H54" s="127">
        <v>0</v>
      </c>
      <c r="I54" s="127">
        <v>0</v>
      </c>
      <c r="J54" s="112" t="s">
        <v>1380</v>
      </c>
      <c r="K54" s="101">
        <v>0</v>
      </c>
      <c r="L54" s="112" t="s">
        <v>1145</v>
      </c>
      <c r="M54" s="54">
        <f>[11]Provisional!M54</f>
        <v>13.327663830759001</v>
      </c>
      <c r="N54" s="54">
        <f>[11]Provisional!N54</f>
        <v>12.228909899346998</v>
      </c>
      <c r="O54" s="54">
        <f>[11]Provisional!O54</f>
        <v>10.897967970490999</v>
      </c>
      <c r="P54" s="54">
        <f>[11]Provisional!P54</f>
        <v>10.349078441375999</v>
      </c>
      <c r="Q54" s="54">
        <f>[11]Provisional!Q54</f>
        <v>10.143386921529</v>
      </c>
      <c r="R54" s="128">
        <f>'[11]Published CSP'!O54</f>
        <v>19.572619899999999</v>
      </c>
      <c r="S54" s="108">
        <f>VLOOKUP($B54,'[11]CT model - DATA UPDATE'!$A:$AX,COLUMN('[11]CT model - DATA UPDATE'!S$1),0)/1000000</f>
        <v>19.966111613999999</v>
      </c>
      <c r="T54" s="108">
        <f>VLOOKUP($B54,'[11]CT model - DATA UPDATE'!$A:$AX,COLUMN('[11]CT model - DATA UPDATE'!T$1),0)/1000000</f>
        <v>20.372310442380822</v>
      </c>
      <c r="U54" s="108">
        <f>VLOOKUP($B54,'[11]CT model - DATA UPDATE'!$A:$AX,COLUMN('[11]CT model - DATA UPDATE'!U$1),0)/1000000</f>
        <v>20.787658210124032</v>
      </c>
      <c r="V54" s="108">
        <f>VLOOKUP($B54,'[11]CT model - DATA UPDATE'!$A:$AX,COLUMN('[11]CT model - DATA UPDATE'!V$1),0)/1000000</f>
        <v>21.212383396211258</v>
      </c>
      <c r="W54" s="108">
        <v>0</v>
      </c>
      <c r="X54" s="108">
        <f>VLOOKUP($B54,'[11]CT model - DATA UPDATE'!$A:$AX,COLUMN('[11]CT model - DATA UPDATE'!W$1),0)/1000000</f>
        <v>0.20078021900000312</v>
      </c>
      <c r="Y54" s="108">
        <f>VLOOKUP($B54,'[11]CT model - DATA UPDATE'!$A:$AX,COLUMN('[11]CT model - DATA UPDATE'!X$1),0)/1000000</f>
        <v>0.61640848311813157</v>
      </c>
      <c r="Z54" s="108">
        <f>VLOOKUP($B54,'[11]CT model - DATA UPDATE'!$A:$AX,COLUMN('[11]CT model - DATA UPDATE'!Y$1),0)/1000000</f>
        <v>1.0573084104345789</v>
      </c>
      <c r="AA54" s="108">
        <f>VLOOKUP($B54,'[11]CT model - DATA UPDATE'!$A:$AX,COLUMN('[11]CT model - DATA UPDATE'!Z$1),0)/1000000</f>
        <v>1.5247368026955059</v>
      </c>
      <c r="AB54" s="108">
        <v>0</v>
      </c>
      <c r="AC54" s="108">
        <f>VLOOKUP($B54,'[11]CT model - DATA UPDATE'!$A:$AX,COLUMN('[11]CT model - DATA UPDATE'!AA$1),0)/1000000</f>
        <v>0</v>
      </c>
      <c r="AD54" s="108">
        <f>VLOOKUP($B54,'[11]CT model - DATA UPDATE'!$A:$AX,COLUMN('[11]CT model - DATA UPDATE'!AB$1),0)/1000000</f>
        <v>0</v>
      </c>
      <c r="AE54" s="108">
        <f>VLOOKUP($B54,'[11]CT model - DATA UPDATE'!$A:$AX,COLUMN('[11]CT model - DATA UPDATE'!AC$1),0)/1000000</f>
        <v>0</v>
      </c>
      <c r="AF54" s="108">
        <f>VLOOKUP($B54,'[11]CT model - DATA UPDATE'!$A:$AX,COLUMN('[11]CT model - DATA UPDATE'!AD$1),0)/1000000</f>
        <v>0</v>
      </c>
      <c r="AG54" s="108">
        <v>0</v>
      </c>
      <c r="AH54" s="108">
        <f>VLOOKUP($B54,'[11]CT model - DATA UPDATE'!$A:$AX,COLUMN('[11]CT model - DATA UPDATE'!AE$1),0)/1000000</f>
        <v>0</v>
      </c>
      <c r="AI54" s="108">
        <f>(VLOOKUP($B54,'[11]CT model - DATA UPDATE'!$A:$AX,COLUMN('[11]CT model - DATA UPDATE'!AF$1),0)+IFERROR(VLOOKUP($B54,'[11]Fire £5 LQ'!$A:$P,COLUMN('[11]Fire £5 LQ'!N$1),0),0)*[11]Parameters!$C$41)/1000000</f>
        <v>0</v>
      </c>
      <c r="AJ54" s="108">
        <f>(VLOOKUP($B54,'[11]CT model - DATA UPDATE'!$A:$AX,COLUMN('[11]CT model - DATA UPDATE'!AG$1),0)+IFERROR(VLOOKUP($B54,'[11]Fire £5 LQ'!$A:$P,COLUMN('[11]Fire £5 LQ'!O$1),0),0)*[11]Parameters!$C$41)/1000000</f>
        <v>0</v>
      </c>
      <c r="AK54" s="108">
        <f>(VLOOKUP($B54,'[11]CT model - DATA UPDATE'!$A:$AX,COLUMN('[11]CT model - DATA UPDATE'!AH$1),0)+IFERROR(VLOOKUP($B54,'[11]Fire £5 LQ'!$A:$P,COLUMN('[11]Fire £5 LQ'!P$1),0),0)*[11]Parameters!$C$41)/1000000</f>
        <v>0</v>
      </c>
      <c r="AL54" s="56">
        <f>'[11]Published CSP'!AI54</f>
        <v>0</v>
      </c>
      <c r="AM54" s="56">
        <f>'[11]Published CSP'!AJ54</f>
        <v>0</v>
      </c>
      <c r="AN54" s="56">
        <f>IFERROR(VLOOKUP($A54,'[11]iBCF post B17'!$A:$L,'[11]iBCF post B17'!$F$1,0)/1000000,0)</f>
        <v>0</v>
      </c>
      <c r="AO54" s="56">
        <f>IFERROR(VLOOKUP($A54,'[11]iBCF post B17'!$A:$L,'[11]iBCF post B17'!$I$1,0)/1000000,0)</f>
        <v>0</v>
      </c>
      <c r="AP54" s="56">
        <f>IFERROR(VLOOKUP($A54,'[11]iBCF post B17'!$A:$L,'[11]iBCF post B17'!$L$1,0)/1000000,0)</f>
        <v>0</v>
      </c>
      <c r="AQ54" s="56">
        <v>0</v>
      </c>
      <c r="AR54" s="56">
        <v>0</v>
      </c>
      <c r="AS54" s="56">
        <f>'[11]NHB savings'!E41</f>
        <v>0</v>
      </c>
      <c r="AT54" s="56">
        <f>'[11]NHB savings'!F41</f>
        <v>0</v>
      </c>
      <c r="AU54" s="56">
        <f>'[11]NHB savings'!G41</f>
        <v>0</v>
      </c>
      <c r="AV54" s="103">
        <f>'[11]Published CSP'!AN54</f>
        <v>0</v>
      </c>
      <c r="AW54" s="103">
        <f>'[11]Published CSP'!AO54</f>
        <v>0</v>
      </c>
      <c r="AX54" s="103">
        <f>'[11]Published CSP'!AP54+'[11]NHB savings'!I41</f>
        <v>0</v>
      </c>
      <c r="AY54" s="103">
        <f>'[11]Published CSP'!AQ54+'[11]NHB savings'!J41</f>
        <v>0</v>
      </c>
      <c r="AZ54" s="103">
        <f>'[11]Published CSP'!AR54+'[11]NHB savings'!K41</f>
        <v>0</v>
      </c>
      <c r="BA54" s="103">
        <v>0</v>
      </c>
      <c r="BB54" s="103" t="e">
        <f>VLOOKUP($A54,'[11]Published CSP'!$A:$A:'[11]Published CSP'!$AW:$AW,COLUMN('[11]Published CSP'!AT$1),0)</f>
        <v>#REF!</v>
      </c>
      <c r="BC54" s="103" t="e">
        <f>VLOOKUP($A54,'[11]Published CSP'!$A:$A:'[11]Published CSP'!$AW:$AW,COLUMN('[11]Published CSP'!AU$1),0)+'[11]NHB savings'!L41</f>
        <v>#REF!</v>
      </c>
      <c r="BD54" s="103">
        <v>0</v>
      </c>
      <c r="BE54" s="103">
        <v>0</v>
      </c>
      <c r="BF54" s="60">
        <v>0</v>
      </c>
      <c r="BG54" s="60">
        <v>0</v>
      </c>
      <c r="BH54" s="103">
        <f>VLOOKUP($A54,[11]NHB!$A$7:$Q$389,COLUMN([11]NHB!O$2),0)+'[11]NHB savings'!P41</f>
        <v>0</v>
      </c>
      <c r="BI54" s="103">
        <f>VLOOKUP($A54,[11]NHB!$A$7:$Q$389,COLUMN([11]NHB!P$2),0)+'[11]NHB savings'!Q41</f>
        <v>0</v>
      </c>
      <c r="BJ54" s="103">
        <f>VLOOKUP($A54,[11]NHB!$A$7:$Q$389,COLUMN([11]NHB!Q$2),0)+'[11]NHB savings'!R41</f>
        <v>0</v>
      </c>
      <c r="BK54" s="63">
        <f t="shared" si="57"/>
        <v>32.900283730759</v>
      </c>
      <c r="BL54" s="63" t="e">
        <f t="shared" si="57"/>
        <v>#REF!</v>
      </c>
      <c r="BM54" s="63" t="e">
        <f t="shared" si="57"/>
        <v>#REF!</v>
      </c>
      <c r="BN54" s="63">
        <f t="shared" si="57"/>
        <v>32.194045061934609</v>
      </c>
      <c r="BO54" s="63">
        <f t="shared" si="57"/>
        <v>32.880507120435766</v>
      </c>
      <c r="BP54" s="64">
        <f t="shared" si="58"/>
        <v>32.900283730759</v>
      </c>
      <c r="BQ54" s="64" t="e">
        <f>BL54*'[11]23112016 deflator update'!$C$68/'[11]23112016 deflator update'!$C$69</f>
        <v>#REF!</v>
      </c>
      <c r="BR54" s="64" t="e">
        <f>BM54*'[11]23112016 deflator update'!$C$68/'[11]23112016 deflator update'!$C$70</f>
        <v>#REF!</v>
      </c>
      <c r="BS54" s="64">
        <f>BN54*'[11]23112016 deflator update'!$C$68/'[11]23112016 deflator update'!$C$71</f>
        <v>30.585207935421764</v>
      </c>
      <c r="BT54" s="64">
        <f>BO54*'[11]23112016 deflator update'!$C$68/'[11]23112016 deflator update'!$C$72</f>
        <v>30.727415184922641</v>
      </c>
      <c r="BU54" s="109" t="e">
        <f t="shared" si="59"/>
        <v>#REF!</v>
      </c>
      <c r="BV54" s="109" t="e">
        <f t="shared" si="55"/>
        <v>#REF!</v>
      </c>
      <c r="BW54" s="109" t="e">
        <f t="shared" si="55"/>
        <v>#REF!</v>
      </c>
      <c r="BX54" s="109">
        <f t="shared" si="55"/>
        <v>2.1322640792126313E-2</v>
      </c>
      <c r="BY54" s="109">
        <f t="shared" si="60"/>
        <v>-6.0110759180909135E-4</v>
      </c>
      <c r="BZ54" s="109">
        <f t="shared" si="61"/>
        <v>-1.5031078455429725E-4</v>
      </c>
      <c r="CA54" s="110" t="e">
        <f t="shared" si="62"/>
        <v>#REF!</v>
      </c>
      <c r="CB54" s="110" t="e">
        <f t="shared" si="62"/>
        <v>#REF!</v>
      </c>
      <c r="CC54" s="110" t="e">
        <f t="shared" si="62"/>
        <v>#REF!</v>
      </c>
      <c r="CD54" s="110">
        <f t="shared" si="62"/>
        <v>4.6495433283022525E-3</v>
      </c>
      <c r="CE54" s="110">
        <f t="shared" si="63"/>
        <v>-6.6044067085199942E-2</v>
      </c>
      <c r="CF54" s="110">
        <f t="shared" si="64"/>
        <v>-1.6936443938313395E-2</v>
      </c>
      <c r="CG54" s="60">
        <f t="shared" si="65"/>
        <v>13.327663830759001</v>
      </c>
      <c r="CH54" s="60" t="e">
        <f t="shared" si="65"/>
        <v>#REF!</v>
      </c>
      <c r="CI54" s="60" t="e">
        <f t="shared" si="65"/>
        <v>#REF!</v>
      </c>
      <c r="CJ54" s="60">
        <f t="shared" si="65"/>
        <v>10.349078441375998</v>
      </c>
      <c r="CK54" s="60">
        <f t="shared" si="65"/>
        <v>10.143386921529</v>
      </c>
      <c r="CL54" s="60">
        <f t="shared" si="66"/>
        <v>19.572619899999999</v>
      </c>
      <c r="CM54" s="60">
        <f t="shared" si="66"/>
        <v>20.166891833000001</v>
      </c>
      <c r="CN54" s="60">
        <f t="shared" si="66"/>
        <v>20.988718925498954</v>
      </c>
      <c r="CO54" s="60">
        <f t="shared" si="66"/>
        <v>21.844966620558612</v>
      </c>
      <c r="CP54" s="60">
        <f t="shared" si="66"/>
        <v>22.737120198906766</v>
      </c>
    </row>
    <row r="55" spans="1:94" ht="15" customHeight="1">
      <c r="A55" s="53" t="s">
        <v>670</v>
      </c>
      <c r="B55" s="53" t="s">
        <v>671</v>
      </c>
      <c r="C55" s="53" t="str">
        <f t="shared" si="56"/>
        <v>OLB_PU</v>
      </c>
      <c r="D55" s="53" t="s">
        <v>41</v>
      </c>
      <c r="E55" s="53" t="s">
        <v>1351</v>
      </c>
      <c r="F55" s="112" t="s">
        <v>1375</v>
      </c>
      <c r="G55" s="113">
        <v>0</v>
      </c>
      <c r="H55" s="127">
        <v>0</v>
      </c>
      <c r="I55" s="127">
        <v>0</v>
      </c>
      <c r="J55" s="112" t="s">
        <v>1380</v>
      </c>
      <c r="K55" s="101">
        <v>0</v>
      </c>
      <c r="L55" s="53" t="s">
        <v>672</v>
      </c>
      <c r="M55" s="54">
        <f>[11]Provisional!M55</f>
        <v>65.624665757236997</v>
      </c>
      <c r="N55" s="54">
        <f>[11]Provisional!N55</f>
        <v>55.461143086956</v>
      </c>
      <c r="O55" s="54">
        <f>[11]Provisional!O55</f>
        <v>47.978595939732998</v>
      </c>
      <c r="P55" s="54">
        <f>[11]Provisional!P55</f>
        <v>43.855800255039995</v>
      </c>
      <c r="Q55" s="54">
        <f>[11]Provisional!Q55</f>
        <v>39.835520214259994</v>
      </c>
      <c r="R55" s="128">
        <f>'[11]Published CSP'!O55</f>
        <v>88.939420999999996</v>
      </c>
      <c r="S55" s="108">
        <f>VLOOKUP($B55,'[11]CT model - DATA UPDATE'!$A:$AX,COLUMN('[11]CT model - DATA UPDATE'!S$1),0)/1000000</f>
        <v>90.629549159999996</v>
      </c>
      <c r="T55" s="108">
        <f>VLOOKUP($B55,'[11]CT model - DATA UPDATE'!$A:$AX,COLUMN('[11]CT model - DATA UPDATE'!T$1),0)/1000000</f>
        <v>92.832565393046067</v>
      </c>
      <c r="U55" s="108">
        <f>VLOOKUP($B55,'[11]CT model - DATA UPDATE'!$A:$AX,COLUMN('[11]CT model - DATA UPDATE'!U$1),0)/1000000</f>
        <v>95.089132378225926</v>
      </c>
      <c r="V55" s="108">
        <f>VLOOKUP($B55,'[11]CT model - DATA UPDATE'!$A:$AX,COLUMN('[11]CT model - DATA UPDATE'!V$1),0)/1000000</f>
        <v>97.400551823176158</v>
      </c>
      <c r="W55" s="108">
        <v>0</v>
      </c>
      <c r="X55" s="108">
        <f>VLOOKUP($B55,'[11]CT model - DATA UPDATE'!$A:$AX,COLUMN('[11]CT model - DATA UPDATE'!W$1),0)/1000000</f>
        <v>1.8030438000000049</v>
      </c>
      <c r="Y55" s="108">
        <f>VLOOKUP($B55,'[11]CT model - DATA UPDATE'!$A:$AX,COLUMN('[11]CT model - DATA UPDATE'!X$1),0)/1000000</f>
        <v>3.7404608013630622</v>
      </c>
      <c r="Z55" s="108">
        <f>VLOOKUP($B55,'[11]CT model - DATA UPDATE'!$A:$AX,COLUMN('[11]CT model - DATA UPDATE'!Y$1),0)/1000000</f>
        <v>5.8097939602571875</v>
      </c>
      <c r="AA55" s="108">
        <f>VLOOKUP($B55,'[11]CT model - DATA UPDATE'!$A:$AX,COLUMN('[11]CT model - DATA UPDATE'!Z$1),0)/1000000</f>
        <v>8.018049389177893</v>
      </c>
      <c r="AB55" s="108">
        <v>0</v>
      </c>
      <c r="AC55" s="108">
        <f>VLOOKUP($B55,'[11]CT model - DATA UPDATE'!$A:$AX,COLUMN('[11]CT model - DATA UPDATE'!AA$1),0)/1000000</f>
        <v>1.8125910000000001</v>
      </c>
      <c r="AD55" s="108">
        <f>VLOOKUP($B55,'[11]CT model - DATA UPDATE'!$A:$AX,COLUMN('[11]CT model - DATA UPDATE'!AB$1),0)/1000000</f>
        <v>3.8245061269820479</v>
      </c>
      <c r="AE55" s="108">
        <f>VLOOKUP($B55,'[11]CT model - DATA UPDATE'!$A:$AX,COLUMN('[11]CT model - DATA UPDATE'!AC$1),0)/1000000</f>
        <v>6.0525811306184085</v>
      </c>
      <c r="AF55" s="108">
        <f>VLOOKUP($B55,'[11]CT model - DATA UPDATE'!$A:$AX,COLUMN('[11]CT model - DATA UPDATE'!AD$1),0)/1000000</f>
        <v>8.5147264843478059</v>
      </c>
      <c r="AG55" s="108">
        <v>0</v>
      </c>
      <c r="AH55" s="108">
        <f>VLOOKUP($B55,'[11]CT model - DATA UPDATE'!$A:$AX,COLUMN('[11]CT model - DATA UPDATE'!AE$1),0)/1000000</f>
        <v>0</v>
      </c>
      <c r="AI55" s="108">
        <f>(VLOOKUP($B55,'[11]CT model - DATA UPDATE'!$A:$AX,COLUMN('[11]CT model - DATA UPDATE'!AF$1),0)+IFERROR(VLOOKUP($B55,'[11]Fire £5 LQ'!$A:$P,COLUMN('[11]Fire £5 LQ'!N$1),0),0)*[11]Parameters!$C$41)/1000000</f>
        <v>0</v>
      </c>
      <c r="AJ55" s="108">
        <f>(VLOOKUP($B55,'[11]CT model - DATA UPDATE'!$A:$AX,COLUMN('[11]CT model - DATA UPDATE'!AG$1),0)+IFERROR(VLOOKUP($B55,'[11]Fire £5 LQ'!$A:$P,COLUMN('[11]Fire £5 LQ'!O$1),0),0)*[11]Parameters!$C$41)/1000000</f>
        <v>0</v>
      </c>
      <c r="AK55" s="108">
        <f>(VLOOKUP($B55,'[11]CT model - DATA UPDATE'!$A:$AX,COLUMN('[11]CT model - DATA UPDATE'!AH$1),0)+IFERROR(VLOOKUP($B55,'[11]Fire £5 LQ'!$A:$P,COLUMN('[11]Fire £5 LQ'!P$1),0),0)*[11]Parameters!$C$41)/1000000</f>
        <v>0</v>
      </c>
      <c r="AL55" s="56">
        <f>'[11]Published CSP'!AI55</f>
        <v>0</v>
      </c>
      <c r="AM55" s="56">
        <f>'[11]Published CSP'!AJ55</f>
        <v>0</v>
      </c>
      <c r="AN55" s="56">
        <f>IFERROR(VLOOKUP($A55,'[11]iBCF post B17'!$A:$L,'[11]iBCF post B17'!$F$1,0)/1000000,0)</f>
        <v>3.6395185946097794</v>
      </c>
      <c r="AO55" s="56">
        <f>IFERROR(VLOOKUP($A55,'[11]iBCF post B17'!$A:$L,'[11]iBCF post B17'!$I$1,0)/1000000,0)</f>
        <v>4.6928127341637316</v>
      </c>
      <c r="AP55" s="56">
        <f>IFERROR(VLOOKUP($A55,'[11]iBCF post B17'!$A:$L,'[11]iBCF post B17'!$L$1,0)/1000000,0)</f>
        <v>5.4932463110063834</v>
      </c>
      <c r="AQ55" s="56">
        <v>0</v>
      </c>
      <c r="AR55" s="56">
        <v>0</v>
      </c>
      <c r="AS55" s="56">
        <f>'[11]NHB savings'!E42</f>
        <v>0.93252299999999999</v>
      </c>
      <c r="AT55" s="56">
        <f>'[11]NHB savings'!F42</f>
        <v>0</v>
      </c>
      <c r="AU55" s="56">
        <f>'[11]NHB savings'!G42</f>
        <v>0</v>
      </c>
      <c r="AV55" s="103">
        <f>'[11]Published CSP'!AN55</f>
        <v>0</v>
      </c>
      <c r="AW55" s="103">
        <f>'[11]Published CSP'!AO55</f>
        <v>0</v>
      </c>
      <c r="AX55" s="103">
        <f>'[11]Published CSP'!AP55+'[11]NHB savings'!I42</f>
        <v>0</v>
      </c>
      <c r="AY55" s="103">
        <f>'[11]Published CSP'!AQ55+'[11]NHB savings'!J42</f>
        <v>0</v>
      </c>
      <c r="AZ55" s="103">
        <f>'[11]Published CSP'!AR55+'[11]NHB savings'!K42</f>
        <v>0</v>
      </c>
      <c r="BA55" s="103">
        <v>0</v>
      </c>
      <c r="BB55" s="103" t="e">
        <f>VLOOKUP($A55,'[11]Published CSP'!$A:$A:'[11]Published CSP'!$AW:$AW,COLUMN('[11]Published CSP'!AT$1),0)</f>
        <v>#REF!</v>
      </c>
      <c r="BC55" s="103" t="e">
        <f>VLOOKUP($A55,'[11]Published CSP'!$A:$A:'[11]Published CSP'!$AW:$AW,COLUMN('[11]Published CSP'!AU$1),0)+'[11]NHB savings'!L42</f>
        <v>#REF!</v>
      </c>
      <c r="BD55" s="103">
        <v>0</v>
      </c>
      <c r="BE55" s="103">
        <v>0</v>
      </c>
      <c r="BF55" s="60">
        <v>3.2157386681373139</v>
      </c>
      <c r="BG55" s="60">
        <v>4.2379022955907262</v>
      </c>
      <c r="BH55" s="103">
        <f>VLOOKUP($A55,[11]NHB!$A$7:$Q$389,COLUMN([11]NHB!O$2),0)+'[11]NHB savings'!P42</f>
        <v>3.9905076522630809</v>
      </c>
      <c r="BI55" s="103">
        <f>VLOOKUP($A55,[11]NHB!$A$7:$Q$389,COLUMN([11]NHB!P$2),0)+'[11]NHB savings'!Q42</f>
        <v>2.9870128053321419</v>
      </c>
      <c r="BJ55" s="103">
        <f>VLOOKUP($A55,[11]NHB!$A$7:$Q$389,COLUMN([11]NHB!Q$2),0)+'[11]NHB savings'!R42</f>
        <v>2.8660037577813684</v>
      </c>
      <c r="BK55" s="63">
        <f t="shared" si="57"/>
        <v>157.7798254253743</v>
      </c>
      <c r="BL55" s="63" t="e">
        <f t="shared" si="57"/>
        <v>#REF!</v>
      </c>
      <c r="BM55" s="63" t="e">
        <f t="shared" si="57"/>
        <v>#REF!</v>
      </c>
      <c r="BN55" s="63">
        <f t="shared" si="57"/>
        <v>158.48713326363742</v>
      </c>
      <c r="BO55" s="63">
        <f t="shared" si="57"/>
        <v>162.12809797974958</v>
      </c>
      <c r="BP55" s="64">
        <f t="shared" si="58"/>
        <v>157.7798254253743</v>
      </c>
      <c r="BQ55" s="64" t="e">
        <f>BL55*'[11]23112016 deflator update'!$C$68/'[11]23112016 deflator update'!$C$69</f>
        <v>#REF!</v>
      </c>
      <c r="BR55" s="64" t="e">
        <f>BM55*'[11]23112016 deflator update'!$C$68/'[11]23112016 deflator update'!$C$70</f>
        <v>#REF!</v>
      </c>
      <c r="BS55" s="64">
        <f>BN55*'[11]23112016 deflator update'!$C$68/'[11]23112016 deflator update'!$C$71</f>
        <v>150.5670355070927</v>
      </c>
      <c r="BT55" s="64">
        <f>BO55*'[11]23112016 deflator update'!$C$68/'[11]23112016 deflator update'!$C$72</f>
        <v>151.51157375761179</v>
      </c>
      <c r="BU55" s="109" t="e">
        <f t="shared" si="59"/>
        <v>#REF!</v>
      </c>
      <c r="BV55" s="109" t="e">
        <f t="shared" si="55"/>
        <v>#REF!</v>
      </c>
      <c r="BW55" s="109" t="e">
        <f t="shared" si="55"/>
        <v>#REF!</v>
      </c>
      <c r="BX55" s="109">
        <f t="shared" si="55"/>
        <v>2.2973251147495821E-2</v>
      </c>
      <c r="BY55" s="109">
        <f t="shared" si="60"/>
        <v>2.7559116272643402E-2</v>
      </c>
      <c r="BZ55" s="109">
        <f t="shared" si="61"/>
        <v>6.8196989149131859E-3</v>
      </c>
      <c r="CA55" s="110" t="e">
        <f t="shared" si="62"/>
        <v>#REF!</v>
      </c>
      <c r="CB55" s="110" t="e">
        <f t="shared" si="62"/>
        <v>#REF!</v>
      </c>
      <c r="CC55" s="110" t="e">
        <f t="shared" si="62"/>
        <v>#REF!</v>
      </c>
      <c r="CD55" s="110">
        <f t="shared" si="62"/>
        <v>6.2732074609690436E-3</v>
      </c>
      <c r="CE55" s="110">
        <f t="shared" si="63"/>
        <v>-3.9727840050927332E-2</v>
      </c>
      <c r="CF55" s="110">
        <f t="shared" si="64"/>
        <v>-1.0083451338676275E-2</v>
      </c>
      <c r="CG55" s="60">
        <f t="shared" si="65"/>
        <v>68.840404425374302</v>
      </c>
      <c r="CH55" s="60" t="e">
        <f t="shared" si="65"/>
        <v>#REF!</v>
      </c>
      <c r="CI55" s="60" t="e">
        <f t="shared" si="65"/>
        <v>#REF!</v>
      </c>
      <c r="CJ55" s="60">
        <f t="shared" si="65"/>
        <v>51.535625794535903</v>
      </c>
      <c r="CK55" s="60">
        <f t="shared" si="65"/>
        <v>48.194770283047731</v>
      </c>
      <c r="CL55" s="60">
        <f t="shared" si="66"/>
        <v>88.939420999999996</v>
      </c>
      <c r="CM55" s="60">
        <f t="shared" si="66"/>
        <v>94.245183960000006</v>
      </c>
      <c r="CN55" s="60">
        <f t="shared" si="66"/>
        <v>100.39753232139117</v>
      </c>
      <c r="CO55" s="60">
        <f t="shared" si="66"/>
        <v>106.95150746910151</v>
      </c>
      <c r="CP55" s="60">
        <f t="shared" si="66"/>
        <v>113.93332769670185</v>
      </c>
    </row>
    <row r="56" spans="1:94" ht="15" customHeight="1">
      <c r="A56" s="53" t="s">
        <v>602</v>
      </c>
      <c r="B56" s="53" t="s">
        <v>1</v>
      </c>
      <c r="C56" s="53" t="str">
        <f t="shared" si="56"/>
        <v>MD_PU</v>
      </c>
      <c r="D56" s="53" t="s">
        <v>41</v>
      </c>
      <c r="E56" s="53" t="s">
        <v>531</v>
      </c>
      <c r="F56" s="112" t="s">
        <v>1367</v>
      </c>
      <c r="G56" s="113">
        <v>0</v>
      </c>
      <c r="H56" s="127">
        <v>1</v>
      </c>
      <c r="I56" s="127">
        <v>1</v>
      </c>
      <c r="J56" s="112" t="s">
        <v>1380</v>
      </c>
      <c r="K56" s="101">
        <v>1</v>
      </c>
      <c r="L56" s="53" t="s">
        <v>2</v>
      </c>
      <c r="M56" s="54">
        <f>[11]Provisional!M56</f>
        <v>611.91053299081693</v>
      </c>
      <c r="N56" s="54">
        <f>[11]Provisional!N56</f>
        <v>554.41692417249499</v>
      </c>
      <c r="O56" s="54">
        <f>[11]Provisional!O56</f>
        <v>512.27555171733206</v>
      </c>
      <c r="P56" s="54">
        <f>[11]Provisional!P56</f>
        <v>489.27721926602692</v>
      </c>
      <c r="Q56" s="54">
        <f>[11]Provisional!Q56</f>
        <v>467.310118346933</v>
      </c>
      <c r="R56" s="128">
        <f>'[11]Published CSP'!O56</f>
        <v>271.174645</v>
      </c>
      <c r="S56" s="108">
        <f>VLOOKUP($B56,'[11]CT model - DATA UPDATE'!$A:$AX,COLUMN('[11]CT model - DATA UPDATE'!S$1),0)/1000000</f>
        <v>276.91342406000001</v>
      </c>
      <c r="T56" s="108">
        <f>VLOOKUP($B56,'[11]CT model - DATA UPDATE'!$A:$AX,COLUMN('[11]CT model - DATA UPDATE'!T$1),0)/1000000</f>
        <v>280.89312973070946</v>
      </c>
      <c r="U56" s="108">
        <f>VLOOKUP($B56,'[11]CT model - DATA UPDATE'!$A:$AX,COLUMN('[11]CT model - DATA UPDATE'!U$1),0)/1000000</f>
        <v>284.93003037952161</v>
      </c>
      <c r="V56" s="108">
        <f>VLOOKUP($B56,'[11]CT model - DATA UPDATE'!$A:$AX,COLUMN('[11]CT model - DATA UPDATE'!V$1),0)/1000000</f>
        <v>289.02494799323432</v>
      </c>
      <c r="W56" s="108">
        <v>0</v>
      </c>
      <c r="X56" s="108">
        <f>VLOOKUP($B56,'[11]CT model - DATA UPDATE'!$A:$AX,COLUMN('[11]CT model - DATA UPDATE'!W$1),0)/1000000</f>
        <v>5.5099182399999682</v>
      </c>
      <c r="Y56" s="108">
        <f>VLOOKUP($B56,'[11]CT model - DATA UPDATE'!$A:$AX,COLUMN('[11]CT model - DATA UPDATE'!X$1),0)/1000000</f>
        <v>11.318749606259185</v>
      </c>
      <c r="Z56" s="108">
        <f>VLOOKUP($B56,'[11]CT model - DATA UPDATE'!$A:$AX,COLUMN('[11]CT model - DATA UPDATE'!Y$1),0)/1000000</f>
        <v>17.409647815141184</v>
      </c>
      <c r="AA56" s="108">
        <f>VLOOKUP($B56,'[11]CT model - DATA UPDATE'!$A:$AX,COLUMN('[11]CT model - DATA UPDATE'!Z$1),0)/1000000</f>
        <v>23.79354938702534</v>
      </c>
      <c r="AB56" s="108">
        <v>0</v>
      </c>
      <c r="AC56" s="108">
        <f>VLOOKUP($B56,'[11]CT model - DATA UPDATE'!$A:$AX,COLUMN('[11]CT model - DATA UPDATE'!AA$1),0)/1000000</f>
        <v>5.5386030000000002</v>
      </c>
      <c r="AD56" s="108">
        <f>VLOOKUP($B56,'[11]CT model - DATA UPDATE'!$A:$AX,COLUMN('[11]CT model - DATA UPDATE'!AB$1),0)/1000000</f>
        <v>11.572574690726697</v>
      </c>
      <c r="AE56" s="108">
        <f>VLOOKUP($B56,'[11]CT model - DATA UPDATE'!$A:$AX,COLUMN('[11]CT model - DATA UPDATE'!AC$1),0)/1000000</f>
        <v>18.136676459637165</v>
      </c>
      <c r="AF56" s="108">
        <f>VLOOKUP($B56,'[11]CT model - DATA UPDATE'!$A:$AX,COLUMN('[11]CT model - DATA UPDATE'!AD$1),0)/1000000</f>
        <v>25.266919864775716</v>
      </c>
      <c r="AG56" s="108">
        <v>0</v>
      </c>
      <c r="AH56" s="108">
        <f>VLOOKUP($B56,'[11]CT model - DATA UPDATE'!$A:$AX,COLUMN('[11]CT model - DATA UPDATE'!AE$1),0)/1000000</f>
        <v>0</v>
      </c>
      <c r="AI56" s="108">
        <f>(VLOOKUP($B56,'[11]CT model - DATA UPDATE'!$A:$AX,COLUMN('[11]CT model - DATA UPDATE'!AF$1),0)+IFERROR(VLOOKUP($B56,'[11]Fire £5 LQ'!$A:$P,COLUMN('[11]Fire £5 LQ'!N$1),0),0)*[11]Parameters!$C$41)/1000000</f>
        <v>0</v>
      </c>
      <c r="AJ56" s="108">
        <f>(VLOOKUP($B56,'[11]CT model - DATA UPDATE'!$A:$AX,COLUMN('[11]CT model - DATA UPDATE'!AG$1),0)+IFERROR(VLOOKUP($B56,'[11]Fire £5 LQ'!$A:$P,COLUMN('[11]Fire £5 LQ'!O$1),0),0)*[11]Parameters!$C$41)/1000000</f>
        <v>0</v>
      </c>
      <c r="AK56" s="108">
        <f>(VLOOKUP($B56,'[11]CT model - DATA UPDATE'!$A:$AX,COLUMN('[11]CT model - DATA UPDATE'!AH$1),0)+IFERROR(VLOOKUP($B56,'[11]Fire £5 LQ'!$A:$P,COLUMN('[11]Fire £5 LQ'!P$1),0),0)*[11]Parameters!$C$41)/1000000</f>
        <v>0</v>
      </c>
      <c r="AL56" s="56">
        <f>'[11]Published CSP'!AI56</f>
        <v>0</v>
      </c>
      <c r="AM56" s="56">
        <f>'[11]Published CSP'!AJ56</f>
        <v>0</v>
      </c>
      <c r="AN56" s="56">
        <f>IFERROR(VLOOKUP($A56,'[11]iBCF post B17'!$A:$L,'[11]iBCF post B17'!$F$1,0)/1000000,0)</f>
        <v>33.792214455529518</v>
      </c>
      <c r="AO56" s="56">
        <f>IFERROR(VLOOKUP($A56,'[11]iBCF post B17'!$A:$L,'[11]iBCF post B17'!$I$1,0)/1000000,0)</f>
        <v>47.3277136996902</v>
      </c>
      <c r="AP56" s="56">
        <f>IFERROR(VLOOKUP($A56,'[11]iBCF post B17'!$A:$L,'[11]iBCF post B17'!$L$1,0)/1000000,0)</f>
        <v>60.321013970897717</v>
      </c>
      <c r="AQ56" s="56">
        <v>0</v>
      </c>
      <c r="AR56" s="56">
        <v>0</v>
      </c>
      <c r="AS56" s="56">
        <f>'[11]NHB savings'!E43</f>
        <v>5.6253190000000002</v>
      </c>
      <c r="AT56" s="56">
        <f>'[11]NHB savings'!F43</f>
        <v>0</v>
      </c>
      <c r="AU56" s="56">
        <f>'[11]NHB savings'!G43</f>
        <v>0</v>
      </c>
      <c r="AV56" s="103">
        <f>'[11]Published CSP'!AN56</f>
        <v>0</v>
      </c>
      <c r="AW56" s="103">
        <f>'[11]Published CSP'!AO56</f>
        <v>0</v>
      </c>
      <c r="AX56" s="103">
        <f>'[11]Published CSP'!AP56+'[11]NHB savings'!I43</f>
        <v>0</v>
      </c>
      <c r="AY56" s="103">
        <f>'[11]Published CSP'!AQ56+'[11]NHB savings'!J43</f>
        <v>0</v>
      </c>
      <c r="AZ56" s="103">
        <f>'[11]Published CSP'!AR56+'[11]NHB savings'!K43</f>
        <v>0</v>
      </c>
      <c r="BA56" s="103">
        <v>0</v>
      </c>
      <c r="BB56" s="103" t="e">
        <f>VLOOKUP($A56,'[11]Published CSP'!$A:$A:'[11]Published CSP'!$AW:$AW,COLUMN('[11]Published CSP'!AT$1),0)</f>
        <v>#REF!</v>
      </c>
      <c r="BC56" s="103" t="e">
        <f>VLOOKUP($A56,'[11]Published CSP'!$A:$A:'[11]Published CSP'!$AW:$AW,COLUMN('[11]Published CSP'!AU$1),0)+'[11]NHB savings'!L43</f>
        <v>#REF!</v>
      </c>
      <c r="BD56" s="103">
        <v>0</v>
      </c>
      <c r="BE56" s="103">
        <v>0</v>
      </c>
      <c r="BF56" s="60">
        <v>18.834765879677281</v>
      </c>
      <c r="BG56" s="60">
        <v>21.811813448614028</v>
      </c>
      <c r="BH56" s="103">
        <f>VLOOKUP($A56,[11]NHB!$A$7:$Q$389,COLUMN([11]NHB!O$2),0)+'[11]NHB savings'!P43</f>
        <v>14.985350952151141</v>
      </c>
      <c r="BI56" s="103">
        <f>VLOOKUP($A56,[11]NHB!$A$7:$Q$389,COLUMN([11]NHB!P$2),0)+'[11]NHB savings'!Q43</f>
        <v>10.845085292847198</v>
      </c>
      <c r="BJ56" s="103">
        <f>VLOOKUP($A56,[11]NHB!$A$7:$Q$389,COLUMN([11]NHB!Q$2),0)+'[11]NHB savings'!R43</f>
        <v>10.405732157316059</v>
      </c>
      <c r="BK56" s="63">
        <f t="shared" si="57"/>
        <v>901.91994387049419</v>
      </c>
      <c r="BL56" s="63" t="e">
        <f t="shared" si="57"/>
        <v>#REF!</v>
      </c>
      <c r="BM56" s="63" t="e">
        <f t="shared" si="57"/>
        <v>#REF!</v>
      </c>
      <c r="BN56" s="63">
        <f t="shared" si="57"/>
        <v>867.92637291286428</v>
      </c>
      <c r="BO56" s="63">
        <f t="shared" si="57"/>
        <v>876.12228172018206</v>
      </c>
      <c r="BP56" s="64">
        <f t="shared" si="58"/>
        <v>901.91994387049419</v>
      </c>
      <c r="BQ56" s="64" t="e">
        <f>BL56*'[11]23112016 deflator update'!$C$68/'[11]23112016 deflator update'!$C$69</f>
        <v>#REF!</v>
      </c>
      <c r="BR56" s="64" t="e">
        <f>BM56*'[11]23112016 deflator update'!$C$68/'[11]23112016 deflator update'!$C$70</f>
        <v>#REF!</v>
      </c>
      <c r="BS56" s="64">
        <f>BN56*'[11]23112016 deflator update'!$C$68/'[11]23112016 deflator update'!$C$71</f>
        <v>824.55337740591403</v>
      </c>
      <c r="BT56" s="64">
        <f>BO56*'[11]23112016 deflator update'!$C$68/'[11]23112016 deflator update'!$C$72</f>
        <v>818.75176087068235</v>
      </c>
      <c r="BU56" s="109" t="e">
        <f t="shared" si="59"/>
        <v>#REF!</v>
      </c>
      <c r="BV56" s="109" t="e">
        <f t="shared" si="55"/>
        <v>#REF!</v>
      </c>
      <c r="BW56" s="109" t="e">
        <f t="shared" si="55"/>
        <v>#REF!</v>
      </c>
      <c r="BX56" s="109">
        <f t="shared" si="55"/>
        <v>9.4430922519515015E-3</v>
      </c>
      <c r="BY56" s="109">
        <f t="shared" si="60"/>
        <v>-2.8603050997635271E-2</v>
      </c>
      <c r="BZ56" s="109">
        <f t="shared" si="61"/>
        <v>-7.2287683294477434E-3</v>
      </c>
      <c r="CA56" s="110" t="e">
        <f t="shared" si="62"/>
        <v>#REF!</v>
      </c>
      <c r="CB56" s="110" t="e">
        <f t="shared" si="62"/>
        <v>#REF!</v>
      </c>
      <c r="CC56" s="110" t="e">
        <f t="shared" si="62"/>
        <v>#REF!</v>
      </c>
      <c r="CD56" s="110">
        <f t="shared" si="62"/>
        <v>-7.0360715196920998E-3</v>
      </c>
      <c r="CE56" s="110">
        <f t="shared" si="63"/>
        <v>-9.2212378232711445E-2</v>
      </c>
      <c r="CF56" s="110">
        <f t="shared" si="64"/>
        <v>-2.3896063689733071E-2</v>
      </c>
      <c r="CG56" s="60">
        <f t="shared" si="65"/>
        <v>630.74529887049425</v>
      </c>
      <c r="CH56" s="60" t="e">
        <f t="shared" si="65"/>
        <v>#REF!</v>
      </c>
      <c r="CI56" s="60" t="e">
        <f t="shared" si="65"/>
        <v>#REF!</v>
      </c>
      <c r="CJ56" s="60">
        <f t="shared" si="65"/>
        <v>547.45001825856434</v>
      </c>
      <c r="CK56" s="60">
        <f t="shared" si="65"/>
        <v>538.03686447514667</v>
      </c>
      <c r="CL56" s="60">
        <f t="shared" si="66"/>
        <v>271.174645</v>
      </c>
      <c r="CM56" s="60">
        <f t="shared" si="66"/>
        <v>287.96194530000002</v>
      </c>
      <c r="CN56" s="60">
        <f t="shared" si="66"/>
        <v>303.78445402769535</v>
      </c>
      <c r="CO56" s="60">
        <f t="shared" si="66"/>
        <v>320.47635465429994</v>
      </c>
      <c r="CP56" s="60">
        <f t="shared" si="66"/>
        <v>338.08541724503539</v>
      </c>
    </row>
    <row r="57" spans="1:94" ht="15" customHeight="1">
      <c r="A57" s="53" t="s">
        <v>231</v>
      </c>
      <c r="B57" s="53" t="s">
        <v>232</v>
      </c>
      <c r="C57" s="53" t="str">
        <f t="shared" si="56"/>
        <v>SD_PU</v>
      </c>
      <c r="D57" s="53" t="s">
        <v>41</v>
      </c>
      <c r="E57" s="53" t="s">
        <v>39</v>
      </c>
      <c r="F57" s="112" t="s">
        <v>1365</v>
      </c>
      <c r="G57" s="113">
        <v>0</v>
      </c>
      <c r="H57" s="127">
        <v>0</v>
      </c>
      <c r="I57" s="127">
        <v>0</v>
      </c>
      <c r="J57" s="112" t="s">
        <v>1380</v>
      </c>
      <c r="K57" s="101">
        <v>0</v>
      </c>
      <c r="L57" s="53" t="s">
        <v>233</v>
      </c>
      <c r="M57" s="54">
        <f>[11]Provisional!M57</f>
        <v>3.583481502673</v>
      </c>
      <c r="N57" s="54">
        <f>[11]Provisional!N57</f>
        <v>2.9933610904179999</v>
      </c>
      <c r="O57" s="54">
        <f>[11]Provisional!O57</f>
        <v>2.549906877867</v>
      </c>
      <c r="P57" s="54">
        <f>[11]Provisional!P57</f>
        <v>2.3168696230370003</v>
      </c>
      <c r="Q57" s="54">
        <f>[11]Provisional!Q57</f>
        <v>2.058180125691</v>
      </c>
      <c r="R57" s="128">
        <f>'[11]Published CSP'!O57</f>
        <v>4.4373490000000002</v>
      </c>
      <c r="S57" s="108">
        <f>VLOOKUP($B57,'[11]CT model - DATA UPDATE'!$A:$AX,COLUMN('[11]CT model - DATA UPDATE'!S$1),0)/1000000</f>
        <v>4.5241251120000001</v>
      </c>
      <c r="T57" s="108">
        <f>VLOOKUP($B57,'[11]CT model - DATA UPDATE'!$A:$AX,COLUMN('[11]CT model - DATA UPDATE'!T$1),0)/1000000</f>
        <v>4.63467489214207</v>
      </c>
      <c r="U57" s="108">
        <f>VLOOKUP($B57,'[11]CT model - DATA UPDATE'!$A:$AX,COLUMN('[11]CT model - DATA UPDATE'!U$1),0)/1000000</f>
        <v>4.7479260241669685</v>
      </c>
      <c r="V57" s="108">
        <f>VLOOKUP($B57,'[11]CT model - DATA UPDATE'!$A:$AX,COLUMN('[11]CT model - DATA UPDATE'!V$1),0)/1000000</f>
        <v>4.8639445172697018</v>
      </c>
      <c r="W57" s="108">
        <v>0</v>
      </c>
      <c r="X57" s="108">
        <f>VLOOKUP($B57,'[11]CT model - DATA UPDATE'!$A:$AX,COLUMN('[11]CT model - DATA UPDATE'!W$1),0)/1000000</f>
        <v>9.0482502239999998E-2</v>
      </c>
      <c r="Y57" s="108">
        <f>VLOOKUP($B57,'[11]CT model - DATA UPDATE'!$A:$AX,COLUMN('[11]CT model - DATA UPDATE'!X$1),0)/1000000</f>
        <v>0.18724086564253958</v>
      </c>
      <c r="Z57" s="108">
        <f>VLOOKUP($B57,'[11]CT model - DATA UPDATE'!$A:$AX,COLUMN('[11]CT model - DATA UPDATE'!Y$1),0)/1000000</f>
        <v>0.29061105608721149</v>
      </c>
      <c r="AA57" s="108">
        <f>VLOOKUP($B57,'[11]CT model - DATA UPDATE'!$A:$AX,COLUMN('[11]CT model - DATA UPDATE'!Z$1),0)/1000000</f>
        <v>0.40094545267869869</v>
      </c>
      <c r="AB57" s="108">
        <v>0</v>
      </c>
      <c r="AC57" s="108">
        <f>VLOOKUP($B57,'[11]CT model - DATA UPDATE'!$A:$AX,COLUMN('[11]CT model - DATA UPDATE'!AA$1),0)/1000000</f>
        <v>0</v>
      </c>
      <c r="AD57" s="108">
        <f>VLOOKUP($B57,'[11]CT model - DATA UPDATE'!$A:$AX,COLUMN('[11]CT model - DATA UPDATE'!AB$1),0)/1000000</f>
        <v>0</v>
      </c>
      <c r="AE57" s="108">
        <f>VLOOKUP($B57,'[11]CT model - DATA UPDATE'!$A:$AX,COLUMN('[11]CT model - DATA UPDATE'!AC$1),0)/1000000</f>
        <v>0</v>
      </c>
      <c r="AF57" s="108">
        <f>VLOOKUP($B57,'[11]CT model - DATA UPDATE'!$A:$AX,COLUMN('[11]CT model - DATA UPDATE'!AD$1),0)/1000000</f>
        <v>0</v>
      </c>
      <c r="AG57" s="108">
        <v>0</v>
      </c>
      <c r="AH57" s="108">
        <f>VLOOKUP($B57,'[11]CT model - DATA UPDATE'!$A:$AX,COLUMN('[11]CT model - DATA UPDATE'!AE$1),0)/1000000</f>
        <v>6.7350497760000044E-2</v>
      </c>
      <c r="AI57" s="108">
        <f>(VLOOKUP($B57,'[11]CT model - DATA UPDATE'!$A:$AX,COLUMN('[11]CT model - DATA UPDATE'!AF$1),0)+IFERROR(VLOOKUP($B57,'[11]Fire £5 LQ'!$A:$P,COLUMN('[11]Fire £5 LQ'!N$1),0),0)*[11]Parameters!$C$41)/1000000</f>
        <v>0.13613862725043172</v>
      </c>
      <c r="AJ57" s="108">
        <f>(VLOOKUP($B57,'[11]CT model - DATA UPDATE'!$A:$AX,COLUMN('[11]CT model - DATA UPDATE'!AG$1),0)+IFERROR(VLOOKUP($B57,'[11]Fire £5 LQ'!$A:$P,COLUMN('[11]Fire £5 LQ'!O$1),0),0)*[11]Parameters!$C$41)/1000000</f>
        <v>0.20631114850743323</v>
      </c>
      <c r="AK57" s="108">
        <f>(VLOOKUP($B57,'[11]CT model - DATA UPDATE'!$A:$AX,COLUMN('[11]CT model - DATA UPDATE'!AH$1),0)+IFERROR(VLOOKUP($B57,'[11]Fire £5 LQ'!$A:$P,COLUMN('[11]Fire £5 LQ'!P$1),0),0)*[11]Parameters!$C$41)/1000000</f>
        <v>0.27780761978427887</v>
      </c>
      <c r="AL57" s="56">
        <f>'[11]Published CSP'!AI57</f>
        <v>0</v>
      </c>
      <c r="AM57" s="56">
        <f>'[11]Published CSP'!AJ57</f>
        <v>0</v>
      </c>
      <c r="AN57" s="56">
        <f>IFERROR(VLOOKUP($A57,'[11]iBCF post B17'!$A:$L,'[11]iBCF post B17'!$F$1,0)/1000000,0)</f>
        <v>0</v>
      </c>
      <c r="AO57" s="56">
        <f>IFERROR(VLOOKUP($A57,'[11]iBCF post B17'!$A:$L,'[11]iBCF post B17'!$I$1,0)/1000000,0)</f>
        <v>0</v>
      </c>
      <c r="AP57" s="56">
        <f>IFERROR(VLOOKUP($A57,'[11]iBCF post B17'!$A:$L,'[11]iBCF post B17'!$L$1,0)/1000000,0)</f>
        <v>0</v>
      </c>
      <c r="AQ57" s="56">
        <v>0</v>
      </c>
      <c r="AR57" s="56">
        <v>0</v>
      </c>
      <c r="AS57" s="56">
        <f>'[11]NHB savings'!E44</f>
        <v>0</v>
      </c>
      <c r="AT57" s="56">
        <f>'[11]NHB savings'!F44</f>
        <v>0</v>
      </c>
      <c r="AU57" s="56">
        <f>'[11]NHB savings'!G44</f>
        <v>0</v>
      </c>
      <c r="AV57" s="103">
        <f>'[11]Published CSP'!AN57</f>
        <v>0</v>
      </c>
      <c r="AW57" s="103">
        <f>'[11]Published CSP'!AO57</f>
        <v>0</v>
      </c>
      <c r="AX57" s="103">
        <f>'[11]Published CSP'!AP57+'[11]NHB savings'!I44</f>
        <v>0</v>
      </c>
      <c r="AY57" s="103">
        <f>'[11]Published CSP'!AQ57+'[11]NHB savings'!J44</f>
        <v>0</v>
      </c>
      <c r="AZ57" s="103">
        <f>'[11]Published CSP'!AR57+'[11]NHB savings'!K44</f>
        <v>0</v>
      </c>
      <c r="BA57" s="103">
        <v>0</v>
      </c>
      <c r="BB57" s="103" t="e">
        <f>VLOOKUP($A57,'[11]Published CSP'!$A:$A:'[11]Published CSP'!$AW:$AW,COLUMN('[11]Published CSP'!AT$1),0)</f>
        <v>#REF!</v>
      </c>
      <c r="BC57" s="103" t="e">
        <f>VLOOKUP($A57,'[11]Published CSP'!$A:$A:'[11]Published CSP'!$AW:$AW,COLUMN('[11]Published CSP'!AU$1),0)+'[11]NHB savings'!L44</f>
        <v>#REF!</v>
      </c>
      <c r="BD57" s="103">
        <v>0</v>
      </c>
      <c r="BE57" s="103">
        <v>0</v>
      </c>
      <c r="BF57" s="60">
        <v>1.4395649703128677</v>
      </c>
      <c r="BG57" s="60">
        <v>2.0618221357076245</v>
      </c>
      <c r="BH57" s="103">
        <f>VLOOKUP($A57,[11]NHB!$A$7:$Q$389,COLUMN([11]NHB!O$2),0)+'[11]NHB savings'!P44</f>
        <v>2.3345434234098419</v>
      </c>
      <c r="BI57" s="103">
        <f>VLOOKUP($A57,[11]NHB!$A$7:$Q$389,COLUMN([11]NHB!P$2),0)+'[11]NHB savings'!Q44</f>
        <v>1.7802817548096395</v>
      </c>
      <c r="BJ57" s="103">
        <f>VLOOKUP($A57,[11]NHB!$A$7:$Q$389,COLUMN([11]NHB!Q$2),0)+'[11]NHB savings'!R44</f>
        <v>1.7081594662352593</v>
      </c>
      <c r="BK57" s="63">
        <f t="shared" si="57"/>
        <v>9.4603954729858675</v>
      </c>
      <c r="BL57" s="63" t="e">
        <f t="shared" si="57"/>
        <v>#REF!</v>
      </c>
      <c r="BM57" s="63" t="e">
        <f t="shared" si="57"/>
        <v>#REF!</v>
      </c>
      <c r="BN57" s="63">
        <f t="shared" si="57"/>
        <v>9.3419996066082529</v>
      </c>
      <c r="BO57" s="63">
        <f t="shared" si="57"/>
        <v>9.3090371816589386</v>
      </c>
      <c r="BP57" s="64">
        <f t="shared" si="58"/>
        <v>9.4603954729858675</v>
      </c>
      <c r="BQ57" s="64" t="e">
        <f>BL57*'[11]23112016 deflator update'!$C$68/'[11]23112016 deflator update'!$C$69</f>
        <v>#REF!</v>
      </c>
      <c r="BR57" s="64" t="e">
        <f>BM57*'[11]23112016 deflator update'!$C$68/'[11]23112016 deflator update'!$C$70</f>
        <v>#REF!</v>
      </c>
      <c r="BS57" s="64">
        <f>BN57*'[11]23112016 deflator update'!$C$68/'[11]23112016 deflator update'!$C$71</f>
        <v>8.8751506668721731</v>
      </c>
      <c r="BT57" s="64">
        <f>BO57*'[11]23112016 deflator update'!$C$68/'[11]23112016 deflator update'!$C$72</f>
        <v>8.6994598168753967</v>
      </c>
      <c r="BU57" s="109" t="e">
        <f t="shared" si="59"/>
        <v>#REF!</v>
      </c>
      <c r="BV57" s="109" t="e">
        <f t="shared" si="55"/>
        <v>#REF!</v>
      </c>
      <c r="BW57" s="109" t="e">
        <f t="shared" si="55"/>
        <v>#REF!</v>
      </c>
      <c r="BX57" s="109">
        <f t="shared" si="55"/>
        <v>-3.5284121534321367E-3</v>
      </c>
      <c r="BY57" s="109">
        <f t="shared" si="60"/>
        <v>-1.5999150538593465E-2</v>
      </c>
      <c r="BZ57" s="109">
        <f t="shared" si="61"/>
        <v>-4.0240115440726143E-3</v>
      </c>
      <c r="CA57" s="110" t="e">
        <f t="shared" si="62"/>
        <v>#REF!</v>
      </c>
      <c r="CB57" s="110" t="e">
        <f t="shared" si="62"/>
        <v>#REF!</v>
      </c>
      <c r="CC57" s="110" t="e">
        <f t="shared" si="62"/>
        <v>#REF!</v>
      </c>
      <c r="CD57" s="110">
        <f t="shared" si="62"/>
        <v>-1.979581604767211E-2</v>
      </c>
      <c r="CE57" s="110">
        <f t="shared" si="63"/>
        <v>-8.043381043459763E-2</v>
      </c>
      <c r="CF57" s="110">
        <f t="shared" si="64"/>
        <v>-2.0745110465738237E-2</v>
      </c>
      <c r="CG57" s="60">
        <f t="shared" si="65"/>
        <v>5.0230464729858673</v>
      </c>
      <c r="CH57" s="60" t="e">
        <f t="shared" si="65"/>
        <v>#REF!</v>
      </c>
      <c r="CI57" s="60" t="e">
        <f t="shared" si="65"/>
        <v>#REF!</v>
      </c>
      <c r="CJ57" s="60">
        <f t="shared" si="65"/>
        <v>4.0971513778466395</v>
      </c>
      <c r="CK57" s="60">
        <f t="shared" si="65"/>
        <v>3.7663395919262586</v>
      </c>
      <c r="CL57" s="60">
        <f t="shared" si="66"/>
        <v>4.4373490000000002</v>
      </c>
      <c r="CM57" s="60">
        <f t="shared" si="66"/>
        <v>4.6819581120000002</v>
      </c>
      <c r="CN57" s="60">
        <f t="shared" si="66"/>
        <v>4.9580543850350418</v>
      </c>
      <c r="CO57" s="60">
        <f t="shared" si="66"/>
        <v>5.2448482287616134</v>
      </c>
      <c r="CP57" s="60">
        <f t="shared" si="66"/>
        <v>5.54269758973268</v>
      </c>
    </row>
    <row r="58" spans="1:94" ht="15" customHeight="1">
      <c r="A58" s="53" t="s">
        <v>987</v>
      </c>
      <c r="B58" s="53" t="s">
        <v>988</v>
      </c>
      <c r="C58" s="53" t="str">
        <f t="shared" si="56"/>
        <v>UA_PU</v>
      </c>
      <c r="D58" s="53" t="s">
        <v>41</v>
      </c>
      <c r="E58" s="53" t="s">
        <v>726</v>
      </c>
      <c r="F58" s="112" t="s">
        <v>1359</v>
      </c>
      <c r="G58" s="113">
        <v>0</v>
      </c>
      <c r="H58" s="127">
        <v>1</v>
      </c>
      <c r="I58" s="127">
        <v>0</v>
      </c>
      <c r="J58" s="112" t="s">
        <v>1380</v>
      </c>
      <c r="K58" s="101">
        <v>0</v>
      </c>
      <c r="L58" s="53" t="s">
        <v>989</v>
      </c>
      <c r="M58" s="54">
        <f>[11]Provisional!M58</f>
        <v>77.434073261046009</v>
      </c>
      <c r="N58" s="54">
        <f>[11]Provisional!N58</f>
        <v>69.639815802265005</v>
      </c>
      <c r="O58" s="54">
        <f>[11]Provisional!O58</f>
        <v>63.920183858561003</v>
      </c>
      <c r="P58" s="54">
        <f>[11]Provisional!P58</f>
        <v>60.794929028311998</v>
      </c>
      <c r="Q58" s="54">
        <f>[11]Provisional!Q58</f>
        <v>57.79157089679201</v>
      </c>
      <c r="R58" s="128">
        <f>'[11]Published CSP'!O58</f>
        <v>41.873075799999995</v>
      </c>
      <c r="S58" s="108">
        <f>VLOOKUP($B58,'[11]CT model - DATA UPDATE'!$A:$AX,COLUMN('[11]CT model - DATA UPDATE'!S$1),0)/1000000</f>
        <v>42.238932644999998</v>
      </c>
      <c r="T58" s="108">
        <f>VLOOKUP($B58,'[11]CT model - DATA UPDATE'!$A:$AX,COLUMN('[11]CT model - DATA UPDATE'!T$1),0)/1000000</f>
        <v>43.483490504933229</v>
      </c>
      <c r="U58" s="108">
        <f>VLOOKUP($B58,'[11]CT model - DATA UPDATE'!$A:$AX,COLUMN('[11]CT model - DATA UPDATE'!U$1),0)/1000000</f>
        <v>44.764718900074818</v>
      </c>
      <c r="V58" s="108">
        <f>VLOOKUP($B58,'[11]CT model - DATA UPDATE'!$A:$AX,COLUMN('[11]CT model - DATA UPDATE'!V$1),0)/1000000</f>
        <v>46.083698317074479</v>
      </c>
      <c r="W58" s="108">
        <v>0</v>
      </c>
      <c r="X58" s="108">
        <f>VLOOKUP($B58,'[11]CT model - DATA UPDATE'!$A:$AX,COLUMN('[11]CT model - DATA UPDATE'!W$1),0)/1000000</f>
        <v>0.84064393500000778</v>
      </c>
      <c r="Y58" s="108">
        <f>VLOOKUP($B58,'[11]CT model - DATA UPDATE'!$A:$AX,COLUMN('[11]CT model - DATA UPDATE'!X$1),0)/1000000</f>
        <v>1.7523913393162878</v>
      </c>
      <c r="Z58" s="108">
        <f>VLOOKUP($B58,'[11]CT model - DATA UPDATE'!$A:$AX,COLUMN('[11]CT model - DATA UPDATE'!Y$1),0)/1000000</f>
        <v>2.7353999190341369</v>
      </c>
      <c r="AA58" s="108">
        <f>VLOOKUP($B58,'[11]CT model - DATA UPDATE'!$A:$AX,COLUMN('[11]CT model - DATA UPDATE'!Z$1),0)/1000000</f>
        <v>3.79399160169271</v>
      </c>
      <c r="AB58" s="108">
        <v>0</v>
      </c>
      <c r="AC58" s="108">
        <f>VLOOKUP($B58,'[11]CT model - DATA UPDATE'!$A:$AX,COLUMN('[11]CT model - DATA UPDATE'!AA$1),0)/1000000</f>
        <v>0.84477899999999995</v>
      </c>
      <c r="AD58" s="108">
        <f>VLOOKUP($B58,'[11]CT model - DATA UPDATE'!$A:$AX,COLUMN('[11]CT model - DATA UPDATE'!AB$1),0)/1000000</f>
        <v>1.7914350495003462</v>
      </c>
      <c r="AE58" s="108">
        <f>VLOOKUP($B58,'[11]CT model - DATA UPDATE'!$A:$AX,COLUMN('[11]CT model - DATA UPDATE'!AC$1),0)/1000000</f>
        <v>2.8493628072569148</v>
      </c>
      <c r="AF58" s="108">
        <f>VLOOKUP($B58,'[11]CT model - DATA UPDATE'!$A:$AX,COLUMN('[11]CT model - DATA UPDATE'!AD$1),0)/1000000</f>
        <v>4.028645111387938</v>
      </c>
      <c r="AG58" s="108">
        <v>0</v>
      </c>
      <c r="AH58" s="108">
        <f>VLOOKUP($B58,'[11]CT model - DATA UPDATE'!$A:$AX,COLUMN('[11]CT model - DATA UPDATE'!AE$1),0)/1000000</f>
        <v>0</v>
      </c>
      <c r="AI58" s="108">
        <f>(VLOOKUP($B58,'[11]CT model - DATA UPDATE'!$A:$AX,COLUMN('[11]CT model - DATA UPDATE'!AF$1),0)+IFERROR(VLOOKUP($B58,'[11]Fire £5 LQ'!$A:$P,COLUMN('[11]Fire £5 LQ'!N$1),0),0)*[11]Parameters!$C$41)/1000000</f>
        <v>0</v>
      </c>
      <c r="AJ58" s="108">
        <f>(VLOOKUP($B58,'[11]CT model - DATA UPDATE'!$A:$AX,COLUMN('[11]CT model - DATA UPDATE'!AG$1),0)+IFERROR(VLOOKUP($B58,'[11]Fire £5 LQ'!$A:$P,COLUMN('[11]Fire £5 LQ'!O$1),0),0)*[11]Parameters!$C$41)/1000000</f>
        <v>0</v>
      </c>
      <c r="AK58" s="108">
        <f>(VLOOKUP($B58,'[11]CT model - DATA UPDATE'!$A:$AX,COLUMN('[11]CT model - DATA UPDATE'!AH$1),0)+IFERROR(VLOOKUP($B58,'[11]Fire £5 LQ'!$A:$P,COLUMN('[11]Fire £5 LQ'!P$1),0),0)*[11]Parameters!$C$41)/1000000</f>
        <v>0</v>
      </c>
      <c r="AL58" s="56">
        <f>'[11]Published CSP'!AI58</f>
        <v>0</v>
      </c>
      <c r="AM58" s="56">
        <f>'[11]Published CSP'!AJ58</f>
        <v>0</v>
      </c>
      <c r="AN58" s="56">
        <f>IFERROR(VLOOKUP($A58,'[11]iBCF post B17'!$A:$L,'[11]iBCF post B17'!$F$1,0)/1000000,0)</f>
        <v>4.3067523960651624</v>
      </c>
      <c r="AO58" s="56">
        <f>IFERROR(VLOOKUP($A58,'[11]iBCF post B17'!$A:$L,'[11]iBCF post B17'!$I$1,0)/1000000,0)</f>
        <v>5.900560957660824</v>
      </c>
      <c r="AP58" s="56">
        <f>IFERROR(VLOOKUP($A58,'[11]iBCF post B17'!$A:$L,'[11]iBCF post B17'!$L$1,0)/1000000,0)</f>
        <v>7.3391788394277881</v>
      </c>
      <c r="AQ58" s="56">
        <v>0</v>
      </c>
      <c r="AR58" s="56">
        <v>0</v>
      </c>
      <c r="AS58" s="56">
        <f>'[11]NHB savings'!E45</f>
        <v>0.76783199999999996</v>
      </c>
      <c r="AT58" s="56">
        <f>'[11]NHB savings'!F45</f>
        <v>0</v>
      </c>
      <c r="AU58" s="56">
        <f>'[11]NHB savings'!G45</f>
        <v>0</v>
      </c>
      <c r="AV58" s="103">
        <f>'[11]Published CSP'!AN58</f>
        <v>0</v>
      </c>
      <c r="AW58" s="103">
        <f>'[11]Published CSP'!AO58</f>
        <v>0</v>
      </c>
      <c r="AX58" s="103">
        <f>'[11]Published CSP'!AP58+'[11]NHB savings'!I45</f>
        <v>0</v>
      </c>
      <c r="AY58" s="103">
        <f>'[11]Published CSP'!AQ58+'[11]NHB savings'!J45</f>
        <v>0</v>
      </c>
      <c r="AZ58" s="103">
        <f>'[11]Published CSP'!AR58+'[11]NHB savings'!K45</f>
        <v>0</v>
      </c>
      <c r="BA58" s="103">
        <v>0</v>
      </c>
      <c r="BB58" s="103" t="e">
        <f>VLOOKUP($A58,'[11]Published CSP'!$A:$A:'[11]Published CSP'!$AW:$AW,COLUMN('[11]Published CSP'!AT$1),0)</f>
        <v>#REF!</v>
      </c>
      <c r="BC58" s="103" t="e">
        <f>VLOOKUP($A58,'[11]Published CSP'!$A:$A:'[11]Published CSP'!$AW:$AW,COLUMN('[11]Published CSP'!AU$1),0)+'[11]NHB savings'!L45</f>
        <v>#REF!</v>
      </c>
      <c r="BD58" s="103">
        <v>0</v>
      </c>
      <c r="BE58" s="103">
        <v>0</v>
      </c>
      <c r="BF58" s="60">
        <v>1.501358499232861</v>
      </c>
      <c r="BG58" s="60">
        <v>1.7455887511997987</v>
      </c>
      <c r="BH58" s="103">
        <f>VLOOKUP($A58,[11]NHB!$A$7:$Q$389,COLUMN([11]NHB!O$2),0)+'[11]NHB savings'!P45</f>
        <v>1.4275790282432801</v>
      </c>
      <c r="BI58" s="103">
        <f>VLOOKUP($A58,[11]NHB!$A$7:$Q$389,COLUMN([11]NHB!P$2),0)+'[11]NHB savings'!Q45</f>
        <v>1.0154103859340313</v>
      </c>
      <c r="BJ58" s="103">
        <f>VLOOKUP($A58,[11]NHB!$A$7:$Q$389,COLUMN([11]NHB!Q$2),0)+'[11]NHB savings'!R45</f>
        <v>0.97427435750599867</v>
      </c>
      <c r="BK58" s="63">
        <f t="shared" si="57"/>
        <v>120.80850756027887</v>
      </c>
      <c r="BL58" s="63" t="e">
        <f t="shared" si="57"/>
        <v>#REF!</v>
      </c>
      <c r="BM58" s="63" t="e">
        <f t="shared" si="57"/>
        <v>#REF!</v>
      </c>
      <c r="BN58" s="63">
        <f t="shared" si="57"/>
        <v>118.06038199827273</v>
      </c>
      <c r="BO58" s="63">
        <f t="shared" si="57"/>
        <v>120.01135912388092</v>
      </c>
      <c r="BP58" s="64">
        <f t="shared" si="58"/>
        <v>120.80850756027887</v>
      </c>
      <c r="BQ58" s="64" t="e">
        <f>BL58*'[11]23112016 deflator update'!$C$68/'[11]23112016 deflator update'!$C$69</f>
        <v>#REF!</v>
      </c>
      <c r="BR58" s="64" t="e">
        <f>BM58*'[11]23112016 deflator update'!$C$68/'[11]23112016 deflator update'!$C$70</f>
        <v>#REF!</v>
      </c>
      <c r="BS58" s="64">
        <f>BN58*'[11]23112016 deflator update'!$C$68/'[11]23112016 deflator update'!$C$71</f>
        <v>112.16053544703306</v>
      </c>
      <c r="BT58" s="64">
        <f>BO58*'[11]23112016 deflator update'!$C$68/'[11]23112016 deflator update'!$C$72</f>
        <v>112.15273673240932</v>
      </c>
      <c r="BU58" s="109" t="e">
        <f t="shared" si="59"/>
        <v>#REF!</v>
      </c>
      <c r="BV58" s="109" t="e">
        <f t="shared" si="55"/>
        <v>#REF!</v>
      </c>
      <c r="BW58" s="109" t="e">
        <f t="shared" si="55"/>
        <v>#REF!</v>
      </c>
      <c r="BX58" s="109">
        <f t="shared" si="55"/>
        <v>1.6525248288936867E-2</v>
      </c>
      <c r="BY58" s="109">
        <f t="shared" si="60"/>
        <v>-6.5984461897288238E-3</v>
      </c>
      <c r="BZ58" s="109">
        <f t="shared" si="61"/>
        <v>-1.6537091577820684E-3</v>
      </c>
      <c r="CA58" s="110" t="e">
        <f t="shared" si="62"/>
        <v>#REF!</v>
      </c>
      <c r="CB58" s="110" t="e">
        <f t="shared" si="62"/>
        <v>#REF!</v>
      </c>
      <c r="CC58" s="110" t="e">
        <f t="shared" si="62"/>
        <v>#REF!</v>
      </c>
      <c r="CD58" s="110">
        <f t="shared" si="62"/>
        <v>-6.9531717128978876E-5</v>
      </c>
      <c r="CE58" s="110">
        <f t="shared" si="63"/>
        <v>-7.1648686029422537E-2</v>
      </c>
      <c r="CF58" s="110">
        <f t="shared" si="64"/>
        <v>-1.8414602272414871E-2</v>
      </c>
      <c r="CG58" s="60">
        <f t="shared" si="65"/>
        <v>78.935431760278874</v>
      </c>
      <c r="CH58" s="60" t="e">
        <f t="shared" si="65"/>
        <v>#REF!</v>
      </c>
      <c r="CI58" s="60" t="e">
        <f t="shared" si="65"/>
        <v>#REF!</v>
      </c>
      <c r="CJ58" s="60">
        <f t="shared" si="65"/>
        <v>67.71090037190686</v>
      </c>
      <c r="CK58" s="60">
        <f t="shared" si="65"/>
        <v>66.105024093725802</v>
      </c>
      <c r="CL58" s="60">
        <f t="shared" si="66"/>
        <v>41.873075799999995</v>
      </c>
      <c r="CM58" s="60">
        <f t="shared" si="66"/>
        <v>43.924355580000011</v>
      </c>
      <c r="CN58" s="60">
        <f t="shared" si="66"/>
        <v>47.027316893749862</v>
      </c>
      <c r="CO58" s="60">
        <f t="shared" si="66"/>
        <v>50.349481626365872</v>
      </c>
      <c r="CP58" s="60">
        <f t="shared" si="66"/>
        <v>53.906335030155127</v>
      </c>
    </row>
    <row r="59" spans="1:94" ht="15" customHeight="1">
      <c r="A59" s="53" t="s">
        <v>993</v>
      </c>
      <c r="B59" s="53" t="s">
        <v>994</v>
      </c>
      <c r="C59" s="53" t="str">
        <f t="shared" si="56"/>
        <v>UA_PU</v>
      </c>
      <c r="D59" s="53" t="s">
        <v>41</v>
      </c>
      <c r="E59" s="53" t="s">
        <v>726</v>
      </c>
      <c r="F59" s="112" t="s">
        <v>1359</v>
      </c>
      <c r="G59" s="113">
        <v>1</v>
      </c>
      <c r="H59" s="127">
        <v>0</v>
      </c>
      <c r="I59" s="127">
        <v>0</v>
      </c>
      <c r="J59" s="112" t="s">
        <v>1380</v>
      </c>
      <c r="K59" s="101">
        <v>0</v>
      </c>
      <c r="L59" s="53" t="s">
        <v>995</v>
      </c>
      <c r="M59" s="54">
        <f>[11]Provisional!M59</f>
        <v>84.298085572778007</v>
      </c>
      <c r="N59" s="54">
        <f>[11]Provisional!N59</f>
        <v>75.845174242462008</v>
      </c>
      <c r="O59" s="54">
        <f>[11]Provisional!O59</f>
        <v>69.646408391761</v>
      </c>
      <c r="P59" s="54">
        <f>[11]Provisional!P59</f>
        <v>66.254156475015009</v>
      </c>
      <c r="Q59" s="54">
        <f>[11]Provisional!Q59</f>
        <v>63.008837510287002</v>
      </c>
      <c r="R59" s="128">
        <f>'[11]Published CSP'!O59</f>
        <v>45.534999999999997</v>
      </c>
      <c r="S59" s="108">
        <f>VLOOKUP($B59,'[11]CT model - DATA UPDATE'!$A:$AX,COLUMN('[11]CT model - DATA UPDATE'!S$1),0)/1000000</f>
        <v>46.443972000000002</v>
      </c>
      <c r="T59" s="108">
        <f>VLOOKUP($B59,'[11]CT model - DATA UPDATE'!$A:$AX,COLUMN('[11]CT model - DATA UPDATE'!T$1),0)/1000000</f>
        <v>46.941086037309582</v>
      </c>
      <c r="U59" s="108">
        <f>VLOOKUP($B59,'[11]CT model - DATA UPDATE'!$A:$AX,COLUMN('[11]CT model - DATA UPDATE'!U$1),0)/1000000</f>
        <v>47.44352094523915</v>
      </c>
      <c r="V59" s="108">
        <f>VLOOKUP($B59,'[11]CT model - DATA UPDATE'!$A:$AX,COLUMN('[11]CT model - DATA UPDATE'!V$1),0)/1000000</f>
        <v>47.951333675839997</v>
      </c>
      <c r="W59" s="108">
        <v>0</v>
      </c>
      <c r="X59" s="108">
        <f>VLOOKUP($B59,'[11]CT model - DATA UPDATE'!$A:$AX,COLUMN('[11]CT model - DATA UPDATE'!W$1),0)/1000000</f>
        <v>0.92212309999999498</v>
      </c>
      <c r="Y59" s="108">
        <f>VLOOKUP($B59,'[11]CT model - DATA UPDATE'!$A:$AX,COLUMN('[11]CT model - DATA UPDATE'!X$1),0)/1000000</f>
        <v>1.8894546461465476</v>
      </c>
      <c r="Z59" s="108">
        <f>VLOOKUP($B59,'[11]CT model - DATA UPDATE'!$A:$AX,COLUMN('[11]CT model - DATA UPDATE'!Y$1),0)/1000000</f>
        <v>2.8967424521263685</v>
      </c>
      <c r="AA59" s="108">
        <f>VLOOKUP($B59,'[11]CT model - DATA UPDATE'!$A:$AX,COLUMN('[11]CT model - DATA UPDATE'!Z$1),0)/1000000</f>
        <v>3.9453294257158307</v>
      </c>
      <c r="AB59" s="108">
        <v>0</v>
      </c>
      <c r="AC59" s="108">
        <f>VLOOKUP($B59,'[11]CT model - DATA UPDATE'!$A:$AX,COLUMN('[11]CT model - DATA UPDATE'!AA$1),0)/1000000</f>
        <v>0.92887900000000001</v>
      </c>
      <c r="AD59" s="108">
        <f>VLOOKUP($B59,'[11]CT model - DATA UPDATE'!$A:$AX,COLUMN('[11]CT model - DATA UPDATE'!AB$1),0)/1000000</f>
        <v>1.9338357091066689</v>
      </c>
      <c r="AE59" s="108">
        <f>VLOOKUP($B59,'[11]CT model - DATA UPDATE'!$A:$AX,COLUMN('[11]CT model - DATA UPDATE'!AC$1),0)/1000000</f>
        <v>3.0197799311552269</v>
      </c>
      <c r="AF59" s="108">
        <f>VLOOKUP($B59,'[11]CT model - DATA UPDATE'!$A:$AX,COLUMN('[11]CT model - DATA UPDATE'!AD$1),0)/1000000</f>
        <v>4.1917679273881543</v>
      </c>
      <c r="AG59" s="108">
        <v>0</v>
      </c>
      <c r="AH59" s="108">
        <f>VLOOKUP($B59,'[11]CT model - DATA UPDATE'!$A:$AX,COLUMN('[11]CT model - DATA UPDATE'!AE$1),0)/1000000</f>
        <v>0</v>
      </c>
      <c r="AI59" s="108">
        <f>(VLOOKUP($B59,'[11]CT model - DATA UPDATE'!$A:$AX,COLUMN('[11]CT model - DATA UPDATE'!AF$1),0)+IFERROR(VLOOKUP($B59,'[11]Fire £5 LQ'!$A:$P,COLUMN('[11]Fire £5 LQ'!N$1),0),0)*[11]Parameters!$C$41)/1000000</f>
        <v>0</v>
      </c>
      <c r="AJ59" s="108">
        <f>(VLOOKUP($B59,'[11]CT model - DATA UPDATE'!$A:$AX,COLUMN('[11]CT model - DATA UPDATE'!AG$1),0)+IFERROR(VLOOKUP($B59,'[11]Fire £5 LQ'!$A:$P,COLUMN('[11]Fire £5 LQ'!O$1),0),0)*[11]Parameters!$C$41)/1000000</f>
        <v>0</v>
      </c>
      <c r="AK59" s="108">
        <f>(VLOOKUP($B59,'[11]CT model - DATA UPDATE'!$A:$AX,COLUMN('[11]CT model - DATA UPDATE'!AH$1),0)+IFERROR(VLOOKUP($B59,'[11]Fire £5 LQ'!$A:$P,COLUMN('[11]Fire £5 LQ'!P$1),0),0)*[11]Parameters!$C$41)/1000000</f>
        <v>0</v>
      </c>
      <c r="AL59" s="56">
        <f>'[11]Published CSP'!AI59</f>
        <v>0</v>
      </c>
      <c r="AM59" s="56">
        <f>'[11]Published CSP'!AJ59</f>
        <v>0</v>
      </c>
      <c r="AN59" s="56">
        <f>IFERROR(VLOOKUP($A59,'[11]iBCF post B17'!$A:$L,'[11]iBCF post B17'!$F$1,0)/1000000,0)</f>
        <v>5.3967725683062868</v>
      </c>
      <c r="AO59" s="56">
        <f>IFERROR(VLOOKUP($A59,'[11]iBCF post B17'!$A:$L,'[11]iBCF post B17'!$I$1,0)/1000000,0)</f>
        <v>7.5638479223873594</v>
      </c>
      <c r="AP59" s="56">
        <f>IFERROR(VLOOKUP($A59,'[11]iBCF post B17'!$A:$L,'[11]iBCF post B17'!$L$1,0)/1000000,0)</f>
        <v>9.6518585832987718</v>
      </c>
      <c r="AQ59" s="56">
        <v>0</v>
      </c>
      <c r="AR59" s="56">
        <v>0</v>
      </c>
      <c r="AS59" s="56">
        <f>'[11]NHB savings'!E46</f>
        <v>0.90772299999999995</v>
      </c>
      <c r="AT59" s="56">
        <f>'[11]NHB savings'!F46</f>
        <v>0</v>
      </c>
      <c r="AU59" s="56">
        <f>'[11]NHB savings'!G46</f>
        <v>0</v>
      </c>
      <c r="AV59" s="103">
        <f>'[11]Published CSP'!AN59</f>
        <v>0</v>
      </c>
      <c r="AW59" s="103">
        <f>'[11]Published CSP'!AO59</f>
        <v>0</v>
      </c>
      <c r="AX59" s="103">
        <f>'[11]Published CSP'!AP59+'[11]NHB savings'!I46</f>
        <v>0</v>
      </c>
      <c r="AY59" s="103">
        <f>'[11]Published CSP'!AQ59+'[11]NHB savings'!J46</f>
        <v>0</v>
      </c>
      <c r="AZ59" s="103">
        <f>'[11]Published CSP'!AR59+'[11]NHB savings'!K46</f>
        <v>0</v>
      </c>
      <c r="BA59" s="103">
        <v>0</v>
      </c>
      <c r="BB59" s="103" t="e">
        <f>VLOOKUP($A59,'[11]Published CSP'!$A:$A:'[11]Published CSP'!$AW:$AW,COLUMN('[11]Published CSP'!AT$1),0)</f>
        <v>#REF!</v>
      </c>
      <c r="BC59" s="103" t="e">
        <f>VLOOKUP($A59,'[11]Published CSP'!$A:$A:'[11]Published CSP'!$AW:$AW,COLUMN('[11]Published CSP'!AU$1),0)+'[11]NHB savings'!L46</f>
        <v>#REF!</v>
      </c>
      <c r="BD59" s="103">
        <v>0</v>
      </c>
      <c r="BE59" s="103">
        <v>0</v>
      </c>
      <c r="BF59" s="60">
        <v>1.5826316546518937</v>
      </c>
      <c r="BG59" s="60">
        <v>1.7933203767998644</v>
      </c>
      <c r="BH59" s="103">
        <f>VLOOKUP($A59,[11]NHB!$A$7:$Q$389,COLUMN([11]NHB!O$2),0)+'[11]NHB savings'!P46</f>
        <v>0.94598322212256214</v>
      </c>
      <c r="BI59" s="103">
        <f>VLOOKUP($A59,[11]NHB!$A$7:$Q$389,COLUMN([11]NHB!P$2),0)+'[11]NHB savings'!Q46</f>
        <v>0.64097915574656494</v>
      </c>
      <c r="BJ59" s="103">
        <f>VLOOKUP($A59,[11]NHB!$A$7:$Q$389,COLUMN([11]NHB!Q$2),0)+'[11]NHB savings'!R46</f>
        <v>0.61501198312570104</v>
      </c>
      <c r="BK59" s="63">
        <f t="shared" si="57"/>
        <v>131.41571722742989</v>
      </c>
      <c r="BL59" s="63" t="e">
        <f t="shared" si="57"/>
        <v>#REF!</v>
      </c>
      <c r="BM59" s="63" t="e">
        <f t="shared" si="57"/>
        <v>#REF!</v>
      </c>
      <c r="BN59" s="63">
        <f t="shared" si="57"/>
        <v>127.81902688166969</v>
      </c>
      <c r="BO59" s="63">
        <f t="shared" si="57"/>
        <v>129.36413910565545</v>
      </c>
      <c r="BP59" s="64">
        <f t="shared" si="58"/>
        <v>131.41571722742989</v>
      </c>
      <c r="BQ59" s="64" t="e">
        <f>BL59*'[11]23112016 deflator update'!$C$68/'[11]23112016 deflator update'!$C$69</f>
        <v>#REF!</v>
      </c>
      <c r="BR59" s="64" t="e">
        <f>BM59*'[11]23112016 deflator update'!$C$68/'[11]23112016 deflator update'!$C$70</f>
        <v>#REF!</v>
      </c>
      <c r="BS59" s="64">
        <f>BN59*'[11]23112016 deflator update'!$C$68/'[11]23112016 deflator update'!$C$71</f>
        <v>121.43151032305256</v>
      </c>
      <c r="BT59" s="64">
        <f>BO59*'[11]23112016 deflator update'!$C$68/'[11]23112016 deflator update'!$C$72</f>
        <v>120.8930749693036</v>
      </c>
      <c r="BU59" s="109" t="e">
        <f t="shared" si="59"/>
        <v>#REF!</v>
      </c>
      <c r="BV59" s="109" t="e">
        <f t="shared" si="55"/>
        <v>#REF!</v>
      </c>
      <c r="BW59" s="109" t="e">
        <f t="shared" si="55"/>
        <v>#REF!</v>
      </c>
      <c r="BX59" s="109">
        <f t="shared" si="55"/>
        <v>1.2088280295047049E-2</v>
      </c>
      <c r="BY59" s="109">
        <f t="shared" si="60"/>
        <v>-1.5611360384115591E-2</v>
      </c>
      <c r="BZ59" s="109">
        <f t="shared" si="61"/>
        <v>-3.9258986673144092E-3</v>
      </c>
      <c r="CA59" s="110" t="e">
        <f t="shared" si="62"/>
        <v>#REF!</v>
      </c>
      <c r="CB59" s="110" t="e">
        <f t="shared" si="62"/>
        <v>#REF!</v>
      </c>
      <c r="CC59" s="110" t="e">
        <f t="shared" si="62"/>
        <v>#REF!</v>
      </c>
      <c r="CD59" s="110">
        <f t="shared" si="62"/>
        <v>-4.4340661852638741E-3</v>
      </c>
      <c r="CE59" s="110">
        <f t="shared" si="63"/>
        <v>-8.0071413679656422E-2</v>
      </c>
      <c r="CF59" s="110">
        <f t="shared" si="64"/>
        <v>-2.0648644772382707E-2</v>
      </c>
      <c r="CG59" s="60">
        <f t="shared" si="65"/>
        <v>85.880717227429898</v>
      </c>
      <c r="CH59" s="60" t="e">
        <f t="shared" si="65"/>
        <v>#REF!</v>
      </c>
      <c r="CI59" s="60" t="e">
        <f t="shared" si="65"/>
        <v>#REF!</v>
      </c>
      <c r="CJ59" s="60">
        <f t="shared" si="65"/>
        <v>74.45898355314894</v>
      </c>
      <c r="CK59" s="60">
        <f t="shared" si="65"/>
        <v>73.275708076711467</v>
      </c>
      <c r="CL59" s="60">
        <f t="shared" si="66"/>
        <v>45.534999999999997</v>
      </c>
      <c r="CM59" s="60">
        <f t="shared" si="66"/>
        <v>48.294974099999997</v>
      </c>
      <c r="CN59" s="60">
        <f t="shared" si="66"/>
        <v>50.764376392562795</v>
      </c>
      <c r="CO59" s="60">
        <f t="shared" si="66"/>
        <v>53.360043328520746</v>
      </c>
      <c r="CP59" s="60">
        <f t="shared" si="66"/>
        <v>56.088431028943987</v>
      </c>
    </row>
    <row r="60" spans="1:94" ht="15" customHeight="1">
      <c r="A60" s="53" t="s">
        <v>786</v>
      </c>
      <c r="B60" s="53" t="s">
        <v>787</v>
      </c>
      <c r="C60" s="53" t="str">
        <f t="shared" si="56"/>
        <v>SD_SR</v>
      </c>
      <c r="D60" s="53" t="s">
        <v>41</v>
      </c>
      <c r="E60" s="53" t="s">
        <v>39</v>
      </c>
      <c r="F60" s="112" t="s">
        <v>1365</v>
      </c>
      <c r="G60" s="113">
        <v>0</v>
      </c>
      <c r="H60" s="127">
        <v>0</v>
      </c>
      <c r="I60" s="127">
        <v>0</v>
      </c>
      <c r="J60" s="112" t="s">
        <v>1382</v>
      </c>
      <c r="K60" s="101">
        <v>0</v>
      </c>
      <c r="L60" s="53" t="s">
        <v>788</v>
      </c>
      <c r="M60" s="54">
        <f>[11]Provisional!M60</f>
        <v>5.796291648565</v>
      </c>
      <c r="N60" s="54">
        <f>[11]Provisional!N60</f>
        <v>5.1351920200930001</v>
      </c>
      <c r="O60" s="54">
        <f>[11]Provisional!O60</f>
        <v>4.6386922982790004</v>
      </c>
      <c r="P60" s="54">
        <f>[11]Provisional!P60</f>
        <v>4.378701865679</v>
      </c>
      <c r="Q60" s="54">
        <f>[11]Provisional!Q60</f>
        <v>4.0904295554159997</v>
      </c>
      <c r="R60" s="128">
        <f>'[11]Published CSP'!O60</f>
        <v>3.1892779999999998</v>
      </c>
      <c r="S60" s="108">
        <f>VLOOKUP($B60,'[11]CT model - DATA UPDATE'!$A:$AX,COLUMN('[11]CT model - DATA UPDATE'!S$1),0)/1000000</f>
        <v>3.2606576249999999</v>
      </c>
      <c r="T60" s="108">
        <f>VLOOKUP($B60,'[11]CT model - DATA UPDATE'!$A:$AX,COLUMN('[11]CT model - DATA UPDATE'!T$1),0)/1000000</f>
        <v>3.3286561198744957</v>
      </c>
      <c r="U60" s="108">
        <f>VLOOKUP($B60,'[11]CT model - DATA UPDATE'!$A:$AX,COLUMN('[11]CT model - DATA UPDATE'!U$1),0)/1000000</f>
        <v>3.3980726708091376</v>
      </c>
      <c r="V60" s="108">
        <f>VLOOKUP($B60,'[11]CT model - DATA UPDATE'!$A:$AX,COLUMN('[11]CT model - DATA UPDATE'!V$1),0)/1000000</f>
        <v>3.4689368502671631</v>
      </c>
      <c r="W60" s="108">
        <v>0</v>
      </c>
      <c r="X60" s="108">
        <f>VLOOKUP($B60,'[11]CT model - DATA UPDATE'!$A:$AX,COLUMN('[11]CT model - DATA UPDATE'!W$1),0)/1000000</f>
        <v>6.3501899999999653E-2</v>
      </c>
      <c r="Y60" s="108">
        <f>VLOOKUP($B60,'[11]CT model - DATA UPDATE'!$A:$AX,COLUMN('[11]CT model - DATA UPDATE'!X$1),0)/1000000</f>
        <v>0.13269582910756059</v>
      </c>
      <c r="Z60" s="108">
        <f>VLOOKUP($B60,'[11]CT model - DATA UPDATE'!$A:$AX,COLUMN('[11]CT model - DATA UPDATE'!Y$1),0)/1000000</f>
        <v>0.20613381345153473</v>
      </c>
      <c r="AA60" s="108">
        <f>VLOOKUP($B60,'[11]CT model - DATA UPDATE'!$A:$AX,COLUMN('[11]CT model - DATA UPDATE'!Z$1),0)/1000000</f>
        <v>0.28401996332903223</v>
      </c>
      <c r="AB60" s="108">
        <v>0</v>
      </c>
      <c r="AC60" s="108">
        <f>VLOOKUP($B60,'[11]CT model - DATA UPDATE'!$A:$AX,COLUMN('[11]CT model - DATA UPDATE'!AA$1),0)/1000000</f>
        <v>0</v>
      </c>
      <c r="AD60" s="108">
        <f>VLOOKUP($B60,'[11]CT model - DATA UPDATE'!$A:$AX,COLUMN('[11]CT model - DATA UPDATE'!AB$1),0)/1000000</f>
        <v>0</v>
      </c>
      <c r="AE60" s="108">
        <f>VLOOKUP($B60,'[11]CT model - DATA UPDATE'!$A:$AX,COLUMN('[11]CT model - DATA UPDATE'!AC$1),0)/1000000</f>
        <v>0</v>
      </c>
      <c r="AF60" s="108">
        <f>VLOOKUP($B60,'[11]CT model - DATA UPDATE'!$A:$AX,COLUMN('[11]CT model - DATA UPDATE'!AD$1),0)/1000000</f>
        <v>0</v>
      </c>
      <c r="AG60" s="108">
        <v>0</v>
      </c>
      <c r="AH60" s="108">
        <f>VLOOKUP($B60,'[11]CT model - DATA UPDATE'!$A:$AX,COLUMN('[11]CT model - DATA UPDATE'!AE$1),0)/1000000</f>
        <v>0</v>
      </c>
      <c r="AI60" s="108">
        <f>(VLOOKUP($B60,'[11]CT model - DATA UPDATE'!$A:$AX,COLUMN('[11]CT model - DATA UPDATE'!AF$1),0)+IFERROR(VLOOKUP($B60,'[11]Fire £5 LQ'!$A:$P,COLUMN('[11]Fire £5 LQ'!N$1),0),0)*[11]Parameters!$C$41)/1000000</f>
        <v>3.7367664086153315E-2</v>
      </c>
      <c r="AJ60" s="108">
        <f>(VLOOKUP($B60,'[11]CT model - DATA UPDATE'!$A:$AX,COLUMN('[11]CT model - DATA UPDATE'!AG$1),0)+IFERROR(VLOOKUP($B60,'[11]Fire £5 LQ'!$A:$P,COLUMN('[11]Fire £5 LQ'!O$1),0),0)*[11]Parameters!$C$41)/1000000</f>
        <v>7.4908175383011019E-2</v>
      </c>
      <c r="AK60" s="108">
        <f>(VLOOKUP($B60,'[11]CT model - DATA UPDATE'!$A:$AX,COLUMN('[11]CT model - DATA UPDATE'!AH$1),0)+IFERROR(VLOOKUP($B60,'[11]Fire £5 LQ'!$A:$P,COLUMN('[11]Fire £5 LQ'!P$1),0),0)*[11]Parameters!$C$41)/1000000</f>
        <v>0.11255530225952334</v>
      </c>
      <c r="AL60" s="56">
        <f>'[11]Published CSP'!AI60</f>
        <v>0</v>
      </c>
      <c r="AM60" s="56">
        <f>'[11]Published CSP'!AJ60</f>
        <v>0</v>
      </c>
      <c r="AN60" s="56">
        <f>IFERROR(VLOOKUP($A60,'[11]iBCF post B17'!$A:$L,'[11]iBCF post B17'!$F$1,0)/1000000,0)</f>
        <v>0</v>
      </c>
      <c r="AO60" s="56">
        <f>IFERROR(VLOOKUP($A60,'[11]iBCF post B17'!$A:$L,'[11]iBCF post B17'!$I$1,0)/1000000,0)</f>
        <v>0</v>
      </c>
      <c r="AP60" s="56">
        <f>IFERROR(VLOOKUP($A60,'[11]iBCF post B17'!$A:$L,'[11]iBCF post B17'!$L$1,0)/1000000,0)</f>
        <v>0</v>
      </c>
      <c r="AQ60" s="56">
        <v>0</v>
      </c>
      <c r="AR60" s="56">
        <v>0</v>
      </c>
      <c r="AS60" s="56">
        <f>'[11]NHB savings'!E47</f>
        <v>0</v>
      </c>
      <c r="AT60" s="56">
        <f>'[11]NHB savings'!F47</f>
        <v>0</v>
      </c>
      <c r="AU60" s="56">
        <f>'[11]NHB savings'!G47</f>
        <v>0</v>
      </c>
      <c r="AV60" s="103">
        <f>'[11]Published CSP'!AN60</f>
        <v>0</v>
      </c>
      <c r="AW60" s="103">
        <f>'[11]Published CSP'!AO60</f>
        <v>0</v>
      </c>
      <c r="AX60" s="103">
        <f>'[11]Published CSP'!AP60+'[11]NHB savings'!I47</f>
        <v>0</v>
      </c>
      <c r="AY60" s="103">
        <f>'[11]Published CSP'!AQ60+'[11]NHB savings'!J47</f>
        <v>0</v>
      </c>
      <c r="AZ60" s="103">
        <f>'[11]Published CSP'!AR60+'[11]NHB savings'!K47</f>
        <v>0</v>
      </c>
      <c r="BA60" s="103">
        <v>0</v>
      </c>
      <c r="BB60" s="103" t="e">
        <f>VLOOKUP($A60,'[11]Published CSP'!$A:$A:'[11]Published CSP'!$AW:$AW,COLUMN('[11]Published CSP'!AT$1),0)</f>
        <v>#REF!</v>
      </c>
      <c r="BC60" s="103" t="e">
        <f>VLOOKUP($A60,'[11]Published CSP'!$A:$A:'[11]Published CSP'!$AW:$AW,COLUMN('[11]Published CSP'!AU$1),0)+'[11]NHB savings'!L47</f>
        <v>#REF!</v>
      </c>
      <c r="BD60" s="103">
        <v>0</v>
      </c>
      <c r="BE60" s="103">
        <v>0</v>
      </c>
      <c r="BF60" s="60">
        <v>1.0581733010781853</v>
      </c>
      <c r="BG60" s="60">
        <v>1.3216357922031643</v>
      </c>
      <c r="BH60" s="103">
        <f>VLOOKUP($A60,[11]NHB!$A$7:$Q$389,COLUMN([11]NHB!O$2),0)+'[11]NHB savings'!P47</f>
        <v>1.2045022831160042</v>
      </c>
      <c r="BI60" s="103">
        <f>VLOOKUP($A60,[11]NHB!$A$7:$Q$389,COLUMN([11]NHB!P$2),0)+'[11]NHB savings'!Q47</f>
        <v>0.91552663574326365</v>
      </c>
      <c r="BJ60" s="103">
        <f>VLOOKUP($A60,[11]NHB!$A$7:$Q$389,COLUMN([11]NHB!Q$2),0)+'[11]NHB savings'!R47</f>
        <v>0.8784370705425758</v>
      </c>
      <c r="BK60" s="63">
        <f t="shared" si="57"/>
        <v>10.043742949643185</v>
      </c>
      <c r="BL60" s="63" t="e">
        <f t="shared" si="57"/>
        <v>#REF!</v>
      </c>
      <c r="BM60" s="63" t="e">
        <f t="shared" si="57"/>
        <v>#REF!</v>
      </c>
      <c r="BN60" s="63">
        <f t="shared" si="57"/>
        <v>8.973343161065948</v>
      </c>
      <c r="BO60" s="63">
        <f t="shared" si="57"/>
        <v>8.8343787418142945</v>
      </c>
      <c r="BP60" s="64">
        <f t="shared" si="58"/>
        <v>10.043742949643185</v>
      </c>
      <c r="BQ60" s="64" t="e">
        <f>BL60*'[11]23112016 deflator update'!$C$68/'[11]23112016 deflator update'!$C$69</f>
        <v>#REF!</v>
      </c>
      <c r="BR60" s="64" t="e">
        <f>BM60*'[11]23112016 deflator update'!$C$68/'[11]23112016 deflator update'!$C$70</f>
        <v>#REF!</v>
      </c>
      <c r="BS60" s="64">
        <f>BN60*'[11]23112016 deflator update'!$C$68/'[11]23112016 deflator update'!$C$71</f>
        <v>8.5249171369770238</v>
      </c>
      <c r="BT60" s="64">
        <f>BO60*'[11]23112016 deflator update'!$C$68/'[11]23112016 deflator update'!$C$72</f>
        <v>8.2558831135504906</v>
      </c>
      <c r="BU60" s="109" t="e">
        <f t="shared" si="59"/>
        <v>#REF!</v>
      </c>
      <c r="BV60" s="109" t="e">
        <f t="shared" si="55"/>
        <v>#REF!</v>
      </c>
      <c r="BW60" s="109" t="e">
        <f t="shared" si="55"/>
        <v>#REF!</v>
      </c>
      <c r="BX60" s="109">
        <f t="shared" si="55"/>
        <v>-1.5486359627323809E-2</v>
      </c>
      <c r="BY60" s="109">
        <f t="shared" si="60"/>
        <v>-0.12040971318086702</v>
      </c>
      <c r="BZ60" s="109">
        <f t="shared" si="61"/>
        <v>-3.1565826356096283E-2</v>
      </c>
      <c r="CA60" s="110" t="e">
        <f t="shared" si="62"/>
        <v>#REF!</v>
      </c>
      <c r="CB60" s="110" t="e">
        <f t="shared" si="62"/>
        <v>#REF!</v>
      </c>
      <c r="CC60" s="110" t="e">
        <f t="shared" si="62"/>
        <v>#REF!</v>
      </c>
      <c r="CD60" s="110">
        <f t="shared" si="62"/>
        <v>-3.1558549966379412E-2</v>
      </c>
      <c r="CE60" s="110">
        <f t="shared" si="63"/>
        <v>-0.17800732705492128</v>
      </c>
      <c r="CF60" s="110">
        <f t="shared" si="64"/>
        <v>-4.7824535204816332E-2</v>
      </c>
      <c r="CG60" s="60">
        <f t="shared" si="65"/>
        <v>6.8544649496431855</v>
      </c>
      <c r="CH60" s="60" t="e">
        <f t="shared" si="65"/>
        <v>#REF!</v>
      </c>
      <c r="CI60" s="60" t="e">
        <f t="shared" si="65"/>
        <v>#REF!</v>
      </c>
      <c r="CJ60" s="60">
        <f t="shared" si="65"/>
        <v>5.2942285014222641</v>
      </c>
      <c r="CK60" s="60">
        <f t="shared" si="65"/>
        <v>4.9688666259585759</v>
      </c>
      <c r="CL60" s="60">
        <f t="shared" si="66"/>
        <v>3.1892779999999998</v>
      </c>
      <c r="CM60" s="60">
        <f t="shared" si="66"/>
        <v>3.3241595249999993</v>
      </c>
      <c r="CN60" s="60">
        <f t="shared" si="66"/>
        <v>3.4987196130682094</v>
      </c>
      <c r="CO60" s="60">
        <f t="shared" si="66"/>
        <v>3.6791146596436834</v>
      </c>
      <c r="CP60" s="60">
        <f t="shared" si="66"/>
        <v>3.8655121158557186</v>
      </c>
    </row>
    <row r="61" spans="1:94" ht="15" customHeight="1">
      <c r="A61" s="53" t="s">
        <v>529</v>
      </c>
      <c r="B61" s="53" t="s">
        <v>530</v>
      </c>
      <c r="C61" s="53" t="str">
        <f t="shared" si="56"/>
        <v>MD_PU</v>
      </c>
      <c r="D61" s="53" t="s">
        <v>41</v>
      </c>
      <c r="E61" s="53" t="s">
        <v>531</v>
      </c>
      <c r="F61" s="112" t="s">
        <v>1359</v>
      </c>
      <c r="G61" s="113">
        <v>0</v>
      </c>
      <c r="H61" s="127">
        <v>0</v>
      </c>
      <c r="I61" s="127">
        <v>1</v>
      </c>
      <c r="J61" s="112" t="s">
        <v>1380</v>
      </c>
      <c r="K61" s="101">
        <v>0</v>
      </c>
      <c r="L61" s="53" t="s">
        <v>532</v>
      </c>
      <c r="M61" s="54">
        <f>[11]Provisional!M61</f>
        <v>117.90411942060099</v>
      </c>
      <c r="N61" s="54">
        <f>[11]Provisional!N61</f>
        <v>104.38498457437299</v>
      </c>
      <c r="O61" s="54">
        <f>[11]Provisional!O61</f>
        <v>94.463259628792002</v>
      </c>
      <c r="P61" s="54">
        <f>[11]Provisional!P61</f>
        <v>89.016003501941</v>
      </c>
      <c r="Q61" s="54">
        <f>[11]Provisional!Q61</f>
        <v>83.788725608261004</v>
      </c>
      <c r="R61" s="128">
        <f>'[11]Published CSP'!O61</f>
        <v>89.583875000000006</v>
      </c>
      <c r="S61" s="108">
        <f>VLOOKUP($B61,'[11]CT model - DATA UPDATE'!$A:$AX,COLUMN('[11]CT model - DATA UPDATE'!S$1),0)/1000000</f>
        <v>91.141150103999991</v>
      </c>
      <c r="T61" s="108">
        <f>VLOOKUP($B61,'[11]CT model - DATA UPDATE'!$A:$AX,COLUMN('[11]CT model - DATA UPDATE'!T$1),0)/1000000</f>
        <v>92.160483618195713</v>
      </c>
      <c r="U61" s="108">
        <f>VLOOKUP($B61,'[11]CT model - DATA UPDATE'!$A:$AX,COLUMN('[11]CT model - DATA UPDATE'!U$1),0)/1000000</f>
        <v>93.191217480225305</v>
      </c>
      <c r="V61" s="108">
        <f>VLOOKUP($B61,'[11]CT model - DATA UPDATE'!$A:$AX,COLUMN('[11]CT model - DATA UPDATE'!V$1),0)/1000000</f>
        <v>94.233479192941275</v>
      </c>
      <c r="W61" s="108">
        <v>0</v>
      </c>
      <c r="X61" s="108">
        <f>VLOOKUP($B61,'[11]CT model - DATA UPDATE'!$A:$AX,COLUMN('[11]CT model - DATA UPDATE'!W$1),0)/1000000</f>
        <v>1.3669688120000059</v>
      </c>
      <c r="Y61" s="108">
        <f>VLOOKUP($B61,'[11]CT model - DATA UPDATE'!$A:$AX,COLUMN('[11]CT model - DATA UPDATE'!X$1),0)/1000000</f>
        <v>3.2531119700020183</v>
      </c>
      <c r="Z61" s="108">
        <f>VLOOKUP($B61,'[11]CT model - DATA UPDATE'!$A:$AX,COLUMN('[11]CT model - DATA UPDATE'!Y$1),0)/1000000</f>
        <v>5.2191094158887159</v>
      </c>
      <c r="AA61" s="108">
        <f>VLOOKUP($B61,'[11]CT model - DATA UPDATE'!$A:$AX,COLUMN('[11]CT model - DATA UPDATE'!Z$1),0)/1000000</f>
        <v>7.267699754327813</v>
      </c>
      <c r="AB61" s="108">
        <v>0</v>
      </c>
      <c r="AC61" s="108">
        <f>VLOOKUP($B61,'[11]CT model - DATA UPDATE'!$A:$AX,COLUMN('[11]CT model - DATA UPDATE'!AA$1),0)/1000000</f>
        <v>1.823</v>
      </c>
      <c r="AD61" s="108">
        <f>VLOOKUP($B61,'[11]CT model - DATA UPDATE'!$A:$AX,COLUMN('[11]CT model - DATA UPDATE'!AB$1),0)/1000000</f>
        <v>3.7879790112986713</v>
      </c>
      <c r="AE61" s="108">
        <f>VLOOKUP($B61,'[11]CT model - DATA UPDATE'!$A:$AX,COLUMN('[11]CT model - DATA UPDATE'!AC$1),0)/1000000</f>
        <v>5.9131722429413198</v>
      </c>
      <c r="AF61" s="108">
        <f>VLOOKUP($B61,'[11]CT model - DATA UPDATE'!$A:$AX,COLUMN('[11]CT model - DATA UPDATE'!AD$1),0)/1000000</f>
        <v>8.2086972976965313</v>
      </c>
      <c r="AG61" s="108">
        <v>0</v>
      </c>
      <c r="AH61" s="108">
        <f>VLOOKUP($B61,'[11]CT model - DATA UPDATE'!$A:$AX,COLUMN('[11]CT model - DATA UPDATE'!AE$1),0)/1000000</f>
        <v>0</v>
      </c>
      <c r="AI61" s="108">
        <f>(VLOOKUP($B61,'[11]CT model - DATA UPDATE'!$A:$AX,COLUMN('[11]CT model - DATA UPDATE'!AF$1),0)+IFERROR(VLOOKUP($B61,'[11]Fire £5 LQ'!$A:$P,COLUMN('[11]Fire £5 LQ'!N$1),0),0)*[11]Parameters!$C$41)/1000000</f>
        <v>0</v>
      </c>
      <c r="AJ61" s="108">
        <f>(VLOOKUP($B61,'[11]CT model - DATA UPDATE'!$A:$AX,COLUMN('[11]CT model - DATA UPDATE'!AG$1),0)+IFERROR(VLOOKUP($B61,'[11]Fire £5 LQ'!$A:$P,COLUMN('[11]Fire £5 LQ'!O$1),0),0)*[11]Parameters!$C$41)/1000000</f>
        <v>0</v>
      </c>
      <c r="AK61" s="108">
        <f>(VLOOKUP($B61,'[11]CT model - DATA UPDATE'!$A:$AX,COLUMN('[11]CT model - DATA UPDATE'!AH$1),0)+IFERROR(VLOOKUP($B61,'[11]Fire £5 LQ'!$A:$P,COLUMN('[11]Fire £5 LQ'!P$1),0),0)*[11]Parameters!$C$41)/1000000</f>
        <v>0</v>
      </c>
      <c r="AL61" s="56">
        <f>'[11]Published CSP'!AI61</f>
        <v>0</v>
      </c>
      <c r="AM61" s="56">
        <f>'[11]Published CSP'!AJ61</f>
        <v>0</v>
      </c>
      <c r="AN61" s="56">
        <f>IFERROR(VLOOKUP($A61,'[11]iBCF post B17'!$A:$L,'[11]iBCF post B17'!$F$1,0)/1000000,0)</f>
        <v>7.4758608585042081</v>
      </c>
      <c r="AO61" s="56">
        <f>IFERROR(VLOOKUP($A61,'[11]iBCF post B17'!$A:$L,'[11]iBCF post B17'!$I$1,0)/1000000,0)</f>
        <v>10.343006057438265</v>
      </c>
      <c r="AP61" s="56">
        <f>IFERROR(VLOOKUP($A61,'[11]iBCF post B17'!$A:$L,'[11]iBCF post B17'!$L$1,0)/1000000,0)</f>
        <v>13.047689383613559</v>
      </c>
      <c r="AQ61" s="56">
        <v>0</v>
      </c>
      <c r="AR61" s="56">
        <v>0</v>
      </c>
      <c r="AS61" s="56">
        <f>'[11]NHB savings'!E48</f>
        <v>1.3963140000000001</v>
      </c>
      <c r="AT61" s="56">
        <f>'[11]NHB savings'!F48</f>
        <v>0</v>
      </c>
      <c r="AU61" s="56">
        <f>'[11]NHB savings'!G48</f>
        <v>0</v>
      </c>
      <c r="AV61" s="103">
        <f>'[11]Published CSP'!AN61</f>
        <v>0</v>
      </c>
      <c r="AW61" s="103">
        <f>'[11]Published CSP'!AO61</f>
        <v>0</v>
      </c>
      <c r="AX61" s="103">
        <f>'[11]Published CSP'!AP61+'[11]NHB savings'!I48</f>
        <v>0</v>
      </c>
      <c r="AY61" s="103">
        <f>'[11]Published CSP'!AQ61+'[11]NHB savings'!J48</f>
        <v>0</v>
      </c>
      <c r="AZ61" s="103">
        <f>'[11]Published CSP'!AR61+'[11]NHB savings'!K48</f>
        <v>0</v>
      </c>
      <c r="BA61" s="103">
        <v>0</v>
      </c>
      <c r="BB61" s="103" t="e">
        <f>VLOOKUP($A61,'[11]Published CSP'!$A:$A:'[11]Published CSP'!$AW:$AW,COLUMN('[11]Published CSP'!AT$1),0)</f>
        <v>#REF!</v>
      </c>
      <c r="BC61" s="103" t="e">
        <f>VLOOKUP($A61,'[11]Published CSP'!$A:$A:'[11]Published CSP'!$AW:$AW,COLUMN('[11]Published CSP'!AU$1),0)+'[11]NHB savings'!L48</f>
        <v>#REF!</v>
      </c>
      <c r="BD61" s="103">
        <v>0</v>
      </c>
      <c r="BE61" s="103">
        <v>0</v>
      </c>
      <c r="BF61" s="60">
        <v>4.2369500818018304</v>
      </c>
      <c r="BG61" s="60">
        <v>4.663703153659557</v>
      </c>
      <c r="BH61" s="103">
        <f>VLOOKUP($A61,[11]NHB!$A$7:$Q$389,COLUMN([11]NHB!O$2),0)+'[11]NHB savings'!P48</f>
        <v>3.0551044519793242</v>
      </c>
      <c r="BI61" s="103">
        <f>VLOOKUP($A61,[11]NHB!$A$7:$Q$389,COLUMN([11]NHB!P$2),0)+'[11]NHB savings'!Q48</f>
        <v>2.2197610143153543</v>
      </c>
      <c r="BJ61" s="103">
        <f>VLOOKUP($A61,[11]NHB!$A$7:$Q$389,COLUMN([11]NHB!Q$2),0)+'[11]NHB savings'!R48</f>
        <v>2.1298346619230446</v>
      </c>
      <c r="BK61" s="63">
        <f t="shared" si="57"/>
        <v>211.72494450240285</v>
      </c>
      <c r="BL61" s="63" t="e">
        <f t="shared" si="57"/>
        <v>#REF!</v>
      </c>
      <c r="BM61" s="63" t="e">
        <f t="shared" si="57"/>
        <v>#REF!</v>
      </c>
      <c r="BN61" s="63">
        <f t="shared" si="57"/>
        <v>205.90226971274996</v>
      </c>
      <c r="BO61" s="63">
        <f t="shared" si="57"/>
        <v>208.67612589876325</v>
      </c>
      <c r="BP61" s="64">
        <f t="shared" si="58"/>
        <v>211.72494450240285</v>
      </c>
      <c r="BQ61" s="64" t="e">
        <f>BL61*'[11]23112016 deflator update'!$C$68/'[11]23112016 deflator update'!$C$69</f>
        <v>#REF!</v>
      </c>
      <c r="BR61" s="64" t="e">
        <f>BM61*'[11]23112016 deflator update'!$C$68/'[11]23112016 deflator update'!$C$70</f>
        <v>#REF!</v>
      </c>
      <c r="BS61" s="64">
        <f>BN61*'[11]23112016 deflator update'!$C$68/'[11]23112016 deflator update'!$C$71</f>
        <v>195.6126892853805</v>
      </c>
      <c r="BT61" s="64">
        <f>BO61*'[11]23112016 deflator update'!$C$68/'[11]23112016 deflator update'!$C$72</f>
        <v>195.01152875124836</v>
      </c>
      <c r="BU61" s="109" t="e">
        <f t="shared" si="59"/>
        <v>#REF!</v>
      </c>
      <c r="BV61" s="109" t="e">
        <f t="shared" si="55"/>
        <v>#REF!</v>
      </c>
      <c r="BW61" s="109" t="e">
        <f t="shared" si="55"/>
        <v>#REF!</v>
      </c>
      <c r="BX61" s="109">
        <f t="shared" si="55"/>
        <v>1.3471712525962243E-2</v>
      </c>
      <c r="BY61" s="109">
        <f t="shared" si="60"/>
        <v>-1.439990271720204E-2</v>
      </c>
      <c r="BZ61" s="109">
        <f t="shared" si="61"/>
        <v>-3.619580343575457E-3</v>
      </c>
      <c r="CA61" s="110" t="e">
        <f t="shared" si="62"/>
        <v>#REF!</v>
      </c>
      <c r="CB61" s="110" t="e">
        <f t="shared" si="62"/>
        <v>#REF!</v>
      </c>
      <c r="CC61" s="110" t="e">
        <f t="shared" si="62"/>
        <v>#REF!</v>
      </c>
      <c r="CD61" s="110">
        <f t="shared" si="62"/>
        <v>-3.073218492769092E-3</v>
      </c>
      <c r="CE61" s="110">
        <f t="shared" si="63"/>
        <v>-7.8939285073067134E-2</v>
      </c>
      <c r="CF61" s="110">
        <f t="shared" si="64"/>
        <v>-2.0347469121812733E-2</v>
      </c>
      <c r="CG61" s="60">
        <f t="shared" si="65"/>
        <v>122.14106950240284</v>
      </c>
      <c r="CH61" s="60" t="e">
        <f t="shared" si="65"/>
        <v>#REF!</v>
      </c>
      <c r="CI61" s="60" t="e">
        <f t="shared" si="65"/>
        <v>#REF!</v>
      </c>
      <c r="CJ61" s="60">
        <f t="shared" si="65"/>
        <v>101.57877057369463</v>
      </c>
      <c r="CK61" s="60">
        <f t="shared" si="65"/>
        <v>98.966249653797632</v>
      </c>
      <c r="CL61" s="60">
        <f t="shared" si="66"/>
        <v>89.583875000000006</v>
      </c>
      <c r="CM61" s="60">
        <f t="shared" si="66"/>
        <v>94.331118915999994</v>
      </c>
      <c r="CN61" s="60">
        <f t="shared" si="66"/>
        <v>99.201574599496411</v>
      </c>
      <c r="CO61" s="60">
        <f t="shared" si="66"/>
        <v>104.32349913905533</v>
      </c>
      <c r="CP61" s="60">
        <f t="shared" si="66"/>
        <v>109.70987624496561</v>
      </c>
    </row>
    <row r="62" spans="1:94" ht="15" customHeight="1">
      <c r="A62" s="53" t="s">
        <v>255</v>
      </c>
      <c r="B62" s="53" t="s">
        <v>256</v>
      </c>
      <c r="C62" s="53" t="str">
        <f t="shared" si="56"/>
        <v>SD_SR</v>
      </c>
      <c r="D62" s="53" t="s">
        <v>41</v>
      </c>
      <c r="E62" s="53" t="s">
        <v>39</v>
      </c>
      <c r="F62" s="112" t="s">
        <v>1365</v>
      </c>
      <c r="G62" s="113">
        <v>1</v>
      </c>
      <c r="H62" s="127">
        <v>1</v>
      </c>
      <c r="I62" s="127">
        <v>0</v>
      </c>
      <c r="J62" s="112" t="s">
        <v>1382</v>
      </c>
      <c r="K62" s="101">
        <v>0</v>
      </c>
      <c r="L62" s="53" t="s">
        <v>257</v>
      </c>
      <c r="M62" s="54">
        <f>[11]Provisional!M62</f>
        <v>4.4520498873650007</v>
      </c>
      <c r="N62" s="54">
        <f>[11]Provisional!N62</f>
        <v>3.9043090955870001</v>
      </c>
      <c r="O62" s="54">
        <f>[11]Provisional!O62</f>
        <v>3.4931347174990002</v>
      </c>
      <c r="P62" s="54">
        <f>[11]Provisional!P62</f>
        <v>3.2784250458399997</v>
      </c>
      <c r="Q62" s="54">
        <f>[11]Provisional!Q62</f>
        <v>3.0405794879620003</v>
      </c>
      <c r="R62" s="128">
        <f>'[11]Published CSP'!O62</f>
        <v>2.9927628099999999</v>
      </c>
      <c r="S62" s="108">
        <f>VLOOKUP($B62,'[11]CT model - DATA UPDATE'!$A:$AX,COLUMN('[11]CT model - DATA UPDATE'!S$1),0)/1000000</f>
        <v>3.0254799689999996</v>
      </c>
      <c r="T62" s="108">
        <f>VLOOKUP($B62,'[11]CT model - DATA UPDATE'!$A:$AX,COLUMN('[11]CT model - DATA UPDATE'!T$1),0)/1000000</f>
        <v>3.0630881084519848</v>
      </c>
      <c r="U62" s="108">
        <f>VLOOKUP($B62,'[11]CT model - DATA UPDATE'!$A:$AX,COLUMN('[11]CT model - DATA UPDATE'!U$1),0)/1000000</f>
        <v>3.1011637347713532</v>
      </c>
      <c r="V62" s="108">
        <f>VLOOKUP($B62,'[11]CT model - DATA UPDATE'!$A:$AX,COLUMN('[11]CT model - DATA UPDATE'!V$1),0)/1000000</f>
        <v>3.1397126590398114</v>
      </c>
      <c r="W62" s="108">
        <v>0</v>
      </c>
      <c r="X62" s="108">
        <f>VLOOKUP($B62,'[11]CT model - DATA UPDATE'!$A:$AX,COLUMN('[11]CT model - DATA UPDATE'!W$1),0)/1000000</f>
        <v>6.0509599379999994E-2</v>
      </c>
      <c r="Y62" s="108">
        <f>VLOOKUP($B62,'[11]CT model - DATA UPDATE'!$A:$AX,COLUMN('[11]CT model - DATA UPDATE'!X$1),0)/1000000</f>
        <v>0.12374875958146017</v>
      </c>
      <c r="Z62" s="108">
        <f>VLOOKUP($B62,'[11]CT model - DATA UPDATE'!$A:$AX,COLUMN('[11]CT model - DATA UPDATE'!Y$1),0)/1000000</f>
        <v>0.18981602987788479</v>
      </c>
      <c r="AA62" s="108">
        <f>VLOOKUP($B62,'[11]CT model - DATA UPDATE'!$A:$AX,COLUMN('[11]CT model - DATA UPDATE'!Z$1),0)/1000000</f>
        <v>0.25881329626399507</v>
      </c>
      <c r="AB62" s="108">
        <v>0</v>
      </c>
      <c r="AC62" s="108">
        <f>VLOOKUP($B62,'[11]CT model - DATA UPDATE'!$A:$AX,COLUMN('[11]CT model - DATA UPDATE'!AA$1),0)/1000000</f>
        <v>0</v>
      </c>
      <c r="AD62" s="108">
        <f>VLOOKUP($B62,'[11]CT model - DATA UPDATE'!$A:$AX,COLUMN('[11]CT model - DATA UPDATE'!AB$1),0)/1000000</f>
        <v>0</v>
      </c>
      <c r="AE62" s="108">
        <f>VLOOKUP($B62,'[11]CT model - DATA UPDATE'!$A:$AX,COLUMN('[11]CT model - DATA UPDATE'!AC$1),0)/1000000</f>
        <v>0</v>
      </c>
      <c r="AF62" s="108">
        <f>VLOOKUP($B62,'[11]CT model - DATA UPDATE'!$A:$AX,COLUMN('[11]CT model - DATA UPDATE'!AD$1),0)/1000000</f>
        <v>0</v>
      </c>
      <c r="AG62" s="108">
        <v>0</v>
      </c>
      <c r="AH62" s="108">
        <f>VLOOKUP($B62,'[11]CT model - DATA UPDATE'!$A:$AX,COLUMN('[11]CT model - DATA UPDATE'!AE$1),0)/1000000</f>
        <v>2.8427545620000005E-2</v>
      </c>
      <c r="AI62" s="108">
        <f>(VLOOKUP($B62,'[11]CT model - DATA UPDATE'!$A:$AX,COLUMN('[11]CT model - DATA UPDATE'!AF$1),0)+IFERROR(VLOOKUP($B62,'[11]Fire £5 LQ'!$A:$P,COLUMN('[11]Fire £5 LQ'!N$1),0),0)*[11]Parameters!$C$41)/1000000</f>
        <v>5.7246113505405011E-2</v>
      </c>
      <c r="AJ62" s="108">
        <f>(VLOOKUP($B62,'[11]CT model - DATA UPDATE'!$A:$AX,COLUMN('[11]CT model - DATA UPDATE'!AG$1),0)+IFERROR(VLOOKUP($B62,'[11]Fire £5 LQ'!$A:$P,COLUMN('[11]Fire £5 LQ'!O$1),0),0)*[11]Parameters!$C$41)/1000000</f>
        <v>8.5511470774360776E-2</v>
      </c>
      <c r="AK62" s="108">
        <f>(VLOOKUP($B62,'[11]CT model - DATA UPDATE'!$A:$AX,COLUMN('[11]CT model - DATA UPDATE'!AH$1),0)+IFERROR(VLOOKUP($B62,'[11]Fire £5 LQ'!$A:$P,COLUMN('[11]Fire £5 LQ'!P$1),0),0)*[11]Parameters!$C$41)/1000000</f>
        <v>0.11316406312696731</v>
      </c>
      <c r="AL62" s="56">
        <f>'[11]Published CSP'!AI62</f>
        <v>0</v>
      </c>
      <c r="AM62" s="56">
        <f>'[11]Published CSP'!AJ62</f>
        <v>0</v>
      </c>
      <c r="AN62" s="56">
        <f>IFERROR(VLOOKUP($A62,'[11]iBCF post B17'!$A:$L,'[11]iBCF post B17'!$F$1,0)/1000000,0)</f>
        <v>0</v>
      </c>
      <c r="AO62" s="56">
        <f>IFERROR(VLOOKUP($A62,'[11]iBCF post B17'!$A:$L,'[11]iBCF post B17'!$I$1,0)/1000000,0)</f>
        <v>0</v>
      </c>
      <c r="AP62" s="56">
        <f>IFERROR(VLOOKUP($A62,'[11]iBCF post B17'!$A:$L,'[11]iBCF post B17'!$L$1,0)/1000000,0)</f>
        <v>0</v>
      </c>
      <c r="AQ62" s="56">
        <v>0</v>
      </c>
      <c r="AR62" s="56">
        <v>0</v>
      </c>
      <c r="AS62" s="56">
        <f>'[11]NHB savings'!E49</f>
        <v>0</v>
      </c>
      <c r="AT62" s="56">
        <f>'[11]NHB savings'!F49</f>
        <v>0</v>
      </c>
      <c r="AU62" s="56">
        <f>'[11]NHB savings'!G49</f>
        <v>0</v>
      </c>
      <c r="AV62" s="103">
        <f>'[11]Published CSP'!AN62</f>
        <v>1.6312597205725681E-2</v>
      </c>
      <c r="AW62" s="103">
        <f>'[11]Published CSP'!AO62</f>
        <v>8.4720262907155966E-2</v>
      </c>
      <c r="AX62" s="103">
        <f>'[11]Published CSP'!AP62+'[11]NHB savings'!I49</f>
        <v>6.8407665701430295E-2</v>
      </c>
      <c r="AY62" s="103">
        <f>'[11]Published CSP'!AQ62+'[11]NHB savings'!J49</f>
        <v>5.2621281308792525E-2</v>
      </c>
      <c r="AZ62" s="103">
        <f>'[11]Published CSP'!AR62+'[11]NHB savings'!K49</f>
        <v>6.8407665701430295E-2</v>
      </c>
      <c r="BA62" s="103">
        <v>0</v>
      </c>
      <c r="BB62" s="103" t="e">
        <f>VLOOKUP($A62,'[11]Published CSP'!$A:$A:'[11]Published CSP'!$AW:$AW,COLUMN('[11]Published CSP'!AT$1),0)</f>
        <v>#REF!</v>
      </c>
      <c r="BC62" s="103" t="e">
        <f>VLOOKUP($A62,'[11]Published CSP'!$A:$A:'[11]Published CSP'!$AW:$AW,COLUMN('[11]Published CSP'!AU$1),0)+'[11]NHB savings'!L49</f>
        <v>#REF!</v>
      </c>
      <c r="BD62" s="103">
        <v>0</v>
      </c>
      <c r="BE62" s="103">
        <v>0</v>
      </c>
      <c r="BF62" s="60">
        <v>1.0434463931562223</v>
      </c>
      <c r="BG62" s="60">
        <v>1.1898027081828146</v>
      </c>
      <c r="BH62" s="103">
        <f>VLOOKUP($A62,[11]NHB!$A$7:$Q$389,COLUMN([11]NHB!O$2),0)+'[11]NHB savings'!P49</f>
        <v>0.86030164324771052</v>
      </c>
      <c r="BI62" s="103">
        <f>VLOOKUP($A62,[11]NHB!$A$7:$Q$389,COLUMN([11]NHB!P$2),0)+'[11]NHB savings'!Q49</f>
        <v>0.65285649232598775</v>
      </c>
      <c r="BJ62" s="103">
        <f>VLOOKUP($A62,[11]NHB!$A$7:$Q$389,COLUMN([11]NHB!Q$2),0)+'[11]NHB savings'!R49</f>
        <v>0.62640814828719416</v>
      </c>
      <c r="BK62" s="63">
        <f t="shared" si="57"/>
        <v>8.5045716877269477</v>
      </c>
      <c r="BL62" s="63" t="e">
        <f t="shared" si="57"/>
        <v>#REF!</v>
      </c>
      <c r="BM62" s="63" t="e">
        <f t="shared" si="57"/>
        <v>#REF!</v>
      </c>
      <c r="BN62" s="63">
        <f t="shared" si="57"/>
        <v>7.3603940548983795</v>
      </c>
      <c r="BO62" s="63">
        <f t="shared" si="57"/>
        <v>7.2470853203813981</v>
      </c>
      <c r="BP62" s="64">
        <f t="shared" si="58"/>
        <v>8.5045716877269477</v>
      </c>
      <c r="BQ62" s="64" t="e">
        <f>BL62*'[11]23112016 deflator update'!$C$68/'[11]23112016 deflator update'!$C$69</f>
        <v>#REF!</v>
      </c>
      <c r="BR62" s="64" t="e">
        <f>BM62*'[11]23112016 deflator update'!$C$68/'[11]23112016 deflator update'!$C$70</f>
        <v>#REF!</v>
      </c>
      <c r="BS62" s="64">
        <f>BN62*'[11]23112016 deflator update'!$C$68/'[11]23112016 deflator update'!$C$71</f>
        <v>6.9925721425383758</v>
      </c>
      <c r="BT62" s="64">
        <f>BO62*'[11]23112016 deflator update'!$C$68/'[11]23112016 deflator update'!$C$72</f>
        <v>6.7725293501180666</v>
      </c>
      <c r="BU62" s="109" t="e">
        <f t="shared" si="59"/>
        <v>#REF!</v>
      </c>
      <c r="BV62" s="109" t="e">
        <f t="shared" si="55"/>
        <v>#REF!</v>
      </c>
      <c r="BW62" s="109" t="e">
        <f t="shared" si="55"/>
        <v>#REF!</v>
      </c>
      <c r="BX62" s="109">
        <f t="shared" si="55"/>
        <v>-1.5394384277778395E-2</v>
      </c>
      <c r="BY62" s="109">
        <f t="shared" si="60"/>
        <v>-0.14786004675111897</v>
      </c>
      <c r="BZ62" s="109">
        <f t="shared" si="61"/>
        <v>-3.9211642039305161E-2</v>
      </c>
      <c r="CA62" s="110" t="e">
        <f t="shared" si="62"/>
        <v>#REF!</v>
      </c>
      <c r="CB62" s="110" t="e">
        <f t="shared" si="62"/>
        <v>#REF!</v>
      </c>
      <c r="CC62" s="110" t="e">
        <f t="shared" si="62"/>
        <v>#REF!</v>
      </c>
      <c r="CD62" s="110">
        <f t="shared" si="62"/>
        <v>-3.1468076114897436E-2</v>
      </c>
      <c r="CE62" s="110">
        <f t="shared" si="63"/>
        <v>-0.20366014905940677</v>
      </c>
      <c r="CF62" s="110">
        <f t="shared" si="64"/>
        <v>-5.5341987913558488E-2</v>
      </c>
      <c r="CG62" s="60">
        <f t="shared" si="65"/>
        <v>5.5118088777269474</v>
      </c>
      <c r="CH62" s="60" t="e">
        <f t="shared" si="65"/>
        <v>#REF!</v>
      </c>
      <c r="CI62" s="60" t="e">
        <f t="shared" si="65"/>
        <v>#REF!</v>
      </c>
      <c r="CJ62" s="60">
        <f t="shared" si="65"/>
        <v>3.983902819474781</v>
      </c>
      <c r="CK62" s="60">
        <f t="shared" si="65"/>
        <v>3.7353953019506241</v>
      </c>
      <c r="CL62" s="60">
        <f t="shared" si="66"/>
        <v>2.9927628099999999</v>
      </c>
      <c r="CM62" s="60">
        <f t="shared" si="66"/>
        <v>3.1144171139999997</v>
      </c>
      <c r="CN62" s="60">
        <f t="shared" si="66"/>
        <v>3.2440829815388503</v>
      </c>
      <c r="CO62" s="60">
        <f t="shared" si="66"/>
        <v>3.3764912354235985</v>
      </c>
      <c r="CP62" s="60">
        <f t="shared" si="66"/>
        <v>3.511690018430774</v>
      </c>
    </row>
    <row r="63" spans="1:94" ht="15" customHeight="1">
      <c r="A63" s="53" t="s">
        <v>879</v>
      </c>
      <c r="B63" s="53" t="s">
        <v>880</v>
      </c>
      <c r="C63" s="53" t="str">
        <f t="shared" si="56"/>
        <v>UA_PU</v>
      </c>
      <c r="D63" s="53" t="s">
        <v>41</v>
      </c>
      <c r="E63" s="53" t="s">
        <v>726</v>
      </c>
      <c r="F63" s="112" t="s">
        <v>1369</v>
      </c>
      <c r="G63" s="113">
        <v>1</v>
      </c>
      <c r="H63" s="127">
        <v>0</v>
      </c>
      <c r="I63" s="127">
        <v>0</v>
      </c>
      <c r="J63" s="112" t="s">
        <v>1380</v>
      </c>
      <c r="K63" s="101">
        <v>0</v>
      </c>
      <c r="L63" s="53" t="s">
        <v>881</v>
      </c>
      <c r="M63" s="54">
        <f>[11]Provisional!M63</f>
        <v>56.224812561333003</v>
      </c>
      <c r="N63" s="54">
        <f>[11]Provisional!N63</f>
        <v>47.662580838856002</v>
      </c>
      <c r="O63" s="54">
        <f>[11]Provisional!O63</f>
        <v>41.360524713827999</v>
      </c>
      <c r="P63" s="54">
        <f>[11]Provisional!P63</f>
        <v>37.888387012509</v>
      </c>
      <c r="Q63" s="54">
        <f>[11]Provisional!Q63</f>
        <v>34.507222872629001</v>
      </c>
      <c r="R63" s="128">
        <f>'[11]Published CSP'!O63</f>
        <v>74.10250529999999</v>
      </c>
      <c r="S63" s="108">
        <f>VLOOKUP($B63,'[11]CT model - DATA UPDATE'!$A:$AX,COLUMN('[11]CT model - DATA UPDATE'!S$1),0)/1000000</f>
        <v>75.666943286999995</v>
      </c>
      <c r="T63" s="108">
        <f>VLOOKUP($B63,'[11]CT model - DATA UPDATE'!$A:$AX,COLUMN('[11]CT model - DATA UPDATE'!T$1),0)/1000000</f>
        <v>77.345500159124086</v>
      </c>
      <c r="U63" s="108">
        <f>VLOOKUP($B63,'[11]CT model - DATA UPDATE'!$A:$AX,COLUMN('[11]CT model - DATA UPDATE'!U$1),0)/1000000</f>
        <v>79.06129328066649</v>
      </c>
      <c r="V63" s="108">
        <f>VLOOKUP($B63,'[11]CT model - DATA UPDATE'!$A:$AX,COLUMN('[11]CT model - DATA UPDATE'!V$1),0)/1000000</f>
        <v>80.815148681590031</v>
      </c>
      <c r="W63" s="108">
        <v>0</v>
      </c>
      <c r="X63" s="108">
        <f>VLOOKUP($B63,'[11]CT model - DATA UPDATE'!$A:$AX,COLUMN('[11]CT model - DATA UPDATE'!W$1),0)/1000000</f>
        <v>1.503702722999986</v>
      </c>
      <c r="Y63" s="108">
        <f>VLOOKUP($B63,'[11]CT model - DATA UPDATE'!$A:$AX,COLUMN('[11]CT model - DATA UPDATE'!X$1),0)/1000000</f>
        <v>3.1147113022931485</v>
      </c>
      <c r="Z63" s="108">
        <f>VLOOKUP($B63,'[11]CT model - DATA UPDATE'!$A:$AX,COLUMN('[11]CT model - DATA UPDATE'!Y$1),0)/1000000</f>
        <v>4.8287084640005222</v>
      </c>
      <c r="AA63" s="108">
        <f>VLOOKUP($B63,'[11]CT model - DATA UPDATE'!$A:$AX,COLUMN('[11]CT model - DATA UPDATE'!Z$1),0)/1000000</f>
        <v>6.6508455644593036</v>
      </c>
      <c r="AB63" s="108">
        <v>0</v>
      </c>
      <c r="AC63" s="108">
        <f>VLOOKUP($B63,'[11]CT model - DATA UPDATE'!$A:$AX,COLUMN('[11]CT model - DATA UPDATE'!AA$1),0)/1000000</f>
        <v>1.5133380000000001</v>
      </c>
      <c r="AD63" s="108">
        <f>VLOOKUP($B63,'[11]CT model - DATA UPDATE'!$A:$AX,COLUMN('[11]CT model - DATA UPDATE'!AB$1),0)/1000000</f>
        <v>3.1864366880926935</v>
      </c>
      <c r="AE63" s="108">
        <f>VLOOKUP($B63,'[11]CT model - DATA UPDATE'!$A:$AX,COLUMN('[11]CT model - DATA UPDATE'!AC$1),0)/1000000</f>
        <v>5.0323098881386068</v>
      </c>
      <c r="AF63" s="108">
        <f>VLOOKUP($B63,'[11]CT model - DATA UPDATE'!$A:$AX,COLUMN('[11]CT model - DATA UPDATE'!AD$1),0)/1000000</f>
        <v>7.0647213420817554</v>
      </c>
      <c r="AG63" s="108">
        <v>0</v>
      </c>
      <c r="AH63" s="108">
        <f>VLOOKUP($B63,'[11]CT model - DATA UPDATE'!$A:$AX,COLUMN('[11]CT model - DATA UPDATE'!AE$1),0)/1000000</f>
        <v>0</v>
      </c>
      <c r="AI63" s="108">
        <f>(VLOOKUP($B63,'[11]CT model - DATA UPDATE'!$A:$AX,COLUMN('[11]CT model - DATA UPDATE'!AF$1),0)+IFERROR(VLOOKUP($B63,'[11]Fire £5 LQ'!$A:$P,COLUMN('[11]Fire £5 LQ'!N$1),0),0)*[11]Parameters!$C$41)/1000000</f>
        <v>0</v>
      </c>
      <c r="AJ63" s="108">
        <f>(VLOOKUP($B63,'[11]CT model - DATA UPDATE'!$A:$AX,COLUMN('[11]CT model - DATA UPDATE'!AG$1),0)+IFERROR(VLOOKUP($B63,'[11]Fire £5 LQ'!$A:$P,COLUMN('[11]Fire £5 LQ'!O$1),0),0)*[11]Parameters!$C$41)/1000000</f>
        <v>0</v>
      </c>
      <c r="AK63" s="108">
        <f>(VLOOKUP($B63,'[11]CT model - DATA UPDATE'!$A:$AX,COLUMN('[11]CT model - DATA UPDATE'!AH$1),0)+IFERROR(VLOOKUP($B63,'[11]Fire £5 LQ'!$A:$P,COLUMN('[11]Fire £5 LQ'!P$1),0),0)*[11]Parameters!$C$41)/1000000</f>
        <v>0</v>
      </c>
      <c r="AL63" s="56">
        <f>'[11]Published CSP'!AI63</f>
        <v>0</v>
      </c>
      <c r="AM63" s="56">
        <f>'[11]Published CSP'!AJ63</f>
        <v>0</v>
      </c>
      <c r="AN63" s="56">
        <f>IFERROR(VLOOKUP($A63,'[11]iBCF post B17'!$A:$L,'[11]iBCF post B17'!$F$1,0)/1000000,0)</f>
        <v>3.9491505061175856</v>
      </c>
      <c r="AO63" s="56">
        <f>IFERROR(VLOOKUP($A63,'[11]iBCF post B17'!$A:$L,'[11]iBCF post B17'!$I$1,0)/1000000,0)</f>
        <v>5.2549850972679257</v>
      </c>
      <c r="AP63" s="56">
        <f>IFERROR(VLOOKUP($A63,'[11]iBCF post B17'!$A:$L,'[11]iBCF post B17'!$L$1,0)/1000000,0)</f>
        <v>6.3680655073506491</v>
      </c>
      <c r="AQ63" s="56">
        <v>0</v>
      </c>
      <c r="AR63" s="56">
        <v>0</v>
      </c>
      <c r="AS63" s="56">
        <f>'[11]NHB savings'!E50</f>
        <v>0.88786399999999999</v>
      </c>
      <c r="AT63" s="56">
        <f>'[11]NHB savings'!F50</f>
        <v>0</v>
      </c>
      <c r="AU63" s="56">
        <f>'[11]NHB savings'!G50</f>
        <v>0</v>
      </c>
      <c r="AV63" s="103">
        <f>'[11]Published CSP'!AN63</f>
        <v>0</v>
      </c>
      <c r="AW63" s="103">
        <f>'[11]Published CSP'!AO63</f>
        <v>0</v>
      </c>
      <c r="AX63" s="103">
        <f>'[11]Published CSP'!AP63+'[11]NHB savings'!I50</f>
        <v>0</v>
      </c>
      <c r="AY63" s="103">
        <f>'[11]Published CSP'!AQ63+'[11]NHB savings'!J50</f>
        <v>0</v>
      </c>
      <c r="AZ63" s="103">
        <f>'[11]Published CSP'!AR63+'[11]NHB savings'!K50</f>
        <v>0</v>
      </c>
      <c r="BA63" s="103">
        <v>0</v>
      </c>
      <c r="BB63" s="103" t="e">
        <f>VLOOKUP($A63,'[11]Published CSP'!$A:$A:'[11]Published CSP'!$AW:$AW,COLUMN('[11]Published CSP'!AT$1),0)</f>
        <v>#REF!</v>
      </c>
      <c r="BC63" s="103" t="e">
        <f>VLOOKUP($A63,'[11]Published CSP'!$A:$A:'[11]Published CSP'!$AW:$AW,COLUMN('[11]Published CSP'!AU$1),0)+'[11]NHB savings'!L50</f>
        <v>#REF!</v>
      </c>
      <c r="BD63" s="103">
        <v>0</v>
      </c>
      <c r="BE63" s="103">
        <v>0</v>
      </c>
      <c r="BF63" s="60">
        <v>4.2075729303500742</v>
      </c>
      <c r="BG63" s="60">
        <v>5.1337067006042503</v>
      </c>
      <c r="BH63" s="103">
        <f>VLOOKUP($A63,[11]NHB!$A$7:$Q$389,COLUMN([11]NHB!O$2),0)+'[11]NHB savings'!P50</f>
        <v>3.4829404635201708</v>
      </c>
      <c r="BI63" s="103">
        <f>VLOOKUP($A63,[11]NHB!$A$7:$Q$389,COLUMN([11]NHB!P$2),0)+'[11]NHB savings'!Q50</f>
        <v>2.60775827770345</v>
      </c>
      <c r="BJ63" s="103">
        <f>VLOOKUP($A63,[11]NHB!$A$7:$Q$389,COLUMN([11]NHB!Q$2),0)+'[11]NHB savings'!R50</f>
        <v>2.5021134860694048</v>
      </c>
      <c r="BK63" s="63">
        <f t="shared" si="57"/>
        <v>134.53489079168307</v>
      </c>
      <c r="BL63" s="63" t="e">
        <f t="shared" si="57"/>
        <v>#REF!</v>
      </c>
      <c r="BM63" s="63" t="e">
        <f t="shared" si="57"/>
        <v>#REF!</v>
      </c>
      <c r="BN63" s="63">
        <f t="shared" si="57"/>
        <v>134.67344202028602</v>
      </c>
      <c r="BO63" s="63">
        <f t="shared" si="57"/>
        <v>137.90811745418017</v>
      </c>
      <c r="BP63" s="64">
        <f t="shared" si="58"/>
        <v>134.53489079168307</v>
      </c>
      <c r="BQ63" s="64" t="e">
        <f>BL63*'[11]23112016 deflator update'!$C$68/'[11]23112016 deflator update'!$C$69</f>
        <v>#REF!</v>
      </c>
      <c r="BR63" s="64" t="e">
        <f>BM63*'[11]23112016 deflator update'!$C$68/'[11]23112016 deflator update'!$C$70</f>
        <v>#REF!</v>
      </c>
      <c r="BS63" s="64">
        <f>BN63*'[11]23112016 deflator update'!$C$68/'[11]23112016 deflator update'!$C$71</f>
        <v>127.94338889832861</v>
      </c>
      <c r="BT63" s="64">
        <f>BO63*'[11]23112016 deflator update'!$C$68/'[11]23112016 deflator update'!$C$72</f>
        <v>128.87757378145665</v>
      </c>
      <c r="BU63" s="109" t="e">
        <f t="shared" si="59"/>
        <v>#REF!</v>
      </c>
      <c r="BV63" s="109" t="e">
        <f t="shared" si="55"/>
        <v>#REF!</v>
      </c>
      <c r="BW63" s="109" t="e">
        <f t="shared" si="55"/>
        <v>#REF!</v>
      </c>
      <c r="BX63" s="109">
        <f t="shared" si="55"/>
        <v>2.4018658655853731E-2</v>
      </c>
      <c r="BY63" s="109">
        <f t="shared" si="60"/>
        <v>2.5073247858953485E-2</v>
      </c>
      <c r="BZ63" s="109">
        <f t="shared" si="61"/>
        <v>6.2102218019215449E-3</v>
      </c>
      <c r="CA63" s="110" t="e">
        <f t="shared" si="62"/>
        <v>#REF!</v>
      </c>
      <c r="CB63" s="110" t="e">
        <f t="shared" si="62"/>
        <v>#REF!</v>
      </c>
      <c r="CC63" s="110" t="e">
        <f t="shared" si="62"/>
        <v>#REF!</v>
      </c>
      <c r="CD63" s="110">
        <f t="shared" si="62"/>
        <v>7.3015486862739731E-3</v>
      </c>
      <c r="CE63" s="110">
        <f t="shared" si="63"/>
        <v>-4.2050928030159418E-2</v>
      </c>
      <c r="CF63" s="110">
        <f t="shared" si="64"/>
        <v>-1.0682696149669657E-2</v>
      </c>
      <c r="CG63" s="60">
        <f t="shared" si="65"/>
        <v>60.432385491683078</v>
      </c>
      <c r="CH63" s="60" t="e">
        <f t="shared" si="65"/>
        <v>#REF!</v>
      </c>
      <c r="CI63" s="60" t="e">
        <f t="shared" si="65"/>
        <v>#REF!</v>
      </c>
      <c r="CJ63" s="60">
        <f t="shared" si="65"/>
        <v>45.751130387480387</v>
      </c>
      <c r="CK63" s="60">
        <f t="shared" si="65"/>
        <v>43.377401866049084</v>
      </c>
      <c r="CL63" s="60">
        <f t="shared" si="66"/>
        <v>74.10250529999999</v>
      </c>
      <c r="CM63" s="60">
        <f t="shared" si="66"/>
        <v>78.683984009999989</v>
      </c>
      <c r="CN63" s="60">
        <f t="shared" si="66"/>
        <v>83.646648149509929</v>
      </c>
      <c r="CO63" s="60">
        <f t="shared" si="66"/>
        <v>88.922311632805631</v>
      </c>
      <c r="CP63" s="60">
        <f t="shared" si="66"/>
        <v>94.530715588131088</v>
      </c>
    </row>
    <row r="64" spans="1:94" ht="15" customHeight="1">
      <c r="A64" s="53" t="s">
        <v>933</v>
      </c>
      <c r="B64" s="53" t="s">
        <v>934</v>
      </c>
      <c r="C64" s="53" t="str">
        <f t="shared" si="56"/>
        <v>UA_PU</v>
      </c>
      <c r="D64" s="53" t="s">
        <v>41</v>
      </c>
      <c r="E64" s="53" t="s">
        <v>726</v>
      </c>
      <c r="F64" s="112" t="s">
        <v>1373</v>
      </c>
      <c r="G64" s="113">
        <v>0</v>
      </c>
      <c r="H64" s="127">
        <v>0</v>
      </c>
      <c r="I64" s="127">
        <v>0</v>
      </c>
      <c r="J64" s="112" t="s">
        <v>1380</v>
      </c>
      <c r="K64" s="101">
        <v>0</v>
      </c>
      <c r="L64" s="53" t="s">
        <v>935</v>
      </c>
      <c r="M64" s="54">
        <f>[11]Provisional!M64</f>
        <v>31.947547296964</v>
      </c>
      <c r="N64" s="54">
        <f>[11]Provisional!N64</f>
        <v>26.686940099767</v>
      </c>
      <c r="O64" s="54">
        <f>[11]Provisional!O64</f>
        <v>22.799713320555</v>
      </c>
      <c r="P64" s="54">
        <f>[11]Provisional!P64</f>
        <v>20.668991469238001</v>
      </c>
      <c r="Q64" s="54">
        <f>[11]Provisional!Q64</f>
        <v>18.544216827799001</v>
      </c>
      <c r="R64" s="128">
        <f>'[11]Published CSP'!O64</f>
        <v>46.706195000000001</v>
      </c>
      <c r="S64" s="108">
        <f>VLOOKUP($B64,'[11]CT model - DATA UPDATE'!$A:$AX,COLUMN('[11]CT model - DATA UPDATE'!S$1),0)/1000000</f>
        <v>47.8843794</v>
      </c>
      <c r="T64" s="108">
        <f>VLOOKUP($B64,'[11]CT model - DATA UPDATE'!$A:$AX,COLUMN('[11]CT model - DATA UPDATE'!T$1),0)/1000000</f>
        <v>48.892430230004422</v>
      </c>
      <c r="U64" s="108">
        <f>VLOOKUP($B64,'[11]CT model - DATA UPDATE'!$A:$AX,COLUMN('[11]CT model - DATA UPDATE'!U$1),0)/1000000</f>
        <v>49.921702311878555</v>
      </c>
      <c r="V64" s="108">
        <f>VLOOKUP($B64,'[11]CT model - DATA UPDATE'!$A:$AX,COLUMN('[11]CT model - DATA UPDATE'!V$1),0)/1000000</f>
        <v>50.972642390486378</v>
      </c>
      <c r="W64" s="108">
        <v>0</v>
      </c>
      <c r="X64" s="108">
        <f>VLOOKUP($B64,'[11]CT model - DATA UPDATE'!$A:$AX,COLUMN('[11]CT model - DATA UPDATE'!W$1),0)/1000000</f>
        <v>0.95295979999999569</v>
      </c>
      <c r="Y64" s="108">
        <f>VLOOKUP($B64,'[11]CT model - DATA UPDATE'!$A:$AX,COLUMN('[11]CT model - DATA UPDATE'!X$1),0)/1000000</f>
        <v>1.9703303186717329</v>
      </c>
      <c r="Z64" s="108">
        <f>VLOOKUP($B64,'[11]CT model - DATA UPDATE'!$A:$AX,COLUMN('[11]CT model - DATA UPDATE'!Y$1),0)/1000000</f>
        <v>3.0504794861004516</v>
      </c>
      <c r="AA64" s="108">
        <f>VLOOKUP($B64,'[11]CT model - DATA UPDATE'!$A:$AX,COLUMN('[11]CT model - DATA UPDATE'!Z$1),0)/1000000</f>
        <v>4.1964442687546208</v>
      </c>
      <c r="AB64" s="108">
        <v>0</v>
      </c>
      <c r="AC64" s="108">
        <f>VLOOKUP($B64,'[11]CT model - DATA UPDATE'!$A:$AX,COLUMN('[11]CT model - DATA UPDATE'!AA$1),0)/1000000</f>
        <v>0.95768800000000009</v>
      </c>
      <c r="AD64" s="108">
        <f>VLOOKUP($B64,'[11]CT model - DATA UPDATE'!$A:$AX,COLUMN('[11]CT model - DATA UPDATE'!AB$1),0)/1000000</f>
        <v>2.0142720166505428</v>
      </c>
      <c r="AE64" s="108">
        <f>VLOOKUP($B64,'[11]CT model - DATA UPDATE'!$A:$AX,COLUMN('[11]CT model - DATA UPDATE'!AC$1),0)/1000000</f>
        <v>3.1776132746225523</v>
      </c>
      <c r="AF64" s="108">
        <f>VLOOKUP($B64,'[11]CT model - DATA UPDATE'!$A:$AX,COLUMN('[11]CT model - DATA UPDATE'!AD$1),0)/1000000</f>
        <v>4.4560347542959153</v>
      </c>
      <c r="AG64" s="108">
        <v>0</v>
      </c>
      <c r="AH64" s="108">
        <f>VLOOKUP($B64,'[11]CT model - DATA UPDATE'!$A:$AX,COLUMN('[11]CT model - DATA UPDATE'!AE$1),0)/1000000</f>
        <v>0</v>
      </c>
      <c r="AI64" s="108">
        <f>(VLOOKUP($B64,'[11]CT model - DATA UPDATE'!$A:$AX,COLUMN('[11]CT model - DATA UPDATE'!AF$1),0)+IFERROR(VLOOKUP($B64,'[11]Fire £5 LQ'!$A:$P,COLUMN('[11]Fire £5 LQ'!N$1),0),0)*[11]Parameters!$C$41)/1000000</f>
        <v>0</v>
      </c>
      <c r="AJ64" s="108">
        <f>(VLOOKUP($B64,'[11]CT model - DATA UPDATE'!$A:$AX,COLUMN('[11]CT model - DATA UPDATE'!AG$1),0)+IFERROR(VLOOKUP($B64,'[11]Fire £5 LQ'!$A:$P,COLUMN('[11]Fire £5 LQ'!O$1),0),0)*[11]Parameters!$C$41)/1000000</f>
        <v>0</v>
      </c>
      <c r="AK64" s="108">
        <f>(VLOOKUP($B64,'[11]CT model - DATA UPDATE'!$A:$AX,COLUMN('[11]CT model - DATA UPDATE'!AH$1),0)+IFERROR(VLOOKUP($B64,'[11]Fire £5 LQ'!$A:$P,COLUMN('[11]Fire £5 LQ'!P$1),0),0)*[11]Parameters!$C$41)/1000000</f>
        <v>0</v>
      </c>
      <c r="AL64" s="56">
        <f>'[11]Published CSP'!AI64</f>
        <v>0</v>
      </c>
      <c r="AM64" s="56">
        <f>'[11]Published CSP'!AJ64</f>
        <v>0</v>
      </c>
      <c r="AN64" s="56">
        <f>IFERROR(VLOOKUP($A64,'[11]iBCF post B17'!$A:$L,'[11]iBCF post B17'!$F$1,0)/1000000,0)</f>
        <v>0.92907179302365162</v>
      </c>
      <c r="AO64" s="56">
        <f>IFERROR(VLOOKUP($A64,'[11]iBCF post B17'!$A:$L,'[11]iBCF post B17'!$I$1,0)/1000000,0)</f>
        <v>1.0787490840544127</v>
      </c>
      <c r="AP64" s="56">
        <f>IFERROR(VLOOKUP($A64,'[11]iBCF post B17'!$A:$L,'[11]iBCF post B17'!$L$1,0)/1000000,0)</f>
        <v>1.1182167881731611</v>
      </c>
      <c r="AQ64" s="56">
        <v>0</v>
      </c>
      <c r="AR64" s="56">
        <v>0</v>
      </c>
      <c r="AS64" s="56">
        <f>'[11]NHB savings'!E51</f>
        <v>0.36345300000000003</v>
      </c>
      <c r="AT64" s="56">
        <f>'[11]NHB savings'!F51</f>
        <v>0</v>
      </c>
      <c r="AU64" s="56">
        <f>'[11]NHB savings'!G51</f>
        <v>0</v>
      </c>
      <c r="AV64" s="103">
        <f>'[11]Published CSP'!AN64</f>
        <v>0</v>
      </c>
      <c r="AW64" s="103">
        <f>'[11]Published CSP'!AO64</f>
        <v>0</v>
      </c>
      <c r="AX64" s="103">
        <f>'[11]Published CSP'!AP64+'[11]NHB savings'!I51</f>
        <v>0</v>
      </c>
      <c r="AY64" s="103">
        <f>'[11]Published CSP'!AQ64+'[11]NHB savings'!J51</f>
        <v>0</v>
      </c>
      <c r="AZ64" s="103">
        <f>'[11]Published CSP'!AR64+'[11]NHB savings'!K51</f>
        <v>0</v>
      </c>
      <c r="BA64" s="103">
        <v>0</v>
      </c>
      <c r="BB64" s="103" t="e">
        <f>VLOOKUP($A64,'[11]Published CSP'!$A:$A:'[11]Published CSP'!$AW:$AW,COLUMN('[11]Published CSP'!AT$1),0)</f>
        <v>#REF!</v>
      </c>
      <c r="BC64" s="103" t="e">
        <f>VLOOKUP($A64,'[11]Published CSP'!$A:$A:'[11]Published CSP'!$AW:$AW,COLUMN('[11]Published CSP'!AU$1),0)+'[11]NHB savings'!L51</f>
        <v>#REF!</v>
      </c>
      <c r="BD64" s="103">
        <v>0</v>
      </c>
      <c r="BE64" s="103">
        <v>0</v>
      </c>
      <c r="BF64" s="60">
        <v>3.290612535579533</v>
      </c>
      <c r="BG64" s="60">
        <v>3.9342271975940615</v>
      </c>
      <c r="BH64" s="103">
        <f>VLOOKUP($A64,[11]NHB!$A$7:$Q$389,COLUMN([11]NHB!O$2),0)+'[11]NHB savings'!P51</f>
        <v>2.7956276245305918</v>
      </c>
      <c r="BI64" s="103">
        <f>VLOOKUP($A64,[11]NHB!$A$7:$Q$389,COLUMN([11]NHB!P$2),0)+'[11]NHB savings'!Q51</f>
        <v>2.107664994323966</v>
      </c>
      <c r="BJ64" s="103">
        <f>VLOOKUP($A64,[11]NHB!$A$7:$Q$389,COLUMN([11]NHB!Q$2),0)+'[11]NHB savings'!R51</f>
        <v>2.0222798453001776</v>
      </c>
      <c r="BK64" s="63">
        <f t="shared" si="57"/>
        <v>81.944354832543524</v>
      </c>
      <c r="BL64" s="63" t="e">
        <f t="shared" si="57"/>
        <v>#REF!</v>
      </c>
      <c r="BM64" s="63" t="e">
        <f t="shared" si="57"/>
        <v>#REF!</v>
      </c>
      <c r="BN64" s="63">
        <f t="shared" si="57"/>
        <v>80.005200620217948</v>
      </c>
      <c r="BO64" s="63">
        <f t="shared" si="57"/>
        <v>81.309834874809241</v>
      </c>
      <c r="BP64" s="64">
        <f t="shared" si="58"/>
        <v>81.944354832543524</v>
      </c>
      <c r="BQ64" s="64" t="e">
        <f>BL64*'[11]23112016 deflator update'!$C$68/'[11]23112016 deflator update'!$C$69</f>
        <v>#REF!</v>
      </c>
      <c r="BR64" s="64" t="e">
        <f>BM64*'[11]23112016 deflator update'!$C$68/'[11]23112016 deflator update'!$C$70</f>
        <v>#REF!</v>
      </c>
      <c r="BS64" s="64">
        <f>BN64*'[11]23112016 deflator update'!$C$68/'[11]23112016 deflator update'!$C$71</f>
        <v>76.007090509348259</v>
      </c>
      <c r="BT64" s="64">
        <f>BO64*'[11]23112016 deflator update'!$C$68/'[11]23112016 deflator update'!$C$72</f>
        <v>75.985478133424053</v>
      </c>
      <c r="BU64" s="109" t="e">
        <f t="shared" si="59"/>
        <v>#REF!</v>
      </c>
      <c r="BV64" s="109" t="e">
        <f t="shared" si="55"/>
        <v>#REF!</v>
      </c>
      <c r="BW64" s="109" t="e">
        <f t="shared" si="55"/>
        <v>#REF!</v>
      </c>
      <c r="BX64" s="109">
        <f t="shared" si="55"/>
        <v>1.6306868109541295E-2</v>
      </c>
      <c r="BY64" s="109">
        <f t="shared" si="60"/>
        <v>-7.7433028673048465E-3</v>
      </c>
      <c r="BZ64" s="109">
        <f t="shared" si="61"/>
        <v>-1.9414723748305551E-3</v>
      </c>
      <c r="CA64" s="110" t="e">
        <f t="shared" si="62"/>
        <v>#REF!</v>
      </c>
      <c r="CB64" s="110" t="e">
        <f t="shared" si="62"/>
        <v>#REF!</v>
      </c>
      <c r="CC64" s="110" t="e">
        <f t="shared" si="62"/>
        <v>#REF!</v>
      </c>
      <c r="CD64" s="110">
        <f t="shared" si="62"/>
        <v>-2.8434683895117718E-4</v>
      </c>
      <c r="CE64" s="110">
        <f t="shared" si="63"/>
        <v>-7.2718574834064742E-2</v>
      </c>
      <c r="CF64" s="110">
        <f t="shared" si="64"/>
        <v>-1.8697534331610144E-2</v>
      </c>
      <c r="CG64" s="60">
        <f t="shared" si="65"/>
        <v>35.238159832543523</v>
      </c>
      <c r="CH64" s="60" t="e">
        <f t="shared" si="65"/>
        <v>#REF!</v>
      </c>
      <c r="CI64" s="60" t="e">
        <f t="shared" si="65"/>
        <v>#REF!</v>
      </c>
      <c r="CJ64" s="60">
        <f t="shared" si="65"/>
        <v>23.855405547616392</v>
      </c>
      <c r="CK64" s="60">
        <f t="shared" si="65"/>
        <v>21.684713461272331</v>
      </c>
      <c r="CL64" s="60">
        <f t="shared" si="66"/>
        <v>46.706195000000001</v>
      </c>
      <c r="CM64" s="60">
        <f t="shared" si="66"/>
        <v>49.795027199999993</v>
      </c>
      <c r="CN64" s="60">
        <f t="shared" si="66"/>
        <v>52.877032565326701</v>
      </c>
      <c r="CO64" s="60">
        <f t="shared" si="66"/>
        <v>56.149795072601556</v>
      </c>
      <c r="CP64" s="60">
        <f t="shared" si="66"/>
        <v>59.62512141353691</v>
      </c>
    </row>
    <row r="65" spans="1:94" ht="15" customHeight="1">
      <c r="A65" s="53" t="s">
        <v>609</v>
      </c>
      <c r="B65" s="53" t="s">
        <v>610</v>
      </c>
      <c r="C65" s="53" t="str">
        <f t="shared" si="56"/>
        <v>MD_PU</v>
      </c>
      <c r="D65" s="53" t="s">
        <v>41</v>
      </c>
      <c r="E65" s="53" t="s">
        <v>531</v>
      </c>
      <c r="F65" s="112" t="s">
        <v>1363</v>
      </c>
      <c r="G65" s="113">
        <v>0</v>
      </c>
      <c r="H65" s="127">
        <v>1</v>
      </c>
      <c r="I65" s="127">
        <v>0</v>
      </c>
      <c r="J65" s="112" t="s">
        <v>1380</v>
      </c>
      <c r="K65" s="101">
        <v>0</v>
      </c>
      <c r="L65" s="53" t="s">
        <v>611</v>
      </c>
      <c r="M65" s="54">
        <f>[11]Provisional!M65</f>
        <v>236.60404882153699</v>
      </c>
      <c r="N65" s="54">
        <f>[11]Provisional!N65</f>
        <v>211.39329450024599</v>
      </c>
      <c r="O65" s="54">
        <f>[11]Provisional!O65</f>
        <v>192.89722331014701</v>
      </c>
      <c r="P65" s="54">
        <f>[11]Provisional!P65</f>
        <v>182.77109051289401</v>
      </c>
      <c r="Q65" s="54">
        <f>[11]Provisional!Q65</f>
        <v>173.06058330025598</v>
      </c>
      <c r="R65" s="128">
        <f>'[11]Published CSP'!O65</f>
        <v>150.09700000000001</v>
      </c>
      <c r="S65" s="108">
        <f>VLOOKUP($B65,'[11]CT model - DATA UPDATE'!$A:$AX,COLUMN('[11]CT model - DATA UPDATE'!S$1),0)/1000000</f>
        <v>153.81244554999998</v>
      </c>
      <c r="T65" s="108">
        <f>VLOOKUP($B65,'[11]CT model - DATA UPDATE'!$A:$AX,COLUMN('[11]CT model - DATA UPDATE'!T$1),0)/1000000</f>
        <v>157.73649686280632</v>
      </c>
      <c r="U65" s="108">
        <f>VLOOKUP($B65,'[11]CT model - DATA UPDATE'!$A:$AX,COLUMN('[11]CT model - DATA UPDATE'!U$1),0)/1000000</f>
        <v>161.76065827171365</v>
      </c>
      <c r="V65" s="108">
        <f>VLOOKUP($B65,'[11]CT model - DATA UPDATE'!$A:$AX,COLUMN('[11]CT model - DATA UPDATE'!V$1),0)/1000000</f>
        <v>165.88748377781482</v>
      </c>
      <c r="W65" s="108">
        <v>0</v>
      </c>
      <c r="X65" s="108">
        <f>VLOOKUP($B65,'[11]CT model - DATA UPDATE'!$A:$AX,COLUMN('[11]CT model - DATA UPDATE'!W$1),0)/1000000</f>
        <v>3.060975938999984</v>
      </c>
      <c r="Y65" s="108">
        <f>VLOOKUP($B65,'[11]CT model - DATA UPDATE'!$A:$AX,COLUMN('[11]CT model - DATA UPDATE'!X$1),0)/1000000</f>
        <v>6.3565786060694141</v>
      </c>
      <c r="Z65" s="108">
        <f>VLOOKUP($B65,'[11]CT model - DATA UPDATE'!$A:$AX,COLUMN('[11]CT model - DATA UPDATE'!Y$1),0)/1000000</f>
        <v>9.8843352603630592</v>
      </c>
      <c r="AA65" s="108">
        <f>VLOOKUP($B65,'[11]CT model - DATA UPDATE'!$A:$AX,COLUMN('[11]CT model - DATA UPDATE'!Z$1),0)/1000000</f>
        <v>13.656983412178516</v>
      </c>
      <c r="AB65" s="108">
        <v>0</v>
      </c>
      <c r="AC65" s="108">
        <f>VLOOKUP($B65,'[11]CT model - DATA UPDATE'!$A:$AX,COLUMN('[11]CT model - DATA UPDATE'!AA$1),0)/1000000</f>
        <v>3.076248911</v>
      </c>
      <c r="AD65" s="108">
        <f>VLOOKUP($B65,'[11]CT model - DATA UPDATE'!$A:$AX,COLUMN('[11]CT model - DATA UPDATE'!AB$1),0)/1000000</f>
        <v>6.4984304184498187</v>
      </c>
      <c r="AE65" s="108">
        <f>VLOOKUP($B65,'[11]CT model - DATA UPDATE'!$A:$AX,COLUMN('[11]CT model - DATA UPDATE'!AC$1),0)/1000000</f>
        <v>10.296374700373441</v>
      </c>
      <c r="AF65" s="108">
        <f>VLOOKUP($B65,'[11]CT model - DATA UPDATE'!$A:$AX,COLUMN('[11]CT model - DATA UPDATE'!AD$1),0)/1000000</f>
        <v>14.501896971655459</v>
      </c>
      <c r="AG65" s="108">
        <v>0</v>
      </c>
      <c r="AH65" s="108">
        <f>VLOOKUP($B65,'[11]CT model - DATA UPDATE'!$A:$AX,COLUMN('[11]CT model - DATA UPDATE'!AE$1),0)/1000000</f>
        <v>0</v>
      </c>
      <c r="AI65" s="108">
        <f>(VLOOKUP($B65,'[11]CT model - DATA UPDATE'!$A:$AX,COLUMN('[11]CT model - DATA UPDATE'!AF$1),0)+IFERROR(VLOOKUP($B65,'[11]Fire £5 LQ'!$A:$P,COLUMN('[11]Fire £5 LQ'!N$1),0),0)*[11]Parameters!$C$41)/1000000</f>
        <v>0</v>
      </c>
      <c r="AJ65" s="108">
        <f>(VLOOKUP($B65,'[11]CT model - DATA UPDATE'!$A:$AX,COLUMN('[11]CT model - DATA UPDATE'!AG$1),0)+IFERROR(VLOOKUP($B65,'[11]Fire £5 LQ'!$A:$P,COLUMN('[11]Fire £5 LQ'!O$1),0),0)*[11]Parameters!$C$41)/1000000</f>
        <v>0</v>
      </c>
      <c r="AK65" s="108">
        <f>(VLOOKUP($B65,'[11]CT model - DATA UPDATE'!$A:$AX,COLUMN('[11]CT model - DATA UPDATE'!AH$1),0)+IFERROR(VLOOKUP($B65,'[11]Fire £5 LQ'!$A:$P,COLUMN('[11]Fire £5 LQ'!P$1),0),0)*[11]Parameters!$C$41)/1000000</f>
        <v>0</v>
      </c>
      <c r="AL65" s="56">
        <f>'[11]Published CSP'!AI65</f>
        <v>0</v>
      </c>
      <c r="AM65" s="56">
        <f>'[11]Published CSP'!AJ65</f>
        <v>0</v>
      </c>
      <c r="AN65" s="56">
        <f>IFERROR(VLOOKUP($A65,'[11]iBCF post B17'!$A:$L,'[11]iBCF post B17'!$F$1,0)/1000000,0)</f>
        <v>12.045821176998313</v>
      </c>
      <c r="AO65" s="56">
        <f>IFERROR(VLOOKUP($A65,'[11]iBCF post B17'!$A:$L,'[11]iBCF post B17'!$I$1,0)/1000000,0)</f>
        <v>16.435418275305341</v>
      </c>
      <c r="AP65" s="56">
        <f>IFERROR(VLOOKUP($A65,'[11]iBCF post B17'!$A:$L,'[11]iBCF post B17'!$L$1,0)/1000000,0)</f>
        <v>20.403411507014916</v>
      </c>
      <c r="AQ65" s="56">
        <v>0</v>
      </c>
      <c r="AR65" s="56">
        <v>0</v>
      </c>
      <c r="AS65" s="56">
        <f>'[11]NHB savings'!E52</f>
        <v>2.307474</v>
      </c>
      <c r="AT65" s="56">
        <f>'[11]NHB savings'!F52</f>
        <v>0</v>
      </c>
      <c r="AU65" s="56">
        <f>'[11]NHB savings'!G52</f>
        <v>0</v>
      </c>
      <c r="AV65" s="103">
        <f>'[11]Published CSP'!AN65</f>
        <v>0</v>
      </c>
      <c r="AW65" s="103">
        <f>'[11]Published CSP'!AO65</f>
        <v>0</v>
      </c>
      <c r="AX65" s="103">
        <f>'[11]Published CSP'!AP65+'[11]NHB savings'!I52</f>
        <v>0</v>
      </c>
      <c r="AY65" s="103">
        <f>'[11]Published CSP'!AQ65+'[11]NHB savings'!J52</f>
        <v>0</v>
      </c>
      <c r="AZ65" s="103">
        <f>'[11]Published CSP'!AR65+'[11]NHB savings'!K52</f>
        <v>0</v>
      </c>
      <c r="BA65" s="103">
        <v>0</v>
      </c>
      <c r="BB65" s="103" t="e">
        <f>VLOOKUP($A65,'[11]Published CSP'!$A:$A:'[11]Published CSP'!$AW:$AW,COLUMN('[11]Published CSP'!AT$1),0)</f>
        <v>#REF!</v>
      </c>
      <c r="BC65" s="103" t="e">
        <f>VLOOKUP($A65,'[11]Published CSP'!$A:$A:'[11]Published CSP'!$AW:$AW,COLUMN('[11]Published CSP'!AU$1),0)+'[11]NHB savings'!L52</f>
        <v>#REF!</v>
      </c>
      <c r="BD65" s="103">
        <v>0</v>
      </c>
      <c r="BE65" s="103">
        <v>0</v>
      </c>
      <c r="BF65" s="60">
        <v>9.6478161150956758</v>
      </c>
      <c r="BG65" s="60">
        <v>11.444421044277027</v>
      </c>
      <c r="BH65" s="103">
        <f>VLOOKUP($A65,[11]NHB!$A$7:$Q$389,COLUMN([11]NHB!O$2),0)+'[11]NHB savings'!P52</f>
        <v>8.5559895780044872</v>
      </c>
      <c r="BI65" s="103">
        <f>VLOOKUP($A65,[11]NHB!$A$7:$Q$389,COLUMN([11]NHB!P$2),0)+'[11]NHB savings'!Q52</f>
        <v>6.3036475833943886</v>
      </c>
      <c r="BJ65" s="103">
        <f>VLOOKUP($A65,[11]NHB!$A$7:$Q$389,COLUMN([11]NHB!Q$2),0)+'[11]NHB savings'!R52</f>
        <v>6.048275932894394</v>
      </c>
      <c r="BK65" s="63">
        <f t="shared" si="57"/>
        <v>396.34886493663271</v>
      </c>
      <c r="BL65" s="63" t="e">
        <f t="shared" si="57"/>
        <v>#REF!</v>
      </c>
      <c r="BM65" s="63" t="e">
        <f t="shared" si="57"/>
        <v>#REF!</v>
      </c>
      <c r="BN65" s="63">
        <f t="shared" si="57"/>
        <v>387.45152460404387</v>
      </c>
      <c r="BO65" s="63">
        <f t="shared" si="57"/>
        <v>393.55863490181417</v>
      </c>
      <c r="BP65" s="64">
        <f t="shared" si="58"/>
        <v>396.34886493663271</v>
      </c>
      <c r="BQ65" s="64" t="e">
        <f>BL65*'[11]23112016 deflator update'!$C$68/'[11]23112016 deflator update'!$C$69</f>
        <v>#REF!</v>
      </c>
      <c r="BR65" s="64" t="e">
        <f>BM65*'[11]23112016 deflator update'!$C$68/'[11]23112016 deflator update'!$C$70</f>
        <v>#REF!</v>
      </c>
      <c r="BS65" s="64">
        <f>BN65*'[11]23112016 deflator update'!$C$68/'[11]23112016 deflator update'!$C$71</f>
        <v>368.08936006995685</v>
      </c>
      <c r="BT65" s="64">
        <f>BO65*'[11]23112016 deflator update'!$C$68/'[11]23112016 deflator update'!$C$72</f>
        <v>367.78750187594915</v>
      </c>
      <c r="BU65" s="109" t="e">
        <f t="shared" si="59"/>
        <v>#REF!</v>
      </c>
      <c r="BV65" s="109" t="e">
        <f t="shared" si="55"/>
        <v>#REF!</v>
      </c>
      <c r="BW65" s="109" t="e">
        <f t="shared" si="55"/>
        <v>#REF!</v>
      </c>
      <c r="BX65" s="109">
        <f t="shared" si="55"/>
        <v>1.576225646295093E-2</v>
      </c>
      <c r="BY65" s="109">
        <f t="shared" si="60"/>
        <v>-7.0398335447854343E-3</v>
      </c>
      <c r="BZ65" s="109">
        <f t="shared" si="61"/>
        <v>-1.7646237391752972E-3</v>
      </c>
      <c r="CA65" s="110" t="e">
        <f t="shared" si="62"/>
        <v>#REF!</v>
      </c>
      <c r="CB65" s="110" t="e">
        <f t="shared" si="62"/>
        <v>#REF!</v>
      </c>
      <c r="CC65" s="110" t="e">
        <f t="shared" si="62"/>
        <v>#REF!</v>
      </c>
      <c r="CD65" s="110">
        <f t="shared" si="62"/>
        <v>-8.2006769755671449E-4</v>
      </c>
      <c r="CE65" s="110">
        <f t="shared" si="63"/>
        <v>-7.2061170315827372E-2</v>
      </c>
      <c r="CF65" s="110">
        <f t="shared" si="64"/>
        <v>-1.8523654746981477E-2</v>
      </c>
      <c r="CG65" s="60">
        <f t="shared" si="65"/>
        <v>246.2518649366327</v>
      </c>
      <c r="CH65" s="60" t="e">
        <f t="shared" si="65"/>
        <v>#REF!</v>
      </c>
      <c r="CI65" s="60" t="e">
        <f t="shared" si="65"/>
        <v>#REF!</v>
      </c>
      <c r="CJ65" s="60">
        <f t="shared" si="65"/>
        <v>205.51015637159372</v>
      </c>
      <c r="CK65" s="60">
        <f t="shared" si="65"/>
        <v>199.51227074016538</v>
      </c>
      <c r="CL65" s="60">
        <f t="shared" si="66"/>
        <v>150.09700000000001</v>
      </c>
      <c r="CM65" s="60">
        <f t="shared" si="66"/>
        <v>159.94967039999995</v>
      </c>
      <c r="CN65" s="60">
        <f t="shared" si="66"/>
        <v>170.59150588732555</v>
      </c>
      <c r="CO65" s="60">
        <f t="shared" si="66"/>
        <v>181.94136823245015</v>
      </c>
      <c r="CP65" s="60">
        <f t="shared" si="66"/>
        <v>194.0463641616488</v>
      </c>
    </row>
    <row r="66" spans="1:94" ht="15" customHeight="1">
      <c r="A66" s="53" t="s">
        <v>1101</v>
      </c>
      <c r="B66" s="53" t="s">
        <v>1102</v>
      </c>
      <c r="C66" s="53" t="str">
        <f t="shared" si="56"/>
        <v>SD_PR</v>
      </c>
      <c r="D66" s="53" t="s">
        <v>41</v>
      </c>
      <c r="E66" s="53" t="s">
        <v>39</v>
      </c>
      <c r="F66" s="112" t="s">
        <v>1371</v>
      </c>
      <c r="G66" s="113">
        <v>0</v>
      </c>
      <c r="H66" s="127">
        <v>0</v>
      </c>
      <c r="I66" s="127">
        <v>0</v>
      </c>
      <c r="J66" s="112" t="s">
        <v>1381</v>
      </c>
      <c r="K66" s="101">
        <v>0</v>
      </c>
      <c r="L66" s="53" t="s">
        <v>1103</v>
      </c>
      <c r="M66" s="54">
        <f>[11]Provisional!M66</f>
        <v>5.8047256744359998</v>
      </c>
      <c r="N66" s="54">
        <f>[11]Provisional!N66</f>
        <v>4.7936747430829998</v>
      </c>
      <c r="O66" s="54">
        <f>[11]Provisional!O66</f>
        <v>4.0336777870929996</v>
      </c>
      <c r="P66" s="54">
        <f>[11]Provisional!P66</f>
        <v>3.6335755468369997</v>
      </c>
      <c r="Q66" s="54">
        <f>[11]Provisional!Q66</f>
        <v>3.1891675254300003</v>
      </c>
      <c r="R66" s="128">
        <f>'[11]Published CSP'!O66</f>
        <v>7.9373310000000004</v>
      </c>
      <c r="S66" s="108">
        <f>VLOOKUP($B66,'[11]CT model - DATA UPDATE'!$A:$AX,COLUMN('[11]CT model - DATA UPDATE'!S$1),0)/1000000</f>
        <v>8.0849331899999992</v>
      </c>
      <c r="T66" s="108">
        <f>VLOOKUP($B66,'[11]CT model - DATA UPDATE'!$A:$AX,COLUMN('[11]CT model - DATA UPDATE'!T$1),0)/1000000</f>
        <v>8.1982464589060093</v>
      </c>
      <c r="U66" s="108">
        <f>VLOOKUP($B66,'[11]CT model - DATA UPDATE'!$A:$AX,COLUMN('[11]CT model - DATA UPDATE'!U$1),0)/1000000</f>
        <v>8.3131478543442263</v>
      </c>
      <c r="V66" s="108">
        <f>VLOOKUP($B66,'[11]CT model - DATA UPDATE'!$A:$AX,COLUMN('[11]CT model - DATA UPDATE'!V$1),0)/1000000</f>
        <v>8.4296596344835883</v>
      </c>
      <c r="W66" s="108">
        <v>0</v>
      </c>
      <c r="X66" s="108">
        <f>VLOOKUP($B66,'[11]CT model - DATA UPDATE'!$A:$AX,COLUMN('[11]CT model - DATA UPDATE'!W$1),0)/1000000</f>
        <v>0.16169866379999998</v>
      </c>
      <c r="Y66" s="108">
        <f>VLOOKUP($B66,'[11]CT model - DATA UPDATE'!$A:$AX,COLUMN('[11]CT model - DATA UPDATE'!X$1),0)/1000000</f>
        <v>0.33120915693980268</v>
      </c>
      <c r="Z66" s="108">
        <f>VLOOKUP($B66,'[11]CT model - DATA UPDATE'!$A:$AX,COLUMN('[11]CT model - DATA UPDATE'!Y$1),0)/1000000</f>
        <v>0.50883115386870081</v>
      </c>
      <c r="AA66" s="108">
        <f>VLOOKUP($B66,'[11]CT model - DATA UPDATE'!$A:$AX,COLUMN('[11]CT model - DATA UPDATE'!Z$1),0)/1000000</f>
        <v>0.69487505173529251</v>
      </c>
      <c r="AB66" s="108">
        <v>0</v>
      </c>
      <c r="AC66" s="108">
        <f>VLOOKUP($B66,'[11]CT model - DATA UPDATE'!$A:$AX,COLUMN('[11]CT model - DATA UPDATE'!AA$1),0)/1000000</f>
        <v>0</v>
      </c>
      <c r="AD66" s="108">
        <f>VLOOKUP($B66,'[11]CT model - DATA UPDATE'!$A:$AX,COLUMN('[11]CT model - DATA UPDATE'!AB$1),0)/1000000</f>
        <v>0</v>
      </c>
      <c r="AE66" s="108">
        <f>VLOOKUP($B66,'[11]CT model - DATA UPDATE'!$A:$AX,COLUMN('[11]CT model - DATA UPDATE'!AC$1),0)/1000000</f>
        <v>0</v>
      </c>
      <c r="AF66" s="108">
        <f>VLOOKUP($B66,'[11]CT model - DATA UPDATE'!$A:$AX,COLUMN('[11]CT model - DATA UPDATE'!AD$1),0)/1000000</f>
        <v>0</v>
      </c>
      <c r="AG66" s="108">
        <v>0</v>
      </c>
      <c r="AH66" s="108">
        <f>VLOOKUP($B66,'[11]CT model - DATA UPDATE'!$A:$AX,COLUMN('[11]CT model - DATA UPDATE'!AE$1),0)/1000000</f>
        <v>8.9102986200000053E-2</v>
      </c>
      <c r="AI66" s="108">
        <f>(VLOOKUP($B66,'[11]CT model - DATA UPDATE'!$A:$AX,COLUMN('[11]CT model - DATA UPDATE'!AF$1),0)+IFERROR(VLOOKUP($B66,'[11]Fire £5 LQ'!$A:$P,COLUMN('[11]Fire £5 LQ'!N$1),0),0)*[11]Parameters!$C$41)/1000000</f>
        <v>0.1799931509258027</v>
      </c>
      <c r="AJ66" s="108">
        <f>(VLOOKUP($B66,'[11]CT model - DATA UPDATE'!$A:$AX,COLUMN('[11]CT model - DATA UPDATE'!AG$1),0)+IFERROR(VLOOKUP($B66,'[11]Fire £5 LQ'!$A:$P,COLUMN('[11]Fire £5 LQ'!O$1),0),0)*[11]Parameters!$C$41)/1000000</f>
        <v>0.27002176599371686</v>
      </c>
      <c r="AK66" s="108">
        <f>(VLOOKUP($B66,'[11]CT model - DATA UPDATE'!$A:$AX,COLUMN('[11]CT model - DATA UPDATE'!AH$1),0)+IFERROR(VLOOKUP($B66,'[11]Fire £5 LQ'!$A:$P,COLUMN('[11]Fire £5 LQ'!P$1),0),0)*[11]Parameters!$C$41)/1000000</f>
        <v>0.3590305051234372</v>
      </c>
      <c r="AL66" s="56">
        <f>'[11]Published CSP'!AI66</f>
        <v>0</v>
      </c>
      <c r="AM66" s="56">
        <f>'[11]Published CSP'!AJ66</f>
        <v>0</v>
      </c>
      <c r="AN66" s="56">
        <f>IFERROR(VLOOKUP($A66,'[11]iBCF post B17'!$A:$L,'[11]iBCF post B17'!$F$1,0)/1000000,0)</f>
        <v>0</v>
      </c>
      <c r="AO66" s="56">
        <f>IFERROR(VLOOKUP($A66,'[11]iBCF post B17'!$A:$L,'[11]iBCF post B17'!$I$1,0)/1000000,0)</f>
        <v>0</v>
      </c>
      <c r="AP66" s="56">
        <f>IFERROR(VLOOKUP($A66,'[11]iBCF post B17'!$A:$L,'[11]iBCF post B17'!$L$1,0)/1000000,0)</f>
        <v>0</v>
      </c>
      <c r="AQ66" s="56">
        <v>0</v>
      </c>
      <c r="AR66" s="56">
        <v>0</v>
      </c>
      <c r="AS66" s="56">
        <f>'[11]NHB savings'!E53</f>
        <v>0</v>
      </c>
      <c r="AT66" s="56">
        <f>'[11]NHB savings'!F53</f>
        <v>0</v>
      </c>
      <c r="AU66" s="56">
        <f>'[11]NHB savings'!G53</f>
        <v>0</v>
      </c>
      <c r="AV66" s="103">
        <f>'[11]Published CSP'!AN66</f>
        <v>4.2337208431410074E-3</v>
      </c>
      <c r="AW66" s="103">
        <f>'[11]Published CSP'!AO66</f>
        <v>2.1988034056312979E-2</v>
      </c>
      <c r="AX66" s="103">
        <f>'[11]Published CSP'!AP66+'[11]NHB savings'!I53</f>
        <v>1.7754313213171967E-2</v>
      </c>
      <c r="AY66" s="103">
        <f>'[11]Published CSP'!AQ66+'[11]NHB savings'!J53</f>
        <v>1.3657164010132283E-2</v>
      </c>
      <c r="AZ66" s="103">
        <f>'[11]Published CSP'!AR66+'[11]NHB savings'!K53</f>
        <v>1.7754313213171967E-2</v>
      </c>
      <c r="BA66" s="103">
        <v>0</v>
      </c>
      <c r="BB66" s="103" t="e">
        <f>VLOOKUP($A66,'[11]Published CSP'!$A:$A:'[11]Published CSP'!$AW:$AW,COLUMN('[11]Published CSP'!AT$1),0)</f>
        <v>#REF!</v>
      </c>
      <c r="BC66" s="103" t="e">
        <f>VLOOKUP($A66,'[11]Published CSP'!$A:$A:'[11]Published CSP'!$AW:$AW,COLUMN('[11]Published CSP'!AU$1),0)+'[11]NHB savings'!L53</f>
        <v>#REF!</v>
      </c>
      <c r="BD66" s="103">
        <v>0</v>
      </c>
      <c r="BE66" s="103">
        <v>0</v>
      </c>
      <c r="BF66" s="60">
        <v>2.1119972772561666</v>
      </c>
      <c r="BG66" s="60">
        <v>2.7894900329182719</v>
      </c>
      <c r="BH66" s="103">
        <f>VLOOKUP($A66,[11]NHB!$A$7:$Q$389,COLUMN([11]NHB!O$2),0)+'[11]NHB savings'!P53</f>
        <v>2.1370020054570507</v>
      </c>
      <c r="BI66" s="103">
        <f>VLOOKUP($A66,[11]NHB!$A$7:$Q$389,COLUMN([11]NHB!P$2),0)+'[11]NHB savings'!Q53</f>
        <v>1.627161433517875</v>
      </c>
      <c r="BJ66" s="103">
        <f>VLOOKUP($A66,[11]NHB!$A$7:$Q$389,COLUMN([11]NHB!Q$2),0)+'[11]NHB savings'!R53</f>
        <v>1.5612423136098992</v>
      </c>
      <c r="BK66" s="63">
        <f t="shared" si="57"/>
        <v>15.858287672535308</v>
      </c>
      <c r="BL66" s="63" t="e">
        <f t="shared" si="57"/>
        <v>#REF!</v>
      </c>
      <c r="BM66" s="63" t="e">
        <f t="shared" si="57"/>
        <v>#REF!</v>
      </c>
      <c r="BN66" s="63">
        <f t="shared" si="57"/>
        <v>14.36639491857165</v>
      </c>
      <c r="BO66" s="63">
        <f t="shared" si="57"/>
        <v>14.251729343595391</v>
      </c>
      <c r="BP66" s="64">
        <f t="shared" si="58"/>
        <v>15.858287672535308</v>
      </c>
      <c r="BQ66" s="64" t="e">
        <f>BL66*'[11]23112016 deflator update'!$C$68/'[11]23112016 deflator update'!$C$69</f>
        <v>#REF!</v>
      </c>
      <c r="BR66" s="64" t="e">
        <f>BM66*'[11]23112016 deflator update'!$C$68/'[11]23112016 deflator update'!$C$70</f>
        <v>#REF!</v>
      </c>
      <c r="BS66" s="64">
        <f>BN66*'[11]23112016 deflator update'!$C$68/'[11]23112016 deflator update'!$C$71</f>
        <v>13.648461230068744</v>
      </c>
      <c r="BT66" s="64">
        <f>BO66*'[11]23112016 deflator update'!$C$68/'[11]23112016 deflator update'!$C$72</f>
        <v>13.318493022013854</v>
      </c>
      <c r="BU66" s="109" t="e">
        <f t="shared" si="59"/>
        <v>#REF!</v>
      </c>
      <c r="BV66" s="109" t="e">
        <f t="shared" si="55"/>
        <v>#REF!</v>
      </c>
      <c r="BW66" s="109" t="e">
        <f t="shared" si="55"/>
        <v>#REF!</v>
      </c>
      <c r="BX66" s="109">
        <f t="shared" si="55"/>
        <v>-7.9815134991193526E-3</v>
      </c>
      <c r="BY66" s="109">
        <f t="shared" si="60"/>
        <v>-0.10130717528363964</v>
      </c>
      <c r="BZ66" s="109">
        <f t="shared" si="61"/>
        <v>-2.6350111259321296E-2</v>
      </c>
      <c r="CA66" s="110" t="e">
        <f t="shared" si="62"/>
        <v>#REF!</v>
      </c>
      <c r="CB66" s="110" t="e">
        <f t="shared" si="62"/>
        <v>#REF!</v>
      </c>
      <c r="CC66" s="110" t="e">
        <f t="shared" si="62"/>
        <v>#REF!</v>
      </c>
      <c r="CD66" s="110">
        <f t="shared" si="62"/>
        <v>-2.4176220490551792E-2</v>
      </c>
      <c r="CE66" s="110">
        <f t="shared" si="63"/>
        <v>-0.16015566768410183</v>
      </c>
      <c r="CF66" s="110">
        <f t="shared" si="64"/>
        <v>-4.2696384958089251E-2</v>
      </c>
      <c r="CG66" s="60">
        <f t="shared" si="65"/>
        <v>7.9209566725353078</v>
      </c>
      <c r="CH66" s="60" t="e">
        <f t="shared" si="65"/>
        <v>#REF!</v>
      </c>
      <c r="CI66" s="60" t="e">
        <f t="shared" si="65"/>
        <v>#REF!</v>
      </c>
      <c r="CJ66" s="60">
        <f t="shared" si="65"/>
        <v>5.2743941443650062</v>
      </c>
      <c r="CK66" s="60">
        <f t="shared" si="65"/>
        <v>4.7681641522530729</v>
      </c>
      <c r="CL66" s="60">
        <f t="shared" si="66"/>
        <v>7.9373310000000004</v>
      </c>
      <c r="CM66" s="60">
        <f t="shared" si="66"/>
        <v>8.3357348399999989</v>
      </c>
      <c r="CN66" s="60">
        <f t="shared" si="66"/>
        <v>8.7094487667716152</v>
      </c>
      <c r="CO66" s="60">
        <f t="shared" si="66"/>
        <v>9.0920007742066442</v>
      </c>
      <c r="CP66" s="60">
        <f t="shared" si="66"/>
        <v>9.4835651913423185</v>
      </c>
    </row>
    <row r="67" spans="1:94" ht="15" customHeight="1">
      <c r="A67" s="53" t="s">
        <v>276</v>
      </c>
      <c r="B67" s="53" t="s">
        <v>277</v>
      </c>
      <c r="C67" s="53" t="str">
        <f t="shared" si="56"/>
        <v>SD_PR</v>
      </c>
      <c r="D67" s="53" t="s">
        <v>41</v>
      </c>
      <c r="E67" s="53" t="s">
        <v>39</v>
      </c>
      <c r="F67" s="112" t="s">
        <v>1371</v>
      </c>
      <c r="G67" s="113">
        <v>0</v>
      </c>
      <c r="H67" s="127">
        <v>0</v>
      </c>
      <c r="I67" s="127">
        <v>0</v>
      </c>
      <c r="J67" s="112" t="s">
        <v>1381</v>
      </c>
      <c r="K67" s="101">
        <v>0</v>
      </c>
      <c r="L67" s="53" t="s">
        <v>278</v>
      </c>
      <c r="M67" s="54">
        <f>[11]Provisional!M67</f>
        <v>6.3225720434500001</v>
      </c>
      <c r="N67" s="54">
        <f>[11]Provisional!N67</f>
        <v>5.6518320528450001</v>
      </c>
      <c r="O67" s="54">
        <f>[11]Provisional!O67</f>
        <v>5.1487698701360003</v>
      </c>
      <c r="P67" s="54">
        <f>[11]Provisional!P67</f>
        <v>4.8874791845620003</v>
      </c>
      <c r="Q67" s="54">
        <f>[11]Provisional!Q67</f>
        <v>4.5985490519760006</v>
      </c>
      <c r="R67" s="128">
        <f>'[11]Published CSP'!O67</f>
        <v>2.794028</v>
      </c>
      <c r="S67" s="108">
        <f>VLOOKUP($B67,'[11]CT model - DATA UPDATE'!$A:$AX,COLUMN('[11]CT model - DATA UPDATE'!S$1),0)/1000000</f>
        <v>2.8967374279999998</v>
      </c>
      <c r="T67" s="108">
        <f>VLOOKUP($B67,'[11]CT model - DATA UPDATE'!$A:$AX,COLUMN('[11]CT model - DATA UPDATE'!T$1),0)/1000000</f>
        <v>2.9851775283150475</v>
      </c>
      <c r="U67" s="108">
        <f>VLOOKUP($B67,'[11]CT model - DATA UPDATE'!$A:$AX,COLUMN('[11]CT model - DATA UPDATE'!U$1),0)/1000000</f>
        <v>3.0763177875289065</v>
      </c>
      <c r="V67" s="108">
        <f>VLOOKUP($B67,'[11]CT model - DATA UPDATE'!$A:$AX,COLUMN('[11]CT model - DATA UPDATE'!V$1),0)/1000000</f>
        <v>3.1702406440157183</v>
      </c>
      <c r="W67" s="108">
        <v>0</v>
      </c>
      <c r="X67" s="108">
        <f>VLOOKUP($B67,'[11]CT model - DATA UPDATE'!$A:$AX,COLUMN('[11]CT model - DATA UPDATE'!W$1),0)/1000000</f>
        <v>5.7934748560000006E-2</v>
      </c>
      <c r="Y67" s="108">
        <f>VLOOKUP($B67,'[11]CT model - DATA UPDATE'!$A:$AX,COLUMN('[11]CT model - DATA UPDATE'!X$1),0)/1000000</f>
        <v>0.12060117214392788</v>
      </c>
      <c r="Z67" s="108">
        <f>VLOOKUP($B67,'[11]CT model - DATA UPDATE'!$A:$AX,COLUMN('[11]CT model - DATA UPDATE'!Y$1),0)/1000000</f>
        <v>0.18829525913906908</v>
      </c>
      <c r="AA67" s="108">
        <f>VLOOKUP($B67,'[11]CT model - DATA UPDATE'!$A:$AX,COLUMN('[11]CT model - DATA UPDATE'!Z$1),0)/1000000</f>
        <v>0.26132978400600665</v>
      </c>
      <c r="AB67" s="108">
        <v>0</v>
      </c>
      <c r="AC67" s="108">
        <f>VLOOKUP($B67,'[11]CT model - DATA UPDATE'!$A:$AX,COLUMN('[11]CT model - DATA UPDATE'!AA$1),0)/1000000</f>
        <v>0</v>
      </c>
      <c r="AD67" s="108">
        <f>VLOOKUP($B67,'[11]CT model - DATA UPDATE'!$A:$AX,COLUMN('[11]CT model - DATA UPDATE'!AB$1),0)/1000000</f>
        <v>0</v>
      </c>
      <c r="AE67" s="108">
        <f>VLOOKUP($B67,'[11]CT model - DATA UPDATE'!$A:$AX,COLUMN('[11]CT model - DATA UPDATE'!AC$1),0)/1000000</f>
        <v>0</v>
      </c>
      <c r="AF67" s="108">
        <f>VLOOKUP($B67,'[11]CT model - DATA UPDATE'!$A:$AX,COLUMN('[11]CT model - DATA UPDATE'!AD$1),0)/1000000</f>
        <v>0</v>
      </c>
      <c r="AG67" s="108">
        <v>0</v>
      </c>
      <c r="AH67" s="108">
        <f>VLOOKUP($B67,'[11]CT model - DATA UPDATE'!$A:$AX,COLUMN('[11]CT model - DATA UPDATE'!AE$1),0)/1000000</f>
        <v>0.14762425144000008</v>
      </c>
      <c r="AI67" s="108">
        <f>(VLOOKUP($B67,'[11]CT model - DATA UPDATE'!$A:$AX,COLUMN('[11]CT model - DATA UPDATE'!AF$1),0)+IFERROR(VLOOKUP($B67,'[11]Fire £5 LQ'!$A:$P,COLUMN('[11]Fire £5 LQ'!N$1),0),0)*[11]Parameters!$C$41)/1000000</f>
        <v>0.3030686445343363</v>
      </c>
      <c r="AJ67" s="108">
        <f>(VLOOKUP($B67,'[11]CT model - DATA UPDATE'!$A:$AX,COLUMN('[11]CT model - DATA UPDATE'!AG$1),0)+IFERROR(VLOOKUP($B67,'[11]Fire £5 LQ'!$A:$P,COLUMN('[11]Fire £5 LQ'!O$1),0),0)*[11]Parameters!$C$41)/1000000</f>
        <v>0.46661201893265375</v>
      </c>
      <c r="AK67" s="108">
        <f>(VLOOKUP($B67,'[11]CT model - DATA UPDATE'!$A:$AX,COLUMN('[11]CT model - DATA UPDATE'!AH$1),0)+IFERROR(VLOOKUP($B67,'[11]Fire £5 LQ'!$A:$P,COLUMN('[11]Fire £5 LQ'!P$1),0),0)*[11]Parameters!$C$41)/1000000</f>
        <v>0.63853982826073119</v>
      </c>
      <c r="AL67" s="56">
        <f>'[11]Published CSP'!AI67</f>
        <v>0</v>
      </c>
      <c r="AM67" s="56">
        <f>'[11]Published CSP'!AJ67</f>
        <v>0</v>
      </c>
      <c r="AN67" s="56">
        <f>IFERROR(VLOOKUP($A67,'[11]iBCF post B17'!$A:$L,'[11]iBCF post B17'!$F$1,0)/1000000,0)</f>
        <v>0</v>
      </c>
      <c r="AO67" s="56">
        <f>IFERROR(VLOOKUP($A67,'[11]iBCF post B17'!$A:$L,'[11]iBCF post B17'!$I$1,0)/1000000,0)</f>
        <v>0</v>
      </c>
      <c r="AP67" s="56">
        <f>IFERROR(VLOOKUP($A67,'[11]iBCF post B17'!$A:$L,'[11]iBCF post B17'!$L$1,0)/1000000,0)</f>
        <v>0</v>
      </c>
      <c r="AQ67" s="56">
        <v>0</v>
      </c>
      <c r="AR67" s="56">
        <v>0</v>
      </c>
      <c r="AS67" s="56">
        <f>'[11]NHB savings'!E54</f>
        <v>0</v>
      </c>
      <c r="AT67" s="56">
        <f>'[11]NHB savings'!F54</f>
        <v>0</v>
      </c>
      <c r="AU67" s="56">
        <f>'[11]NHB savings'!G54</f>
        <v>0</v>
      </c>
      <c r="AV67" s="103">
        <f>'[11]Published CSP'!AN67</f>
        <v>9.0404951247347709E-2</v>
      </c>
      <c r="AW67" s="103">
        <f>'[11]Published CSP'!AO67</f>
        <v>0.46952248873622521</v>
      </c>
      <c r="AX67" s="103">
        <f>'[11]Published CSP'!AP67+'[11]NHB savings'!I54</f>
        <v>0.37911753748887755</v>
      </c>
      <c r="AY67" s="103">
        <f>'[11]Published CSP'!AQ67+'[11]NHB savings'!J54</f>
        <v>0.29162887499144424</v>
      </c>
      <c r="AZ67" s="103">
        <f>'[11]Published CSP'!AR67+'[11]NHB savings'!K54</f>
        <v>0.37911753748887755</v>
      </c>
      <c r="BA67" s="103">
        <v>0</v>
      </c>
      <c r="BB67" s="103" t="e">
        <f>VLOOKUP($A67,'[11]Published CSP'!$A:$A:'[11]Published CSP'!$AW:$AW,COLUMN('[11]Published CSP'!AT$1),0)</f>
        <v>#REF!</v>
      </c>
      <c r="BC67" s="103" t="e">
        <f>VLOOKUP($A67,'[11]Published CSP'!$A:$A:'[11]Published CSP'!$AW:$AW,COLUMN('[11]Published CSP'!AU$1),0)+'[11]NHB savings'!L54</f>
        <v>#REF!</v>
      </c>
      <c r="BD67" s="103">
        <v>0</v>
      </c>
      <c r="BE67" s="103">
        <v>0</v>
      </c>
      <c r="BF67" s="60">
        <v>2.3746730276646053</v>
      </c>
      <c r="BG67" s="60">
        <v>3.0135194385245008</v>
      </c>
      <c r="BH67" s="103">
        <f>VLOOKUP($A67,[11]NHB!$A$7:$Q$389,COLUMN([11]NHB!O$2),0)+'[11]NHB savings'!P54</f>
        <v>2.729659750853036</v>
      </c>
      <c r="BI67" s="103">
        <f>VLOOKUP($A67,[11]NHB!$A$7:$Q$389,COLUMN([11]NHB!P$2),0)+'[11]NHB savings'!Q54</f>
        <v>2.0793123655578127</v>
      </c>
      <c r="BJ67" s="103">
        <f>VLOOKUP($A67,[11]NHB!$A$7:$Q$389,COLUMN([11]NHB!Q$2),0)+'[11]NHB savings'!R54</f>
        <v>1.9950758304925678</v>
      </c>
      <c r="BK67" s="63">
        <f t="shared" si="57"/>
        <v>11.581678022361952</v>
      </c>
      <c r="BL67" s="63" t="e">
        <f t="shared" si="57"/>
        <v>#REF!</v>
      </c>
      <c r="BM67" s="63" t="e">
        <f t="shared" si="57"/>
        <v>#REF!</v>
      </c>
      <c r="BN67" s="63">
        <f t="shared" si="57"/>
        <v>10.989645490711887</v>
      </c>
      <c r="BO67" s="63">
        <f t="shared" si="57"/>
        <v>11.042852676239901</v>
      </c>
      <c r="BP67" s="64">
        <f t="shared" si="58"/>
        <v>11.581678022361952</v>
      </c>
      <c r="BQ67" s="64" t="e">
        <f>BL67*'[11]23112016 deflator update'!$C$68/'[11]23112016 deflator update'!$C$69</f>
        <v>#REF!</v>
      </c>
      <c r="BR67" s="64" t="e">
        <f>BM67*'[11]23112016 deflator update'!$C$68/'[11]23112016 deflator update'!$C$70</f>
        <v>#REF!</v>
      </c>
      <c r="BS67" s="64">
        <f>BN67*'[11]23112016 deflator update'!$C$68/'[11]23112016 deflator update'!$C$71</f>
        <v>10.440458532730743</v>
      </c>
      <c r="BT67" s="64">
        <f>BO67*'[11]23112016 deflator update'!$C$68/'[11]23112016 deflator update'!$C$72</f>
        <v>10.319741047967771</v>
      </c>
      <c r="BU67" s="109" t="e">
        <f t="shared" si="59"/>
        <v>#REF!</v>
      </c>
      <c r="BV67" s="109" t="e">
        <f t="shared" si="55"/>
        <v>#REF!</v>
      </c>
      <c r="BW67" s="109" t="e">
        <f t="shared" si="55"/>
        <v>#REF!</v>
      </c>
      <c r="BX67" s="109">
        <f t="shared" si="55"/>
        <v>4.8415743322187677E-3</v>
      </c>
      <c r="BY67" s="109">
        <f t="shared" si="60"/>
        <v>-4.652394455118547E-2</v>
      </c>
      <c r="BZ67" s="109">
        <f t="shared" si="61"/>
        <v>-1.1839595453504437E-2</v>
      </c>
      <c r="CA67" s="110" t="e">
        <f t="shared" si="62"/>
        <v>#REF!</v>
      </c>
      <c r="CB67" s="110" t="e">
        <f t="shared" si="62"/>
        <v>#REF!</v>
      </c>
      <c r="CC67" s="110" t="e">
        <f t="shared" si="62"/>
        <v>#REF!</v>
      </c>
      <c r="CD67" s="110">
        <f t="shared" si="62"/>
        <v>-1.1562469635267858E-2</v>
      </c>
      <c r="CE67" s="110">
        <f t="shared" si="63"/>
        <v>-0.10895977007456337</v>
      </c>
      <c r="CF67" s="110">
        <f t="shared" si="64"/>
        <v>-2.8429481220239694E-2</v>
      </c>
      <c r="CG67" s="60">
        <f t="shared" si="65"/>
        <v>8.7876500223619516</v>
      </c>
      <c r="CH67" s="60" t="e">
        <f t="shared" si="65"/>
        <v>#REF!</v>
      </c>
      <c r="CI67" s="60" t="e">
        <f t="shared" si="65"/>
        <v>#REF!</v>
      </c>
      <c r="CJ67" s="60">
        <f t="shared" si="65"/>
        <v>7.2584204251112574</v>
      </c>
      <c r="CK67" s="60">
        <f t="shared" si="65"/>
        <v>6.972742419957445</v>
      </c>
      <c r="CL67" s="60">
        <f t="shared" si="66"/>
        <v>2.794028</v>
      </c>
      <c r="CM67" s="60">
        <f t="shared" si="66"/>
        <v>3.1022964279999998</v>
      </c>
      <c r="CN67" s="60">
        <f t="shared" si="66"/>
        <v>3.4088473449933114</v>
      </c>
      <c r="CO67" s="60">
        <f t="shared" si="66"/>
        <v>3.7312250656006292</v>
      </c>
      <c r="CP67" s="60">
        <f t="shared" si="66"/>
        <v>4.0701102562824563</v>
      </c>
    </row>
    <row r="68" spans="1:94" ht="15" customHeight="1">
      <c r="A68" s="53" t="s">
        <v>673</v>
      </c>
      <c r="B68" s="53" t="s">
        <v>674</v>
      </c>
      <c r="C68" s="53" t="str">
        <f t="shared" si="56"/>
        <v>OLB_PU</v>
      </c>
      <c r="D68" s="53" t="s">
        <v>41</v>
      </c>
      <c r="E68" s="53" t="s">
        <v>1351</v>
      </c>
      <c r="F68" s="112" t="s">
        <v>1375</v>
      </c>
      <c r="G68" s="113">
        <v>0</v>
      </c>
      <c r="H68" s="127">
        <v>0</v>
      </c>
      <c r="I68" s="127">
        <v>0</v>
      </c>
      <c r="J68" s="112" t="s">
        <v>1380</v>
      </c>
      <c r="K68" s="101">
        <v>0</v>
      </c>
      <c r="L68" s="53" t="s">
        <v>675</v>
      </c>
      <c r="M68" s="54">
        <f>[11]Provisional!M68</f>
        <v>152.673438905572</v>
      </c>
      <c r="N68" s="54">
        <f>[11]Provisional!N68</f>
        <v>136.829992735562</v>
      </c>
      <c r="O68" s="54">
        <f>[11]Provisional!O68</f>
        <v>125.18152257551</v>
      </c>
      <c r="P68" s="54">
        <f>[11]Provisional!P68</f>
        <v>118.836897126748</v>
      </c>
      <c r="Q68" s="54">
        <f>[11]Provisional!Q68</f>
        <v>112.66566736650199</v>
      </c>
      <c r="R68" s="128">
        <f>'[11]Published CSP'!O68</f>
        <v>87.679173000000006</v>
      </c>
      <c r="S68" s="108">
        <f>VLOOKUP($B68,'[11]CT model - DATA UPDATE'!$A:$AX,COLUMN('[11]CT model - DATA UPDATE'!S$1),0)/1000000</f>
        <v>94.515054335999992</v>
      </c>
      <c r="T68" s="108">
        <f>VLOOKUP($B68,'[11]CT model - DATA UPDATE'!$A:$AX,COLUMN('[11]CT model - DATA UPDATE'!T$1),0)/1000000</f>
        <v>99.202353952421035</v>
      </c>
      <c r="U68" s="108">
        <f>VLOOKUP($B68,'[11]CT model - DATA UPDATE'!$A:$AX,COLUMN('[11]CT model - DATA UPDATE'!U$1),0)/1000000</f>
        <v>104.12211153914589</v>
      </c>
      <c r="V68" s="108">
        <f>VLOOKUP($B68,'[11]CT model - DATA UPDATE'!$A:$AX,COLUMN('[11]CT model - DATA UPDATE'!V$1),0)/1000000</f>
        <v>109.28585542002405</v>
      </c>
      <c r="W68" s="108">
        <v>0</v>
      </c>
      <c r="X68" s="108">
        <f>VLOOKUP($B68,'[11]CT model - DATA UPDATE'!$A:$AX,COLUMN('[11]CT model - DATA UPDATE'!W$1),0)/1000000</f>
        <v>1.8877305599999901</v>
      </c>
      <c r="Y68" s="108">
        <f>VLOOKUP($B68,'[11]CT model - DATA UPDATE'!$A:$AX,COLUMN('[11]CT model - DATA UPDATE'!X$1),0)/1000000</f>
        <v>4.0050231322861656</v>
      </c>
      <c r="Z68" s="108">
        <f>VLOOKUP($B68,'[11]CT model - DATA UPDATE'!$A:$AX,COLUMN('[11]CT model - DATA UPDATE'!Y$1),0)/1000000</f>
        <v>6.3701599880319009</v>
      </c>
      <c r="AA68" s="108">
        <f>VLOOKUP($B68,'[11]CT model - DATA UPDATE'!$A:$AX,COLUMN('[11]CT model - DATA UPDATE'!Z$1),0)/1000000</f>
        <v>9.0055149460249861</v>
      </c>
      <c r="AB68" s="108">
        <v>0</v>
      </c>
      <c r="AC68" s="108">
        <f>VLOOKUP($B68,'[11]CT model - DATA UPDATE'!$A:$AX,COLUMN('[11]CT model - DATA UPDATE'!AA$1),0)/1000000</f>
        <v>1.8877305599999998</v>
      </c>
      <c r="AD68" s="108">
        <f>VLOOKUP($B68,'[11]CT model - DATA UPDATE'!$A:$AX,COLUMN('[11]CT model - DATA UPDATE'!AB$1),0)/1000000</f>
        <v>4.0842770951582494</v>
      </c>
      <c r="AE68" s="108">
        <f>VLOOKUP($B68,'[11]CT model - DATA UPDATE'!$A:$AX,COLUMN('[11]CT model - DATA UPDATE'!AC$1),0)/1000000</f>
        <v>6.6248175759411305</v>
      </c>
      <c r="AF68" s="108">
        <f>VLOOKUP($B68,'[11]CT model - DATA UPDATE'!$A:$AX,COLUMN('[11]CT model - DATA UPDATE'!AD$1),0)/1000000</f>
        <v>9.5509363337198057</v>
      </c>
      <c r="AG68" s="108">
        <v>0</v>
      </c>
      <c r="AH68" s="108">
        <f>VLOOKUP($B68,'[11]CT model - DATA UPDATE'!$A:$AX,COLUMN('[11]CT model - DATA UPDATE'!AE$1),0)/1000000</f>
        <v>0</v>
      </c>
      <c r="AI68" s="108">
        <f>(VLOOKUP($B68,'[11]CT model - DATA UPDATE'!$A:$AX,COLUMN('[11]CT model - DATA UPDATE'!AF$1),0)+IFERROR(VLOOKUP($B68,'[11]Fire £5 LQ'!$A:$P,COLUMN('[11]Fire £5 LQ'!N$1),0),0)*[11]Parameters!$C$41)/1000000</f>
        <v>0</v>
      </c>
      <c r="AJ68" s="108">
        <f>(VLOOKUP($B68,'[11]CT model - DATA UPDATE'!$A:$AX,COLUMN('[11]CT model - DATA UPDATE'!AG$1),0)+IFERROR(VLOOKUP($B68,'[11]Fire £5 LQ'!$A:$P,COLUMN('[11]Fire £5 LQ'!O$1),0),0)*[11]Parameters!$C$41)/1000000</f>
        <v>0</v>
      </c>
      <c r="AK68" s="108">
        <f>(VLOOKUP($B68,'[11]CT model - DATA UPDATE'!$A:$AX,COLUMN('[11]CT model - DATA UPDATE'!AH$1),0)+IFERROR(VLOOKUP($B68,'[11]Fire £5 LQ'!$A:$P,COLUMN('[11]Fire £5 LQ'!P$1),0),0)*[11]Parameters!$C$41)/1000000</f>
        <v>0</v>
      </c>
      <c r="AL68" s="56">
        <f>'[11]Published CSP'!AI68</f>
        <v>0</v>
      </c>
      <c r="AM68" s="56">
        <f>'[11]Published CSP'!AJ68</f>
        <v>0</v>
      </c>
      <c r="AN68" s="56">
        <f>IFERROR(VLOOKUP($A68,'[11]iBCF post B17'!$A:$L,'[11]iBCF post B17'!$F$1,0)/1000000,0)</f>
        <v>6.9729884641812001</v>
      </c>
      <c r="AO68" s="56">
        <f>IFERROR(VLOOKUP($A68,'[11]iBCF post B17'!$A:$L,'[11]iBCF post B17'!$I$1,0)/1000000,0)</f>
        <v>9.4406861353265334</v>
      </c>
      <c r="AP68" s="56">
        <f>IFERROR(VLOOKUP($A68,'[11]iBCF post B17'!$A:$L,'[11]iBCF post B17'!$L$1,0)/1000000,0)</f>
        <v>11.609288386366551</v>
      </c>
      <c r="AQ68" s="56">
        <v>0</v>
      </c>
      <c r="AR68" s="56">
        <v>0</v>
      </c>
      <c r="AS68" s="56">
        <f>'[11]NHB savings'!E55</f>
        <v>1.349038</v>
      </c>
      <c r="AT68" s="56">
        <f>'[11]NHB savings'!F55</f>
        <v>0</v>
      </c>
      <c r="AU68" s="56">
        <f>'[11]NHB savings'!G55</f>
        <v>0</v>
      </c>
      <c r="AV68" s="103">
        <f>'[11]Published CSP'!AN68</f>
        <v>0</v>
      </c>
      <c r="AW68" s="103">
        <f>'[11]Published CSP'!AO68</f>
        <v>0</v>
      </c>
      <c r="AX68" s="103">
        <f>'[11]Published CSP'!AP68+'[11]NHB savings'!I55</f>
        <v>0</v>
      </c>
      <c r="AY68" s="103">
        <f>'[11]Published CSP'!AQ68+'[11]NHB savings'!J55</f>
        <v>0</v>
      </c>
      <c r="AZ68" s="103">
        <f>'[11]Published CSP'!AR68+'[11]NHB savings'!K55</f>
        <v>0</v>
      </c>
      <c r="BA68" s="103">
        <v>0</v>
      </c>
      <c r="BB68" s="103" t="e">
        <f>VLOOKUP($A68,'[11]Published CSP'!$A:$A:'[11]Published CSP'!$AW:$AW,COLUMN('[11]Published CSP'!AT$1),0)</f>
        <v>#REF!</v>
      </c>
      <c r="BC68" s="103" t="e">
        <f>VLOOKUP($A68,'[11]Published CSP'!$A:$A:'[11]Published CSP'!$AW:$AW,COLUMN('[11]Published CSP'!AU$1),0)+'[11]NHB savings'!L55</f>
        <v>#REF!</v>
      </c>
      <c r="BD68" s="103">
        <v>0</v>
      </c>
      <c r="BE68" s="103">
        <v>0</v>
      </c>
      <c r="BF68" s="60">
        <v>7.3489806823093078</v>
      </c>
      <c r="BG68" s="60">
        <v>11.331906680322167</v>
      </c>
      <c r="BH68" s="103">
        <f>VLOOKUP($A68,[11]NHB!$A$7:$Q$389,COLUMN([11]NHB!O$2),0)+'[11]NHB savings'!P55</f>
        <v>11.071822187562883</v>
      </c>
      <c r="BI68" s="103">
        <f>VLOOKUP($A68,[11]NHB!$A$7:$Q$389,COLUMN([11]NHB!P$2),0)+'[11]NHB savings'!Q55</f>
        <v>8.3113944003012605</v>
      </c>
      <c r="BJ68" s="103">
        <f>VLOOKUP($A68,[11]NHB!$A$7:$Q$389,COLUMN([11]NHB!Q$2),0)+'[11]NHB savings'!R55</f>
        <v>7.9746854587112184</v>
      </c>
      <c r="BK68" s="63">
        <f t="shared" si="57"/>
        <v>247.70159258788132</v>
      </c>
      <c r="BL68" s="63" t="e">
        <f t="shared" si="57"/>
        <v>#REF!</v>
      </c>
      <c r="BM68" s="63" t="e">
        <f t="shared" si="57"/>
        <v>#REF!</v>
      </c>
      <c r="BN68" s="63">
        <f t="shared" si="57"/>
        <v>253.70606676549471</v>
      </c>
      <c r="BO68" s="63">
        <f t="shared" si="57"/>
        <v>260.0919479113486</v>
      </c>
      <c r="BP68" s="64">
        <f t="shared" si="58"/>
        <v>247.70159258788132</v>
      </c>
      <c r="BQ68" s="64" t="e">
        <f>BL68*'[11]23112016 deflator update'!$C$68/'[11]23112016 deflator update'!$C$69</f>
        <v>#REF!</v>
      </c>
      <c r="BR68" s="64" t="e">
        <f>BM68*'[11]23112016 deflator update'!$C$68/'[11]23112016 deflator update'!$C$70</f>
        <v>#REF!</v>
      </c>
      <c r="BS68" s="64">
        <f>BN68*'[11]23112016 deflator update'!$C$68/'[11]23112016 deflator update'!$C$71</f>
        <v>241.0275810813057</v>
      </c>
      <c r="BT68" s="64">
        <f>BO68*'[11]23112016 deflator update'!$C$68/'[11]23112016 deflator update'!$C$72</f>
        <v>243.06052338104462</v>
      </c>
      <c r="BU68" s="109" t="e">
        <f t="shared" si="59"/>
        <v>#REF!</v>
      </c>
      <c r="BV68" s="109" t="e">
        <f t="shared" si="55"/>
        <v>#REF!</v>
      </c>
      <c r="BW68" s="109" t="e">
        <f t="shared" si="55"/>
        <v>#REF!</v>
      </c>
      <c r="BX68" s="109">
        <f t="shared" si="55"/>
        <v>2.5170391970785966E-2</v>
      </c>
      <c r="BY68" s="109">
        <f t="shared" si="60"/>
        <v>5.0021298587619389E-2</v>
      </c>
      <c r="BZ68" s="109">
        <f t="shared" si="61"/>
        <v>1.2277367715916032E-2</v>
      </c>
      <c r="CA68" s="110" t="e">
        <f t="shared" si="62"/>
        <v>#REF!</v>
      </c>
      <c r="CB68" s="110" t="e">
        <f t="shared" si="62"/>
        <v>#REF!</v>
      </c>
      <c r="CC68" s="110" t="e">
        <f t="shared" si="62"/>
        <v>#REF!</v>
      </c>
      <c r="CD68" s="110">
        <f t="shared" si="62"/>
        <v>8.4344799488036415E-3</v>
      </c>
      <c r="CE68" s="110">
        <f t="shared" si="63"/>
        <v>-1.8736533577958792E-2</v>
      </c>
      <c r="CF68" s="110">
        <f t="shared" si="64"/>
        <v>-4.7174094653914533E-3</v>
      </c>
      <c r="CG68" s="60">
        <f t="shared" si="65"/>
        <v>160.0224195878813</v>
      </c>
      <c r="CH68" s="60" t="e">
        <f t="shared" si="65"/>
        <v>#REF!</v>
      </c>
      <c r="CI68" s="60" t="e">
        <f t="shared" si="65"/>
        <v>#REF!</v>
      </c>
      <c r="CJ68" s="60">
        <f t="shared" si="65"/>
        <v>136.58897766237578</v>
      </c>
      <c r="CK68" s="60">
        <f t="shared" si="65"/>
        <v>132.24964121157976</v>
      </c>
      <c r="CL68" s="60">
        <f t="shared" si="66"/>
        <v>87.679173000000006</v>
      </c>
      <c r="CM68" s="60">
        <f t="shared" si="66"/>
        <v>98.29051545599998</v>
      </c>
      <c r="CN68" s="60">
        <f t="shared" si="66"/>
        <v>107.29165417986545</v>
      </c>
      <c r="CO68" s="60">
        <f t="shared" si="66"/>
        <v>117.11708910311893</v>
      </c>
      <c r="CP68" s="60">
        <f t="shared" si="66"/>
        <v>127.84230669976884</v>
      </c>
    </row>
    <row r="69" spans="1:94" ht="15" customHeight="1">
      <c r="A69" s="53" t="s">
        <v>1131</v>
      </c>
      <c r="B69" s="53" t="s">
        <v>1132</v>
      </c>
      <c r="C69" s="53" t="str">
        <f t="shared" si="56"/>
        <v>SD_SR</v>
      </c>
      <c r="D69" s="53" t="s">
        <v>41</v>
      </c>
      <c r="E69" s="53" t="s">
        <v>39</v>
      </c>
      <c r="F69" s="112" t="s">
        <v>1371</v>
      </c>
      <c r="G69" s="113">
        <v>0</v>
      </c>
      <c r="H69" s="127">
        <v>0</v>
      </c>
      <c r="I69" s="127">
        <v>0</v>
      </c>
      <c r="J69" s="112" t="s">
        <v>1382</v>
      </c>
      <c r="K69" s="101">
        <v>0</v>
      </c>
      <c r="L69" s="53" t="s">
        <v>1133</v>
      </c>
      <c r="M69" s="54">
        <f>[11]Provisional!M69</f>
        <v>2.8216768277639996</v>
      </c>
      <c r="N69" s="54">
        <f>[11]Provisional!N69</f>
        <v>2.228661348728</v>
      </c>
      <c r="O69" s="54">
        <f>[11]Provisional!O69</f>
        <v>1.7826333936100001</v>
      </c>
      <c r="P69" s="54">
        <f>[11]Provisional!P69</f>
        <v>1.5993627114389999</v>
      </c>
      <c r="Q69" s="54">
        <f>[11]Provisional!Q69</f>
        <v>1.2849468892160001</v>
      </c>
      <c r="R69" s="128">
        <f>'[11]Published CSP'!O69</f>
        <v>5.2385029999999997</v>
      </c>
      <c r="S69" s="108">
        <f>VLOOKUP($B69,'[11]CT model - DATA UPDATE'!$A:$AX,COLUMN('[11]CT model - DATA UPDATE'!S$1),0)/1000000</f>
        <v>5.3451705999999994</v>
      </c>
      <c r="T69" s="108">
        <f>VLOOKUP($B69,'[11]CT model - DATA UPDATE'!$A:$AX,COLUMN('[11]CT model - DATA UPDATE'!T$1),0)/1000000</f>
        <v>5.3990925131384655</v>
      </c>
      <c r="U69" s="108">
        <f>VLOOKUP($B69,'[11]CT model - DATA UPDATE'!$A:$AX,COLUMN('[11]CT model - DATA UPDATE'!U$1),0)/1000000</f>
        <v>5.4535583888431605</v>
      </c>
      <c r="V69" s="108">
        <f>VLOOKUP($B69,'[11]CT model - DATA UPDATE'!$A:$AX,COLUMN('[11]CT model - DATA UPDATE'!V$1),0)/1000000</f>
        <v>5.5085737145913702</v>
      </c>
      <c r="W69" s="108">
        <v>0</v>
      </c>
      <c r="X69" s="108">
        <f>VLOOKUP($B69,'[11]CT model - DATA UPDATE'!$A:$AX,COLUMN('[11]CT model - DATA UPDATE'!W$1),0)/1000000</f>
        <v>0.106903412</v>
      </c>
      <c r="Y69" s="108">
        <f>VLOOKUP($B69,'[11]CT model - DATA UPDATE'!$A:$AX,COLUMN('[11]CT model - DATA UPDATE'!X$1),0)/1000000</f>
        <v>0.21812333753079396</v>
      </c>
      <c r="Z69" s="108">
        <f>VLOOKUP($B69,'[11]CT model - DATA UPDATE'!$A:$AX,COLUMN('[11]CT model - DATA UPDATE'!Y$1),0)/1000000</f>
        <v>0.33380140186431179</v>
      </c>
      <c r="AA69" s="108">
        <f>VLOOKUP($B69,'[11]CT model - DATA UPDATE'!$A:$AX,COLUMN('[11]CT model - DATA UPDATE'!Z$1),0)/1000000</f>
        <v>0.45408362981299</v>
      </c>
      <c r="AB69" s="108">
        <v>0</v>
      </c>
      <c r="AC69" s="108">
        <f>VLOOKUP($B69,'[11]CT model - DATA UPDATE'!$A:$AX,COLUMN('[11]CT model - DATA UPDATE'!AA$1),0)/1000000</f>
        <v>0</v>
      </c>
      <c r="AD69" s="108">
        <f>VLOOKUP($B69,'[11]CT model - DATA UPDATE'!$A:$AX,COLUMN('[11]CT model - DATA UPDATE'!AB$1),0)/1000000</f>
        <v>0</v>
      </c>
      <c r="AE69" s="108">
        <f>VLOOKUP($B69,'[11]CT model - DATA UPDATE'!$A:$AX,COLUMN('[11]CT model - DATA UPDATE'!AC$1),0)/1000000</f>
        <v>0</v>
      </c>
      <c r="AF69" s="108">
        <f>VLOOKUP($B69,'[11]CT model - DATA UPDATE'!$A:$AX,COLUMN('[11]CT model - DATA UPDATE'!AD$1),0)/1000000</f>
        <v>0</v>
      </c>
      <c r="AG69" s="108">
        <v>0</v>
      </c>
      <c r="AH69" s="108">
        <f>VLOOKUP($B69,'[11]CT model - DATA UPDATE'!$A:$AX,COLUMN('[11]CT model - DATA UPDATE'!AE$1),0)/1000000</f>
        <v>5.2046588000000227E-2</v>
      </c>
      <c r="AI69" s="108">
        <f>(VLOOKUP($B69,'[11]CT model - DATA UPDATE'!$A:$AX,COLUMN('[11]CT model - DATA UPDATE'!AF$1),0)+IFERROR(VLOOKUP($B69,'[11]Fire £5 LQ'!$A:$P,COLUMN('[11]Fire £5 LQ'!N$1),0),0)*[11]Parameters!$C$41)/1000000</f>
        <v>0.10298362768500624</v>
      </c>
      <c r="AJ69" s="108">
        <f>(VLOOKUP($B69,'[11]CT model - DATA UPDATE'!$A:$AX,COLUMN('[11]CT model - DATA UPDATE'!AG$1),0)+IFERROR(VLOOKUP($B69,'[11]Fire £5 LQ'!$A:$P,COLUMN('[11]Fire £5 LQ'!O$1),0),0)*[11]Parameters!$C$41)/1000000</f>
        <v>0.15271802142965396</v>
      </c>
      <c r="AK69" s="108">
        <f>(VLOOKUP($B69,'[11]CT model - DATA UPDATE'!$A:$AX,COLUMN('[11]CT model - DATA UPDATE'!AH$1),0)+IFERROR(VLOOKUP($B69,'[11]Fire £5 LQ'!$A:$P,COLUMN('[11]Fire £5 LQ'!P$1),0),0)*[11]Parameters!$C$41)/1000000</f>
        <v>0.20115292479523764</v>
      </c>
      <c r="AL69" s="56">
        <f>'[11]Published CSP'!AI69</f>
        <v>0</v>
      </c>
      <c r="AM69" s="56">
        <f>'[11]Published CSP'!AJ69</f>
        <v>0</v>
      </c>
      <c r="AN69" s="56">
        <f>IFERROR(VLOOKUP($A69,'[11]iBCF post B17'!$A:$L,'[11]iBCF post B17'!$F$1,0)/1000000,0)</f>
        <v>0</v>
      </c>
      <c r="AO69" s="56">
        <f>IFERROR(VLOOKUP($A69,'[11]iBCF post B17'!$A:$L,'[11]iBCF post B17'!$I$1,0)/1000000,0)</f>
        <v>0</v>
      </c>
      <c r="AP69" s="56">
        <f>IFERROR(VLOOKUP($A69,'[11]iBCF post B17'!$A:$L,'[11]iBCF post B17'!$L$1,0)/1000000,0)</f>
        <v>0</v>
      </c>
      <c r="AQ69" s="56">
        <v>0</v>
      </c>
      <c r="AR69" s="56">
        <v>0</v>
      </c>
      <c r="AS69" s="56">
        <f>'[11]NHB savings'!E56</f>
        <v>0</v>
      </c>
      <c r="AT69" s="56">
        <f>'[11]NHB savings'!F56</f>
        <v>0</v>
      </c>
      <c r="AU69" s="56">
        <f>'[11]NHB savings'!G56</f>
        <v>0</v>
      </c>
      <c r="AV69" s="103">
        <f>'[11]Published CSP'!AN69</f>
        <v>0</v>
      </c>
      <c r="AW69" s="103">
        <f>'[11]Published CSP'!AO69</f>
        <v>0</v>
      </c>
      <c r="AX69" s="103">
        <f>'[11]Published CSP'!AP69+'[11]NHB savings'!I56</f>
        <v>0</v>
      </c>
      <c r="AY69" s="103">
        <f>'[11]Published CSP'!AQ69+'[11]NHB savings'!J56</f>
        <v>0</v>
      </c>
      <c r="AZ69" s="103">
        <f>'[11]Published CSP'!AR69+'[11]NHB savings'!K56</f>
        <v>0</v>
      </c>
      <c r="BA69" s="103">
        <v>0</v>
      </c>
      <c r="BB69" s="103" t="e">
        <f>VLOOKUP($A69,'[11]Published CSP'!$A:$A:'[11]Published CSP'!$AW:$AW,COLUMN('[11]Published CSP'!AT$1),0)</f>
        <v>#REF!</v>
      </c>
      <c r="BC69" s="103" t="e">
        <f>VLOOKUP($A69,'[11]Published CSP'!$A:$A:'[11]Published CSP'!$AW:$AW,COLUMN('[11]Published CSP'!AU$1),0)+'[11]NHB savings'!L56</f>
        <v>#REF!</v>
      </c>
      <c r="BD69" s="103">
        <v>0</v>
      </c>
      <c r="BE69" s="103">
        <v>0</v>
      </c>
      <c r="BF69" s="60">
        <v>1.4603875184636903</v>
      </c>
      <c r="BG69" s="60">
        <v>1.6252115427004084</v>
      </c>
      <c r="BH69" s="103">
        <f>VLOOKUP($A69,[11]NHB!$A$7:$Q$389,COLUMN([11]NHB!O$2),0)+'[11]NHB savings'!P56</f>
        <v>1.15737292009119</v>
      </c>
      <c r="BI69" s="103">
        <f>VLOOKUP($A69,[11]NHB!$A$7:$Q$389,COLUMN([11]NHB!P$2),0)+'[11]NHB savings'!Q56</f>
        <v>0.88163162016380714</v>
      </c>
      <c r="BJ69" s="103">
        <f>VLOOKUP($A69,[11]NHB!$A$7:$Q$389,COLUMN([11]NHB!Q$2),0)+'[11]NHB savings'!R56</f>
        <v>0.84591520058360903</v>
      </c>
      <c r="BK69" s="63">
        <f t="shared" si="57"/>
        <v>9.5205673462276899</v>
      </c>
      <c r="BL69" s="63" t="e">
        <f t="shared" si="57"/>
        <v>#REF!</v>
      </c>
      <c r="BM69" s="63" t="e">
        <f t="shared" si="57"/>
        <v>#REF!</v>
      </c>
      <c r="BN69" s="63">
        <f t="shared" si="57"/>
        <v>8.4210721437399343</v>
      </c>
      <c r="BO69" s="63">
        <f t="shared" si="57"/>
        <v>8.2946723589992075</v>
      </c>
      <c r="BP69" s="64">
        <f t="shared" si="58"/>
        <v>9.5205673462276899</v>
      </c>
      <c r="BQ69" s="64" t="e">
        <f>BL69*'[11]23112016 deflator update'!$C$68/'[11]23112016 deflator update'!$C$69</f>
        <v>#REF!</v>
      </c>
      <c r="BR69" s="64" t="e">
        <f>BM69*'[11]23112016 deflator update'!$C$68/'[11]23112016 deflator update'!$C$70</f>
        <v>#REF!</v>
      </c>
      <c r="BS69" s="64">
        <f>BN69*'[11]23112016 deflator update'!$C$68/'[11]23112016 deflator update'!$C$71</f>
        <v>8.0002448297497804</v>
      </c>
      <c r="BT69" s="64">
        <f>BO69*'[11]23112016 deflator update'!$C$68/'[11]23112016 deflator update'!$C$72</f>
        <v>7.7515179575640465</v>
      </c>
      <c r="BU69" s="109" t="e">
        <f t="shared" si="59"/>
        <v>#REF!</v>
      </c>
      <c r="BV69" s="109" t="e">
        <f t="shared" si="55"/>
        <v>#REF!</v>
      </c>
      <c r="BW69" s="109" t="e">
        <f t="shared" si="55"/>
        <v>#REF!</v>
      </c>
      <c r="BX69" s="109">
        <f t="shared" si="55"/>
        <v>-1.5009939658893634E-2</v>
      </c>
      <c r="BY69" s="109">
        <f t="shared" si="60"/>
        <v>-0.12876280820745578</v>
      </c>
      <c r="BZ69" s="109">
        <f t="shared" si="61"/>
        <v>-3.3873261879306393E-2</v>
      </c>
      <c r="CA69" s="110" t="e">
        <f t="shared" si="62"/>
        <v>#REF!</v>
      </c>
      <c r="CB69" s="110" t="e">
        <f t="shared" si="62"/>
        <v>#REF!</v>
      </c>
      <c r="CC69" s="110" t="e">
        <f t="shared" si="62"/>
        <v>#REF!</v>
      </c>
      <c r="CD69" s="110">
        <f t="shared" si="62"/>
        <v>-3.1089907556430818E-2</v>
      </c>
      <c r="CE69" s="110">
        <f t="shared" si="63"/>
        <v>-0.18581344202817796</v>
      </c>
      <c r="CF69" s="110">
        <f t="shared" si="64"/>
        <v>-5.0093231985239295E-2</v>
      </c>
      <c r="CG69" s="60">
        <f t="shared" si="65"/>
        <v>4.2820643462276902</v>
      </c>
      <c r="CH69" s="60" t="e">
        <f t="shared" si="65"/>
        <v>#REF!</v>
      </c>
      <c r="CI69" s="60" t="e">
        <f t="shared" si="65"/>
        <v>#REF!</v>
      </c>
      <c r="CJ69" s="60">
        <f t="shared" si="65"/>
        <v>2.4809943316028082</v>
      </c>
      <c r="CK69" s="60">
        <f t="shared" si="65"/>
        <v>2.13086208979961</v>
      </c>
      <c r="CL69" s="60">
        <f t="shared" si="66"/>
        <v>5.2385029999999997</v>
      </c>
      <c r="CM69" s="60">
        <f t="shared" si="66"/>
        <v>5.5041206000000003</v>
      </c>
      <c r="CN69" s="60">
        <f t="shared" si="66"/>
        <v>5.7201994783542656</v>
      </c>
      <c r="CO69" s="60">
        <f t="shared" si="66"/>
        <v>5.940077812137126</v>
      </c>
      <c r="CP69" s="60">
        <f t="shared" si="66"/>
        <v>6.1638102691995975</v>
      </c>
    </row>
    <row r="70" spans="1:94" ht="15" customHeight="1">
      <c r="A70" s="53" t="s">
        <v>888</v>
      </c>
      <c r="B70" s="53" t="s">
        <v>889</v>
      </c>
      <c r="C70" s="53" t="str">
        <f t="shared" si="56"/>
        <v>UA_PU</v>
      </c>
      <c r="D70" s="53" t="s">
        <v>41</v>
      </c>
      <c r="E70" s="53" t="s">
        <v>726</v>
      </c>
      <c r="F70" s="112" t="s">
        <v>1373</v>
      </c>
      <c r="G70" s="113">
        <v>1</v>
      </c>
      <c r="H70" s="127">
        <v>0</v>
      </c>
      <c r="I70" s="127">
        <v>0</v>
      </c>
      <c r="J70" s="112" t="s">
        <v>1380</v>
      </c>
      <c r="K70" s="101">
        <v>0</v>
      </c>
      <c r="L70" s="53" t="s">
        <v>890</v>
      </c>
      <c r="M70" s="54">
        <f>[11]Provisional!M70</f>
        <v>101.36470954606401</v>
      </c>
      <c r="N70" s="54">
        <f>[11]Provisional!N70</f>
        <v>87.245236334595006</v>
      </c>
      <c r="O70" s="54">
        <f>[11]Provisional!O70</f>
        <v>76.842817768328999</v>
      </c>
      <c r="P70" s="54">
        <f>[11]Provisional!P70</f>
        <v>71.144740265990009</v>
      </c>
      <c r="Q70" s="54">
        <f>[11]Provisional!Q70</f>
        <v>65.552157088550004</v>
      </c>
      <c r="R70" s="128">
        <f>'[11]Published CSP'!O70</f>
        <v>111.98699999999999</v>
      </c>
      <c r="S70" s="108">
        <f>VLOOKUP($B70,'[11]CT model - DATA UPDATE'!$A:$AX,COLUMN('[11]CT model - DATA UPDATE'!S$1),0)/1000000</f>
        <v>115.38737046</v>
      </c>
      <c r="T70" s="108">
        <f>VLOOKUP($B70,'[11]CT model - DATA UPDATE'!$A:$AX,COLUMN('[11]CT model - DATA UPDATE'!T$1),0)/1000000</f>
        <v>118.38969153843881</v>
      </c>
      <c r="U70" s="108">
        <f>VLOOKUP($B70,'[11]CT model - DATA UPDATE'!$A:$AX,COLUMN('[11]CT model - DATA UPDATE'!U$1),0)/1000000</f>
        <v>121.47013149437784</v>
      </c>
      <c r="V70" s="108">
        <f>VLOOKUP($B70,'[11]CT model - DATA UPDATE'!$A:$AX,COLUMN('[11]CT model - DATA UPDATE'!V$1),0)/1000000</f>
        <v>124.63072294153909</v>
      </c>
      <c r="W70" s="108">
        <v>0</v>
      </c>
      <c r="X70" s="108">
        <f>VLOOKUP($B70,'[11]CT model - DATA UPDATE'!$A:$AX,COLUMN('[11]CT model - DATA UPDATE'!W$1),0)/1000000</f>
        <v>2.2877443600000009</v>
      </c>
      <c r="Y70" s="108">
        <f>VLOOKUP($B70,'[11]CT model - DATA UPDATE'!$A:$AX,COLUMN('[11]CT model - DATA UPDATE'!X$1),0)/1000000</f>
        <v>4.7620095493508847</v>
      </c>
      <c r="Z70" s="108">
        <f>VLOOKUP($B70,'[11]CT model - DATA UPDATE'!$A:$AX,COLUMN('[11]CT model - DATA UPDATE'!Y$1),0)/1000000</f>
        <v>7.413035554282084</v>
      </c>
      <c r="AA70" s="108">
        <f>VLOOKUP($B70,'[11]CT model - DATA UPDATE'!$A:$AX,COLUMN('[11]CT model - DATA UPDATE'!Z$1),0)/1000000</f>
        <v>10.250651832582655</v>
      </c>
      <c r="AB70" s="108">
        <v>0</v>
      </c>
      <c r="AC70" s="108">
        <f>VLOOKUP($B70,'[11]CT model - DATA UPDATE'!$A:$AX,COLUMN('[11]CT model - DATA UPDATE'!AA$1),0)/1000000</f>
        <v>2.3069999999999999</v>
      </c>
      <c r="AD70" s="108">
        <f>VLOOKUP($B70,'[11]CT model - DATA UPDATE'!$A:$AX,COLUMN('[11]CT model - DATA UPDATE'!AB$1),0)/1000000</f>
        <v>4.8764472903488425</v>
      </c>
      <c r="AE70" s="108">
        <f>VLOOKUP($B70,'[11]CT model - DATA UPDATE'!$A:$AX,COLUMN('[11]CT model - DATA UPDATE'!AC$1),0)/1000000</f>
        <v>7.7305841068780126</v>
      </c>
      <c r="AF70" s="108">
        <f>VLOOKUP($B70,'[11]CT model - DATA UPDATE'!$A:$AX,COLUMN('[11]CT model - DATA UPDATE'!AD$1),0)/1000000</f>
        <v>10.893732038046242</v>
      </c>
      <c r="AG70" s="108">
        <v>0</v>
      </c>
      <c r="AH70" s="108">
        <f>VLOOKUP($B70,'[11]CT model - DATA UPDATE'!$A:$AX,COLUMN('[11]CT model - DATA UPDATE'!AE$1),0)/1000000</f>
        <v>0</v>
      </c>
      <c r="AI70" s="108">
        <f>(VLOOKUP($B70,'[11]CT model - DATA UPDATE'!$A:$AX,COLUMN('[11]CT model - DATA UPDATE'!AF$1),0)+IFERROR(VLOOKUP($B70,'[11]Fire £5 LQ'!$A:$P,COLUMN('[11]Fire £5 LQ'!N$1),0),0)*[11]Parameters!$C$41)/1000000</f>
        <v>0</v>
      </c>
      <c r="AJ70" s="108">
        <f>(VLOOKUP($B70,'[11]CT model - DATA UPDATE'!$A:$AX,COLUMN('[11]CT model - DATA UPDATE'!AG$1),0)+IFERROR(VLOOKUP($B70,'[11]Fire £5 LQ'!$A:$P,COLUMN('[11]Fire £5 LQ'!O$1),0),0)*[11]Parameters!$C$41)/1000000</f>
        <v>0</v>
      </c>
      <c r="AK70" s="108">
        <f>(VLOOKUP($B70,'[11]CT model - DATA UPDATE'!$A:$AX,COLUMN('[11]CT model - DATA UPDATE'!AH$1),0)+IFERROR(VLOOKUP($B70,'[11]Fire £5 LQ'!$A:$P,COLUMN('[11]Fire £5 LQ'!P$1),0),0)*[11]Parameters!$C$41)/1000000</f>
        <v>0</v>
      </c>
      <c r="AL70" s="56">
        <f>'[11]Published CSP'!AI70</f>
        <v>0</v>
      </c>
      <c r="AM70" s="56">
        <f>'[11]Published CSP'!AJ70</f>
        <v>0</v>
      </c>
      <c r="AN70" s="56">
        <f>IFERROR(VLOOKUP($A70,'[11]iBCF post B17'!$A:$L,'[11]iBCF post B17'!$F$1,0)/1000000,0)</f>
        <v>5.0934685498303898</v>
      </c>
      <c r="AO70" s="56">
        <f>IFERROR(VLOOKUP($A70,'[11]iBCF post B17'!$A:$L,'[11]iBCF post B17'!$I$1,0)/1000000,0)</f>
        <v>6.6719339596378706</v>
      </c>
      <c r="AP70" s="56">
        <f>IFERROR(VLOOKUP($A70,'[11]iBCF post B17'!$A:$L,'[11]iBCF post B17'!$L$1,0)/1000000,0)</f>
        <v>7.9523419746036232</v>
      </c>
      <c r="AQ70" s="56">
        <v>0</v>
      </c>
      <c r="AR70" s="56">
        <v>0</v>
      </c>
      <c r="AS70" s="56">
        <f>'[11]NHB savings'!E57</f>
        <v>1.2341500000000001</v>
      </c>
      <c r="AT70" s="56">
        <f>'[11]NHB savings'!F57</f>
        <v>0</v>
      </c>
      <c r="AU70" s="56">
        <f>'[11]NHB savings'!G57</f>
        <v>0</v>
      </c>
      <c r="AV70" s="103">
        <f>'[11]Published CSP'!AN70</f>
        <v>0</v>
      </c>
      <c r="AW70" s="103">
        <f>'[11]Published CSP'!AO70</f>
        <v>0</v>
      </c>
      <c r="AX70" s="103">
        <f>'[11]Published CSP'!AP70+'[11]NHB savings'!I57</f>
        <v>0</v>
      </c>
      <c r="AY70" s="103">
        <f>'[11]Published CSP'!AQ70+'[11]NHB savings'!J57</f>
        <v>0</v>
      </c>
      <c r="AZ70" s="103">
        <f>'[11]Published CSP'!AR70+'[11]NHB savings'!K57</f>
        <v>0</v>
      </c>
      <c r="BA70" s="103">
        <v>0</v>
      </c>
      <c r="BB70" s="103" t="e">
        <f>VLOOKUP($A70,'[11]Published CSP'!$A:$A:'[11]Published CSP'!$AW:$AW,COLUMN('[11]Published CSP'!AT$1),0)</f>
        <v>#REF!</v>
      </c>
      <c r="BC70" s="103" t="e">
        <f>VLOOKUP($A70,'[11]Published CSP'!$A:$A:'[11]Published CSP'!$AW:$AW,COLUMN('[11]Published CSP'!AU$1),0)+'[11]NHB savings'!L57</f>
        <v>#REF!</v>
      </c>
      <c r="BD70" s="103">
        <v>0</v>
      </c>
      <c r="BE70" s="103">
        <v>0</v>
      </c>
      <c r="BF70" s="60">
        <v>4.0108747715704958</v>
      </c>
      <c r="BG70" s="60">
        <v>5.1371825791109629</v>
      </c>
      <c r="BH70" s="103">
        <f>VLOOKUP($A70,[11]NHB!$A$7:$Q$389,COLUMN([11]NHB!O$2),0)+'[11]NHB savings'!P57</f>
        <v>4.750521966115409</v>
      </c>
      <c r="BI70" s="103">
        <f>VLOOKUP($A70,[11]NHB!$A$7:$Q$389,COLUMN([11]NHB!P$2),0)+'[11]NHB savings'!Q57</f>
        <v>3.5306347247701373</v>
      </c>
      <c r="BJ70" s="103">
        <f>VLOOKUP($A70,[11]NHB!$A$7:$Q$389,COLUMN([11]NHB!Q$2),0)+'[11]NHB savings'!R57</f>
        <v>3.387602614384988</v>
      </c>
      <c r="BK70" s="63">
        <f t="shared" si="57"/>
        <v>217.36258431763449</v>
      </c>
      <c r="BL70" s="63" t="e">
        <f t="shared" si="57"/>
        <v>#REF!</v>
      </c>
      <c r="BM70" s="63" t="e">
        <f t="shared" si="57"/>
        <v>#REF!</v>
      </c>
      <c r="BN70" s="63">
        <f t="shared" si="57"/>
        <v>217.96106010593596</v>
      </c>
      <c r="BO70" s="63">
        <f t="shared" si="57"/>
        <v>222.66720848970661</v>
      </c>
      <c r="BP70" s="64">
        <f t="shared" si="58"/>
        <v>217.36258431763449</v>
      </c>
      <c r="BQ70" s="64" t="e">
        <f>BL70*'[11]23112016 deflator update'!$C$68/'[11]23112016 deflator update'!$C$69</f>
        <v>#REF!</v>
      </c>
      <c r="BR70" s="64" t="e">
        <f>BM70*'[11]23112016 deflator update'!$C$68/'[11]23112016 deflator update'!$C$70</f>
        <v>#REF!</v>
      </c>
      <c r="BS70" s="64">
        <f>BN70*'[11]23112016 deflator update'!$C$68/'[11]23112016 deflator update'!$C$71</f>
        <v>207.06886420579593</v>
      </c>
      <c r="BT70" s="64">
        <f>BO70*'[11]23112016 deflator update'!$C$68/'[11]23112016 deflator update'!$C$72</f>
        <v>208.08644277504285</v>
      </c>
      <c r="BU70" s="109" t="e">
        <f t="shared" si="59"/>
        <v>#REF!</v>
      </c>
      <c r="BV70" s="109" t="e">
        <f t="shared" si="55"/>
        <v>#REF!</v>
      </c>
      <c r="BW70" s="109" t="e">
        <f t="shared" si="55"/>
        <v>#REF!</v>
      </c>
      <c r="BX70" s="109">
        <f t="shared" si="55"/>
        <v>2.1591693403781864E-2</v>
      </c>
      <c r="BY70" s="109">
        <f t="shared" si="60"/>
        <v>2.4404495321606934E-2</v>
      </c>
      <c r="BZ70" s="109">
        <f t="shared" si="61"/>
        <v>6.0460700381108623E-3</v>
      </c>
      <c r="CA70" s="110" t="e">
        <f t="shared" si="62"/>
        <v>#REF!</v>
      </c>
      <c r="CB70" s="110" t="e">
        <f t="shared" si="62"/>
        <v>#REF!</v>
      </c>
      <c r="CC70" s="110" t="e">
        <f t="shared" si="62"/>
        <v>#REF!</v>
      </c>
      <c r="CD70" s="110">
        <f t="shared" si="62"/>
        <v>4.9142036546623302E-3</v>
      </c>
      <c r="CE70" s="110">
        <f t="shared" si="63"/>
        <v>-4.267588909890907E-2</v>
      </c>
      <c r="CF70" s="110">
        <f t="shared" si="64"/>
        <v>-1.0844092025875995E-2</v>
      </c>
      <c r="CG70" s="60">
        <f t="shared" si="65"/>
        <v>105.37558431763449</v>
      </c>
      <c r="CH70" s="60" t="e">
        <f t="shared" si="65"/>
        <v>#REF!</v>
      </c>
      <c r="CI70" s="60" t="e">
        <f t="shared" si="65"/>
        <v>#REF!</v>
      </c>
      <c r="CJ70" s="60">
        <f t="shared" si="65"/>
        <v>81.34730895039803</v>
      </c>
      <c r="CK70" s="60">
        <f t="shared" si="65"/>
        <v>76.892101677538619</v>
      </c>
      <c r="CL70" s="60">
        <f t="shared" si="66"/>
        <v>111.98699999999999</v>
      </c>
      <c r="CM70" s="60">
        <f t="shared" si="66"/>
        <v>119.98211482000001</v>
      </c>
      <c r="CN70" s="60">
        <f t="shared" si="66"/>
        <v>128.02814837813852</v>
      </c>
      <c r="CO70" s="60">
        <f t="shared" si="66"/>
        <v>136.61375115553793</v>
      </c>
      <c r="CP70" s="60">
        <f t="shared" si="66"/>
        <v>145.77510681216799</v>
      </c>
    </row>
    <row r="71" spans="1:94" ht="15" customHeight="1">
      <c r="A71" s="53" t="s">
        <v>816</v>
      </c>
      <c r="B71" s="53" t="s">
        <v>817</v>
      </c>
      <c r="C71" s="53" t="str">
        <f t="shared" si="56"/>
        <v>UA_PU</v>
      </c>
      <c r="D71" s="53" t="s">
        <v>41</v>
      </c>
      <c r="E71" s="53" t="s">
        <v>726</v>
      </c>
      <c r="F71" s="112" t="s">
        <v>1369</v>
      </c>
      <c r="G71" s="113">
        <v>1</v>
      </c>
      <c r="H71" s="127">
        <v>0</v>
      </c>
      <c r="I71" s="127">
        <v>1</v>
      </c>
      <c r="J71" s="112" t="s">
        <v>1380</v>
      </c>
      <c r="K71" s="101">
        <v>1</v>
      </c>
      <c r="L71" s="53" t="s">
        <v>818</v>
      </c>
      <c r="M71" s="54">
        <f>[11]Provisional!M71</f>
        <v>176.32570489297299</v>
      </c>
      <c r="N71" s="54">
        <f>[11]Provisional!N71</f>
        <v>153.714996343716</v>
      </c>
      <c r="O71" s="54">
        <f>[11]Provisional!O71</f>
        <v>137.09684432288299</v>
      </c>
      <c r="P71" s="54">
        <f>[11]Provisional!P71</f>
        <v>127.96681794281201</v>
      </c>
      <c r="Q71" s="54">
        <f>[11]Provisional!Q71</f>
        <v>119.136351304219</v>
      </c>
      <c r="R71" s="128">
        <f>'[11]Published CSP'!O71</f>
        <v>169.026228</v>
      </c>
      <c r="S71" s="108">
        <f>VLOOKUP($B71,'[11]CT model - DATA UPDATE'!$A:$AX,COLUMN('[11]CT model - DATA UPDATE'!S$1),0)/1000000</f>
        <v>171.623725361</v>
      </c>
      <c r="T71" s="108">
        <f>VLOOKUP($B71,'[11]CT model - DATA UPDATE'!$A:$AX,COLUMN('[11]CT model - DATA UPDATE'!T$1),0)/1000000</f>
        <v>175.50454160495565</v>
      </c>
      <c r="U71" s="108">
        <f>VLOOKUP($B71,'[11]CT model - DATA UPDATE'!$A:$AX,COLUMN('[11]CT model - DATA UPDATE'!U$1),0)/1000000</f>
        <v>179.47311223536147</v>
      </c>
      <c r="V71" s="108">
        <f>VLOOKUP($B71,'[11]CT model - DATA UPDATE'!$A:$AX,COLUMN('[11]CT model - DATA UPDATE'!V$1),0)/1000000</f>
        <v>183.53142158537241</v>
      </c>
      <c r="W71" s="108">
        <v>0</v>
      </c>
      <c r="X71" s="108">
        <f>VLOOKUP($B71,'[11]CT model - DATA UPDATE'!$A:$AX,COLUMN('[11]CT model - DATA UPDATE'!W$1),0)/1000000</f>
        <v>3.3465809049999793</v>
      </c>
      <c r="Y71" s="108">
        <f>VLOOKUP($B71,'[11]CT model - DATA UPDATE'!$A:$AX,COLUMN('[11]CT model - DATA UPDATE'!X$1),0)/1000000</f>
        <v>7.0007909050015913</v>
      </c>
      <c r="Z71" s="108">
        <f>VLOOKUP($B71,'[11]CT model - DATA UPDATE'!$A:$AX,COLUMN('[11]CT model - DATA UPDATE'!Y$1),0)/1000000</f>
        <v>10.891739409425661</v>
      </c>
      <c r="AA71" s="108">
        <f>VLOOKUP($B71,'[11]CT model - DATA UPDATE'!$A:$AX,COLUMN('[11]CT model - DATA UPDATE'!Z$1),0)/1000000</f>
        <v>15.031416241651959</v>
      </c>
      <c r="AB71" s="108">
        <v>0</v>
      </c>
      <c r="AC71" s="108">
        <f>VLOOKUP($B71,'[11]CT model - DATA UPDATE'!$A:$AX,COLUMN('[11]CT model - DATA UPDATE'!AA$1),0)/1000000</f>
        <v>3.4324479999999999</v>
      </c>
      <c r="AD71" s="108">
        <f>VLOOKUP($B71,'[11]CT model - DATA UPDATE'!$A:$AX,COLUMN('[11]CT model - DATA UPDATE'!AB$1),0)/1000000</f>
        <v>7.2290022060758767</v>
      </c>
      <c r="AE71" s="108">
        <f>VLOOKUP($B71,'[11]CT model - DATA UPDATE'!$A:$AX,COLUMN('[11]CT model - DATA UPDATE'!AC$1),0)/1000000</f>
        <v>11.420809783178747</v>
      </c>
      <c r="AF71" s="108">
        <f>VLOOKUP($B71,'[11]CT model - DATA UPDATE'!$A:$AX,COLUMN('[11]CT model - DATA UPDATE'!AD$1),0)/1000000</f>
        <v>16.039612587981821</v>
      </c>
      <c r="AG71" s="108">
        <v>0</v>
      </c>
      <c r="AH71" s="108">
        <f>VLOOKUP($B71,'[11]CT model - DATA UPDATE'!$A:$AX,COLUMN('[11]CT model - DATA UPDATE'!AE$1),0)/1000000</f>
        <v>0</v>
      </c>
      <c r="AI71" s="108">
        <f>(VLOOKUP($B71,'[11]CT model - DATA UPDATE'!$A:$AX,COLUMN('[11]CT model - DATA UPDATE'!AF$1),0)+IFERROR(VLOOKUP($B71,'[11]Fire £5 LQ'!$A:$P,COLUMN('[11]Fire £5 LQ'!N$1),0),0)*[11]Parameters!$C$41)/1000000</f>
        <v>0</v>
      </c>
      <c r="AJ71" s="108">
        <f>(VLOOKUP($B71,'[11]CT model - DATA UPDATE'!$A:$AX,COLUMN('[11]CT model - DATA UPDATE'!AG$1),0)+IFERROR(VLOOKUP($B71,'[11]Fire £5 LQ'!$A:$P,COLUMN('[11]Fire £5 LQ'!O$1),0),0)*[11]Parameters!$C$41)/1000000</f>
        <v>0</v>
      </c>
      <c r="AK71" s="108">
        <f>(VLOOKUP($B71,'[11]CT model - DATA UPDATE'!$A:$AX,COLUMN('[11]CT model - DATA UPDATE'!AH$1),0)+IFERROR(VLOOKUP($B71,'[11]Fire £5 LQ'!$A:$P,COLUMN('[11]Fire £5 LQ'!P$1),0),0)*[11]Parameters!$C$41)/1000000</f>
        <v>0</v>
      </c>
      <c r="AL71" s="56">
        <f>'[11]Published CSP'!AI71</f>
        <v>0</v>
      </c>
      <c r="AM71" s="56">
        <f>'[11]Published CSP'!AJ71</f>
        <v>0</v>
      </c>
      <c r="AN71" s="56">
        <f>IFERROR(VLOOKUP($A71,'[11]iBCF post B17'!$A:$L,'[11]iBCF post B17'!$F$1,0)/1000000,0)</f>
        <v>9.0558873983204755</v>
      </c>
      <c r="AO71" s="56">
        <f>IFERROR(VLOOKUP($A71,'[11]iBCF post B17'!$A:$L,'[11]iBCF post B17'!$I$1,0)/1000000,0)</f>
        <v>12.008960351268929</v>
      </c>
      <c r="AP71" s="56">
        <f>IFERROR(VLOOKUP($A71,'[11]iBCF post B17'!$A:$L,'[11]iBCF post B17'!$L$1,0)/1000000,0)</f>
        <v>14.487068242105186</v>
      </c>
      <c r="AQ71" s="56">
        <v>0</v>
      </c>
      <c r="AR71" s="56">
        <v>0</v>
      </c>
      <c r="AS71" s="56">
        <f>'[11]NHB savings'!E58</f>
        <v>2.0374289999999999</v>
      </c>
      <c r="AT71" s="56">
        <f>'[11]NHB savings'!F58</f>
        <v>0</v>
      </c>
      <c r="AU71" s="56">
        <f>'[11]NHB savings'!G58</f>
        <v>0</v>
      </c>
      <c r="AV71" s="103">
        <f>'[11]Published CSP'!AN71</f>
        <v>0</v>
      </c>
      <c r="AW71" s="103">
        <f>'[11]Published CSP'!AO71</f>
        <v>0</v>
      </c>
      <c r="AX71" s="103">
        <f>'[11]Published CSP'!AP71+'[11]NHB savings'!I58</f>
        <v>0</v>
      </c>
      <c r="AY71" s="103">
        <f>'[11]Published CSP'!AQ71+'[11]NHB savings'!J58</f>
        <v>0</v>
      </c>
      <c r="AZ71" s="103">
        <f>'[11]Published CSP'!AR71+'[11]NHB savings'!K58</f>
        <v>0</v>
      </c>
      <c r="BA71" s="103">
        <v>0</v>
      </c>
      <c r="BB71" s="103" t="e">
        <f>VLOOKUP($A71,'[11]Published CSP'!$A:$A:'[11]Published CSP'!$AW:$AW,COLUMN('[11]Published CSP'!AT$1),0)</f>
        <v>#REF!</v>
      </c>
      <c r="BC71" s="103" t="e">
        <f>VLOOKUP($A71,'[11]Published CSP'!$A:$A:'[11]Published CSP'!$AW:$AW,COLUMN('[11]Published CSP'!AU$1),0)+'[11]NHB savings'!L58</f>
        <v>#REF!</v>
      </c>
      <c r="BD71" s="103">
        <v>0</v>
      </c>
      <c r="BE71" s="103">
        <v>0</v>
      </c>
      <c r="BF71" s="60">
        <v>11.798324616278583</v>
      </c>
      <c r="BG71" s="60">
        <v>13.748165929179002</v>
      </c>
      <c r="BH71" s="103">
        <f>VLOOKUP($A71,[11]NHB!$A$7:$Q$389,COLUMN([11]NHB!O$2),0)+'[11]NHB savings'!P58</f>
        <v>10.289180755537796</v>
      </c>
      <c r="BI71" s="103">
        <f>VLOOKUP($A71,[11]NHB!$A$7:$Q$389,COLUMN([11]NHB!P$2),0)+'[11]NHB savings'!Q58</f>
        <v>7.691019205534082</v>
      </c>
      <c r="BJ71" s="103">
        <f>VLOOKUP($A71,[11]NHB!$A$7:$Q$389,COLUMN([11]NHB!Q$2),0)+'[11]NHB savings'!R58</f>
        <v>7.3794427345209632</v>
      </c>
      <c r="BK71" s="63">
        <f t="shared" si="57"/>
        <v>357.15025750925156</v>
      </c>
      <c r="BL71" s="63" t="e">
        <f t="shared" si="57"/>
        <v>#REF!</v>
      </c>
      <c r="BM71" s="63" t="e">
        <f t="shared" si="57"/>
        <v>#REF!</v>
      </c>
      <c r="BN71" s="63">
        <f t="shared" si="57"/>
        <v>349.45245892758089</v>
      </c>
      <c r="BO71" s="63">
        <f t="shared" si="57"/>
        <v>355.60531269585141</v>
      </c>
      <c r="BP71" s="64">
        <f t="shared" si="58"/>
        <v>357.15025750925156</v>
      </c>
      <c r="BQ71" s="64" t="e">
        <f>BL71*'[11]23112016 deflator update'!$C$68/'[11]23112016 deflator update'!$C$69</f>
        <v>#REF!</v>
      </c>
      <c r="BR71" s="64" t="e">
        <f>BM71*'[11]23112016 deflator update'!$C$68/'[11]23112016 deflator update'!$C$70</f>
        <v>#REF!</v>
      </c>
      <c r="BS71" s="64">
        <f>BN71*'[11]23112016 deflator update'!$C$68/'[11]23112016 deflator update'!$C$71</f>
        <v>331.98922655673971</v>
      </c>
      <c r="BT71" s="64">
        <f>BO71*'[11]23112016 deflator update'!$C$68/'[11]23112016 deflator update'!$C$72</f>
        <v>332.31945131340342</v>
      </c>
      <c r="BU71" s="109" t="e">
        <f t="shared" si="59"/>
        <v>#REF!</v>
      </c>
      <c r="BV71" s="109" t="e">
        <f t="shared" si="55"/>
        <v>#REF!</v>
      </c>
      <c r="BW71" s="109" t="e">
        <f t="shared" si="55"/>
        <v>#REF!</v>
      </c>
      <c r="BX71" s="109">
        <f t="shared" si="55"/>
        <v>1.7607126838233622E-2</v>
      </c>
      <c r="BY71" s="109">
        <f t="shared" si="60"/>
        <v>-4.3257558434215415E-3</v>
      </c>
      <c r="BZ71" s="109">
        <f t="shared" si="61"/>
        <v>-1.0831976660407028E-3</v>
      </c>
      <c r="CA71" s="110" t="e">
        <f t="shared" si="62"/>
        <v>#REF!</v>
      </c>
      <c r="CB71" s="110" t="e">
        <f t="shared" si="62"/>
        <v>#REF!</v>
      </c>
      <c r="CC71" s="110" t="e">
        <f t="shared" si="62"/>
        <v>#REF!</v>
      </c>
      <c r="CD71" s="110">
        <f t="shared" si="62"/>
        <v>9.9468515918021971E-4</v>
      </c>
      <c r="CE71" s="110">
        <f t="shared" si="63"/>
        <v>-6.9524816722846494E-2</v>
      </c>
      <c r="CF71" s="110">
        <f t="shared" si="64"/>
        <v>-1.785366890223461E-2</v>
      </c>
      <c r="CG71" s="60">
        <f t="shared" si="65"/>
        <v>188.12402950925156</v>
      </c>
      <c r="CH71" s="60" t="e">
        <f t="shared" si="65"/>
        <v>#REF!</v>
      </c>
      <c r="CI71" s="60" t="e">
        <f t="shared" si="65"/>
        <v>#REF!</v>
      </c>
      <c r="CJ71" s="60">
        <f t="shared" si="65"/>
        <v>147.666797499615</v>
      </c>
      <c r="CK71" s="60">
        <f t="shared" si="65"/>
        <v>141.00286228084522</v>
      </c>
      <c r="CL71" s="60">
        <f t="shared" si="66"/>
        <v>169.026228</v>
      </c>
      <c r="CM71" s="60">
        <f t="shared" si="66"/>
        <v>178.40275426599996</v>
      </c>
      <c r="CN71" s="60">
        <f t="shared" si="66"/>
        <v>189.73433471603312</v>
      </c>
      <c r="CO71" s="60">
        <f t="shared" si="66"/>
        <v>201.78566142796589</v>
      </c>
      <c r="CP71" s="60">
        <f t="shared" si="66"/>
        <v>214.60245041500619</v>
      </c>
    </row>
    <row r="72" spans="1:94" ht="15" customHeight="1">
      <c r="A72" s="53" t="s">
        <v>279</v>
      </c>
      <c r="B72" s="53" t="s">
        <v>280</v>
      </c>
      <c r="C72" s="53" t="str">
        <f t="shared" si="56"/>
        <v>SD_SR</v>
      </c>
      <c r="D72" s="53" t="s">
        <v>41</v>
      </c>
      <c r="E72" s="53" t="s">
        <v>39</v>
      </c>
      <c r="F72" s="112" t="s">
        <v>1371</v>
      </c>
      <c r="G72" s="113">
        <v>0</v>
      </c>
      <c r="H72" s="127">
        <v>0</v>
      </c>
      <c r="I72" s="127">
        <v>0</v>
      </c>
      <c r="J72" s="112" t="s">
        <v>1382</v>
      </c>
      <c r="K72" s="101">
        <v>0</v>
      </c>
      <c r="L72" s="53" t="s">
        <v>281</v>
      </c>
      <c r="M72" s="54">
        <f>[11]Provisional!M72</f>
        <v>4.7291164561759995</v>
      </c>
      <c r="N72" s="54">
        <f>[11]Provisional!N72</f>
        <v>4.0210631298289998</v>
      </c>
      <c r="O72" s="54">
        <f>[11]Provisional!O72</f>
        <v>3.4891231696829998</v>
      </c>
      <c r="P72" s="54">
        <f>[11]Provisional!P72</f>
        <v>3.2100165438800001</v>
      </c>
      <c r="Q72" s="54">
        <f>[11]Provisional!Q72</f>
        <v>2.9003438006099995</v>
      </c>
      <c r="R72" s="128">
        <f>'[11]Published CSP'!O72</f>
        <v>4.8946410299999998</v>
      </c>
      <c r="S72" s="108">
        <f>VLOOKUP($B72,'[11]CT model - DATA UPDATE'!$A:$AX,COLUMN('[11]CT model - DATA UPDATE'!S$1),0)/1000000</f>
        <v>5.0485979800000003</v>
      </c>
      <c r="T72" s="108">
        <f>VLOOKUP($B72,'[11]CT model - DATA UPDATE'!$A:$AX,COLUMN('[11]CT model - DATA UPDATE'!T$1),0)/1000000</f>
        <v>5.1391786231434189</v>
      </c>
      <c r="U72" s="108">
        <f>VLOOKUP($B72,'[11]CT model - DATA UPDATE'!$A:$AX,COLUMN('[11]CT model - DATA UPDATE'!U$1),0)/1000000</f>
        <v>5.2313844408293093</v>
      </c>
      <c r="V72" s="108">
        <f>VLOOKUP($B72,'[11]CT model - DATA UPDATE'!$A:$AX,COLUMN('[11]CT model - DATA UPDATE'!V$1),0)/1000000</f>
        <v>5.3252445915202529</v>
      </c>
      <c r="W72" s="108">
        <v>0</v>
      </c>
      <c r="X72" s="108">
        <f>VLOOKUP($B72,'[11]CT model - DATA UPDATE'!$A:$AX,COLUMN('[11]CT model - DATA UPDATE'!W$1),0)/1000000</f>
        <v>-1.3399800000000166E-3</v>
      </c>
      <c r="Y72" s="108">
        <f>VLOOKUP($B72,'[11]CT model - DATA UPDATE'!$A:$AX,COLUMN('[11]CT model - DATA UPDATE'!X$1),0)/1000000</f>
        <v>0.10139227045571769</v>
      </c>
      <c r="Z72" s="108">
        <f>VLOOKUP($B72,'[11]CT model - DATA UPDATE'!$A:$AX,COLUMN('[11]CT model - DATA UPDATE'!Y$1),0)/1000000</f>
        <v>0.20990334173271713</v>
      </c>
      <c r="AA72" s="108">
        <f>VLOOKUP($B72,'[11]CT model - DATA UPDATE'!$A:$AX,COLUMN('[11]CT model - DATA UPDATE'!Z$1),0)/1000000</f>
        <v>0.32444765266285547</v>
      </c>
      <c r="AB72" s="108">
        <v>0</v>
      </c>
      <c r="AC72" s="108">
        <f>VLOOKUP($B72,'[11]CT model - DATA UPDATE'!$A:$AX,COLUMN('[11]CT model - DATA UPDATE'!AA$1),0)/1000000</f>
        <v>0</v>
      </c>
      <c r="AD72" s="108">
        <f>VLOOKUP($B72,'[11]CT model - DATA UPDATE'!$A:$AX,COLUMN('[11]CT model - DATA UPDATE'!AB$1),0)/1000000</f>
        <v>0</v>
      </c>
      <c r="AE72" s="108">
        <f>VLOOKUP($B72,'[11]CT model - DATA UPDATE'!$A:$AX,COLUMN('[11]CT model - DATA UPDATE'!AC$1),0)/1000000</f>
        <v>0</v>
      </c>
      <c r="AF72" s="108">
        <f>VLOOKUP($B72,'[11]CT model - DATA UPDATE'!$A:$AX,COLUMN('[11]CT model - DATA UPDATE'!AD$1),0)/1000000</f>
        <v>0</v>
      </c>
      <c r="AG72" s="108">
        <v>0</v>
      </c>
      <c r="AH72" s="108">
        <f>VLOOKUP($B72,'[11]CT model - DATA UPDATE'!$A:$AX,COLUMN('[11]CT model - DATA UPDATE'!AE$1),0)/1000000</f>
        <v>0</v>
      </c>
      <c r="AI72" s="108">
        <f>(VLOOKUP($B72,'[11]CT model - DATA UPDATE'!$A:$AX,COLUMN('[11]CT model - DATA UPDATE'!AF$1),0)+IFERROR(VLOOKUP($B72,'[11]Fire £5 LQ'!$A:$P,COLUMN('[11]Fire £5 LQ'!N$1),0),0)*[11]Parameters!$C$41)/1000000</f>
        <v>0.12458063724155481</v>
      </c>
      <c r="AJ72" s="108">
        <f>(VLOOKUP($B72,'[11]CT model - DATA UPDATE'!$A:$AX,COLUMN('[11]CT model - DATA UPDATE'!AG$1),0)+IFERROR(VLOOKUP($B72,'[11]Fire £5 LQ'!$A:$P,COLUMN('[11]Fire £5 LQ'!O$1),0),0)*[11]Parameters!$C$41)/1000000</f>
        <v>0.2515396634435027</v>
      </c>
      <c r="AK72" s="108">
        <f>(VLOOKUP($B72,'[11]CT model - DATA UPDATE'!$A:$AX,COLUMN('[11]CT model - DATA UPDATE'!AH$1),0)+IFERROR(VLOOKUP($B72,'[11]Fire £5 LQ'!$A:$P,COLUMN('[11]Fire £5 LQ'!P$1),0),0)*[11]Parameters!$C$41)/1000000</f>
        <v>0.38084219547532144</v>
      </c>
      <c r="AL72" s="56">
        <f>'[11]Published CSP'!AI72</f>
        <v>0</v>
      </c>
      <c r="AM72" s="56">
        <f>'[11]Published CSP'!AJ72</f>
        <v>0</v>
      </c>
      <c r="AN72" s="56">
        <f>IFERROR(VLOOKUP($A72,'[11]iBCF post B17'!$A:$L,'[11]iBCF post B17'!$F$1,0)/1000000,0)</f>
        <v>0</v>
      </c>
      <c r="AO72" s="56">
        <f>IFERROR(VLOOKUP($A72,'[11]iBCF post B17'!$A:$L,'[11]iBCF post B17'!$I$1,0)/1000000,0)</f>
        <v>0</v>
      </c>
      <c r="AP72" s="56">
        <f>IFERROR(VLOOKUP($A72,'[11]iBCF post B17'!$A:$L,'[11]iBCF post B17'!$L$1,0)/1000000,0)</f>
        <v>0</v>
      </c>
      <c r="AQ72" s="56">
        <v>0</v>
      </c>
      <c r="AR72" s="56">
        <v>0</v>
      </c>
      <c r="AS72" s="56">
        <f>'[11]NHB savings'!E59</f>
        <v>0</v>
      </c>
      <c r="AT72" s="56">
        <f>'[11]NHB savings'!F59</f>
        <v>0</v>
      </c>
      <c r="AU72" s="56">
        <f>'[11]NHB savings'!G59</f>
        <v>0</v>
      </c>
      <c r="AV72" s="103">
        <f>'[11]Published CSP'!AN72</f>
        <v>0</v>
      </c>
      <c r="AW72" s="103">
        <f>'[11]Published CSP'!AO72</f>
        <v>0</v>
      </c>
      <c r="AX72" s="103">
        <f>'[11]Published CSP'!AP72+'[11]NHB savings'!I59</f>
        <v>0</v>
      </c>
      <c r="AY72" s="103">
        <f>'[11]Published CSP'!AQ72+'[11]NHB savings'!J59</f>
        <v>0</v>
      </c>
      <c r="AZ72" s="103">
        <f>'[11]Published CSP'!AR72+'[11]NHB savings'!K59</f>
        <v>0</v>
      </c>
      <c r="BA72" s="103">
        <v>0</v>
      </c>
      <c r="BB72" s="103" t="e">
        <f>VLOOKUP($A72,'[11]Published CSP'!$A:$A:'[11]Published CSP'!$AW:$AW,COLUMN('[11]Published CSP'!AT$1),0)</f>
        <v>#REF!</v>
      </c>
      <c r="BC72" s="103" t="e">
        <f>VLOOKUP($A72,'[11]Published CSP'!$A:$A:'[11]Published CSP'!$AW:$AW,COLUMN('[11]Published CSP'!AU$1),0)+'[11]NHB savings'!L59</f>
        <v>#REF!</v>
      </c>
      <c r="BD72" s="103">
        <v>0</v>
      </c>
      <c r="BE72" s="103">
        <v>0</v>
      </c>
      <c r="BF72" s="60">
        <v>1.5032259994609503</v>
      </c>
      <c r="BG72" s="60">
        <v>2.0056115429239312</v>
      </c>
      <c r="BH72" s="103">
        <f>VLOOKUP($A72,[11]NHB!$A$7:$Q$389,COLUMN([11]NHB!O$2),0)+'[11]NHB savings'!P59</f>
        <v>2.0728458886730334</v>
      </c>
      <c r="BI72" s="103">
        <f>VLOOKUP($A72,[11]NHB!$A$7:$Q$389,COLUMN([11]NHB!P$2),0)+'[11]NHB savings'!Q59</f>
        <v>1.5791947232433305</v>
      </c>
      <c r="BJ72" s="103">
        <f>VLOOKUP($A72,[11]NHB!$A$7:$Q$389,COLUMN([11]NHB!Q$2),0)+'[11]NHB savings'!R59</f>
        <v>1.5152188176108694</v>
      </c>
      <c r="BK72" s="63">
        <f t="shared" si="57"/>
        <v>11.12698348563695</v>
      </c>
      <c r="BL72" s="63" t="e">
        <f t="shared" si="57"/>
        <v>#REF!</v>
      </c>
      <c r="BM72" s="63" t="e">
        <f t="shared" si="57"/>
        <v>#REF!</v>
      </c>
      <c r="BN72" s="63">
        <f t="shared" si="57"/>
        <v>10.48203871312886</v>
      </c>
      <c r="BO72" s="63">
        <f t="shared" si="57"/>
        <v>10.446097057879296</v>
      </c>
      <c r="BP72" s="64">
        <f t="shared" si="58"/>
        <v>11.12698348563695</v>
      </c>
      <c r="BQ72" s="64" t="e">
        <f>BL72*'[11]23112016 deflator update'!$C$68/'[11]23112016 deflator update'!$C$69</f>
        <v>#REF!</v>
      </c>
      <c r="BR72" s="64" t="e">
        <f>BM72*'[11]23112016 deflator update'!$C$68/'[11]23112016 deflator update'!$C$70</f>
        <v>#REF!</v>
      </c>
      <c r="BS72" s="64">
        <f>BN72*'[11]23112016 deflator update'!$C$68/'[11]23112016 deflator update'!$C$71</f>
        <v>9.9582184534881719</v>
      </c>
      <c r="BT72" s="64">
        <f>BO72*'[11]23112016 deflator update'!$C$68/'[11]23112016 deflator update'!$C$72</f>
        <v>9.7620623728142188</v>
      </c>
      <c r="BU72" s="109" t="e">
        <f t="shared" si="59"/>
        <v>#REF!</v>
      </c>
      <c r="BV72" s="109" t="e">
        <f t="shared" si="55"/>
        <v>#REF!</v>
      </c>
      <c r="BW72" s="109" t="e">
        <f t="shared" si="55"/>
        <v>#REF!</v>
      </c>
      <c r="BX72" s="109">
        <f t="shared" si="55"/>
        <v>-3.4288802238964244E-3</v>
      </c>
      <c r="BY72" s="109">
        <f t="shared" si="60"/>
        <v>-6.1192364366907115E-2</v>
      </c>
      <c r="BZ72" s="109">
        <f t="shared" si="61"/>
        <v>-1.5662221903416818E-2</v>
      </c>
      <c r="CA72" s="110" t="e">
        <f t="shared" si="62"/>
        <v>#REF!</v>
      </c>
      <c r="CB72" s="110" t="e">
        <f t="shared" si="62"/>
        <v>#REF!</v>
      </c>
      <c r="CC72" s="110" t="e">
        <f t="shared" si="62"/>
        <v>#REF!</v>
      </c>
      <c r="CD72" s="110">
        <f t="shared" si="62"/>
        <v>-1.9697908977407863E-2</v>
      </c>
      <c r="CE72" s="110">
        <f t="shared" si="63"/>
        <v>-0.12266766770927751</v>
      </c>
      <c r="CF72" s="110">
        <f t="shared" si="64"/>
        <v>-3.2187930907107143E-2</v>
      </c>
      <c r="CG72" s="60">
        <f t="shared" si="65"/>
        <v>6.2323424556369504</v>
      </c>
      <c r="CH72" s="60" t="e">
        <f t="shared" si="65"/>
        <v>#REF!</v>
      </c>
      <c r="CI72" s="60" t="e">
        <f t="shared" si="65"/>
        <v>#REF!</v>
      </c>
      <c r="CJ72" s="60">
        <f t="shared" si="65"/>
        <v>4.7892112671233305</v>
      </c>
      <c r="CK72" s="60">
        <f t="shared" si="65"/>
        <v>4.415562618220866</v>
      </c>
      <c r="CL72" s="60">
        <f t="shared" si="66"/>
        <v>4.8946410299999998</v>
      </c>
      <c r="CM72" s="60">
        <f t="shared" si="66"/>
        <v>5.0472580000000002</v>
      </c>
      <c r="CN72" s="60">
        <f t="shared" si="66"/>
        <v>5.3651515308406914</v>
      </c>
      <c r="CO72" s="60">
        <f t="shared" si="66"/>
        <v>5.6928274460055297</v>
      </c>
      <c r="CP72" s="60">
        <f t="shared" si="66"/>
        <v>6.0305344396584299</v>
      </c>
    </row>
    <row r="73" spans="1:94" ht="15" customHeight="1">
      <c r="A73" s="53" t="s">
        <v>676</v>
      </c>
      <c r="B73" s="53" t="s">
        <v>677</v>
      </c>
      <c r="C73" s="53" t="str">
        <f t="shared" si="56"/>
        <v>OLB_PU</v>
      </c>
      <c r="D73" s="53" t="s">
        <v>41</v>
      </c>
      <c r="E73" s="53" t="s">
        <v>1351</v>
      </c>
      <c r="F73" s="112" t="s">
        <v>1375</v>
      </c>
      <c r="G73" s="113">
        <v>0</v>
      </c>
      <c r="H73" s="127">
        <v>0</v>
      </c>
      <c r="I73" s="127">
        <v>0</v>
      </c>
      <c r="J73" s="112" t="s">
        <v>1380</v>
      </c>
      <c r="K73" s="101">
        <v>0</v>
      </c>
      <c r="L73" s="53" t="s">
        <v>678</v>
      </c>
      <c r="M73" s="54">
        <f>[11]Provisional!M73</f>
        <v>69.672784366077011</v>
      </c>
      <c r="N73" s="54">
        <f>[11]Provisional!N73</f>
        <v>56.502665700088997</v>
      </c>
      <c r="O73" s="54">
        <f>[11]Provisional!O73</f>
        <v>46.784148315875996</v>
      </c>
      <c r="P73" s="54">
        <f>[11]Provisional!P73</f>
        <v>41.429982998249997</v>
      </c>
      <c r="Q73" s="54">
        <f>[11]Provisional!Q73</f>
        <v>36.142067923634002</v>
      </c>
      <c r="R73" s="128">
        <f>'[11]Published CSP'!O73</f>
        <v>128.90141800000001</v>
      </c>
      <c r="S73" s="108">
        <f>VLOOKUP($B73,'[11]CT model - DATA UPDATE'!$A:$AX,COLUMN('[11]CT model - DATA UPDATE'!S$1),0)/1000000</f>
        <v>130.47341184000001</v>
      </c>
      <c r="T73" s="108">
        <f>VLOOKUP($B73,'[11]CT model - DATA UPDATE'!$A:$AX,COLUMN('[11]CT model - DATA UPDATE'!T$1),0)/1000000</f>
        <v>132.06203038665993</v>
      </c>
      <c r="U73" s="108">
        <f>VLOOKUP($B73,'[11]CT model - DATA UPDATE'!$A:$AX,COLUMN('[11]CT model - DATA UPDATE'!U$1),0)/1000000</f>
        <v>133.6699916396322</v>
      </c>
      <c r="V73" s="108">
        <f>VLOOKUP($B73,'[11]CT model - DATA UPDATE'!$A:$AX,COLUMN('[11]CT model - DATA UPDATE'!V$1),0)/1000000</f>
        <v>135.29753111189649</v>
      </c>
      <c r="W73" s="108">
        <v>0</v>
      </c>
      <c r="X73" s="108">
        <f>VLOOKUP($B73,'[11]CT model - DATA UPDATE'!$A:$AX,COLUMN('[11]CT model - DATA UPDATE'!W$1),0)/1000000</f>
        <v>2.6002472799999872</v>
      </c>
      <c r="Y73" s="108">
        <f>VLOOKUP($B73,'[11]CT model - DATA UPDATE'!$A:$AX,COLUMN('[11]CT model - DATA UPDATE'!X$1),0)/1000000</f>
        <v>5.3257861336814303</v>
      </c>
      <c r="Z73" s="108">
        <f>VLOOKUP($B73,'[11]CT model - DATA UPDATE'!$A:$AX,COLUMN('[11]CT model - DATA UPDATE'!Y$1),0)/1000000</f>
        <v>8.1718443258608726</v>
      </c>
      <c r="AA73" s="108">
        <f>VLOOKUP($B73,'[11]CT model - DATA UPDATE'!$A:$AX,COLUMN('[11]CT model - DATA UPDATE'!Z$1),0)/1000000</f>
        <v>11.142720575799892</v>
      </c>
      <c r="AB73" s="108">
        <v>0</v>
      </c>
      <c r="AC73" s="108">
        <f>VLOOKUP($B73,'[11]CT model - DATA UPDATE'!$A:$AX,COLUMN('[11]CT model - DATA UPDATE'!AA$1),0)/1000000</f>
        <v>2.6091139999999999</v>
      </c>
      <c r="AD73" s="108">
        <f>VLOOKUP($B73,'[11]CT model - DATA UPDATE'!$A:$AX,COLUMN('[11]CT model - DATA UPDATE'!AB$1),0)/1000000</f>
        <v>5.4403960954291524</v>
      </c>
      <c r="AE73" s="108">
        <f>VLOOKUP($B73,'[11]CT model - DATA UPDATE'!$A:$AX,COLUMN('[11]CT model - DATA UPDATE'!AC$1),0)/1000000</f>
        <v>8.5081152473536434</v>
      </c>
      <c r="AF73" s="108">
        <f>VLOOKUP($B73,'[11]CT model - DATA UPDATE'!$A:$AX,COLUMN('[11]CT model - DATA UPDATE'!AD$1),0)/1000000</f>
        <v>11.827554201022178</v>
      </c>
      <c r="AG73" s="108">
        <v>0</v>
      </c>
      <c r="AH73" s="108">
        <f>VLOOKUP($B73,'[11]CT model - DATA UPDATE'!$A:$AX,COLUMN('[11]CT model - DATA UPDATE'!AE$1),0)/1000000</f>
        <v>0</v>
      </c>
      <c r="AI73" s="108">
        <f>(VLOOKUP($B73,'[11]CT model - DATA UPDATE'!$A:$AX,COLUMN('[11]CT model - DATA UPDATE'!AF$1),0)+IFERROR(VLOOKUP($B73,'[11]Fire £5 LQ'!$A:$P,COLUMN('[11]Fire £5 LQ'!N$1),0),0)*[11]Parameters!$C$41)/1000000</f>
        <v>0</v>
      </c>
      <c r="AJ73" s="108">
        <f>(VLOOKUP($B73,'[11]CT model - DATA UPDATE'!$A:$AX,COLUMN('[11]CT model - DATA UPDATE'!AG$1),0)+IFERROR(VLOOKUP($B73,'[11]Fire £5 LQ'!$A:$P,COLUMN('[11]Fire £5 LQ'!O$1),0),0)*[11]Parameters!$C$41)/1000000</f>
        <v>0</v>
      </c>
      <c r="AK73" s="108">
        <f>(VLOOKUP($B73,'[11]CT model - DATA UPDATE'!$A:$AX,COLUMN('[11]CT model - DATA UPDATE'!AH$1),0)+IFERROR(VLOOKUP($B73,'[11]Fire £5 LQ'!$A:$P,COLUMN('[11]Fire £5 LQ'!P$1),0),0)*[11]Parameters!$C$41)/1000000</f>
        <v>0</v>
      </c>
      <c r="AL73" s="56">
        <f>'[11]Published CSP'!AI73</f>
        <v>0</v>
      </c>
      <c r="AM73" s="56">
        <f>'[11]Published CSP'!AJ73</f>
        <v>0</v>
      </c>
      <c r="AN73" s="56">
        <f>IFERROR(VLOOKUP($A73,'[11]iBCF post B17'!$A:$L,'[11]iBCF post B17'!$F$1,0)/1000000,0)</f>
        <v>4.1841090581063209</v>
      </c>
      <c r="AO73" s="56">
        <f>IFERROR(VLOOKUP($A73,'[11]iBCF post B17'!$A:$L,'[11]iBCF post B17'!$I$1,0)/1000000,0)</f>
        <v>5.376802019957684</v>
      </c>
      <c r="AP73" s="56">
        <f>IFERROR(VLOOKUP($A73,'[11]iBCF post B17'!$A:$L,'[11]iBCF post B17'!$L$1,0)/1000000,0)</f>
        <v>6.3127837876485229</v>
      </c>
      <c r="AQ73" s="56">
        <v>0</v>
      </c>
      <c r="AR73" s="56">
        <v>0</v>
      </c>
      <c r="AS73" s="56">
        <f>'[11]NHB savings'!E60</f>
        <v>1.195775</v>
      </c>
      <c r="AT73" s="56">
        <f>'[11]NHB savings'!F60</f>
        <v>0</v>
      </c>
      <c r="AU73" s="56">
        <f>'[11]NHB savings'!G60</f>
        <v>0</v>
      </c>
      <c r="AV73" s="103">
        <f>'[11]Published CSP'!AN73</f>
        <v>0</v>
      </c>
      <c r="AW73" s="103">
        <f>'[11]Published CSP'!AO73</f>
        <v>0</v>
      </c>
      <c r="AX73" s="103">
        <f>'[11]Published CSP'!AP73+'[11]NHB savings'!I60</f>
        <v>0</v>
      </c>
      <c r="AY73" s="103">
        <f>'[11]Published CSP'!AQ73+'[11]NHB savings'!J60</f>
        <v>0</v>
      </c>
      <c r="AZ73" s="103">
        <f>'[11]Published CSP'!AR73+'[11]NHB savings'!K60</f>
        <v>0</v>
      </c>
      <c r="BA73" s="103">
        <v>0</v>
      </c>
      <c r="BB73" s="103" t="e">
        <f>VLOOKUP($A73,'[11]Published CSP'!$A:$A:'[11]Published CSP'!$AW:$AW,COLUMN('[11]Published CSP'!AT$1),0)</f>
        <v>#REF!</v>
      </c>
      <c r="BC73" s="103" t="e">
        <f>VLOOKUP($A73,'[11]Published CSP'!$A:$A:'[11]Published CSP'!$AW:$AW,COLUMN('[11]Published CSP'!AU$1),0)+'[11]NHB savings'!L60</f>
        <v>#REF!</v>
      </c>
      <c r="BD73" s="103">
        <v>0</v>
      </c>
      <c r="BE73" s="103">
        <v>0</v>
      </c>
      <c r="BF73" s="60">
        <v>6.2880099466649684</v>
      </c>
      <c r="BG73" s="60">
        <v>7.482512686404565</v>
      </c>
      <c r="BH73" s="103">
        <f>VLOOKUP($A73,[11]NHB!$A$7:$Q$389,COLUMN([11]NHB!O$2),0)+'[11]NHB savings'!P60</f>
        <v>6.0961252122338756</v>
      </c>
      <c r="BI73" s="103">
        <f>VLOOKUP($A73,[11]NHB!$A$7:$Q$389,COLUMN([11]NHB!P$2),0)+'[11]NHB savings'!Q60</f>
        <v>4.5938106498304228</v>
      </c>
      <c r="BJ73" s="103">
        <f>VLOOKUP($A73,[11]NHB!$A$7:$Q$389,COLUMN([11]NHB!Q$2),0)+'[11]NHB savings'!R60</f>
        <v>4.4077074465323829</v>
      </c>
      <c r="BK73" s="63">
        <f t="shared" si="57"/>
        <v>204.862212312742</v>
      </c>
      <c r="BL73" s="63" t="e">
        <f t="shared" si="57"/>
        <v>#REF!</v>
      </c>
      <c r="BM73" s="63" t="e">
        <f t="shared" si="57"/>
        <v>#REF!</v>
      </c>
      <c r="BN73" s="63">
        <f t="shared" si="57"/>
        <v>201.75054688088483</v>
      </c>
      <c r="BO73" s="63">
        <f t="shared" si="57"/>
        <v>205.13036504653346</v>
      </c>
      <c r="BP73" s="64">
        <f t="shared" si="58"/>
        <v>204.862212312742</v>
      </c>
      <c r="BQ73" s="64" t="e">
        <f>BL73*'[11]23112016 deflator update'!$C$68/'[11]23112016 deflator update'!$C$69</f>
        <v>#REF!</v>
      </c>
      <c r="BR73" s="64" t="e">
        <f>BM73*'[11]23112016 deflator update'!$C$68/'[11]23112016 deflator update'!$C$70</f>
        <v>#REF!</v>
      </c>
      <c r="BS73" s="64">
        <f>BN73*'[11]23112016 deflator update'!$C$68/'[11]23112016 deflator update'!$C$71</f>
        <v>191.66844102895456</v>
      </c>
      <c r="BT73" s="64">
        <f>BO73*'[11]23112016 deflator update'!$C$68/'[11]23112016 deflator update'!$C$72</f>
        <v>191.69795255080118</v>
      </c>
      <c r="BU73" s="109" t="e">
        <f t="shared" si="59"/>
        <v>#REF!</v>
      </c>
      <c r="BV73" s="109" t="e">
        <f t="shared" si="55"/>
        <v>#REF!</v>
      </c>
      <c r="BW73" s="109" t="e">
        <f t="shared" si="55"/>
        <v>#REF!</v>
      </c>
      <c r="BX73" s="109">
        <f t="shared" si="55"/>
        <v>1.6752460986606987E-2</v>
      </c>
      <c r="BY73" s="109">
        <f t="shared" si="60"/>
        <v>1.3089419017993098E-3</v>
      </c>
      <c r="BZ73" s="109">
        <f t="shared" si="61"/>
        <v>3.2707497339989899E-4</v>
      </c>
      <c r="CA73" s="110" t="e">
        <f t="shared" si="62"/>
        <v>#REF!</v>
      </c>
      <c r="CB73" s="110" t="e">
        <f t="shared" si="62"/>
        <v>#REF!</v>
      </c>
      <c r="CC73" s="110" t="e">
        <f t="shared" si="62"/>
        <v>#REF!</v>
      </c>
      <c r="CD73" s="110">
        <f t="shared" si="62"/>
        <v>1.5397173206066483E-4</v>
      </c>
      <c r="CE73" s="110">
        <f t="shared" si="63"/>
        <v>-6.4259092066448642E-2</v>
      </c>
      <c r="CF73" s="110">
        <f t="shared" si="64"/>
        <v>-1.6467072845948727E-2</v>
      </c>
      <c r="CG73" s="60">
        <f t="shared" si="65"/>
        <v>75.960794312741996</v>
      </c>
      <c r="CH73" s="60" t="e">
        <f t="shared" si="65"/>
        <v>#REF!</v>
      </c>
      <c r="CI73" s="60" t="e">
        <f t="shared" si="65"/>
        <v>#REF!</v>
      </c>
      <c r="CJ73" s="60">
        <f t="shared" si="65"/>
        <v>51.400595668038136</v>
      </c>
      <c r="CK73" s="60">
        <f t="shared" si="65"/>
        <v>46.8625591578149</v>
      </c>
      <c r="CL73" s="60">
        <f t="shared" si="66"/>
        <v>128.90141800000001</v>
      </c>
      <c r="CM73" s="60">
        <f t="shared" si="66"/>
        <v>135.68277312000001</v>
      </c>
      <c r="CN73" s="60">
        <f t="shared" si="66"/>
        <v>142.8282126157705</v>
      </c>
      <c r="CO73" s="60">
        <f t="shared" si="66"/>
        <v>150.34995121284669</v>
      </c>
      <c r="CP73" s="60">
        <f t="shared" si="66"/>
        <v>158.26780588871856</v>
      </c>
    </row>
    <row r="74" spans="1:94" ht="15" customHeight="1">
      <c r="A74" s="53" t="s">
        <v>108</v>
      </c>
      <c r="B74" s="53" t="s">
        <v>109</v>
      </c>
      <c r="C74" s="53" t="str">
        <f t="shared" si="56"/>
        <v>SD_PU</v>
      </c>
      <c r="D74" s="53" t="s">
        <v>41</v>
      </c>
      <c r="E74" s="53" t="s">
        <v>39</v>
      </c>
      <c r="F74" s="112" t="s">
        <v>1367</v>
      </c>
      <c r="G74" s="113">
        <v>0</v>
      </c>
      <c r="H74" s="127">
        <v>0</v>
      </c>
      <c r="I74" s="127">
        <v>0</v>
      </c>
      <c r="J74" s="112" t="s">
        <v>1380</v>
      </c>
      <c r="K74" s="101">
        <v>0</v>
      </c>
      <c r="L74" s="53" t="s">
        <v>110</v>
      </c>
      <c r="M74" s="54">
        <f>[11]Provisional!M74</f>
        <v>2.8887050565529999</v>
      </c>
      <c r="N74" s="54">
        <f>[11]Provisional!N74</f>
        <v>2.161898321007</v>
      </c>
      <c r="O74" s="54">
        <f>[11]Provisional!O74</f>
        <v>1.630695589481</v>
      </c>
      <c r="P74" s="54">
        <f>[11]Provisional!P74</f>
        <v>1.683159300724</v>
      </c>
      <c r="Q74" s="54">
        <f>[11]Provisional!Q74</f>
        <v>1.0033221317179999</v>
      </c>
      <c r="R74" s="128">
        <f>'[11]Published CSP'!O74</f>
        <v>6.9899459999999998</v>
      </c>
      <c r="S74" s="108">
        <f>VLOOKUP($B74,'[11]CT model - DATA UPDATE'!$A:$AX,COLUMN('[11]CT model - DATA UPDATE'!S$1),0)/1000000</f>
        <v>7.0894771760000008</v>
      </c>
      <c r="T74" s="108">
        <f>VLOOKUP($B74,'[11]CT model - DATA UPDATE'!$A:$AX,COLUMN('[11]CT model - DATA UPDATE'!T$1),0)/1000000</f>
        <v>7.2010556537586634</v>
      </c>
      <c r="U74" s="108">
        <f>VLOOKUP($B74,'[11]CT model - DATA UPDATE'!$A:$AX,COLUMN('[11]CT model - DATA UPDATE'!U$1),0)/1000000</f>
        <v>7.3143902210553655</v>
      </c>
      <c r="V74" s="108">
        <f>VLOOKUP($B74,'[11]CT model - DATA UPDATE'!$A:$AX,COLUMN('[11]CT model - DATA UPDATE'!V$1),0)/1000000</f>
        <v>7.4295085162889034</v>
      </c>
      <c r="W74" s="108">
        <v>0</v>
      </c>
      <c r="X74" s="108">
        <f>VLOOKUP($B74,'[11]CT model - DATA UPDATE'!$A:$AX,COLUMN('[11]CT model - DATA UPDATE'!W$1),0)/1000000</f>
        <v>0.14178954352000003</v>
      </c>
      <c r="Y74" s="108">
        <f>VLOOKUP($B74,'[11]CT model - DATA UPDATE'!$A:$AX,COLUMN('[11]CT model - DATA UPDATE'!X$1),0)/1000000</f>
        <v>0.29092264841185</v>
      </c>
      <c r="Z74" s="108">
        <f>VLOOKUP($B74,'[11]CT model - DATA UPDATE'!$A:$AX,COLUMN('[11]CT model - DATA UPDATE'!Y$1),0)/1000000</f>
        <v>0.44769919665035629</v>
      </c>
      <c r="AA74" s="108">
        <f>VLOOKUP($B74,'[11]CT model - DATA UPDATE'!$A:$AX,COLUMN('[11]CT model - DATA UPDATE'!Z$1),0)/1000000</f>
        <v>0.61243043473608927</v>
      </c>
      <c r="AB74" s="108">
        <v>0</v>
      </c>
      <c r="AC74" s="108">
        <f>VLOOKUP($B74,'[11]CT model - DATA UPDATE'!$A:$AX,COLUMN('[11]CT model - DATA UPDATE'!AA$1),0)/1000000</f>
        <v>0</v>
      </c>
      <c r="AD74" s="108">
        <f>VLOOKUP($B74,'[11]CT model - DATA UPDATE'!$A:$AX,COLUMN('[11]CT model - DATA UPDATE'!AB$1),0)/1000000</f>
        <v>0</v>
      </c>
      <c r="AE74" s="108">
        <f>VLOOKUP($B74,'[11]CT model - DATA UPDATE'!$A:$AX,COLUMN('[11]CT model - DATA UPDATE'!AC$1),0)/1000000</f>
        <v>0</v>
      </c>
      <c r="AF74" s="108">
        <f>VLOOKUP($B74,'[11]CT model - DATA UPDATE'!$A:$AX,COLUMN('[11]CT model - DATA UPDATE'!AD$1),0)/1000000</f>
        <v>0</v>
      </c>
      <c r="AG74" s="108">
        <v>0</v>
      </c>
      <c r="AH74" s="108">
        <f>VLOOKUP($B74,'[11]CT model - DATA UPDATE'!$A:$AX,COLUMN('[11]CT model - DATA UPDATE'!AE$1),0)/1000000</f>
        <v>3.5234956479999392E-2</v>
      </c>
      <c r="AI74" s="108">
        <f>(VLOOKUP($B74,'[11]CT model - DATA UPDATE'!$A:$AX,COLUMN('[11]CT model - DATA UPDATE'!AF$1),0)+IFERROR(VLOOKUP($B74,'[11]Fire £5 LQ'!$A:$P,COLUMN('[11]Fire £5 LQ'!N$1),0),0)*[11]Parameters!$C$41)/1000000</f>
        <v>6.8698588791438073E-2</v>
      </c>
      <c r="AJ74" s="108">
        <f>(VLOOKUP($B74,'[11]CT model - DATA UPDATE'!$A:$AX,COLUMN('[11]CT model - DATA UPDATE'!AG$1),0)+IFERROR(VLOOKUP($B74,'[11]Fire £5 LQ'!$A:$P,COLUMN('[11]Fire £5 LQ'!O$1),0),0)*[11]Parameters!$C$41)/1000000</f>
        <v>0.10022256381623464</v>
      </c>
      <c r="AK74" s="108">
        <f>(VLOOKUP($B74,'[11]CT model - DATA UPDATE'!$A:$AX,COLUMN('[11]CT model - DATA UPDATE'!AH$1),0)+IFERROR(VLOOKUP($B74,'[11]Fire £5 LQ'!$A:$P,COLUMN('[11]Fire £5 LQ'!P$1),0),0)*[11]Parameters!$C$41)/1000000</f>
        <v>0.12962994443779113</v>
      </c>
      <c r="AL74" s="56">
        <f>'[11]Published CSP'!AI74</f>
        <v>0</v>
      </c>
      <c r="AM74" s="56">
        <f>'[11]Published CSP'!AJ74</f>
        <v>0</v>
      </c>
      <c r="AN74" s="56">
        <f>IFERROR(VLOOKUP($A74,'[11]iBCF post B17'!$A:$L,'[11]iBCF post B17'!$F$1,0)/1000000,0)</f>
        <v>0</v>
      </c>
      <c r="AO74" s="56">
        <f>IFERROR(VLOOKUP($A74,'[11]iBCF post B17'!$A:$L,'[11]iBCF post B17'!$I$1,0)/1000000,0)</f>
        <v>0</v>
      </c>
      <c r="AP74" s="56">
        <f>IFERROR(VLOOKUP($A74,'[11]iBCF post B17'!$A:$L,'[11]iBCF post B17'!$L$1,0)/1000000,0)</f>
        <v>0</v>
      </c>
      <c r="AQ74" s="56">
        <v>0</v>
      </c>
      <c r="AR74" s="56">
        <v>0</v>
      </c>
      <c r="AS74" s="56">
        <f>'[11]NHB savings'!E61</f>
        <v>0</v>
      </c>
      <c r="AT74" s="56">
        <f>'[11]NHB savings'!F61</f>
        <v>0</v>
      </c>
      <c r="AU74" s="56">
        <f>'[11]NHB savings'!G61</f>
        <v>0</v>
      </c>
      <c r="AV74" s="103">
        <f>'[11]Published CSP'!AN74</f>
        <v>0</v>
      </c>
      <c r="AW74" s="103">
        <f>'[11]Published CSP'!AO74</f>
        <v>0</v>
      </c>
      <c r="AX74" s="103">
        <f>'[11]Published CSP'!AP74+'[11]NHB savings'!I61</f>
        <v>0</v>
      </c>
      <c r="AY74" s="103">
        <f>'[11]Published CSP'!AQ74+'[11]NHB savings'!J61</f>
        <v>0</v>
      </c>
      <c r="AZ74" s="103">
        <f>'[11]Published CSP'!AR74+'[11]NHB savings'!K61</f>
        <v>0</v>
      </c>
      <c r="BA74" s="103">
        <v>0</v>
      </c>
      <c r="BB74" s="103" t="e">
        <f>VLOOKUP($A74,'[11]Published CSP'!$A:$A:'[11]Published CSP'!$AW:$AW,COLUMN('[11]Published CSP'!AT$1),0)</f>
        <v>#REF!</v>
      </c>
      <c r="BC74" s="103" t="e">
        <f>VLOOKUP($A74,'[11]Published CSP'!$A:$A:'[11]Published CSP'!$AW:$AW,COLUMN('[11]Published CSP'!AU$1),0)+'[11]NHB savings'!L61</f>
        <v>#REF!</v>
      </c>
      <c r="BD74" s="103">
        <v>0</v>
      </c>
      <c r="BE74" s="103">
        <v>0</v>
      </c>
      <c r="BF74" s="60">
        <v>1.3035148874937972</v>
      </c>
      <c r="BG74" s="60">
        <v>1.7068586735992173</v>
      </c>
      <c r="BH74" s="103">
        <f>VLOOKUP($A74,[11]NHB!$A$7:$Q$389,COLUMN([11]NHB!O$2),0)+'[11]NHB savings'!P61</f>
        <v>1.9167757445787217</v>
      </c>
      <c r="BI74" s="103">
        <f>VLOOKUP($A74,[11]NHB!$A$7:$Q$389,COLUMN([11]NHB!P$2),0)+'[11]NHB savings'!Q61</f>
        <v>1.4618708840401322</v>
      </c>
      <c r="BJ74" s="103">
        <f>VLOOKUP($A74,[11]NHB!$A$7:$Q$389,COLUMN([11]NHB!Q$2),0)+'[11]NHB savings'!R61</f>
        <v>1.4026479697613188</v>
      </c>
      <c r="BK74" s="63">
        <f t="shared" si="57"/>
        <v>11.182165944046798</v>
      </c>
      <c r="BL74" s="63" t="e">
        <f t="shared" si="57"/>
        <v>#REF!</v>
      </c>
      <c r="BM74" s="63" t="e">
        <f t="shared" si="57"/>
        <v>#REF!</v>
      </c>
      <c r="BN74" s="63">
        <f t="shared" si="57"/>
        <v>11.00734216628609</v>
      </c>
      <c r="BO74" s="63">
        <f t="shared" si="57"/>
        <v>10.577538996942101</v>
      </c>
      <c r="BP74" s="64">
        <f t="shared" si="58"/>
        <v>11.182165944046798</v>
      </c>
      <c r="BQ74" s="64" t="e">
        <f>BL74*'[11]23112016 deflator update'!$C$68/'[11]23112016 deflator update'!$C$69</f>
        <v>#REF!</v>
      </c>
      <c r="BR74" s="64" t="e">
        <f>BM74*'[11]23112016 deflator update'!$C$68/'[11]23112016 deflator update'!$C$70</f>
        <v>#REF!</v>
      </c>
      <c r="BS74" s="64">
        <f>BN74*'[11]23112016 deflator update'!$C$68/'[11]23112016 deflator update'!$C$71</f>
        <v>10.457270850075812</v>
      </c>
      <c r="BT74" s="64">
        <f>BO74*'[11]23112016 deflator update'!$C$68/'[11]23112016 deflator update'!$C$72</f>
        <v>9.8848971885760442</v>
      </c>
      <c r="BU74" s="109" t="e">
        <f t="shared" si="59"/>
        <v>#REF!</v>
      </c>
      <c r="BV74" s="109" t="e">
        <f t="shared" si="55"/>
        <v>#REF!</v>
      </c>
      <c r="BW74" s="109" t="e">
        <f t="shared" si="55"/>
        <v>#REF!</v>
      </c>
      <c r="BX74" s="109">
        <f t="shared" si="55"/>
        <v>-3.904695273854708E-2</v>
      </c>
      <c r="BY74" s="109">
        <f t="shared" si="60"/>
        <v>-5.4070646968585767E-2</v>
      </c>
      <c r="BZ74" s="109">
        <f t="shared" si="61"/>
        <v>-1.380073265295656E-2</v>
      </c>
      <c r="CA74" s="110" t="e">
        <f t="shared" si="62"/>
        <v>#REF!</v>
      </c>
      <c r="CB74" s="110" t="e">
        <f t="shared" si="62"/>
        <v>#REF!</v>
      </c>
      <c r="CC74" s="110" t="e">
        <f t="shared" si="62"/>
        <v>#REF!</v>
      </c>
      <c r="CD74" s="110">
        <f t="shared" si="62"/>
        <v>-5.4734516271577549E-2</v>
      </c>
      <c r="CE74" s="110">
        <f t="shared" si="63"/>
        <v>-0.11601229689865211</v>
      </c>
      <c r="CF74" s="110">
        <f t="shared" si="64"/>
        <v>-3.03576935605675E-2</v>
      </c>
      <c r="CG74" s="60">
        <f t="shared" si="65"/>
        <v>4.1922199440467978</v>
      </c>
      <c r="CH74" s="60" t="e">
        <f t="shared" si="65"/>
        <v>#REF!</v>
      </c>
      <c r="CI74" s="60" t="e">
        <f t="shared" si="65"/>
        <v>#REF!</v>
      </c>
      <c r="CJ74" s="60">
        <f t="shared" si="65"/>
        <v>3.1450301847641331</v>
      </c>
      <c r="CK74" s="60">
        <f t="shared" si="65"/>
        <v>2.4059701014793173</v>
      </c>
      <c r="CL74" s="60">
        <f t="shared" si="66"/>
        <v>6.9899459999999998</v>
      </c>
      <c r="CM74" s="60">
        <f t="shared" si="66"/>
        <v>7.2665016759999999</v>
      </c>
      <c r="CN74" s="60">
        <f t="shared" si="66"/>
        <v>7.5606768909619513</v>
      </c>
      <c r="CO74" s="60">
        <f t="shared" si="66"/>
        <v>7.8623119815219571</v>
      </c>
      <c r="CP74" s="60">
        <f t="shared" si="66"/>
        <v>8.1715688954627836</v>
      </c>
    </row>
    <row r="75" spans="1:94" ht="15" customHeight="1">
      <c r="A75" s="53" t="s">
        <v>123</v>
      </c>
      <c r="B75" s="53" t="s">
        <v>124</v>
      </c>
      <c r="C75" s="53" t="str">
        <f t="shared" si="56"/>
        <v>SD_PU</v>
      </c>
      <c r="D75" s="53" t="s">
        <v>41</v>
      </c>
      <c r="E75" s="53" t="s">
        <v>39</v>
      </c>
      <c r="F75" s="112" t="s">
        <v>1371</v>
      </c>
      <c r="G75" s="113">
        <v>0</v>
      </c>
      <c r="H75" s="127">
        <v>0</v>
      </c>
      <c r="I75" s="127">
        <v>0</v>
      </c>
      <c r="J75" s="112" t="s">
        <v>1380</v>
      </c>
      <c r="K75" s="101">
        <v>0</v>
      </c>
      <c r="L75" s="53" t="s">
        <v>125</v>
      </c>
      <c r="M75" s="54">
        <f>[11]Provisional!M75</f>
        <v>3.861661736776</v>
      </c>
      <c r="N75" s="54">
        <f>[11]Provisional!N75</f>
        <v>3.2971559879179999</v>
      </c>
      <c r="O75" s="54">
        <f>[11]Provisional!O75</f>
        <v>2.8731012820550004</v>
      </c>
      <c r="P75" s="54">
        <f>[11]Provisional!P75</f>
        <v>2.6507343065869997</v>
      </c>
      <c r="Q75" s="54">
        <f>[11]Provisional!Q75</f>
        <v>2.4040636108409998</v>
      </c>
      <c r="R75" s="128">
        <f>'[11]Published CSP'!O75</f>
        <v>3.8110179999999998</v>
      </c>
      <c r="S75" s="108">
        <f>VLOOKUP($B75,'[11]CT model - DATA UPDATE'!$A:$AX,COLUMN('[11]CT model - DATA UPDATE'!S$1),0)/1000000</f>
        <v>3.8528098160000002</v>
      </c>
      <c r="T75" s="108">
        <f>VLOOKUP($B75,'[11]CT model - DATA UPDATE'!$A:$AX,COLUMN('[11]CT model - DATA UPDATE'!T$1),0)/1000000</f>
        <v>3.894953483383599</v>
      </c>
      <c r="U75" s="108">
        <f>VLOOKUP($B75,'[11]CT model - DATA UPDATE'!$A:$AX,COLUMN('[11]CT model - DATA UPDATE'!U$1),0)/1000000</f>
        <v>3.9375581360702276</v>
      </c>
      <c r="V75" s="108">
        <f>VLOOKUP($B75,'[11]CT model - DATA UPDATE'!$A:$AX,COLUMN('[11]CT model - DATA UPDATE'!V$1),0)/1000000</f>
        <v>3.9806288165125894</v>
      </c>
      <c r="W75" s="108">
        <v>0</v>
      </c>
      <c r="X75" s="108">
        <f>VLOOKUP($B75,'[11]CT model - DATA UPDATE'!$A:$AX,COLUMN('[11]CT model - DATA UPDATE'!W$1),0)/1000000</f>
        <v>7.7056196320000006E-2</v>
      </c>
      <c r="Y75" s="108">
        <f>VLOOKUP($B75,'[11]CT model - DATA UPDATE'!$A:$AX,COLUMN('[11]CT model - DATA UPDATE'!X$1),0)/1000000</f>
        <v>0.15735612072869737</v>
      </c>
      <c r="Z75" s="108">
        <f>VLOOKUP($B75,'[11]CT model - DATA UPDATE'!$A:$AX,COLUMN('[11]CT model - DATA UPDATE'!Y$1),0)/1000000</f>
        <v>0.24101005839258621</v>
      </c>
      <c r="AA75" s="108">
        <f>VLOOKUP($B75,'[11]CT model - DATA UPDATE'!$A:$AX,COLUMN('[11]CT model - DATA UPDATE'!Z$1),0)/1000000</f>
        <v>0.32813183150337633</v>
      </c>
      <c r="AB75" s="108">
        <v>0</v>
      </c>
      <c r="AC75" s="108">
        <f>VLOOKUP($B75,'[11]CT model - DATA UPDATE'!$A:$AX,COLUMN('[11]CT model - DATA UPDATE'!AA$1),0)/1000000</f>
        <v>0</v>
      </c>
      <c r="AD75" s="108">
        <f>VLOOKUP($B75,'[11]CT model - DATA UPDATE'!$A:$AX,COLUMN('[11]CT model - DATA UPDATE'!AB$1),0)/1000000</f>
        <v>0</v>
      </c>
      <c r="AE75" s="108">
        <f>VLOOKUP($B75,'[11]CT model - DATA UPDATE'!$A:$AX,COLUMN('[11]CT model - DATA UPDATE'!AC$1),0)/1000000</f>
        <v>0</v>
      </c>
      <c r="AF75" s="108">
        <f>VLOOKUP($B75,'[11]CT model - DATA UPDATE'!$A:$AX,COLUMN('[11]CT model - DATA UPDATE'!AD$1),0)/1000000</f>
        <v>0</v>
      </c>
      <c r="AG75" s="108">
        <v>0</v>
      </c>
      <c r="AH75" s="108">
        <f>VLOOKUP($B75,'[11]CT model - DATA UPDATE'!$A:$AX,COLUMN('[11]CT model - DATA UPDATE'!AE$1),0)/1000000</f>
        <v>9.3060803679999721E-2</v>
      </c>
      <c r="AI75" s="108">
        <f>(VLOOKUP($B75,'[11]CT model - DATA UPDATE'!$A:$AX,COLUMN('[11]CT model - DATA UPDATE'!AF$1),0)+IFERROR(VLOOKUP($B75,'[11]Fire £5 LQ'!$A:$P,COLUMN('[11]Fire £5 LQ'!N$1),0),0)*[11]Parameters!$C$41)/1000000</f>
        <v>0.1865995030247109</v>
      </c>
      <c r="AJ75" s="108">
        <f>(VLOOKUP($B75,'[11]CT model - DATA UPDATE'!$A:$AX,COLUMN('[11]CT model - DATA UPDATE'!AG$1),0)+IFERROR(VLOOKUP($B75,'[11]Fire £5 LQ'!$A:$P,COLUMN('[11]Fire £5 LQ'!O$1),0),0)*[11]Parameters!$C$41)/1000000</f>
        <v>0.28056687591555041</v>
      </c>
      <c r="AK75" s="108">
        <f>(VLOOKUP($B75,'[11]CT model - DATA UPDATE'!$A:$AX,COLUMN('[11]CT model - DATA UPDATE'!AH$1),0)+IFERROR(VLOOKUP($B75,'[11]Fire £5 LQ'!$A:$P,COLUMN('[11]Fire £5 LQ'!P$1),0),0)*[11]Parameters!$C$41)/1000000</f>
        <v>0.37491105378673112</v>
      </c>
      <c r="AL75" s="56">
        <f>'[11]Published CSP'!AI75</f>
        <v>0</v>
      </c>
      <c r="AM75" s="56">
        <f>'[11]Published CSP'!AJ75</f>
        <v>0</v>
      </c>
      <c r="AN75" s="56">
        <f>IFERROR(VLOOKUP($A75,'[11]iBCF post B17'!$A:$L,'[11]iBCF post B17'!$F$1,0)/1000000,0)</f>
        <v>0</v>
      </c>
      <c r="AO75" s="56">
        <f>IFERROR(VLOOKUP($A75,'[11]iBCF post B17'!$A:$L,'[11]iBCF post B17'!$I$1,0)/1000000,0)</f>
        <v>0</v>
      </c>
      <c r="AP75" s="56">
        <f>IFERROR(VLOOKUP($A75,'[11]iBCF post B17'!$A:$L,'[11]iBCF post B17'!$L$1,0)/1000000,0)</f>
        <v>0</v>
      </c>
      <c r="AQ75" s="56">
        <v>0</v>
      </c>
      <c r="AR75" s="56">
        <v>0</v>
      </c>
      <c r="AS75" s="56">
        <f>'[11]NHB savings'!E62</f>
        <v>0</v>
      </c>
      <c r="AT75" s="56">
        <f>'[11]NHB savings'!F62</f>
        <v>0</v>
      </c>
      <c r="AU75" s="56">
        <f>'[11]NHB savings'!G62</f>
        <v>0</v>
      </c>
      <c r="AV75" s="103">
        <f>'[11]Published CSP'!AN75</f>
        <v>0</v>
      </c>
      <c r="AW75" s="103">
        <f>'[11]Published CSP'!AO75</f>
        <v>0</v>
      </c>
      <c r="AX75" s="103">
        <f>'[11]Published CSP'!AP75+'[11]NHB savings'!I62</f>
        <v>0</v>
      </c>
      <c r="AY75" s="103">
        <f>'[11]Published CSP'!AQ75+'[11]NHB savings'!J62</f>
        <v>0</v>
      </c>
      <c r="AZ75" s="103">
        <f>'[11]Published CSP'!AR75+'[11]NHB savings'!K62</f>
        <v>0</v>
      </c>
      <c r="BA75" s="103">
        <v>0</v>
      </c>
      <c r="BB75" s="103" t="e">
        <f>VLOOKUP($A75,'[11]Published CSP'!$A:$A:'[11]Published CSP'!$AW:$AW,COLUMN('[11]Published CSP'!AT$1),0)</f>
        <v>#REF!</v>
      </c>
      <c r="BC75" s="103" t="e">
        <f>VLOOKUP($A75,'[11]Published CSP'!$A:$A:'[11]Published CSP'!$AW:$AW,COLUMN('[11]Published CSP'!AU$1),0)+'[11]NHB savings'!L62</f>
        <v>#REF!</v>
      </c>
      <c r="BD75" s="103">
        <v>0</v>
      </c>
      <c r="BE75" s="103">
        <v>0</v>
      </c>
      <c r="BF75" s="60">
        <v>1.3767140574147199</v>
      </c>
      <c r="BG75" s="60">
        <v>1.596139627210218</v>
      </c>
      <c r="BH75" s="103">
        <f>VLOOKUP($A75,[11]NHB!$A$7:$Q$389,COLUMN([11]NHB!O$2),0)+'[11]NHB savings'!P62</f>
        <v>1.026253472129262</v>
      </c>
      <c r="BI75" s="103">
        <f>VLOOKUP($A75,[11]NHB!$A$7:$Q$389,COLUMN([11]NHB!P$2),0)+'[11]NHB savings'!Q62</f>
        <v>0.78026781014016244</v>
      </c>
      <c r="BJ75" s="103">
        <f>VLOOKUP($A75,[11]NHB!$A$7:$Q$389,COLUMN([11]NHB!Q$2),0)+'[11]NHB savings'!R62</f>
        <v>0.74865781356731886</v>
      </c>
      <c r="BK75" s="63">
        <f t="shared" si="57"/>
        <v>9.0493937941907205</v>
      </c>
      <c r="BL75" s="63" t="e">
        <f t="shared" si="57"/>
        <v>#REF!</v>
      </c>
      <c r="BM75" s="63" t="e">
        <f t="shared" si="57"/>
        <v>#REF!</v>
      </c>
      <c r="BN75" s="63">
        <f t="shared" si="57"/>
        <v>7.8901371871055259</v>
      </c>
      <c r="BO75" s="63">
        <f t="shared" si="57"/>
        <v>7.836393126211016</v>
      </c>
      <c r="BP75" s="64">
        <f t="shared" si="58"/>
        <v>9.0493937941907205</v>
      </c>
      <c r="BQ75" s="64" t="e">
        <f>BL75*'[11]23112016 deflator update'!$C$68/'[11]23112016 deflator update'!$C$69</f>
        <v>#REF!</v>
      </c>
      <c r="BR75" s="64" t="e">
        <f>BM75*'[11]23112016 deflator update'!$C$68/'[11]23112016 deflator update'!$C$70</f>
        <v>#REF!</v>
      </c>
      <c r="BS75" s="64">
        <f>BN75*'[11]23112016 deflator update'!$C$68/'[11]23112016 deflator update'!$C$71</f>
        <v>7.4958423535276237</v>
      </c>
      <c r="BT75" s="64">
        <f>BO75*'[11]23112016 deflator update'!$C$68/'[11]23112016 deflator update'!$C$72</f>
        <v>7.3232479127946162</v>
      </c>
      <c r="BU75" s="109" t="e">
        <f t="shared" si="59"/>
        <v>#REF!</v>
      </c>
      <c r="BV75" s="109" t="e">
        <f t="shared" si="55"/>
        <v>#REF!</v>
      </c>
      <c r="BW75" s="109" t="e">
        <f t="shared" si="55"/>
        <v>#REF!</v>
      </c>
      <c r="BX75" s="109">
        <f t="shared" si="55"/>
        <v>-6.81154961188013E-3</v>
      </c>
      <c r="BY75" s="109">
        <f t="shared" si="60"/>
        <v>-0.13404220167304393</v>
      </c>
      <c r="BZ75" s="109">
        <f t="shared" si="61"/>
        <v>-3.5340197273015295E-2</v>
      </c>
      <c r="CA75" s="110" t="e">
        <f t="shared" si="62"/>
        <v>#REF!</v>
      </c>
      <c r="CB75" s="110" t="e">
        <f t="shared" si="62"/>
        <v>#REF!</v>
      </c>
      <c r="CC75" s="110" t="e">
        <f t="shared" si="62"/>
        <v>#REF!</v>
      </c>
      <c r="CD75" s="110">
        <f t="shared" si="62"/>
        <v>-2.3025356269903763E-2</v>
      </c>
      <c r="CE75" s="110">
        <f t="shared" si="63"/>
        <v>-0.19074712855398201</v>
      </c>
      <c r="CF75" s="110">
        <f t="shared" si="64"/>
        <v>-5.153553950426637E-2</v>
      </c>
      <c r="CG75" s="60">
        <f t="shared" si="65"/>
        <v>5.2383757941907207</v>
      </c>
      <c r="CH75" s="60" t="e">
        <f t="shared" si="65"/>
        <v>#REF!</v>
      </c>
      <c r="CI75" s="60" t="e">
        <f t="shared" si="65"/>
        <v>#REF!</v>
      </c>
      <c r="CJ75" s="60">
        <f t="shared" si="65"/>
        <v>3.4310021167271616</v>
      </c>
      <c r="CK75" s="60">
        <f t="shared" si="65"/>
        <v>3.1527214244083188</v>
      </c>
      <c r="CL75" s="60">
        <f t="shared" si="66"/>
        <v>3.8110179999999998</v>
      </c>
      <c r="CM75" s="60">
        <f t="shared" si="66"/>
        <v>4.022926816</v>
      </c>
      <c r="CN75" s="60">
        <f t="shared" si="66"/>
        <v>4.2389091071370073</v>
      </c>
      <c r="CO75" s="60">
        <f t="shared" si="66"/>
        <v>4.4591350703783643</v>
      </c>
      <c r="CP75" s="60">
        <f t="shared" si="66"/>
        <v>4.6836717018026972</v>
      </c>
    </row>
    <row r="76" spans="1:94" ht="15" customHeight="1">
      <c r="A76" s="53" t="s">
        <v>345</v>
      </c>
      <c r="B76" s="53" t="s">
        <v>346</v>
      </c>
      <c r="C76" s="53" t="str">
        <f t="shared" si="56"/>
        <v>SD_PU</v>
      </c>
      <c r="D76" s="53" t="s">
        <v>41</v>
      </c>
      <c r="E76" s="53" t="s">
        <v>39</v>
      </c>
      <c r="F76" s="112" t="s">
        <v>1365</v>
      </c>
      <c r="G76" s="113">
        <v>0</v>
      </c>
      <c r="H76" s="127">
        <v>0</v>
      </c>
      <c r="I76" s="127">
        <v>0</v>
      </c>
      <c r="J76" s="112" t="s">
        <v>1380</v>
      </c>
      <c r="K76" s="101">
        <v>0</v>
      </c>
      <c r="L76" s="53" t="s">
        <v>347</v>
      </c>
      <c r="M76" s="54">
        <f>[11]Provisional!M76</f>
        <v>4.8064734701340006</v>
      </c>
      <c r="N76" s="54">
        <f>[11]Provisional!N76</f>
        <v>4.0651831024669995</v>
      </c>
      <c r="O76" s="54">
        <f>[11]Provisional!O76</f>
        <v>3.5081957554679999</v>
      </c>
      <c r="P76" s="54">
        <f>[11]Provisional!P76</f>
        <v>3.2157030924969998</v>
      </c>
      <c r="Q76" s="54">
        <f>[11]Provisional!Q76</f>
        <v>2.8910890745320001</v>
      </c>
      <c r="R76" s="128">
        <f>'[11]Published CSP'!O76</f>
        <v>5.269037</v>
      </c>
      <c r="S76" s="108">
        <f>VLOOKUP($B76,'[11]CT model - DATA UPDATE'!$A:$AX,COLUMN('[11]CT model - DATA UPDATE'!S$1),0)/1000000</f>
        <v>5.3350092920000005</v>
      </c>
      <c r="T76" s="108">
        <f>VLOOKUP($B76,'[11]CT model - DATA UPDATE'!$A:$AX,COLUMN('[11]CT model - DATA UPDATE'!T$1),0)/1000000</f>
        <v>5.3846338937904461</v>
      </c>
      <c r="U76" s="108">
        <f>VLOOKUP($B76,'[11]CT model - DATA UPDATE'!$A:$AX,COLUMN('[11]CT model - DATA UPDATE'!U$1),0)/1000000</f>
        <v>5.434720088235764</v>
      </c>
      <c r="V76" s="108">
        <f>VLOOKUP($B76,'[11]CT model - DATA UPDATE'!$A:$AX,COLUMN('[11]CT model - DATA UPDATE'!V$1),0)/1000000</f>
        <v>5.4852721689276676</v>
      </c>
      <c r="W76" s="108">
        <v>0</v>
      </c>
      <c r="X76" s="108">
        <f>VLOOKUP($B76,'[11]CT model - DATA UPDATE'!$A:$AX,COLUMN('[11]CT model - DATA UPDATE'!W$1),0)/1000000</f>
        <v>-3.2806599999949889E-4</v>
      </c>
      <c r="Y76" s="108">
        <f>VLOOKUP($B76,'[11]CT model - DATA UPDATE'!$A:$AX,COLUMN('[11]CT model - DATA UPDATE'!X$1),0)/1000000</f>
        <v>0.10735493795626246</v>
      </c>
      <c r="Z76" s="108">
        <f>VLOOKUP($B76,'[11]CT model - DATA UPDATE'!$A:$AX,COLUMN('[11]CT model - DATA UPDATE'!Y$1),0)/1000000</f>
        <v>0.21921499246376575</v>
      </c>
      <c r="AA76" s="108">
        <f>VLOOKUP($B76,'[11]CT model - DATA UPDATE'!$A:$AX,COLUMN('[11]CT model - DATA UPDATE'!Z$1),0)/1000000</f>
        <v>0.33538458695976325</v>
      </c>
      <c r="AB76" s="108">
        <v>0</v>
      </c>
      <c r="AC76" s="108">
        <f>VLOOKUP($B76,'[11]CT model - DATA UPDATE'!$A:$AX,COLUMN('[11]CT model - DATA UPDATE'!AA$1),0)/1000000</f>
        <v>0</v>
      </c>
      <c r="AD76" s="108">
        <f>VLOOKUP($B76,'[11]CT model - DATA UPDATE'!$A:$AX,COLUMN('[11]CT model - DATA UPDATE'!AB$1),0)/1000000</f>
        <v>0</v>
      </c>
      <c r="AE76" s="108">
        <f>VLOOKUP($B76,'[11]CT model - DATA UPDATE'!$A:$AX,COLUMN('[11]CT model - DATA UPDATE'!AC$1),0)/1000000</f>
        <v>0</v>
      </c>
      <c r="AF76" s="108">
        <f>VLOOKUP($B76,'[11]CT model - DATA UPDATE'!$A:$AX,COLUMN('[11]CT model - DATA UPDATE'!AD$1),0)/1000000</f>
        <v>0</v>
      </c>
      <c r="AG76" s="108">
        <v>0</v>
      </c>
      <c r="AH76" s="108">
        <f>VLOOKUP($B76,'[11]CT model - DATA UPDATE'!$A:$AX,COLUMN('[11]CT model - DATA UPDATE'!AE$1),0)/1000000</f>
        <v>0</v>
      </c>
      <c r="AI76" s="108">
        <f>(VLOOKUP($B76,'[11]CT model - DATA UPDATE'!$A:$AX,COLUMN('[11]CT model - DATA UPDATE'!AF$1),0)+IFERROR(VLOOKUP($B76,'[11]Fire £5 LQ'!$A:$P,COLUMN('[11]Fire £5 LQ'!N$1),0),0)*[11]Parameters!$C$41)/1000000</f>
        <v>5.7872728567008092E-2</v>
      </c>
      <c r="AJ76" s="108">
        <f>(VLOOKUP($B76,'[11]CT model - DATA UPDATE'!$A:$AX,COLUMN('[11]CT model - DATA UPDATE'!AG$1),0)+IFERROR(VLOOKUP($B76,'[11]Fire £5 LQ'!$A:$P,COLUMN('[11]Fire £5 LQ'!O$1),0),0)*[11]Parameters!$C$41)/1000000</f>
        <v>0.11464833112174118</v>
      </c>
      <c r="AK76" s="108">
        <f>(VLOOKUP($B76,'[11]CT model - DATA UPDATE'!$A:$AX,COLUMN('[11]CT model - DATA UPDATE'!AH$1),0)+IFERROR(VLOOKUP($B76,'[11]Fire £5 LQ'!$A:$P,COLUMN('[11]Fire £5 LQ'!P$1),0),0)*[11]Parameters!$C$41)/1000000</f>
        <v>0.17023729111320191</v>
      </c>
      <c r="AL76" s="56">
        <f>'[11]Published CSP'!AI76</f>
        <v>0</v>
      </c>
      <c r="AM76" s="56">
        <f>'[11]Published CSP'!AJ76</f>
        <v>0</v>
      </c>
      <c r="AN76" s="56">
        <f>IFERROR(VLOOKUP($A76,'[11]iBCF post B17'!$A:$L,'[11]iBCF post B17'!$F$1,0)/1000000,0)</f>
        <v>0</v>
      </c>
      <c r="AO76" s="56">
        <f>IFERROR(VLOOKUP($A76,'[11]iBCF post B17'!$A:$L,'[11]iBCF post B17'!$I$1,0)/1000000,0)</f>
        <v>0</v>
      </c>
      <c r="AP76" s="56">
        <f>IFERROR(VLOOKUP($A76,'[11]iBCF post B17'!$A:$L,'[11]iBCF post B17'!$L$1,0)/1000000,0)</f>
        <v>0</v>
      </c>
      <c r="AQ76" s="56">
        <v>0</v>
      </c>
      <c r="AR76" s="56">
        <v>0</v>
      </c>
      <c r="AS76" s="56">
        <f>'[11]NHB savings'!E63</f>
        <v>0</v>
      </c>
      <c r="AT76" s="56">
        <f>'[11]NHB savings'!F63</f>
        <v>0</v>
      </c>
      <c r="AU76" s="56">
        <f>'[11]NHB savings'!G63</f>
        <v>0</v>
      </c>
      <c r="AV76" s="103">
        <f>'[11]Published CSP'!AN76</f>
        <v>0</v>
      </c>
      <c r="AW76" s="103">
        <f>'[11]Published CSP'!AO76</f>
        <v>0</v>
      </c>
      <c r="AX76" s="103">
        <f>'[11]Published CSP'!AP76+'[11]NHB savings'!I63</f>
        <v>0</v>
      </c>
      <c r="AY76" s="103">
        <f>'[11]Published CSP'!AQ76+'[11]NHB savings'!J63</f>
        <v>0</v>
      </c>
      <c r="AZ76" s="103">
        <f>'[11]Published CSP'!AR76+'[11]NHB savings'!K63</f>
        <v>0</v>
      </c>
      <c r="BA76" s="103">
        <v>0</v>
      </c>
      <c r="BB76" s="103" t="e">
        <f>VLOOKUP($A76,'[11]Published CSP'!$A:$A:'[11]Published CSP'!$AW:$AW,COLUMN('[11]Published CSP'!AT$1),0)</f>
        <v>#REF!</v>
      </c>
      <c r="BC76" s="103" t="e">
        <f>VLOOKUP($A76,'[11]Published CSP'!$A:$A:'[11]Published CSP'!$AW:$AW,COLUMN('[11]Published CSP'!AU$1),0)+'[11]NHB savings'!L63</f>
        <v>#REF!</v>
      </c>
      <c r="BD76" s="103">
        <v>0</v>
      </c>
      <c r="BE76" s="103">
        <v>0</v>
      </c>
      <c r="BF76" s="60">
        <v>0.74225385885858119</v>
      </c>
      <c r="BG76" s="60">
        <v>0.82856244381604505</v>
      </c>
      <c r="BH76" s="103">
        <f>VLOOKUP($A76,[11]NHB!$A$7:$Q$389,COLUMN([11]NHB!O$2),0)+'[11]NHB savings'!P63</f>
        <v>0.4650702960941614</v>
      </c>
      <c r="BI76" s="103">
        <f>VLOOKUP($A76,[11]NHB!$A$7:$Q$389,COLUMN([11]NHB!P$2),0)+'[11]NHB savings'!Q63</f>
        <v>0.35047722440725548</v>
      </c>
      <c r="BJ76" s="103">
        <f>VLOOKUP($A76,[11]NHB!$A$7:$Q$389,COLUMN([11]NHB!Q$2),0)+'[11]NHB savings'!R63</f>
        <v>0.33627878674470096</v>
      </c>
      <c r="BK76" s="63">
        <f t="shared" si="57"/>
        <v>10.817764328992581</v>
      </c>
      <c r="BL76" s="63" t="e">
        <f t="shared" si="57"/>
        <v>#REF!</v>
      </c>
      <c r="BM76" s="63" t="e">
        <f t="shared" si="57"/>
        <v>#REF!</v>
      </c>
      <c r="BN76" s="63">
        <f t="shared" si="57"/>
        <v>9.334763728725525</v>
      </c>
      <c r="BO76" s="63">
        <f t="shared" si="57"/>
        <v>9.2182619082773343</v>
      </c>
      <c r="BP76" s="64">
        <f t="shared" si="58"/>
        <v>10.817764328992581</v>
      </c>
      <c r="BQ76" s="64" t="e">
        <f>BL76*'[11]23112016 deflator update'!$C$68/'[11]23112016 deflator update'!$C$69</f>
        <v>#REF!</v>
      </c>
      <c r="BR76" s="64" t="e">
        <f>BM76*'[11]23112016 deflator update'!$C$68/'[11]23112016 deflator update'!$C$70</f>
        <v>#REF!</v>
      </c>
      <c r="BS76" s="64">
        <f>BN76*'[11]23112016 deflator update'!$C$68/'[11]23112016 deflator update'!$C$71</f>
        <v>8.8682763884392273</v>
      </c>
      <c r="BT76" s="64">
        <f>BO76*'[11]23112016 deflator update'!$C$68/'[11]23112016 deflator update'!$C$72</f>
        <v>8.6146287191218036</v>
      </c>
      <c r="BU76" s="109" t="e">
        <f t="shared" si="59"/>
        <v>#REF!</v>
      </c>
      <c r="BV76" s="109" t="e">
        <f t="shared" si="55"/>
        <v>#REF!</v>
      </c>
      <c r="BW76" s="109" t="e">
        <f t="shared" si="55"/>
        <v>#REF!</v>
      </c>
      <c r="BX76" s="109">
        <f t="shared" si="55"/>
        <v>-1.248042519701742E-2</v>
      </c>
      <c r="BY76" s="109">
        <f t="shared" si="60"/>
        <v>-0.14785887102646866</v>
      </c>
      <c r="BZ76" s="109">
        <f t="shared" si="61"/>
        <v>-3.9211310631897422E-2</v>
      </c>
      <c r="CA76" s="110" t="e">
        <f t="shared" si="62"/>
        <v>#REF!</v>
      </c>
      <c r="CB76" s="110" t="e">
        <f t="shared" si="62"/>
        <v>#REF!</v>
      </c>
      <c r="CC76" s="110" t="e">
        <f t="shared" si="62"/>
        <v>#REF!</v>
      </c>
      <c r="CD76" s="110">
        <f t="shared" si="62"/>
        <v>-2.8601687431402234E-2</v>
      </c>
      <c r="CE76" s="110">
        <f t="shared" si="63"/>
        <v>-0.20365905032393583</v>
      </c>
      <c r="CF76" s="110">
        <f t="shared" si="64"/>
        <v>-5.534166207003588E-2</v>
      </c>
      <c r="CG76" s="60">
        <f t="shared" si="65"/>
        <v>5.5487273289925811</v>
      </c>
      <c r="CH76" s="60" t="e">
        <f t="shared" si="65"/>
        <v>#REF!</v>
      </c>
      <c r="CI76" s="60" t="e">
        <f t="shared" si="65"/>
        <v>#REF!</v>
      </c>
      <c r="CJ76" s="60">
        <f t="shared" si="65"/>
        <v>3.5661803169042541</v>
      </c>
      <c r="CK76" s="60">
        <f t="shared" si="65"/>
        <v>3.2273678612767016</v>
      </c>
      <c r="CL76" s="60">
        <f t="shared" si="66"/>
        <v>5.269037</v>
      </c>
      <c r="CM76" s="60">
        <f t="shared" si="66"/>
        <v>5.3346812260000007</v>
      </c>
      <c r="CN76" s="60">
        <f t="shared" si="66"/>
        <v>5.5498615603137171</v>
      </c>
      <c r="CO76" s="60">
        <f t="shared" si="66"/>
        <v>5.7685834118212709</v>
      </c>
      <c r="CP76" s="60">
        <f t="shared" si="66"/>
        <v>5.9908940470006327</v>
      </c>
    </row>
    <row r="77" spans="1:94" ht="15" customHeight="1">
      <c r="A77" s="53" t="s">
        <v>912</v>
      </c>
      <c r="B77" s="53" t="s">
        <v>913</v>
      </c>
      <c r="C77" s="53" t="str">
        <f t="shared" si="56"/>
        <v>SC_SR</v>
      </c>
      <c r="D77" s="53" t="s">
        <v>41</v>
      </c>
      <c r="E77" s="53" t="s">
        <v>730</v>
      </c>
      <c r="F77" s="112" t="s">
        <v>1373</v>
      </c>
      <c r="G77" s="113">
        <v>0</v>
      </c>
      <c r="H77" s="127">
        <v>0</v>
      </c>
      <c r="I77" s="127">
        <v>0</v>
      </c>
      <c r="J77" s="112" t="s">
        <v>1382</v>
      </c>
      <c r="K77" s="101">
        <v>0</v>
      </c>
      <c r="L77" s="53" t="s">
        <v>914</v>
      </c>
      <c r="M77" s="54">
        <f>[11]Provisional!M77</f>
        <v>84.655803265968999</v>
      </c>
      <c r="N77" s="54">
        <f>[11]Provisional!N77</f>
        <v>64.444791222421003</v>
      </c>
      <c r="O77" s="54">
        <f>[11]Provisional!O77</f>
        <v>49.640197993748998</v>
      </c>
      <c r="P77" s="54">
        <f>[11]Provisional!P77</f>
        <v>42.901072274593005</v>
      </c>
      <c r="Q77" s="54">
        <f>[11]Provisional!Q77</f>
        <v>33.47765663357</v>
      </c>
      <c r="R77" s="128">
        <f>'[11]Published CSP'!O77</f>
        <v>232.644339</v>
      </c>
      <c r="S77" s="108">
        <f>VLOOKUP($B77,'[11]CT model - DATA UPDATE'!$A:$AX,COLUMN('[11]CT model - DATA UPDATE'!S$1),0)/1000000</f>
        <v>235.77454110000002</v>
      </c>
      <c r="T77" s="108">
        <f>VLOOKUP($B77,'[11]CT model - DATA UPDATE'!$A:$AX,COLUMN('[11]CT model - DATA UPDATE'!T$1),0)/1000000</f>
        <v>240.52643636606302</v>
      </c>
      <c r="U77" s="108">
        <f>VLOOKUP($B77,'[11]CT model - DATA UPDATE'!$A:$AX,COLUMN('[11]CT model - DATA UPDATE'!U$1),0)/1000000</f>
        <v>245.40030721871963</v>
      </c>
      <c r="V77" s="108">
        <f>VLOOKUP($B77,'[11]CT model - DATA UPDATE'!$A:$AX,COLUMN('[11]CT model - DATA UPDATE'!V$1),0)/1000000</f>
        <v>250.39983988663678</v>
      </c>
      <c r="W77" s="108">
        <v>0</v>
      </c>
      <c r="X77" s="108">
        <f>VLOOKUP($B77,'[11]CT model - DATA UPDATE'!$A:$AX,COLUMN('[11]CT model - DATA UPDATE'!W$1),0)/1000000</f>
        <v>4.6936388489997976</v>
      </c>
      <c r="Y77" s="108">
        <f>VLOOKUP($B77,'[11]CT model - DATA UPDATE'!$A:$AX,COLUMN('[11]CT model - DATA UPDATE'!X$1),0)/1000000</f>
        <v>9.6945297949751996</v>
      </c>
      <c r="Z77" s="108">
        <f>VLOOKUP($B77,'[11]CT model - DATA UPDATE'!$A:$AX,COLUMN('[11]CT model - DATA UPDATE'!Y$1),0)/1000000</f>
        <v>14.996799037540482</v>
      </c>
      <c r="AA77" s="108">
        <f>VLOOKUP($B77,'[11]CT model - DATA UPDATE'!$A:$AX,COLUMN('[11]CT model - DATA UPDATE'!Z$1),0)/1000000</f>
        <v>20.616371712905874</v>
      </c>
      <c r="AB77" s="108">
        <v>0</v>
      </c>
      <c r="AC77" s="108">
        <f>VLOOKUP($B77,'[11]CT model - DATA UPDATE'!$A:$AX,COLUMN('[11]CT model - DATA UPDATE'!AA$1),0)/1000000</f>
        <v>4.7147727510002131</v>
      </c>
      <c r="AD77" s="108">
        <f>VLOOKUP($B77,'[11]CT model - DATA UPDATE'!$A:$AX,COLUMN('[11]CT model - DATA UPDATE'!AB$1),0)/1000000</f>
        <v>9.9084814855278722</v>
      </c>
      <c r="AE77" s="108">
        <f>VLOOKUP($B77,'[11]CT model - DATA UPDATE'!$A:$AX,COLUMN('[11]CT model - DATA UPDATE'!AC$1),0)/1000000</f>
        <v>15.61945652533713</v>
      </c>
      <c r="AF77" s="108">
        <f>VLOOKUP($B77,'[11]CT model - DATA UPDATE'!$A:$AX,COLUMN('[11]CT model - DATA UPDATE'!AD$1),0)/1000000</f>
        <v>21.889221430622577</v>
      </c>
      <c r="AG77" s="108">
        <v>0</v>
      </c>
      <c r="AH77" s="108">
        <f>VLOOKUP($B77,'[11]CT model - DATA UPDATE'!$A:$AX,COLUMN('[11]CT model - DATA UPDATE'!AE$1),0)/1000000</f>
        <v>0</v>
      </c>
      <c r="AI77" s="108">
        <f>(VLOOKUP($B77,'[11]CT model - DATA UPDATE'!$A:$AX,COLUMN('[11]CT model - DATA UPDATE'!AF$1),0)+IFERROR(VLOOKUP($B77,'[11]Fire £5 LQ'!$A:$P,COLUMN('[11]Fire £5 LQ'!N$1),0),0)*[11]Parameters!$C$41)/1000000</f>
        <v>0</v>
      </c>
      <c r="AJ77" s="108">
        <f>(VLOOKUP($B77,'[11]CT model - DATA UPDATE'!$A:$AX,COLUMN('[11]CT model - DATA UPDATE'!AG$1),0)+IFERROR(VLOOKUP($B77,'[11]Fire £5 LQ'!$A:$P,COLUMN('[11]Fire £5 LQ'!O$1),0),0)*[11]Parameters!$C$41)/1000000</f>
        <v>0</v>
      </c>
      <c r="AK77" s="108">
        <f>(VLOOKUP($B77,'[11]CT model - DATA UPDATE'!$A:$AX,COLUMN('[11]CT model - DATA UPDATE'!AH$1),0)+IFERROR(VLOOKUP($B77,'[11]Fire £5 LQ'!$A:$P,COLUMN('[11]Fire £5 LQ'!P$1),0),0)*[11]Parameters!$C$41)/1000000</f>
        <v>0</v>
      </c>
      <c r="AL77" s="56">
        <f>'[11]Published CSP'!AI77</f>
        <v>0</v>
      </c>
      <c r="AM77" s="56">
        <f>'[11]Published CSP'!AJ77</f>
        <v>0</v>
      </c>
      <c r="AN77" s="56">
        <f>IFERROR(VLOOKUP($A77,'[11]iBCF post B17'!$A:$L,'[11]iBCF post B17'!$F$1,0)/1000000,0)</f>
        <v>3.4891659748710393</v>
      </c>
      <c r="AO77" s="56">
        <f>IFERROR(VLOOKUP($A77,'[11]iBCF post B17'!$A:$L,'[11]iBCF post B17'!$I$1,0)/1000000,0)</f>
        <v>3.6576394608249618</v>
      </c>
      <c r="AP77" s="56">
        <f>IFERROR(VLOOKUP($A77,'[11]iBCF post B17'!$A:$L,'[11]iBCF post B17'!$L$1,0)/1000000,0)</f>
        <v>3.2213619529393829</v>
      </c>
      <c r="AQ77" s="56">
        <v>0</v>
      </c>
      <c r="AR77" s="56">
        <v>0</v>
      </c>
      <c r="AS77" s="56">
        <f>'[11]NHB savings'!E64</f>
        <v>1.6787859999999999</v>
      </c>
      <c r="AT77" s="56">
        <f>'[11]NHB savings'!F64</f>
        <v>0</v>
      </c>
      <c r="AU77" s="56">
        <f>'[11]NHB savings'!G64</f>
        <v>0</v>
      </c>
      <c r="AV77" s="103">
        <f>'[11]Published CSP'!AN77</f>
        <v>0</v>
      </c>
      <c r="AW77" s="103">
        <f>'[11]Published CSP'!AO77</f>
        <v>0</v>
      </c>
      <c r="AX77" s="103">
        <f>'[11]Published CSP'!AP77+'[11]NHB savings'!I64</f>
        <v>0</v>
      </c>
      <c r="AY77" s="103">
        <f>'[11]Published CSP'!AQ77+'[11]NHB savings'!J64</f>
        <v>0</v>
      </c>
      <c r="AZ77" s="103">
        <f>'[11]Published CSP'!AR77+'[11]NHB savings'!K64</f>
        <v>0</v>
      </c>
      <c r="BA77" s="103">
        <v>0</v>
      </c>
      <c r="BB77" s="103" t="e">
        <f>VLOOKUP($A77,'[11]Published CSP'!$A:$A:'[11]Published CSP'!$AW:$AW,COLUMN('[11]Published CSP'!AT$1),0)</f>
        <v>#REF!</v>
      </c>
      <c r="BC77" s="103" t="e">
        <f>VLOOKUP($A77,'[11]Published CSP'!$A:$A:'[11]Published CSP'!$AW:$AW,COLUMN('[11]Published CSP'!AU$1),0)+'[11]NHB savings'!L64</f>
        <v>#REF!</v>
      </c>
      <c r="BD77" s="103">
        <v>0</v>
      </c>
      <c r="BE77" s="103">
        <v>0</v>
      </c>
      <c r="BF77" s="60">
        <v>3.0255693313009737</v>
      </c>
      <c r="BG77" s="60">
        <v>3.710894076247178</v>
      </c>
      <c r="BH77" s="103">
        <f>VLOOKUP($A77,[11]NHB!$A$7:$Q$389,COLUMN([11]NHB!O$2),0)+'[11]NHB savings'!P64</f>
        <v>3.2201889917091613</v>
      </c>
      <c r="BI77" s="103">
        <f>VLOOKUP($A77,[11]NHB!$A$7:$Q$389,COLUMN([11]NHB!P$2),0)+'[11]NHB savings'!Q64</f>
        <v>2.3840257683454316</v>
      </c>
      <c r="BJ77" s="103">
        <f>VLOOKUP($A77,[11]NHB!$A$7:$Q$389,COLUMN([11]NHB!Q$2),0)+'[11]NHB savings'!R64</f>
        <v>2.2874447670691738</v>
      </c>
      <c r="BK77" s="63">
        <f t="shared" si="57"/>
        <v>320.32571159726996</v>
      </c>
      <c r="BL77" s="63" t="e">
        <f t="shared" si="57"/>
        <v>#REF!</v>
      </c>
      <c r="BM77" s="63" t="e">
        <f t="shared" si="57"/>
        <v>#REF!</v>
      </c>
      <c r="BN77" s="63">
        <f t="shared" si="57"/>
        <v>324.95930028536065</v>
      </c>
      <c r="BO77" s="63">
        <f t="shared" si="57"/>
        <v>331.89189638374376</v>
      </c>
      <c r="BP77" s="64">
        <f t="shared" si="58"/>
        <v>320.32571159726996</v>
      </c>
      <c r="BQ77" s="64" t="e">
        <f>BL77*'[11]23112016 deflator update'!$C$68/'[11]23112016 deflator update'!$C$69</f>
        <v>#REF!</v>
      </c>
      <c r="BR77" s="64" t="e">
        <f>BM77*'[11]23112016 deflator update'!$C$68/'[11]23112016 deflator update'!$C$70</f>
        <v>#REF!</v>
      </c>
      <c r="BS77" s="64">
        <f>BN77*'[11]23112016 deflator update'!$C$68/'[11]23112016 deflator update'!$C$71</f>
        <v>308.72006766022912</v>
      </c>
      <c r="BT77" s="64">
        <f>BO77*'[11]23112016 deflator update'!$C$68/'[11]23112016 deflator update'!$C$72</f>
        <v>310.15884455006733</v>
      </c>
      <c r="BU77" s="109" t="e">
        <f t="shared" si="59"/>
        <v>#REF!</v>
      </c>
      <c r="BV77" s="109" t="e">
        <f t="shared" si="55"/>
        <v>#REF!</v>
      </c>
      <c r="BW77" s="109" t="e">
        <f t="shared" si="55"/>
        <v>#REF!</v>
      </c>
      <c r="BX77" s="109">
        <f t="shared" si="55"/>
        <v>2.1333736539607573E-2</v>
      </c>
      <c r="BY77" s="109">
        <f t="shared" si="60"/>
        <v>3.6107575407544612E-2</v>
      </c>
      <c r="BZ77" s="109">
        <f t="shared" si="61"/>
        <v>8.9071788493941817E-3</v>
      </c>
      <c r="CA77" s="110" t="e">
        <f t="shared" si="62"/>
        <v>#REF!</v>
      </c>
      <c r="CB77" s="110" t="e">
        <f t="shared" si="62"/>
        <v>#REF!</v>
      </c>
      <c r="CC77" s="110" t="e">
        <f t="shared" si="62"/>
        <v>#REF!</v>
      </c>
      <c r="CD77" s="110">
        <f t="shared" si="62"/>
        <v>4.6604579376474664E-3</v>
      </c>
      <c r="CE77" s="110">
        <f t="shared" si="63"/>
        <v>-3.1739153864691727E-2</v>
      </c>
      <c r="CF77" s="110">
        <f t="shared" si="64"/>
        <v>-8.0310173881206204E-3</v>
      </c>
      <c r="CG77" s="60">
        <f t="shared" si="65"/>
        <v>87.681372597269956</v>
      </c>
      <c r="CH77" s="60" t="e">
        <f t="shared" si="65"/>
        <v>#REF!</v>
      </c>
      <c r="CI77" s="60" t="e">
        <f t="shared" si="65"/>
        <v>#REF!</v>
      </c>
      <c r="CJ77" s="60">
        <f t="shared" si="65"/>
        <v>48.942737503763453</v>
      </c>
      <c r="CK77" s="60">
        <f t="shared" si="65"/>
        <v>38.986463353578529</v>
      </c>
      <c r="CL77" s="60">
        <f t="shared" si="66"/>
        <v>232.644339</v>
      </c>
      <c r="CM77" s="60">
        <f t="shared" si="66"/>
        <v>245.18295270000004</v>
      </c>
      <c r="CN77" s="60">
        <f t="shared" si="66"/>
        <v>260.12944764656612</v>
      </c>
      <c r="CO77" s="60">
        <f t="shared" si="66"/>
        <v>276.0165627815972</v>
      </c>
      <c r="CP77" s="60">
        <f t="shared" si="66"/>
        <v>292.90543303016523</v>
      </c>
    </row>
    <row r="78" spans="1:94" ht="15" customHeight="1">
      <c r="A78" s="53" t="s">
        <v>1119</v>
      </c>
      <c r="B78" s="53" t="s">
        <v>1120</v>
      </c>
      <c r="C78" s="53" t="str">
        <f t="shared" si="56"/>
        <v>SFIR_SR</v>
      </c>
      <c r="D78" s="53" t="s">
        <v>41</v>
      </c>
      <c r="E78" s="53" t="s">
        <v>1357</v>
      </c>
      <c r="F78" s="112" t="s">
        <v>1373</v>
      </c>
      <c r="G78" s="113">
        <v>0</v>
      </c>
      <c r="H78" s="127">
        <v>0</v>
      </c>
      <c r="I78" s="127">
        <v>0</v>
      </c>
      <c r="J78" s="112" t="s">
        <v>1382</v>
      </c>
      <c r="K78" s="101">
        <v>0</v>
      </c>
      <c r="L78" s="53" t="s">
        <v>1220</v>
      </c>
      <c r="M78" s="54">
        <f>[11]Provisional!M78</f>
        <v>10.023259132572999</v>
      </c>
      <c r="N78" s="54">
        <f>[11]Provisional!N78</f>
        <v>9.1273898904670006</v>
      </c>
      <c r="O78" s="54">
        <f>[11]Provisional!O78</f>
        <v>8.0417506990530008</v>
      </c>
      <c r="P78" s="54">
        <f>[11]Provisional!P78</f>
        <v>7.5925394231660004</v>
      </c>
      <c r="Q78" s="54">
        <f>[11]Provisional!Q78</f>
        <v>7.4224458034060001</v>
      </c>
      <c r="R78" s="128">
        <f>'[11]Published CSP'!O78</f>
        <v>16.801994000000001</v>
      </c>
      <c r="S78" s="108">
        <f>VLOOKUP($B78,'[11]CT model - DATA UPDATE'!$A:$AX,COLUMN('[11]CT model - DATA UPDATE'!S$1),0)/1000000</f>
        <v>17.075573578</v>
      </c>
      <c r="T78" s="108">
        <f>VLOOKUP($B78,'[11]CT model - DATA UPDATE'!$A:$AX,COLUMN('[11]CT model - DATA UPDATE'!T$1),0)/1000000</f>
        <v>17.437008908671633</v>
      </c>
      <c r="U78" s="108">
        <f>VLOOKUP($B78,'[11]CT model - DATA UPDATE'!$A:$AX,COLUMN('[11]CT model - DATA UPDATE'!U$1),0)/1000000</f>
        <v>17.807515636882275</v>
      </c>
      <c r="V78" s="108">
        <f>VLOOKUP($B78,'[11]CT model - DATA UPDATE'!$A:$AX,COLUMN('[11]CT model - DATA UPDATE'!V$1),0)/1000000</f>
        <v>18.187350835424208</v>
      </c>
      <c r="W78" s="108">
        <v>0</v>
      </c>
      <c r="X78" s="108">
        <f>VLOOKUP($B78,'[11]CT model - DATA UPDATE'!$A:$AX,COLUMN('[11]CT model - DATA UPDATE'!W$1),0)/1000000</f>
        <v>0.33836121200000074</v>
      </c>
      <c r="Y78" s="108">
        <f>VLOOKUP($B78,'[11]CT model - DATA UPDATE'!$A:$AX,COLUMN('[11]CT model - DATA UPDATE'!X$1),0)/1000000</f>
        <v>0.70117388061176944</v>
      </c>
      <c r="Z78" s="108">
        <f>VLOOKUP($B78,'[11]CT model - DATA UPDATE'!$A:$AX,COLUMN('[11]CT model - DATA UPDATE'!Y$1),0)/1000000</f>
        <v>1.086544396191784</v>
      </c>
      <c r="AA78" s="108">
        <f>VLOOKUP($B78,'[11]CT model - DATA UPDATE'!$A:$AX,COLUMN('[11]CT model - DATA UPDATE'!Z$1),0)/1000000</f>
        <v>1.495661868025115</v>
      </c>
      <c r="AB78" s="108">
        <v>0</v>
      </c>
      <c r="AC78" s="108">
        <f>VLOOKUP($B78,'[11]CT model - DATA UPDATE'!$A:$AX,COLUMN('[11]CT model - DATA UPDATE'!AA$1),0)/1000000</f>
        <v>0</v>
      </c>
      <c r="AD78" s="108">
        <f>VLOOKUP($B78,'[11]CT model - DATA UPDATE'!$A:$AX,COLUMN('[11]CT model - DATA UPDATE'!AB$1),0)/1000000</f>
        <v>0</v>
      </c>
      <c r="AE78" s="108">
        <f>VLOOKUP($B78,'[11]CT model - DATA UPDATE'!$A:$AX,COLUMN('[11]CT model - DATA UPDATE'!AC$1),0)/1000000</f>
        <v>0</v>
      </c>
      <c r="AF78" s="108">
        <f>VLOOKUP($B78,'[11]CT model - DATA UPDATE'!$A:$AX,COLUMN('[11]CT model - DATA UPDATE'!AD$1),0)/1000000</f>
        <v>0</v>
      </c>
      <c r="AG78" s="108">
        <v>0</v>
      </c>
      <c r="AH78" s="108">
        <f>VLOOKUP($B78,'[11]CT model - DATA UPDATE'!$A:$AX,COLUMN('[11]CT model - DATA UPDATE'!AE$1),0)/1000000</f>
        <v>0</v>
      </c>
      <c r="AI78" s="108">
        <f>(VLOOKUP($B78,'[11]CT model - DATA UPDATE'!$A:$AX,COLUMN('[11]CT model - DATA UPDATE'!AF$1),0)+IFERROR(VLOOKUP($B78,'[11]Fire £5 LQ'!$A:$P,COLUMN('[11]Fire £5 LQ'!N$1),0),0)*[11]Parameters!$C$41)/1000000</f>
        <v>0</v>
      </c>
      <c r="AJ78" s="108">
        <f>(VLOOKUP($B78,'[11]CT model - DATA UPDATE'!$A:$AX,COLUMN('[11]CT model - DATA UPDATE'!AG$1),0)+IFERROR(VLOOKUP($B78,'[11]Fire £5 LQ'!$A:$P,COLUMN('[11]Fire £5 LQ'!O$1),0),0)*[11]Parameters!$C$41)/1000000</f>
        <v>0</v>
      </c>
      <c r="AK78" s="108">
        <f>(VLOOKUP($B78,'[11]CT model - DATA UPDATE'!$A:$AX,COLUMN('[11]CT model - DATA UPDATE'!AH$1),0)+IFERROR(VLOOKUP($B78,'[11]Fire £5 LQ'!$A:$P,COLUMN('[11]Fire £5 LQ'!P$1),0),0)*[11]Parameters!$C$41)/1000000</f>
        <v>0</v>
      </c>
      <c r="AL78" s="56">
        <f>'[11]Published CSP'!AI78</f>
        <v>0</v>
      </c>
      <c r="AM78" s="56">
        <f>'[11]Published CSP'!AJ78</f>
        <v>0</v>
      </c>
      <c r="AN78" s="56">
        <f>IFERROR(VLOOKUP($A78,'[11]iBCF post B17'!$A:$L,'[11]iBCF post B17'!$F$1,0)/1000000,0)</f>
        <v>0</v>
      </c>
      <c r="AO78" s="56">
        <f>IFERROR(VLOOKUP($A78,'[11]iBCF post B17'!$A:$L,'[11]iBCF post B17'!$I$1,0)/1000000,0)</f>
        <v>0</v>
      </c>
      <c r="AP78" s="56">
        <f>IFERROR(VLOOKUP($A78,'[11]iBCF post B17'!$A:$L,'[11]iBCF post B17'!$L$1,0)/1000000,0)</f>
        <v>0</v>
      </c>
      <c r="AQ78" s="56">
        <v>0</v>
      </c>
      <c r="AR78" s="56">
        <v>0</v>
      </c>
      <c r="AS78" s="56">
        <f>'[11]NHB savings'!E65</f>
        <v>0</v>
      </c>
      <c r="AT78" s="56">
        <f>'[11]NHB savings'!F65</f>
        <v>0</v>
      </c>
      <c r="AU78" s="56">
        <f>'[11]NHB savings'!G65</f>
        <v>0</v>
      </c>
      <c r="AV78" s="103">
        <f>'[11]Published CSP'!AN78</f>
        <v>0</v>
      </c>
      <c r="AW78" s="103">
        <f>'[11]Published CSP'!AO78</f>
        <v>0</v>
      </c>
      <c r="AX78" s="103">
        <f>'[11]Published CSP'!AP78+'[11]NHB savings'!I65</f>
        <v>0</v>
      </c>
      <c r="AY78" s="103">
        <f>'[11]Published CSP'!AQ78+'[11]NHB savings'!J65</f>
        <v>0</v>
      </c>
      <c r="AZ78" s="103">
        <f>'[11]Published CSP'!AR78+'[11]NHB savings'!K65</f>
        <v>0</v>
      </c>
      <c r="BA78" s="103">
        <v>0</v>
      </c>
      <c r="BB78" s="103" t="e">
        <f>VLOOKUP($A78,'[11]Published CSP'!$A:$A:'[11]Published CSP'!$AW:$AW,COLUMN('[11]Published CSP'!AT$1),0)</f>
        <v>#REF!</v>
      </c>
      <c r="BC78" s="103" t="e">
        <f>VLOOKUP($A78,'[11]Published CSP'!$A:$A:'[11]Published CSP'!$AW:$AW,COLUMN('[11]Published CSP'!AU$1),0)+'[11]NHB savings'!L65</f>
        <v>#REF!</v>
      </c>
      <c r="BD78" s="103">
        <v>0</v>
      </c>
      <c r="BE78" s="103">
        <v>0</v>
      </c>
      <c r="BF78" s="60">
        <v>0</v>
      </c>
      <c r="BG78" s="60">
        <v>0</v>
      </c>
      <c r="BH78" s="103">
        <f>VLOOKUP($A78,[11]NHB!$A$7:$Q$389,COLUMN([11]NHB!O$2),0)+'[11]NHB savings'!P65</f>
        <v>0</v>
      </c>
      <c r="BI78" s="103">
        <f>VLOOKUP($A78,[11]NHB!$A$7:$Q$389,COLUMN([11]NHB!P$2),0)+'[11]NHB savings'!Q65</f>
        <v>0</v>
      </c>
      <c r="BJ78" s="103">
        <f>VLOOKUP($A78,[11]NHB!$A$7:$Q$389,COLUMN([11]NHB!Q$2),0)+'[11]NHB savings'!R65</f>
        <v>0</v>
      </c>
      <c r="BK78" s="63">
        <f t="shared" si="57"/>
        <v>26.825253132573</v>
      </c>
      <c r="BL78" s="63" t="e">
        <f t="shared" si="57"/>
        <v>#REF!</v>
      </c>
      <c r="BM78" s="63" t="e">
        <f t="shared" si="57"/>
        <v>#REF!</v>
      </c>
      <c r="BN78" s="63">
        <f t="shared" si="57"/>
        <v>26.486599456240057</v>
      </c>
      <c r="BO78" s="63">
        <f t="shared" si="57"/>
        <v>27.105458506855321</v>
      </c>
      <c r="BP78" s="64">
        <f t="shared" si="58"/>
        <v>26.825253132573</v>
      </c>
      <c r="BQ78" s="64" t="e">
        <f>BL78*'[11]23112016 deflator update'!$C$68/'[11]23112016 deflator update'!$C$69</f>
        <v>#REF!</v>
      </c>
      <c r="BR78" s="64" t="e">
        <f>BM78*'[11]23112016 deflator update'!$C$68/'[11]23112016 deflator update'!$C$70</f>
        <v>#REF!</v>
      </c>
      <c r="BS78" s="64">
        <f>BN78*'[11]23112016 deflator update'!$C$68/'[11]23112016 deflator update'!$C$71</f>
        <v>25.162981238079023</v>
      </c>
      <c r="BT78" s="64">
        <f>BO78*'[11]23112016 deflator update'!$C$68/'[11]23112016 deflator update'!$C$72</f>
        <v>25.330530160837693</v>
      </c>
      <c r="BU78" s="109" t="e">
        <f t="shared" si="59"/>
        <v>#REF!</v>
      </c>
      <c r="BV78" s="109" t="e">
        <f t="shared" si="55"/>
        <v>#REF!</v>
      </c>
      <c r="BW78" s="109" t="e">
        <f t="shared" si="55"/>
        <v>#REF!</v>
      </c>
      <c r="BX78" s="109">
        <f t="shared" si="55"/>
        <v>2.3364986948880118E-2</v>
      </c>
      <c r="BY78" s="109">
        <f t="shared" si="60"/>
        <v>1.0445581739621179E-2</v>
      </c>
      <c r="BZ78" s="109">
        <f t="shared" si="61"/>
        <v>2.6012282400038611E-3</v>
      </c>
      <c r="CA78" s="110" t="e">
        <f t="shared" si="62"/>
        <v>#REF!</v>
      </c>
      <c r="CB78" s="110" t="e">
        <f t="shared" si="62"/>
        <v>#REF!</v>
      </c>
      <c r="CC78" s="110" t="e">
        <f t="shared" si="62"/>
        <v>#REF!</v>
      </c>
      <c r="CD78" s="110">
        <f t="shared" si="62"/>
        <v>6.6585481733427709E-3</v>
      </c>
      <c r="CE78" s="110">
        <f t="shared" si="63"/>
        <v>-5.5720740615130104E-2</v>
      </c>
      <c r="CF78" s="110">
        <f t="shared" si="64"/>
        <v>-1.4231099557752369E-2</v>
      </c>
      <c r="CG78" s="60">
        <f t="shared" si="65"/>
        <v>10.023259132572999</v>
      </c>
      <c r="CH78" s="60" t="e">
        <f t="shared" si="65"/>
        <v>#REF!</v>
      </c>
      <c r="CI78" s="60" t="e">
        <f t="shared" si="65"/>
        <v>#REF!</v>
      </c>
      <c r="CJ78" s="60">
        <f t="shared" si="65"/>
        <v>7.5925394231659986</v>
      </c>
      <c r="CK78" s="60">
        <f t="shared" si="65"/>
        <v>7.4224458034059992</v>
      </c>
      <c r="CL78" s="60">
        <f t="shared" si="66"/>
        <v>16.801994000000001</v>
      </c>
      <c r="CM78" s="60">
        <f t="shared" si="66"/>
        <v>17.413934790000003</v>
      </c>
      <c r="CN78" s="60">
        <f t="shared" si="66"/>
        <v>18.138182789283402</v>
      </c>
      <c r="CO78" s="60">
        <f t="shared" si="66"/>
        <v>18.894060033074059</v>
      </c>
      <c r="CP78" s="60">
        <f t="shared" si="66"/>
        <v>19.683012703449322</v>
      </c>
    </row>
    <row r="79" spans="1:94" ht="15" customHeight="1">
      <c r="A79" s="53" t="s">
        <v>192</v>
      </c>
      <c r="B79" s="53" t="s">
        <v>193</v>
      </c>
      <c r="C79" s="53" t="str">
        <f t="shared" si="56"/>
        <v>SD_PU</v>
      </c>
      <c r="D79" s="53" t="s">
        <v>41</v>
      </c>
      <c r="E79" s="53" t="s">
        <v>39</v>
      </c>
      <c r="F79" s="112" t="s">
        <v>1359</v>
      </c>
      <c r="G79" s="113">
        <v>0</v>
      </c>
      <c r="H79" s="127">
        <v>1</v>
      </c>
      <c r="I79" s="127">
        <v>0</v>
      </c>
      <c r="J79" s="112" t="s">
        <v>1380</v>
      </c>
      <c r="K79" s="101">
        <v>0</v>
      </c>
      <c r="L79" s="53" t="s">
        <v>194</v>
      </c>
      <c r="M79" s="54">
        <f>[11]Provisional!M79</f>
        <v>8.6318632987009991</v>
      </c>
      <c r="N79" s="54">
        <f>[11]Provisional!N79</f>
        <v>7.5630048289060001</v>
      </c>
      <c r="O79" s="54">
        <f>[11]Provisional!O79</f>
        <v>6.7599501639589992</v>
      </c>
      <c r="P79" s="54">
        <f>[11]Provisional!P79</f>
        <v>6.3384261618940005</v>
      </c>
      <c r="Q79" s="54">
        <f>[11]Provisional!Q79</f>
        <v>5.8706790306130001</v>
      </c>
      <c r="R79" s="128">
        <f>'[11]Published CSP'!O79</f>
        <v>5.895905</v>
      </c>
      <c r="S79" s="108">
        <f>VLOOKUP($B79,'[11]CT model - DATA UPDATE'!$A:$AX,COLUMN('[11]CT model - DATA UPDATE'!S$1),0)/1000000</f>
        <v>6.0161131799999996</v>
      </c>
      <c r="T79" s="108">
        <f>VLOOKUP($B79,'[11]CT model - DATA UPDATE'!$A:$AX,COLUMN('[11]CT model - DATA UPDATE'!T$1),0)/1000000</f>
        <v>6.1258401561183264</v>
      </c>
      <c r="U79" s="108">
        <f>VLOOKUP($B79,'[11]CT model - DATA UPDATE'!$A:$AX,COLUMN('[11]CT model - DATA UPDATE'!U$1),0)/1000000</f>
        <v>6.2375684259171154</v>
      </c>
      <c r="V79" s="108">
        <f>VLOOKUP($B79,'[11]CT model - DATA UPDATE'!$A:$AX,COLUMN('[11]CT model - DATA UPDATE'!V$1),0)/1000000</f>
        <v>6.3513344906883633</v>
      </c>
      <c r="W79" s="108">
        <v>0</v>
      </c>
      <c r="X79" s="108">
        <f>VLOOKUP($B79,'[11]CT model - DATA UPDATE'!$A:$AX,COLUMN('[11]CT model - DATA UPDATE'!W$1),0)/1000000</f>
        <v>0.11432778000000046</v>
      </c>
      <c r="Y79" s="108">
        <f>VLOOKUP($B79,'[11]CT model - DATA UPDATE'!$A:$AX,COLUMN('[11]CT model - DATA UPDATE'!X$1),0)/1000000</f>
        <v>0.24125804990814284</v>
      </c>
      <c r="Z79" s="108">
        <f>VLOOKUP($B79,'[11]CT model - DATA UPDATE'!$A:$AX,COLUMN('[11]CT model - DATA UPDATE'!Y$1),0)/1000000</f>
        <v>0.37532285379688002</v>
      </c>
      <c r="AA79" s="108">
        <f>VLOOKUP($B79,'[11]CT model - DATA UPDATE'!$A:$AX,COLUMN('[11]CT model - DATA UPDATE'!Z$1),0)/1000000</f>
        <v>0.51683836644246495</v>
      </c>
      <c r="AB79" s="108">
        <v>0</v>
      </c>
      <c r="AC79" s="108">
        <f>VLOOKUP($B79,'[11]CT model - DATA UPDATE'!$A:$AX,COLUMN('[11]CT model - DATA UPDATE'!AA$1),0)/1000000</f>
        <v>0</v>
      </c>
      <c r="AD79" s="108">
        <f>VLOOKUP($B79,'[11]CT model - DATA UPDATE'!$A:$AX,COLUMN('[11]CT model - DATA UPDATE'!AB$1),0)/1000000</f>
        <v>0</v>
      </c>
      <c r="AE79" s="108">
        <f>VLOOKUP($B79,'[11]CT model - DATA UPDATE'!$A:$AX,COLUMN('[11]CT model - DATA UPDATE'!AC$1),0)/1000000</f>
        <v>0</v>
      </c>
      <c r="AF79" s="108">
        <f>VLOOKUP($B79,'[11]CT model - DATA UPDATE'!$A:$AX,COLUMN('[11]CT model - DATA UPDATE'!AD$1),0)/1000000</f>
        <v>0</v>
      </c>
      <c r="AG79" s="108">
        <v>0</v>
      </c>
      <c r="AH79" s="108">
        <f>VLOOKUP($B79,'[11]CT model - DATA UPDATE'!$A:$AX,COLUMN('[11]CT model - DATA UPDATE'!AE$1),0)/1000000</f>
        <v>0</v>
      </c>
      <c r="AI79" s="108">
        <f>(VLOOKUP($B79,'[11]CT model - DATA UPDATE'!$A:$AX,COLUMN('[11]CT model - DATA UPDATE'!AF$1),0)+IFERROR(VLOOKUP($B79,'[11]Fire £5 LQ'!$A:$P,COLUMN('[11]Fire £5 LQ'!N$1),0),0)*[11]Parameters!$C$41)/1000000</f>
        <v>0</v>
      </c>
      <c r="AJ79" s="108">
        <f>(VLOOKUP($B79,'[11]CT model - DATA UPDATE'!$A:$AX,COLUMN('[11]CT model - DATA UPDATE'!AG$1),0)+IFERROR(VLOOKUP($B79,'[11]Fire £5 LQ'!$A:$P,COLUMN('[11]Fire £5 LQ'!O$1),0),0)*[11]Parameters!$C$41)/1000000</f>
        <v>0</v>
      </c>
      <c r="AK79" s="108">
        <f>(VLOOKUP($B79,'[11]CT model - DATA UPDATE'!$A:$AX,COLUMN('[11]CT model - DATA UPDATE'!AH$1),0)+IFERROR(VLOOKUP($B79,'[11]Fire £5 LQ'!$A:$P,COLUMN('[11]Fire £5 LQ'!P$1),0),0)*[11]Parameters!$C$41)/1000000</f>
        <v>0</v>
      </c>
      <c r="AL79" s="56">
        <f>'[11]Published CSP'!AI79</f>
        <v>0</v>
      </c>
      <c r="AM79" s="56">
        <f>'[11]Published CSP'!AJ79</f>
        <v>0</v>
      </c>
      <c r="AN79" s="56">
        <f>IFERROR(VLOOKUP($A79,'[11]iBCF post B17'!$A:$L,'[11]iBCF post B17'!$F$1,0)/1000000,0)</f>
        <v>0</v>
      </c>
      <c r="AO79" s="56">
        <f>IFERROR(VLOOKUP($A79,'[11]iBCF post B17'!$A:$L,'[11]iBCF post B17'!$I$1,0)/1000000,0)</f>
        <v>0</v>
      </c>
      <c r="AP79" s="56">
        <f>IFERROR(VLOOKUP($A79,'[11]iBCF post B17'!$A:$L,'[11]iBCF post B17'!$L$1,0)/1000000,0)</f>
        <v>0</v>
      </c>
      <c r="AQ79" s="56">
        <v>0</v>
      </c>
      <c r="AR79" s="56">
        <v>0</v>
      </c>
      <c r="AS79" s="56">
        <f>'[11]NHB savings'!E66</f>
        <v>0</v>
      </c>
      <c r="AT79" s="56">
        <f>'[11]NHB savings'!F66</f>
        <v>0</v>
      </c>
      <c r="AU79" s="56">
        <f>'[11]NHB savings'!G66</f>
        <v>0</v>
      </c>
      <c r="AV79" s="103">
        <f>'[11]Published CSP'!AN79</f>
        <v>0</v>
      </c>
      <c r="AW79" s="103">
        <f>'[11]Published CSP'!AO79</f>
        <v>0</v>
      </c>
      <c r="AX79" s="103">
        <f>'[11]Published CSP'!AP79+'[11]NHB savings'!I66</f>
        <v>0</v>
      </c>
      <c r="AY79" s="103">
        <f>'[11]Published CSP'!AQ79+'[11]NHB savings'!J66</f>
        <v>0</v>
      </c>
      <c r="AZ79" s="103">
        <f>'[11]Published CSP'!AR79+'[11]NHB savings'!K66</f>
        <v>0</v>
      </c>
      <c r="BA79" s="103">
        <v>0</v>
      </c>
      <c r="BB79" s="103" t="e">
        <f>VLOOKUP($A79,'[11]Published CSP'!$A:$A:'[11]Published CSP'!$AW:$AW,COLUMN('[11]Published CSP'!AT$1),0)</f>
        <v>#REF!</v>
      </c>
      <c r="BC79" s="103" t="e">
        <f>VLOOKUP($A79,'[11]Published CSP'!$A:$A:'[11]Published CSP'!$AW:$AW,COLUMN('[11]Published CSP'!AU$1),0)+'[11]NHB savings'!L66</f>
        <v>#REF!</v>
      </c>
      <c r="BD79" s="103">
        <v>0</v>
      </c>
      <c r="BE79" s="103">
        <v>0</v>
      </c>
      <c r="BF79" s="60">
        <v>0.83941068630135229</v>
      </c>
      <c r="BG79" s="60">
        <v>1.0120546318051211</v>
      </c>
      <c r="BH79" s="103">
        <f>VLOOKUP($A79,[11]NHB!$A$7:$Q$389,COLUMN([11]NHB!O$2),0)+'[11]NHB savings'!P66</f>
        <v>0.97886138669720146</v>
      </c>
      <c r="BI79" s="103">
        <f>VLOOKUP($A79,[11]NHB!$A$7:$Q$389,COLUMN([11]NHB!P$2),0)+'[11]NHB savings'!Q66</f>
        <v>0.74086052207930597</v>
      </c>
      <c r="BJ79" s="103">
        <f>VLOOKUP($A79,[11]NHB!$A$7:$Q$389,COLUMN([11]NHB!Q$2),0)+'[11]NHB savings'!R66</f>
        <v>0.71084698280530323</v>
      </c>
      <c r="BK79" s="63">
        <f t="shared" si="57"/>
        <v>15.367178985002351</v>
      </c>
      <c r="BL79" s="63" t="e">
        <f t="shared" si="57"/>
        <v>#REF!</v>
      </c>
      <c r="BM79" s="63" t="e">
        <f t="shared" si="57"/>
        <v>#REF!</v>
      </c>
      <c r="BN79" s="63">
        <f t="shared" si="57"/>
        <v>13.692177963687303</v>
      </c>
      <c r="BO79" s="63">
        <f t="shared" si="57"/>
        <v>13.449698870549133</v>
      </c>
      <c r="BP79" s="64">
        <f t="shared" si="58"/>
        <v>15.367178985002351</v>
      </c>
      <c r="BQ79" s="64" t="e">
        <f>BL79*'[11]23112016 deflator update'!$C$68/'[11]23112016 deflator update'!$C$69</f>
        <v>#REF!</v>
      </c>
      <c r="BR79" s="64" t="e">
        <f>BM79*'[11]23112016 deflator update'!$C$68/'[11]23112016 deflator update'!$C$70</f>
        <v>#REF!</v>
      </c>
      <c r="BS79" s="64">
        <f>BN79*'[11]23112016 deflator update'!$C$68/'[11]23112016 deflator update'!$C$71</f>
        <v>13.007937005198771</v>
      </c>
      <c r="BT79" s="64">
        <f>BO79*'[11]23112016 deflator update'!$C$68/'[11]23112016 deflator update'!$C$72</f>
        <v>12.568981366187369</v>
      </c>
      <c r="BU79" s="109" t="e">
        <f t="shared" si="59"/>
        <v>#REF!</v>
      </c>
      <c r="BV79" s="109" t="e">
        <f t="shared" si="55"/>
        <v>#REF!</v>
      </c>
      <c r="BW79" s="109" t="e">
        <f t="shared" si="55"/>
        <v>#REF!</v>
      </c>
      <c r="BX79" s="109">
        <f t="shared" si="55"/>
        <v>-1.7709315039670326E-2</v>
      </c>
      <c r="BY79" s="109">
        <f t="shared" si="60"/>
        <v>-0.12477762615536581</v>
      </c>
      <c r="BZ79" s="109">
        <f t="shared" si="61"/>
        <v>-3.2770346317815835E-2</v>
      </c>
      <c r="CA79" s="110" t="e">
        <f t="shared" si="62"/>
        <v>#REF!</v>
      </c>
      <c r="CB79" s="110" t="e">
        <f t="shared" si="62"/>
        <v>#REF!</v>
      </c>
      <c r="CC79" s="110" t="e">
        <f t="shared" si="62"/>
        <v>#REF!</v>
      </c>
      <c r="CD79" s="110">
        <f t="shared" si="62"/>
        <v>-3.3745215619968683E-2</v>
      </c>
      <c r="CE79" s="110">
        <f t="shared" si="63"/>
        <v>-0.18208921894811614</v>
      </c>
      <c r="CF79" s="110">
        <f t="shared" si="64"/>
        <v>-4.9008832894446575E-2</v>
      </c>
      <c r="CG79" s="60">
        <f t="shared" si="65"/>
        <v>9.4712739850023517</v>
      </c>
      <c r="CH79" s="60" t="e">
        <f t="shared" si="65"/>
        <v>#REF!</v>
      </c>
      <c r="CI79" s="60" t="e">
        <f t="shared" si="65"/>
        <v>#REF!</v>
      </c>
      <c r="CJ79" s="60">
        <f t="shared" si="65"/>
        <v>7.079286683973308</v>
      </c>
      <c r="CK79" s="60">
        <f t="shared" si="65"/>
        <v>6.5815260134183049</v>
      </c>
      <c r="CL79" s="60">
        <f t="shared" si="66"/>
        <v>5.895905</v>
      </c>
      <c r="CM79" s="60">
        <f t="shared" si="66"/>
        <v>6.1304409600000005</v>
      </c>
      <c r="CN79" s="60">
        <f t="shared" si="66"/>
        <v>6.3670982060264691</v>
      </c>
      <c r="CO79" s="60">
        <f t="shared" si="66"/>
        <v>6.6128912797139954</v>
      </c>
      <c r="CP79" s="60">
        <f t="shared" si="66"/>
        <v>6.868172857130828</v>
      </c>
    </row>
    <row r="80" spans="1:94" ht="15" customHeight="1">
      <c r="A80" s="53" t="s">
        <v>533</v>
      </c>
      <c r="B80" s="53" t="s">
        <v>534</v>
      </c>
      <c r="C80" s="53" t="str">
        <f t="shared" si="56"/>
        <v>MD_PU</v>
      </c>
      <c r="D80" s="53" t="s">
        <v>41</v>
      </c>
      <c r="E80" s="53" t="s">
        <v>531</v>
      </c>
      <c r="F80" s="112" t="s">
        <v>1359</v>
      </c>
      <c r="G80" s="113">
        <v>0</v>
      </c>
      <c r="H80" s="127">
        <v>0</v>
      </c>
      <c r="I80" s="127">
        <v>1</v>
      </c>
      <c r="J80" s="112" t="s">
        <v>1380</v>
      </c>
      <c r="K80" s="101">
        <v>0</v>
      </c>
      <c r="L80" s="53" t="s">
        <v>535</v>
      </c>
      <c r="M80" s="54">
        <f>[11]Provisional!M80</f>
        <v>63.726380693784002</v>
      </c>
      <c r="N80" s="54">
        <f>[11]Provisional!N80</f>
        <v>55.202410391881003</v>
      </c>
      <c r="O80" s="54">
        <f>[11]Provisional!O80</f>
        <v>48.93899015945</v>
      </c>
      <c r="P80" s="54">
        <f>[11]Provisional!P80</f>
        <v>45.488852338492002</v>
      </c>
      <c r="Q80" s="54">
        <f>[11]Provisional!Q80</f>
        <v>42.159880074185999</v>
      </c>
      <c r="R80" s="128">
        <f>'[11]Published CSP'!O80</f>
        <v>66.793087999999997</v>
      </c>
      <c r="S80" s="108">
        <f>VLOOKUP($B80,'[11]CT model - DATA UPDATE'!$A:$AX,COLUMN('[11]CT model - DATA UPDATE'!S$1),0)/1000000</f>
        <v>67.669296000000003</v>
      </c>
      <c r="T80" s="108">
        <f>VLOOKUP($B80,'[11]CT model - DATA UPDATE'!$A:$AX,COLUMN('[11]CT model - DATA UPDATE'!T$1),0)/1000000</f>
        <v>67.963947107755772</v>
      </c>
      <c r="U80" s="108">
        <f>VLOOKUP($B80,'[11]CT model - DATA UPDATE'!$A:$AX,COLUMN('[11]CT model - DATA UPDATE'!U$1),0)/1000000</f>
        <v>68.259881209135415</v>
      </c>
      <c r="V80" s="108">
        <f>VLOOKUP($B80,'[11]CT model - DATA UPDATE'!$A:$AX,COLUMN('[11]CT model - DATA UPDATE'!V$1),0)/1000000</f>
        <v>68.557103890653323</v>
      </c>
      <c r="W80" s="108">
        <v>0</v>
      </c>
      <c r="X80" s="108">
        <f>VLOOKUP($B80,'[11]CT model - DATA UPDATE'!$A:$AX,COLUMN('[11]CT model - DATA UPDATE'!W$1),0)/1000000</f>
        <v>1.3127170000000037</v>
      </c>
      <c r="Y80" s="108">
        <f>VLOOKUP($B80,'[11]CT model - DATA UPDATE'!$A:$AX,COLUMN('[11]CT model - DATA UPDATE'!X$1),0)/1000000</f>
        <v>2.7040805391831282</v>
      </c>
      <c r="Z80" s="108">
        <f>VLOOKUP($B80,'[11]CT model - DATA UPDATE'!$A:$AX,COLUMN('[11]CT model - DATA UPDATE'!Y$1),0)/1000000</f>
        <v>4.1353695862932192</v>
      </c>
      <c r="AA80" s="108">
        <f>VLOOKUP($B80,'[11]CT model - DATA UPDATE'!$A:$AX,COLUMN('[11]CT model - DATA UPDATE'!Z$1),0)/1000000</f>
        <v>5.6075857468964703</v>
      </c>
      <c r="AB80" s="108">
        <v>0</v>
      </c>
      <c r="AC80" s="108">
        <f>VLOOKUP($B80,'[11]CT model - DATA UPDATE'!$A:$AX,COLUMN('[11]CT model - DATA UPDATE'!AA$1),0)/1000000</f>
        <v>1.353386</v>
      </c>
      <c r="AD80" s="108">
        <f>VLOOKUP($B80,'[11]CT model - DATA UPDATE'!$A:$AX,COLUMN('[11]CT model - DATA UPDATE'!AB$1),0)/1000000</f>
        <v>2.7992977843239752</v>
      </c>
      <c r="AE80" s="108">
        <f>VLOOKUP($B80,'[11]CT model - DATA UPDATE'!$A:$AX,COLUMN('[11]CT model - DATA UPDATE'!AC$1),0)/1000000</f>
        <v>4.3434609025469575</v>
      </c>
      <c r="AF80" s="108">
        <f>VLOOKUP($B80,'[11]CT model - DATA UPDATE'!$A:$AX,COLUMN('[11]CT model - DATA UPDATE'!AD$1),0)/1000000</f>
        <v>5.9910780931633116</v>
      </c>
      <c r="AG80" s="108">
        <v>0</v>
      </c>
      <c r="AH80" s="108">
        <f>VLOOKUP($B80,'[11]CT model - DATA UPDATE'!$A:$AX,COLUMN('[11]CT model - DATA UPDATE'!AE$1),0)/1000000</f>
        <v>0</v>
      </c>
      <c r="AI80" s="108">
        <f>(VLOOKUP($B80,'[11]CT model - DATA UPDATE'!$A:$AX,COLUMN('[11]CT model - DATA UPDATE'!AF$1),0)+IFERROR(VLOOKUP($B80,'[11]Fire £5 LQ'!$A:$P,COLUMN('[11]Fire £5 LQ'!N$1),0),0)*[11]Parameters!$C$41)/1000000</f>
        <v>0</v>
      </c>
      <c r="AJ80" s="108">
        <f>(VLOOKUP($B80,'[11]CT model - DATA UPDATE'!$A:$AX,COLUMN('[11]CT model - DATA UPDATE'!AG$1),0)+IFERROR(VLOOKUP($B80,'[11]Fire £5 LQ'!$A:$P,COLUMN('[11]Fire £5 LQ'!O$1),0),0)*[11]Parameters!$C$41)/1000000</f>
        <v>0</v>
      </c>
      <c r="AK80" s="108">
        <f>(VLOOKUP($B80,'[11]CT model - DATA UPDATE'!$A:$AX,COLUMN('[11]CT model - DATA UPDATE'!AH$1),0)+IFERROR(VLOOKUP($B80,'[11]Fire £5 LQ'!$A:$P,COLUMN('[11]Fire £5 LQ'!P$1),0),0)*[11]Parameters!$C$41)/1000000</f>
        <v>0</v>
      </c>
      <c r="AL80" s="56">
        <f>'[11]Published CSP'!AI80</f>
        <v>0</v>
      </c>
      <c r="AM80" s="56">
        <f>'[11]Published CSP'!AJ80</f>
        <v>0</v>
      </c>
      <c r="AN80" s="56">
        <f>IFERROR(VLOOKUP($A80,'[11]iBCF post B17'!$A:$L,'[11]iBCF post B17'!$F$1,0)/1000000,0)</f>
        <v>3.8466307636716794</v>
      </c>
      <c r="AO80" s="56">
        <f>IFERROR(VLOOKUP($A80,'[11]iBCF post B17'!$A:$L,'[11]iBCF post B17'!$I$1,0)/1000000,0)</f>
        <v>5.2630963473214072</v>
      </c>
      <c r="AP80" s="56">
        <f>IFERROR(VLOOKUP($A80,'[11]iBCF post B17'!$A:$L,'[11]iBCF post B17'!$L$1,0)/1000000,0)</f>
        <v>6.5874453894352891</v>
      </c>
      <c r="AQ80" s="56">
        <v>0</v>
      </c>
      <c r="AR80" s="56">
        <v>0</v>
      </c>
      <c r="AS80" s="56">
        <f>'[11]NHB savings'!E67</f>
        <v>0.82035999999999998</v>
      </c>
      <c r="AT80" s="56">
        <f>'[11]NHB savings'!F67</f>
        <v>0</v>
      </c>
      <c r="AU80" s="56">
        <f>'[11]NHB savings'!G67</f>
        <v>0</v>
      </c>
      <c r="AV80" s="103">
        <f>'[11]Published CSP'!AN80</f>
        <v>0</v>
      </c>
      <c r="AW80" s="103">
        <f>'[11]Published CSP'!AO80</f>
        <v>0</v>
      </c>
      <c r="AX80" s="103">
        <f>'[11]Published CSP'!AP80+'[11]NHB savings'!I67</f>
        <v>0</v>
      </c>
      <c r="AY80" s="103">
        <f>'[11]Published CSP'!AQ80+'[11]NHB savings'!J67</f>
        <v>0</v>
      </c>
      <c r="AZ80" s="103">
        <f>'[11]Published CSP'!AR80+'[11]NHB savings'!K67</f>
        <v>0</v>
      </c>
      <c r="BA80" s="103">
        <v>0</v>
      </c>
      <c r="BB80" s="103" t="e">
        <f>VLOOKUP($A80,'[11]Published CSP'!$A:$A:'[11]Published CSP'!$AW:$AW,COLUMN('[11]Published CSP'!AT$1),0)</f>
        <v>#REF!</v>
      </c>
      <c r="BC80" s="103" t="e">
        <f>VLOOKUP($A80,'[11]Published CSP'!$A:$A:'[11]Published CSP'!$AW:$AW,COLUMN('[11]Published CSP'!AU$1),0)+'[11]NHB savings'!L67</f>
        <v>#REF!</v>
      </c>
      <c r="BD80" s="103">
        <v>0</v>
      </c>
      <c r="BE80" s="103">
        <v>0</v>
      </c>
      <c r="BF80" s="60">
        <v>2.0591609634544974</v>
      </c>
      <c r="BG80" s="60">
        <v>2.6595963530649969</v>
      </c>
      <c r="BH80" s="103">
        <f>VLOOKUP($A80,[11]NHB!$A$7:$Q$389,COLUMN([11]NHB!O$2),0)+'[11]NHB savings'!P67</f>
        <v>2.2650808412341168</v>
      </c>
      <c r="BI80" s="103">
        <f>VLOOKUP($A80,[11]NHB!$A$7:$Q$389,COLUMN([11]NHB!P$2),0)+'[11]NHB savings'!Q67</f>
        <v>1.6702508797892368</v>
      </c>
      <c r="BJ80" s="103">
        <f>VLOOKUP($A80,[11]NHB!$A$7:$Q$389,COLUMN([11]NHB!Q$2),0)+'[11]NHB savings'!R67</f>
        <v>1.6025861319939347</v>
      </c>
      <c r="BK80" s="63">
        <f t="shared" si="57"/>
        <v>132.57862965723851</v>
      </c>
      <c r="BL80" s="63" t="e">
        <f t="shared" si="57"/>
        <v>#REF!</v>
      </c>
      <c r="BM80" s="63" t="e">
        <f t="shared" si="57"/>
        <v>#REF!</v>
      </c>
      <c r="BN80" s="63">
        <f t="shared" si="57"/>
        <v>129.16091126357824</v>
      </c>
      <c r="BO80" s="63">
        <f t="shared" si="57"/>
        <v>130.50567932632836</v>
      </c>
      <c r="BP80" s="64">
        <f t="shared" si="58"/>
        <v>132.57862965723851</v>
      </c>
      <c r="BQ80" s="64" t="e">
        <f>BL80*'[11]23112016 deflator update'!$C$68/'[11]23112016 deflator update'!$C$69</f>
        <v>#REF!</v>
      </c>
      <c r="BR80" s="64" t="e">
        <f>BM80*'[11]23112016 deflator update'!$C$68/'[11]23112016 deflator update'!$C$70</f>
        <v>#REF!</v>
      </c>
      <c r="BS80" s="64">
        <f>BN80*'[11]23112016 deflator update'!$C$68/'[11]23112016 deflator update'!$C$71</f>
        <v>122.70633654532479</v>
      </c>
      <c r="BT80" s="64">
        <f>BO80*'[11]23112016 deflator update'!$C$68/'[11]23112016 deflator update'!$C$72</f>
        <v>121.95986448633948</v>
      </c>
      <c r="BU80" s="109" t="e">
        <f t="shared" si="59"/>
        <v>#REF!</v>
      </c>
      <c r="BV80" s="109" t="e">
        <f t="shared" si="55"/>
        <v>#REF!</v>
      </c>
      <c r="BW80" s="109" t="e">
        <f t="shared" si="55"/>
        <v>#REF!</v>
      </c>
      <c r="BX80" s="109">
        <f t="shared" si="55"/>
        <v>1.0411571500961836E-2</v>
      </c>
      <c r="BY80" s="109">
        <f t="shared" si="60"/>
        <v>-1.5635629484702318E-2</v>
      </c>
      <c r="BZ80" s="109">
        <f t="shared" si="61"/>
        <v>-3.9320380225141838E-3</v>
      </c>
      <c r="CA80" s="110" t="e">
        <f t="shared" si="62"/>
        <v>#REF!</v>
      </c>
      <c r="CB80" s="110" t="e">
        <f t="shared" si="62"/>
        <v>#REF!</v>
      </c>
      <c r="CC80" s="110" t="e">
        <f t="shared" si="62"/>
        <v>#REF!</v>
      </c>
      <c r="CD80" s="110">
        <f t="shared" si="62"/>
        <v>-6.0834026994976975E-3</v>
      </c>
      <c r="CE80" s="110">
        <f t="shared" si="63"/>
        <v>-8.0094093583198078E-2</v>
      </c>
      <c r="CF80" s="110">
        <f t="shared" si="64"/>
        <v>-2.0654681056055946E-2</v>
      </c>
      <c r="CG80" s="60">
        <f t="shared" si="65"/>
        <v>65.785541657238511</v>
      </c>
      <c r="CH80" s="60" t="e">
        <f t="shared" si="65"/>
        <v>#REF!</v>
      </c>
      <c r="CI80" s="60" t="e">
        <f t="shared" si="65"/>
        <v>#REF!</v>
      </c>
      <c r="CJ80" s="60">
        <f t="shared" si="65"/>
        <v>52.422199565602654</v>
      </c>
      <c r="CK80" s="60">
        <f t="shared" si="65"/>
        <v>50.349911595615254</v>
      </c>
      <c r="CL80" s="60">
        <f t="shared" si="66"/>
        <v>66.793087999999997</v>
      </c>
      <c r="CM80" s="60">
        <f t="shared" si="66"/>
        <v>70.33539900000001</v>
      </c>
      <c r="CN80" s="60">
        <f t="shared" si="66"/>
        <v>73.467325431262864</v>
      </c>
      <c r="CO80" s="60">
        <f t="shared" si="66"/>
        <v>76.738711697975589</v>
      </c>
      <c r="CP80" s="60">
        <f t="shared" si="66"/>
        <v>80.155767730713109</v>
      </c>
    </row>
    <row r="81" spans="1:94" ht="15" customHeight="1">
      <c r="A81" s="53" t="s">
        <v>612</v>
      </c>
      <c r="B81" s="53" t="s">
        <v>613</v>
      </c>
      <c r="C81" s="53" t="str">
        <f t="shared" si="56"/>
        <v>MD_PU</v>
      </c>
      <c r="D81" s="53" t="s">
        <v>41</v>
      </c>
      <c r="E81" s="53" t="s">
        <v>531</v>
      </c>
      <c r="F81" s="112" t="s">
        <v>1363</v>
      </c>
      <c r="G81" s="113">
        <v>0</v>
      </c>
      <c r="H81" s="127">
        <v>0</v>
      </c>
      <c r="I81" s="127">
        <v>0</v>
      </c>
      <c r="J81" s="112" t="s">
        <v>1380</v>
      </c>
      <c r="K81" s="101">
        <v>0</v>
      </c>
      <c r="L81" s="53" t="s">
        <v>614</v>
      </c>
      <c r="M81" s="54">
        <f>[11]Provisional!M81</f>
        <v>73.510776177617998</v>
      </c>
      <c r="N81" s="54">
        <f>[11]Provisional!N81</f>
        <v>63.950244278180001</v>
      </c>
      <c r="O81" s="54">
        <f>[11]Provisional!O81</f>
        <v>56.927463032094998</v>
      </c>
      <c r="P81" s="54">
        <f>[11]Provisional!P81</f>
        <v>53.061697622379</v>
      </c>
      <c r="Q81" s="54">
        <f>[11]Provisional!Q81</f>
        <v>49.337450022368998</v>
      </c>
      <c r="R81" s="128">
        <f>'[11]Published CSP'!O81</f>
        <v>72.990543000000002</v>
      </c>
      <c r="S81" s="108">
        <f>VLOOKUP($B81,'[11]CT model - DATA UPDATE'!$A:$AX,COLUMN('[11]CT model - DATA UPDATE'!S$1),0)/1000000</f>
        <v>74.099798303</v>
      </c>
      <c r="T81" s="108">
        <f>VLOOKUP($B81,'[11]CT model - DATA UPDATE'!$A:$AX,COLUMN('[11]CT model - DATA UPDATE'!T$1),0)/1000000</f>
        <v>75.157948824361455</v>
      </c>
      <c r="U81" s="108">
        <f>VLOOKUP($B81,'[11]CT model - DATA UPDATE'!$A:$AX,COLUMN('[11]CT model - DATA UPDATE'!U$1),0)/1000000</f>
        <v>76.231209812303106</v>
      </c>
      <c r="V81" s="108">
        <f>VLOOKUP($B81,'[11]CT model - DATA UPDATE'!$A:$AX,COLUMN('[11]CT model - DATA UPDATE'!V$1),0)/1000000</f>
        <v>77.319797045389237</v>
      </c>
      <c r="W81" s="108">
        <v>0</v>
      </c>
      <c r="X81" s="108">
        <f>VLOOKUP($B81,'[11]CT model - DATA UPDATE'!$A:$AX,COLUMN('[11]CT model - DATA UPDATE'!W$1),0)/1000000</f>
        <v>1.444773981999987</v>
      </c>
      <c r="Y81" s="108">
        <f>VLOOKUP($B81,'[11]CT model - DATA UPDATE'!$A:$AX,COLUMN('[11]CT model - DATA UPDATE'!X$1),0)/1000000</f>
        <v>2.9978725454643564</v>
      </c>
      <c r="Z81" s="108">
        <f>VLOOKUP($B81,'[11]CT model - DATA UPDATE'!$A:$AX,COLUMN('[11]CT model - DATA UPDATE'!Y$1),0)/1000000</f>
        <v>4.6261202278721409</v>
      </c>
      <c r="AA81" s="108">
        <f>VLOOKUP($B81,'[11]CT model - DATA UPDATE'!$A:$AX,COLUMN('[11]CT model - DATA UPDATE'!Z$1),0)/1000000</f>
        <v>6.3324211340996319</v>
      </c>
      <c r="AB81" s="108">
        <v>0</v>
      </c>
      <c r="AC81" s="108">
        <f>VLOOKUP($B81,'[11]CT model - DATA UPDATE'!$A:$AX,COLUMN('[11]CT model - DATA UPDATE'!AA$1),0)/1000000</f>
        <v>1.4814879999999999</v>
      </c>
      <c r="AD81" s="108">
        <f>VLOOKUP($B81,'[11]CT model - DATA UPDATE'!$A:$AX,COLUMN('[11]CT model - DATA UPDATE'!AB$1),0)/1000000</f>
        <v>3.0952165925831197</v>
      </c>
      <c r="AE81" s="108">
        <f>VLOOKUP($B81,'[11]CT model - DATA UPDATE'!$A:$AX,COLUMN('[11]CT model - DATA UPDATE'!AC$1),0)/1000000</f>
        <v>4.8504310155259667</v>
      </c>
      <c r="AF81" s="108">
        <f>VLOOKUP($B81,'[11]CT model - DATA UPDATE'!$A:$AX,COLUMN('[11]CT model - DATA UPDATE'!AD$1),0)/1000000</f>
        <v>6.7567229171128123</v>
      </c>
      <c r="AG81" s="108">
        <v>0</v>
      </c>
      <c r="AH81" s="108">
        <f>VLOOKUP($B81,'[11]CT model - DATA UPDATE'!$A:$AX,COLUMN('[11]CT model - DATA UPDATE'!AE$1),0)/1000000</f>
        <v>0</v>
      </c>
      <c r="AI81" s="108">
        <f>(VLOOKUP($B81,'[11]CT model - DATA UPDATE'!$A:$AX,COLUMN('[11]CT model - DATA UPDATE'!AF$1),0)+IFERROR(VLOOKUP($B81,'[11]Fire £5 LQ'!$A:$P,COLUMN('[11]Fire £5 LQ'!N$1),0),0)*[11]Parameters!$C$41)/1000000</f>
        <v>0</v>
      </c>
      <c r="AJ81" s="108">
        <f>(VLOOKUP($B81,'[11]CT model - DATA UPDATE'!$A:$AX,COLUMN('[11]CT model - DATA UPDATE'!AG$1),0)+IFERROR(VLOOKUP($B81,'[11]Fire £5 LQ'!$A:$P,COLUMN('[11]Fire £5 LQ'!O$1),0),0)*[11]Parameters!$C$41)/1000000</f>
        <v>0</v>
      </c>
      <c r="AK81" s="108">
        <f>(VLOOKUP($B81,'[11]CT model - DATA UPDATE'!$A:$AX,COLUMN('[11]CT model - DATA UPDATE'!AH$1),0)+IFERROR(VLOOKUP($B81,'[11]Fire £5 LQ'!$A:$P,COLUMN('[11]Fire £5 LQ'!P$1),0),0)*[11]Parameters!$C$41)/1000000</f>
        <v>0</v>
      </c>
      <c r="AL81" s="56">
        <f>'[11]Published CSP'!AI81</f>
        <v>0</v>
      </c>
      <c r="AM81" s="56">
        <f>'[11]Published CSP'!AJ81</f>
        <v>0</v>
      </c>
      <c r="AN81" s="56">
        <f>IFERROR(VLOOKUP($A81,'[11]iBCF post B17'!$A:$L,'[11]iBCF post B17'!$F$1,0)/1000000,0)</f>
        <v>4.3470284239038106</v>
      </c>
      <c r="AO81" s="56">
        <f>IFERROR(VLOOKUP($A81,'[11]iBCF post B17'!$A:$L,'[11]iBCF post B17'!$I$1,0)/1000000,0)</f>
        <v>5.8841215669051206</v>
      </c>
      <c r="AP81" s="56">
        <f>IFERROR(VLOOKUP($A81,'[11]iBCF post B17'!$A:$L,'[11]iBCF post B17'!$L$1,0)/1000000,0)</f>
        <v>7.2677358558810559</v>
      </c>
      <c r="AQ81" s="56">
        <v>0</v>
      </c>
      <c r="AR81" s="56">
        <v>0</v>
      </c>
      <c r="AS81" s="56">
        <f>'[11]NHB savings'!E68</f>
        <v>0.92473000000000005</v>
      </c>
      <c r="AT81" s="56">
        <f>'[11]NHB savings'!F68</f>
        <v>0</v>
      </c>
      <c r="AU81" s="56">
        <f>'[11]NHB savings'!G68</f>
        <v>0</v>
      </c>
      <c r="AV81" s="103">
        <f>'[11]Published CSP'!AN81</f>
        <v>0</v>
      </c>
      <c r="AW81" s="103">
        <f>'[11]Published CSP'!AO81</f>
        <v>0</v>
      </c>
      <c r="AX81" s="103">
        <f>'[11]Published CSP'!AP81+'[11]NHB savings'!I68</f>
        <v>0</v>
      </c>
      <c r="AY81" s="103">
        <f>'[11]Published CSP'!AQ81+'[11]NHB savings'!J68</f>
        <v>0</v>
      </c>
      <c r="AZ81" s="103">
        <f>'[11]Published CSP'!AR81+'[11]NHB savings'!K68</f>
        <v>0</v>
      </c>
      <c r="BA81" s="103">
        <v>0</v>
      </c>
      <c r="BB81" s="103" t="e">
        <f>VLOOKUP($A81,'[11]Published CSP'!$A:$A:'[11]Published CSP'!$AW:$AW,COLUMN('[11]Published CSP'!AT$1),0)</f>
        <v>#REF!</v>
      </c>
      <c r="BC81" s="103" t="e">
        <f>VLOOKUP($A81,'[11]Published CSP'!$A:$A:'[11]Published CSP'!$AW:$AW,COLUMN('[11]Published CSP'!AU$1),0)+'[11]NHB savings'!L68</f>
        <v>#REF!</v>
      </c>
      <c r="BD81" s="103">
        <v>0</v>
      </c>
      <c r="BE81" s="103">
        <v>0</v>
      </c>
      <c r="BF81" s="60">
        <v>3.895854671160889</v>
      </c>
      <c r="BG81" s="60">
        <v>4.2070059900695735</v>
      </c>
      <c r="BH81" s="103">
        <f>VLOOKUP($A81,[11]NHB!$A$7:$Q$389,COLUMN([11]NHB!O$2),0)+'[11]NHB savings'!P68</f>
        <v>2.802921006859977</v>
      </c>
      <c r="BI81" s="103">
        <f>VLOOKUP($A81,[11]NHB!$A$7:$Q$389,COLUMN([11]NHB!P$2),0)+'[11]NHB savings'!Q68</f>
        <v>2.070781162069173</v>
      </c>
      <c r="BJ81" s="103">
        <f>VLOOKUP($A81,[11]NHB!$A$7:$Q$389,COLUMN([11]NHB!Q$2),0)+'[11]NHB savings'!R68</f>
        <v>1.9868902407913145</v>
      </c>
      <c r="BK81" s="63">
        <f t="shared" si="57"/>
        <v>150.39717384877889</v>
      </c>
      <c r="BL81" s="63" t="e">
        <f t="shared" si="57"/>
        <v>#REF!</v>
      </c>
      <c r="BM81" s="63" t="e">
        <f t="shared" si="57"/>
        <v>#REF!</v>
      </c>
      <c r="BN81" s="63">
        <f t="shared" si="57"/>
        <v>146.72436140705452</v>
      </c>
      <c r="BO81" s="63">
        <f t="shared" si="57"/>
        <v>149.00101721564306</v>
      </c>
      <c r="BP81" s="64">
        <f t="shared" si="58"/>
        <v>150.39717384877889</v>
      </c>
      <c r="BQ81" s="64" t="e">
        <f>BL81*'[11]23112016 deflator update'!$C$68/'[11]23112016 deflator update'!$C$69</f>
        <v>#REF!</v>
      </c>
      <c r="BR81" s="64" t="e">
        <f>BM81*'[11]23112016 deflator update'!$C$68/'[11]23112016 deflator update'!$C$70</f>
        <v>#REF!</v>
      </c>
      <c r="BS81" s="64">
        <f>BN81*'[11]23112016 deflator update'!$C$68/'[11]23112016 deflator update'!$C$71</f>
        <v>139.39208615113574</v>
      </c>
      <c r="BT81" s="64">
        <f>BO81*'[11]23112016 deflator update'!$C$68/'[11]23112016 deflator update'!$C$72</f>
        <v>139.24408471532698</v>
      </c>
      <c r="BU81" s="109" t="e">
        <f t="shared" si="59"/>
        <v>#REF!</v>
      </c>
      <c r="BV81" s="109" t="e">
        <f t="shared" si="55"/>
        <v>#REF!</v>
      </c>
      <c r="BW81" s="109" t="e">
        <f t="shared" si="55"/>
        <v>#REF!</v>
      </c>
      <c r="BX81" s="109">
        <f t="shared" si="55"/>
        <v>1.5516549445204086E-2</v>
      </c>
      <c r="BY81" s="109">
        <f t="shared" si="60"/>
        <v>-9.2831307757128556E-3</v>
      </c>
      <c r="BZ81" s="109">
        <f t="shared" si="61"/>
        <v>-2.3289057729072304E-3</v>
      </c>
      <c r="CA81" s="110" t="e">
        <f t="shared" si="62"/>
        <v>#REF!</v>
      </c>
      <c r="CB81" s="110" t="e">
        <f t="shared" si="62"/>
        <v>#REF!</v>
      </c>
      <c r="CC81" s="110" t="e">
        <f t="shared" si="62"/>
        <v>#REF!</v>
      </c>
      <c r="CD81" s="110">
        <f t="shared" si="62"/>
        <v>-1.0617635469513109E-3</v>
      </c>
      <c r="CE81" s="110">
        <f t="shared" si="63"/>
        <v>-7.415757123645228E-2</v>
      </c>
      <c r="CF81" s="110">
        <f t="shared" si="64"/>
        <v>-1.9078463243384025E-2</v>
      </c>
      <c r="CG81" s="60">
        <f t="shared" si="65"/>
        <v>77.406630848778889</v>
      </c>
      <c r="CH81" s="60" t="e">
        <f t="shared" si="65"/>
        <v>#REF!</v>
      </c>
      <c r="CI81" s="60" t="e">
        <f t="shared" si="65"/>
        <v>#REF!</v>
      </c>
      <c r="CJ81" s="60">
        <f t="shared" si="65"/>
        <v>61.016600351353304</v>
      </c>
      <c r="CK81" s="60">
        <f t="shared" si="65"/>
        <v>58.59207611904138</v>
      </c>
      <c r="CL81" s="60">
        <f t="shared" si="66"/>
        <v>72.990543000000002</v>
      </c>
      <c r="CM81" s="60">
        <f t="shared" si="66"/>
        <v>77.026060284999986</v>
      </c>
      <c r="CN81" s="60">
        <f t="shared" si="66"/>
        <v>81.25103796240893</v>
      </c>
      <c r="CO81" s="60">
        <f t="shared" si="66"/>
        <v>85.707761055701212</v>
      </c>
      <c r="CP81" s="60">
        <f t="shared" si="66"/>
        <v>90.40894109660168</v>
      </c>
    </row>
    <row r="82" spans="1:94" ht="15" customHeight="1">
      <c r="A82" s="53" t="s">
        <v>321</v>
      </c>
      <c r="B82" s="53" t="s">
        <v>322</v>
      </c>
      <c r="C82" s="53" t="str">
        <f t="shared" si="56"/>
        <v>SD_PU</v>
      </c>
      <c r="D82" s="53" t="s">
        <v>41</v>
      </c>
      <c r="E82" s="53" t="s">
        <v>39</v>
      </c>
      <c r="F82" s="112" t="s">
        <v>1371</v>
      </c>
      <c r="G82" s="113">
        <v>0</v>
      </c>
      <c r="H82" s="127">
        <v>0</v>
      </c>
      <c r="I82" s="127">
        <v>0</v>
      </c>
      <c r="J82" s="112" t="s">
        <v>1380</v>
      </c>
      <c r="K82" s="101">
        <v>0</v>
      </c>
      <c r="L82" s="53" t="s">
        <v>323</v>
      </c>
      <c r="M82" s="54">
        <f>[11]Provisional!M82</f>
        <v>6.8903019371280001</v>
      </c>
      <c r="N82" s="54">
        <f>[11]Provisional!N82</f>
        <v>5.863893552535</v>
      </c>
      <c r="O82" s="54">
        <f>[11]Provisional!O82</f>
        <v>5.0928533595059999</v>
      </c>
      <c r="P82" s="54">
        <f>[11]Provisional!P82</f>
        <v>4.6885146655110006</v>
      </c>
      <c r="Q82" s="54">
        <f>[11]Provisional!Q82</f>
        <v>4.239976769009</v>
      </c>
      <c r="R82" s="128">
        <f>'[11]Published CSP'!O82</f>
        <v>7.0604909999999999</v>
      </c>
      <c r="S82" s="108">
        <f>VLOOKUP($B82,'[11]CT model - DATA UPDATE'!$A:$AX,COLUMN('[11]CT model - DATA UPDATE'!S$1),0)/1000000</f>
        <v>7.2347486749999996</v>
      </c>
      <c r="T82" s="108">
        <f>VLOOKUP($B82,'[11]CT model - DATA UPDATE'!$A:$AX,COLUMN('[11]CT model - DATA UPDATE'!T$1),0)/1000000</f>
        <v>7.4403788671619981</v>
      </c>
      <c r="U82" s="108">
        <f>VLOOKUP($B82,'[11]CT model - DATA UPDATE'!$A:$AX,COLUMN('[11]CT model - DATA UPDATE'!U$1),0)/1000000</f>
        <v>7.6518535990347809</v>
      </c>
      <c r="V82" s="108">
        <f>VLOOKUP($B82,'[11]CT model - DATA UPDATE'!$A:$AX,COLUMN('[11]CT model - DATA UPDATE'!V$1),0)/1000000</f>
        <v>7.8693389874909316</v>
      </c>
      <c r="W82" s="108">
        <v>0</v>
      </c>
      <c r="X82" s="108">
        <f>VLOOKUP($B82,'[11]CT model - DATA UPDATE'!$A:$AX,COLUMN('[11]CT model - DATA UPDATE'!W$1),0)/1000000</f>
        <v>0.14469497349999999</v>
      </c>
      <c r="Y82" s="108">
        <f>VLOOKUP($B82,'[11]CT model - DATA UPDATE'!$A:$AX,COLUMN('[11]CT model - DATA UPDATE'!X$1),0)/1000000</f>
        <v>0.30059130623334468</v>
      </c>
      <c r="Z82" s="108">
        <f>VLOOKUP($B82,'[11]CT model - DATA UPDATE'!$A:$AX,COLUMN('[11]CT model - DATA UPDATE'!Y$1),0)/1000000</f>
        <v>0.46835465508972035</v>
      </c>
      <c r="AA82" s="108">
        <f>VLOOKUP($B82,'[11]CT model - DATA UPDATE'!$A:$AX,COLUMN('[11]CT model - DATA UPDATE'!Z$1),0)/1000000</f>
        <v>0.64868661051109022</v>
      </c>
      <c r="AB82" s="108">
        <v>0</v>
      </c>
      <c r="AC82" s="108">
        <f>VLOOKUP($B82,'[11]CT model - DATA UPDATE'!$A:$AX,COLUMN('[11]CT model - DATA UPDATE'!AA$1),0)/1000000</f>
        <v>0</v>
      </c>
      <c r="AD82" s="108">
        <f>VLOOKUP($B82,'[11]CT model - DATA UPDATE'!$A:$AX,COLUMN('[11]CT model - DATA UPDATE'!AB$1),0)/1000000</f>
        <v>0</v>
      </c>
      <c r="AE82" s="108">
        <f>VLOOKUP($B82,'[11]CT model - DATA UPDATE'!$A:$AX,COLUMN('[11]CT model - DATA UPDATE'!AC$1),0)/1000000</f>
        <v>0</v>
      </c>
      <c r="AF82" s="108">
        <f>VLOOKUP($B82,'[11]CT model - DATA UPDATE'!$A:$AX,COLUMN('[11]CT model - DATA UPDATE'!AD$1),0)/1000000</f>
        <v>0</v>
      </c>
      <c r="AG82" s="108">
        <v>0</v>
      </c>
      <c r="AH82" s="108">
        <f>VLOOKUP($B82,'[11]CT model - DATA UPDATE'!$A:$AX,COLUMN('[11]CT model - DATA UPDATE'!AE$1),0)/1000000</f>
        <v>5.9965526500000137E-2</v>
      </c>
      <c r="AI82" s="108">
        <f>(VLOOKUP($B82,'[11]CT model - DATA UPDATE'!$A:$AX,COLUMN('[11]CT model - DATA UPDATE'!AF$1),0)+IFERROR(VLOOKUP($B82,'[11]Fire £5 LQ'!$A:$P,COLUMN('[11]Fire £5 LQ'!N$1),0),0)*[11]Parameters!$C$41)/1000000</f>
        <v>0.12036365089038886</v>
      </c>
      <c r="AJ82" s="108">
        <f>(VLOOKUP($B82,'[11]CT model - DATA UPDATE'!$A:$AX,COLUMN('[11]CT model - DATA UPDATE'!AG$1),0)+IFERROR(VLOOKUP($B82,'[11]Fire £5 LQ'!$A:$P,COLUMN('[11]Fire £5 LQ'!O$1),0),0)*[11]Parameters!$C$41)/1000000</f>
        <v>0.18102471682270654</v>
      </c>
      <c r="AK82" s="108">
        <f>(VLOOKUP($B82,'[11]CT model - DATA UPDATE'!$A:$AX,COLUMN('[11]CT model - DATA UPDATE'!AH$1),0)+IFERROR(VLOOKUP($B82,'[11]Fire £5 LQ'!$A:$P,COLUMN('[11]Fire £5 LQ'!P$1),0),0)*[11]Parameters!$C$41)/1000000</f>
        <v>0.24176193121348341</v>
      </c>
      <c r="AL82" s="56">
        <f>'[11]Published CSP'!AI82</f>
        <v>0</v>
      </c>
      <c r="AM82" s="56">
        <f>'[11]Published CSP'!AJ82</f>
        <v>0</v>
      </c>
      <c r="AN82" s="56">
        <f>IFERROR(VLOOKUP($A82,'[11]iBCF post B17'!$A:$L,'[11]iBCF post B17'!$F$1,0)/1000000,0)</f>
        <v>0</v>
      </c>
      <c r="AO82" s="56">
        <f>IFERROR(VLOOKUP($A82,'[11]iBCF post B17'!$A:$L,'[11]iBCF post B17'!$I$1,0)/1000000,0)</f>
        <v>0</v>
      </c>
      <c r="AP82" s="56">
        <f>IFERROR(VLOOKUP($A82,'[11]iBCF post B17'!$A:$L,'[11]iBCF post B17'!$L$1,0)/1000000,0)</f>
        <v>0</v>
      </c>
      <c r="AQ82" s="56">
        <v>0</v>
      </c>
      <c r="AR82" s="56">
        <v>0</v>
      </c>
      <c r="AS82" s="56">
        <f>'[11]NHB savings'!E69</f>
        <v>0</v>
      </c>
      <c r="AT82" s="56">
        <f>'[11]NHB savings'!F69</f>
        <v>0</v>
      </c>
      <c r="AU82" s="56">
        <f>'[11]NHB savings'!G69</f>
        <v>0</v>
      </c>
      <c r="AV82" s="103">
        <f>'[11]Published CSP'!AN82</f>
        <v>0</v>
      </c>
      <c r="AW82" s="103">
        <f>'[11]Published CSP'!AO82</f>
        <v>0</v>
      </c>
      <c r="AX82" s="103">
        <f>'[11]Published CSP'!AP82+'[11]NHB savings'!I69</f>
        <v>0</v>
      </c>
      <c r="AY82" s="103">
        <f>'[11]Published CSP'!AQ82+'[11]NHB savings'!J69</f>
        <v>0</v>
      </c>
      <c r="AZ82" s="103">
        <f>'[11]Published CSP'!AR82+'[11]NHB savings'!K69</f>
        <v>0</v>
      </c>
      <c r="BA82" s="103">
        <v>0</v>
      </c>
      <c r="BB82" s="103" t="e">
        <f>VLOOKUP($A82,'[11]Published CSP'!$A:$A:'[11]Published CSP'!$AW:$AW,COLUMN('[11]Published CSP'!AT$1),0)</f>
        <v>#REF!</v>
      </c>
      <c r="BC82" s="103" t="e">
        <f>VLOOKUP($A82,'[11]Published CSP'!$A:$A:'[11]Published CSP'!$AW:$AW,COLUMN('[11]Published CSP'!AU$1),0)+'[11]NHB savings'!L69</f>
        <v>#REF!</v>
      </c>
      <c r="BD82" s="103">
        <v>0</v>
      </c>
      <c r="BE82" s="103">
        <v>0</v>
      </c>
      <c r="BF82" s="60">
        <v>4.9757643716608175</v>
      </c>
      <c r="BG82" s="60">
        <v>6.3321961354557486</v>
      </c>
      <c r="BH82" s="103">
        <f>VLOOKUP($A82,[11]NHB!$A$7:$Q$389,COLUMN([11]NHB!O$2),0)+'[11]NHB savings'!P69</f>
        <v>5.972498465346602</v>
      </c>
      <c r="BI82" s="103">
        <f>VLOOKUP($A82,[11]NHB!$A$7:$Q$389,COLUMN([11]NHB!P$2),0)+'[11]NHB savings'!Q69</f>
        <v>4.5570286103548101</v>
      </c>
      <c r="BJ82" s="103">
        <f>VLOOKUP($A82,[11]NHB!$A$7:$Q$389,COLUMN([11]NHB!Q$2),0)+'[11]NHB savings'!R69</f>
        <v>4.3724155110014102</v>
      </c>
      <c r="BK82" s="63">
        <f t="shared" si="57"/>
        <v>18.926557308788816</v>
      </c>
      <c r="BL82" s="63" t="e">
        <f t="shared" si="57"/>
        <v>#REF!</v>
      </c>
      <c r="BM82" s="63" t="e">
        <f t="shared" si="57"/>
        <v>#REF!</v>
      </c>
      <c r="BN82" s="63">
        <f t="shared" si="57"/>
        <v>17.546776246813018</v>
      </c>
      <c r="BO82" s="63">
        <f t="shared" si="57"/>
        <v>17.372179809225916</v>
      </c>
      <c r="BP82" s="64">
        <f t="shared" si="58"/>
        <v>18.926557308788816</v>
      </c>
      <c r="BQ82" s="64" t="e">
        <f>BL82*'[11]23112016 deflator update'!$C$68/'[11]23112016 deflator update'!$C$69</f>
        <v>#REF!</v>
      </c>
      <c r="BR82" s="64" t="e">
        <f>BM82*'[11]23112016 deflator update'!$C$68/'[11]23112016 deflator update'!$C$70</f>
        <v>#REF!</v>
      </c>
      <c r="BS82" s="64">
        <f>BN82*'[11]23112016 deflator update'!$C$68/'[11]23112016 deflator update'!$C$71</f>
        <v>16.669908955915648</v>
      </c>
      <c r="BT82" s="64">
        <f>BO82*'[11]23112016 deflator update'!$C$68/'[11]23112016 deflator update'!$C$72</f>
        <v>16.234609147297736</v>
      </c>
      <c r="BU82" s="109" t="e">
        <f t="shared" si="59"/>
        <v>#REF!</v>
      </c>
      <c r="BV82" s="109" t="e">
        <f t="shared" si="55"/>
        <v>#REF!</v>
      </c>
      <c r="BW82" s="109" t="e">
        <f t="shared" si="55"/>
        <v>#REF!</v>
      </c>
      <c r="BX82" s="109">
        <f t="shared" si="55"/>
        <v>-9.9503427371061548E-3</v>
      </c>
      <c r="BY82" s="109">
        <f t="shared" si="60"/>
        <v>-8.212679539142087E-2</v>
      </c>
      <c r="BZ82" s="109">
        <f t="shared" si="61"/>
        <v>-2.1196140972628341E-2</v>
      </c>
      <c r="CA82" s="110" t="e">
        <f t="shared" si="62"/>
        <v>#REF!</v>
      </c>
      <c r="CB82" s="110" t="e">
        <f t="shared" si="62"/>
        <v>#REF!</v>
      </c>
      <c r="CC82" s="110" t="e">
        <f t="shared" si="62"/>
        <v>#REF!</v>
      </c>
      <c r="CD82" s="110">
        <f t="shared" si="62"/>
        <v>-2.6112908580909644E-2</v>
      </c>
      <c r="CE82" s="110">
        <f t="shared" si="63"/>
        <v>-0.14223126359282656</v>
      </c>
      <c r="CF82" s="110">
        <f t="shared" si="64"/>
        <v>-3.7628942909026519E-2</v>
      </c>
      <c r="CG82" s="60">
        <f t="shared" si="65"/>
        <v>11.866066308788817</v>
      </c>
      <c r="CH82" s="60" t="e">
        <f t="shared" si="65"/>
        <v>#REF!</v>
      </c>
      <c r="CI82" s="60" t="e">
        <f t="shared" si="65"/>
        <v>#REF!</v>
      </c>
      <c r="CJ82" s="60">
        <f t="shared" si="65"/>
        <v>9.2455432758658098</v>
      </c>
      <c r="CK82" s="60">
        <f t="shared" si="65"/>
        <v>8.6123922800104094</v>
      </c>
      <c r="CL82" s="60">
        <f t="shared" si="66"/>
        <v>7.0604909999999999</v>
      </c>
      <c r="CM82" s="60">
        <f t="shared" si="66"/>
        <v>7.4394091749999998</v>
      </c>
      <c r="CN82" s="60">
        <f t="shared" si="66"/>
        <v>7.8613338242857314</v>
      </c>
      <c r="CO82" s="60">
        <f t="shared" si="66"/>
        <v>8.3012329709472077</v>
      </c>
      <c r="CP82" s="60">
        <f t="shared" si="66"/>
        <v>8.7597875292155063</v>
      </c>
    </row>
    <row r="83" spans="1:94" ht="15" customHeight="1">
      <c r="A83" s="53" t="s">
        <v>1002</v>
      </c>
      <c r="B83" s="53" t="s">
        <v>1003</v>
      </c>
      <c r="C83" s="53" t="str">
        <f t="shared" si="56"/>
        <v>SC_PR</v>
      </c>
      <c r="D83" s="53" t="s">
        <v>41</v>
      </c>
      <c r="E83" s="53" t="s">
        <v>730</v>
      </c>
      <c r="F83" s="112" t="s">
        <v>1371</v>
      </c>
      <c r="G83" s="113">
        <v>0</v>
      </c>
      <c r="H83" s="127">
        <v>0</v>
      </c>
      <c r="I83" s="127">
        <v>0</v>
      </c>
      <c r="J83" s="112" t="s">
        <v>1381</v>
      </c>
      <c r="K83" s="101">
        <v>0</v>
      </c>
      <c r="L83" s="53" t="s">
        <v>1004</v>
      </c>
      <c r="M83" s="54">
        <f>[11]Provisional!M83</f>
        <v>116.159366743756</v>
      </c>
      <c r="N83" s="54">
        <f>[11]Provisional!N83</f>
        <v>93.192968377694001</v>
      </c>
      <c r="O83" s="54">
        <f>[11]Provisional!O83</f>
        <v>76.380190331918996</v>
      </c>
      <c r="P83" s="54">
        <f>[11]Provisional!P83</f>
        <v>66.948049870791991</v>
      </c>
      <c r="Q83" s="54">
        <f>[11]Provisional!Q83</f>
        <v>58.104520496672997</v>
      </c>
      <c r="R83" s="128">
        <f>'[11]Published CSP'!O83</f>
        <v>244.39860300000001</v>
      </c>
      <c r="S83" s="108">
        <f>VLOOKUP($B83,'[11]CT model - DATA UPDATE'!$A:$AX,COLUMN('[11]CT model - DATA UPDATE'!S$1),0)/1000000</f>
        <v>248.49322290000001</v>
      </c>
      <c r="T83" s="108">
        <f>VLOOKUP($B83,'[11]CT model - DATA UPDATE'!$A:$AX,COLUMN('[11]CT model - DATA UPDATE'!T$1),0)/1000000</f>
        <v>252.99682454928126</v>
      </c>
      <c r="U83" s="108">
        <f>VLOOKUP($B83,'[11]CT model - DATA UPDATE'!$A:$AX,COLUMN('[11]CT model - DATA UPDATE'!U$1),0)/1000000</f>
        <v>257.5888865191838</v>
      </c>
      <c r="V83" s="108">
        <f>VLOOKUP($B83,'[11]CT model - DATA UPDATE'!$A:$AX,COLUMN('[11]CT model - DATA UPDATE'!V$1),0)/1000000</f>
        <v>262.27130173700806</v>
      </c>
      <c r="W83" s="108">
        <v>0</v>
      </c>
      <c r="X83" s="108">
        <f>VLOOKUP($B83,'[11]CT model - DATA UPDATE'!$A:$AX,COLUMN('[11]CT model - DATA UPDATE'!W$1),0)/1000000</f>
        <v>-4.0000261312423953E-9</v>
      </c>
      <c r="Y83" s="108">
        <f>VLOOKUP($B83,'[11]CT model - DATA UPDATE'!$A:$AX,COLUMN('[11]CT model - DATA UPDATE'!X$1),0)/1000000</f>
        <v>5.0599364868316528</v>
      </c>
      <c r="Z83" s="108">
        <f>VLOOKUP($B83,'[11]CT model - DATA UPDATE'!$A:$AX,COLUMN('[11]CT model - DATA UPDATE'!Y$1),0)/1000000</f>
        <v>10.406591011061055</v>
      </c>
      <c r="AA83" s="108">
        <f>VLOOKUP($B83,'[11]CT model - DATA UPDATE'!$A:$AX,COLUMN('[11]CT model - DATA UPDATE'!Z$1),0)/1000000</f>
        <v>16.053101832238564</v>
      </c>
      <c r="AB83" s="108">
        <v>0</v>
      </c>
      <c r="AC83" s="108">
        <f>VLOOKUP($B83,'[11]CT model - DATA UPDATE'!$A:$AX,COLUMN('[11]CT model - DATA UPDATE'!AA$1),0)/1000000</f>
        <v>4.9643919040000162</v>
      </c>
      <c r="AD83" s="108">
        <f>VLOOKUP($B83,'[11]CT model - DATA UPDATE'!$A:$AX,COLUMN('[11]CT model - DATA UPDATE'!AB$1),0)/1000000</f>
        <v>10.316475835468173</v>
      </c>
      <c r="AE83" s="108">
        <f>VLOOKUP($B83,'[11]CT model - DATA UPDATE'!$A:$AX,COLUMN('[11]CT model - DATA UPDATE'!AC$1),0)/1000000</f>
        <v>16.178689144275129</v>
      </c>
      <c r="AF83" s="108">
        <f>VLOOKUP($B83,'[11]CT model - DATA UPDATE'!$A:$AX,COLUMN('[11]CT model - DATA UPDATE'!AD$1),0)/1000000</f>
        <v>22.589035693333567</v>
      </c>
      <c r="AG83" s="108">
        <v>0</v>
      </c>
      <c r="AH83" s="108">
        <f>VLOOKUP($B83,'[11]CT model - DATA UPDATE'!$A:$AX,COLUMN('[11]CT model - DATA UPDATE'!AE$1),0)/1000000</f>
        <v>0</v>
      </c>
      <c r="AI83" s="108">
        <f>(VLOOKUP($B83,'[11]CT model - DATA UPDATE'!$A:$AX,COLUMN('[11]CT model - DATA UPDATE'!AF$1),0)+IFERROR(VLOOKUP($B83,'[11]Fire £5 LQ'!$A:$P,COLUMN('[11]Fire £5 LQ'!N$1),0),0)*[11]Parameters!$C$41)/1000000</f>
        <v>0</v>
      </c>
      <c r="AJ83" s="108">
        <f>(VLOOKUP($B83,'[11]CT model - DATA UPDATE'!$A:$AX,COLUMN('[11]CT model - DATA UPDATE'!AG$1),0)+IFERROR(VLOOKUP($B83,'[11]Fire £5 LQ'!$A:$P,COLUMN('[11]Fire £5 LQ'!O$1),0),0)*[11]Parameters!$C$41)/1000000</f>
        <v>0</v>
      </c>
      <c r="AK83" s="108">
        <f>(VLOOKUP($B83,'[11]CT model - DATA UPDATE'!$A:$AX,COLUMN('[11]CT model - DATA UPDATE'!AH$1),0)+IFERROR(VLOOKUP($B83,'[11]Fire £5 LQ'!$A:$P,COLUMN('[11]Fire £5 LQ'!P$1),0),0)*[11]Parameters!$C$41)/1000000</f>
        <v>0</v>
      </c>
      <c r="AL83" s="56">
        <f>'[11]Published CSP'!AI83</f>
        <v>0</v>
      </c>
      <c r="AM83" s="56">
        <f>'[11]Published CSP'!AJ83</f>
        <v>0</v>
      </c>
      <c r="AN83" s="56">
        <f>IFERROR(VLOOKUP($A83,'[11]iBCF post B17'!$A:$L,'[11]iBCF post B17'!$F$1,0)/1000000,0)</f>
        <v>8.3393110028767463</v>
      </c>
      <c r="AO83" s="56">
        <f>IFERROR(VLOOKUP($A83,'[11]iBCF post B17'!$A:$L,'[11]iBCF post B17'!$I$1,0)/1000000,0)</f>
        <v>10.658271618326335</v>
      </c>
      <c r="AP83" s="56">
        <f>IFERROR(VLOOKUP($A83,'[11]iBCF post B17'!$A:$L,'[11]iBCF post B17'!$L$1,0)/1000000,0)</f>
        <v>12.401220964520007</v>
      </c>
      <c r="AQ83" s="56">
        <v>0</v>
      </c>
      <c r="AR83" s="56">
        <v>0</v>
      </c>
      <c r="AS83" s="56">
        <f>'[11]NHB savings'!E70</f>
        <v>2.334441</v>
      </c>
      <c r="AT83" s="56">
        <f>'[11]NHB savings'!F70</f>
        <v>0</v>
      </c>
      <c r="AU83" s="56">
        <f>'[11]NHB savings'!G70</f>
        <v>0</v>
      </c>
      <c r="AV83" s="103">
        <f>'[11]Published CSP'!AN83</f>
        <v>0</v>
      </c>
      <c r="AW83" s="103">
        <f>'[11]Published CSP'!AO83</f>
        <v>0</v>
      </c>
      <c r="AX83" s="103">
        <f>'[11]Published CSP'!AP83+'[11]NHB savings'!I70</f>
        <v>0</v>
      </c>
      <c r="AY83" s="103">
        <f>'[11]Published CSP'!AQ83+'[11]NHB savings'!J70</f>
        <v>0</v>
      </c>
      <c r="AZ83" s="103">
        <f>'[11]Published CSP'!AR83+'[11]NHB savings'!K70</f>
        <v>0</v>
      </c>
      <c r="BA83" s="103">
        <v>0</v>
      </c>
      <c r="BB83" s="103" t="e">
        <f>VLOOKUP($A83,'[11]Published CSP'!$A:$A:'[11]Published CSP'!$AW:$AW,COLUMN('[11]Published CSP'!AT$1),0)</f>
        <v>#REF!</v>
      </c>
      <c r="BC83" s="103" t="e">
        <f>VLOOKUP($A83,'[11]Published CSP'!$A:$A:'[11]Published CSP'!$AW:$AW,COLUMN('[11]Published CSP'!AU$1),0)+'[11]NHB savings'!L70</f>
        <v>#REF!</v>
      </c>
      <c r="BD83" s="103">
        <v>0</v>
      </c>
      <c r="BE83" s="103">
        <v>0</v>
      </c>
      <c r="BF83" s="60">
        <v>4.4144986896803573</v>
      </c>
      <c r="BG83" s="60">
        <v>5.2891358125970749</v>
      </c>
      <c r="BH83" s="103">
        <f>VLOOKUP($A83,[11]NHB!$A$7:$Q$389,COLUMN([11]NHB!O$2),0)+'[11]NHB savings'!P70</f>
        <v>4.273050252580866</v>
      </c>
      <c r="BI83" s="103">
        <f>VLOOKUP($A83,[11]NHB!$A$7:$Q$389,COLUMN([11]NHB!P$2),0)+'[11]NHB savings'!Q70</f>
        <v>3.1551667489184281</v>
      </c>
      <c r="BJ83" s="103">
        <f>VLOOKUP($A83,[11]NHB!$A$7:$Q$389,COLUMN([11]NHB!Q$2),0)+'[11]NHB savings'!R70</f>
        <v>3.0273454946978475</v>
      </c>
      <c r="BK83" s="63">
        <f t="shared" si="57"/>
        <v>364.97246843343635</v>
      </c>
      <c r="BL83" s="63" t="e">
        <f t="shared" si="57"/>
        <v>#REF!</v>
      </c>
      <c r="BM83" s="63" t="e">
        <f t="shared" si="57"/>
        <v>#REF!</v>
      </c>
      <c r="BN83" s="63">
        <f t="shared" si="57"/>
        <v>364.93565491255674</v>
      </c>
      <c r="BO83" s="63">
        <f t="shared" si="57"/>
        <v>374.44652621847104</v>
      </c>
      <c r="BP83" s="64">
        <f t="shared" si="58"/>
        <v>364.97246843343635</v>
      </c>
      <c r="BQ83" s="64" t="e">
        <f>BL83*'[11]23112016 deflator update'!$C$68/'[11]23112016 deflator update'!$C$69</f>
        <v>#REF!</v>
      </c>
      <c r="BR83" s="64" t="e">
        <f>BM83*'[11]23112016 deflator update'!$C$68/'[11]23112016 deflator update'!$C$70</f>
        <v>#REF!</v>
      </c>
      <c r="BS83" s="64">
        <f>BN83*'[11]23112016 deflator update'!$C$68/'[11]23112016 deflator update'!$C$71</f>
        <v>346.69867881085531</v>
      </c>
      <c r="BT83" s="64">
        <f>BO83*'[11]23112016 deflator update'!$C$68/'[11]23112016 deflator update'!$C$72</f>
        <v>349.92689843630654</v>
      </c>
      <c r="BU83" s="109" t="e">
        <f t="shared" si="59"/>
        <v>#REF!</v>
      </c>
      <c r="BV83" s="109" t="e">
        <f t="shared" si="55"/>
        <v>#REF!</v>
      </c>
      <c r="BW83" s="109" t="e">
        <f t="shared" si="55"/>
        <v>#REF!</v>
      </c>
      <c r="BX83" s="109">
        <f t="shared" si="55"/>
        <v>2.6061776036088391E-2</v>
      </c>
      <c r="BY83" s="109">
        <f t="shared" si="60"/>
        <v>2.5958280704569292E-2</v>
      </c>
      <c r="BZ83" s="109">
        <f t="shared" si="61"/>
        <v>6.4273382169759419E-3</v>
      </c>
      <c r="CA83" s="110" t="e">
        <f t="shared" si="62"/>
        <v>#REF!</v>
      </c>
      <c r="CB83" s="110" t="e">
        <f t="shared" si="62"/>
        <v>#REF!</v>
      </c>
      <c r="CC83" s="110" t="e">
        <f t="shared" si="62"/>
        <v>#REF!</v>
      </c>
      <c r="CD83" s="110">
        <f t="shared" si="62"/>
        <v>9.3113121645682639E-3</v>
      </c>
      <c r="CE83" s="110">
        <f t="shared" si="63"/>
        <v>-4.1223849189802153E-2</v>
      </c>
      <c r="CF83" s="110">
        <f t="shared" si="64"/>
        <v>-1.046922482756496E-2</v>
      </c>
      <c r="CG83" s="60">
        <f t="shared" si="65"/>
        <v>120.57386543343634</v>
      </c>
      <c r="CH83" s="60" t="e">
        <f t="shared" si="65"/>
        <v>#REF!</v>
      </c>
      <c r="CI83" s="60" t="e">
        <f t="shared" si="65"/>
        <v>#REF!</v>
      </c>
      <c r="CJ83" s="60">
        <f t="shared" si="65"/>
        <v>80.761488238036748</v>
      </c>
      <c r="CK83" s="60">
        <f t="shared" si="65"/>
        <v>73.533086955890838</v>
      </c>
      <c r="CL83" s="60">
        <f t="shared" si="66"/>
        <v>244.39860300000001</v>
      </c>
      <c r="CM83" s="60">
        <f t="shared" si="66"/>
        <v>253.45761480000002</v>
      </c>
      <c r="CN83" s="60">
        <f t="shared" si="66"/>
        <v>268.37323687158107</v>
      </c>
      <c r="CO83" s="60">
        <f t="shared" si="66"/>
        <v>284.17416667452</v>
      </c>
      <c r="CP83" s="60">
        <f t="shared" si="66"/>
        <v>300.9134392625802</v>
      </c>
    </row>
    <row r="84" spans="1:94" ht="15" customHeight="1">
      <c r="A84" s="53" t="s">
        <v>1146</v>
      </c>
      <c r="B84" s="53" t="s">
        <v>1147</v>
      </c>
      <c r="C84" s="53" t="str">
        <f t="shared" si="56"/>
        <v>SFIR_PR</v>
      </c>
      <c r="D84" s="53" t="s">
        <v>41</v>
      </c>
      <c r="E84" s="53" t="s">
        <v>1357</v>
      </c>
      <c r="F84" s="112" t="s">
        <v>1371</v>
      </c>
      <c r="G84" s="113">
        <v>0</v>
      </c>
      <c r="H84" s="127">
        <v>0</v>
      </c>
      <c r="I84" s="127">
        <v>0</v>
      </c>
      <c r="J84" s="112" t="s">
        <v>1381</v>
      </c>
      <c r="K84" s="101">
        <v>0</v>
      </c>
      <c r="L84" s="53" t="s">
        <v>1232</v>
      </c>
      <c r="M84" s="54">
        <f>[11]Provisional!M84</f>
        <v>11.635485357874</v>
      </c>
      <c r="N84" s="54">
        <f>[11]Provisional!N84</f>
        <v>10.676281706095001</v>
      </c>
      <c r="O84" s="54">
        <f>[11]Provisional!O84</f>
        <v>9.5143068950469996</v>
      </c>
      <c r="P84" s="54">
        <f>[11]Provisional!P84</f>
        <v>9.0348628421730002</v>
      </c>
      <c r="Q84" s="54">
        <f>[11]Provisional!Q84</f>
        <v>8.8549146029019994</v>
      </c>
      <c r="R84" s="128">
        <f>'[11]Published CSP'!O84</f>
        <v>17.086207000000002</v>
      </c>
      <c r="S84" s="108">
        <f>VLOOKUP($B84,'[11]CT model - DATA UPDATE'!$A:$AX,COLUMN('[11]CT model - DATA UPDATE'!S$1),0)/1000000</f>
        <v>17.431514604000004</v>
      </c>
      <c r="T84" s="108">
        <f>VLOOKUP($B84,'[11]CT model - DATA UPDATE'!$A:$AX,COLUMN('[11]CT model - DATA UPDATE'!T$1),0)/1000000</f>
        <v>17.773224351411478</v>
      </c>
      <c r="U84" s="108">
        <f>VLOOKUP($B84,'[11]CT model - DATA UPDATE'!$A:$AX,COLUMN('[11]CT model - DATA UPDATE'!U$1),0)/1000000</f>
        <v>18.122169811636375</v>
      </c>
      <c r="V84" s="108">
        <f>VLOOKUP($B84,'[11]CT model - DATA UPDATE'!$A:$AX,COLUMN('[11]CT model - DATA UPDATE'!V$1),0)/1000000</f>
        <v>18.478515213961863</v>
      </c>
      <c r="W84" s="108">
        <v>0</v>
      </c>
      <c r="X84" s="108">
        <f>VLOOKUP($B84,'[11]CT model - DATA UPDATE'!$A:$AX,COLUMN('[11]CT model - DATA UPDATE'!W$1),0)/1000000</f>
        <v>0.34179440399999883</v>
      </c>
      <c r="Y84" s="108">
        <f>VLOOKUP($B84,'[11]CT model - DATA UPDATE'!$A:$AX,COLUMN('[11]CT model - DATA UPDATE'!X$1),0)/1000000</f>
        <v>0.71092897405645972</v>
      </c>
      <c r="Z84" s="108">
        <f>VLOOKUP($B84,'[11]CT model - DATA UPDATE'!$A:$AX,COLUMN('[11]CT model - DATA UPDATE'!Y$1),0)/1000000</f>
        <v>1.1018279245474911</v>
      </c>
      <c r="AA84" s="108">
        <f>VLOOKUP($B84,'[11]CT model - DATA UPDATE'!$A:$AX,COLUMN('[11]CT model - DATA UPDATE'!Z$1),0)/1000000</f>
        <v>1.5155339037882938</v>
      </c>
      <c r="AB84" s="108">
        <v>0</v>
      </c>
      <c r="AC84" s="108">
        <f>VLOOKUP($B84,'[11]CT model - DATA UPDATE'!$A:$AX,COLUMN('[11]CT model - DATA UPDATE'!AA$1),0)/1000000</f>
        <v>0</v>
      </c>
      <c r="AD84" s="108">
        <f>VLOOKUP($B84,'[11]CT model - DATA UPDATE'!$A:$AX,COLUMN('[11]CT model - DATA UPDATE'!AB$1),0)/1000000</f>
        <v>0</v>
      </c>
      <c r="AE84" s="108">
        <f>VLOOKUP($B84,'[11]CT model - DATA UPDATE'!$A:$AX,COLUMN('[11]CT model - DATA UPDATE'!AC$1),0)/1000000</f>
        <v>0</v>
      </c>
      <c r="AF84" s="108">
        <f>VLOOKUP($B84,'[11]CT model - DATA UPDATE'!$A:$AX,COLUMN('[11]CT model - DATA UPDATE'!AD$1),0)/1000000</f>
        <v>0</v>
      </c>
      <c r="AG84" s="108">
        <v>0</v>
      </c>
      <c r="AH84" s="108">
        <f>VLOOKUP($B84,'[11]CT model - DATA UPDATE'!$A:$AX,COLUMN('[11]CT model - DATA UPDATE'!AE$1),0)/1000000</f>
        <v>0</v>
      </c>
      <c r="AI84" s="108">
        <f>(VLOOKUP($B84,'[11]CT model - DATA UPDATE'!$A:$AX,COLUMN('[11]CT model - DATA UPDATE'!AF$1),0)+IFERROR(VLOOKUP($B84,'[11]Fire £5 LQ'!$A:$P,COLUMN('[11]Fire £5 LQ'!N$1),0),0)*[11]Parameters!$C$41)/1000000</f>
        <v>0</v>
      </c>
      <c r="AJ84" s="108">
        <f>(VLOOKUP($B84,'[11]CT model - DATA UPDATE'!$A:$AX,COLUMN('[11]CT model - DATA UPDATE'!AG$1),0)+IFERROR(VLOOKUP($B84,'[11]Fire £5 LQ'!$A:$P,COLUMN('[11]Fire £5 LQ'!O$1),0),0)*[11]Parameters!$C$41)/1000000</f>
        <v>0</v>
      </c>
      <c r="AK84" s="108">
        <f>(VLOOKUP($B84,'[11]CT model - DATA UPDATE'!$A:$AX,COLUMN('[11]CT model - DATA UPDATE'!AH$1),0)+IFERROR(VLOOKUP($B84,'[11]Fire £5 LQ'!$A:$P,COLUMN('[11]Fire £5 LQ'!P$1),0),0)*[11]Parameters!$C$41)/1000000</f>
        <v>0</v>
      </c>
      <c r="AL84" s="56">
        <f>'[11]Published CSP'!AI84</f>
        <v>0</v>
      </c>
      <c r="AM84" s="56">
        <f>'[11]Published CSP'!AJ84</f>
        <v>0</v>
      </c>
      <c r="AN84" s="56">
        <f>IFERROR(VLOOKUP($A84,'[11]iBCF post B17'!$A:$L,'[11]iBCF post B17'!$F$1,0)/1000000,0)</f>
        <v>0</v>
      </c>
      <c r="AO84" s="56">
        <f>IFERROR(VLOOKUP($A84,'[11]iBCF post B17'!$A:$L,'[11]iBCF post B17'!$I$1,0)/1000000,0)</f>
        <v>0</v>
      </c>
      <c r="AP84" s="56">
        <f>IFERROR(VLOOKUP($A84,'[11]iBCF post B17'!$A:$L,'[11]iBCF post B17'!$L$1,0)/1000000,0)</f>
        <v>0</v>
      </c>
      <c r="AQ84" s="56">
        <v>0</v>
      </c>
      <c r="AR84" s="56">
        <v>0</v>
      </c>
      <c r="AS84" s="56">
        <f>'[11]NHB savings'!E71</f>
        <v>0</v>
      </c>
      <c r="AT84" s="56">
        <f>'[11]NHB savings'!F71</f>
        <v>0</v>
      </c>
      <c r="AU84" s="56">
        <f>'[11]NHB savings'!G71</f>
        <v>0</v>
      </c>
      <c r="AV84" s="103">
        <f>'[11]Published CSP'!AN84</f>
        <v>0</v>
      </c>
      <c r="AW84" s="103">
        <f>'[11]Published CSP'!AO84</f>
        <v>0</v>
      </c>
      <c r="AX84" s="103">
        <f>'[11]Published CSP'!AP84+'[11]NHB savings'!I71</f>
        <v>0</v>
      </c>
      <c r="AY84" s="103">
        <f>'[11]Published CSP'!AQ84+'[11]NHB savings'!J71</f>
        <v>0</v>
      </c>
      <c r="AZ84" s="103">
        <f>'[11]Published CSP'!AR84+'[11]NHB savings'!K71</f>
        <v>0</v>
      </c>
      <c r="BA84" s="103">
        <v>0</v>
      </c>
      <c r="BB84" s="103" t="e">
        <f>VLOOKUP($A84,'[11]Published CSP'!$A:$A:'[11]Published CSP'!$AW:$AW,COLUMN('[11]Published CSP'!AT$1),0)</f>
        <v>#REF!</v>
      </c>
      <c r="BC84" s="103" t="e">
        <f>VLOOKUP($A84,'[11]Published CSP'!$A:$A:'[11]Published CSP'!$AW:$AW,COLUMN('[11]Published CSP'!AU$1),0)+'[11]NHB savings'!L71</f>
        <v>#REF!</v>
      </c>
      <c r="BD84" s="103">
        <v>0</v>
      </c>
      <c r="BE84" s="103">
        <v>0</v>
      </c>
      <c r="BF84" s="60">
        <v>0</v>
      </c>
      <c r="BG84" s="60">
        <v>0</v>
      </c>
      <c r="BH84" s="103">
        <f>VLOOKUP($A84,[11]NHB!$A$7:$Q$389,COLUMN([11]NHB!O$2),0)+'[11]NHB savings'!P71</f>
        <v>0</v>
      </c>
      <c r="BI84" s="103">
        <f>VLOOKUP($A84,[11]NHB!$A$7:$Q$389,COLUMN([11]NHB!P$2),0)+'[11]NHB savings'!Q71</f>
        <v>0</v>
      </c>
      <c r="BJ84" s="103">
        <f>VLOOKUP($A84,[11]NHB!$A$7:$Q$389,COLUMN([11]NHB!Q$2),0)+'[11]NHB savings'!R71</f>
        <v>0</v>
      </c>
      <c r="BK84" s="63">
        <f t="shared" si="57"/>
        <v>28.721692357874002</v>
      </c>
      <c r="BL84" s="63" t="e">
        <f t="shared" si="57"/>
        <v>#REF!</v>
      </c>
      <c r="BM84" s="63" t="e">
        <f t="shared" si="57"/>
        <v>#REF!</v>
      </c>
      <c r="BN84" s="63">
        <f t="shared" si="57"/>
        <v>28.258860578356867</v>
      </c>
      <c r="BO84" s="63">
        <f t="shared" si="57"/>
        <v>28.848963720652158</v>
      </c>
      <c r="BP84" s="64">
        <f t="shared" si="58"/>
        <v>28.721692357874002</v>
      </c>
      <c r="BQ84" s="64" t="e">
        <f>BL84*'[11]23112016 deflator update'!$C$68/'[11]23112016 deflator update'!$C$69</f>
        <v>#REF!</v>
      </c>
      <c r="BR84" s="64" t="e">
        <f>BM84*'[11]23112016 deflator update'!$C$68/'[11]23112016 deflator update'!$C$70</f>
        <v>#REF!</v>
      </c>
      <c r="BS84" s="64">
        <f>BN84*'[11]23112016 deflator update'!$C$68/'[11]23112016 deflator update'!$C$71</f>
        <v>26.846676928742546</v>
      </c>
      <c r="BT84" s="64">
        <f>BO84*'[11]23112016 deflator update'!$C$68/'[11]23112016 deflator update'!$C$72</f>
        <v>26.959866605837838</v>
      </c>
      <c r="BU84" s="109" t="e">
        <f t="shared" si="59"/>
        <v>#REF!</v>
      </c>
      <c r="BV84" s="109" t="e">
        <f t="shared" si="55"/>
        <v>#REF!</v>
      </c>
      <c r="BW84" s="109" t="e">
        <f t="shared" si="55"/>
        <v>#REF!</v>
      </c>
      <c r="BX84" s="109">
        <f t="shared" si="55"/>
        <v>2.08820571749182E-2</v>
      </c>
      <c r="BY84" s="109">
        <f t="shared" si="60"/>
        <v>4.4311930227629581E-3</v>
      </c>
      <c r="BZ84" s="109">
        <f t="shared" si="61"/>
        <v>1.1059621740607817E-3</v>
      </c>
      <c r="CA84" s="110" t="e">
        <f t="shared" si="62"/>
        <v>#REF!</v>
      </c>
      <c r="CB84" s="110" t="e">
        <f t="shared" si="62"/>
        <v>#REF!</v>
      </c>
      <c r="CC84" s="110" t="e">
        <f t="shared" si="62"/>
        <v>#REF!</v>
      </c>
      <c r="CD84" s="110">
        <f t="shared" si="62"/>
        <v>4.2161522409542851E-3</v>
      </c>
      <c r="CE84" s="110">
        <f t="shared" si="63"/>
        <v>-6.1341293196922719E-2</v>
      </c>
      <c r="CF84" s="110">
        <f t="shared" si="64"/>
        <v>-1.5701262115084158E-2</v>
      </c>
      <c r="CG84" s="60">
        <f t="shared" si="65"/>
        <v>11.635485357874</v>
      </c>
      <c r="CH84" s="60" t="e">
        <f t="shared" si="65"/>
        <v>#REF!</v>
      </c>
      <c r="CI84" s="60" t="e">
        <f t="shared" si="65"/>
        <v>#REF!</v>
      </c>
      <c r="CJ84" s="60">
        <f t="shared" si="65"/>
        <v>9.0348628421729984</v>
      </c>
      <c r="CK84" s="60">
        <f t="shared" si="65"/>
        <v>8.8549146029019994</v>
      </c>
      <c r="CL84" s="60">
        <f t="shared" si="66"/>
        <v>17.086207000000002</v>
      </c>
      <c r="CM84" s="60">
        <f t="shared" si="66"/>
        <v>17.773309008000002</v>
      </c>
      <c r="CN84" s="60">
        <f t="shared" si="66"/>
        <v>18.48415332546794</v>
      </c>
      <c r="CO84" s="60">
        <f t="shared" si="66"/>
        <v>19.223997736183868</v>
      </c>
      <c r="CP84" s="60">
        <f t="shared" si="66"/>
        <v>19.994049117750158</v>
      </c>
    </row>
    <row r="85" spans="1:94" ht="15" customHeight="1">
      <c r="A85" s="53" t="s">
        <v>628</v>
      </c>
      <c r="B85" s="53" t="s">
        <v>629</v>
      </c>
      <c r="C85" s="53" t="str">
        <f t="shared" si="56"/>
        <v>ILB_PU</v>
      </c>
      <c r="D85" s="53" t="s">
        <v>41</v>
      </c>
      <c r="E85" s="53" t="s">
        <v>1352</v>
      </c>
      <c r="F85" s="112" t="s">
        <v>1375</v>
      </c>
      <c r="G85" s="113">
        <v>0</v>
      </c>
      <c r="H85" s="127">
        <v>0</v>
      </c>
      <c r="I85" s="127">
        <v>0</v>
      </c>
      <c r="J85" s="112" t="s">
        <v>1380</v>
      </c>
      <c r="K85" s="101">
        <v>0</v>
      </c>
      <c r="L85" s="53" t="s">
        <v>630</v>
      </c>
      <c r="M85" s="54">
        <f>[11]Provisional!M85</f>
        <v>154.807254182382</v>
      </c>
      <c r="N85" s="54">
        <f>[11]Provisional!N85</f>
        <v>138.5405164988</v>
      </c>
      <c r="O85" s="54">
        <f>[11]Provisional!O85</f>
        <v>126.55084554755399</v>
      </c>
      <c r="P85" s="54">
        <f>[11]Provisional!P85</f>
        <v>120.05923294288098</v>
      </c>
      <c r="Q85" s="54">
        <f>[11]Provisional!Q85</f>
        <v>113.63970606973301</v>
      </c>
      <c r="R85" s="128">
        <f>'[11]Published CSP'!O85</f>
        <v>88.755588000000003</v>
      </c>
      <c r="S85" s="108">
        <f>VLOOKUP($B85,'[11]CT model - DATA UPDATE'!$A:$AX,COLUMN('[11]CT model - DATA UPDATE'!S$1),0)/1000000</f>
        <v>91.704799999999992</v>
      </c>
      <c r="T85" s="108">
        <f>VLOOKUP($B85,'[11]CT model - DATA UPDATE'!$A:$AX,COLUMN('[11]CT model - DATA UPDATE'!T$1),0)/1000000</f>
        <v>93.844413448189329</v>
      </c>
      <c r="U85" s="108">
        <f>VLOOKUP($B85,'[11]CT model - DATA UPDATE'!$A:$AX,COLUMN('[11]CT model - DATA UPDATE'!U$1),0)/1000000</f>
        <v>96.033947355369619</v>
      </c>
      <c r="V85" s="108">
        <f>VLOOKUP($B85,'[11]CT model - DATA UPDATE'!$A:$AX,COLUMN('[11]CT model - DATA UPDATE'!V$1),0)/1000000</f>
        <v>98.274566442312221</v>
      </c>
      <c r="W85" s="108">
        <v>0</v>
      </c>
      <c r="X85" s="108">
        <f>VLOOKUP($B85,'[11]CT model - DATA UPDATE'!$A:$AX,COLUMN('[11]CT model - DATA UPDATE'!W$1),0)/1000000</f>
        <v>1.8231840000000124</v>
      </c>
      <c r="Y85" s="108">
        <f>VLOOKUP($B85,'[11]CT model - DATA UPDATE'!$A:$AX,COLUMN('[11]CT model - DATA UPDATE'!X$1),0)/1000000</f>
        <v>3.7799243777594751</v>
      </c>
      <c r="Z85" s="108">
        <f>VLOOKUP($B85,'[11]CT model - DATA UPDATE'!$A:$AX,COLUMN('[11]CT model - DATA UPDATE'!Y$1),0)/1000000</f>
        <v>5.8661570663720024</v>
      </c>
      <c r="AA85" s="108">
        <f>VLOOKUP($B85,'[11]CT model - DATA UPDATE'!$A:$AX,COLUMN('[11]CT model - DATA UPDATE'!Z$1),0)/1000000</f>
        <v>8.0885752946844942</v>
      </c>
      <c r="AB85" s="108">
        <v>0</v>
      </c>
      <c r="AC85" s="108">
        <f>VLOOKUP($B85,'[11]CT model - DATA UPDATE'!$A:$AX,COLUMN('[11]CT model - DATA UPDATE'!AA$1),0)/1000000</f>
        <v>1.8340959999999999</v>
      </c>
      <c r="AD85" s="108">
        <f>VLOOKUP($B85,'[11]CT model - DATA UPDATE'!$A:$AX,COLUMN('[11]CT model - DATA UPDATE'!AB$1),0)/1000000</f>
        <v>3.8661665021919309</v>
      </c>
      <c r="AE85" s="108">
        <f>VLOOKUP($B85,'[11]CT model - DATA UPDATE'!$A:$AX,COLUMN('[11]CT model - DATA UPDATE'!AC$1),0)/1000000</f>
        <v>6.1126661552042068</v>
      </c>
      <c r="AF85" s="108">
        <f>VLOOKUP($B85,'[11]CT model - DATA UPDATE'!$A:$AX,COLUMN('[11]CT model - DATA UPDATE'!AD$1),0)/1000000</f>
        <v>8.5910471789118947</v>
      </c>
      <c r="AG85" s="108">
        <v>0</v>
      </c>
      <c r="AH85" s="108">
        <f>VLOOKUP($B85,'[11]CT model - DATA UPDATE'!$A:$AX,COLUMN('[11]CT model - DATA UPDATE'!AE$1),0)/1000000</f>
        <v>0</v>
      </c>
      <c r="AI85" s="108">
        <f>(VLOOKUP($B85,'[11]CT model - DATA UPDATE'!$A:$AX,COLUMN('[11]CT model - DATA UPDATE'!AF$1),0)+IFERROR(VLOOKUP($B85,'[11]Fire £5 LQ'!$A:$P,COLUMN('[11]Fire £5 LQ'!N$1),0),0)*[11]Parameters!$C$41)/1000000</f>
        <v>0</v>
      </c>
      <c r="AJ85" s="108">
        <f>(VLOOKUP($B85,'[11]CT model - DATA UPDATE'!$A:$AX,COLUMN('[11]CT model - DATA UPDATE'!AG$1),0)+IFERROR(VLOOKUP($B85,'[11]Fire £5 LQ'!$A:$P,COLUMN('[11]Fire £5 LQ'!O$1),0),0)*[11]Parameters!$C$41)/1000000</f>
        <v>0</v>
      </c>
      <c r="AK85" s="108">
        <f>(VLOOKUP($B85,'[11]CT model - DATA UPDATE'!$A:$AX,COLUMN('[11]CT model - DATA UPDATE'!AH$1),0)+IFERROR(VLOOKUP($B85,'[11]Fire £5 LQ'!$A:$P,COLUMN('[11]Fire £5 LQ'!P$1),0),0)*[11]Parameters!$C$41)/1000000</f>
        <v>0</v>
      </c>
      <c r="AL85" s="56">
        <f>'[11]Published CSP'!AI85</f>
        <v>0</v>
      </c>
      <c r="AM85" s="56">
        <f>'[11]Published CSP'!AJ85</f>
        <v>0</v>
      </c>
      <c r="AN85" s="56">
        <f>IFERROR(VLOOKUP($A85,'[11]iBCF post B17'!$A:$L,'[11]iBCF post B17'!$F$1,0)/1000000,0)</f>
        <v>6.5929111791965296</v>
      </c>
      <c r="AO85" s="56">
        <f>IFERROR(VLOOKUP($A85,'[11]iBCF post B17'!$A:$L,'[11]iBCF post B17'!$I$1,0)/1000000,0)</f>
        <v>9.0065246839057593</v>
      </c>
      <c r="AP85" s="56">
        <f>IFERROR(VLOOKUP($A85,'[11]iBCF post B17'!$A:$L,'[11]iBCF post B17'!$L$1,0)/1000000,0)</f>
        <v>11.209761744779273</v>
      </c>
      <c r="AQ85" s="56">
        <v>0</v>
      </c>
      <c r="AR85" s="56">
        <v>0</v>
      </c>
      <c r="AS85" s="56">
        <f>'[11]NHB savings'!E72</f>
        <v>1.291507</v>
      </c>
      <c r="AT85" s="56">
        <f>'[11]NHB savings'!F72</f>
        <v>0</v>
      </c>
      <c r="AU85" s="56">
        <f>'[11]NHB savings'!G72</f>
        <v>0</v>
      </c>
      <c r="AV85" s="103">
        <f>'[11]Published CSP'!AN85</f>
        <v>0</v>
      </c>
      <c r="AW85" s="103">
        <f>'[11]Published CSP'!AO85</f>
        <v>0</v>
      </c>
      <c r="AX85" s="103">
        <f>'[11]Published CSP'!AP85+'[11]NHB savings'!I72</f>
        <v>0</v>
      </c>
      <c r="AY85" s="103">
        <f>'[11]Published CSP'!AQ85+'[11]NHB savings'!J72</f>
        <v>0</v>
      </c>
      <c r="AZ85" s="103">
        <f>'[11]Published CSP'!AR85+'[11]NHB savings'!K72</f>
        <v>0</v>
      </c>
      <c r="BA85" s="103">
        <v>0</v>
      </c>
      <c r="BB85" s="103" t="e">
        <f>VLOOKUP($A85,'[11]Published CSP'!$A:$A:'[11]Published CSP'!$AW:$AW,COLUMN('[11]Published CSP'!AT$1),0)</f>
        <v>#REF!</v>
      </c>
      <c r="BC85" s="103" t="e">
        <f>VLOOKUP($A85,'[11]Published CSP'!$A:$A:'[11]Published CSP'!$AW:$AW,COLUMN('[11]Published CSP'!AU$1),0)+'[11]NHB savings'!L72</f>
        <v>#REF!</v>
      </c>
      <c r="BD85" s="103">
        <v>0</v>
      </c>
      <c r="BE85" s="103">
        <v>0</v>
      </c>
      <c r="BF85" s="60">
        <v>7.8279792404588733</v>
      </c>
      <c r="BG85" s="60">
        <v>9.4323821124721796</v>
      </c>
      <c r="BH85" s="103">
        <f>VLOOKUP($A85,[11]NHB!$A$7:$Q$389,COLUMN([11]NHB!O$2),0)+'[11]NHB savings'!P72</f>
        <v>7.8023851439381335</v>
      </c>
      <c r="BI85" s="103">
        <f>VLOOKUP($A85,[11]NHB!$A$7:$Q$389,COLUMN([11]NHB!P$2),0)+'[11]NHB savings'!Q72</f>
        <v>5.8075333653181405</v>
      </c>
      <c r="BJ85" s="103">
        <f>VLOOKUP($A85,[11]NHB!$A$7:$Q$389,COLUMN([11]NHB!Q$2),0)+'[11]NHB savings'!R72</f>
        <v>5.5722601586208089</v>
      </c>
      <c r="BK85" s="63">
        <f t="shared" si="57"/>
        <v>251.39082142284087</v>
      </c>
      <c r="BL85" s="63" t="e">
        <f t="shared" si="57"/>
        <v>#REF!</v>
      </c>
      <c r="BM85" s="63" t="e">
        <f t="shared" si="57"/>
        <v>#REF!</v>
      </c>
      <c r="BN85" s="63">
        <f t="shared" si="57"/>
        <v>242.88606156905072</v>
      </c>
      <c r="BO85" s="63">
        <f t="shared" si="57"/>
        <v>245.37591688904172</v>
      </c>
      <c r="BP85" s="64">
        <f t="shared" si="58"/>
        <v>251.39082142284087</v>
      </c>
      <c r="BQ85" s="64" t="e">
        <f>BL85*'[11]23112016 deflator update'!$C$68/'[11]23112016 deflator update'!$C$69</f>
        <v>#REF!</v>
      </c>
      <c r="BR85" s="64" t="e">
        <f>BM85*'[11]23112016 deflator update'!$C$68/'[11]23112016 deflator update'!$C$70</f>
        <v>#REF!</v>
      </c>
      <c r="BS85" s="64">
        <f>BN85*'[11]23112016 deflator update'!$C$68/'[11]23112016 deflator update'!$C$71</f>
        <v>230.74828538674669</v>
      </c>
      <c r="BT85" s="64">
        <f>BO85*'[11]23112016 deflator update'!$C$68/'[11]23112016 deflator update'!$C$72</f>
        <v>229.30813223207767</v>
      </c>
      <c r="BU85" s="109" t="e">
        <f t="shared" si="59"/>
        <v>#REF!</v>
      </c>
      <c r="BV85" s="109" t="e">
        <f t="shared" si="55"/>
        <v>#REF!</v>
      </c>
      <c r="BW85" s="109" t="e">
        <f t="shared" si="55"/>
        <v>#REF!</v>
      </c>
      <c r="BX85" s="109">
        <f t="shared" si="55"/>
        <v>1.0251124761571084E-2</v>
      </c>
      <c r="BY85" s="109">
        <f t="shared" si="60"/>
        <v>-2.3926508134845759E-2</v>
      </c>
      <c r="BZ85" s="109">
        <f t="shared" si="61"/>
        <v>-6.0360584502291426E-3</v>
      </c>
      <c r="CA85" s="110" t="e">
        <f t="shared" si="62"/>
        <v>#REF!</v>
      </c>
      <c r="CB85" s="110" t="e">
        <f t="shared" si="62"/>
        <v>#REF!</v>
      </c>
      <c r="CC85" s="110" t="e">
        <f t="shared" si="62"/>
        <v>#REF!</v>
      </c>
      <c r="CD85" s="110">
        <f t="shared" si="62"/>
        <v>-6.2412301450268659E-3</v>
      </c>
      <c r="CE85" s="110">
        <f t="shared" si="63"/>
        <v>-8.7842066252769024E-2</v>
      </c>
      <c r="CF85" s="110">
        <f t="shared" si="64"/>
        <v>-2.2723377807183476E-2</v>
      </c>
      <c r="CG85" s="60">
        <f t="shared" si="65"/>
        <v>162.63523342284088</v>
      </c>
      <c r="CH85" s="60" t="e">
        <f t="shared" si="65"/>
        <v>#REF!</v>
      </c>
      <c r="CI85" s="60" t="e">
        <f t="shared" si="65"/>
        <v>#REF!</v>
      </c>
      <c r="CJ85" s="60">
        <f t="shared" si="65"/>
        <v>134.8732909921049</v>
      </c>
      <c r="CK85" s="60">
        <f t="shared" si="65"/>
        <v>130.4217279731331</v>
      </c>
      <c r="CL85" s="60">
        <f t="shared" si="66"/>
        <v>88.755588000000003</v>
      </c>
      <c r="CM85" s="60">
        <f t="shared" si="66"/>
        <v>95.362080000000006</v>
      </c>
      <c r="CN85" s="60">
        <f t="shared" si="66"/>
        <v>101.49050432814073</v>
      </c>
      <c r="CO85" s="60">
        <f t="shared" si="66"/>
        <v>108.01277057694583</v>
      </c>
      <c r="CP85" s="60">
        <f t="shared" si="66"/>
        <v>114.9541889159086</v>
      </c>
    </row>
    <row r="86" spans="1:94" ht="15" customHeight="1">
      <c r="A86" s="53" t="s">
        <v>393</v>
      </c>
      <c r="B86" s="53" t="s">
        <v>394</v>
      </c>
      <c r="C86" s="53" t="str">
        <f t="shared" si="56"/>
        <v>SD_SR</v>
      </c>
      <c r="D86" s="53" t="s">
        <v>41</v>
      </c>
      <c r="E86" s="53" t="s">
        <v>39</v>
      </c>
      <c r="F86" s="112" t="s">
        <v>1367</v>
      </c>
      <c r="G86" s="113">
        <v>0</v>
      </c>
      <c r="H86" s="127">
        <v>0</v>
      </c>
      <c r="I86" s="127">
        <v>0</v>
      </c>
      <c r="J86" s="112" t="s">
        <v>1382</v>
      </c>
      <c r="K86" s="101">
        <v>0</v>
      </c>
      <c r="L86" s="53" t="s">
        <v>395</v>
      </c>
      <c r="M86" s="54">
        <f>[11]Provisional!M86</f>
        <v>4.9553498909179998</v>
      </c>
      <c r="N86" s="54">
        <f>[11]Provisional!N86</f>
        <v>4.1930197578020003</v>
      </c>
      <c r="O86" s="54">
        <f>[11]Provisional!O86</f>
        <v>3.620268710081</v>
      </c>
      <c r="P86" s="54">
        <f>[11]Provisional!P86</f>
        <v>3.319639980866</v>
      </c>
      <c r="Q86" s="54">
        <f>[11]Provisional!Q86</f>
        <v>2.9860483516830003</v>
      </c>
      <c r="R86" s="128">
        <f>'[11]Published CSP'!O86</f>
        <v>5.4061300000000001</v>
      </c>
      <c r="S86" s="108">
        <f>VLOOKUP($B86,'[11]CT model - DATA UPDATE'!$A:$AX,COLUMN('[11]CT model - DATA UPDATE'!S$1),0)/1000000</f>
        <v>5.4555714550000003</v>
      </c>
      <c r="T86" s="108">
        <f>VLOOKUP($B86,'[11]CT model - DATA UPDATE'!$A:$AX,COLUMN('[11]CT model - DATA UPDATE'!T$1),0)/1000000</f>
        <v>5.5204016104066636</v>
      </c>
      <c r="U86" s="108">
        <f>VLOOKUP($B86,'[11]CT model - DATA UPDATE'!$A:$AX,COLUMN('[11]CT model - DATA UPDATE'!U$1),0)/1000000</f>
        <v>5.586002161560998</v>
      </c>
      <c r="V86" s="108">
        <f>VLOOKUP($B86,'[11]CT model - DATA UPDATE'!$A:$AX,COLUMN('[11]CT model - DATA UPDATE'!V$1),0)/1000000</f>
        <v>5.6523822633015888</v>
      </c>
      <c r="W86" s="108">
        <v>0</v>
      </c>
      <c r="X86" s="108">
        <f>VLOOKUP($B86,'[11]CT model - DATA UPDATE'!$A:$AX,COLUMN('[11]CT model - DATA UPDATE'!W$1),0)/1000000</f>
        <v>0.10642368800000093</v>
      </c>
      <c r="Y86" s="108">
        <f>VLOOKUP($B86,'[11]CT model - DATA UPDATE'!$A:$AX,COLUMN('[11]CT model - DATA UPDATE'!X$1),0)/1000000</f>
        <v>0.22025015113846522</v>
      </c>
      <c r="Z86" s="108">
        <f>VLOOKUP($B86,'[11]CT model - DATA UPDATE'!$A:$AX,COLUMN('[11]CT model - DATA UPDATE'!Y$1),0)/1000000</f>
        <v>0.33904484046785244</v>
      </c>
      <c r="AA86" s="108">
        <f>VLOOKUP($B86,'[11]CT model - DATA UPDATE'!$A:$AX,COLUMN('[11]CT model - DATA UPDATE'!Z$1),0)/1000000</f>
        <v>0.46298293119020373</v>
      </c>
      <c r="AB86" s="108">
        <v>0</v>
      </c>
      <c r="AC86" s="108">
        <f>VLOOKUP($B86,'[11]CT model - DATA UPDATE'!$A:$AX,COLUMN('[11]CT model - DATA UPDATE'!AA$1),0)/1000000</f>
        <v>0</v>
      </c>
      <c r="AD86" s="108">
        <f>VLOOKUP($B86,'[11]CT model - DATA UPDATE'!$A:$AX,COLUMN('[11]CT model - DATA UPDATE'!AB$1),0)/1000000</f>
        <v>0</v>
      </c>
      <c r="AE86" s="108">
        <f>VLOOKUP($B86,'[11]CT model - DATA UPDATE'!$A:$AX,COLUMN('[11]CT model - DATA UPDATE'!AC$1),0)/1000000</f>
        <v>0</v>
      </c>
      <c r="AF86" s="108">
        <f>VLOOKUP($B86,'[11]CT model - DATA UPDATE'!$A:$AX,COLUMN('[11]CT model - DATA UPDATE'!AD$1),0)/1000000</f>
        <v>0</v>
      </c>
      <c r="AG86" s="108">
        <v>0</v>
      </c>
      <c r="AH86" s="108">
        <f>VLOOKUP($B86,'[11]CT model - DATA UPDATE'!$A:$AX,COLUMN('[11]CT model - DATA UPDATE'!AE$1),0)/1000000</f>
        <v>0</v>
      </c>
      <c r="AI86" s="108">
        <f>(VLOOKUP($B86,'[11]CT model - DATA UPDATE'!$A:$AX,COLUMN('[11]CT model - DATA UPDATE'!AF$1),0)+IFERROR(VLOOKUP($B86,'[11]Fire £5 LQ'!$A:$P,COLUMN('[11]Fire £5 LQ'!N$1),0),0)*[11]Parameters!$C$41)/1000000</f>
        <v>2.4795792453610025E-2</v>
      </c>
      <c r="AJ86" s="108">
        <f>(VLOOKUP($B86,'[11]CT model - DATA UPDATE'!$A:$AX,COLUMN('[11]CT model - DATA UPDATE'!AG$1),0)+IFERROR(VLOOKUP($B86,'[11]Fire £5 LQ'!$A:$P,COLUMN('[11]Fire £5 LQ'!O$1),0),0)*[11]Parameters!$C$41)/1000000</f>
        <v>4.7902908170759734E-2</v>
      </c>
      <c r="AK86" s="108">
        <f>(VLOOKUP($B86,'[11]CT model - DATA UPDATE'!$A:$AX,COLUMN('[11]CT model - DATA UPDATE'!AH$1),0)+IFERROR(VLOOKUP($B86,'[11]Fire £5 LQ'!$A:$P,COLUMN('[11]Fire £5 LQ'!P$1),0),0)*[11]Parameters!$C$41)/1000000</f>
        <v>6.9204540427939998E-2</v>
      </c>
      <c r="AL86" s="56">
        <f>'[11]Published CSP'!AI86</f>
        <v>0</v>
      </c>
      <c r="AM86" s="56">
        <f>'[11]Published CSP'!AJ86</f>
        <v>0</v>
      </c>
      <c r="AN86" s="56">
        <f>IFERROR(VLOOKUP($A86,'[11]iBCF post B17'!$A:$L,'[11]iBCF post B17'!$F$1,0)/1000000,0)</f>
        <v>0</v>
      </c>
      <c r="AO86" s="56">
        <f>IFERROR(VLOOKUP($A86,'[11]iBCF post B17'!$A:$L,'[11]iBCF post B17'!$I$1,0)/1000000,0)</f>
        <v>0</v>
      </c>
      <c r="AP86" s="56">
        <f>IFERROR(VLOOKUP($A86,'[11]iBCF post B17'!$A:$L,'[11]iBCF post B17'!$L$1,0)/1000000,0)</f>
        <v>0</v>
      </c>
      <c r="AQ86" s="56">
        <v>0</v>
      </c>
      <c r="AR86" s="56">
        <v>0</v>
      </c>
      <c r="AS86" s="56">
        <f>'[11]NHB savings'!E73</f>
        <v>0</v>
      </c>
      <c r="AT86" s="56">
        <f>'[11]NHB savings'!F73</f>
        <v>0</v>
      </c>
      <c r="AU86" s="56">
        <f>'[11]NHB savings'!G73</f>
        <v>0</v>
      </c>
      <c r="AV86" s="103">
        <f>'[11]Published CSP'!AN86</f>
        <v>0</v>
      </c>
      <c r="AW86" s="103">
        <f>'[11]Published CSP'!AO86</f>
        <v>0</v>
      </c>
      <c r="AX86" s="103">
        <f>'[11]Published CSP'!AP86+'[11]NHB savings'!I73</f>
        <v>0</v>
      </c>
      <c r="AY86" s="103">
        <f>'[11]Published CSP'!AQ86+'[11]NHB savings'!J73</f>
        <v>0</v>
      </c>
      <c r="AZ86" s="103">
        <f>'[11]Published CSP'!AR86+'[11]NHB savings'!K73</f>
        <v>0</v>
      </c>
      <c r="BA86" s="103">
        <v>0</v>
      </c>
      <c r="BB86" s="103" t="e">
        <f>VLOOKUP($A86,'[11]Published CSP'!$A:$A:'[11]Published CSP'!$AW:$AW,COLUMN('[11]Published CSP'!AT$1),0)</f>
        <v>#REF!</v>
      </c>
      <c r="BC86" s="103" t="e">
        <f>VLOOKUP($A86,'[11]Published CSP'!$A:$A:'[11]Published CSP'!$AW:$AW,COLUMN('[11]Published CSP'!AU$1),0)+'[11]NHB savings'!L73</f>
        <v>#REF!</v>
      </c>
      <c r="BD86" s="103">
        <v>0</v>
      </c>
      <c r="BE86" s="103">
        <v>0</v>
      </c>
      <c r="BF86" s="60">
        <v>1.2204675817567583</v>
      </c>
      <c r="BG86" s="60">
        <v>1.4097139029786563</v>
      </c>
      <c r="BH86" s="103">
        <f>VLOOKUP($A86,[11]NHB!$A$7:$Q$389,COLUMN([11]NHB!O$2),0)+'[11]NHB savings'!P73</f>
        <v>0.98147992716749566</v>
      </c>
      <c r="BI86" s="103">
        <f>VLOOKUP($A86,[11]NHB!$A$7:$Q$389,COLUMN([11]NHB!P$2),0)+'[11]NHB savings'!Q73</f>
        <v>0.74491783831175939</v>
      </c>
      <c r="BJ86" s="103">
        <f>VLOOKUP($A86,[11]NHB!$A$7:$Q$389,COLUMN([11]NHB!Q$2),0)+'[11]NHB savings'!R73</f>
        <v>0.71473993014987469</v>
      </c>
      <c r="BK86" s="63">
        <f t="shared" si="57"/>
        <v>11.581947472674758</v>
      </c>
      <c r="BL86" s="63" t="e">
        <f t="shared" si="57"/>
        <v>#REF!</v>
      </c>
      <c r="BM86" s="63" t="e">
        <f t="shared" si="57"/>
        <v>#REF!</v>
      </c>
      <c r="BN86" s="63">
        <f t="shared" si="57"/>
        <v>10.037507729377371</v>
      </c>
      <c r="BO86" s="63">
        <f t="shared" si="57"/>
        <v>9.8853580167526083</v>
      </c>
      <c r="BP86" s="64">
        <f t="shared" si="58"/>
        <v>11.581947472674758</v>
      </c>
      <c r="BQ86" s="64" t="e">
        <f>BL86*'[11]23112016 deflator update'!$C$68/'[11]23112016 deflator update'!$C$69</f>
        <v>#REF!</v>
      </c>
      <c r="BR86" s="64" t="e">
        <f>BM86*'[11]23112016 deflator update'!$C$68/'[11]23112016 deflator update'!$C$70</f>
        <v>#REF!</v>
      </c>
      <c r="BS86" s="64">
        <f>BN86*'[11]23112016 deflator update'!$C$68/'[11]23112016 deflator update'!$C$71</f>
        <v>9.535902073374368</v>
      </c>
      <c r="BT86" s="64">
        <f>BO86*'[11]23112016 deflator update'!$C$68/'[11]23112016 deflator update'!$C$72</f>
        <v>9.2380418258079224</v>
      </c>
      <c r="BU86" s="109" t="e">
        <f t="shared" si="59"/>
        <v>#REF!</v>
      </c>
      <c r="BV86" s="109" t="e">
        <f t="shared" si="55"/>
        <v>#REF!</v>
      </c>
      <c r="BW86" s="109" t="e">
        <f t="shared" si="55"/>
        <v>#REF!</v>
      </c>
      <c r="BX86" s="109">
        <f t="shared" si="55"/>
        <v>-1.515811660891242E-2</v>
      </c>
      <c r="BY86" s="109">
        <f t="shared" si="60"/>
        <v>-0.14648568040261845</v>
      </c>
      <c r="BZ86" s="109">
        <f t="shared" si="61"/>
        <v>-3.8824476383892081E-2</v>
      </c>
      <c r="CA86" s="110" t="e">
        <f t="shared" si="62"/>
        <v>#REF!</v>
      </c>
      <c r="CB86" s="110" t="e">
        <f t="shared" si="62"/>
        <v>#REF!</v>
      </c>
      <c r="CC86" s="110" t="e">
        <f t="shared" si="62"/>
        <v>#REF!</v>
      </c>
      <c r="CD86" s="110">
        <f t="shared" si="62"/>
        <v>-3.1235665516963995E-2</v>
      </c>
      <c r="CE86" s="110">
        <f t="shared" si="63"/>
        <v>-0.20237577940987928</v>
      </c>
      <c r="CF86" s="110">
        <f t="shared" si="64"/>
        <v>-5.4961322249408529E-2</v>
      </c>
      <c r="CG86" s="60">
        <f t="shared" si="65"/>
        <v>6.1758174726747574</v>
      </c>
      <c r="CH86" s="60" t="e">
        <f t="shared" si="65"/>
        <v>#REF!</v>
      </c>
      <c r="CI86" s="60" t="e">
        <f t="shared" si="65"/>
        <v>#REF!</v>
      </c>
      <c r="CJ86" s="60">
        <f t="shared" si="65"/>
        <v>4.0645578191777609</v>
      </c>
      <c r="CK86" s="60">
        <f t="shared" si="65"/>
        <v>3.7007882818328763</v>
      </c>
      <c r="CL86" s="60">
        <f t="shared" si="66"/>
        <v>5.4061300000000001</v>
      </c>
      <c r="CM86" s="60">
        <f t="shared" si="66"/>
        <v>5.5619951430000016</v>
      </c>
      <c r="CN86" s="60">
        <f t="shared" si="66"/>
        <v>5.7654475539987393</v>
      </c>
      <c r="CO86" s="60">
        <f t="shared" si="66"/>
        <v>5.9729499101996097</v>
      </c>
      <c r="CP86" s="60">
        <f t="shared" si="66"/>
        <v>6.1845697349197319</v>
      </c>
    </row>
    <row r="87" spans="1:94" ht="15" customHeight="1">
      <c r="A87" s="53" t="s">
        <v>156</v>
      </c>
      <c r="B87" s="53" t="s">
        <v>157</v>
      </c>
      <c r="C87" s="53" t="str">
        <f t="shared" si="56"/>
        <v>SD_PU</v>
      </c>
      <c r="D87" s="53" t="s">
        <v>41</v>
      </c>
      <c r="E87" s="53" t="s">
        <v>39</v>
      </c>
      <c r="F87" s="112" t="s">
        <v>1373</v>
      </c>
      <c r="G87" s="113">
        <v>1</v>
      </c>
      <c r="H87" s="127">
        <v>0</v>
      </c>
      <c r="I87" s="127">
        <v>0</v>
      </c>
      <c r="J87" s="112" t="s">
        <v>1380</v>
      </c>
      <c r="K87" s="101">
        <v>0</v>
      </c>
      <c r="L87" s="53" t="s">
        <v>158</v>
      </c>
      <c r="M87" s="54">
        <f>[11]Provisional!M87</f>
        <v>7.492977765489</v>
      </c>
      <c r="N87" s="54">
        <f>[11]Provisional!N87</f>
        <v>6.2839647985380003</v>
      </c>
      <c r="O87" s="54">
        <f>[11]Provisional!O87</f>
        <v>5.3755159807370001</v>
      </c>
      <c r="P87" s="54">
        <f>[11]Provisional!P87</f>
        <v>4.8983765589570005</v>
      </c>
      <c r="Q87" s="54">
        <f>[11]Provisional!Q87</f>
        <v>4.3688077702079999</v>
      </c>
      <c r="R87" s="128">
        <f>'[11]Published CSP'!O87</f>
        <v>8.9397500000000001</v>
      </c>
      <c r="S87" s="108">
        <f>VLOOKUP($B87,'[11]CT model - DATA UPDATE'!$A:$AX,COLUMN('[11]CT model - DATA UPDATE'!S$1),0)/1000000</f>
        <v>9.0793196640000016</v>
      </c>
      <c r="T87" s="108">
        <f>VLOOKUP($B87,'[11]CT model - DATA UPDATE'!$A:$AX,COLUMN('[11]CT model - DATA UPDATE'!T$1),0)/1000000</f>
        <v>9.1934947823098767</v>
      </c>
      <c r="U87" s="108">
        <f>VLOOKUP($B87,'[11]CT model - DATA UPDATE'!$A:$AX,COLUMN('[11]CT model - DATA UPDATE'!U$1),0)/1000000</f>
        <v>9.3091056863529911</v>
      </c>
      <c r="V87" s="108">
        <f>VLOOKUP($B87,'[11]CT model - DATA UPDATE'!$A:$AX,COLUMN('[11]CT model - DATA UPDATE'!V$1),0)/1000000</f>
        <v>9.4261704315577255</v>
      </c>
      <c r="W87" s="108">
        <v>0</v>
      </c>
      <c r="X87" s="108">
        <f>VLOOKUP($B87,'[11]CT model - DATA UPDATE'!$A:$AX,COLUMN('[11]CT model - DATA UPDATE'!W$1),0)/1000000</f>
        <v>0.18158639328000001</v>
      </c>
      <c r="Y87" s="108">
        <f>VLOOKUP($B87,'[11]CT model - DATA UPDATE'!$A:$AX,COLUMN('[11]CT model - DATA UPDATE'!X$1),0)/1000000</f>
        <v>0.37141718920531891</v>
      </c>
      <c r="Z87" s="108">
        <f>VLOOKUP($B87,'[11]CT model - DATA UPDATE'!$A:$AX,COLUMN('[11]CT model - DATA UPDATE'!Y$1),0)/1000000</f>
        <v>0.56979174085029316</v>
      </c>
      <c r="AA87" s="108">
        <f>VLOOKUP($B87,'[11]CT model - DATA UPDATE'!$A:$AX,COLUMN('[11]CT model - DATA UPDATE'!Z$1),0)/1000000</f>
        <v>0.77701958920143532</v>
      </c>
      <c r="AB87" s="108">
        <v>0</v>
      </c>
      <c r="AC87" s="108">
        <f>VLOOKUP($B87,'[11]CT model - DATA UPDATE'!$A:$AX,COLUMN('[11]CT model - DATA UPDATE'!AA$1),0)/1000000</f>
        <v>0</v>
      </c>
      <c r="AD87" s="108">
        <f>VLOOKUP($B87,'[11]CT model - DATA UPDATE'!$A:$AX,COLUMN('[11]CT model - DATA UPDATE'!AB$1),0)/1000000</f>
        <v>0</v>
      </c>
      <c r="AE87" s="108">
        <f>VLOOKUP($B87,'[11]CT model - DATA UPDATE'!$A:$AX,COLUMN('[11]CT model - DATA UPDATE'!AC$1),0)/1000000</f>
        <v>0</v>
      </c>
      <c r="AF87" s="108">
        <f>VLOOKUP($B87,'[11]CT model - DATA UPDATE'!$A:$AX,COLUMN('[11]CT model - DATA UPDATE'!AD$1),0)/1000000</f>
        <v>0</v>
      </c>
      <c r="AG87" s="108">
        <v>0</v>
      </c>
      <c r="AH87" s="108">
        <f>VLOOKUP($B87,'[11]CT model - DATA UPDATE'!$A:$AX,COLUMN('[11]CT model - DATA UPDATE'!AE$1),0)/1000000</f>
        <v>5.5753236719998843E-2</v>
      </c>
      <c r="AI87" s="108">
        <f>(VLOOKUP($B87,'[11]CT model - DATA UPDATE'!$A:$AX,COLUMN('[11]CT model - DATA UPDATE'!AF$1),0)+IFERROR(VLOOKUP($B87,'[11]Fire £5 LQ'!$A:$P,COLUMN('[11]Fire £5 LQ'!N$1),0),0)*[11]Parameters!$C$41)/1000000</f>
        <v>0.11165881989894302</v>
      </c>
      <c r="AJ87" s="108">
        <f>(VLOOKUP($B87,'[11]CT model - DATA UPDATE'!$A:$AX,COLUMN('[11]CT model - DATA UPDATE'!AG$1),0)+IFERROR(VLOOKUP($B87,'[11]Fire £5 LQ'!$A:$P,COLUMN('[11]Fire £5 LQ'!O$1),0),0)*[11]Parameters!$C$41)/1000000</f>
        <v>0.16516352959212721</v>
      </c>
      <c r="AK87" s="108">
        <f>(VLOOKUP($B87,'[11]CT model - DATA UPDATE'!$A:$AX,COLUMN('[11]CT model - DATA UPDATE'!AH$1),0)+IFERROR(VLOOKUP($B87,'[11]Fire £5 LQ'!$A:$P,COLUMN('[11]Fire £5 LQ'!P$1),0),0)*[11]Parameters!$C$41)/1000000</f>
        <v>0.21607346165183955</v>
      </c>
      <c r="AL87" s="56">
        <f>'[11]Published CSP'!AI87</f>
        <v>0</v>
      </c>
      <c r="AM87" s="56">
        <f>'[11]Published CSP'!AJ87</f>
        <v>0</v>
      </c>
      <c r="AN87" s="56">
        <f>IFERROR(VLOOKUP($A87,'[11]iBCF post B17'!$A:$L,'[11]iBCF post B17'!$F$1,0)/1000000,0)</f>
        <v>0</v>
      </c>
      <c r="AO87" s="56">
        <f>IFERROR(VLOOKUP($A87,'[11]iBCF post B17'!$A:$L,'[11]iBCF post B17'!$I$1,0)/1000000,0)</f>
        <v>0</v>
      </c>
      <c r="AP87" s="56">
        <f>IFERROR(VLOOKUP($A87,'[11]iBCF post B17'!$A:$L,'[11]iBCF post B17'!$L$1,0)/1000000,0)</f>
        <v>0</v>
      </c>
      <c r="AQ87" s="56">
        <v>0</v>
      </c>
      <c r="AR87" s="56">
        <v>0</v>
      </c>
      <c r="AS87" s="56">
        <f>'[11]NHB savings'!E74</f>
        <v>0</v>
      </c>
      <c r="AT87" s="56">
        <f>'[11]NHB savings'!F74</f>
        <v>0</v>
      </c>
      <c r="AU87" s="56">
        <f>'[11]NHB savings'!G74</f>
        <v>0</v>
      </c>
      <c r="AV87" s="103">
        <f>'[11]Published CSP'!AN87</f>
        <v>0</v>
      </c>
      <c r="AW87" s="103">
        <f>'[11]Published CSP'!AO87</f>
        <v>0</v>
      </c>
      <c r="AX87" s="103">
        <f>'[11]Published CSP'!AP87+'[11]NHB savings'!I74</f>
        <v>0</v>
      </c>
      <c r="AY87" s="103">
        <f>'[11]Published CSP'!AQ87+'[11]NHB savings'!J74</f>
        <v>0</v>
      </c>
      <c r="AZ87" s="103">
        <f>'[11]Published CSP'!AR87+'[11]NHB savings'!K74</f>
        <v>0</v>
      </c>
      <c r="BA87" s="103">
        <v>0</v>
      </c>
      <c r="BB87" s="103" t="e">
        <f>VLOOKUP($A87,'[11]Published CSP'!$A:$A:'[11]Published CSP'!$AW:$AW,COLUMN('[11]Published CSP'!AT$1),0)</f>
        <v>#REF!</v>
      </c>
      <c r="BC87" s="103" t="e">
        <f>VLOOKUP($A87,'[11]Published CSP'!$A:$A:'[11]Published CSP'!$AW:$AW,COLUMN('[11]Published CSP'!AU$1),0)+'[11]NHB savings'!L74</f>
        <v>#REF!</v>
      </c>
      <c r="BD87" s="103">
        <v>0</v>
      </c>
      <c r="BE87" s="103">
        <v>0</v>
      </c>
      <c r="BF87" s="60">
        <v>3.016516747873343</v>
      </c>
      <c r="BG87" s="60">
        <v>3.3141396641648311</v>
      </c>
      <c r="BH87" s="103">
        <f>VLOOKUP($A87,[11]NHB!$A$7:$Q$389,COLUMN([11]NHB!O$2),0)+'[11]NHB savings'!P74</f>
        <v>2.4206857132789117</v>
      </c>
      <c r="BI87" s="103">
        <f>VLOOKUP($A87,[11]NHB!$A$7:$Q$389,COLUMN([11]NHB!P$2),0)+'[11]NHB savings'!Q74</f>
        <v>1.842001755008303</v>
      </c>
      <c r="BJ87" s="103">
        <f>VLOOKUP($A87,[11]NHB!$A$7:$Q$389,COLUMN([11]NHB!Q$2),0)+'[11]NHB savings'!R74</f>
        <v>1.7673790826305653</v>
      </c>
      <c r="BK87" s="63">
        <f t="shared" si="57"/>
        <v>19.449244513362341</v>
      </c>
      <c r="BL87" s="63" t="e">
        <f t="shared" si="57"/>
        <v>#REF!</v>
      </c>
      <c r="BM87" s="63" t="e">
        <f t="shared" si="57"/>
        <v>#REF!</v>
      </c>
      <c r="BN87" s="63">
        <f t="shared" si="57"/>
        <v>16.784439270760718</v>
      </c>
      <c r="BO87" s="63">
        <f t="shared" si="57"/>
        <v>16.555450335249567</v>
      </c>
      <c r="BP87" s="64">
        <f t="shared" si="58"/>
        <v>19.449244513362341</v>
      </c>
      <c r="BQ87" s="64" t="e">
        <f>BL87*'[11]23112016 deflator update'!$C$68/'[11]23112016 deflator update'!$C$69</f>
        <v>#REF!</v>
      </c>
      <c r="BR87" s="64" t="e">
        <f>BM87*'[11]23112016 deflator update'!$C$68/'[11]23112016 deflator update'!$C$70</f>
        <v>#REF!</v>
      </c>
      <c r="BS87" s="64">
        <f>BN87*'[11]23112016 deflator update'!$C$68/'[11]23112016 deflator update'!$C$71</f>
        <v>15.945668342952452</v>
      </c>
      <c r="BT87" s="64">
        <f>BO87*'[11]23112016 deflator update'!$C$68/'[11]23112016 deflator update'!$C$72</f>
        <v>15.471361015244533</v>
      </c>
      <c r="BU87" s="109" t="e">
        <f t="shared" si="59"/>
        <v>#REF!</v>
      </c>
      <c r="BV87" s="109" t="e">
        <f t="shared" si="55"/>
        <v>#REF!</v>
      </c>
      <c r="BW87" s="109" t="e">
        <f t="shared" si="55"/>
        <v>#REF!</v>
      </c>
      <c r="BX87" s="109">
        <f t="shared" si="55"/>
        <v>-1.3642930324759828E-2</v>
      </c>
      <c r="BY87" s="109">
        <f t="shared" si="60"/>
        <v>-0.14878697093476467</v>
      </c>
      <c r="BZ87" s="109">
        <f t="shared" si="61"/>
        <v>-3.9473025591228894E-2</v>
      </c>
      <c r="CA87" s="110" t="e">
        <f t="shared" si="62"/>
        <v>#REF!</v>
      </c>
      <c r="CB87" s="110" t="e">
        <f t="shared" si="62"/>
        <v>#REF!</v>
      </c>
      <c r="CC87" s="110" t="e">
        <f t="shared" si="62"/>
        <v>#REF!</v>
      </c>
      <c r="CD87" s="110">
        <f t="shared" si="62"/>
        <v>-2.9745214656841212E-2</v>
      </c>
      <c r="CE87" s="110">
        <f t="shared" si="63"/>
        <v>-0.20452637609573254</v>
      </c>
      <c r="CF87" s="110">
        <f t="shared" si="64"/>
        <v>-5.5598983186769702E-2</v>
      </c>
      <c r="CG87" s="60">
        <f t="shared" ref="CG87:CK137" si="67">BK87-CL87</f>
        <v>10.509494513362341</v>
      </c>
      <c r="CH87" s="60" t="e">
        <f t="shared" si="67"/>
        <v>#REF!</v>
      </c>
      <c r="CI87" s="60" t="e">
        <f t="shared" si="67"/>
        <v>#REF!</v>
      </c>
      <c r="CJ87" s="60">
        <f t="shared" si="67"/>
        <v>6.7403783139653051</v>
      </c>
      <c r="CK87" s="60">
        <f t="shared" si="67"/>
        <v>6.1361868528385664</v>
      </c>
      <c r="CL87" s="60">
        <f t="shared" ref="CL87:CP137" si="68">SUM(R87,W87,AB87,AG87)</f>
        <v>8.9397500000000001</v>
      </c>
      <c r="CM87" s="60">
        <f t="shared" si="68"/>
        <v>9.3166592940000008</v>
      </c>
      <c r="CN87" s="60">
        <f t="shared" si="68"/>
        <v>9.6765707914141394</v>
      </c>
      <c r="CO87" s="60">
        <f t="shared" si="68"/>
        <v>10.044060956795413</v>
      </c>
      <c r="CP87" s="60">
        <f t="shared" si="68"/>
        <v>10.419263482411001</v>
      </c>
    </row>
    <row r="88" spans="1:94" ht="15" customHeight="1">
      <c r="A88" s="53" t="s">
        <v>771</v>
      </c>
      <c r="B88" s="53" t="s">
        <v>772</v>
      </c>
      <c r="C88" s="53" t="str">
        <f t="shared" si="56"/>
        <v>SD_SR</v>
      </c>
      <c r="D88" s="53" t="s">
        <v>41</v>
      </c>
      <c r="E88" s="53" t="s">
        <v>39</v>
      </c>
      <c r="F88" s="112" t="s">
        <v>1359</v>
      </c>
      <c r="G88" s="113">
        <v>0</v>
      </c>
      <c r="H88" s="127">
        <v>0</v>
      </c>
      <c r="I88" s="127">
        <v>0</v>
      </c>
      <c r="J88" s="112" t="s">
        <v>1382</v>
      </c>
      <c r="K88" s="101">
        <v>0</v>
      </c>
      <c r="L88" s="53" t="s">
        <v>773</v>
      </c>
      <c r="M88" s="54">
        <f>[11]Provisional!M88</f>
        <v>5.4956739811490003</v>
      </c>
      <c r="N88" s="54">
        <f>[11]Provisional!N88</f>
        <v>4.6418296890660002</v>
      </c>
      <c r="O88" s="54">
        <f>[11]Provisional!O88</f>
        <v>4.0002705613579996</v>
      </c>
      <c r="P88" s="54">
        <f>[11]Provisional!P88</f>
        <v>3.6633616082869995</v>
      </c>
      <c r="Q88" s="54">
        <f>[11]Provisional!Q88</f>
        <v>3.289451767249</v>
      </c>
      <c r="R88" s="128">
        <f>'[11]Published CSP'!O88</f>
        <v>6.1096529999999998</v>
      </c>
      <c r="S88" s="108">
        <f>VLOOKUP($B88,'[11]CT model - DATA UPDATE'!$A:$AX,COLUMN('[11]CT model - DATA UPDATE'!S$1),0)/1000000</f>
        <v>6.2165887410000007</v>
      </c>
      <c r="T88" s="108">
        <f>VLOOKUP($B88,'[11]CT model - DATA UPDATE'!$A:$AX,COLUMN('[11]CT model - DATA UPDATE'!T$1),0)/1000000</f>
        <v>6.3048351765046631</v>
      </c>
      <c r="U88" s="108">
        <f>VLOOKUP($B88,'[11]CT model - DATA UPDATE'!$A:$AX,COLUMN('[11]CT model - DATA UPDATE'!U$1),0)/1000000</f>
        <v>6.3943342979603708</v>
      </c>
      <c r="V88" s="108">
        <f>VLOOKUP($B88,'[11]CT model - DATA UPDATE'!$A:$AX,COLUMN('[11]CT model - DATA UPDATE'!V$1),0)/1000000</f>
        <v>6.4851038876388145</v>
      </c>
      <c r="W88" s="108">
        <v>0</v>
      </c>
      <c r="X88" s="108">
        <f>VLOOKUP($B88,'[11]CT model - DATA UPDATE'!$A:$AX,COLUMN('[11]CT model - DATA UPDATE'!W$1),0)/1000000</f>
        <v>0.12116289900000006</v>
      </c>
      <c r="Y88" s="108">
        <f>VLOOKUP($B88,'[11]CT model - DATA UPDATE'!$A:$AX,COLUMN('[11]CT model - DATA UPDATE'!X$1),0)/1000000</f>
        <v>0.25143720494006666</v>
      </c>
      <c r="Z88" s="108">
        <f>VLOOKUP($B88,'[11]CT model - DATA UPDATE'!$A:$AX,COLUMN('[11]CT model - DATA UPDATE'!Y$1),0)/1000000</f>
        <v>0.38799324993561052</v>
      </c>
      <c r="AA88" s="108">
        <f>VLOOKUP($B88,'[11]CT model - DATA UPDATE'!$A:$AX,COLUMN('[11]CT model - DATA UPDATE'!Z$1),0)/1000000</f>
        <v>0.53107303282223328</v>
      </c>
      <c r="AB88" s="108">
        <v>0</v>
      </c>
      <c r="AC88" s="108">
        <f>VLOOKUP($B88,'[11]CT model - DATA UPDATE'!$A:$AX,COLUMN('[11]CT model - DATA UPDATE'!AA$1),0)/1000000</f>
        <v>0</v>
      </c>
      <c r="AD88" s="108">
        <f>VLOOKUP($B88,'[11]CT model - DATA UPDATE'!$A:$AX,COLUMN('[11]CT model - DATA UPDATE'!AB$1),0)/1000000</f>
        <v>0</v>
      </c>
      <c r="AE88" s="108">
        <f>VLOOKUP($B88,'[11]CT model - DATA UPDATE'!$A:$AX,COLUMN('[11]CT model - DATA UPDATE'!AC$1),0)/1000000</f>
        <v>0</v>
      </c>
      <c r="AF88" s="108">
        <f>VLOOKUP($B88,'[11]CT model - DATA UPDATE'!$A:$AX,COLUMN('[11]CT model - DATA UPDATE'!AD$1),0)/1000000</f>
        <v>0</v>
      </c>
      <c r="AG88" s="108">
        <v>0</v>
      </c>
      <c r="AH88" s="108">
        <f>VLOOKUP($B88,'[11]CT model - DATA UPDATE'!$A:$AX,COLUMN('[11]CT model - DATA UPDATE'!AE$1),0)/1000000</f>
        <v>0</v>
      </c>
      <c r="AI88" s="108">
        <f>(VLOOKUP($B88,'[11]CT model - DATA UPDATE'!$A:$AX,COLUMN('[11]CT model - DATA UPDATE'!AF$1),0)+IFERROR(VLOOKUP($B88,'[11]Fire £5 LQ'!$A:$P,COLUMN('[11]Fire £5 LQ'!N$1),0),0)*[11]Parameters!$C$41)/1000000</f>
        <v>3.4420234433069526E-2</v>
      </c>
      <c r="AJ88" s="108">
        <f>(VLOOKUP($B88,'[11]CT model - DATA UPDATE'!$A:$AX,COLUMN('[11]CT model - DATA UPDATE'!AG$1),0)+IFERROR(VLOOKUP($B88,'[11]Fire £5 LQ'!$A:$P,COLUMN('[11]Fire £5 LQ'!O$1),0),0)*[11]Parameters!$C$41)/1000000</f>
        <v>6.7210096406290665E-2</v>
      </c>
      <c r="AK88" s="108">
        <f>(VLOOKUP($B88,'[11]CT model - DATA UPDATE'!$A:$AX,COLUMN('[11]CT model - DATA UPDATE'!AH$1),0)+IFERROR(VLOOKUP($B88,'[11]Fire £5 LQ'!$A:$P,COLUMN('[11]Fire £5 LQ'!P$1),0),0)*[11]Parameters!$C$41)/1000000</f>
        <v>9.8226455214679043E-2</v>
      </c>
      <c r="AL88" s="56">
        <f>'[11]Published CSP'!AI88</f>
        <v>0</v>
      </c>
      <c r="AM88" s="56">
        <f>'[11]Published CSP'!AJ88</f>
        <v>0</v>
      </c>
      <c r="AN88" s="56">
        <f>IFERROR(VLOOKUP($A88,'[11]iBCF post B17'!$A:$L,'[11]iBCF post B17'!$F$1,0)/1000000,0)</f>
        <v>0</v>
      </c>
      <c r="AO88" s="56">
        <f>IFERROR(VLOOKUP($A88,'[11]iBCF post B17'!$A:$L,'[11]iBCF post B17'!$I$1,0)/1000000,0)</f>
        <v>0</v>
      </c>
      <c r="AP88" s="56">
        <f>IFERROR(VLOOKUP($A88,'[11]iBCF post B17'!$A:$L,'[11]iBCF post B17'!$L$1,0)/1000000,0)</f>
        <v>0</v>
      </c>
      <c r="AQ88" s="56">
        <v>0</v>
      </c>
      <c r="AR88" s="56">
        <v>0</v>
      </c>
      <c r="AS88" s="56">
        <f>'[11]NHB savings'!E75</f>
        <v>0</v>
      </c>
      <c r="AT88" s="56">
        <f>'[11]NHB savings'!F75</f>
        <v>0</v>
      </c>
      <c r="AU88" s="56">
        <f>'[11]NHB savings'!G75</f>
        <v>0</v>
      </c>
      <c r="AV88" s="103">
        <f>'[11]Published CSP'!AN88</f>
        <v>3.5158009679806361E-2</v>
      </c>
      <c r="AW88" s="103">
        <f>'[11]Published CSP'!AO88</f>
        <v>0.18259482446609113</v>
      </c>
      <c r="AX88" s="103">
        <f>'[11]Published CSP'!AP88+'[11]NHB savings'!I75</f>
        <v>0.14743681478628476</v>
      </c>
      <c r="AY88" s="103">
        <f>'[11]Published CSP'!AQ88+'[11]NHB savings'!J75</f>
        <v>0.11341293445098828</v>
      </c>
      <c r="AZ88" s="103">
        <f>'[11]Published CSP'!AR88+'[11]NHB savings'!K75</f>
        <v>0.14743681478628476</v>
      </c>
      <c r="BA88" s="103">
        <v>0</v>
      </c>
      <c r="BB88" s="103" t="e">
        <f>VLOOKUP($A88,'[11]Published CSP'!$A:$A:'[11]Published CSP'!$AW:$AW,COLUMN('[11]Published CSP'!AT$1),0)</f>
        <v>#REF!</v>
      </c>
      <c r="BC88" s="103" t="e">
        <f>VLOOKUP($A88,'[11]Published CSP'!$A:$A:'[11]Published CSP'!$AW:$AW,COLUMN('[11]Published CSP'!AU$1),0)+'[11]NHB savings'!L75</f>
        <v>#REF!</v>
      </c>
      <c r="BD88" s="103">
        <v>0</v>
      </c>
      <c r="BE88" s="103">
        <v>0</v>
      </c>
      <c r="BF88" s="60">
        <v>1.7111772575409039</v>
      </c>
      <c r="BG88" s="60">
        <v>2.1879966722163191</v>
      </c>
      <c r="BH88" s="103">
        <f>VLOOKUP($A88,[11]NHB!$A$7:$Q$389,COLUMN([11]NHB!O$2),0)+'[11]NHB savings'!P75</f>
        <v>2.012548128757969</v>
      </c>
      <c r="BI88" s="103">
        <f>VLOOKUP($A88,[11]NHB!$A$7:$Q$389,COLUMN([11]NHB!P$2),0)+'[11]NHB savings'!Q75</f>
        <v>1.5323123983643319</v>
      </c>
      <c r="BJ88" s="103">
        <f>VLOOKUP($A88,[11]NHB!$A$7:$Q$389,COLUMN([11]NHB!Q$2),0)+'[11]NHB savings'!R75</f>
        <v>1.4702357766821925</v>
      </c>
      <c r="BK88" s="63">
        <f t="shared" si="57"/>
        <v>13.35166224836971</v>
      </c>
      <c r="BL88" s="63" t="e">
        <f t="shared" si="57"/>
        <v>#REF!</v>
      </c>
      <c r="BM88" s="63" t="e">
        <f t="shared" si="57"/>
        <v>#REF!</v>
      </c>
      <c r="BN88" s="63">
        <f t="shared" si="57"/>
        <v>12.158624585404592</v>
      </c>
      <c r="BO88" s="63">
        <f t="shared" si="57"/>
        <v>12.021527734393205</v>
      </c>
      <c r="BP88" s="64">
        <f t="shared" si="58"/>
        <v>13.35166224836971</v>
      </c>
      <c r="BQ88" s="64" t="e">
        <f>BL88*'[11]23112016 deflator update'!$C$68/'[11]23112016 deflator update'!$C$69</f>
        <v>#REF!</v>
      </c>
      <c r="BR88" s="64" t="e">
        <f>BM88*'[11]23112016 deflator update'!$C$68/'[11]23112016 deflator update'!$C$70</f>
        <v>#REF!</v>
      </c>
      <c r="BS88" s="64">
        <f>BN88*'[11]23112016 deflator update'!$C$68/'[11]23112016 deflator update'!$C$71</f>
        <v>11.55102008579297</v>
      </c>
      <c r="BT88" s="64">
        <f>BO88*'[11]23112016 deflator update'!$C$68/'[11]23112016 deflator update'!$C$72</f>
        <v>11.234330191403291</v>
      </c>
      <c r="BU88" s="109" t="e">
        <f t="shared" si="59"/>
        <v>#REF!</v>
      </c>
      <c r="BV88" s="109" t="e">
        <f t="shared" si="55"/>
        <v>#REF!</v>
      </c>
      <c r="BW88" s="109" t="e">
        <f t="shared" si="55"/>
        <v>#REF!</v>
      </c>
      <c r="BX88" s="109">
        <f t="shared" si="55"/>
        <v>-1.1275687479976981E-2</v>
      </c>
      <c r="BY88" s="109">
        <f t="shared" si="60"/>
        <v>-9.9623139743436839E-2</v>
      </c>
      <c r="BZ88" s="109">
        <f t="shared" si="61"/>
        <v>-2.5894307553122164E-2</v>
      </c>
      <c r="CA88" s="110" t="e">
        <f t="shared" si="62"/>
        <v>#REF!</v>
      </c>
      <c r="CB88" s="110" t="e">
        <f t="shared" si="62"/>
        <v>#REF!</v>
      </c>
      <c r="CC88" s="110" t="e">
        <f t="shared" si="62"/>
        <v>#REF!</v>
      </c>
      <c r="CD88" s="110">
        <f t="shared" si="62"/>
        <v>-2.7416617063906523E-2</v>
      </c>
      <c r="CE88" s="110">
        <f t="shared" si="63"/>
        <v>-0.15858190670041494</v>
      </c>
      <c r="CF88" s="110">
        <f t="shared" si="64"/>
        <v>-4.2248233583822348E-2</v>
      </c>
      <c r="CG88" s="60">
        <f t="shared" si="67"/>
        <v>7.2420092483697101</v>
      </c>
      <c r="CH88" s="60" t="e">
        <f t="shared" si="67"/>
        <v>#REF!</v>
      </c>
      <c r="CI88" s="60" t="e">
        <f t="shared" si="67"/>
        <v>#REF!</v>
      </c>
      <c r="CJ88" s="60">
        <f t="shared" si="67"/>
        <v>5.3090869411023203</v>
      </c>
      <c r="CK88" s="60">
        <f t="shared" si="67"/>
        <v>4.9071243587174784</v>
      </c>
      <c r="CL88" s="60">
        <f t="shared" si="68"/>
        <v>6.1096529999999998</v>
      </c>
      <c r="CM88" s="60">
        <f t="shared" si="68"/>
        <v>6.3377516400000005</v>
      </c>
      <c r="CN88" s="60">
        <f t="shared" si="68"/>
        <v>6.5906926158777992</v>
      </c>
      <c r="CO88" s="60">
        <f t="shared" si="68"/>
        <v>6.8495376443022717</v>
      </c>
      <c r="CP88" s="60">
        <f t="shared" si="68"/>
        <v>7.1144033756757263</v>
      </c>
    </row>
    <row r="89" spans="1:94" ht="15" customHeight="1">
      <c r="A89" s="53" t="s">
        <v>1158</v>
      </c>
      <c r="B89" s="53" t="s">
        <v>1159</v>
      </c>
      <c r="C89" s="53" t="str">
        <f t="shared" si="56"/>
        <v>SD_PU</v>
      </c>
      <c r="D89" s="53" t="s">
        <v>41</v>
      </c>
      <c r="E89" s="53" t="s">
        <v>39</v>
      </c>
      <c r="F89" s="112" t="s">
        <v>1371</v>
      </c>
      <c r="G89" s="113">
        <v>1</v>
      </c>
      <c r="H89" s="127">
        <v>0</v>
      </c>
      <c r="I89" s="127">
        <v>0</v>
      </c>
      <c r="J89" s="112" t="s">
        <v>1380</v>
      </c>
      <c r="K89" s="101">
        <v>0</v>
      </c>
      <c r="L89" s="53" t="s">
        <v>1160</v>
      </c>
      <c r="M89" s="54">
        <f>[11]Provisional!M89</f>
        <v>3.7711252676019997</v>
      </c>
      <c r="N89" s="54">
        <f>[11]Provisional!N89</f>
        <v>2.9888008514309998</v>
      </c>
      <c r="O89" s="54">
        <f>[11]Provisional!O89</f>
        <v>2.4004377878100001</v>
      </c>
      <c r="P89" s="54">
        <f>[11]Provisional!P89</f>
        <v>2.1815615937859998</v>
      </c>
      <c r="Q89" s="54">
        <f>[11]Provisional!Q89</f>
        <v>1.7443273192430002</v>
      </c>
      <c r="R89" s="128">
        <f>'[11]Published CSP'!O89</f>
        <v>6.862114</v>
      </c>
      <c r="S89" s="108">
        <f>VLOOKUP($B89,'[11]CT model - DATA UPDATE'!$A:$AX,COLUMN('[11]CT model - DATA UPDATE'!S$1),0)/1000000</f>
        <v>6.95762298</v>
      </c>
      <c r="T89" s="108">
        <f>VLOOKUP($B89,'[11]CT model - DATA UPDATE'!$A:$AX,COLUMN('[11]CT model - DATA UPDATE'!T$1),0)/1000000</f>
        <v>7.0915300294616168</v>
      </c>
      <c r="U89" s="108">
        <f>VLOOKUP($B89,'[11]CT model - DATA UPDATE'!$A:$AX,COLUMN('[11]CT model - DATA UPDATE'!U$1),0)/1000000</f>
        <v>7.2280142662682598</v>
      </c>
      <c r="V89" s="108">
        <f>VLOOKUP($B89,'[11]CT model - DATA UPDATE'!$A:$AX,COLUMN('[11]CT model - DATA UPDATE'!V$1),0)/1000000</f>
        <v>7.3671252912037417</v>
      </c>
      <c r="W89" s="108">
        <v>0</v>
      </c>
      <c r="X89" s="108">
        <f>VLOOKUP($B89,'[11]CT model - DATA UPDATE'!$A:$AX,COLUMN('[11]CT model - DATA UPDATE'!W$1),0)/1000000</f>
        <v>0.13642397999999953</v>
      </c>
      <c r="Y89" s="108">
        <f>VLOOKUP($B89,'[11]CT model - DATA UPDATE'!$A:$AX,COLUMN('[11]CT model - DATA UPDATE'!X$1),0)/1000000</f>
        <v>0.28366120117846494</v>
      </c>
      <c r="Z89" s="108">
        <f>VLOOKUP($B89,'[11]CT model - DATA UPDATE'!$A:$AX,COLUMN('[11]CT model - DATA UPDATE'!Y$1),0)/1000000</f>
        <v>0.43946326738910996</v>
      </c>
      <c r="AA89" s="108">
        <f>VLOOKUP($B89,'[11]CT model - DATA UPDATE'!$A:$AX,COLUMN('[11]CT model - DATA UPDATE'!Z$1),0)/1000000</f>
        <v>0.60422214788336515</v>
      </c>
      <c r="AB89" s="108">
        <v>0</v>
      </c>
      <c r="AC89" s="108">
        <f>VLOOKUP($B89,'[11]CT model - DATA UPDATE'!$A:$AX,COLUMN('[11]CT model - DATA UPDATE'!AA$1),0)/1000000</f>
        <v>0</v>
      </c>
      <c r="AD89" s="108">
        <f>VLOOKUP($B89,'[11]CT model - DATA UPDATE'!$A:$AX,COLUMN('[11]CT model - DATA UPDATE'!AB$1),0)/1000000</f>
        <v>0</v>
      </c>
      <c r="AE89" s="108">
        <f>VLOOKUP($B89,'[11]CT model - DATA UPDATE'!$A:$AX,COLUMN('[11]CT model - DATA UPDATE'!AC$1),0)/1000000</f>
        <v>0</v>
      </c>
      <c r="AF89" s="108">
        <f>VLOOKUP($B89,'[11]CT model - DATA UPDATE'!$A:$AX,COLUMN('[11]CT model - DATA UPDATE'!AD$1),0)/1000000</f>
        <v>0</v>
      </c>
      <c r="AG89" s="108">
        <v>0</v>
      </c>
      <c r="AH89" s="108">
        <f>VLOOKUP($B89,'[11]CT model - DATA UPDATE'!$A:$AX,COLUMN('[11]CT model - DATA UPDATE'!AE$1),0)/1000000</f>
        <v>0</v>
      </c>
      <c r="AI89" s="108">
        <f>(VLOOKUP($B89,'[11]CT model - DATA UPDATE'!$A:$AX,COLUMN('[11]CT model - DATA UPDATE'!AF$1),0)+IFERROR(VLOOKUP($B89,'[11]Fire £5 LQ'!$A:$P,COLUMN('[11]Fire £5 LQ'!N$1),0),0)*[11]Parameters!$C$41)/1000000</f>
        <v>6.8585689208005372E-3</v>
      </c>
      <c r="AJ89" s="108">
        <f>(VLOOKUP($B89,'[11]CT model - DATA UPDATE'!$A:$AX,COLUMN('[11]CT model - DATA UPDATE'!AG$1),0)+IFERROR(VLOOKUP($B89,'[11]Fire £5 LQ'!$A:$P,COLUMN('[11]Fire £5 LQ'!O$1),0),0)*[11]Parameters!$C$41)/1000000</f>
        <v>1.1033243119044264E-2</v>
      </c>
      <c r="AK89" s="108">
        <f>(VLOOKUP($B89,'[11]CT model - DATA UPDATE'!$A:$AX,COLUMN('[11]CT model - DATA UPDATE'!AH$1),0)+IFERROR(VLOOKUP($B89,'[11]Fire £5 LQ'!$A:$P,COLUMN('[11]Fire £5 LQ'!P$1),0),0)*[11]Parameters!$C$41)/1000000</f>
        <v>1.2301345023982365E-2</v>
      </c>
      <c r="AL89" s="56">
        <f>'[11]Published CSP'!AI89</f>
        <v>0</v>
      </c>
      <c r="AM89" s="56">
        <f>'[11]Published CSP'!AJ89</f>
        <v>0</v>
      </c>
      <c r="AN89" s="56">
        <f>IFERROR(VLOOKUP($A89,'[11]iBCF post B17'!$A:$L,'[11]iBCF post B17'!$F$1,0)/1000000,0)</f>
        <v>0</v>
      </c>
      <c r="AO89" s="56">
        <f>IFERROR(VLOOKUP($A89,'[11]iBCF post B17'!$A:$L,'[11]iBCF post B17'!$I$1,0)/1000000,0)</f>
        <v>0</v>
      </c>
      <c r="AP89" s="56">
        <f>IFERROR(VLOOKUP($A89,'[11]iBCF post B17'!$A:$L,'[11]iBCF post B17'!$L$1,0)/1000000,0)</f>
        <v>0</v>
      </c>
      <c r="AQ89" s="56">
        <v>0</v>
      </c>
      <c r="AR89" s="56">
        <v>0</v>
      </c>
      <c r="AS89" s="56">
        <f>'[11]NHB savings'!E76</f>
        <v>0</v>
      </c>
      <c r="AT89" s="56">
        <f>'[11]NHB savings'!F76</f>
        <v>0</v>
      </c>
      <c r="AU89" s="56">
        <f>'[11]NHB savings'!G76</f>
        <v>0</v>
      </c>
      <c r="AV89" s="103">
        <f>'[11]Published CSP'!AN89</f>
        <v>0</v>
      </c>
      <c r="AW89" s="103">
        <f>'[11]Published CSP'!AO89</f>
        <v>0</v>
      </c>
      <c r="AX89" s="103">
        <f>'[11]Published CSP'!AP89+'[11]NHB savings'!I76</f>
        <v>0</v>
      </c>
      <c r="AY89" s="103">
        <f>'[11]Published CSP'!AQ89+'[11]NHB savings'!J76</f>
        <v>0</v>
      </c>
      <c r="AZ89" s="103">
        <f>'[11]Published CSP'!AR89+'[11]NHB savings'!K76</f>
        <v>0</v>
      </c>
      <c r="BA89" s="103">
        <v>0</v>
      </c>
      <c r="BB89" s="103" t="e">
        <f>VLOOKUP($A89,'[11]Published CSP'!$A:$A:'[11]Published CSP'!$AW:$AW,COLUMN('[11]Published CSP'!AT$1),0)</f>
        <v>#REF!</v>
      </c>
      <c r="BC89" s="103" t="e">
        <f>VLOOKUP($A89,'[11]Published CSP'!$A:$A:'[11]Published CSP'!$AW:$AW,COLUMN('[11]Published CSP'!AU$1),0)+'[11]NHB savings'!L76</f>
        <v>#REF!</v>
      </c>
      <c r="BD89" s="103">
        <v>0</v>
      </c>
      <c r="BE89" s="103">
        <v>0</v>
      </c>
      <c r="BF89" s="60">
        <v>0.82716750872052081</v>
      </c>
      <c r="BG89" s="60">
        <v>1.1759116708725976</v>
      </c>
      <c r="BH89" s="103">
        <f>VLOOKUP($A89,[11]NHB!$A$7:$Q$389,COLUMN([11]NHB!O$2),0)+'[11]NHB savings'!P76</f>
        <v>0.98023717311590475</v>
      </c>
      <c r="BI89" s="103">
        <f>VLOOKUP($A89,[11]NHB!$A$7:$Q$389,COLUMN([11]NHB!P$2),0)+'[11]NHB savings'!Q76</f>
        <v>0.7452878282144656</v>
      </c>
      <c r="BJ89" s="103">
        <f>VLOOKUP($A89,[11]NHB!$A$7:$Q$389,COLUMN([11]NHB!Q$2),0)+'[11]NHB savings'!R76</f>
        <v>0.71509493112262057</v>
      </c>
      <c r="BK89" s="63">
        <f t="shared" si="57"/>
        <v>11.460406776322522</v>
      </c>
      <c r="BL89" s="63" t="e">
        <f t="shared" si="57"/>
        <v>#REF!</v>
      </c>
      <c r="BM89" s="63" t="e">
        <f t="shared" si="57"/>
        <v>#REF!</v>
      </c>
      <c r="BN89" s="63">
        <f t="shared" si="57"/>
        <v>10.605360198776879</v>
      </c>
      <c r="BO89" s="63">
        <f t="shared" si="57"/>
        <v>10.443071034476709</v>
      </c>
      <c r="BP89" s="64">
        <f t="shared" si="58"/>
        <v>11.460406776322522</v>
      </c>
      <c r="BQ89" s="64" t="e">
        <f>BL89*'[11]23112016 deflator update'!$C$68/'[11]23112016 deflator update'!$C$69</f>
        <v>#REF!</v>
      </c>
      <c r="BR89" s="64" t="e">
        <f>BM89*'[11]23112016 deflator update'!$C$68/'[11]23112016 deflator update'!$C$70</f>
        <v>#REF!</v>
      </c>
      <c r="BS89" s="64">
        <f>BN89*'[11]23112016 deflator update'!$C$68/'[11]23112016 deflator update'!$C$71</f>
        <v>10.075377178780183</v>
      </c>
      <c r="BT89" s="64">
        <f>BO89*'[11]23112016 deflator update'!$C$68/'[11]23112016 deflator update'!$C$72</f>
        <v>9.7592345004486862</v>
      </c>
      <c r="BU89" s="109" t="e">
        <f t="shared" si="59"/>
        <v>#REF!</v>
      </c>
      <c r="BV89" s="109" t="e">
        <f t="shared" si="55"/>
        <v>#REF!</v>
      </c>
      <c r="BW89" s="109" t="e">
        <f t="shared" si="55"/>
        <v>#REF!</v>
      </c>
      <c r="BX89" s="109">
        <f t="shared" si="55"/>
        <v>-1.5302560333489312E-2</v>
      </c>
      <c r="BY89" s="109">
        <f t="shared" si="60"/>
        <v>-8.8769601437503343E-2</v>
      </c>
      <c r="BZ89" s="109">
        <f t="shared" si="61"/>
        <v>-2.2971910510864446E-2</v>
      </c>
      <c r="CA89" s="110" t="e">
        <f t="shared" si="62"/>
        <v>#REF!</v>
      </c>
      <c r="CB89" s="110" t="e">
        <f t="shared" si="62"/>
        <v>#REF!</v>
      </c>
      <c r="CC89" s="110" t="e">
        <f t="shared" si="62"/>
        <v>#REF!</v>
      </c>
      <c r="CD89" s="110">
        <f t="shared" si="62"/>
        <v>-3.1377751196980164E-2</v>
      </c>
      <c r="CE89" s="110">
        <f t="shared" si="63"/>
        <v>-0.14843908327830901</v>
      </c>
      <c r="CF89" s="110">
        <f t="shared" si="64"/>
        <v>-3.9374899662160234E-2</v>
      </c>
      <c r="CG89" s="60">
        <f t="shared" si="67"/>
        <v>4.5982927763225216</v>
      </c>
      <c r="CH89" s="60" t="e">
        <f t="shared" si="67"/>
        <v>#REF!</v>
      </c>
      <c r="CI89" s="60" t="e">
        <f t="shared" si="67"/>
        <v>#REF!</v>
      </c>
      <c r="CJ89" s="60">
        <f t="shared" si="67"/>
        <v>2.9268494220004646</v>
      </c>
      <c r="CK89" s="60">
        <f t="shared" si="67"/>
        <v>2.4594222503656198</v>
      </c>
      <c r="CL89" s="60">
        <f t="shared" si="68"/>
        <v>6.862114</v>
      </c>
      <c r="CM89" s="60">
        <f t="shared" si="68"/>
        <v>7.0940469599999991</v>
      </c>
      <c r="CN89" s="60">
        <f t="shared" si="68"/>
        <v>7.3820497995608827</v>
      </c>
      <c r="CO89" s="60">
        <f t="shared" si="68"/>
        <v>7.678510776776414</v>
      </c>
      <c r="CP89" s="60">
        <f t="shared" si="68"/>
        <v>7.9836487841110895</v>
      </c>
    </row>
    <row r="90" spans="1:94" ht="15" customHeight="1">
      <c r="A90" s="53" t="s">
        <v>1050</v>
      </c>
      <c r="B90" s="53" t="s">
        <v>1051</v>
      </c>
      <c r="C90" s="53" t="str">
        <f t="shared" si="56"/>
        <v>UA_PR</v>
      </c>
      <c r="D90" s="53" t="s">
        <v>41</v>
      </c>
      <c r="E90" s="53" t="s">
        <v>726</v>
      </c>
      <c r="F90" s="112" t="s">
        <v>1371</v>
      </c>
      <c r="G90" s="113">
        <v>0</v>
      </c>
      <c r="H90" s="127">
        <v>0</v>
      </c>
      <c r="I90" s="127">
        <v>0</v>
      </c>
      <c r="J90" s="112" t="s">
        <v>1381</v>
      </c>
      <c r="K90" s="101">
        <v>0</v>
      </c>
      <c r="L90" s="53" t="s">
        <v>1052</v>
      </c>
      <c r="M90" s="54">
        <f>[11]Provisional!M90</f>
        <v>61.735416174488002</v>
      </c>
      <c r="N90" s="54">
        <f>[11]Provisional!N90</f>
        <v>49.596133142726003</v>
      </c>
      <c r="O90" s="54">
        <f>[11]Provisional!O90</f>
        <v>40.644517547141</v>
      </c>
      <c r="P90" s="54">
        <f>[11]Provisional!P90</f>
        <v>35.695465329903001</v>
      </c>
      <c r="Q90" s="54">
        <f>[11]Provisional!Q90</f>
        <v>30.833618360149</v>
      </c>
      <c r="R90" s="128">
        <f>'[11]Published CSP'!O90</f>
        <v>122.187555</v>
      </c>
      <c r="S90" s="108">
        <f>VLOOKUP($B90,'[11]CT model - DATA UPDATE'!$A:$AX,COLUMN('[11]CT model - DATA UPDATE'!S$1),0)/1000000</f>
        <v>125.52772184999999</v>
      </c>
      <c r="T90" s="108">
        <f>VLOOKUP($B90,'[11]CT model - DATA UPDATE'!$A:$AX,COLUMN('[11]CT model - DATA UPDATE'!T$1),0)/1000000</f>
        <v>128.01143509581678</v>
      </c>
      <c r="U90" s="108">
        <f>VLOOKUP($B90,'[11]CT model - DATA UPDATE'!$A:$AX,COLUMN('[11]CT model - DATA UPDATE'!U$1),0)/1000000</f>
        <v>130.54429152209229</v>
      </c>
      <c r="V90" s="108">
        <f>VLOOKUP($B90,'[11]CT model - DATA UPDATE'!$A:$AX,COLUMN('[11]CT model - DATA UPDATE'!V$1),0)/1000000</f>
        <v>133.12726348430661</v>
      </c>
      <c r="W90" s="108">
        <v>0</v>
      </c>
      <c r="X90" s="108">
        <f>VLOOKUP($B90,'[11]CT model - DATA UPDATE'!$A:$AX,COLUMN('[11]CT model - DATA UPDATE'!W$1),0)/1000000</f>
        <v>2.4475565999999951</v>
      </c>
      <c r="Y90" s="108">
        <f>VLOOKUP($B90,'[11]CT model - DATA UPDATE'!$A:$AX,COLUMN('[11]CT model - DATA UPDATE'!X$1),0)/1000000</f>
        <v>5.1061327682946702</v>
      </c>
      <c r="Z90" s="108">
        <f>VLOOKUP($B90,'[11]CT model - DATA UPDATE'!$A:$AX,COLUMN('[11]CT model - DATA UPDATE'!Y$1),0)/1000000</f>
        <v>7.9221926979802717</v>
      </c>
      <c r="AA90" s="108">
        <f>VLOOKUP($B90,'[11]CT model - DATA UPDATE'!$A:$AX,COLUMN('[11]CT model - DATA UPDATE'!Z$1),0)/1000000</f>
        <v>10.903066696001925</v>
      </c>
      <c r="AB90" s="108">
        <v>0</v>
      </c>
      <c r="AC90" s="108">
        <f>VLOOKUP($B90,'[11]CT model - DATA UPDATE'!$A:$AX,COLUMN('[11]CT model - DATA UPDATE'!AA$1),0)/1000000</f>
        <v>2.5108809999999999</v>
      </c>
      <c r="AD90" s="108">
        <f>VLOOKUP($B90,'[11]CT model - DATA UPDATE'!$A:$AX,COLUMN('[11]CT model - DATA UPDATE'!AB$1),0)/1000000</f>
        <v>5.2731325848947312</v>
      </c>
      <c r="AE90" s="108">
        <f>VLOOKUP($B90,'[11]CT model - DATA UPDATE'!$A:$AX,COLUMN('[11]CT model - DATA UPDATE'!AC$1),0)/1000000</f>
        <v>8.3075955098567</v>
      </c>
      <c r="AF90" s="108">
        <f>VLOOKUP($B90,'[11]CT model - DATA UPDATE'!$A:$AX,COLUMN('[11]CT model - DATA UPDATE'!AD$1),0)/1000000</f>
        <v>11.634973996004939</v>
      </c>
      <c r="AG90" s="108">
        <v>0</v>
      </c>
      <c r="AH90" s="108">
        <f>VLOOKUP($B90,'[11]CT model - DATA UPDATE'!$A:$AX,COLUMN('[11]CT model - DATA UPDATE'!AE$1),0)/1000000</f>
        <v>0</v>
      </c>
      <c r="AI90" s="108">
        <f>(VLOOKUP($B90,'[11]CT model - DATA UPDATE'!$A:$AX,COLUMN('[11]CT model - DATA UPDATE'!AF$1),0)+IFERROR(VLOOKUP($B90,'[11]Fire £5 LQ'!$A:$P,COLUMN('[11]Fire £5 LQ'!N$1),0),0)*[11]Parameters!$C$41)/1000000</f>
        <v>0</v>
      </c>
      <c r="AJ90" s="108">
        <f>(VLOOKUP($B90,'[11]CT model - DATA UPDATE'!$A:$AX,COLUMN('[11]CT model - DATA UPDATE'!AG$1),0)+IFERROR(VLOOKUP($B90,'[11]Fire £5 LQ'!$A:$P,COLUMN('[11]Fire £5 LQ'!O$1),0),0)*[11]Parameters!$C$41)/1000000</f>
        <v>0</v>
      </c>
      <c r="AK90" s="108">
        <f>(VLOOKUP($B90,'[11]CT model - DATA UPDATE'!$A:$AX,COLUMN('[11]CT model - DATA UPDATE'!AH$1),0)+IFERROR(VLOOKUP($B90,'[11]Fire £5 LQ'!$A:$P,COLUMN('[11]Fire £5 LQ'!P$1),0),0)*[11]Parameters!$C$41)/1000000</f>
        <v>0</v>
      </c>
      <c r="AL90" s="56">
        <f>'[11]Published CSP'!AI90</f>
        <v>0</v>
      </c>
      <c r="AM90" s="56">
        <f>'[11]Published CSP'!AJ90</f>
        <v>0</v>
      </c>
      <c r="AN90" s="56">
        <f>IFERROR(VLOOKUP($A90,'[11]iBCF post B17'!$A:$L,'[11]iBCF post B17'!$F$1,0)/1000000,0)</f>
        <v>1.8104079753122893</v>
      </c>
      <c r="AO90" s="56">
        <f>IFERROR(VLOOKUP($A90,'[11]iBCF post B17'!$A:$L,'[11]iBCF post B17'!$I$1,0)/1000000,0)</f>
        <v>1.9562895308777011</v>
      </c>
      <c r="AP90" s="56">
        <f>IFERROR(VLOOKUP($A90,'[11]iBCF post B17'!$A:$L,'[11]iBCF post B17'!$L$1,0)/1000000,0)</f>
        <v>1.8345383023267723</v>
      </c>
      <c r="AQ90" s="56">
        <v>0</v>
      </c>
      <c r="AR90" s="56">
        <v>0</v>
      </c>
      <c r="AS90" s="56">
        <f>'[11]NHB savings'!E77</f>
        <v>0.869842</v>
      </c>
      <c r="AT90" s="56">
        <f>'[11]NHB savings'!F77</f>
        <v>0</v>
      </c>
      <c r="AU90" s="56">
        <f>'[11]NHB savings'!G77</f>
        <v>0</v>
      </c>
      <c r="AV90" s="103">
        <f>'[11]Published CSP'!AN90</f>
        <v>0</v>
      </c>
      <c r="AW90" s="103">
        <f>'[11]Published CSP'!AO90</f>
        <v>0</v>
      </c>
      <c r="AX90" s="103">
        <f>'[11]Published CSP'!AP90+'[11]NHB savings'!I77</f>
        <v>0</v>
      </c>
      <c r="AY90" s="103">
        <f>'[11]Published CSP'!AQ90+'[11]NHB savings'!J77</f>
        <v>0</v>
      </c>
      <c r="AZ90" s="103">
        <f>'[11]Published CSP'!AR90+'[11]NHB savings'!K77</f>
        <v>0</v>
      </c>
      <c r="BA90" s="103">
        <v>0</v>
      </c>
      <c r="BB90" s="103" t="e">
        <f>VLOOKUP($A90,'[11]Published CSP'!$A:$A:'[11]Published CSP'!$AW:$AW,COLUMN('[11]Published CSP'!AT$1),0)</f>
        <v>#REF!</v>
      </c>
      <c r="BC90" s="103" t="e">
        <f>VLOOKUP($A90,'[11]Published CSP'!$A:$A:'[11]Published CSP'!$AW:$AW,COLUMN('[11]Published CSP'!AU$1),0)+'[11]NHB savings'!L77</f>
        <v>#REF!</v>
      </c>
      <c r="BD90" s="103">
        <v>0</v>
      </c>
      <c r="BE90" s="103">
        <v>0</v>
      </c>
      <c r="BF90" s="60">
        <v>9.1666035083096187</v>
      </c>
      <c r="BG90" s="60">
        <v>11.725183665469336</v>
      </c>
      <c r="BH90" s="103">
        <f>VLOOKUP($A90,[11]NHB!$A$7:$Q$389,COLUMN([11]NHB!O$2),0)+'[11]NHB savings'!P77</f>
        <v>10.925968444153231</v>
      </c>
      <c r="BI90" s="103">
        <f>VLOOKUP($A90,[11]NHB!$A$7:$Q$389,COLUMN([11]NHB!P$2),0)+'[11]NHB savings'!Q77</f>
        <v>8.2944355843043276</v>
      </c>
      <c r="BJ90" s="103">
        <f>VLOOKUP($A90,[11]NHB!$A$7:$Q$389,COLUMN([11]NHB!Q$2),0)+'[11]NHB savings'!R77</f>
        <v>7.9584136736395354</v>
      </c>
      <c r="BK90" s="63">
        <f t="shared" si="57"/>
        <v>193.0895746827976</v>
      </c>
      <c r="BL90" s="63" t="e">
        <f t="shared" si="57"/>
        <v>#REF!</v>
      </c>
      <c r="BM90" s="63" t="e">
        <f t="shared" si="57"/>
        <v>#REF!</v>
      </c>
      <c r="BN90" s="63">
        <f t="shared" si="57"/>
        <v>192.72027017501432</v>
      </c>
      <c r="BO90" s="63">
        <f t="shared" si="57"/>
        <v>196.29187451242876</v>
      </c>
      <c r="BP90" s="64">
        <f t="shared" si="58"/>
        <v>193.0895746827976</v>
      </c>
      <c r="BQ90" s="64" t="e">
        <f>BL90*'[11]23112016 deflator update'!$C$68/'[11]23112016 deflator update'!$C$69</f>
        <v>#REF!</v>
      </c>
      <c r="BR90" s="64" t="e">
        <f>BM90*'[11]23112016 deflator update'!$C$68/'[11]23112016 deflator update'!$C$70</f>
        <v>#REF!</v>
      </c>
      <c r="BS90" s="64">
        <f>BN90*'[11]23112016 deflator update'!$C$68/'[11]23112016 deflator update'!$C$71</f>
        <v>183.08943549448048</v>
      </c>
      <c r="BT90" s="64">
        <f>BO90*'[11]23112016 deflator update'!$C$68/'[11]23112016 deflator update'!$C$72</f>
        <v>183.43822689466467</v>
      </c>
      <c r="BU90" s="109" t="e">
        <f t="shared" si="59"/>
        <v>#REF!</v>
      </c>
      <c r="BV90" s="109" t="e">
        <f t="shared" si="55"/>
        <v>#REF!</v>
      </c>
      <c r="BW90" s="109" t="e">
        <f t="shared" si="55"/>
        <v>#REF!</v>
      </c>
      <c r="BX90" s="109">
        <f t="shared" si="55"/>
        <v>1.8532582660718333E-2</v>
      </c>
      <c r="BY90" s="109">
        <f t="shared" si="60"/>
        <v>1.6584529925511626E-2</v>
      </c>
      <c r="BZ90" s="109">
        <f t="shared" si="61"/>
        <v>4.1205935082577749E-3</v>
      </c>
      <c r="CA90" s="110" t="e">
        <f t="shared" si="62"/>
        <v>#REF!</v>
      </c>
      <c r="CB90" s="110" t="e">
        <f t="shared" si="62"/>
        <v>#REF!</v>
      </c>
      <c r="CC90" s="110" t="e">
        <f t="shared" si="62"/>
        <v>#REF!</v>
      </c>
      <c r="CD90" s="110">
        <f t="shared" si="62"/>
        <v>1.905032910512805E-3</v>
      </c>
      <c r="CE90" s="110">
        <f t="shared" si="63"/>
        <v>-4.9983785007491566E-2</v>
      </c>
      <c r="CF90" s="110">
        <f t="shared" si="64"/>
        <v>-1.273724239134344E-2</v>
      </c>
      <c r="CG90" s="60">
        <f t="shared" si="67"/>
        <v>70.902019682797601</v>
      </c>
      <c r="CH90" s="60" t="e">
        <f t="shared" si="67"/>
        <v>#REF!</v>
      </c>
      <c r="CI90" s="60" t="e">
        <f t="shared" si="67"/>
        <v>#REF!</v>
      </c>
      <c r="CJ90" s="60">
        <f t="shared" si="67"/>
        <v>45.946190445085051</v>
      </c>
      <c r="CK90" s="60">
        <f t="shared" si="67"/>
        <v>40.626570336115293</v>
      </c>
      <c r="CL90" s="60">
        <f t="shared" si="68"/>
        <v>122.187555</v>
      </c>
      <c r="CM90" s="60">
        <f t="shared" si="68"/>
        <v>130.48615945</v>
      </c>
      <c r="CN90" s="60">
        <f t="shared" si="68"/>
        <v>138.39070044900618</v>
      </c>
      <c r="CO90" s="60">
        <f t="shared" si="68"/>
        <v>146.77407972992927</v>
      </c>
      <c r="CP90" s="60">
        <f t="shared" si="68"/>
        <v>155.66530417631347</v>
      </c>
    </row>
    <row r="91" spans="1:94" ht="15" customHeight="1">
      <c r="A91" s="53" t="s">
        <v>234</v>
      </c>
      <c r="B91" s="53" t="s">
        <v>235</v>
      </c>
      <c r="C91" s="53" t="str">
        <f t="shared" si="56"/>
        <v>SD_PU</v>
      </c>
      <c r="D91" s="53" t="s">
        <v>41</v>
      </c>
      <c r="E91" s="53" t="s">
        <v>39</v>
      </c>
      <c r="F91" s="112" t="s">
        <v>1365</v>
      </c>
      <c r="G91" s="113">
        <v>0</v>
      </c>
      <c r="H91" s="127">
        <v>0</v>
      </c>
      <c r="I91" s="127">
        <v>0</v>
      </c>
      <c r="J91" s="112" t="s">
        <v>1380</v>
      </c>
      <c r="K91" s="101">
        <v>0</v>
      </c>
      <c r="L91" s="53" t="s">
        <v>236</v>
      </c>
      <c r="M91" s="54">
        <f>[11]Provisional!M91</f>
        <v>7.0113258351760006</v>
      </c>
      <c r="N91" s="54">
        <f>[11]Provisional!N91</f>
        <v>6.0189220904919996</v>
      </c>
      <c r="O91" s="54">
        <f>[11]Provisional!O91</f>
        <v>5.273537452986</v>
      </c>
      <c r="P91" s="54">
        <f>[11]Provisional!P91</f>
        <v>4.8830031449310001</v>
      </c>
      <c r="Q91" s="54">
        <f>[11]Provisional!Q91</f>
        <v>4.4499070326810006</v>
      </c>
      <c r="R91" s="128">
        <f>'[11]Published CSP'!O91</f>
        <v>6.4772809999999996</v>
      </c>
      <c r="S91" s="108">
        <f>VLOOKUP($B91,'[11]CT model - DATA UPDATE'!$A:$AX,COLUMN('[11]CT model - DATA UPDATE'!S$1),0)/1000000</f>
        <v>6.6318511560000006</v>
      </c>
      <c r="T91" s="108">
        <f>VLOOKUP($B91,'[11]CT model - DATA UPDATE'!$A:$AX,COLUMN('[11]CT model - DATA UPDATE'!T$1),0)/1000000</f>
        <v>6.7751906369833685</v>
      </c>
      <c r="U91" s="108">
        <f>VLOOKUP($B91,'[11]CT model - DATA UPDATE'!$A:$AX,COLUMN('[11]CT model - DATA UPDATE'!U$1),0)/1000000</f>
        <v>6.921628228332195</v>
      </c>
      <c r="V91" s="108">
        <f>VLOOKUP($B91,'[11]CT model - DATA UPDATE'!$A:$AX,COLUMN('[11]CT model - DATA UPDATE'!V$1),0)/1000000</f>
        <v>7.071230891973304</v>
      </c>
      <c r="W91" s="108">
        <v>0</v>
      </c>
      <c r="X91" s="108">
        <f>VLOOKUP($B91,'[11]CT model - DATA UPDATE'!$A:$AX,COLUMN('[11]CT model - DATA UPDATE'!W$1),0)/1000000</f>
        <v>0.13263702312</v>
      </c>
      <c r="Y91" s="108">
        <f>VLOOKUP($B91,'[11]CT model - DATA UPDATE'!$A:$AX,COLUMN('[11]CT model - DATA UPDATE'!X$1),0)/1000000</f>
        <v>0.27371770173412807</v>
      </c>
      <c r="Z91" s="108">
        <f>VLOOKUP($B91,'[11]CT model - DATA UPDATE'!$A:$AX,COLUMN('[11]CT model - DATA UPDATE'!Y$1),0)/1000000</f>
        <v>0.42365902059975652</v>
      </c>
      <c r="AA91" s="108">
        <f>VLOOKUP($B91,'[11]CT model - DATA UPDATE'!$A:$AX,COLUMN('[11]CT model - DATA UPDATE'!Z$1),0)/1000000</f>
        <v>0.58289683628408584</v>
      </c>
      <c r="AB91" s="108">
        <v>0</v>
      </c>
      <c r="AC91" s="108">
        <f>VLOOKUP($B91,'[11]CT model - DATA UPDATE'!$A:$AX,COLUMN('[11]CT model - DATA UPDATE'!AA$1),0)/1000000</f>
        <v>0</v>
      </c>
      <c r="AD91" s="108">
        <f>VLOOKUP($B91,'[11]CT model - DATA UPDATE'!$A:$AX,COLUMN('[11]CT model - DATA UPDATE'!AB$1),0)/1000000</f>
        <v>0</v>
      </c>
      <c r="AE91" s="108">
        <f>VLOOKUP($B91,'[11]CT model - DATA UPDATE'!$A:$AX,COLUMN('[11]CT model - DATA UPDATE'!AC$1),0)/1000000</f>
        <v>0</v>
      </c>
      <c r="AF91" s="108">
        <f>VLOOKUP($B91,'[11]CT model - DATA UPDATE'!$A:$AX,COLUMN('[11]CT model - DATA UPDATE'!AD$1),0)/1000000</f>
        <v>0</v>
      </c>
      <c r="AG91" s="108">
        <v>0</v>
      </c>
      <c r="AH91" s="108">
        <f>VLOOKUP($B91,'[11]CT model - DATA UPDATE'!$A:$AX,COLUMN('[11]CT model - DATA UPDATE'!AE$1),0)/1000000</f>
        <v>0.13505697687999985</v>
      </c>
      <c r="AI91" s="108">
        <f>(VLOOKUP($B91,'[11]CT model - DATA UPDATE'!$A:$AX,COLUMN('[11]CT model - DATA UPDATE'!AF$1),0)+IFERROR(VLOOKUP($B91,'[11]Fire £5 LQ'!$A:$P,COLUMN('[11]Fire £5 LQ'!N$1),0),0)*[11]Parameters!$C$41)/1000000</f>
        <v>0.27324206552052382</v>
      </c>
      <c r="AJ91" s="108">
        <f>(VLOOKUP($B91,'[11]CT model - DATA UPDATE'!$A:$AX,COLUMN('[11]CT model - DATA UPDATE'!AG$1),0)+IFERROR(VLOOKUP($B91,'[11]Fire £5 LQ'!$A:$P,COLUMN('[11]Fire £5 LQ'!O$1),0),0)*[11]Parameters!$C$41)/1000000</f>
        <v>0.41451344589723876</v>
      </c>
      <c r="AK91" s="108">
        <f>(VLOOKUP($B91,'[11]CT model - DATA UPDATE'!$A:$AX,COLUMN('[11]CT model - DATA UPDATE'!AH$1),0)+IFERROR(VLOOKUP($B91,'[11]Fire £5 LQ'!$A:$P,COLUMN('[11]Fire £5 LQ'!P$1),0),0)*[11]Parameters!$C$41)/1000000</f>
        <v>0.55882123782155613</v>
      </c>
      <c r="AL91" s="56">
        <f>'[11]Published CSP'!AI91</f>
        <v>0</v>
      </c>
      <c r="AM91" s="56">
        <f>'[11]Published CSP'!AJ91</f>
        <v>0</v>
      </c>
      <c r="AN91" s="56">
        <f>IFERROR(VLOOKUP($A91,'[11]iBCF post B17'!$A:$L,'[11]iBCF post B17'!$F$1,0)/1000000,0)</f>
        <v>0</v>
      </c>
      <c r="AO91" s="56">
        <f>IFERROR(VLOOKUP($A91,'[11]iBCF post B17'!$A:$L,'[11]iBCF post B17'!$I$1,0)/1000000,0)</f>
        <v>0</v>
      </c>
      <c r="AP91" s="56">
        <f>IFERROR(VLOOKUP($A91,'[11]iBCF post B17'!$A:$L,'[11]iBCF post B17'!$L$1,0)/1000000,0)</f>
        <v>0</v>
      </c>
      <c r="AQ91" s="56">
        <v>0</v>
      </c>
      <c r="AR91" s="56">
        <v>0</v>
      </c>
      <c r="AS91" s="56">
        <f>'[11]NHB savings'!E78</f>
        <v>0</v>
      </c>
      <c r="AT91" s="56">
        <f>'[11]NHB savings'!F78</f>
        <v>0</v>
      </c>
      <c r="AU91" s="56">
        <f>'[11]NHB savings'!G78</f>
        <v>0</v>
      </c>
      <c r="AV91" s="103">
        <f>'[11]Published CSP'!AN91</f>
        <v>0</v>
      </c>
      <c r="AW91" s="103">
        <f>'[11]Published CSP'!AO91</f>
        <v>0</v>
      </c>
      <c r="AX91" s="103">
        <f>'[11]Published CSP'!AP91+'[11]NHB savings'!I78</f>
        <v>0</v>
      </c>
      <c r="AY91" s="103">
        <f>'[11]Published CSP'!AQ91+'[11]NHB savings'!J78</f>
        <v>0</v>
      </c>
      <c r="AZ91" s="103">
        <f>'[11]Published CSP'!AR91+'[11]NHB savings'!K78</f>
        <v>0</v>
      </c>
      <c r="BA91" s="103">
        <v>0</v>
      </c>
      <c r="BB91" s="103" t="e">
        <f>VLOOKUP($A91,'[11]Published CSP'!$A:$A:'[11]Published CSP'!$AW:$AW,COLUMN('[11]Published CSP'!AT$1),0)</f>
        <v>#REF!</v>
      </c>
      <c r="BC91" s="103" t="e">
        <f>VLOOKUP($A91,'[11]Published CSP'!$A:$A:'[11]Published CSP'!$AW:$AW,COLUMN('[11]Published CSP'!AU$1),0)+'[11]NHB savings'!L78</f>
        <v>#REF!</v>
      </c>
      <c r="BD91" s="103">
        <v>0</v>
      </c>
      <c r="BE91" s="103">
        <v>0</v>
      </c>
      <c r="BF91" s="60">
        <v>3.7878066195952336</v>
      </c>
      <c r="BG91" s="60">
        <v>4.4997301763790087</v>
      </c>
      <c r="BH91" s="103">
        <f>VLOOKUP($A91,[11]NHB!$A$7:$Q$389,COLUMN([11]NHB!O$2),0)+'[11]NHB savings'!P78</f>
        <v>4.0133420507686681</v>
      </c>
      <c r="BI91" s="103">
        <f>VLOOKUP($A91,[11]NHB!$A$7:$Q$389,COLUMN([11]NHB!P$2),0)+'[11]NHB savings'!Q78</f>
        <v>3.0597349014062321</v>
      </c>
      <c r="BJ91" s="103">
        <f>VLOOKUP($A91,[11]NHB!$A$7:$Q$389,COLUMN([11]NHB!Q$2),0)+'[11]NHB savings'!R78</f>
        <v>2.9357797561467001</v>
      </c>
      <c r="BK91" s="63">
        <f t="shared" si="57"/>
        <v>17.276413454771234</v>
      </c>
      <c r="BL91" s="63" t="e">
        <f t="shared" si="57"/>
        <v>#REF!</v>
      </c>
      <c r="BM91" s="63" t="e">
        <f t="shared" si="57"/>
        <v>#REF!</v>
      </c>
      <c r="BN91" s="63">
        <f t="shared" si="57"/>
        <v>15.702538741166423</v>
      </c>
      <c r="BO91" s="63">
        <f t="shared" si="57"/>
        <v>15.598635754906645</v>
      </c>
      <c r="BP91" s="64">
        <f t="shared" si="58"/>
        <v>17.276413454771234</v>
      </c>
      <c r="BQ91" s="64" t="e">
        <f>BL91*'[11]23112016 deflator update'!$C$68/'[11]23112016 deflator update'!$C$69</f>
        <v>#REF!</v>
      </c>
      <c r="BR91" s="64" t="e">
        <f>BM91*'[11]23112016 deflator update'!$C$68/'[11]23112016 deflator update'!$C$70</f>
        <v>#REF!</v>
      </c>
      <c r="BS91" s="64">
        <f>BN91*'[11]23112016 deflator update'!$C$68/'[11]23112016 deflator update'!$C$71</f>
        <v>14.917833766731107</v>
      </c>
      <c r="BT91" s="64">
        <f>BO91*'[11]23112016 deflator update'!$C$68/'[11]23112016 deflator update'!$C$72</f>
        <v>14.577200874785152</v>
      </c>
      <c r="BU91" s="109" t="e">
        <f t="shared" si="59"/>
        <v>#REF!</v>
      </c>
      <c r="BV91" s="109" t="e">
        <f t="shared" si="55"/>
        <v>#REF!</v>
      </c>
      <c r="BW91" s="109" t="e">
        <f t="shared" si="55"/>
        <v>#REF!</v>
      </c>
      <c r="BX91" s="109">
        <f t="shared" si="55"/>
        <v>-6.6169546194069229E-3</v>
      </c>
      <c r="BY91" s="109">
        <f t="shared" si="60"/>
        <v>-9.7113773310468887E-2</v>
      </c>
      <c r="BZ91" s="109">
        <f t="shared" si="61"/>
        <v>-2.5216303243921434E-2</v>
      </c>
      <c r="CA91" s="110" t="e">
        <f t="shared" si="62"/>
        <v>#REF!</v>
      </c>
      <c r="CB91" s="110" t="e">
        <f t="shared" si="62"/>
        <v>#REF!</v>
      </c>
      <c r="CC91" s="110" t="e">
        <f t="shared" si="62"/>
        <v>#REF!</v>
      </c>
      <c r="CD91" s="110">
        <f t="shared" si="62"/>
        <v>-2.2833938041702417E-2</v>
      </c>
      <c r="CE91" s="110">
        <f t="shared" si="63"/>
        <v>-0.15623685940675602</v>
      </c>
      <c r="CF91" s="110">
        <f t="shared" si="64"/>
        <v>-4.1581612056189488E-2</v>
      </c>
      <c r="CG91" s="60">
        <f t="shared" si="67"/>
        <v>10.799132454771234</v>
      </c>
      <c r="CH91" s="60" t="e">
        <f t="shared" si="67"/>
        <v>#REF!</v>
      </c>
      <c r="CI91" s="60" t="e">
        <f t="shared" si="67"/>
        <v>#REF!</v>
      </c>
      <c r="CJ91" s="60">
        <f t="shared" si="67"/>
        <v>7.942738046337233</v>
      </c>
      <c r="CK91" s="60">
        <f t="shared" si="67"/>
        <v>7.3856867888276998</v>
      </c>
      <c r="CL91" s="60">
        <f t="shared" si="68"/>
        <v>6.4772809999999996</v>
      </c>
      <c r="CM91" s="60">
        <f t="shared" si="68"/>
        <v>6.8995451560000003</v>
      </c>
      <c r="CN91" s="60">
        <f t="shared" si="68"/>
        <v>7.3221504042380205</v>
      </c>
      <c r="CO91" s="60">
        <f t="shared" si="68"/>
        <v>7.75980069482919</v>
      </c>
      <c r="CP91" s="60">
        <f t="shared" si="68"/>
        <v>8.2129489660789456</v>
      </c>
    </row>
    <row r="92" spans="1:94" ht="15" customHeight="1">
      <c r="A92" s="53" t="s">
        <v>1173</v>
      </c>
      <c r="B92" s="53" t="s">
        <v>1174</v>
      </c>
      <c r="C92" s="53" t="str">
        <f t="shared" si="56"/>
        <v>SD_PU</v>
      </c>
      <c r="D92" s="53" t="s">
        <v>41</v>
      </c>
      <c r="E92" s="53" t="s">
        <v>39</v>
      </c>
      <c r="F92" s="112" t="s">
        <v>1371</v>
      </c>
      <c r="G92" s="113">
        <v>0</v>
      </c>
      <c r="H92" s="127">
        <v>0</v>
      </c>
      <c r="I92" s="127">
        <v>0</v>
      </c>
      <c r="J92" s="112" t="s">
        <v>1380</v>
      </c>
      <c r="K92" s="101">
        <v>0</v>
      </c>
      <c r="L92" s="53" t="s">
        <v>1175</v>
      </c>
      <c r="M92" s="54">
        <f>[11]Provisional!M92</f>
        <v>5.5460685021699998</v>
      </c>
      <c r="N92" s="54">
        <f>[11]Provisional!N92</f>
        <v>4.3397715196039996</v>
      </c>
      <c r="O92" s="54">
        <f>[11]Provisional!O92</f>
        <v>3.4324953616379998</v>
      </c>
      <c r="P92" s="54">
        <f>[11]Provisional!P92</f>
        <v>3.2851447920279999</v>
      </c>
      <c r="Q92" s="54">
        <f>[11]Provisional!Q92</f>
        <v>2.4203150142350003</v>
      </c>
      <c r="R92" s="128">
        <f>'[11]Published CSP'!O92</f>
        <v>10.849743999999999</v>
      </c>
      <c r="S92" s="108">
        <f>VLOOKUP($B92,'[11]CT model - DATA UPDATE'!$A:$AX,COLUMN('[11]CT model - DATA UPDATE'!S$1),0)/1000000</f>
        <v>10.998272226999999</v>
      </c>
      <c r="T92" s="108">
        <f>VLOOKUP($B92,'[11]CT model - DATA UPDATE'!$A:$AX,COLUMN('[11]CT model - DATA UPDATE'!T$1),0)/1000000</f>
        <v>11.169816866706432</v>
      </c>
      <c r="U92" s="108">
        <f>VLOOKUP($B92,'[11]CT model - DATA UPDATE'!$A:$AX,COLUMN('[11]CT model - DATA UPDATE'!U$1),0)/1000000</f>
        <v>11.344037159715914</v>
      </c>
      <c r="V92" s="108">
        <f>VLOOKUP($B92,'[11]CT model - DATA UPDATE'!$A:$AX,COLUMN('[11]CT model - DATA UPDATE'!V$1),0)/1000000</f>
        <v>11.520974839309122</v>
      </c>
      <c r="W92" s="108">
        <v>0</v>
      </c>
      <c r="X92" s="108">
        <f>VLOOKUP($B92,'[11]CT model - DATA UPDATE'!$A:$AX,COLUMN('[11]CT model - DATA UPDATE'!W$1),0)/1000000</f>
        <v>0.21996544454</v>
      </c>
      <c r="Y92" s="108">
        <f>VLOOKUP($B92,'[11]CT model - DATA UPDATE'!$A:$AX,COLUMN('[11]CT model - DATA UPDATE'!X$1),0)/1000000</f>
        <v>0.45126060141493979</v>
      </c>
      <c r="Z92" s="108">
        <f>VLOOKUP($B92,'[11]CT model - DATA UPDATE'!$A:$AX,COLUMN('[11]CT model - DATA UPDATE'!Y$1),0)/1000000</f>
        <v>0.6943458264718908</v>
      </c>
      <c r="AA92" s="108">
        <f>VLOOKUP($B92,'[11]CT model - DATA UPDATE'!$A:$AX,COLUMN('[11]CT model - DATA UPDATE'!Z$1),0)/1000000</f>
        <v>0.94969884130990367</v>
      </c>
      <c r="AB92" s="108">
        <v>0</v>
      </c>
      <c r="AC92" s="108">
        <f>VLOOKUP($B92,'[11]CT model - DATA UPDATE'!$A:$AX,COLUMN('[11]CT model - DATA UPDATE'!AA$1),0)/1000000</f>
        <v>0</v>
      </c>
      <c r="AD92" s="108">
        <f>VLOOKUP($B92,'[11]CT model - DATA UPDATE'!$A:$AX,COLUMN('[11]CT model - DATA UPDATE'!AB$1),0)/1000000</f>
        <v>0</v>
      </c>
      <c r="AE92" s="108">
        <f>VLOOKUP($B92,'[11]CT model - DATA UPDATE'!$A:$AX,COLUMN('[11]CT model - DATA UPDATE'!AC$1),0)/1000000</f>
        <v>0</v>
      </c>
      <c r="AF92" s="108">
        <f>VLOOKUP($B92,'[11]CT model - DATA UPDATE'!$A:$AX,COLUMN('[11]CT model - DATA UPDATE'!AD$1),0)/1000000</f>
        <v>0</v>
      </c>
      <c r="AG92" s="108">
        <v>0</v>
      </c>
      <c r="AH92" s="108">
        <f>VLOOKUP($B92,'[11]CT model - DATA UPDATE'!$A:$AX,COLUMN('[11]CT model - DATA UPDATE'!AE$1),0)/1000000</f>
        <v>9.0513004459999782E-2</v>
      </c>
      <c r="AI92" s="108">
        <f>(VLOOKUP($B92,'[11]CT model - DATA UPDATE'!$A:$AX,COLUMN('[11]CT model - DATA UPDATE'!AF$1),0)+IFERROR(VLOOKUP($B92,'[11]Fire £5 LQ'!$A:$P,COLUMN('[11]Fire £5 LQ'!N$1),0),0)*[11]Parameters!$C$41)/1000000</f>
        <v>0.18516143704340987</v>
      </c>
      <c r="AJ92" s="108">
        <f>(VLOOKUP($B92,'[11]CT model - DATA UPDATE'!$A:$AX,COLUMN('[11]CT model - DATA UPDATE'!AG$1),0)+IFERROR(VLOOKUP($B92,'[11]Fire £5 LQ'!$A:$P,COLUMN('[11]Fire £5 LQ'!O$1),0),0)*[11]Parameters!$C$41)/1000000</f>
        <v>0.27811202468296498</v>
      </c>
      <c r="AK92" s="108">
        <f>(VLOOKUP($B92,'[11]CT model - DATA UPDATE'!$A:$AX,COLUMN('[11]CT model - DATA UPDATE'!AH$1),0)+IFERROR(VLOOKUP($B92,'[11]Fire £5 LQ'!$A:$P,COLUMN('[11]Fire £5 LQ'!P$1),0),0)*[11]Parameters!$C$41)/1000000</f>
        <v>0.36912257564314849</v>
      </c>
      <c r="AL92" s="56">
        <f>'[11]Published CSP'!AI92</f>
        <v>0</v>
      </c>
      <c r="AM92" s="56">
        <f>'[11]Published CSP'!AJ92</f>
        <v>0</v>
      </c>
      <c r="AN92" s="56">
        <f>IFERROR(VLOOKUP($A92,'[11]iBCF post B17'!$A:$L,'[11]iBCF post B17'!$F$1,0)/1000000,0)</f>
        <v>0</v>
      </c>
      <c r="AO92" s="56">
        <f>IFERROR(VLOOKUP($A92,'[11]iBCF post B17'!$A:$L,'[11]iBCF post B17'!$I$1,0)/1000000,0)</f>
        <v>0</v>
      </c>
      <c r="AP92" s="56">
        <f>IFERROR(VLOOKUP($A92,'[11]iBCF post B17'!$A:$L,'[11]iBCF post B17'!$L$1,0)/1000000,0)</f>
        <v>0</v>
      </c>
      <c r="AQ92" s="56">
        <v>0</v>
      </c>
      <c r="AR92" s="56">
        <v>0</v>
      </c>
      <c r="AS92" s="56">
        <f>'[11]NHB savings'!E79</f>
        <v>0</v>
      </c>
      <c r="AT92" s="56">
        <f>'[11]NHB savings'!F79</f>
        <v>0</v>
      </c>
      <c r="AU92" s="56">
        <f>'[11]NHB savings'!G79</f>
        <v>0</v>
      </c>
      <c r="AV92" s="103">
        <f>'[11]Published CSP'!AN92</f>
        <v>0</v>
      </c>
      <c r="AW92" s="103">
        <f>'[11]Published CSP'!AO92</f>
        <v>0</v>
      </c>
      <c r="AX92" s="103">
        <f>'[11]Published CSP'!AP92+'[11]NHB savings'!I79</f>
        <v>0</v>
      </c>
      <c r="AY92" s="103">
        <f>'[11]Published CSP'!AQ92+'[11]NHB savings'!J79</f>
        <v>0</v>
      </c>
      <c r="AZ92" s="103">
        <f>'[11]Published CSP'!AR92+'[11]NHB savings'!K79</f>
        <v>0</v>
      </c>
      <c r="BA92" s="103">
        <v>0</v>
      </c>
      <c r="BB92" s="103" t="e">
        <f>VLOOKUP($A92,'[11]Published CSP'!$A:$A:'[11]Published CSP'!$AW:$AW,COLUMN('[11]Published CSP'!AT$1),0)</f>
        <v>#REF!</v>
      </c>
      <c r="BC92" s="103" t="e">
        <f>VLOOKUP($A92,'[11]Published CSP'!$A:$A:'[11]Published CSP'!$AW:$AW,COLUMN('[11]Published CSP'!AU$1),0)+'[11]NHB savings'!L79</f>
        <v>#REF!</v>
      </c>
      <c r="BD92" s="103">
        <v>0</v>
      </c>
      <c r="BE92" s="103">
        <v>0</v>
      </c>
      <c r="BF92" s="60">
        <v>1.6405971186800379</v>
      </c>
      <c r="BG92" s="60">
        <v>2.3522552681331739</v>
      </c>
      <c r="BH92" s="103">
        <f>VLOOKUP($A92,[11]NHB!$A$7:$Q$389,COLUMN([11]NHB!O$2),0)+'[11]NHB savings'!P79</f>
        <v>2.7209674887203636</v>
      </c>
      <c r="BI92" s="103">
        <f>VLOOKUP($A92,[11]NHB!$A$7:$Q$389,COLUMN([11]NHB!P$2),0)+'[11]NHB savings'!Q79</f>
        <v>2.0736375702405838</v>
      </c>
      <c r="BJ92" s="103">
        <f>VLOOKUP($A92,[11]NHB!$A$7:$Q$389,COLUMN([11]NHB!Q$2),0)+'[11]NHB savings'!R79</f>
        <v>1.9896309309344593</v>
      </c>
      <c r="BK92" s="63">
        <f t="shared" si="57"/>
        <v>18.036409620850037</v>
      </c>
      <c r="BL92" s="63" t="e">
        <f t="shared" si="57"/>
        <v>#REF!</v>
      </c>
      <c r="BM92" s="63" t="e">
        <f t="shared" si="57"/>
        <v>#REF!</v>
      </c>
      <c r="BN92" s="63">
        <f t="shared" si="57"/>
        <v>17.675277373139352</v>
      </c>
      <c r="BO92" s="63">
        <f t="shared" si="57"/>
        <v>17.249742201431634</v>
      </c>
      <c r="BP92" s="64">
        <f t="shared" si="58"/>
        <v>18.036409620850037</v>
      </c>
      <c r="BQ92" s="64" t="e">
        <f>BL92*'[11]23112016 deflator update'!$C$68/'[11]23112016 deflator update'!$C$69</f>
        <v>#REF!</v>
      </c>
      <c r="BR92" s="64" t="e">
        <f>BM92*'[11]23112016 deflator update'!$C$68/'[11]23112016 deflator update'!$C$70</f>
        <v>#REF!</v>
      </c>
      <c r="BS92" s="64">
        <f>BN92*'[11]23112016 deflator update'!$C$68/'[11]23112016 deflator update'!$C$71</f>
        <v>16.791988479040683</v>
      </c>
      <c r="BT92" s="64">
        <f>BO92*'[11]23112016 deflator update'!$C$68/'[11]23112016 deflator update'!$C$72</f>
        <v>16.120189038290192</v>
      </c>
      <c r="BU92" s="109" t="e">
        <f t="shared" si="59"/>
        <v>#REF!</v>
      </c>
      <c r="BV92" s="109" t="e">
        <f t="shared" si="55"/>
        <v>#REF!</v>
      </c>
      <c r="BW92" s="109" t="e">
        <f t="shared" si="55"/>
        <v>#REF!</v>
      </c>
      <c r="BX92" s="109">
        <f t="shared" si="55"/>
        <v>-2.4075162314249887E-2</v>
      </c>
      <c r="BY92" s="109">
        <f t="shared" si="60"/>
        <v>-4.3615521933423995E-2</v>
      </c>
      <c r="BZ92" s="109">
        <f t="shared" si="61"/>
        <v>-1.1086900510288489E-2</v>
      </c>
      <c r="CA92" s="110" t="e">
        <f t="shared" si="62"/>
        <v>#REF!</v>
      </c>
      <c r="CB92" s="110" t="e">
        <f t="shared" si="62"/>
        <v>#REF!</v>
      </c>
      <c r="CC92" s="110" t="e">
        <f t="shared" si="62"/>
        <v>#REF!</v>
      </c>
      <c r="CD92" s="110">
        <f t="shared" si="62"/>
        <v>-4.0007140404426322E-2</v>
      </c>
      <c r="CE92" s="110">
        <f t="shared" si="63"/>
        <v>-0.10624179772146558</v>
      </c>
      <c r="CF92" s="110">
        <f t="shared" si="64"/>
        <v>-2.7689423014002457E-2</v>
      </c>
      <c r="CG92" s="60">
        <f t="shared" si="67"/>
        <v>7.1866656208500377</v>
      </c>
      <c r="CH92" s="60" t="e">
        <f t="shared" si="67"/>
        <v>#REF!</v>
      </c>
      <c r="CI92" s="60" t="e">
        <f t="shared" si="67"/>
        <v>#REF!</v>
      </c>
      <c r="CJ92" s="60">
        <f t="shared" si="67"/>
        <v>5.3587823622685828</v>
      </c>
      <c r="CK92" s="60">
        <f t="shared" si="67"/>
        <v>4.4099459451694596</v>
      </c>
      <c r="CL92" s="60">
        <f t="shared" si="68"/>
        <v>10.849743999999999</v>
      </c>
      <c r="CM92" s="60">
        <f t="shared" si="68"/>
        <v>11.308750675999999</v>
      </c>
      <c r="CN92" s="60">
        <f t="shared" si="68"/>
        <v>11.806238905164783</v>
      </c>
      <c r="CO92" s="60">
        <f t="shared" si="68"/>
        <v>12.316495010870769</v>
      </c>
      <c r="CP92" s="60">
        <f t="shared" si="68"/>
        <v>12.839796256262174</v>
      </c>
    </row>
    <row r="93" spans="1:94" ht="15" customHeight="1">
      <c r="A93" s="53" t="s">
        <v>57</v>
      </c>
      <c r="B93" s="53" t="s">
        <v>58</v>
      </c>
      <c r="C93" s="53" t="str">
        <f t="shared" si="56"/>
        <v>SD_PU</v>
      </c>
      <c r="D93" s="53" t="s">
        <v>41</v>
      </c>
      <c r="E93" s="53" t="s">
        <v>39</v>
      </c>
      <c r="F93" s="112" t="s">
        <v>1369</v>
      </c>
      <c r="G93" s="113">
        <v>0</v>
      </c>
      <c r="H93" s="127">
        <v>0</v>
      </c>
      <c r="I93" s="127">
        <v>0</v>
      </c>
      <c r="J93" s="112" t="s">
        <v>1380</v>
      </c>
      <c r="K93" s="101">
        <v>0</v>
      </c>
      <c r="L93" s="53" t="s">
        <v>59</v>
      </c>
      <c r="M93" s="54">
        <f>[11]Provisional!M93</f>
        <v>4.7722673647159999</v>
      </c>
      <c r="N93" s="54">
        <f>[11]Provisional!N93</f>
        <v>3.873403284878</v>
      </c>
      <c r="O93" s="54">
        <f>[11]Provisional!O93</f>
        <v>3.1975591378849999</v>
      </c>
      <c r="P93" s="54">
        <f>[11]Provisional!P93</f>
        <v>2.84120209657</v>
      </c>
      <c r="Q93" s="54">
        <f>[11]Provisional!Q93</f>
        <v>2.445180052859</v>
      </c>
      <c r="R93" s="128">
        <f>'[11]Published CSP'!O93</f>
        <v>7.4449620000000003</v>
      </c>
      <c r="S93" s="108">
        <f>VLOOKUP($B93,'[11]CT model - DATA UPDATE'!$A:$AX,COLUMN('[11]CT model - DATA UPDATE'!S$1),0)/1000000</f>
        <v>7.5587685360000005</v>
      </c>
      <c r="T93" s="108">
        <f>VLOOKUP($B93,'[11]CT model - DATA UPDATE'!$A:$AX,COLUMN('[11]CT model - DATA UPDATE'!T$1),0)/1000000</f>
        <v>7.6857702257287199</v>
      </c>
      <c r="U93" s="108">
        <f>VLOOKUP($B93,'[11]CT model - DATA UPDATE'!$A:$AX,COLUMN('[11]CT model - DATA UPDATE'!U$1),0)/1000000</f>
        <v>7.8149057854280732</v>
      </c>
      <c r="V93" s="108">
        <f>VLOOKUP($B93,'[11]CT model - DATA UPDATE'!$A:$AX,COLUMN('[11]CT model - DATA UPDATE'!V$1),0)/1000000</f>
        <v>7.9462110681726257</v>
      </c>
      <c r="W93" s="108">
        <v>0</v>
      </c>
      <c r="X93" s="108">
        <f>VLOOKUP($B93,'[11]CT model - DATA UPDATE'!$A:$AX,COLUMN('[11]CT model - DATA UPDATE'!W$1),0)/1000000</f>
        <v>0.15117537072000001</v>
      </c>
      <c r="Y93" s="108">
        <f>VLOOKUP($B93,'[11]CT model - DATA UPDATE'!$A:$AX,COLUMN('[11]CT model - DATA UPDATE'!X$1),0)/1000000</f>
        <v>0.31050511711944023</v>
      </c>
      <c r="Z93" s="108">
        <f>VLOOKUP($B93,'[11]CT model - DATA UPDATE'!$A:$AX,COLUMN('[11]CT model - DATA UPDATE'!Y$1),0)/1000000</f>
        <v>0.47833475331448094</v>
      </c>
      <c r="AA93" s="108">
        <f>VLOOKUP($B93,'[11]CT model - DATA UPDATE'!$A:$AX,COLUMN('[11]CT model - DATA UPDATE'!Z$1),0)/1000000</f>
        <v>0.6550233421653765</v>
      </c>
      <c r="AB93" s="108">
        <v>0</v>
      </c>
      <c r="AC93" s="108">
        <f>VLOOKUP($B93,'[11]CT model - DATA UPDATE'!$A:$AX,COLUMN('[11]CT model - DATA UPDATE'!AA$1),0)/1000000</f>
        <v>0</v>
      </c>
      <c r="AD93" s="108">
        <f>VLOOKUP($B93,'[11]CT model - DATA UPDATE'!$A:$AX,COLUMN('[11]CT model - DATA UPDATE'!AB$1),0)/1000000</f>
        <v>0</v>
      </c>
      <c r="AE93" s="108">
        <f>VLOOKUP($B93,'[11]CT model - DATA UPDATE'!$A:$AX,COLUMN('[11]CT model - DATA UPDATE'!AC$1),0)/1000000</f>
        <v>0</v>
      </c>
      <c r="AF93" s="108">
        <f>VLOOKUP($B93,'[11]CT model - DATA UPDATE'!$A:$AX,COLUMN('[11]CT model - DATA UPDATE'!AD$1),0)/1000000</f>
        <v>0</v>
      </c>
      <c r="AG93" s="108">
        <v>0</v>
      </c>
      <c r="AH93" s="108">
        <f>VLOOKUP($B93,'[11]CT model - DATA UPDATE'!$A:$AX,COLUMN('[11]CT model - DATA UPDATE'!AE$1),0)/1000000</f>
        <v>5.0801129279999864E-2</v>
      </c>
      <c r="AI93" s="108">
        <f>(VLOOKUP($B93,'[11]CT model - DATA UPDATE'!$A:$AX,COLUMN('[11]CT model - DATA UPDATE'!AF$1),0)+IFERROR(VLOOKUP($B93,'[11]Fire £5 LQ'!$A:$P,COLUMN('[11]Fire £5 LQ'!N$1),0),0)*[11]Parameters!$C$41)/1000000</f>
        <v>0.10023506168179486</v>
      </c>
      <c r="AJ93" s="108">
        <f>(VLOOKUP($B93,'[11]CT model - DATA UPDATE'!$A:$AX,COLUMN('[11]CT model - DATA UPDATE'!AG$1),0)+IFERROR(VLOOKUP($B93,'[11]Fire £5 LQ'!$A:$P,COLUMN('[11]Fire £5 LQ'!O$1),0),0)*[11]Parameters!$C$41)/1000000</f>
        <v>0.14812733936091915</v>
      </c>
      <c r="AK93" s="108">
        <f>(VLOOKUP($B93,'[11]CT model - DATA UPDATE'!$A:$AX,COLUMN('[11]CT model - DATA UPDATE'!AH$1),0)+IFERROR(VLOOKUP($B93,'[11]Fire £5 LQ'!$A:$P,COLUMN('[11]Fire £5 LQ'!P$1),0),0)*[11]Parameters!$C$41)/1000000</f>
        <v>0.19429378782314563</v>
      </c>
      <c r="AL93" s="56">
        <f>'[11]Published CSP'!AI93</f>
        <v>0</v>
      </c>
      <c r="AM93" s="56">
        <f>'[11]Published CSP'!AJ93</f>
        <v>0</v>
      </c>
      <c r="AN93" s="56">
        <f>IFERROR(VLOOKUP($A93,'[11]iBCF post B17'!$A:$L,'[11]iBCF post B17'!$F$1,0)/1000000,0)</f>
        <v>0</v>
      </c>
      <c r="AO93" s="56">
        <f>IFERROR(VLOOKUP($A93,'[11]iBCF post B17'!$A:$L,'[11]iBCF post B17'!$I$1,0)/1000000,0)</f>
        <v>0</v>
      </c>
      <c r="AP93" s="56">
        <f>IFERROR(VLOOKUP($A93,'[11]iBCF post B17'!$A:$L,'[11]iBCF post B17'!$L$1,0)/1000000,0)</f>
        <v>0</v>
      </c>
      <c r="AQ93" s="56">
        <v>0</v>
      </c>
      <c r="AR93" s="56">
        <v>0</v>
      </c>
      <c r="AS93" s="56">
        <f>'[11]NHB savings'!E80</f>
        <v>0</v>
      </c>
      <c r="AT93" s="56">
        <f>'[11]NHB savings'!F80</f>
        <v>0</v>
      </c>
      <c r="AU93" s="56">
        <f>'[11]NHB savings'!G80</f>
        <v>0</v>
      </c>
      <c r="AV93" s="103">
        <f>'[11]Published CSP'!AN93</f>
        <v>0</v>
      </c>
      <c r="AW93" s="103">
        <f>'[11]Published CSP'!AO93</f>
        <v>0</v>
      </c>
      <c r="AX93" s="103">
        <f>'[11]Published CSP'!AP93+'[11]NHB savings'!I80</f>
        <v>0</v>
      </c>
      <c r="AY93" s="103">
        <f>'[11]Published CSP'!AQ93+'[11]NHB savings'!J80</f>
        <v>0</v>
      </c>
      <c r="AZ93" s="103">
        <f>'[11]Published CSP'!AR93+'[11]NHB savings'!K80</f>
        <v>0</v>
      </c>
      <c r="BA93" s="103">
        <v>0</v>
      </c>
      <c r="BB93" s="103" t="e">
        <f>VLOOKUP($A93,'[11]Published CSP'!$A:$A:'[11]Published CSP'!$AW:$AW,COLUMN('[11]Published CSP'!AT$1),0)</f>
        <v>#REF!</v>
      </c>
      <c r="BC93" s="103" t="e">
        <f>VLOOKUP($A93,'[11]Published CSP'!$A:$A:'[11]Published CSP'!$AW:$AW,COLUMN('[11]Published CSP'!AU$1),0)+'[11]NHB savings'!L80</f>
        <v>#REF!</v>
      </c>
      <c r="BD93" s="103">
        <v>0</v>
      </c>
      <c r="BE93" s="103">
        <v>0</v>
      </c>
      <c r="BF93" s="60">
        <v>1.6141554971261176</v>
      </c>
      <c r="BG93" s="60">
        <v>2.1581572986955457</v>
      </c>
      <c r="BH93" s="103">
        <f>VLOOKUP($A93,[11]NHB!$A$7:$Q$389,COLUMN([11]NHB!O$2),0)+'[11]NHB savings'!P80</f>
        <v>1.7779023437605073</v>
      </c>
      <c r="BI93" s="103">
        <f>VLOOKUP($A93,[11]NHB!$A$7:$Q$389,COLUMN([11]NHB!P$2),0)+'[11]NHB savings'!Q80</f>
        <v>1.3538344111888165</v>
      </c>
      <c r="BJ93" s="103">
        <f>VLOOKUP($A93,[11]NHB!$A$7:$Q$389,COLUMN([11]NHB!Q$2),0)+'[11]NHB savings'!R80</f>
        <v>1.2989882410127218</v>
      </c>
      <c r="BK93" s="63">
        <f t="shared" si="57"/>
        <v>13.831384861842119</v>
      </c>
      <c r="BL93" s="63" t="e">
        <f t="shared" si="57"/>
        <v>#REF!</v>
      </c>
      <c r="BM93" s="63" t="e">
        <f t="shared" si="57"/>
        <v>#REF!</v>
      </c>
      <c r="BN93" s="63">
        <f t="shared" si="57"/>
        <v>12.63640438586229</v>
      </c>
      <c r="BO93" s="63">
        <f t="shared" si="57"/>
        <v>12.539696492032871</v>
      </c>
      <c r="BP93" s="64">
        <f t="shared" si="58"/>
        <v>13.831384861842119</v>
      </c>
      <c r="BQ93" s="64" t="e">
        <f>BL93*'[11]23112016 deflator update'!$C$68/'[11]23112016 deflator update'!$C$69</f>
        <v>#REF!</v>
      </c>
      <c r="BR93" s="64" t="e">
        <f>BM93*'[11]23112016 deflator update'!$C$68/'[11]23112016 deflator update'!$C$70</f>
        <v>#REF!</v>
      </c>
      <c r="BS93" s="64">
        <f>BN93*'[11]23112016 deflator update'!$C$68/'[11]23112016 deflator update'!$C$71</f>
        <v>12.004923735248351</v>
      </c>
      <c r="BT93" s="64">
        <f>BO93*'[11]23112016 deflator update'!$C$68/'[11]23112016 deflator update'!$C$72</f>
        <v>11.718568055908543</v>
      </c>
      <c r="BU93" s="109" t="e">
        <f t="shared" si="59"/>
        <v>#REF!</v>
      </c>
      <c r="BV93" s="109" t="e">
        <f t="shared" si="55"/>
        <v>#REF!</v>
      </c>
      <c r="BW93" s="109" t="e">
        <f t="shared" si="55"/>
        <v>#REF!</v>
      </c>
      <c r="BX93" s="109">
        <f t="shared" si="55"/>
        <v>-7.6531179975228847E-3</v>
      </c>
      <c r="BY93" s="109">
        <f t="shared" si="60"/>
        <v>-9.3388216921990619E-2</v>
      </c>
      <c r="BZ93" s="109">
        <f t="shared" si="61"/>
        <v>-2.4212299188832498E-2</v>
      </c>
      <c r="CA93" s="110" t="e">
        <f t="shared" si="62"/>
        <v>#REF!</v>
      </c>
      <c r="CB93" s="110" t="e">
        <f t="shared" si="62"/>
        <v>#REF!</v>
      </c>
      <c r="CC93" s="110" t="e">
        <f t="shared" si="62"/>
        <v>#REF!</v>
      </c>
      <c r="CD93" s="110">
        <f t="shared" si="62"/>
        <v>-2.3853186047240182E-2</v>
      </c>
      <c r="CE93" s="110">
        <f t="shared" si="63"/>
        <v>-0.15275526109915383</v>
      </c>
      <c r="CF93" s="110">
        <f t="shared" si="64"/>
        <v>-4.0594463880476717E-2</v>
      </c>
      <c r="CG93" s="60">
        <f t="shared" si="67"/>
        <v>6.386422861842119</v>
      </c>
      <c r="CH93" s="60" t="e">
        <f t="shared" si="67"/>
        <v>#REF!</v>
      </c>
      <c r="CI93" s="60" t="e">
        <f t="shared" si="67"/>
        <v>#REF!</v>
      </c>
      <c r="CJ93" s="60">
        <f t="shared" si="67"/>
        <v>4.1950365077588181</v>
      </c>
      <c r="CK93" s="60">
        <f t="shared" si="67"/>
        <v>3.7441682938717236</v>
      </c>
      <c r="CL93" s="60">
        <f t="shared" si="68"/>
        <v>7.4449620000000003</v>
      </c>
      <c r="CM93" s="60">
        <f t="shared" si="68"/>
        <v>7.7607450360000003</v>
      </c>
      <c r="CN93" s="60">
        <f t="shared" si="68"/>
        <v>8.0965104045299547</v>
      </c>
      <c r="CO93" s="60">
        <f t="shared" si="68"/>
        <v>8.4413678781034722</v>
      </c>
      <c r="CP93" s="60">
        <f t="shared" si="68"/>
        <v>8.7955281981611471</v>
      </c>
    </row>
    <row r="94" spans="1:94" ht="15" customHeight="1">
      <c r="A94" s="53" t="s">
        <v>360</v>
      </c>
      <c r="B94" s="53" t="s">
        <v>361</v>
      </c>
      <c r="C94" s="53" t="str">
        <f t="shared" si="56"/>
        <v>SD_SR</v>
      </c>
      <c r="D94" s="53" t="s">
        <v>41</v>
      </c>
      <c r="E94" s="53" t="s">
        <v>39</v>
      </c>
      <c r="F94" s="112" t="s">
        <v>1373</v>
      </c>
      <c r="G94" s="113">
        <v>0</v>
      </c>
      <c r="H94" s="127">
        <v>0</v>
      </c>
      <c r="I94" s="127">
        <v>0</v>
      </c>
      <c r="J94" s="112" t="s">
        <v>1382</v>
      </c>
      <c r="K94" s="101">
        <v>0</v>
      </c>
      <c r="L94" s="53" t="s">
        <v>362</v>
      </c>
      <c r="M94" s="54">
        <f>[11]Provisional!M94</f>
        <v>6.2439539704460003</v>
      </c>
      <c r="N94" s="54">
        <f>[11]Provisional!N94</f>
        <v>5.3461220819649995</v>
      </c>
      <c r="O94" s="54">
        <f>[11]Provisional!O94</f>
        <v>4.6717250627199993</v>
      </c>
      <c r="P94" s="54">
        <f>[11]Provisional!P94</f>
        <v>4.3182439210460002</v>
      </c>
      <c r="Q94" s="54">
        <f>[11]Provisional!Q94</f>
        <v>3.9261878708509999</v>
      </c>
      <c r="R94" s="128">
        <f>'[11]Published CSP'!O94</f>
        <v>5.9592460000000003</v>
      </c>
      <c r="S94" s="108">
        <f>VLOOKUP($B94,'[11]CT model - DATA UPDATE'!$A:$AX,COLUMN('[11]CT model - DATA UPDATE'!S$1),0)/1000000</f>
        <v>6.2191018499999995</v>
      </c>
      <c r="T94" s="108">
        <f>VLOOKUP($B94,'[11]CT model - DATA UPDATE'!$A:$AX,COLUMN('[11]CT model - DATA UPDATE'!T$1),0)/1000000</f>
        <v>6.37865484352821</v>
      </c>
      <c r="U94" s="108">
        <f>VLOOKUP($B94,'[11]CT model - DATA UPDATE'!$A:$AX,COLUMN('[11]CT model - DATA UPDATE'!U$1),0)/1000000</f>
        <v>6.5423012187629466</v>
      </c>
      <c r="V94" s="108">
        <f>VLOOKUP($B94,'[11]CT model - DATA UPDATE'!$A:$AX,COLUMN('[11]CT model - DATA UPDATE'!V$1),0)/1000000</f>
        <v>6.7101459926858702</v>
      </c>
      <c r="W94" s="108">
        <v>0</v>
      </c>
      <c r="X94" s="108">
        <f>VLOOKUP($B94,'[11]CT model - DATA UPDATE'!$A:$AX,COLUMN('[11]CT model - DATA UPDATE'!W$1),0)/1000000</f>
        <v>0</v>
      </c>
      <c r="Y94" s="108">
        <f>VLOOKUP($B94,'[11]CT model - DATA UPDATE'!$A:$AX,COLUMN('[11]CT model - DATA UPDATE'!X$1),0)/1000000</f>
        <v>0.12757309687056431</v>
      </c>
      <c r="Z94" s="108">
        <f>VLOOKUP($B94,'[11]CT model - DATA UPDATE'!$A:$AX,COLUMN('[11]CT model - DATA UPDATE'!Y$1),0)/1000000</f>
        <v>0.26430896923802299</v>
      </c>
      <c r="AA94" s="108">
        <f>VLOOKUP($B94,'[11]CT model - DATA UPDATE'!$A:$AX,COLUMN('[11]CT model - DATA UPDATE'!Z$1),0)/1000000</f>
        <v>0.41071461592031627</v>
      </c>
      <c r="AB94" s="108">
        <v>0</v>
      </c>
      <c r="AC94" s="108">
        <f>VLOOKUP($B94,'[11]CT model - DATA UPDATE'!$A:$AX,COLUMN('[11]CT model - DATA UPDATE'!AA$1),0)/1000000</f>
        <v>0</v>
      </c>
      <c r="AD94" s="108">
        <f>VLOOKUP($B94,'[11]CT model - DATA UPDATE'!$A:$AX,COLUMN('[11]CT model - DATA UPDATE'!AB$1),0)/1000000</f>
        <v>0</v>
      </c>
      <c r="AE94" s="108">
        <f>VLOOKUP($B94,'[11]CT model - DATA UPDATE'!$A:$AX,COLUMN('[11]CT model - DATA UPDATE'!AC$1),0)/1000000</f>
        <v>0</v>
      </c>
      <c r="AF94" s="108">
        <f>VLOOKUP($B94,'[11]CT model - DATA UPDATE'!$A:$AX,COLUMN('[11]CT model - DATA UPDATE'!AD$1),0)/1000000</f>
        <v>0</v>
      </c>
      <c r="AG94" s="108">
        <v>0</v>
      </c>
      <c r="AH94" s="108">
        <f>VLOOKUP($B94,'[11]CT model - DATA UPDATE'!$A:$AX,COLUMN('[11]CT model - DATA UPDATE'!AE$1),0)/1000000</f>
        <v>0</v>
      </c>
      <c r="AI94" s="108">
        <f>(VLOOKUP($B94,'[11]CT model - DATA UPDATE'!$A:$AX,COLUMN('[11]CT model - DATA UPDATE'!AF$1),0)+IFERROR(VLOOKUP($B94,'[11]Fire £5 LQ'!$A:$P,COLUMN('[11]Fire £5 LQ'!N$1),0),0)*[11]Parameters!$C$41)/1000000</f>
        <v>0.13067203849495043</v>
      </c>
      <c r="AJ94" s="108">
        <f>(VLOOKUP($B94,'[11]CT model - DATA UPDATE'!$A:$AX,COLUMN('[11]CT model - DATA UPDATE'!AG$1),0)+IFERROR(VLOOKUP($B94,'[11]Fire £5 LQ'!$A:$P,COLUMN('[11]Fire £5 LQ'!O$1),0),0)*[11]Parameters!$C$41)/1000000</f>
        <v>0.26543202013549544</v>
      </c>
      <c r="AK94" s="108">
        <f>(VLOOKUP($B94,'[11]CT model - DATA UPDATE'!$A:$AX,COLUMN('[11]CT model - DATA UPDATE'!AH$1),0)+IFERROR(VLOOKUP($B94,'[11]Fire £5 LQ'!$A:$P,COLUMN('[11]Fire £5 LQ'!P$1),0),0)*[11]Parameters!$C$41)/1000000</f>
        <v>0.40428287306987115</v>
      </c>
      <c r="AL94" s="56">
        <f>'[11]Published CSP'!AI94</f>
        <v>0</v>
      </c>
      <c r="AM94" s="56">
        <f>'[11]Published CSP'!AJ94</f>
        <v>0</v>
      </c>
      <c r="AN94" s="56">
        <f>IFERROR(VLOOKUP($A94,'[11]iBCF post B17'!$A:$L,'[11]iBCF post B17'!$F$1,0)/1000000,0)</f>
        <v>0</v>
      </c>
      <c r="AO94" s="56">
        <f>IFERROR(VLOOKUP($A94,'[11]iBCF post B17'!$A:$L,'[11]iBCF post B17'!$I$1,0)/1000000,0)</f>
        <v>0</v>
      </c>
      <c r="AP94" s="56">
        <f>IFERROR(VLOOKUP($A94,'[11]iBCF post B17'!$A:$L,'[11]iBCF post B17'!$L$1,0)/1000000,0)</f>
        <v>0</v>
      </c>
      <c r="AQ94" s="56">
        <v>0</v>
      </c>
      <c r="AR94" s="56">
        <v>0</v>
      </c>
      <c r="AS94" s="56">
        <f>'[11]NHB savings'!E81</f>
        <v>0</v>
      </c>
      <c r="AT94" s="56">
        <f>'[11]NHB savings'!F81</f>
        <v>0</v>
      </c>
      <c r="AU94" s="56">
        <f>'[11]NHB savings'!G81</f>
        <v>0</v>
      </c>
      <c r="AV94" s="103">
        <f>'[11]Published CSP'!AN94</f>
        <v>0</v>
      </c>
      <c r="AW94" s="103">
        <f>'[11]Published CSP'!AO94</f>
        <v>0</v>
      </c>
      <c r="AX94" s="103">
        <f>'[11]Published CSP'!AP94+'[11]NHB savings'!I81</f>
        <v>0</v>
      </c>
      <c r="AY94" s="103">
        <f>'[11]Published CSP'!AQ94+'[11]NHB savings'!J81</f>
        <v>0</v>
      </c>
      <c r="AZ94" s="103">
        <f>'[11]Published CSP'!AR94+'[11]NHB savings'!K81</f>
        <v>0</v>
      </c>
      <c r="BA94" s="103">
        <v>0</v>
      </c>
      <c r="BB94" s="103" t="e">
        <f>VLOOKUP($A94,'[11]Published CSP'!$A:$A:'[11]Published CSP'!$AW:$AW,COLUMN('[11]Published CSP'!AT$1),0)</f>
        <v>#REF!</v>
      </c>
      <c r="BC94" s="103" t="e">
        <f>VLOOKUP($A94,'[11]Published CSP'!$A:$A:'[11]Published CSP'!$AW:$AW,COLUMN('[11]Published CSP'!AU$1),0)+'[11]NHB savings'!L81</f>
        <v>#REF!</v>
      </c>
      <c r="BD94" s="103">
        <v>0</v>
      </c>
      <c r="BE94" s="103">
        <v>0</v>
      </c>
      <c r="BF94" s="60">
        <v>2.723655499210067</v>
      </c>
      <c r="BG94" s="60">
        <v>3.8590079033888589</v>
      </c>
      <c r="BH94" s="103">
        <f>VLOOKUP($A94,[11]NHB!$A$7:$Q$389,COLUMN([11]NHB!O$2),0)+'[11]NHB savings'!P81</f>
        <v>4.476132244969742</v>
      </c>
      <c r="BI94" s="103">
        <f>VLOOKUP($A94,[11]NHB!$A$7:$Q$389,COLUMN([11]NHB!P$2),0)+'[11]NHB savings'!Q81</f>
        <v>3.4142081221058485</v>
      </c>
      <c r="BJ94" s="103">
        <f>VLOOKUP($A94,[11]NHB!$A$7:$Q$389,COLUMN([11]NHB!Q$2),0)+'[11]NHB savings'!R81</f>
        <v>3.2758926544725577</v>
      </c>
      <c r="BK94" s="63">
        <f t="shared" si="57"/>
        <v>14.926855469656068</v>
      </c>
      <c r="BL94" s="63" t="e">
        <f t="shared" si="57"/>
        <v>#REF!</v>
      </c>
      <c r="BM94" s="63" t="e">
        <f t="shared" si="57"/>
        <v>#REF!</v>
      </c>
      <c r="BN94" s="63">
        <f t="shared" si="57"/>
        <v>14.804494251288315</v>
      </c>
      <c r="BO94" s="63">
        <f t="shared" si="57"/>
        <v>14.727224006999613</v>
      </c>
      <c r="BP94" s="64">
        <f t="shared" si="58"/>
        <v>14.926855469656068</v>
      </c>
      <c r="BQ94" s="64" t="e">
        <f>BL94*'[11]23112016 deflator update'!$C$68/'[11]23112016 deflator update'!$C$69</f>
        <v>#REF!</v>
      </c>
      <c r="BR94" s="64" t="e">
        <f>BM94*'[11]23112016 deflator update'!$C$68/'[11]23112016 deflator update'!$C$70</f>
        <v>#REF!</v>
      </c>
      <c r="BS94" s="64">
        <f>BN94*'[11]23112016 deflator update'!$C$68/'[11]23112016 deflator update'!$C$71</f>
        <v>14.064667368866498</v>
      </c>
      <c r="BT94" s="64">
        <f>BO94*'[11]23112016 deflator update'!$C$68/'[11]23112016 deflator update'!$C$72</f>
        <v>13.762851191038436</v>
      </c>
      <c r="BU94" s="109" t="e">
        <f t="shared" si="59"/>
        <v>#REF!</v>
      </c>
      <c r="BV94" s="109" t="e">
        <f t="shared" si="55"/>
        <v>#REF!</v>
      </c>
      <c r="BW94" s="109" t="e">
        <f t="shared" si="55"/>
        <v>#REF!</v>
      </c>
      <c r="BX94" s="109">
        <f t="shared" si="55"/>
        <v>-5.2193775063932302E-3</v>
      </c>
      <c r="BY94" s="109">
        <f t="shared" si="60"/>
        <v>-1.33739797415654E-2</v>
      </c>
      <c r="BZ94" s="109">
        <f t="shared" si="61"/>
        <v>-3.3603954067552566E-3</v>
      </c>
      <c r="CA94" s="110" t="e">
        <f t="shared" si="62"/>
        <v>#REF!</v>
      </c>
      <c r="CB94" s="110" t="e">
        <f t="shared" si="62"/>
        <v>#REF!</v>
      </c>
      <c r="CC94" s="110" t="e">
        <f t="shared" si="62"/>
        <v>#REF!</v>
      </c>
      <c r="CD94" s="110">
        <f t="shared" si="62"/>
        <v>-2.1459176382383705E-2</v>
      </c>
      <c r="CE94" s="110">
        <f t="shared" si="63"/>
        <v>-7.7980541915466994E-2</v>
      </c>
      <c r="CF94" s="110">
        <f t="shared" si="64"/>
        <v>-2.0092635551910765E-2</v>
      </c>
      <c r="CG94" s="60">
        <f t="shared" si="67"/>
        <v>8.9676094696560682</v>
      </c>
      <c r="CH94" s="60" t="e">
        <f t="shared" si="67"/>
        <v>#REF!</v>
      </c>
      <c r="CI94" s="60" t="e">
        <f t="shared" si="67"/>
        <v>#REF!</v>
      </c>
      <c r="CJ94" s="60">
        <f t="shared" si="67"/>
        <v>7.7324520431518495</v>
      </c>
      <c r="CK94" s="60">
        <f t="shared" si="67"/>
        <v>7.2020805253235558</v>
      </c>
      <c r="CL94" s="60">
        <f t="shared" si="68"/>
        <v>5.9592460000000003</v>
      </c>
      <c r="CM94" s="60">
        <f t="shared" si="68"/>
        <v>6.2191018499999995</v>
      </c>
      <c r="CN94" s="60">
        <f t="shared" si="68"/>
        <v>6.636899978893724</v>
      </c>
      <c r="CO94" s="60">
        <f t="shared" si="68"/>
        <v>7.0720422081364651</v>
      </c>
      <c r="CP94" s="60">
        <f t="shared" si="68"/>
        <v>7.5251434816760572</v>
      </c>
    </row>
    <row r="95" spans="1:94" ht="15" customHeight="1">
      <c r="A95" s="53" t="s">
        <v>1041</v>
      </c>
      <c r="B95" s="53" t="s">
        <v>1042</v>
      </c>
      <c r="C95" s="53" t="str">
        <f t="shared" si="56"/>
        <v>UA_SR</v>
      </c>
      <c r="D95" s="53" t="s">
        <v>41</v>
      </c>
      <c r="E95" s="53" t="s">
        <v>726</v>
      </c>
      <c r="F95" s="112" t="s">
        <v>1359</v>
      </c>
      <c r="G95" s="113">
        <v>0</v>
      </c>
      <c r="H95" s="127">
        <v>0</v>
      </c>
      <c r="I95" s="127">
        <v>0</v>
      </c>
      <c r="J95" s="112" t="s">
        <v>1382</v>
      </c>
      <c r="K95" s="101">
        <v>0</v>
      </c>
      <c r="L95" s="53" t="s">
        <v>1043</v>
      </c>
      <c r="M95" s="54">
        <f>[11]Provisional!M95</f>
        <v>81.730067203556004</v>
      </c>
      <c r="N95" s="54">
        <f>[11]Provisional!N95</f>
        <v>65.268129957445012</v>
      </c>
      <c r="O95" s="54">
        <f>[11]Provisional!O95</f>
        <v>53.138654799591002</v>
      </c>
      <c r="P95" s="54">
        <f>[11]Provisional!P95</f>
        <v>46.417539403836003</v>
      </c>
      <c r="Q95" s="54">
        <f>[11]Provisional!Q95</f>
        <v>39.850071755222004</v>
      </c>
      <c r="R95" s="128">
        <f>'[11]Published CSP'!O95</f>
        <v>168.784797</v>
      </c>
      <c r="S95" s="108">
        <f>VLOOKUP($B95,'[11]CT model - DATA UPDATE'!$A:$AX,COLUMN('[11]CT model - DATA UPDATE'!S$1),0)/1000000</f>
        <v>172.94724904399999</v>
      </c>
      <c r="T95" s="108">
        <f>VLOOKUP($B95,'[11]CT model - DATA UPDATE'!$A:$AX,COLUMN('[11]CT model - DATA UPDATE'!T$1),0)/1000000</f>
        <v>175.0507425479625</v>
      </c>
      <c r="U95" s="108">
        <f>VLOOKUP($B95,'[11]CT model - DATA UPDATE'!$A:$AX,COLUMN('[11]CT model - DATA UPDATE'!U$1),0)/1000000</f>
        <v>177.17982006638988</v>
      </c>
      <c r="V95" s="108">
        <f>VLOOKUP($B95,'[11]CT model - DATA UPDATE'!$A:$AX,COLUMN('[11]CT model - DATA UPDATE'!V$1),0)/1000000</f>
        <v>179.33479276819949</v>
      </c>
      <c r="W95" s="108">
        <v>0</v>
      </c>
      <c r="X95" s="108">
        <f>VLOOKUP($B95,'[11]CT model - DATA UPDATE'!$A:$AX,COLUMN('[11]CT model - DATA UPDATE'!W$1),0)/1000000</f>
        <v>3.0257308260000082</v>
      </c>
      <c r="Y95" s="108">
        <f>VLOOKUP($B95,'[11]CT model - DATA UPDATE'!$A:$AX,COLUMN('[11]CT model - DATA UPDATE'!X$1),0)/1000000</f>
        <v>6.6247971567474364</v>
      </c>
      <c r="Z95" s="108">
        <f>VLOOKUP($B95,'[11]CT model - DATA UPDATE'!$A:$AX,COLUMN('[11]CT model - DATA UPDATE'!Y$1),0)/1000000</f>
        <v>10.383075961061637</v>
      </c>
      <c r="AA95" s="108">
        <f>VLOOKUP($B95,'[11]CT model - DATA UPDATE'!$A:$AX,COLUMN('[11]CT model - DATA UPDATE'!Z$1),0)/1000000</f>
        <v>14.306244563435028</v>
      </c>
      <c r="AB95" s="108">
        <v>0</v>
      </c>
      <c r="AC95" s="108">
        <f>VLOOKUP($B95,'[11]CT model - DATA UPDATE'!$A:$AX,COLUMN('[11]CT model - DATA UPDATE'!AA$1),0)/1000000</f>
        <v>3.4594</v>
      </c>
      <c r="AD95" s="108">
        <f>VLOOKUP($B95,'[11]CT model - DATA UPDATE'!$A:$AX,COLUMN('[11]CT model - DATA UPDATE'!AB$1),0)/1000000</f>
        <v>7.2037999048871697</v>
      </c>
      <c r="AE95" s="108">
        <f>VLOOKUP($B95,'[11]CT model - DATA UPDATE'!$A:$AX,COLUMN('[11]CT model - DATA UPDATE'!AC$1),0)/1000000</f>
        <v>11.260777588228047</v>
      </c>
      <c r="AF95" s="108">
        <f>VLOOKUP($B95,'[11]CT model - DATA UPDATE'!$A:$AX,COLUMN('[11]CT model - DATA UPDATE'!AD$1),0)/1000000</f>
        <v>15.650530881926031</v>
      </c>
      <c r="AG95" s="108">
        <v>0</v>
      </c>
      <c r="AH95" s="108">
        <f>VLOOKUP($B95,'[11]CT model - DATA UPDATE'!$A:$AX,COLUMN('[11]CT model - DATA UPDATE'!AE$1),0)/1000000</f>
        <v>0</v>
      </c>
      <c r="AI95" s="108">
        <f>(VLOOKUP($B95,'[11]CT model - DATA UPDATE'!$A:$AX,COLUMN('[11]CT model - DATA UPDATE'!AF$1),0)+IFERROR(VLOOKUP($B95,'[11]Fire £5 LQ'!$A:$P,COLUMN('[11]Fire £5 LQ'!N$1),0),0)*[11]Parameters!$C$41)/1000000</f>
        <v>0</v>
      </c>
      <c r="AJ95" s="108">
        <f>(VLOOKUP($B95,'[11]CT model - DATA UPDATE'!$A:$AX,COLUMN('[11]CT model - DATA UPDATE'!AG$1),0)+IFERROR(VLOOKUP($B95,'[11]Fire £5 LQ'!$A:$P,COLUMN('[11]Fire £5 LQ'!O$1),0),0)*[11]Parameters!$C$41)/1000000</f>
        <v>0</v>
      </c>
      <c r="AK95" s="108">
        <f>(VLOOKUP($B95,'[11]CT model - DATA UPDATE'!$A:$AX,COLUMN('[11]CT model - DATA UPDATE'!AH$1),0)+IFERROR(VLOOKUP($B95,'[11]Fire £5 LQ'!$A:$P,COLUMN('[11]Fire £5 LQ'!P$1),0),0)*[11]Parameters!$C$41)/1000000</f>
        <v>0</v>
      </c>
      <c r="AL95" s="56">
        <f>'[11]Published CSP'!AI95</f>
        <v>0</v>
      </c>
      <c r="AM95" s="56">
        <f>'[11]Published CSP'!AJ95</f>
        <v>0</v>
      </c>
      <c r="AN95" s="56">
        <f>IFERROR(VLOOKUP($A95,'[11]iBCF post B17'!$A:$L,'[11]iBCF post B17'!$F$1,0)/1000000,0)</f>
        <v>4.6931335167171744</v>
      </c>
      <c r="AO95" s="56">
        <f>IFERROR(VLOOKUP($A95,'[11]iBCF post B17'!$A:$L,'[11]iBCF post B17'!$I$1,0)/1000000,0)</f>
        <v>5.9862464801916939</v>
      </c>
      <c r="AP95" s="56">
        <f>IFERROR(VLOOKUP($A95,'[11]iBCF post B17'!$A:$L,'[11]iBCF post B17'!$L$1,0)/1000000,0)</f>
        <v>6.9992910114746705</v>
      </c>
      <c r="AQ95" s="56">
        <v>0</v>
      </c>
      <c r="AR95" s="56">
        <v>0</v>
      </c>
      <c r="AS95" s="56">
        <f>'[11]NHB savings'!E82</f>
        <v>1.45712</v>
      </c>
      <c r="AT95" s="56">
        <f>'[11]NHB savings'!F82</f>
        <v>0</v>
      </c>
      <c r="AU95" s="56">
        <f>'[11]NHB savings'!G82</f>
        <v>0</v>
      </c>
      <c r="AV95" s="103">
        <f>'[11]Published CSP'!AN95</f>
        <v>0</v>
      </c>
      <c r="AW95" s="103">
        <f>'[11]Published CSP'!AO95</f>
        <v>0</v>
      </c>
      <c r="AX95" s="103">
        <f>'[11]Published CSP'!AP95+'[11]NHB savings'!I82</f>
        <v>0</v>
      </c>
      <c r="AY95" s="103">
        <f>'[11]Published CSP'!AQ95+'[11]NHB savings'!J82</f>
        <v>0</v>
      </c>
      <c r="AZ95" s="103">
        <f>'[11]Published CSP'!AR95+'[11]NHB savings'!K82</f>
        <v>0</v>
      </c>
      <c r="BA95" s="103">
        <v>0</v>
      </c>
      <c r="BB95" s="103" t="e">
        <f>VLOOKUP($A95,'[11]Published CSP'!$A:$A:'[11]Published CSP'!$AW:$AW,COLUMN('[11]Published CSP'!AT$1),0)</f>
        <v>#REF!</v>
      </c>
      <c r="BC95" s="103" t="e">
        <f>VLOOKUP($A95,'[11]Published CSP'!$A:$A:'[11]Published CSP'!$AW:$AW,COLUMN('[11]Published CSP'!AU$1),0)+'[11]NHB savings'!L82</f>
        <v>#REF!</v>
      </c>
      <c r="BD95" s="103">
        <v>0</v>
      </c>
      <c r="BE95" s="103">
        <v>0</v>
      </c>
      <c r="BF95" s="60">
        <v>6.6654324032555516</v>
      </c>
      <c r="BG95" s="60">
        <v>9.2941874098840707</v>
      </c>
      <c r="BH95" s="103">
        <f>VLOOKUP($A95,[11]NHB!$A$7:$Q$389,COLUMN([11]NHB!O$2),0)+'[11]NHB savings'!P82</f>
        <v>8.3497552144942269</v>
      </c>
      <c r="BI95" s="103">
        <f>VLOOKUP($A95,[11]NHB!$A$7:$Q$389,COLUMN([11]NHB!P$2),0)+'[11]NHB savings'!Q82</f>
        <v>6.3078076426454031</v>
      </c>
      <c r="BJ95" s="103">
        <f>VLOOKUP($A95,[11]NHB!$A$7:$Q$389,COLUMN([11]NHB!Q$2),0)+'[11]NHB savings'!R82</f>
        <v>6.0522674609603992</v>
      </c>
      <c r="BK95" s="63">
        <f t="shared" si="57"/>
        <v>257.18029660681157</v>
      </c>
      <c r="BL95" s="63" t="e">
        <f t="shared" si="57"/>
        <v>#REF!</v>
      </c>
      <c r="BM95" s="63" t="e">
        <f t="shared" si="57"/>
        <v>#REF!</v>
      </c>
      <c r="BN95" s="63">
        <f t="shared" si="57"/>
        <v>257.53526714235267</v>
      </c>
      <c r="BO95" s="63">
        <f t="shared" si="57"/>
        <v>262.19319844121765</v>
      </c>
      <c r="BP95" s="64">
        <f t="shared" si="58"/>
        <v>257.18029660681157</v>
      </c>
      <c r="BQ95" s="64" t="e">
        <f>BL95*'[11]23112016 deflator update'!$C$68/'[11]23112016 deflator update'!$C$69</f>
        <v>#REF!</v>
      </c>
      <c r="BR95" s="64" t="e">
        <f>BM95*'[11]23112016 deflator update'!$C$68/'[11]23112016 deflator update'!$C$70</f>
        <v>#REF!</v>
      </c>
      <c r="BS95" s="64">
        <f>BN95*'[11]23112016 deflator update'!$C$68/'[11]23112016 deflator update'!$C$71</f>
        <v>244.66542433856921</v>
      </c>
      <c r="BT95" s="64">
        <f>BO95*'[11]23112016 deflator update'!$C$68/'[11]23112016 deflator update'!$C$72</f>
        <v>245.02417914834558</v>
      </c>
      <c r="BU95" s="109" t="e">
        <f t="shared" si="59"/>
        <v>#REF!</v>
      </c>
      <c r="BV95" s="109" t="e">
        <f t="shared" si="55"/>
        <v>#REF!</v>
      </c>
      <c r="BW95" s="109" t="e">
        <f t="shared" si="55"/>
        <v>#REF!</v>
      </c>
      <c r="BX95" s="109">
        <f t="shared" si="55"/>
        <v>1.8086576454363179E-2</v>
      </c>
      <c r="BY95" s="109">
        <f t="shared" si="60"/>
        <v>1.9491780282336446E-2</v>
      </c>
      <c r="BZ95" s="109">
        <f t="shared" si="61"/>
        <v>4.8377263195458209E-3</v>
      </c>
      <c r="CA95" s="110" t="e">
        <f t="shared" si="62"/>
        <v>#REF!</v>
      </c>
      <c r="CB95" s="110" t="e">
        <f t="shared" si="62"/>
        <v>#REF!</v>
      </c>
      <c r="CC95" s="110" t="e">
        <f t="shared" si="62"/>
        <v>#REF!</v>
      </c>
      <c r="CD95" s="110">
        <f t="shared" si="62"/>
        <v>1.4663077578134232E-3</v>
      </c>
      <c r="CE95" s="110">
        <f t="shared" si="63"/>
        <v>-4.7266908152963194E-2</v>
      </c>
      <c r="CF95" s="110">
        <f t="shared" si="64"/>
        <v>-1.2032149276610893E-2</v>
      </c>
      <c r="CG95" s="60">
        <f t="shared" si="67"/>
        <v>88.395499606811569</v>
      </c>
      <c r="CH95" s="60" t="e">
        <f t="shared" si="67"/>
        <v>#REF!</v>
      </c>
      <c r="CI95" s="60" t="e">
        <f t="shared" si="67"/>
        <v>#REF!</v>
      </c>
      <c r="CJ95" s="60">
        <f t="shared" si="67"/>
        <v>58.711593526673084</v>
      </c>
      <c r="CK95" s="60">
        <f t="shared" si="67"/>
        <v>52.901630227657108</v>
      </c>
      <c r="CL95" s="60">
        <f t="shared" si="68"/>
        <v>168.784797</v>
      </c>
      <c r="CM95" s="60">
        <f t="shared" si="68"/>
        <v>179.43237986999998</v>
      </c>
      <c r="CN95" s="60">
        <f t="shared" si="68"/>
        <v>188.87933960959711</v>
      </c>
      <c r="CO95" s="60">
        <f t="shared" si="68"/>
        <v>198.82367361567958</v>
      </c>
      <c r="CP95" s="60">
        <f t="shared" si="68"/>
        <v>209.29156821356054</v>
      </c>
    </row>
    <row r="96" spans="1:94" ht="15" customHeight="1">
      <c r="A96" s="53" t="s">
        <v>1149</v>
      </c>
      <c r="B96" s="53" t="s">
        <v>1150</v>
      </c>
      <c r="C96" s="53" t="str">
        <f t="shared" si="56"/>
        <v>SFIR_SR</v>
      </c>
      <c r="D96" s="53" t="s">
        <v>41</v>
      </c>
      <c r="E96" s="53" t="s">
        <v>1357</v>
      </c>
      <c r="F96" s="112" t="s">
        <v>1359</v>
      </c>
      <c r="G96" s="113">
        <v>0</v>
      </c>
      <c r="H96" s="127">
        <v>0</v>
      </c>
      <c r="I96" s="127">
        <v>0</v>
      </c>
      <c r="J96" s="112" t="s">
        <v>1382</v>
      </c>
      <c r="K96" s="101">
        <v>0</v>
      </c>
      <c r="L96" s="53" t="s">
        <v>1233</v>
      </c>
      <c r="M96" s="54">
        <f>[11]Provisional!M96</f>
        <v>17.436917397790999</v>
      </c>
      <c r="N96" s="54">
        <f>[11]Provisional!N96</f>
        <v>16.035949310664002</v>
      </c>
      <c r="O96" s="54">
        <f>[11]Provisional!O96</f>
        <v>14.339190628809</v>
      </c>
      <c r="P96" s="54">
        <f>[11]Provisional!P96</f>
        <v>13.640287915209999</v>
      </c>
      <c r="Q96" s="54">
        <f>[11]Provisional!Q96</f>
        <v>13.379386860611998</v>
      </c>
      <c r="R96" s="128">
        <f>'[11]Published CSP'!O96</f>
        <v>24.512646</v>
      </c>
      <c r="S96" s="108">
        <f>VLOOKUP($B96,'[11]CT model - DATA UPDATE'!$A:$AX,COLUMN('[11]CT model - DATA UPDATE'!S$1),0)/1000000</f>
        <v>25.042590221999998</v>
      </c>
      <c r="T96" s="108">
        <f>VLOOKUP($B96,'[11]CT model - DATA UPDATE'!$A:$AX,COLUMN('[11]CT model - DATA UPDATE'!T$1),0)/1000000</f>
        <v>25.42476124528412</v>
      </c>
      <c r="U96" s="108">
        <f>VLOOKUP($B96,'[11]CT model - DATA UPDATE'!$A:$AX,COLUMN('[11]CT model - DATA UPDATE'!U$1),0)/1000000</f>
        <v>25.812953725845194</v>
      </c>
      <c r="V96" s="108">
        <f>VLOOKUP($B96,'[11]CT model - DATA UPDATE'!$A:$AX,COLUMN('[11]CT model - DATA UPDATE'!V$1),0)/1000000</f>
        <v>26.20726535301268</v>
      </c>
      <c r="W96" s="108">
        <v>0</v>
      </c>
      <c r="X96" s="108">
        <f>VLOOKUP($B96,'[11]CT model - DATA UPDATE'!$A:$AX,COLUMN('[11]CT model - DATA UPDATE'!W$1),0)/1000000</f>
        <v>0.49758198000000353</v>
      </c>
      <c r="Y96" s="108">
        <f>VLOOKUP($B96,'[11]CT model - DATA UPDATE'!$A:$AX,COLUMN('[11]CT model - DATA UPDATE'!X$1),0)/1000000</f>
        <v>1.0237742350996368</v>
      </c>
      <c r="Z96" s="108">
        <f>VLOOKUP($B96,'[11]CT model - DATA UPDATE'!$A:$AX,COLUMN('[11]CT model - DATA UPDATE'!Y$1),0)/1000000</f>
        <v>1.5764526958224327</v>
      </c>
      <c r="AA96" s="108">
        <f>VLOOKUP($B96,'[11]CT model - DATA UPDATE'!$A:$AX,COLUMN('[11]CT model - DATA UPDATE'!Z$1),0)/1000000</f>
        <v>2.1566901465923118</v>
      </c>
      <c r="AB96" s="108">
        <v>0</v>
      </c>
      <c r="AC96" s="108">
        <f>VLOOKUP($B96,'[11]CT model - DATA UPDATE'!$A:$AX,COLUMN('[11]CT model - DATA UPDATE'!AA$1),0)/1000000</f>
        <v>0</v>
      </c>
      <c r="AD96" s="108">
        <f>VLOOKUP($B96,'[11]CT model - DATA UPDATE'!$A:$AX,COLUMN('[11]CT model - DATA UPDATE'!AB$1),0)/1000000</f>
        <v>0</v>
      </c>
      <c r="AE96" s="108">
        <f>VLOOKUP($B96,'[11]CT model - DATA UPDATE'!$A:$AX,COLUMN('[11]CT model - DATA UPDATE'!AC$1),0)/1000000</f>
        <v>0</v>
      </c>
      <c r="AF96" s="108">
        <f>VLOOKUP($B96,'[11]CT model - DATA UPDATE'!$A:$AX,COLUMN('[11]CT model - DATA UPDATE'!AD$1),0)/1000000</f>
        <v>0</v>
      </c>
      <c r="AG96" s="108">
        <v>0</v>
      </c>
      <c r="AH96" s="108">
        <f>VLOOKUP($B96,'[11]CT model - DATA UPDATE'!$A:$AX,COLUMN('[11]CT model - DATA UPDATE'!AE$1),0)/1000000</f>
        <v>0</v>
      </c>
      <c r="AI96" s="108">
        <f>(VLOOKUP($B96,'[11]CT model - DATA UPDATE'!$A:$AX,COLUMN('[11]CT model - DATA UPDATE'!AF$1),0)+IFERROR(VLOOKUP($B96,'[11]Fire £5 LQ'!$A:$P,COLUMN('[11]Fire £5 LQ'!N$1),0),0)*[11]Parameters!$C$41)/1000000</f>
        <v>0</v>
      </c>
      <c r="AJ96" s="108">
        <f>(VLOOKUP($B96,'[11]CT model - DATA UPDATE'!$A:$AX,COLUMN('[11]CT model - DATA UPDATE'!AG$1),0)+IFERROR(VLOOKUP($B96,'[11]Fire £5 LQ'!$A:$P,COLUMN('[11]Fire £5 LQ'!O$1),0),0)*[11]Parameters!$C$41)/1000000</f>
        <v>0</v>
      </c>
      <c r="AK96" s="108">
        <f>(VLOOKUP($B96,'[11]CT model - DATA UPDATE'!$A:$AX,COLUMN('[11]CT model - DATA UPDATE'!AH$1),0)+IFERROR(VLOOKUP($B96,'[11]Fire £5 LQ'!$A:$P,COLUMN('[11]Fire £5 LQ'!P$1),0),0)*[11]Parameters!$C$41)/1000000</f>
        <v>0</v>
      </c>
      <c r="AL96" s="56">
        <f>'[11]Published CSP'!AI96</f>
        <v>0</v>
      </c>
      <c r="AM96" s="56">
        <f>'[11]Published CSP'!AJ96</f>
        <v>0</v>
      </c>
      <c r="AN96" s="56">
        <f>IFERROR(VLOOKUP($A96,'[11]iBCF post B17'!$A:$L,'[11]iBCF post B17'!$F$1,0)/1000000,0)</f>
        <v>0</v>
      </c>
      <c r="AO96" s="56">
        <f>IFERROR(VLOOKUP($A96,'[11]iBCF post B17'!$A:$L,'[11]iBCF post B17'!$I$1,0)/1000000,0)</f>
        <v>0</v>
      </c>
      <c r="AP96" s="56">
        <f>IFERROR(VLOOKUP($A96,'[11]iBCF post B17'!$A:$L,'[11]iBCF post B17'!$L$1,0)/1000000,0)</f>
        <v>0</v>
      </c>
      <c r="AQ96" s="56">
        <v>0</v>
      </c>
      <c r="AR96" s="56">
        <v>0</v>
      </c>
      <c r="AS96" s="56">
        <f>'[11]NHB savings'!E83</f>
        <v>0</v>
      </c>
      <c r="AT96" s="56">
        <f>'[11]NHB savings'!F83</f>
        <v>0</v>
      </c>
      <c r="AU96" s="56">
        <f>'[11]NHB savings'!G83</f>
        <v>0</v>
      </c>
      <c r="AV96" s="103">
        <f>'[11]Published CSP'!AN96</f>
        <v>0</v>
      </c>
      <c r="AW96" s="103">
        <f>'[11]Published CSP'!AO96</f>
        <v>0</v>
      </c>
      <c r="AX96" s="103">
        <f>'[11]Published CSP'!AP96+'[11]NHB savings'!I83</f>
        <v>0</v>
      </c>
      <c r="AY96" s="103">
        <f>'[11]Published CSP'!AQ96+'[11]NHB savings'!J83</f>
        <v>0</v>
      </c>
      <c r="AZ96" s="103">
        <f>'[11]Published CSP'!AR96+'[11]NHB savings'!K83</f>
        <v>0</v>
      </c>
      <c r="BA96" s="103">
        <v>0</v>
      </c>
      <c r="BB96" s="103" t="e">
        <f>VLOOKUP($A96,'[11]Published CSP'!$A:$A:'[11]Published CSP'!$AW:$AW,COLUMN('[11]Published CSP'!AT$1),0)</f>
        <v>#REF!</v>
      </c>
      <c r="BC96" s="103" t="e">
        <f>VLOOKUP($A96,'[11]Published CSP'!$A:$A:'[11]Published CSP'!$AW:$AW,COLUMN('[11]Published CSP'!AU$1),0)+'[11]NHB savings'!L83</f>
        <v>#REF!</v>
      </c>
      <c r="BD96" s="103">
        <v>0</v>
      </c>
      <c r="BE96" s="103">
        <v>0</v>
      </c>
      <c r="BF96" s="60">
        <v>0</v>
      </c>
      <c r="BG96" s="60">
        <v>0</v>
      </c>
      <c r="BH96" s="103">
        <f>VLOOKUP($A96,[11]NHB!$A$7:$Q$389,COLUMN([11]NHB!O$2),0)+'[11]NHB savings'!P83</f>
        <v>0</v>
      </c>
      <c r="BI96" s="103">
        <f>VLOOKUP($A96,[11]NHB!$A$7:$Q$389,COLUMN([11]NHB!P$2),0)+'[11]NHB savings'!Q83</f>
        <v>0</v>
      </c>
      <c r="BJ96" s="103">
        <f>VLOOKUP($A96,[11]NHB!$A$7:$Q$389,COLUMN([11]NHB!Q$2),0)+'[11]NHB savings'!R83</f>
        <v>0</v>
      </c>
      <c r="BK96" s="63">
        <f t="shared" si="57"/>
        <v>41.949563397790996</v>
      </c>
      <c r="BL96" s="63" t="e">
        <f t="shared" si="57"/>
        <v>#REF!</v>
      </c>
      <c r="BM96" s="63" t="e">
        <f t="shared" si="57"/>
        <v>#REF!</v>
      </c>
      <c r="BN96" s="63">
        <f t="shared" si="57"/>
        <v>41.029694336877625</v>
      </c>
      <c r="BO96" s="63">
        <f t="shared" si="57"/>
        <v>41.743342360216985</v>
      </c>
      <c r="BP96" s="64">
        <f t="shared" si="58"/>
        <v>41.949563397790996</v>
      </c>
      <c r="BQ96" s="64" t="e">
        <f>BL96*'[11]23112016 deflator update'!$C$68/'[11]23112016 deflator update'!$C$69</f>
        <v>#REF!</v>
      </c>
      <c r="BR96" s="64" t="e">
        <f>BM96*'[11]23112016 deflator update'!$C$68/'[11]23112016 deflator update'!$C$70</f>
        <v>#REF!</v>
      </c>
      <c r="BS96" s="64">
        <f>BN96*'[11]23112016 deflator update'!$C$68/'[11]23112016 deflator update'!$C$71</f>
        <v>38.979312180436807</v>
      </c>
      <c r="BT96" s="64">
        <f>BO96*'[11]23112016 deflator update'!$C$68/'[11]23112016 deflator update'!$C$72</f>
        <v>39.00989139889387</v>
      </c>
      <c r="BU96" s="109" t="e">
        <f t="shared" si="59"/>
        <v>#REF!</v>
      </c>
      <c r="BV96" s="109" t="e">
        <f t="shared" si="55"/>
        <v>#REF!</v>
      </c>
      <c r="BW96" s="109" t="e">
        <f t="shared" si="55"/>
        <v>#REF!</v>
      </c>
      <c r="BX96" s="109">
        <f t="shared" si="55"/>
        <v>1.7393452105197049E-2</v>
      </c>
      <c r="BY96" s="109">
        <f t="shared" si="60"/>
        <v>-4.9159281020042522E-3</v>
      </c>
      <c r="BZ96" s="109">
        <f t="shared" si="61"/>
        <v>-1.2312541396451993E-3</v>
      </c>
      <c r="CA96" s="110" t="e">
        <f t="shared" si="62"/>
        <v>#REF!</v>
      </c>
      <c r="CB96" s="110" t="e">
        <f t="shared" si="62"/>
        <v>#REF!</v>
      </c>
      <c r="CC96" s="110" t="e">
        <f t="shared" si="62"/>
        <v>#REF!</v>
      </c>
      <c r="CD96" s="110">
        <f t="shared" si="62"/>
        <v>7.8449866728047546E-4</v>
      </c>
      <c r="CE96" s="110">
        <f t="shared" si="63"/>
        <v>-7.007634313190314E-2</v>
      </c>
      <c r="CF96" s="110">
        <f t="shared" si="64"/>
        <v>-1.7999239706536052E-2</v>
      </c>
      <c r="CG96" s="60">
        <f t="shared" si="67"/>
        <v>17.436917397790996</v>
      </c>
      <c r="CH96" s="60" t="e">
        <f t="shared" si="67"/>
        <v>#REF!</v>
      </c>
      <c r="CI96" s="60" t="e">
        <f t="shared" si="67"/>
        <v>#REF!</v>
      </c>
      <c r="CJ96" s="60">
        <f t="shared" si="67"/>
        <v>13.640287915209999</v>
      </c>
      <c r="CK96" s="60">
        <f t="shared" si="67"/>
        <v>13.379386860611994</v>
      </c>
      <c r="CL96" s="60">
        <f t="shared" si="68"/>
        <v>24.512646</v>
      </c>
      <c r="CM96" s="60">
        <f t="shared" si="68"/>
        <v>25.540172202000001</v>
      </c>
      <c r="CN96" s="60">
        <f t="shared" si="68"/>
        <v>26.448535480383757</v>
      </c>
      <c r="CO96" s="60">
        <f t="shared" si="68"/>
        <v>27.389406421667626</v>
      </c>
      <c r="CP96" s="60">
        <f t="shared" si="68"/>
        <v>28.363955499604991</v>
      </c>
    </row>
    <row r="97" spans="1:94" ht="15" customHeight="1">
      <c r="A97" s="53" t="s">
        <v>1044</v>
      </c>
      <c r="B97" s="53" t="s">
        <v>1045</v>
      </c>
      <c r="C97" s="53" t="str">
        <f t="shared" si="56"/>
        <v>UA_SR</v>
      </c>
      <c r="D97" s="53" t="s">
        <v>41</v>
      </c>
      <c r="E97" s="53" t="s">
        <v>726</v>
      </c>
      <c r="F97" s="112" t="s">
        <v>1359</v>
      </c>
      <c r="G97" s="113">
        <v>0</v>
      </c>
      <c r="H97" s="127">
        <v>0</v>
      </c>
      <c r="I97" s="127">
        <v>0</v>
      </c>
      <c r="J97" s="112" t="s">
        <v>1382</v>
      </c>
      <c r="K97" s="101">
        <v>0</v>
      </c>
      <c r="L97" s="53" t="s">
        <v>1213</v>
      </c>
      <c r="M97" s="54">
        <f>[11]Provisional!M97</f>
        <v>95.876268306916003</v>
      </c>
      <c r="N97" s="54">
        <f>[11]Provisional!N97</f>
        <v>80.208869517118998</v>
      </c>
      <c r="O97" s="54">
        <f>[11]Provisional!O97</f>
        <v>68.686543205432002</v>
      </c>
      <c r="P97" s="54">
        <f>[11]Provisional!P97</f>
        <v>62.312339186384001</v>
      </c>
      <c r="Q97" s="54">
        <f>[11]Provisional!Q97</f>
        <v>56.143760303116999</v>
      </c>
      <c r="R97" s="128">
        <f>'[11]Published CSP'!O97</f>
        <v>143.93393499999999</v>
      </c>
      <c r="S97" s="108">
        <f>VLOOKUP($B97,'[11]CT model - DATA UPDATE'!$A:$AX,COLUMN('[11]CT model - DATA UPDATE'!S$1),0)/1000000</f>
        <v>146.81085375000001</v>
      </c>
      <c r="T97" s="108">
        <f>VLOOKUP($B97,'[11]CT model - DATA UPDATE'!$A:$AX,COLUMN('[11]CT model - DATA UPDATE'!T$1),0)/1000000</f>
        <v>149.16808416562509</v>
      </c>
      <c r="U97" s="108">
        <f>VLOOKUP($B97,'[11]CT model - DATA UPDATE'!$A:$AX,COLUMN('[11]CT model - DATA UPDATE'!U$1),0)/1000000</f>
        <v>151.56316284035651</v>
      </c>
      <c r="V97" s="108">
        <f>VLOOKUP($B97,'[11]CT model - DATA UPDATE'!$A:$AX,COLUMN('[11]CT model - DATA UPDATE'!V$1),0)/1000000</f>
        <v>153.99669747495517</v>
      </c>
      <c r="W97" s="108">
        <v>0</v>
      </c>
      <c r="X97" s="108">
        <f>VLOOKUP($B97,'[11]CT model - DATA UPDATE'!$A:$AX,COLUMN('[11]CT model - DATA UPDATE'!W$1),0)/1000000</f>
        <v>2.9218719999999858</v>
      </c>
      <c r="Y97" s="108">
        <f>VLOOKUP($B97,'[11]CT model - DATA UPDATE'!$A:$AX,COLUMN('[11]CT model - DATA UPDATE'!X$1),0)/1000000</f>
        <v>6.0115236892535879</v>
      </c>
      <c r="Z97" s="108">
        <f>VLOOKUP($B97,'[11]CT model - DATA UPDATE'!$A:$AX,COLUMN('[11]CT model - DATA UPDATE'!Y$1),0)/1000000</f>
        <v>9.2614703410369366</v>
      </c>
      <c r="AA97" s="108">
        <f>VLOOKUP($B97,'[11]CT model - DATA UPDATE'!$A:$AX,COLUMN('[11]CT model - DATA UPDATE'!Z$1),0)/1000000</f>
        <v>12.678312183000937</v>
      </c>
      <c r="AB97" s="108">
        <v>0</v>
      </c>
      <c r="AC97" s="108">
        <f>VLOOKUP($B97,'[11]CT model - DATA UPDATE'!$A:$AX,COLUMN('[11]CT model - DATA UPDATE'!AA$1),0)/1000000</f>
        <v>2.9356879999999999</v>
      </c>
      <c r="AD97" s="108">
        <f>VLOOKUP($B97,'[11]CT model - DATA UPDATE'!$A:$AX,COLUMN('[11]CT model - DATA UPDATE'!AB$1),0)/1000000</f>
        <v>6.1448744868103864</v>
      </c>
      <c r="AE97" s="108">
        <f>VLOOKUP($B97,'[11]CT model - DATA UPDATE'!$A:$AX,COLUMN('[11]CT model - DATA UPDATE'!AC$1),0)/1000000</f>
        <v>9.6467037739494437</v>
      </c>
      <c r="AF97" s="108">
        <f>VLOOKUP($B97,'[11]CT model - DATA UPDATE'!$A:$AX,COLUMN('[11]CT model - DATA UPDATE'!AD$1),0)/1000000</f>
        <v>13.461794759561093</v>
      </c>
      <c r="AG97" s="108">
        <v>0</v>
      </c>
      <c r="AH97" s="108">
        <f>VLOOKUP($B97,'[11]CT model - DATA UPDATE'!$A:$AX,COLUMN('[11]CT model - DATA UPDATE'!AE$1),0)/1000000</f>
        <v>0</v>
      </c>
      <c r="AI97" s="108">
        <f>(VLOOKUP($B97,'[11]CT model - DATA UPDATE'!$A:$AX,COLUMN('[11]CT model - DATA UPDATE'!AF$1),0)+IFERROR(VLOOKUP($B97,'[11]Fire £5 LQ'!$A:$P,COLUMN('[11]Fire £5 LQ'!N$1),0),0)*[11]Parameters!$C$41)/1000000</f>
        <v>0</v>
      </c>
      <c r="AJ97" s="108">
        <f>(VLOOKUP($B97,'[11]CT model - DATA UPDATE'!$A:$AX,COLUMN('[11]CT model - DATA UPDATE'!AG$1),0)+IFERROR(VLOOKUP($B97,'[11]Fire £5 LQ'!$A:$P,COLUMN('[11]Fire £5 LQ'!O$1),0),0)*[11]Parameters!$C$41)/1000000</f>
        <v>0</v>
      </c>
      <c r="AK97" s="108">
        <f>(VLOOKUP($B97,'[11]CT model - DATA UPDATE'!$A:$AX,COLUMN('[11]CT model - DATA UPDATE'!AH$1),0)+IFERROR(VLOOKUP($B97,'[11]Fire £5 LQ'!$A:$P,COLUMN('[11]Fire £5 LQ'!P$1),0),0)*[11]Parameters!$C$41)/1000000</f>
        <v>0</v>
      </c>
      <c r="AL97" s="56">
        <f>'[11]Published CSP'!AI97</f>
        <v>0</v>
      </c>
      <c r="AM97" s="56">
        <f>'[11]Published CSP'!AJ97</f>
        <v>0</v>
      </c>
      <c r="AN97" s="56">
        <f>IFERROR(VLOOKUP($A97,'[11]iBCF post B17'!$A:$L,'[11]iBCF post B17'!$F$1,0)/1000000,0)</f>
        <v>5.7611939423228078</v>
      </c>
      <c r="AO97" s="56">
        <f>IFERROR(VLOOKUP($A97,'[11]iBCF post B17'!$A:$L,'[11]iBCF post B17'!$I$1,0)/1000000,0)</f>
        <v>7.5516814190772727</v>
      </c>
      <c r="AP97" s="56">
        <f>IFERROR(VLOOKUP($A97,'[11]iBCF post B17'!$A:$L,'[11]iBCF post B17'!$L$1,0)/1000000,0)</f>
        <v>9.0395166822422599</v>
      </c>
      <c r="AQ97" s="56">
        <v>0</v>
      </c>
      <c r="AR97" s="56">
        <v>0</v>
      </c>
      <c r="AS97" s="56">
        <f>'[11]NHB savings'!E84</f>
        <v>1.4737750000000001</v>
      </c>
      <c r="AT97" s="56">
        <f>'[11]NHB savings'!F84</f>
        <v>0</v>
      </c>
      <c r="AU97" s="56">
        <f>'[11]NHB savings'!G84</f>
        <v>0</v>
      </c>
      <c r="AV97" s="103">
        <f>'[11]Published CSP'!AN97</f>
        <v>0</v>
      </c>
      <c r="AW97" s="103">
        <f>'[11]Published CSP'!AO97</f>
        <v>0</v>
      </c>
      <c r="AX97" s="103">
        <f>'[11]Published CSP'!AP97+'[11]NHB savings'!I84</f>
        <v>0</v>
      </c>
      <c r="AY97" s="103">
        <f>'[11]Published CSP'!AQ97+'[11]NHB savings'!J84</f>
        <v>0</v>
      </c>
      <c r="AZ97" s="103">
        <f>'[11]Published CSP'!AR97+'[11]NHB savings'!K84</f>
        <v>0</v>
      </c>
      <c r="BA97" s="103">
        <v>0</v>
      </c>
      <c r="BB97" s="103" t="e">
        <f>VLOOKUP($A97,'[11]Published CSP'!$A:$A:'[11]Published CSP'!$AW:$AW,COLUMN('[11]Published CSP'!AT$1),0)</f>
        <v>#REF!</v>
      </c>
      <c r="BC97" s="103" t="e">
        <f>VLOOKUP($A97,'[11]Published CSP'!$A:$A:'[11]Published CSP'!$AW:$AW,COLUMN('[11]Published CSP'!AU$1),0)+'[11]NHB savings'!L84</f>
        <v>#REF!</v>
      </c>
      <c r="BD97" s="103">
        <v>0</v>
      </c>
      <c r="BE97" s="103">
        <v>0</v>
      </c>
      <c r="BF97" s="60">
        <v>5.5803489145201981</v>
      </c>
      <c r="BG97" s="60">
        <v>8.1819013631789339</v>
      </c>
      <c r="BH97" s="103">
        <f>VLOOKUP($A97,[11]NHB!$A$7:$Q$389,COLUMN([11]NHB!O$2),0)+'[11]NHB savings'!P84</f>
        <v>8.6146447700105409</v>
      </c>
      <c r="BI97" s="103">
        <f>VLOOKUP($A97,[11]NHB!$A$7:$Q$389,COLUMN([11]NHB!P$2),0)+'[11]NHB savings'!Q84</f>
        <v>6.4940597632824799</v>
      </c>
      <c r="BJ97" s="103">
        <f>VLOOKUP($A97,[11]NHB!$A$7:$Q$389,COLUMN([11]NHB!Q$2),0)+'[11]NHB savings'!R84</f>
        <v>6.2309741865183623</v>
      </c>
      <c r="BK97" s="63">
        <f t="shared" si="57"/>
        <v>245.39055222143617</v>
      </c>
      <c r="BL97" s="63" t="e">
        <f t="shared" si="57"/>
        <v>#REF!</v>
      </c>
      <c r="BM97" s="63" t="e">
        <f t="shared" si="57"/>
        <v>#REF!</v>
      </c>
      <c r="BN97" s="63">
        <f t="shared" si="57"/>
        <v>246.82941732408665</v>
      </c>
      <c r="BO97" s="63">
        <f t="shared" si="57"/>
        <v>251.55105558939482</v>
      </c>
      <c r="BP97" s="64">
        <f t="shared" si="58"/>
        <v>245.39055222143617</v>
      </c>
      <c r="BQ97" s="64" t="e">
        <f>BL97*'[11]23112016 deflator update'!$C$68/'[11]23112016 deflator update'!$C$69</f>
        <v>#REF!</v>
      </c>
      <c r="BR97" s="64" t="e">
        <f>BM97*'[11]23112016 deflator update'!$C$68/'[11]23112016 deflator update'!$C$70</f>
        <v>#REF!</v>
      </c>
      <c r="BS97" s="64">
        <f>BN97*'[11]23112016 deflator update'!$C$68/'[11]23112016 deflator update'!$C$71</f>
        <v>234.49457932089166</v>
      </c>
      <c r="BT97" s="64">
        <f>BO97*'[11]23112016 deflator update'!$C$68/'[11]23112016 deflator update'!$C$72</f>
        <v>235.0789085152787</v>
      </c>
      <c r="BU97" s="109" t="e">
        <f t="shared" si="59"/>
        <v>#REF!</v>
      </c>
      <c r="BV97" s="109" t="e">
        <f t="shared" si="55"/>
        <v>#REF!</v>
      </c>
      <c r="BW97" s="109" t="e">
        <f t="shared" si="55"/>
        <v>#REF!</v>
      </c>
      <c r="BX97" s="109">
        <f t="shared" si="55"/>
        <v>1.9129155335276149E-2</v>
      </c>
      <c r="BY97" s="109">
        <f t="shared" si="60"/>
        <v>2.5104892230730647E-2</v>
      </c>
      <c r="BZ97" s="109">
        <f t="shared" si="61"/>
        <v>6.2179872279082282E-3</v>
      </c>
      <c r="CA97" s="110" t="e">
        <f t="shared" si="62"/>
        <v>#REF!</v>
      </c>
      <c r="CB97" s="110" t="e">
        <f t="shared" si="62"/>
        <v>#REF!</v>
      </c>
      <c r="CC97" s="110" t="e">
        <f t="shared" si="62"/>
        <v>#REF!</v>
      </c>
      <c r="CD97" s="110">
        <f t="shared" si="62"/>
        <v>2.4918665330315726E-3</v>
      </c>
      <c r="CE97" s="110">
        <f t="shared" si="63"/>
        <v>-4.202135580530586E-2</v>
      </c>
      <c r="CF97" s="110">
        <f t="shared" si="64"/>
        <v>-1.0675061094753691E-2</v>
      </c>
      <c r="CG97" s="60">
        <f t="shared" si="67"/>
        <v>101.45661722143618</v>
      </c>
      <c r="CH97" s="60" t="e">
        <f t="shared" si="67"/>
        <v>#REF!</v>
      </c>
      <c r="CI97" s="60" t="e">
        <f t="shared" si="67"/>
        <v>#REF!</v>
      </c>
      <c r="CJ97" s="60">
        <f t="shared" si="67"/>
        <v>76.358080368743771</v>
      </c>
      <c r="CK97" s="60">
        <f t="shared" si="67"/>
        <v>71.414251171877623</v>
      </c>
      <c r="CL97" s="60">
        <f t="shared" si="68"/>
        <v>143.93393499999999</v>
      </c>
      <c r="CM97" s="60">
        <f t="shared" si="68"/>
        <v>152.66841374999998</v>
      </c>
      <c r="CN97" s="60">
        <f t="shared" si="68"/>
        <v>161.32448234168905</v>
      </c>
      <c r="CO97" s="60">
        <f t="shared" si="68"/>
        <v>170.47133695534288</v>
      </c>
      <c r="CP97" s="60">
        <f t="shared" si="68"/>
        <v>180.1368044175172</v>
      </c>
    </row>
    <row r="98" spans="1:94" ht="15" customHeight="1">
      <c r="A98" s="53" t="s">
        <v>789</v>
      </c>
      <c r="B98" s="53" t="s">
        <v>790</v>
      </c>
      <c r="C98" s="53" t="str">
        <f t="shared" si="56"/>
        <v>SD_PU</v>
      </c>
      <c r="D98" s="53" t="s">
        <v>41</v>
      </c>
      <c r="E98" s="53" t="s">
        <v>39</v>
      </c>
      <c r="F98" s="112" t="s">
        <v>1365</v>
      </c>
      <c r="G98" s="113">
        <v>0</v>
      </c>
      <c r="H98" s="127">
        <v>0</v>
      </c>
      <c r="I98" s="127">
        <v>0</v>
      </c>
      <c r="J98" s="112" t="s">
        <v>1380</v>
      </c>
      <c r="K98" s="101">
        <v>0</v>
      </c>
      <c r="L98" s="53" t="s">
        <v>791</v>
      </c>
      <c r="M98" s="54">
        <f>[11]Provisional!M98</f>
        <v>5.6341410100769993</v>
      </c>
      <c r="N98" s="54">
        <f>[11]Provisional!N98</f>
        <v>4.9234643805499996</v>
      </c>
      <c r="O98" s="54">
        <f>[11]Provisional!O98</f>
        <v>4.3898870658939995</v>
      </c>
      <c r="P98" s="54">
        <f>[11]Provisional!P98</f>
        <v>4.1109721295429997</v>
      </c>
      <c r="Q98" s="54">
        <f>[11]Provisional!Q98</f>
        <v>3.8018968941500004</v>
      </c>
      <c r="R98" s="128">
        <f>'[11]Published CSP'!O98</f>
        <v>4.0252720000000002</v>
      </c>
      <c r="S98" s="108">
        <f>VLOOKUP($B98,'[11]CT model - DATA UPDATE'!$A:$AX,COLUMN('[11]CT model - DATA UPDATE'!S$1),0)/1000000</f>
        <v>4.0962721239999995</v>
      </c>
      <c r="T98" s="108">
        <f>VLOOKUP($B98,'[11]CT model - DATA UPDATE'!$A:$AX,COLUMN('[11]CT model - DATA UPDATE'!T$1),0)/1000000</f>
        <v>4.1517161936449725</v>
      </c>
      <c r="U98" s="108">
        <f>VLOOKUP($B98,'[11]CT model - DATA UPDATE'!$A:$AX,COLUMN('[11]CT model - DATA UPDATE'!U$1),0)/1000000</f>
        <v>4.207910712665802</v>
      </c>
      <c r="V98" s="108">
        <f>VLOOKUP($B98,'[11]CT model - DATA UPDATE'!$A:$AX,COLUMN('[11]CT model - DATA UPDATE'!V$1),0)/1000000</f>
        <v>4.26486583858284</v>
      </c>
      <c r="W98" s="108">
        <v>0</v>
      </c>
      <c r="X98" s="108">
        <f>VLOOKUP($B98,'[11]CT model - DATA UPDATE'!$A:$AX,COLUMN('[11]CT model - DATA UPDATE'!W$1),0)/1000000</f>
        <v>8.1925442479999985E-2</v>
      </c>
      <c r="Y98" s="108">
        <f>VLOOKUP($B98,'[11]CT model - DATA UPDATE'!$A:$AX,COLUMN('[11]CT model - DATA UPDATE'!X$1),0)/1000000</f>
        <v>0.16772933422325687</v>
      </c>
      <c r="Z98" s="108">
        <f>VLOOKUP($B98,'[11]CT model - DATA UPDATE'!$A:$AX,COLUMN('[11]CT model - DATA UPDATE'!Y$1),0)/1000000</f>
        <v>0.25755779890084812</v>
      </c>
      <c r="AA98" s="108">
        <f>VLOOKUP($B98,'[11]CT model - DATA UPDATE'!$A:$AX,COLUMN('[11]CT model - DATA UPDATE'!Z$1),0)/1000000</f>
        <v>0.35156210318459469</v>
      </c>
      <c r="AB98" s="108">
        <v>0</v>
      </c>
      <c r="AC98" s="108">
        <f>VLOOKUP($B98,'[11]CT model - DATA UPDATE'!$A:$AX,COLUMN('[11]CT model - DATA UPDATE'!AA$1),0)/1000000</f>
        <v>0</v>
      </c>
      <c r="AD98" s="108">
        <f>VLOOKUP($B98,'[11]CT model - DATA UPDATE'!$A:$AX,COLUMN('[11]CT model - DATA UPDATE'!AB$1),0)/1000000</f>
        <v>0</v>
      </c>
      <c r="AE98" s="108">
        <f>VLOOKUP($B98,'[11]CT model - DATA UPDATE'!$A:$AX,COLUMN('[11]CT model - DATA UPDATE'!AC$1),0)/1000000</f>
        <v>0</v>
      </c>
      <c r="AF98" s="108">
        <f>VLOOKUP($B98,'[11]CT model - DATA UPDATE'!$A:$AX,COLUMN('[11]CT model - DATA UPDATE'!AD$1),0)/1000000</f>
        <v>0</v>
      </c>
      <c r="AG98" s="108">
        <v>0</v>
      </c>
      <c r="AH98" s="108">
        <f>VLOOKUP($B98,'[11]CT model - DATA UPDATE'!$A:$AX,COLUMN('[11]CT model - DATA UPDATE'!AE$1),0)/1000000</f>
        <v>5.943255752000029E-2</v>
      </c>
      <c r="AI98" s="108">
        <f>(VLOOKUP($B98,'[11]CT model - DATA UPDATE'!$A:$AX,COLUMN('[11]CT model - DATA UPDATE'!AF$1),0)+IFERROR(VLOOKUP($B98,'[11]Fire £5 LQ'!$A:$P,COLUMN('[11]Fire £5 LQ'!N$1),0),0)*[11]Parameters!$C$41)/1000000</f>
        <v>0.11881329767990921</v>
      </c>
      <c r="AJ98" s="108">
        <f>(VLOOKUP($B98,'[11]CT model - DATA UPDATE'!$A:$AX,COLUMN('[11]CT model - DATA UPDATE'!AG$1),0)+IFERROR(VLOOKUP($B98,'[11]Fire £5 LQ'!$A:$P,COLUMN('[11]Fire £5 LQ'!O$1),0),0)*[11]Parameters!$C$41)/1000000</f>
        <v>0.17807378844118352</v>
      </c>
      <c r="AK98" s="108">
        <f>(VLOOKUP($B98,'[11]CT model - DATA UPDATE'!$A:$AX,COLUMN('[11]CT model - DATA UPDATE'!AH$1),0)+IFERROR(VLOOKUP($B98,'[11]Fire £5 LQ'!$A:$P,COLUMN('[11]Fire £5 LQ'!P$1),0),0)*[11]Parameters!$C$41)/1000000</f>
        <v>0.23714185686548964</v>
      </c>
      <c r="AL98" s="56">
        <f>'[11]Published CSP'!AI98</f>
        <v>0</v>
      </c>
      <c r="AM98" s="56">
        <f>'[11]Published CSP'!AJ98</f>
        <v>0</v>
      </c>
      <c r="AN98" s="56">
        <f>IFERROR(VLOOKUP($A98,'[11]iBCF post B17'!$A:$L,'[11]iBCF post B17'!$F$1,0)/1000000,0)</f>
        <v>0</v>
      </c>
      <c r="AO98" s="56">
        <f>IFERROR(VLOOKUP($A98,'[11]iBCF post B17'!$A:$L,'[11]iBCF post B17'!$I$1,0)/1000000,0)</f>
        <v>0</v>
      </c>
      <c r="AP98" s="56">
        <f>IFERROR(VLOOKUP($A98,'[11]iBCF post B17'!$A:$L,'[11]iBCF post B17'!$L$1,0)/1000000,0)</f>
        <v>0</v>
      </c>
      <c r="AQ98" s="56">
        <v>0</v>
      </c>
      <c r="AR98" s="56">
        <v>0</v>
      </c>
      <c r="AS98" s="56">
        <f>'[11]NHB savings'!E85</f>
        <v>0</v>
      </c>
      <c r="AT98" s="56">
        <f>'[11]NHB savings'!F85</f>
        <v>0</v>
      </c>
      <c r="AU98" s="56">
        <f>'[11]NHB savings'!G85</f>
        <v>0</v>
      </c>
      <c r="AV98" s="103">
        <f>'[11]Published CSP'!AN98</f>
        <v>0</v>
      </c>
      <c r="AW98" s="103">
        <f>'[11]Published CSP'!AO98</f>
        <v>0</v>
      </c>
      <c r="AX98" s="103">
        <f>'[11]Published CSP'!AP98+'[11]NHB savings'!I85</f>
        <v>0</v>
      </c>
      <c r="AY98" s="103">
        <f>'[11]Published CSP'!AQ98+'[11]NHB savings'!J85</f>
        <v>0</v>
      </c>
      <c r="AZ98" s="103">
        <f>'[11]Published CSP'!AR98+'[11]NHB savings'!K85</f>
        <v>0</v>
      </c>
      <c r="BA98" s="103">
        <v>0</v>
      </c>
      <c r="BB98" s="103" t="e">
        <f>VLOOKUP($A98,'[11]Published CSP'!$A:$A:'[11]Published CSP'!$AW:$AW,COLUMN('[11]Published CSP'!AT$1),0)</f>
        <v>#REF!</v>
      </c>
      <c r="BC98" s="103" t="e">
        <f>VLOOKUP($A98,'[11]Published CSP'!$A:$A:'[11]Published CSP'!$AW:$AW,COLUMN('[11]Published CSP'!AU$1),0)+'[11]NHB savings'!L85</f>
        <v>#REF!</v>
      </c>
      <c r="BD98" s="103">
        <v>0</v>
      </c>
      <c r="BE98" s="103">
        <v>0</v>
      </c>
      <c r="BF98" s="60">
        <v>0.61621812082300786</v>
      </c>
      <c r="BG98" s="60">
        <v>0.9091770067159185</v>
      </c>
      <c r="BH98" s="103">
        <f>VLOOKUP($A98,[11]NHB!$A$7:$Q$389,COLUMN([11]NHB!O$2),0)+'[11]NHB savings'!P85</f>
        <v>0.69024247907363923</v>
      </c>
      <c r="BI98" s="103">
        <f>VLOOKUP($A98,[11]NHB!$A$7:$Q$389,COLUMN([11]NHB!P$2),0)+'[11]NHB savings'!Q85</f>
        <v>0.52179845455047014</v>
      </c>
      <c r="BJ98" s="103">
        <f>VLOOKUP($A98,[11]NHB!$A$7:$Q$389,COLUMN([11]NHB!Q$2),0)+'[11]NHB savings'!R85</f>
        <v>0.50065949796953346</v>
      </c>
      <c r="BK98" s="63">
        <f t="shared" si="57"/>
        <v>10.275631130900008</v>
      </c>
      <c r="BL98" s="63" t="e">
        <f t="shared" si="57"/>
        <v>#REF!</v>
      </c>
      <c r="BM98" s="63" t="e">
        <f t="shared" si="57"/>
        <v>#REF!</v>
      </c>
      <c r="BN98" s="63">
        <f t="shared" si="57"/>
        <v>9.2763128841013032</v>
      </c>
      <c r="BO98" s="63">
        <f t="shared" si="57"/>
        <v>9.1561261907524578</v>
      </c>
      <c r="BP98" s="64">
        <f t="shared" si="58"/>
        <v>10.275631130900008</v>
      </c>
      <c r="BQ98" s="64" t="e">
        <f>BL98*'[11]23112016 deflator update'!$C$68/'[11]23112016 deflator update'!$C$69</f>
        <v>#REF!</v>
      </c>
      <c r="BR98" s="64" t="e">
        <f>BM98*'[11]23112016 deflator update'!$C$68/'[11]23112016 deflator update'!$C$70</f>
        <v>#REF!</v>
      </c>
      <c r="BS98" s="64">
        <f>BN98*'[11]23112016 deflator update'!$C$68/'[11]23112016 deflator update'!$C$71</f>
        <v>8.8127465153402227</v>
      </c>
      <c r="BT98" s="64">
        <f>BO98*'[11]23112016 deflator update'!$C$68/'[11]23112016 deflator update'!$C$72</f>
        <v>8.5565617926231763</v>
      </c>
      <c r="BU98" s="109" t="e">
        <f t="shared" si="59"/>
        <v>#REF!</v>
      </c>
      <c r="BV98" s="109" t="e">
        <f t="shared" si="59"/>
        <v>#REF!</v>
      </c>
      <c r="BW98" s="109" t="e">
        <f t="shared" si="59"/>
        <v>#REF!</v>
      </c>
      <c r="BX98" s="109">
        <f t="shared" si="59"/>
        <v>-1.2956300078540206E-2</v>
      </c>
      <c r="BY98" s="109">
        <f t="shared" si="60"/>
        <v>-0.10894756009497752</v>
      </c>
      <c r="BZ98" s="109">
        <f t="shared" si="61"/>
        <v>-2.8426152864559517E-2</v>
      </c>
      <c r="CA98" s="110" t="e">
        <f t="shared" si="62"/>
        <v>#REF!</v>
      </c>
      <c r="CB98" s="110" t="e">
        <f t="shared" si="62"/>
        <v>#REF!</v>
      </c>
      <c r="CC98" s="110" t="e">
        <f t="shared" si="62"/>
        <v>#REF!</v>
      </c>
      <c r="CD98" s="110">
        <f t="shared" si="62"/>
        <v>-2.9069793652989895E-2</v>
      </c>
      <c r="CE98" s="110">
        <f t="shared" si="63"/>
        <v>-0.16729574236149758</v>
      </c>
      <c r="CF98" s="110">
        <f t="shared" si="64"/>
        <v>-4.4737572613584686E-2</v>
      </c>
      <c r="CG98" s="60">
        <f t="shared" si="67"/>
        <v>6.2503591309000077</v>
      </c>
      <c r="CH98" s="60" t="e">
        <f t="shared" si="67"/>
        <v>#REF!</v>
      </c>
      <c r="CI98" s="60" t="e">
        <f t="shared" si="67"/>
        <v>#REF!</v>
      </c>
      <c r="CJ98" s="60">
        <f t="shared" si="67"/>
        <v>4.6327705840934694</v>
      </c>
      <c r="CK98" s="60">
        <f t="shared" si="67"/>
        <v>4.3025563921195333</v>
      </c>
      <c r="CL98" s="60">
        <f t="shared" si="68"/>
        <v>4.0252720000000002</v>
      </c>
      <c r="CM98" s="60">
        <f t="shared" si="68"/>
        <v>4.2376301239999998</v>
      </c>
      <c r="CN98" s="60">
        <f t="shared" si="68"/>
        <v>4.4382588255481386</v>
      </c>
      <c r="CO98" s="60">
        <f t="shared" si="68"/>
        <v>4.6435423000078337</v>
      </c>
      <c r="CP98" s="60">
        <f t="shared" si="68"/>
        <v>4.8535697986329245</v>
      </c>
    </row>
    <row r="99" spans="1:94" ht="15" customHeight="1">
      <c r="A99" s="53" t="s">
        <v>495</v>
      </c>
      <c r="B99" s="53" t="s">
        <v>496</v>
      </c>
      <c r="C99" s="53" t="str">
        <f t="shared" si="56"/>
        <v>SD_PR</v>
      </c>
      <c r="D99" s="53" t="s">
        <v>41</v>
      </c>
      <c r="E99" s="53" t="s">
        <v>39</v>
      </c>
      <c r="F99" s="112" t="s">
        <v>1373</v>
      </c>
      <c r="G99" s="113">
        <v>1</v>
      </c>
      <c r="H99" s="127">
        <v>0</v>
      </c>
      <c r="I99" s="127">
        <v>0</v>
      </c>
      <c r="J99" s="112" t="s">
        <v>1381</v>
      </c>
      <c r="K99" s="101">
        <v>0</v>
      </c>
      <c r="L99" s="53" t="s">
        <v>497</v>
      </c>
      <c r="M99" s="54">
        <f>[11]Provisional!M99</f>
        <v>3.6842421631289999</v>
      </c>
      <c r="N99" s="54">
        <f>[11]Provisional!N99</f>
        <v>2.889962137725</v>
      </c>
      <c r="O99" s="54">
        <f>[11]Provisional!O99</f>
        <v>2.2925761928799999</v>
      </c>
      <c r="P99" s="54">
        <f>[11]Provisional!P99</f>
        <v>2.1706387047410001</v>
      </c>
      <c r="Q99" s="54">
        <f>[11]Provisional!Q99</f>
        <v>1.6261590239789998</v>
      </c>
      <c r="R99" s="128">
        <f>'[11]Published CSP'!O99</f>
        <v>7.1114959999999998</v>
      </c>
      <c r="S99" s="108">
        <f>VLOOKUP($B99,'[11]CT model - DATA UPDATE'!$A:$AX,COLUMN('[11]CT model - DATA UPDATE'!S$1),0)/1000000</f>
        <v>7.2148086989999998</v>
      </c>
      <c r="T99" s="108">
        <f>VLOOKUP($B99,'[11]CT model - DATA UPDATE'!$A:$AX,COLUMN('[11]CT model - DATA UPDATE'!T$1),0)/1000000</f>
        <v>7.3122610176734701</v>
      </c>
      <c r="U99" s="108">
        <f>VLOOKUP($B99,'[11]CT model - DATA UPDATE'!$A:$AX,COLUMN('[11]CT model - DATA UPDATE'!U$1),0)/1000000</f>
        <v>7.4110296504463227</v>
      </c>
      <c r="V99" s="108">
        <f>VLOOKUP($B99,'[11]CT model - DATA UPDATE'!$A:$AX,COLUMN('[11]CT model - DATA UPDATE'!V$1),0)/1000000</f>
        <v>7.5111323771193028</v>
      </c>
      <c r="W99" s="108">
        <v>0</v>
      </c>
      <c r="X99" s="108">
        <f>VLOOKUP($B99,'[11]CT model - DATA UPDATE'!$A:$AX,COLUMN('[11]CT model - DATA UPDATE'!W$1),0)/1000000</f>
        <v>0.14429617398</v>
      </c>
      <c r="Y99" s="108">
        <f>VLOOKUP($B99,'[11]CT model - DATA UPDATE'!$A:$AX,COLUMN('[11]CT model - DATA UPDATE'!X$1),0)/1000000</f>
        <v>0.29541534511400813</v>
      </c>
      <c r="Z99" s="108">
        <f>VLOOKUP($B99,'[11]CT model - DATA UPDATE'!$A:$AX,COLUMN('[11]CT model - DATA UPDATE'!Y$1),0)/1000000</f>
        <v>0.45361430284451798</v>
      </c>
      <c r="AA99" s="108">
        <f>VLOOKUP($B99,'[11]CT model - DATA UPDATE'!$A:$AX,COLUMN('[11]CT model - DATA UPDATE'!Z$1),0)/1000000</f>
        <v>0.61915886589187852</v>
      </c>
      <c r="AB99" s="108">
        <v>0</v>
      </c>
      <c r="AC99" s="108">
        <f>VLOOKUP($B99,'[11]CT model - DATA UPDATE'!$A:$AX,COLUMN('[11]CT model - DATA UPDATE'!AA$1),0)/1000000</f>
        <v>0</v>
      </c>
      <c r="AD99" s="108">
        <f>VLOOKUP($B99,'[11]CT model - DATA UPDATE'!$A:$AX,COLUMN('[11]CT model - DATA UPDATE'!AB$1),0)/1000000</f>
        <v>0</v>
      </c>
      <c r="AE99" s="108">
        <f>VLOOKUP($B99,'[11]CT model - DATA UPDATE'!$A:$AX,COLUMN('[11]CT model - DATA UPDATE'!AC$1),0)/1000000</f>
        <v>0</v>
      </c>
      <c r="AF99" s="108">
        <f>VLOOKUP($B99,'[11]CT model - DATA UPDATE'!$A:$AX,COLUMN('[11]CT model - DATA UPDATE'!AD$1),0)/1000000</f>
        <v>0</v>
      </c>
      <c r="AG99" s="108">
        <v>0</v>
      </c>
      <c r="AH99" s="108">
        <f>VLOOKUP($B99,'[11]CT model - DATA UPDATE'!$A:$AX,COLUMN('[11]CT model - DATA UPDATE'!AE$1),0)/1000000</f>
        <v>0.11189332601999954</v>
      </c>
      <c r="AI99" s="108">
        <f>(VLOOKUP($B99,'[11]CT model - DATA UPDATE'!$A:$AX,COLUMN('[11]CT model - DATA UPDATE'!AF$1),0)+IFERROR(VLOOKUP($B99,'[11]Fire £5 LQ'!$A:$P,COLUMN('[11]Fire £5 LQ'!N$1),0),0)*[11]Parameters!$C$41)/1000000</f>
        <v>0.2238844928004485</v>
      </c>
      <c r="AJ99" s="108">
        <f>(VLOOKUP($B99,'[11]CT model - DATA UPDATE'!$A:$AX,COLUMN('[11]CT model - DATA UPDATE'!AG$1),0)+IFERROR(VLOOKUP($B99,'[11]Fire £5 LQ'!$A:$P,COLUMN('[11]Fire £5 LQ'!O$1),0),0)*[11]Parameters!$C$41)/1000000</f>
        <v>0.33585693326580601</v>
      </c>
      <c r="AK99" s="108">
        <f>(VLOOKUP($B99,'[11]CT model - DATA UPDATE'!$A:$AX,COLUMN('[11]CT model - DATA UPDATE'!AH$1),0)+IFERROR(VLOOKUP($B99,'[11]Fire £5 LQ'!$A:$P,COLUMN('[11]Fire £5 LQ'!P$1),0),0)*[11]Parameters!$C$41)/1000000</f>
        <v>0.44768757642319856</v>
      </c>
      <c r="AL99" s="56">
        <f>'[11]Published CSP'!AI99</f>
        <v>0</v>
      </c>
      <c r="AM99" s="56">
        <f>'[11]Published CSP'!AJ99</f>
        <v>0</v>
      </c>
      <c r="AN99" s="56">
        <f>IFERROR(VLOOKUP($A99,'[11]iBCF post B17'!$A:$L,'[11]iBCF post B17'!$F$1,0)/1000000,0)</f>
        <v>0</v>
      </c>
      <c r="AO99" s="56">
        <f>IFERROR(VLOOKUP($A99,'[11]iBCF post B17'!$A:$L,'[11]iBCF post B17'!$I$1,0)/1000000,0)</f>
        <v>0</v>
      </c>
      <c r="AP99" s="56">
        <f>IFERROR(VLOOKUP($A99,'[11]iBCF post B17'!$A:$L,'[11]iBCF post B17'!$L$1,0)/1000000,0)</f>
        <v>0</v>
      </c>
      <c r="AQ99" s="56">
        <v>0</v>
      </c>
      <c r="AR99" s="56">
        <v>0</v>
      </c>
      <c r="AS99" s="56">
        <f>'[11]NHB savings'!E86</f>
        <v>0</v>
      </c>
      <c r="AT99" s="56">
        <f>'[11]NHB savings'!F86</f>
        <v>0</v>
      </c>
      <c r="AU99" s="56">
        <f>'[11]NHB savings'!G86</f>
        <v>0</v>
      </c>
      <c r="AV99" s="103">
        <f>'[11]Published CSP'!AN99</f>
        <v>3.6179876499741845E-2</v>
      </c>
      <c r="AW99" s="103">
        <f>'[11]Published CSP'!AO99</f>
        <v>0.18790193924059478</v>
      </c>
      <c r="AX99" s="103">
        <f>'[11]Published CSP'!AP99+'[11]NHB savings'!I86</f>
        <v>0.1517220627408529</v>
      </c>
      <c r="AY99" s="103">
        <f>'[11]Published CSP'!AQ99+'[11]NHB savings'!J86</f>
        <v>0.11670927903142532</v>
      </c>
      <c r="AZ99" s="103">
        <f>'[11]Published CSP'!AR99+'[11]NHB savings'!K86</f>
        <v>0.1517220627408529</v>
      </c>
      <c r="BA99" s="103">
        <v>0</v>
      </c>
      <c r="BB99" s="103" t="e">
        <f>VLOOKUP($A99,'[11]Published CSP'!$A:$A:'[11]Published CSP'!$AW:$AW,COLUMN('[11]Published CSP'!AT$1),0)</f>
        <v>#REF!</v>
      </c>
      <c r="BC99" s="103" t="e">
        <f>VLOOKUP($A99,'[11]Published CSP'!$A:$A:'[11]Published CSP'!$AW:$AW,COLUMN('[11]Published CSP'!AU$1),0)+'[11]NHB savings'!L86</f>
        <v>#REF!</v>
      </c>
      <c r="BD99" s="103">
        <v>0</v>
      </c>
      <c r="BE99" s="103">
        <v>0</v>
      </c>
      <c r="BF99" s="60">
        <v>2.6584642344739819</v>
      </c>
      <c r="BG99" s="60">
        <v>3.6706074582079506</v>
      </c>
      <c r="BH99" s="103">
        <f>VLOOKUP($A99,[11]NHB!$A$7:$Q$389,COLUMN([11]NHB!O$2),0)+'[11]NHB savings'!P86</f>
        <v>3.0796474735580595</v>
      </c>
      <c r="BI99" s="103">
        <f>VLOOKUP($A99,[11]NHB!$A$7:$Q$389,COLUMN([11]NHB!P$2),0)+'[11]NHB savings'!Q86</f>
        <v>2.3496780124436656</v>
      </c>
      <c r="BJ99" s="103">
        <f>VLOOKUP($A99,[11]NHB!$A$7:$Q$389,COLUMN([11]NHB!Q$2),0)+'[11]NHB savings'!R86</f>
        <v>2.2544884980802729</v>
      </c>
      <c r="BK99" s="63">
        <f t="shared" ref="BK99:BO149" si="69">SUM(M99,R99,W99,AB99,AG99,AL99,AQ99,AV99,BA99,BF99)</f>
        <v>13.490382274102723</v>
      </c>
      <c r="BL99" s="63" t="e">
        <f t="shared" si="69"/>
        <v>#REF!</v>
      </c>
      <c r="BM99" s="63" t="e">
        <f t="shared" si="69"/>
        <v>#REF!</v>
      </c>
      <c r="BN99" s="63">
        <f t="shared" si="69"/>
        <v>12.837526882772735</v>
      </c>
      <c r="BO99" s="63">
        <f t="shared" si="69"/>
        <v>12.610348404234506</v>
      </c>
      <c r="BP99" s="64">
        <f t="shared" si="58"/>
        <v>13.490382274102723</v>
      </c>
      <c r="BQ99" s="64" t="e">
        <f>BL99*'[11]23112016 deflator update'!$C$68/'[11]23112016 deflator update'!$C$69</f>
        <v>#REF!</v>
      </c>
      <c r="BR99" s="64" t="e">
        <f>BM99*'[11]23112016 deflator update'!$C$68/'[11]23112016 deflator update'!$C$70</f>
        <v>#REF!</v>
      </c>
      <c r="BS99" s="64">
        <f>BN99*'[11]23112016 deflator update'!$C$68/'[11]23112016 deflator update'!$C$71</f>
        <v>12.195995511928269</v>
      </c>
      <c r="BT99" s="64">
        <f>BO99*'[11]23112016 deflator update'!$C$68/'[11]23112016 deflator update'!$C$72</f>
        <v>11.784593516886883</v>
      </c>
      <c r="BU99" s="109" t="e">
        <f t="shared" si="59"/>
        <v>#REF!</v>
      </c>
      <c r="BV99" s="109" t="e">
        <f t="shared" si="59"/>
        <v>#REF!</v>
      </c>
      <c r="BW99" s="109" t="e">
        <f t="shared" si="59"/>
        <v>#REF!</v>
      </c>
      <c r="BX99" s="109">
        <f t="shared" si="59"/>
        <v>-1.769643644081409E-2</v>
      </c>
      <c r="BY99" s="109">
        <f t="shared" si="60"/>
        <v>-6.5234168460711839E-2</v>
      </c>
      <c r="BZ99" s="109">
        <f t="shared" si="61"/>
        <v>-1.6723392386497671E-2</v>
      </c>
      <c r="CA99" s="110" t="e">
        <f t="shared" si="62"/>
        <v>#REF!</v>
      </c>
      <c r="CB99" s="110" t="e">
        <f t="shared" si="62"/>
        <v>#REF!</v>
      </c>
      <c r="CC99" s="110" t="e">
        <f t="shared" si="62"/>
        <v>#REF!</v>
      </c>
      <c r="CD99" s="110">
        <f t="shared" ref="CD99:CD162" si="70">BT99/BS99-1</f>
        <v>-3.373254726430619E-2</v>
      </c>
      <c r="CE99" s="110">
        <f t="shared" si="63"/>
        <v>-0.12644480508831957</v>
      </c>
      <c r="CF99" s="110">
        <f t="shared" si="64"/>
        <v>-3.3231285763279272E-2</v>
      </c>
      <c r="CG99" s="60">
        <f t="shared" si="67"/>
        <v>6.3788862741027232</v>
      </c>
      <c r="CH99" s="60" t="e">
        <f t="shared" si="67"/>
        <v>#REF!</v>
      </c>
      <c r="CI99" s="60" t="e">
        <f t="shared" si="67"/>
        <v>#REF!</v>
      </c>
      <c r="CJ99" s="60">
        <f t="shared" si="67"/>
        <v>4.6370259962160887</v>
      </c>
      <c r="CK99" s="60">
        <f t="shared" si="67"/>
        <v>4.0323695848001258</v>
      </c>
      <c r="CL99" s="60">
        <f t="shared" si="68"/>
        <v>7.1114959999999998</v>
      </c>
      <c r="CM99" s="60">
        <f t="shared" si="68"/>
        <v>7.4709981989999994</v>
      </c>
      <c r="CN99" s="60">
        <f t="shared" si="68"/>
        <v>7.8315608555879264</v>
      </c>
      <c r="CO99" s="60">
        <f t="shared" si="68"/>
        <v>8.2005008865566467</v>
      </c>
      <c r="CP99" s="60">
        <f t="shared" si="68"/>
        <v>8.5779788194343798</v>
      </c>
    </row>
    <row r="100" spans="1:94" ht="15" customHeight="1">
      <c r="A100" s="53" t="s">
        <v>243</v>
      </c>
      <c r="B100" s="53" t="s">
        <v>244</v>
      </c>
      <c r="C100" s="53" t="str">
        <f t="shared" ref="C100:C163" si="71">E100&amp;D100&amp;"_"&amp;J100</f>
        <v>SD_SR</v>
      </c>
      <c r="D100" s="53" t="s">
        <v>41</v>
      </c>
      <c r="E100" s="53" t="s">
        <v>39</v>
      </c>
      <c r="F100" s="112" t="s">
        <v>1373</v>
      </c>
      <c r="G100" s="113">
        <v>0</v>
      </c>
      <c r="H100" s="127">
        <v>0</v>
      </c>
      <c r="I100" s="127">
        <v>0</v>
      </c>
      <c r="J100" s="112" t="s">
        <v>1382</v>
      </c>
      <c r="K100" s="101">
        <v>0</v>
      </c>
      <c r="L100" s="53" t="s">
        <v>245</v>
      </c>
      <c r="M100" s="54">
        <f>[11]Provisional!M100</f>
        <v>2.4814257185890001</v>
      </c>
      <c r="N100" s="54">
        <f>[11]Provisional!N100</f>
        <v>1.7731440744269999</v>
      </c>
      <c r="O100" s="54">
        <f>[11]Provisional!O100</f>
        <v>1.394454875636</v>
      </c>
      <c r="P100" s="54">
        <f>[11]Provisional!P100</f>
        <v>1.439318109712</v>
      </c>
      <c r="Q100" s="54">
        <f>[11]Provisional!Q100</f>
        <v>0.64268466301100013</v>
      </c>
      <c r="R100" s="128">
        <f>'[11]Published CSP'!O100</f>
        <v>7.145435</v>
      </c>
      <c r="S100" s="108">
        <f>VLOOKUP($B100,'[11]CT model - DATA UPDATE'!$A:$AX,COLUMN('[11]CT model - DATA UPDATE'!S$1),0)/1000000</f>
        <v>7.2143906380000002</v>
      </c>
      <c r="T100" s="108">
        <f>VLOOKUP($B100,'[11]CT model - DATA UPDATE'!$A:$AX,COLUMN('[11]CT model - DATA UPDATE'!T$1),0)/1000000</f>
        <v>7.3232143750880718</v>
      </c>
      <c r="U100" s="108">
        <f>VLOOKUP($B100,'[11]CT model - DATA UPDATE'!$A:$AX,COLUMN('[11]CT model - DATA UPDATE'!U$1),0)/1000000</f>
        <v>7.433679637614401</v>
      </c>
      <c r="V100" s="108">
        <f>VLOOKUP($B100,'[11]CT model - DATA UPDATE'!$A:$AX,COLUMN('[11]CT model - DATA UPDATE'!V$1),0)/1000000</f>
        <v>7.5458111867738955</v>
      </c>
      <c r="W100" s="108">
        <v>0</v>
      </c>
      <c r="X100" s="108">
        <f>VLOOKUP($B100,'[11]CT model - DATA UPDATE'!$A:$AX,COLUMN('[11]CT model - DATA UPDATE'!W$1),0)/1000000</f>
        <v>0.14428781275999999</v>
      </c>
      <c r="Y100" s="108">
        <f>VLOOKUP($B100,'[11]CT model - DATA UPDATE'!$A:$AX,COLUMN('[11]CT model - DATA UPDATE'!X$1),0)/1000000</f>
        <v>0.29585786075355808</v>
      </c>
      <c r="Z100" s="108">
        <f>VLOOKUP($B100,'[11]CT model - DATA UPDATE'!$A:$AX,COLUMN('[11]CT model - DATA UPDATE'!Y$1),0)/1000000</f>
        <v>0.45500066325910177</v>
      </c>
      <c r="AA100" s="108">
        <f>VLOOKUP($B100,'[11]CT model - DATA UPDATE'!$A:$AX,COLUMN('[11]CT model - DATA UPDATE'!Z$1),0)/1000000</f>
        <v>0.62201751507793546</v>
      </c>
      <c r="AB100" s="108">
        <v>0</v>
      </c>
      <c r="AC100" s="108">
        <f>VLOOKUP($B100,'[11]CT model - DATA UPDATE'!$A:$AX,COLUMN('[11]CT model - DATA UPDATE'!AA$1),0)/1000000</f>
        <v>0</v>
      </c>
      <c r="AD100" s="108">
        <f>VLOOKUP($B100,'[11]CT model - DATA UPDATE'!$A:$AX,COLUMN('[11]CT model - DATA UPDATE'!AB$1),0)/1000000</f>
        <v>0</v>
      </c>
      <c r="AE100" s="108">
        <f>VLOOKUP($B100,'[11]CT model - DATA UPDATE'!$A:$AX,COLUMN('[11]CT model - DATA UPDATE'!AC$1),0)/1000000</f>
        <v>0</v>
      </c>
      <c r="AF100" s="108">
        <f>VLOOKUP($B100,'[11]CT model - DATA UPDATE'!$A:$AX,COLUMN('[11]CT model - DATA UPDATE'!AD$1),0)/1000000</f>
        <v>0</v>
      </c>
      <c r="AG100" s="108">
        <v>0</v>
      </c>
      <c r="AH100" s="108">
        <f>VLOOKUP($B100,'[11]CT model - DATA UPDATE'!$A:$AX,COLUMN('[11]CT model - DATA UPDATE'!AE$1),0)/1000000</f>
        <v>7.3511687240000151E-2</v>
      </c>
      <c r="AI100" s="108">
        <f>(VLOOKUP($B100,'[11]CT model - DATA UPDATE'!$A:$AX,COLUMN('[11]CT model - DATA UPDATE'!AF$1),0)+IFERROR(VLOOKUP($B100,'[11]Fire £5 LQ'!$A:$P,COLUMN('[11]Fire £5 LQ'!N$1),0),0)*[11]Parameters!$C$41)/1000000</f>
        <v>0.1463118273932886</v>
      </c>
      <c r="AJ100" s="108">
        <f>(VLOOKUP($B100,'[11]CT model - DATA UPDATE'!$A:$AX,COLUMN('[11]CT model - DATA UPDATE'!AG$1),0)+IFERROR(VLOOKUP($B100,'[11]Fire £5 LQ'!$A:$P,COLUMN('[11]Fire £5 LQ'!O$1),0),0)*[11]Parameters!$C$41)/1000000</f>
        <v>0.21825857212440225</v>
      </c>
      <c r="AK100" s="108">
        <f>(VLOOKUP($B100,'[11]CT model - DATA UPDATE'!$A:$AX,COLUMN('[11]CT model - DATA UPDATE'!AH$1),0)+IFERROR(VLOOKUP($B100,'[11]Fire £5 LQ'!$A:$P,COLUMN('[11]Fire £5 LQ'!P$1),0),0)*[11]Parameters!$C$41)/1000000</f>
        <v>0.2892022876963547</v>
      </c>
      <c r="AL100" s="56">
        <f>'[11]Published CSP'!AI100</f>
        <v>0</v>
      </c>
      <c r="AM100" s="56">
        <f>'[11]Published CSP'!AJ100</f>
        <v>0</v>
      </c>
      <c r="AN100" s="56">
        <f>IFERROR(VLOOKUP($A100,'[11]iBCF post B17'!$A:$L,'[11]iBCF post B17'!$F$1,0)/1000000,0)</f>
        <v>0</v>
      </c>
      <c r="AO100" s="56">
        <f>IFERROR(VLOOKUP($A100,'[11]iBCF post B17'!$A:$L,'[11]iBCF post B17'!$I$1,0)/1000000,0)</f>
        <v>0</v>
      </c>
      <c r="AP100" s="56">
        <f>IFERROR(VLOOKUP($A100,'[11]iBCF post B17'!$A:$L,'[11]iBCF post B17'!$L$1,0)/1000000,0)</f>
        <v>0</v>
      </c>
      <c r="AQ100" s="56">
        <v>0</v>
      </c>
      <c r="AR100" s="56">
        <v>0</v>
      </c>
      <c r="AS100" s="56">
        <f>'[11]NHB savings'!E87</f>
        <v>0</v>
      </c>
      <c r="AT100" s="56">
        <f>'[11]NHB savings'!F87</f>
        <v>0</v>
      </c>
      <c r="AU100" s="56">
        <f>'[11]NHB savings'!G87</f>
        <v>0</v>
      </c>
      <c r="AV100" s="103">
        <f>'[11]Published CSP'!AN100</f>
        <v>0</v>
      </c>
      <c r="AW100" s="103">
        <f>'[11]Published CSP'!AO100</f>
        <v>0</v>
      </c>
      <c r="AX100" s="103">
        <f>'[11]Published CSP'!AP100+'[11]NHB savings'!I87</f>
        <v>0</v>
      </c>
      <c r="AY100" s="103">
        <f>'[11]Published CSP'!AQ100+'[11]NHB savings'!J87</f>
        <v>0</v>
      </c>
      <c r="AZ100" s="103">
        <f>'[11]Published CSP'!AR100+'[11]NHB savings'!K87</f>
        <v>0</v>
      </c>
      <c r="BA100" s="103">
        <v>0</v>
      </c>
      <c r="BB100" s="103" t="e">
        <f>VLOOKUP($A100,'[11]Published CSP'!$A:$A:'[11]Published CSP'!$AW:$AW,COLUMN('[11]Published CSP'!AT$1),0)</f>
        <v>#REF!</v>
      </c>
      <c r="BC100" s="103" t="e">
        <f>VLOOKUP($A100,'[11]Published CSP'!$A:$A:'[11]Published CSP'!$AW:$AW,COLUMN('[11]Published CSP'!AU$1),0)+'[11]NHB savings'!L87</f>
        <v>#REF!</v>
      </c>
      <c r="BD100" s="103">
        <v>0</v>
      </c>
      <c r="BE100" s="103">
        <v>0</v>
      </c>
      <c r="BF100" s="60">
        <v>0.73888792866684039</v>
      </c>
      <c r="BG100" s="60">
        <v>1.0499857299339159</v>
      </c>
      <c r="BH100" s="103">
        <f>VLOOKUP($A100,[11]NHB!$A$7:$Q$389,COLUMN([11]NHB!O$2),0)+'[11]NHB savings'!P87</f>
        <v>1.1295298848752606</v>
      </c>
      <c r="BI100" s="103">
        <f>VLOOKUP($A100,[11]NHB!$A$7:$Q$389,COLUMN([11]NHB!P$2),0)+'[11]NHB savings'!Q87</f>
        <v>0.86067756602514323</v>
      </c>
      <c r="BJ100" s="103">
        <f>VLOOKUP($A100,[11]NHB!$A$7:$Q$389,COLUMN([11]NHB!Q$2),0)+'[11]NHB savings'!R87</f>
        <v>0.82581003136740705</v>
      </c>
      <c r="BK100" s="63">
        <f t="shared" si="69"/>
        <v>10.365748647255842</v>
      </c>
      <c r="BL100" s="63" t="e">
        <f t="shared" si="69"/>
        <v>#REF!</v>
      </c>
      <c r="BM100" s="63" t="e">
        <f t="shared" si="69"/>
        <v>#REF!</v>
      </c>
      <c r="BN100" s="63">
        <f t="shared" si="69"/>
        <v>10.406934548735048</v>
      </c>
      <c r="BO100" s="63">
        <f t="shared" si="69"/>
        <v>9.925525683926594</v>
      </c>
      <c r="BP100" s="64">
        <f t="shared" ref="BP100:BP163" si="72">BK100</f>
        <v>10.365748647255842</v>
      </c>
      <c r="BQ100" s="64" t="e">
        <f>BL100*'[11]23112016 deflator update'!$C$68/'[11]23112016 deflator update'!$C$69</f>
        <v>#REF!</v>
      </c>
      <c r="BR100" s="64" t="e">
        <f>BM100*'[11]23112016 deflator update'!$C$68/'[11]23112016 deflator update'!$C$70</f>
        <v>#REF!</v>
      </c>
      <c r="BS100" s="64">
        <f>BN100*'[11]23112016 deflator update'!$C$68/'[11]23112016 deflator update'!$C$71</f>
        <v>9.8868674790958035</v>
      </c>
      <c r="BT100" s="64">
        <f>BO100*'[11]23112016 deflator update'!$C$68/'[11]23112016 deflator update'!$C$72</f>
        <v>9.2755792208895738</v>
      </c>
      <c r="BU100" s="109" t="e">
        <f t="shared" ref="BU100:BX163" si="73">BL100/BK100-1</f>
        <v>#REF!</v>
      </c>
      <c r="BV100" s="109" t="e">
        <f t="shared" si="73"/>
        <v>#REF!</v>
      </c>
      <c r="BW100" s="109" t="e">
        <f t="shared" si="73"/>
        <v>#REF!</v>
      </c>
      <c r="BX100" s="109">
        <f t="shared" si="73"/>
        <v>-4.625846953817625E-2</v>
      </c>
      <c r="BY100" s="109">
        <f t="shared" ref="BY100:BY163" si="74">BO100/BK100-1</f>
        <v>-4.2468998459246787E-2</v>
      </c>
      <c r="BZ100" s="109">
        <f t="shared" ref="BZ100:BZ163" si="75">((BO100/BK100)^(1/4))-1</f>
        <v>-1.0790653876464718E-2</v>
      </c>
      <c r="CA100" s="110" t="e">
        <f t="shared" ref="CA100:CD163" si="76">BQ100/BP100-1</f>
        <v>#REF!</v>
      </c>
      <c r="CB100" s="110" t="e">
        <f t="shared" si="76"/>
        <v>#REF!</v>
      </c>
      <c r="CC100" s="110" t="e">
        <f t="shared" si="76"/>
        <v>#REF!</v>
      </c>
      <c r="CD100" s="110">
        <f t="shared" si="70"/>
        <v>-6.1828305021656371E-2</v>
      </c>
      <c r="CE100" s="110">
        <f t="shared" ref="CE100:CE163" si="77">BT100/BP100-1</f>
        <v>-0.1051703512659331</v>
      </c>
      <c r="CF100" s="110">
        <f t="shared" ref="CF100:CF163" si="78">((BT100/BP100)^(1/4))-1</f>
        <v>-2.7398149963203555E-2</v>
      </c>
      <c r="CG100" s="60">
        <f t="shared" si="67"/>
        <v>3.2203136472558418</v>
      </c>
      <c r="CH100" s="60" t="e">
        <f t="shared" si="67"/>
        <v>#REF!</v>
      </c>
      <c r="CI100" s="60" t="e">
        <f t="shared" si="67"/>
        <v>#REF!</v>
      </c>
      <c r="CJ100" s="60">
        <f t="shared" si="67"/>
        <v>2.2999956757371436</v>
      </c>
      <c r="CK100" s="60">
        <f t="shared" si="67"/>
        <v>1.468494694378407</v>
      </c>
      <c r="CL100" s="60">
        <f t="shared" si="68"/>
        <v>7.145435</v>
      </c>
      <c r="CM100" s="60">
        <f t="shared" si="68"/>
        <v>7.4321901380000002</v>
      </c>
      <c r="CN100" s="60">
        <f t="shared" si="68"/>
        <v>7.7653840632349187</v>
      </c>
      <c r="CO100" s="60">
        <f t="shared" si="68"/>
        <v>8.1069388729979046</v>
      </c>
      <c r="CP100" s="60">
        <f t="shared" si="68"/>
        <v>8.457030989548187</v>
      </c>
    </row>
    <row r="101" spans="1:94" ht="15" customHeight="1">
      <c r="A101" s="53" t="s">
        <v>195</v>
      </c>
      <c r="B101" s="53" t="s">
        <v>196</v>
      </c>
      <c r="C101" s="53" t="str">
        <f t="shared" si="71"/>
        <v>SD_SR</v>
      </c>
      <c r="D101" s="53" t="s">
        <v>41</v>
      </c>
      <c r="E101" s="53" t="s">
        <v>39</v>
      </c>
      <c r="F101" s="112" t="s">
        <v>1359</v>
      </c>
      <c r="G101" s="113">
        <v>0</v>
      </c>
      <c r="H101" s="127">
        <v>0</v>
      </c>
      <c r="I101" s="127">
        <v>0</v>
      </c>
      <c r="J101" s="112" t="s">
        <v>1382</v>
      </c>
      <c r="K101" s="101">
        <v>0</v>
      </c>
      <c r="L101" s="53" t="s">
        <v>197</v>
      </c>
      <c r="M101" s="54">
        <f>[11]Provisional!M101</f>
        <v>4.8705023211510001</v>
      </c>
      <c r="N101" s="54">
        <f>[11]Provisional!N101</f>
        <v>4.0617903310120003</v>
      </c>
      <c r="O101" s="54">
        <f>[11]Provisional!O101</f>
        <v>3.4539935253379999</v>
      </c>
      <c r="P101" s="54">
        <f>[11]Provisional!P101</f>
        <v>3.1343448913360001</v>
      </c>
      <c r="Q101" s="54">
        <f>[11]Provisional!Q101</f>
        <v>2.7794191241419997</v>
      </c>
      <c r="R101" s="128">
        <f>'[11]Published CSP'!O101</f>
        <v>6.1213930000000003</v>
      </c>
      <c r="S101" s="108">
        <f>VLOOKUP($B101,'[11]CT model - DATA UPDATE'!$A:$AX,COLUMN('[11]CT model - DATA UPDATE'!S$1),0)/1000000</f>
        <v>6.2415853969999988</v>
      </c>
      <c r="T101" s="108">
        <f>VLOOKUP($B101,'[11]CT model - DATA UPDATE'!$A:$AX,COLUMN('[11]CT model - DATA UPDATE'!T$1),0)/1000000</f>
        <v>6.3923467971215731</v>
      </c>
      <c r="U101" s="108">
        <f>VLOOKUP($B101,'[11]CT model - DATA UPDATE'!$A:$AX,COLUMN('[11]CT model - DATA UPDATE'!U$1),0)/1000000</f>
        <v>6.5467497399475931</v>
      </c>
      <c r="V101" s="108">
        <f>VLOOKUP($B101,'[11]CT model - DATA UPDATE'!$A:$AX,COLUMN('[11]CT model - DATA UPDATE'!V$1),0)/1000000</f>
        <v>6.7048821845528455</v>
      </c>
      <c r="W101" s="108">
        <v>0</v>
      </c>
      <c r="X101" s="108">
        <f>VLOOKUP($B101,'[11]CT model - DATA UPDATE'!$A:$AX,COLUMN('[11]CT model - DATA UPDATE'!W$1),0)/1000000</f>
        <v>0</v>
      </c>
      <c r="Y101" s="108">
        <f>VLOOKUP($B101,'[11]CT model - DATA UPDATE'!$A:$AX,COLUMN('[11]CT model - DATA UPDATE'!X$1),0)/1000000</f>
        <v>0.12784693594243157</v>
      </c>
      <c r="Z101" s="108">
        <f>VLOOKUP($B101,'[11]CT model - DATA UPDATE'!$A:$AX,COLUMN('[11]CT model - DATA UPDATE'!Y$1),0)/1000000</f>
        <v>0.26448868949388271</v>
      </c>
      <c r="AA101" s="108">
        <f>VLOOKUP($B101,'[11]CT model - DATA UPDATE'!$A:$AX,COLUMN('[11]CT model - DATA UPDATE'!Z$1),0)/1000000</f>
        <v>0.41039242875211013</v>
      </c>
      <c r="AB101" s="108">
        <v>0</v>
      </c>
      <c r="AC101" s="108">
        <f>VLOOKUP($B101,'[11]CT model - DATA UPDATE'!$A:$AX,COLUMN('[11]CT model - DATA UPDATE'!AA$1),0)/1000000</f>
        <v>0</v>
      </c>
      <c r="AD101" s="108">
        <f>VLOOKUP($B101,'[11]CT model - DATA UPDATE'!$A:$AX,COLUMN('[11]CT model - DATA UPDATE'!AB$1),0)/1000000</f>
        <v>0</v>
      </c>
      <c r="AE101" s="108">
        <f>VLOOKUP($B101,'[11]CT model - DATA UPDATE'!$A:$AX,COLUMN('[11]CT model - DATA UPDATE'!AC$1),0)/1000000</f>
        <v>0</v>
      </c>
      <c r="AF101" s="108">
        <f>VLOOKUP($B101,'[11]CT model - DATA UPDATE'!$A:$AX,COLUMN('[11]CT model - DATA UPDATE'!AD$1),0)/1000000</f>
        <v>0</v>
      </c>
      <c r="AG101" s="108">
        <v>0</v>
      </c>
      <c r="AH101" s="108">
        <f>VLOOKUP($B101,'[11]CT model - DATA UPDATE'!$A:$AX,COLUMN('[11]CT model - DATA UPDATE'!AE$1),0)/1000000</f>
        <v>0</v>
      </c>
      <c r="AI101" s="108">
        <f>(VLOOKUP($B101,'[11]CT model - DATA UPDATE'!$A:$AX,COLUMN('[11]CT model - DATA UPDATE'!AF$1),0)+IFERROR(VLOOKUP($B101,'[11]Fire £5 LQ'!$A:$P,COLUMN('[11]Fire £5 LQ'!N$1),0),0)*[11]Parameters!$C$41)/1000000</f>
        <v>5.2310518460408358E-2</v>
      </c>
      <c r="AJ101" s="108">
        <f>(VLOOKUP($B101,'[11]CT model - DATA UPDATE'!$A:$AX,COLUMN('[11]CT model - DATA UPDATE'!AG$1),0)+IFERROR(VLOOKUP($B101,'[11]Fire £5 LQ'!$A:$P,COLUMN('[11]Fire £5 LQ'!O$1),0),0)*[11]Parameters!$C$41)/1000000</f>
        <v>0.10452938952914749</v>
      </c>
      <c r="AK101" s="108">
        <f>(VLOOKUP($B101,'[11]CT model - DATA UPDATE'!$A:$AX,COLUMN('[11]CT model - DATA UPDATE'!AH$1),0)+IFERROR(VLOOKUP($B101,'[11]Fire £5 LQ'!$A:$P,COLUMN('[11]Fire £5 LQ'!P$1),0),0)*[11]Parameters!$C$41)/1000000</f>
        <v>0.15650477415805508</v>
      </c>
      <c r="AL101" s="56">
        <f>'[11]Published CSP'!AI101</f>
        <v>0</v>
      </c>
      <c r="AM101" s="56">
        <f>'[11]Published CSP'!AJ101</f>
        <v>0</v>
      </c>
      <c r="AN101" s="56">
        <f>IFERROR(VLOOKUP($A101,'[11]iBCF post B17'!$A:$L,'[11]iBCF post B17'!$F$1,0)/1000000,0)</f>
        <v>0</v>
      </c>
      <c r="AO101" s="56">
        <f>IFERROR(VLOOKUP($A101,'[11]iBCF post B17'!$A:$L,'[11]iBCF post B17'!$I$1,0)/1000000,0)</f>
        <v>0</v>
      </c>
      <c r="AP101" s="56">
        <f>IFERROR(VLOOKUP($A101,'[11]iBCF post B17'!$A:$L,'[11]iBCF post B17'!$L$1,0)/1000000,0)</f>
        <v>0</v>
      </c>
      <c r="AQ101" s="56">
        <v>0</v>
      </c>
      <c r="AR101" s="56">
        <v>0</v>
      </c>
      <c r="AS101" s="56">
        <f>'[11]NHB savings'!E88</f>
        <v>0</v>
      </c>
      <c r="AT101" s="56">
        <f>'[11]NHB savings'!F88</f>
        <v>0</v>
      </c>
      <c r="AU101" s="56">
        <f>'[11]NHB savings'!G88</f>
        <v>0</v>
      </c>
      <c r="AV101" s="103">
        <f>'[11]Published CSP'!AN101</f>
        <v>0</v>
      </c>
      <c r="AW101" s="103">
        <f>'[11]Published CSP'!AO101</f>
        <v>0</v>
      </c>
      <c r="AX101" s="103">
        <f>'[11]Published CSP'!AP101+'[11]NHB savings'!I88</f>
        <v>0</v>
      </c>
      <c r="AY101" s="103">
        <f>'[11]Published CSP'!AQ101+'[11]NHB savings'!J88</f>
        <v>0</v>
      </c>
      <c r="AZ101" s="103">
        <f>'[11]Published CSP'!AR101+'[11]NHB savings'!K88</f>
        <v>0</v>
      </c>
      <c r="BA101" s="103">
        <v>0</v>
      </c>
      <c r="BB101" s="103" t="e">
        <f>VLOOKUP($A101,'[11]Published CSP'!$A:$A:'[11]Published CSP'!$AW:$AW,COLUMN('[11]Published CSP'!AT$1),0)</f>
        <v>#REF!</v>
      </c>
      <c r="BC101" s="103" t="e">
        <f>VLOOKUP($A101,'[11]Published CSP'!$A:$A:'[11]Published CSP'!$AW:$AW,COLUMN('[11]Published CSP'!AU$1),0)+'[11]NHB savings'!L88</f>
        <v>#REF!</v>
      </c>
      <c r="BD101" s="103">
        <v>0</v>
      </c>
      <c r="BE101" s="103">
        <v>0</v>
      </c>
      <c r="BF101" s="60">
        <v>3.3878133879801813</v>
      </c>
      <c r="BG101" s="60">
        <v>4.4613893475636575</v>
      </c>
      <c r="BH101" s="103">
        <f>VLOOKUP($A101,[11]NHB!$A$7:$Q$389,COLUMN([11]NHB!O$2),0)+'[11]NHB savings'!P88</f>
        <v>4.0065201646513833</v>
      </c>
      <c r="BI101" s="103">
        <f>VLOOKUP($A101,[11]NHB!$A$7:$Q$389,COLUMN([11]NHB!P$2),0)+'[11]NHB savings'!Q88</f>
        <v>3.0568050192696021</v>
      </c>
      <c r="BJ101" s="103">
        <f>VLOOKUP($A101,[11]NHB!$A$7:$Q$389,COLUMN([11]NHB!Q$2),0)+'[11]NHB savings'!R88</f>
        <v>2.9329685685955629</v>
      </c>
      <c r="BK101" s="63">
        <f t="shared" si="69"/>
        <v>14.379708709131181</v>
      </c>
      <c r="BL101" s="63" t="e">
        <f t="shared" si="69"/>
        <v>#REF!</v>
      </c>
      <c r="BM101" s="63" t="e">
        <f t="shared" si="69"/>
        <v>#REF!</v>
      </c>
      <c r="BN101" s="63">
        <f t="shared" si="69"/>
        <v>13.106917729576224</v>
      </c>
      <c r="BO101" s="63">
        <f t="shared" si="69"/>
        <v>12.984167080200574</v>
      </c>
      <c r="BP101" s="64">
        <f t="shared" si="72"/>
        <v>14.379708709131181</v>
      </c>
      <c r="BQ101" s="64" t="e">
        <f>BL101*'[11]23112016 deflator update'!$C$68/'[11]23112016 deflator update'!$C$69</f>
        <v>#REF!</v>
      </c>
      <c r="BR101" s="64" t="e">
        <f>BM101*'[11]23112016 deflator update'!$C$68/'[11]23112016 deflator update'!$C$70</f>
        <v>#REF!</v>
      </c>
      <c r="BS101" s="64">
        <f>BN101*'[11]23112016 deflator update'!$C$68/'[11]23112016 deflator update'!$C$71</f>
        <v>12.451924055531077</v>
      </c>
      <c r="BT101" s="64">
        <f>BO101*'[11]23112016 deflator update'!$C$68/'[11]23112016 deflator update'!$C$72</f>
        <v>12.133933678162816</v>
      </c>
      <c r="BU101" s="109" t="e">
        <f t="shared" si="73"/>
        <v>#REF!</v>
      </c>
      <c r="BV101" s="109" t="e">
        <f t="shared" si="73"/>
        <v>#REF!</v>
      </c>
      <c r="BW101" s="109" t="e">
        <f t="shared" si="73"/>
        <v>#REF!</v>
      </c>
      <c r="BX101" s="109">
        <f t="shared" si="73"/>
        <v>-9.3653330178962158E-3</v>
      </c>
      <c r="BY101" s="109">
        <f t="shared" si="74"/>
        <v>-9.7049367074065418E-2</v>
      </c>
      <c r="BZ101" s="109">
        <f t="shared" si="75"/>
        <v>-2.5198919971257006E-2</v>
      </c>
      <c r="CA101" s="110" t="e">
        <f t="shared" si="76"/>
        <v>#REF!</v>
      </c>
      <c r="CB101" s="110" t="e">
        <f t="shared" si="76"/>
        <v>#REF!</v>
      </c>
      <c r="CC101" s="110" t="e">
        <f t="shared" si="76"/>
        <v>#REF!</v>
      </c>
      <c r="CD101" s="110">
        <f t="shared" si="70"/>
        <v>-2.5537449148431923E-2</v>
      </c>
      <c r="CE101" s="110">
        <f t="shared" si="77"/>
        <v>-0.15617667064022567</v>
      </c>
      <c r="CF101" s="110">
        <f t="shared" si="78"/>
        <v>-4.1564520625321677E-2</v>
      </c>
      <c r="CG101" s="60">
        <f t="shared" si="67"/>
        <v>8.2583157091311818</v>
      </c>
      <c r="CH101" s="60" t="e">
        <f t="shared" si="67"/>
        <v>#REF!</v>
      </c>
      <c r="CI101" s="60" t="e">
        <f t="shared" si="67"/>
        <v>#REF!</v>
      </c>
      <c r="CJ101" s="60">
        <f t="shared" si="67"/>
        <v>6.1911499106056009</v>
      </c>
      <c r="CK101" s="60">
        <f t="shared" si="67"/>
        <v>5.7123876927375639</v>
      </c>
      <c r="CL101" s="60">
        <f t="shared" si="68"/>
        <v>6.1213930000000003</v>
      </c>
      <c r="CM101" s="60">
        <f t="shared" si="68"/>
        <v>6.2415853969999988</v>
      </c>
      <c r="CN101" s="60">
        <f t="shared" si="68"/>
        <v>6.5725042515244132</v>
      </c>
      <c r="CO101" s="60">
        <f t="shared" si="68"/>
        <v>6.9157678189706235</v>
      </c>
      <c r="CP101" s="60">
        <f t="shared" si="68"/>
        <v>7.2717793874630106</v>
      </c>
    </row>
    <row r="102" spans="1:94" ht="15" customHeight="1">
      <c r="A102" s="53" t="s">
        <v>1059</v>
      </c>
      <c r="B102" s="53" t="s">
        <v>1060</v>
      </c>
      <c r="C102" s="53" t="str">
        <f t="shared" si="71"/>
        <v>SD_PU</v>
      </c>
      <c r="D102" s="53" t="s">
        <v>41</v>
      </c>
      <c r="E102" s="53" t="s">
        <v>39</v>
      </c>
      <c r="F102" s="112" t="s">
        <v>1369</v>
      </c>
      <c r="G102" s="113">
        <v>1</v>
      </c>
      <c r="H102" s="127">
        <v>0</v>
      </c>
      <c r="I102" s="127">
        <v>0</v>
      </c>
      <c r="J102" s="112" t="s">
        <v>1380</v>
      </c>
      <c r="K102" s="101">
        <v>0</v>
      </c>
      <c r="L102" s="53" t="s">
        <v>1061</v>
      </c>
      <c r="M102" s="54">
        <f>[11]Provisional!M102</f>
        <v>1.603951407439</v>
      </c>
      <c r="N102" s="54">
        <f>[11]Provisional!N102</f>
        <v>1.2239097003569999</v>
      </c>
      <c r="O102" s="54">
        <f>[11]Provisional!O102</f>
        <v>0.93802042172199995</v>
      </c>
      <c r="P102" s="54">
        <f>[11]Provisional!P102</f>
        <v>0.95954800199599999</v>
      </c>
      <c r="Q102" s="54">
        <f>[11]Provisional!Q102</f>
        <v>0.618657785844</v>
      </c>
      <c r="R102" s="128">
        <f>'[11]Published CSP'!O102</f>
        <v>3.5615199999999998</v>
      </c>
      <c r="S102" s="108">
        <f>VLOOKUP($B102,'[11]CT model - DATA UPDATE'!$A:$AX,COLUMN('[11]CT model - DATA UPDATE'!S$1),0)/1000000</f>
        <v>3.6124847200000003</v>
      </c>
      <c r="T102" s="108">
        <f>VLOOKUP($B102,'[11]CT model - DATA UPDATE'!$A:$AX,COLUMN('[11]CT model - DATA UPDATE'!T$1),0)/1000000</f>
        <v>3.6548347085021571</v>
      </c>
      <c r="U102" s="108">
        <f>VLOOKUP($B102,'[11]CT model - DATA UPDATE'!$A:$AX,COLUMN('[11]CT model - DATA UPDATE'!U$1),0)/1000000</f>
        <v>3.6976811756513253</v>
      </c>
      <c r="V102" s="108">
        <f>VLOOKUP($B102,'[11]CT model - DATA UPDATE'!$A:$AX,COLUMN('[11]CT model - DATA UPDATE'!V$1),0)/1000000</f>
        <v>3.7410299417807713</v>
      </c>
      <c r="W102" s="108">
        <v>0</v>
      </c>
      <c r="X102" s="108">
        <f>VLOOKUP($B102,'[11]CT model - DATA UPDATE'!$A:$AX,COLUMN('[11]CT model - DATA UPDATE'!W$1),0)/1000000</f>
        <v>7.2249694400000009E-2</v>
      </c>
      <c r="Y102" s="108">
        <f>VLOOKUP($B102,'[11]CT model - DATA UPDATE'!$A:$AX,COLUMN('[11]CT model - DATA UPDATE'!X$1),0)/1000000</f>
        <v>0.1476553222234871</v>
      </c>
      <c r="Z102" s="108">
        <f>VLOOKUP($B102,'[11]CT model - DATA UPDATE'!$A:$AX,COLUMN('[11]CT model - DATA UPDATE'!Y$1),0)/1000000</f>
        <v>0.22632766939926607</v>
      </c>
      <c r="AA102" s="108">
        <f>VLOOKUP($B102,'[11]CT model - DATA UPDATE'!$A:$AX,COLUMN('[11]CT model - DATA UPDATE'!Z$1),0)/1000000</f>
        <v>0.30838117872566312</v>
      </c>
      <c r="AB102" s="108">
        <v>0</v>
      </c>
      <c r="AC102" s="108">
        <f>VLOOKUP($B102,'[11]CT model - DATA UPDATE'!$A:$AX,COLUMN('[11]CT model - DATA UPDATE'!AA$1),0)/1000000</f>
        <v>0</v>
      </c>
      <c r="AD102" s="108">
        <f>VLOOKUP($B102,'[11]CT model - DATA UPDATE'!$A:$AX,COLUMN('[11]CT model - DATA UPDATE'!AB$1),0)/1000000</f>
        <v>0</v>
      </c>
      <c r="AE102" s="108">
        <f>VLOOKUP($B102,'[11]CT model - DATA UPDATE'!$A:$AX,COLUMN('[11]CT model - DATA UPDATE'!AC$1),0)/1000000</f>
        <v>0</v>
      </c>
      <c r="AF102" s="108">
        <f>VLOOKUP($B102,'[11]CT model - DATA UPDATE'!$A:$AX,COLUMN('[11]CT model - DATA UPDATE'!AD$1),0)/1000000</f>
        <v>0</v>
      </c>
      <c r="AG102" s="108">
        <v>0</v>
      </c>
      <c r="AH102" s="108">
        <f>VLOOKUP($B102,'[11]CT model - DATA UPDATE'!$A:$AX,COLUMN('[11]CT model - DATA UPDATE'!AE$1),0)/1000000</f>
        <v>2.5390305599999795E-2</v>
      </c>
      <c r="AI102" s="108">
        <f>(VLOOKUP($B102,'[11]CT model - DATA UPDATE'!$A:$AX,COLUMN('[11]CT model - DATA UPDATE'!AF$1),0)+IFERROR(VLOOKUP($B102,'[11]Fire £5 LQ'!$A:$P,COLUMN('[11]Fire £5 LQ'!N$1),0),0)*[11]Parameters!$C$41)/1000000</f>
        <v>4.9913990090808318E-2</v>
      </c>
      <c r="AJ102" s="108">
        <f>(VLOOKUP($B102,'[11]CT model - DATA UPDATE'!$A:$AX,COLUMN('[11]CT model - DATA UPDATE'!AG$1),0)+IFERROR(VLOOKUP($B102,'[11]Fire £5 LQ'!$A:$P,COLUMN('[11]Fire £5 LQ'!O$1),0),0)*[11]Parameters!$C$41)/1000000</f>
        <v>7.350052474511877E-2</v>
      </c>
      <c r="AK102" s="108">
        <f>(VLOOKUP($B102,'[11]CT model - DATA UPDATE'!$A:$AX,COLUMN('[11]CT model - DATA UPDATE'!AH$1),0)+IFERROR(VLOOKUP($B102,'[11]Fire £5 LQ'!$A:$P,COLUMN('[11]Fire £5 LQ'!P$1),0),0)*[11]Parameters!$C$41)/1000000</f>
        <v>9.60763532253361E-2</v>
      </c>
      <c r="AL102" s="56">
        <f>'[11]Published CSP'!AI102</f>
        <v>0</v>
      </c>
      <c r="AM102" s="56">
        <f>'[11]Published CSP'!AJ102</f>
        <v>0</v>
      </c>
      <c r="AN102" s="56">
        <f>IFERROR(VLOOKUP($A102,'[11]iBCF post B17'!$A:$L,'[11]iBCF post B17'!$F$1,0)/1000000,0)</f>
        <v>0</v>
      </c>
      <c r="AO102" s="56">
        <f>IFERROR(VLOOKUP($A102,'[11]iBCF post B17'!$A:$L,'[11]iBCF post B17'!$I$1,0)/1000000,0)</f>
        <v>0</v>
      </c>
      <c r="AP102" s="56">
        <f>IFERROR(VLOOKUP($A102,'[11]iBCF post B17'!$A:$L,'[11]iBCF post B17'!$L$1,0)/1000000,0)</f>
        <v>0</v>
      </c>
      <c r="AQ102" s="56">
        <v>0</v>
      </c>
      <c r="AR102" s="56">
        <v>0</v>
      </c>
      <c r="AS102" s="56">
        <f>'[11]NHB savings'!E89</f>
        <v>0</v>
      </c>
      <c r="AT102" s="56">
        <f>'[11]NHB savings'!F89</f>
        <v>0</v>
      </c>
      <c r="AU102" s="56">
        <f>'[11]NHB savings'!G89</f>
        <v>0</v>
      </c>
      <c r="AV102" s="103">
        <f>'[11]Published CSP'!AN102</f>
        <v>0</v>
      </c>
      <c r="AW102" s="103">
        <f>'[11]Published CSP'!AO102</f>
        <v>0</v>
      </c>
      <c r="AX102" s="103">
        <f>'[11]Published CSP'!AP102+'[11]NHB savings'!I89</f>
        <v>0</v>
      </c>
      <c r="AY102" s="103">
        <f>'[11]Published CSP'!AQ102+'[11]NHB savings'!J89</f>
        <v>0</v>
      </c>
      <c r="AZ102" s="103">
        <f>'[11]Published CSP'!AR102+'[11]NHB savings'!K89</f>
        <v>0</v>
      </c>
      <c r="BA102" s="103">
        <v>0</v>
      </c>
      <c r="BB102" s="103" t="e">
        <f>VLOOKUP($A102,'[11]Published CSP'!$A:$A:'[11]Published CSP'!$AW:$AW,COLUMN('[11]Published CSP'!AT$1),0)</f>
        <v>#REF!</v>
      </c>
      <c r="BC102" s="103" t="e">
        <f>VLOOKUP($A102,'[11]Published CSP'!$A:$A:'[11]Published CSP'!$AW:$AW,COLUMN('[11]Published CSP'!AU$1),0)+'[11]NHB savings'!L89</f>
        <v>#REF!</v>
      </c>
      <c r="BD102" s="103">
        <v>0</v>
      </c>
      <c r="BE102" s="103">
        <v>0</v>
      </c>
      <c r="BF102" s="60">
        <v>0.64621945637140854</v>
      </c>
      <c r="BG102" s="60">
        <v>0.84116691504919727</v>
      </c>
      <c r="BH102" s="103">
        <f>VLOOKUP($A102,[11]NHB!$A$7:$Q$389,COLUMN([11]NHB!O$2),0)+'[11]NHB savings'!P89</f>
        <v>0.66152715234537163</v>
      </c>
      <c r="BI102" s="103">
        <f>VLOOKUP($A102,[11]NHB!$A$7:$Q$389,COLUMN([11]NHB!P$2),0)+'[11]NHB savings'!Q89</f>
        <v>0.50386547753687327</v>
      </c>
      <c r="BJ102" s="103">
        <f>VLOOKUP($A102,[11]NHB!$A$7:$Q$389,COLUMN([11]NHB!Q$2),0)+'[11]NHB savings'!R89</f>
        <v>0.4834530168264235</v>
      </c>
      <c r="BK102" s="63">
        <f t="shared" si="69"/>
        <v>5.8116908638104086</v>
      </c>
      <c r="BL102" s="63" t="e">
        <f t="shared" si="69"/>
        <v>#REF!</v>
      </c>
      <c r="BM102" s="63" t="e">
        <f t="shared" si="69"/>
        <v>#REF!</v>
      </c>
      <c r="BN102" s="63">
        <f t="shared" si="69"/>
        <v>5.4609228493285835</v>
      </c>
      <c r="BO102" s="63">
        <f t="shared" si="69"/>
        <v>5.2475982764021945</v>
      </c>
      <c r="BP102" s="64">
        <f t="shared" si="72"/>
        <v>5.8116908638104086</v>
      </c>
      <c r="BQ102" s="64" t="e">
        <f>BL102*'[11]23112016 deflator update'!$C$68/'[11]23112016 deflator update'!$C$69</f>
        <v>#REF!</v>
      </c>
      <c r="BR102" s="64" t="e">
        <f>BM102*'[11]23112016 deflator update'!$C$68/'[11]23112016 deflator update'!$C$70</f>
        <v>#REF!</v>
      </c>
      <c r="BS102" s="64">
        <f>BN102*'[11]23112016 deflator update'!$C$68/'[11]23112016 deflator update'!$C$71</f>
        <v>5.1880234541727335</v>
      </c>
      <c r="BT102" s="64">
        <f>BO102*'[11]23112016 deflator update'!$C$68/'[11]23112016 deflator update'!$C$72</f>
        <v>4.9039733594156827</v>
      </c>
      <c r="BU102" s="109" t="e">
        <f t="shared" si="73"/>
        <v>#REF!</v>
      </c>
      <c r="BV102" s="109" t="e">
        <f t="shared" si="73"/>
        <v>#REF!</v>
      </c>
      <c r="BW102" s="109" t="e">
        <f t="shared" si="73"/>
        <v>#REF!</v>
      </c>
      <c r="BX102" s="109">
        <f t="shared" si="73"/>
        <v>-3.9063832032092738E-2</v>
      </c>
      <c r="BY102" s="109">
        <f t="shared" si="74"/>
        <v>-9.7061698673760688E-2</v>
      </c>
      <c r="BZ102" s="109">
        <f t="shared" si="75"/>
        <v>-2.5202248203672784E-2</v>
      </c>
      <c r="CA102" s="110" t="e">
        <f t="shared" si="76"/>
        <v>#REF!</v>
      </c>
      <c r="CB102" s="110" t="e">
        <f t="shared" si="76"/>
        <v>#REF!</v>
      </c>
      <c r="CC102" s="110" t="e">
        <f t="shared" si="76"/>
        <v>#REF!</v>
      </c>
      <c r="CD102" s="110">
        <f t="shared" si="70"/>
        <v>-5.4751120010567589E-2</v>
      </c>
      <c r="CE102" s="110">
        <f t="shared" si="77"/>
        <v>-0.15618819473814627</v>
      </c>
      <c r="CF102" s="110">
        <f t="shared" si="78"/>
        <v>-4.1567792981186069E-2</v>
      </c>
      <c r="CG102" s="60">
        <f t="shared" si="67"/>
        <v>2.2501708638104088</v>
      </c>
      <c r="CH102" s="60" t="e">
        <f t="shared" si="67"/>
        <v>#REF!</v>
      </c>
      <c r="CI102" s="60" t="e">
        <f t="shared" si="67"/>
        <v>#REF!</v>
      </c>
      <c r="CJ102" s="60">
        <f t="shared" si="67"/>
        <v>1.4634134795328735</v>
      </c>
      <c r="CK102" s="60">
        <f t="shared" si="67"/>
        <v>1.1021108026704241</v>
      </c>
      <c r="CL102" s="60">
        <f t="shared" si="68"/>
        <v>3.5615199999999998</v>
      </c>
      <c r="CM102" s="60">
        <f t="shared" si="68"/>
        <v>3.71012472</v>
      </c>
      <c r="CN102" s="60">
        <f t="shared" si="68"/>
        <v>3.8524040208164521</v>
      </c>
      <c r="CO102" s="60">
        <f t="shared" si="68"/>
        <v>3.99750936979571</v>
      </c>
      <c r="CP102" s="60">
        <f t="shared" si="68"/>
        <v>4.1454874737317704</v>
      </c>
    </row>
    <row r="103" spans="1:94" ht="15" customHeight="1">
      <c r="A103" s="53" t="s">
        <v>624</v>
      </c>
      <c r="B103" s="53" t="s">
        <v>625</v>
      </c>
      <c r="C103" s="53" t="str">
        <f t="shared" si="71"/>
        <v>ILB_PU</v>
      </c>
      <c r="D103" s="53" t="s">
        <v>41</v>
      </c>
      <c r="E103" s="53" t="s">
        <v>1352</v>
      </c>
      <c r="F103" s="112" t="s">
        <v>1375</v>
      </c>
      <c r="G103" s="113">
        <v>0</v>
      </c>
      <c r="H103" s="127">
        <v>0</v>
      </c>
      <c r="I103" s="127">
        <v>0</v>
      </c>
      <c r="J103" s="112" t="s">
        <v>1380</v>
      </c>
      <c r="K103" s="101">
        <v>0</v>
      </c>
      <c r="L103" s="53" t="s">
        <v>627</v>
      </c>
      <c r="M103" s="54">
        <f>[11]Provisional!M103</f>
        <v>27.920939980505</v>
      </c>
      <c r="N103" s="54">
        <f>[11]Provisional!N103</f>
        <v>25.897371483595002</v>
      </c>
      <c r="O103" s="54">
        <f>[11]Provisional!O103</f>
        <v>24.404548210713997</v>
      </c>
      <c r="P103" s="54">
        <f>[11]Provisional!P103</f>
        <v>23.613626179161997</v>
      </c>
      <c r="Q103" s="54">
        <f>[11]Provisional!Q103</f>
        <v>22.820032507834</v>
      </c>
      <c r="R103" s="128">
        <f>'[11]Published CSP'!O103</f>
        <v>5.0129509099999998</v>
      </c>
      <c r="S103" s="108">
        <f>VLOOKUP($B103,'[11]CT model - DATA UPDATE'!$A:$AX,COLUMN('[11]CT model - DATA UPDATE'!S$1),0)/1000000</f>
        <v>5.65761322</v>
      </c>
      <c r="T103" s="108">
        <f>VLOOKUP($B103,'[11]CT model - DATA UPDATE'!$A:$AX,COLUMN('[11]CT model - DATA UPDATE'!T$1),0)/1000000</f>
        <v>5.9764198297007054</v>
      </c>
      <c r="U103" s="108">
        <f>VLOOKUP($B103,'[11]CT model - DATA UPDATE'!$A:$AX,COLUMN('[11]CT model - DATA UPDATE'!U$1),0)/1000000</f>
        <v>6.3131911977609194</v>
      </c>
      <c r="V103" s="108">
        <f>VLOOKUP($B103,'[11]CT model - DATA UPDATE'!$A:$AX,COLUMN('[11]CT model - DATA UPDATE'!V$1),0)/1000000</f>
        <v>6.668939638646826</v>
      </c>
      <c r="W103" s="108">
        <v>0</v>
      </c>
      <c r="X103" s="108">
        <f>VLOOKUP($B103,'[11]CT model - DATA UPDATE'!$A:$AX,COLUMN('[11]CT model - DATA UPDATE'!W$1),0)/1000000</f>
        <v>3.8308479999999916E-2</v>
      </c>
      <c r="Y103" s="108">
        <f>VLOOKUP($B103,'[11]CT model - DATA UPDATE'!$A:$AX,COLUMN('[11]CT model - DATA UPDATE'!X$1),0)/1000000</f>
        <v>0.16080490342246234</v>
      </c>
      <c r="Z103" s="108">
        <f>VLOOKUP($B103,'[11]CT model - DATA UPDATE'!$A:$AX,COLUMN('[11]CT model - DATA UPDATE'!Y$1),0)/1000000</f>
        <v>0.29952741191707738</v>
      </c>
      <c r="AA103" s="108">
        <f>VLOOKUP($B103,'[11]CT model - DATA UPDATE'!$A:$AX,COLUMN('[11]CT model - DATA UPDATE'!Z$1),0)/1000000</f>
        <v>0.456112695639941</v>
      </c>
      <c r="AB103" s="108">
        <v>0</v>
      </c>
      <c r="AC103" s="108">
        <f>VLOOKUP($B103,'[11]CT model - DATA UPDATE'!$A:$AX,COLUMN('[11]CT model - DATA UPDATE'!AA$1),0)/1000000</f>
        <v>0</v>
      </c>
      <c r="AD103" s="108">
        <f>VLOOKUP($B103,'[11]CT model - DATA UPDATE'!$A:$AX,COLUMN('[11]CT model - DATA UPDATE'!AB$1),0)/1000000</f>
        <v>0.12033773986515868</v>
      </c>
      <c r="AE103" s="108">
        <f>VLOOKUP($B103,'[11]CT model - DATA UPDATE'!$A:$AX,COLUMN('[11]CT model - DATA UPDATE'!AC$1),0)/1000000</f>
        <v>0.26186467389344054</v>
      </c>
      <c r="AF103" s="108">
        <f>VLOOKUP($B103,'[11]CT model - DATA UPDATE'!$A:$AX,COLUMN('[11]CT model - DATA UPDATE'!AD$1),0)/1000000</f>
        <v>0.4273924917559605</v>
      </c>
      <c r="AG103" s="108">
        <v>0</v>
      </c>
      <c r="AH103" s="108">
        <f>VLOOKUP($B103,'[11]CT model - DATA UPDATE'!$A:$AX,COLUMN('[11]CT model - DATA UPDATE'!AE$1),0)/1000000</f>
        <v>0</v>
      </c>
      <c r="AI103" s="108">
        <f>(VLOOKUP($B103,'[11]CT model - DATA UPDATE'!$A:$AX,COLUMN('[11]CT model - DATA UPDATE'!AF$1),0)+IFERROR(VLOOKUP($B103,'[11]Fire £5 LQ'!$A:$P,COLUMN('[11]Fire £5 LQ'!N$1),0),0)*[11]Parameters!$C$41)/1000000</f>
        <v>0</v>
      </c>
      <c r="AJ103" s="108">
        <f>(VLOOKUP($B103,'[11]CT model - DATA UPDATE'!$A:$AX,COLUMN('[11]CT model - DATA UPDATE'!AG$1),0)+IFERROR(VLOOKUP($B103,'[11]Fire £5 LQ'!$A:$P,COLUMN('[11]Fire £5 LQ'!O$1),0),0)*[11]Parameters!$C$41)/1000000</f>
        <v>0</v>
      </c>
      <c r="AK103" s="108">
        <f>(VLOOKUP($B103,'[11]CT model - DATA UPDATE'!$A:$AX,COLUMN('[11]CT model - DATA UPDATE'!AH$1),0)+IFERROR(VLOOKUP($B103,'[11]Fire £5 LQ'!$A:$P,COLUMN('[11]Fire £5 LQ'!P$1),0),0)*[11]Parameters!$C$41)/1000000</f>
        <v>0</v>
      </c>
      <c r="AL103" s="56">
        <f>'[11]Published CSP'!AI103</f>
        <v>0</v>
      </c>
      <c r="AM103" s="56">
        <f>'[11]Published CSP'!AJ103</f>
        <v>0</v>
      </c>
      <c r="AN103" s="56">
        <f>IFERROR(VLOOKUP($A103,'[11]iBCF post B17'!$A:$L,'[11]iBCF post B17'!$F$1,0)/1000000,0)</f>
        <v>0.17872582270637222</v>
      </c>
      <c r="AO103" s="56">
        <f>IFERROR(VLOOKUP($A103,'[11]iBCF post B17'!$A:$L,'[11]iBCF post B17'!$I$1,0)/1000000,0)</f>
        <v>0.22841700384132391</v>
      </c>
      <c r="AP103" s="56">
        <f>IFERROR(VLOOKUP($A103,'[11]iBCF post B17'!$A:$L,'[11]iBCF post B17'!$L$1,0)/1000000,0)</f>
        <v>0.26535260596237592</v>
      </c>
      <c r="AQ103" s="56">
        <v>0</v>
      </c>
      <c r="AR103" s="56">
        <v>0</v>
      </c>
      <c r="AS103" s="56">
        <f>'[11]NHB savings'!E90</f>
        <v>4.9008999999999997E-2</v>
      </c>
      <c r="AT103" s="56">
        <f>'[11]NHB savings'!F90</f>
        <v>0</v>
      </c>
      <c r="AU103" s="56">
        <f>'[11]NHB savings'!G90</f>
        <v>0</v>
      </c>
      <c r="AV103" s="103">
        <f>'[11]Published CSP'!AN103</f>
        <v>0</v>
      </c>
      <c r="AW103" s="103">
        <f>'[11]Published CSP'!AO103</f>
        <v>0</v>
      </c>
      <c r="AX103" s="103">
        <f>'[11]Published CSP'!AP103+'[11]NHB savings'!I90</f>
        <v>0</v>
      </c>
      <c r="AY103" s="103">
        <f>'[11]Published CSP'!AQ103+'[11]NHB savings'!J90</f>
        <v>0</v>
      </c>
      <c r="AZ103" s="103">
        <f>'[11]Published CSP'!AR103+'[11]NHB savings'!K90</f>
        <v>0</v>
      </c>
      <c r="BA103" s="103">
        <v>0</v>
      </c>
      <c r="BB103" s="103" t="e">
        <f>VLOOKUP($A103,'[11]Published CSP'!$A:$A:'[11]Published CSP'!$AW:$AW,COLUMN('[11]Published CSP'!AT$1),0)</f>
        <v>#REF!</v>
      </c>
      <c r="BC103" s="103" t="e">
        <f>VLOOKUP($A103,'[11]Published CSP'!$A:$A:'[11]Published CSP'!$AW:$AW,COLUMN('[11]Published CSP'!AU$1),0)+'[11]NHB savings'!L90</f>
        <v>#REF!</v>
      </c>
      <c r="BD103" s="103">
        <v>0</v>
      </c>
      <c r="BE103" s="103">
        <v>0</v>
      </c>
      <c r="BF103" s="60">
        <v>1.3650693303769561</v>
      </c>
      <c r="BG103" s="60">
        <v>1.7630338949357705</v>
      </c>
      <c r="BH103" s="103">
        <f>VLOOKUP($A103,[11]NHB!$A$7:$Q$389,COLUMN([11]NHB!O$2),0)+'[11]NHB savings'!P90</f>
        <v>1.4977458443567173</v>
      </c>
      <c r="BI103" s="103">
        <f>VLOOKUP($A103,[11]NHB!$A$7:$Q$389,COLUMN([11]NHB!P$2),0)+'[11]NHB savings'!Q90</f>
        <v>1.1164246464570708</v>
      </c>
      <c r="BJ103" s="103">
        <f>VLOOKUP($A103,[11]NHB!$A$7:$Q$389,COLUMN([11]NHB!Q$2),0)+'[11]NHB savings'!R90</f>
        <v>1.0711963558756528</v>
      </c>
      <c r="BK103" s="63">
        <f t="shared" si="69"/>
        <v>34.298960220881952</v>
      </c>
      <c r="BL103" s="63" t="e">
        <f t="shared" si="69"/>
        <v>#REF!</v>
      </c>
      <c r="BM103" s="63" t="e">
        <f t="shared" si="69"/>
        <v>#REF!</v>
      </c>
      <c r="BN103" s="63">
        <f t="shared" si="69"/>
        <v>31.833051113031825</v>
      </c>
      <c r="BO103" s="63">
        <f t="shared" si="69"/>
        <v>31.709026295714757</v>
      </c>
      <c r="BP103" s="64">
        <f t="shared" si="72"/>
        <v>34.298960220881952</v>
      </c>
      <c r="BQ103" s="64" t="e">
        <f>BL103*'[11]23112016 deflator update'!$C$68/'[11]23112016 deflator update'!$C$69</f>
        <v>#REF!</v>
      </c>
      <c r="BR103" s="64" t="e">
        <f>BM103*'[11]23112016 deflator update'!$C$68/'[11]23112016 deflator update'!$C$70</f>
        <v>#REF!</v>
      </c>
      <c r="BS103" s="64">
        <f>BN103*'[11]23112016 deflator update'!$C$68/'[11]23112016 deflator update'!$C$71</f>
        <v>30.242253983242723</v>
      </c>
      <c r="BT103" s="64">
        <f>BO103*'[11]23112016 deflator update'!$C$68/'[11]23112016 deflator update'!$C$72</f>
        <v>29.632645644096257</v>
      </c>
      <c r="BU103" s="109" t="e">
        <f t="shared" si="73"/>
        <v>#REF!</v>
      </c>
      <c r="BV103" s="109" t="e">
        <f t="shared" si="73"/>
        <v>#REF!</v>
      </c>
      <c r="BW103" s="109" t="e">
        <f t="shared" si="73"/>
        <v>#REF!</v>
      </c>
      <c r="BX103" s="109">
        <f t="shared" si="73"/>
        <v>-3.8961021008223629E-3</v>
      </c>
      <c r="BY103" s="109">
        <f t="shared" si="74"/>
        <v>-7.5510566748620778E-2</v>
      </c>
      <c r="BZ103" s="109">
        <f t="shared" si="75"/>
        <v>-1.9437031377954384E-2</v>
      </c>
      <c r="CA103" s="110" t="e">
        <f t="shared" si="76"/>
        <v>#REF!</v>
      </c>
      <c r="CB103" s="110" t="e">
        <f t="shared" si="76"/>
        <v>#REF!</v>
      </c>
      <c r="CC103" s="110" t="e">
        <f t="shared" si="76"/>
        <v>#REF!</v>
      </c>
      <c r="CD103" s="110">
        <f t="shared" si="70"/>
        <v>-2.0157503454744208E-2</v>
      </c>
      <c r="CE103" s="110">
        <f t="shared" si="77"/>
        <v>-0.13604828096056221</v>
      </c>
      <c r="CF103" s="110">
        <f t="shared" si="78"/>
        <v>-3.589936640138236E-2</v>
      </c>
      <c r="CG103" s="60">
        <f t="shared" si="67"/>
        <v>29.286009310881951</v>
      </c>
      <c r="CH103" s="60" t="e">
        <f t="shared" si="67"/>
        <v>#REF!</v>
      </c>
      <c r="CI103" s="60" t="e">
        <f t="shared" si="67"/>
        <v>#REF!</v>
      </c>
      <c r="CJ103" s="60">
        <f t="shared" si="67"/>
        <v>24.958467829460389</v>
      </c>
      <c r="CK103" s="60">
        <f t="shared" si="67"/>
        <v>24.15658146967203</v>
      </c>
      <c r="CL103" s="60">
        <f t="shared" si="68"/>
        <v>5.0129509099999998</v>
      </c>
      <c r="CM103" s="60">
        <f t="shared" si="68"/>
        <v>5.6959216999999995</v>
      </c>
      <c r="CN103" s="60">
        <f t="shared" si="68"/>
        <v>6.2575624729883259</v>
      </c>
      <c r="CO103" s="60">
        <f t="shared" si="68"/>
        <v>6.8745832835714378</v>
      </c>
      <c r="CP103" s="60">
        <f t="shared" si="68"/>
        <v>7.5524448260427279</v>
      </c>
    </row>
    <row r="104" spans="1:94" ht="15" customHeight="1">
      <c r="A104" s="53" t="s">
        <v>1107</v>
      </c>
      <c r="B104" s="53" t="s">
        <v>1108</v>
      </c>
      <c r="C104" s="53" t="str">
        <f t="shared" si="71"/>
        <v>SFIR_PU</v>
      </c>
      <c r="D104" s="53" t="s">
        <v>41</v>
      </c>
      <c r="E104" s="53" t="s">
        <v>1357</v>
      </c>
      <c r="F104" s="112" t="s">
        <v>1361</v>
      </c>
      <c r="G104" s="113">
        <v>0</v>
      </c>
      <c r="H104" s="127">
        <v>0</v>
      </c>
      <c r="I104" s="127">
        <v>0</v>
      </c>
      <c r="J104" s="112" t="s">
        <v>1380</v>
      </c>
      <c r="K104" s="101">
        <v>0</v>
      </c>
      <c r="L104" s="53" t="s">
        <v>1216</v>
      </c>
      <c r="M104" s="54">
        <f>[11]Provisional!M104</f>
        <v>17.200032279548999</v>
      </c>
      <c r="N104" s="54">
        <f>[11]Provisional!N104</f>
        <v>16.290293036948</v>
      </c>
      <c r="O104" s="54">
        <f>[11]Provisional!O104</f>
        <v>15.190678552626999</v>
      </c>
      <c r="P104" s="54">
        <f>[11]Provisional!P104</f>
        <v>14.744925537552998</v>
      </c>
      <c r="Q104" s="54">
        <f>[11]Provisional!Q104</f>
        <v>14.587021039217998</v>
      </c>
      <c r="R104" s="128">
        <f>'[11]Published CSP'!O104</f>
        <v>10.040533999999999</v>
      </c>
      <c r="S104" s="108">
        <f>VLOOKUP($B104,'[11]CT model - DATA UPDATE'!$A:$AX,COLUMN('[11]CT model - DATA UPDATE'!S$1),0)/1000000</f>
        <v>10.323563964</v>
      </c>
      <c r="T104" s="108">
        <f>VLOOKUP($B104,'[11]CT model - DATA UPDATE'!$A:$AX,COLUMN('[11]CT model - DATA UPDATE'!T$1),0)/1000000</f>
        <v>10.559466093561289</v>
      </c>
      <c r="U104" s="108">
        <f>VLOOKUP($B104,'[11]CT model - DATA UPDATE'!$A:$AX,COLUMN('[11]CT model - DATA UPDATE'!U$1),0)/1000000</f>
        <v>10.80077984527334</v>
      </c>
      <c r="V104" s="108">
        <f>VLOOKUP($B104,'[11]CT model - DATA UPDATE'!$A:$AX,COLUMN('[11]CT model - DATA UPDATE'!V$1),0)/1000000</f>
        <v>11.047629842710677</v>
      </c>
      <c r="W104" s="108">
        <v>0</v>
      </c>
      <c r="X104" s="108">
        <f>VLOOKUP($B104,'[11]CT model - DATA UPDATE'!$A:$AX,COLUMN('[11]CT model - DATA UPDATE'!W$1),0)/1000000</f>
        <v>0.19661136600000065</v>
      </c>
      <c r="Y104" s="108">
        <f>VLOOKUP($B104,'[11]CT model - DATA UPDATE'!$A:$AX,COLUMN('[11]CT model - DATA UPDATE'!X$1),0)/1000000</f>
        <v>0.41631550516684274</v>
      </c>
      <c r="Z104" s="108">
        <f>VLOOKUP($B104,'[11]CT model - DATA UPDATE'!$A:$AX,COLUMN('[11]CT model - DATA UPDATE'!Y$1),0)/1000000</f>
        <v>0.65036168213292656</v>
      </c>
      <c r="AA104" s="108">
        <f>VLOOKUP($B104,'[11]CT model - DATA UPDATE'!$A:$AX,COLUMN('[11]CT model - DATA UPDATE'!Z$1),0)/1000000</f>
        <v>0.89948269705398376</v>
      </c>
      <c r="AB104" s="108">
        <v>0</v>
      </c>
      <c r="AC104" s="108">
        <f>VLOOKUP($B104,'[11]CT model - DATA UPDATE'!$A:$AX,COLUMN('[11]CT model - DATA UPDATE'!AA$1),0)/1000000</f>
        <v>0</v>
      </c>
      <c r="AD104" s="108">
        <f>VLOOKUP($B104,'[11]CT model - DATA UPDATE'!$A:$AX,COLUMN('[11]CT model - DATA UPDATE'!AB$1),0)/1000000</f>
        <v>0</v>
      </c>
      <c r="AE104" s="108">
        <f>VLOOKUP($B104,'[11]CT model - DATA UPDATE'!$A:$AX,COLUMN('[11]CT model - DATA UPDATE'!AC$1),0)/1000000</f>
        <v>0</v>
      </c>
      <c r="AF104" s="108">
        <f>VLOOKUP($B104,'[11]CT model - DATA UPDATE'!$A:$AX,COLUMN('[11]CT model - DATA UPDATE'!AD$1),0)/1000000</f>
        <v>0</v>
      </c>
      <c r="AG104" s="108">
        <v>0</v>
      </c>
      <c r="AH104" s="108">
        <f>VLOOKUP($B104,'[11]CT model - DATA UPDATE'!$A:$AX,COLUMN('[11]CT model - DATA UPDATE'!AE$1),0)/1000000</f>
        <v>0</v>
      </c>
      <c r="AI104" s="108">
        <f>(VLOOKUP($B104,'[11]CT model - DATA UPDATE'!$A:$AX,COLUMN('[11]CT model - DATA UPDATE'!AF$1),0)+IFERROR(VLOOKUP($B104,'[11]Fire £5 LQ'!$A:$P,COLUMN('[11]Fire £5 LQ'!N$1),0),0)*[11]Parameters!$C$41)/1000000</f>
        <v>0</v>
      </c>
      <c r="AJ104" s="108">
        <f>(VLOOKUP($B104,'[11]CT model - DATA UPDATE'!$A:$AX,COLUMN('[11]CT model - DATA UPDATE'!AG$1),0)+IFERROR(VLOOKUP($B104,'[11]Fire £5 LQ'!$A:$P,COLUMN('[11]Fire £5 LQ'!O$1),0),0)*[11]Parameters!$C$41)/1000000</f>
        <v>0</v>
      </c>
      <c r="AK104" s="108">
        <f>(VLOOKUP($B104,'[11]CT model - DATA UPDATE'!$A:$AX,COLUMN('[11]CT model - DATA UPDATE'!AH$1),0)+IFERROR(VLOOKUP($B104,'[11]Fire £5 LQ'!$A:$P,COLUMN('[11]Fire £5 LQ'!P$1),0),0)*[11]Parameters!$C$41)/1000000</f>
        <v>0</v>
      </c>
      <c r="AL104" s="56">
        <f>'[11]Published CSP'!AI104</f>
        <v>0</v>
      </c>
      <c r="AM104" s="56">
        <f>'[11]Published CSP'!AJ104</f>
        <v>0</v>
      </c>
      <c r="AN104" s="56">
        <f>IFERROR(VLOOKUP($A104,'[11]iBCF post B17'!$A:$L,'[11]iBCF post B17'!$F$1,0)/1000000,0)</f>
        <v>0</v>
      </c>
      <c r="AO104" s="56">
        <f>IFERROR(VLOOKUP($A104,'[11]iBCF post B17'!$A:$L,'[11]iBCF post B17'!$I$1,0)/1000000,0)</f>
        <v>0</v>
      </c>
      <c r="AP104" s="56">
        <f>IFERROR(VLOOKUP($A104,'[11]iBCF post B17'!$A:$L,'[11]iBCF post B17'!$L$1,0)/1000000,0)</f>
        <v>0</v>
      </c>
      <c r="AQ104" s="56">
        <v>0</v>
      </c>
      <c r="AR104" s="56">
        <v>0</v>
      </c>
      <c r="AS104" s="56">
        <f>'[11]NHB savings'!E91</f>
        <v>0</v>
      </c>
      <c r="AT104" s="56">
        <f>'[11]NHB savings'!F91</f>
        <v>0</v>
      </c>
      <c r="AU104" s="56">
        <f>'[11]NHB savings'!G91</f>
        <v>0</v>
      </c>
      <c r="AV104" s="103">
        <f>'[11]Published CSP'!AN104</f>
        <v>0</v>
      </c>
      <c r="AW104" s="103">
        <f>'[11]Published CSP'!AO104</f>
        <v>0</v>
      </c>
      <c r="AX104" s="103">
        <f>'[11]Published CSP'!AP104+'[11]NHB savings'!I91</f>
        <v>0</v>
      </c>
      <c r="AY104" s="103">
        <f>'[11]Published CSP'!AQ104+'[11]NHB savings'!J91</f>
        <v>0</v>
      </c>
      <c r="AZ104" s="103">
        <f>'[11]Published CSP'!AR104+'[11]NHB savings'!K91</f>
        <v>0</v>
      </c>
      <c r="BA104" s="103">
        <v>0</v>
      </c>
      <c r="BB104" s="103" t="e">
        <f>VLOOKUP($A104,'[11]Published CSP'!$A:$A:'[11]Published CSP'!$AW:$AW,COLUMN('[11]Published CSP'!AT$1),0)</f>
        <v>#REF!</v>
      </c>
      <c r="BC104" s="103" t="e">
        <f>VLOOKUP($A104,'[11]Published CSP'!$A:$A:'[11]Published CSP'!$AW:$AW,COLUMN('[11]Published CSP'!AU$1),0)+'[11]NHB savings'!L91</f>
        <v>#REF!</v>
      </c>
      <c r="BD104" s="103">
        <v>0</v>
      </c>
      <c r="BE104" s="103">
        <v>0</v>
      </c>
      <c r="BF104" s="60">
        <v>0</v>
      </c>
      <c r="BG104" s="60">
        <v>0</v>
      </c>
      <c r="BH104" s="103">
        <f>VLOOKUP($A104,[11]NHB!$A$7:$Q$389,COLUMN([11]NHB!O$2),0)+'[11]NHB savings'!P91</f>
        <v>0</v>
      </c>
      <c r="BI104" s="103">
        <f>VLOOKUP($A104,[11]NHB!$A$7:$Q$389,COLUMN([11]NHB!P$2),0)+'[11]NHB savings'!Q91</f>
        <v>0</v>
      </c>
      <c r="BJ104" s="103">
        <f>VLOOKUP($A104,[11]NHB!$A$7:$Q$389,COLUMN([11]NHB!Q$2),0)+'[11]NHB savings'!R91</f>
        <v>0</v>
      </c>
      <c r="BK104" s="63">
        <f t="shared" si="69"/>
        <v>27.240566279549</v>
      </c>
      <c r="BL104" s="63" t="e">
        <f t="shared" si="69"/>
        <v>#REF!</v>
      </c>
      <c r="BM104" s="63" t="e">
        <f t="shared" si="69"/>
        <v>#REF!</v>
      </c>
      <c r="BN104" s="63">
        <f t="shared" si="69"/>
        <v>26.196067064959266</v>
      </c>
      <c r="BO104" s="63">
        <f t="shared" si="69"/>
        <v>26.534133578982658</v>
      </c>
      <c r="BP104" s="64">
        <f t="shared" si="72"/>
        <v>27.240566279549</v>
      </c>
      <c r="BQ104" s="64" t="e">
        <f>BL104*'[11]23112016 deflator update'!$C$68/'[11]23112016 deflator update'!$C$69</f>
        <v>#REF!</v>
      </c>
      <c r="BR104" s="64" t="e">
        <f>BM104*'[11]23112016 deflator update'!$C$68/'[11]23112016 deflator update'!$C$70</f>
        <v>#REF!</v>
      </c>
      <c r="BS104" s="64">
        <f>BN104*'[11]23112016 deflator update'!$C$68/'[11]23112016 deflator update'!$C$71</f>
        <v>24.88696765910181</v>
      </c>
      <c r="BT104" s="64">
        <f>BO104*'[11]23112016 deflator update'!$C$68/'[11]23112016 deflator update'!$C$72</f>
        <v>24.796616915523774</v>
      </c>
      <c r="BU104" s="109" t="e">
        <f t="shared" si="73"/>
        <v>#REF!</v>
      </c>
      <c r="BV104" s="109" t="e">
        <f t="shared" si="73"/>
        <v>#REF!</v>
      </c>
      <c r="BW104" s="109" t="e">
        <f t="shared" si="73"/>
        <v>#REF!</v>
      </c>
      <c r="BX104" s="109">
        <f t="shared" si="73"/>
        <v>1.2905239293558024E-2</v>
      </c>
      <c r="BY104" s="109">
        <f t="shared" si="74"/>
        <v>-2.5933113626081306E-2</v>
      </c>
      <c r="BZ104" s="109">
        <f t="shared" si="75"/>
        <v>-6.5472988861091652E-3</v>
      </c>
      <c r="CA104" s="110" t="e">
        <f t="shared" si="76"/>
        <v>#REF!</v>
      </c>
      <c r="CB104" s="110" t="e">
        <f t="shared" si="76"/>
        <v>#REF!</v>
      </c>
      <c r="CC104" s="110" t="e">
        <f t="shared" si="76"/>
        <v>#REF!</v>
      </c>
      <c r="CD104" s="110">
        <f t="shared" si="70"/>
        <v>-3.6304440466853327E-3</v>
      </c>
      <c r="CE104" s="110">
        <f t="shared" si="77"/>
        <v>-8.9717274558276494E-2</v>
      </c>
      <c r="CF104" s="110">
        <f t="shared" si="78"/>
        <v>-2.3226035202909778E-2</v>
      </c>
      <c r="CG104" s="60">
        <f t="shared" si="67"/>
        <v>17.200032279548999</v>
      </c>
      <c r="CH104" s="60" t="e">
        <f t="shared" si="67"/>
        <v>#REF!</v>
      </c>
      <c r="CI104" s="60" t="e">
        <f t="shared" si="67"/>
        <v>#REF!</v>
      </c>
      <c r="CJ104" s="60">
        <f t="shared" si="67"/>
        <v>14.744925537553</v>
      </c>
      <c r="CK104" s="60">
        <f t="shared" si="67"/>
        <v>14.587021039217998</v>
      </c>
      <c r="CL104" s="60">
        <f t="shared" si="68"/>
        <v>10.040533999999999</v>
      </c>
      <c r="CM104" s="60">
        <f t="shared" si="68"/>
        <v>10.520175330000001</v>
      </c>
      <c r="CN104" s="60">
        <f t="shared" si="68"/>
        <v>10.975781598728132</v>
      </c>
      <c r="CO104" s="60">
        <f t="shared" si="68"/>
        <v>11.451141527406266</v>
      </c>
      <c r="CP104" s="60">
        <f t="shared" si="68"/>
        <v>11.94711253976466</v>
      </c>
    </row>
    <row r="105" spans="1:94" ht="15" customHeight="1">
      <c r="A105" s="53" t="s">
        <v>1176</v>
      </c>
      <c r="B105" s="53" t="s">
        <v>1177</v>
      </c>
      <c r="C105" s="53" t="str">
        <f t="shared" si="71"/>
        <v>SD_SR</v>
      </c>
      <c r="D105" s="53" t="s">
        <v>41</v>
      </c>
      <c r="E105" s="53" t="s">
        <v>39</v>
      </c>
      <c r="F105" s="112" t="s">
        <v>1371</v>
      </c>
      <c r="G105" s="113">
        <v>1</v>
      </c>
      <c r="H105" s="127">
        <v>0</v>
      </c>
      <c r="I105" s="127">
        <v>0</v>
      </c>
      <c r="J105" s="112" t="s">
        <v>1382</v>
      </c>
      <c r="K105" s="101">
        <v>0</v>
      </c>
      <c r="L105" s="53" t="s">
        <v>1178</v>
      </c>
      <c r="M105" s="54">
        <f>[11]Provisional!M105</f>
        <v>7.2386638535990002</v>
      </c>
      <c r="N105" s="54">
        <f>[11]Provisional!N105</f>
        <v>5.9383876869780003</v>
      </c>
      <c r="O105" s="54">
        <f>[11]Provisional!O105</f>
        <v>4.9608752150919999</v>
      </c>
      <c r="P105" s="54">
        <f>[11]Provisional!P105</f>
        <v>4.4459219673370001</v>
      </c>
      <c r="Q105" s="54">
        <f>[11]Provisional!Q105</f>
        <v>3.8738208861850008</v>
      </c>
      <c r="R105" s="128">
        <f>'[11]Published CSP'!O105</f>
        <v>10.4345</v>
      </c>
      <c r="S105" s="108">
        <f>VLOOKUP($B105,'[11]CT model - DATA UPDATE'!$A:$AX,COLUMN('[11]CT model - DATA UPDATE'!S$1),0)/1000000</f>
        <v>10.600643988</v>
      </c>
      <c r="T105" s="108">
        <f>VLOOKUP($B105,'[11]CT model - DATA UPDATE'!$A:$AX,COLUMN('[11]CT model - DATA UPDATE'!T$1),0)/1000000</f>
        <v>10.925024166695399</v>
      </c>
      <c r="U105" s="108">
        <f>VLOOKUP($B105,'[11]CT model - DATA UPDATE'!$A:$AX,COLUMN('[11]CT model - DATA UPDATE'!U$1),0)/1000000</f>
        <v>11.259330393322376</v>
      </c>
      <c r="V105" s="108">
        <f>VLOOKUP($B105,'[11]CT model - DATA UPDATE'!$A:$AX,COLUMN('[11]CT model - DATA UPDATE'!V$1),0)/1000000</f>
        <v>11.603866405390217</v>
      </c>
      <c r="W105" s="108">
        <v>0</v>
      </c>
      <c r="X105" s="108">
        <f>VLOOKUP($B105,'[11]CT model - DATA UPDATE'!$A:$AX,COLUMN('[11]CT model - DATA UPDATE'!W$1),0)/1000000</f>
        <v>0</v>
      </c>
      <c r="Y105" s="108">
        <f>VLOOKUP($B105,'[11]CT model - DATA UPDATE'!$A:$AX,COLUMN('[11]CT model - DATA UPDATE'!X$1),0)/1000000</f>
        <v>0.21850048333390817</v>
      </c>
      <c r="Z105" s="108">
        <f>VLOOKUP($B105,'[11]CT model - DATA UPDATE'!$A:$AX,COLUMN('[11]CT model - DATA UPDATE'!Y$1),0)/1000000</f>
        <v>0.45487694789022393</v>
      </c>
      <c r="AA105" s="108">
        <f>VLOOKUP($B105,'[11]CT model - DATA UPDATE'!$A:$AX,COLUMN('[11]CT model - DATA UPDATE'!Z$1),0)/1000000</f>
        <v>0.71024945494112357</v>
      </c>
      <c r="AB105" s="108">
        <v>0</v>
      </c>
      <c r="AC105" s="108">
        <f>VLOOKUP($B105,'[11]CT model - DATA UPDATE'!$A:$AX,COLUMN('[11]CT model - DATA UPDATE'!AA$1),0)/1000000</f>
        <v>0</v>
      </c>
      <c r="AD105" s="108">
        <f>VLOOKUP($B105,'[11]CT model - DATA UPDATE'!$A:$AX,COLUMN('[11]CT model - DATA UPDATE'!AB$1),0)/1000000</f>
        <v>0</v>
      </c>
      <c r="AE105" s="108">
        <f>VLOOKUP($B105,'[11]CT model - DATA UPDATE'!$A:$AX,COLUMN('[11]CT model - DATA UPDATE'!AC$1),0)/1000000</f>
        <v>0</v>
      </c>
      <c r="AF105" s="108">
        <f>VLOOKUP($B105,'[11]CT model - DATA UPDATE'!$A:$AX,COLUMN('[11]CT model - DATA UPDATE'!AD$1),0)/1000000</f>
        <v>0</v>
      </c>
      <c r="AG105" s="108">
        <v>0</v>
      </c>
      <c r="AH105" s="108">
        <f>VLOOKUP($B105,'[11]CT model - DATA UPDATE'!$A:$AX,COLUMN('[11]CT model - DATA UPDATE'!AE$1),0)/1000000</f>
        <v>0</v>
      </c>
      <c r="AI105" s="108">
        <f>(VLOOKUP($B105,'[11]CT model - DATA UPDATE'!$A:$AX,COLUMN('[11]CT model - DATA UPDATE'!AF$1),0)+IFERROR(VLOOKUP($B105,'[11]Fire £5 LQ'!$A:$P,COLUMN('[11]Fire £5 LQ'!N$1),0),0)*[11]Parameters!$C$41)/1000000</f>
        <v>9.3233356953011395E-2</v>
      </c>
      <c r="AJ105" s="108">
        <f>(VLOOKUP($B105,'[11]CT model - DATA UPDATE'!$A:$AX,COLUMN('[11]CT model - DATA UPDATE'!AG$1),0)+IFERROR(VLOOKUP($B105,'[11]Fire £5 LQ'!$A:$P,COLUMN('[11]Fire £5 LQ'!O$1),0),0)*[11]Parameters!$C$41)/1000000</f>
        <v>0.18766887150841582</v>
      </c>
      <c r="AK105" s="108">
        <f>(VLOOKUP($B105,'[11]CT model - DATA UPDATE'!$A:$AX,COLUMN('[11]CT model - DATA UPDATE'!AH$1),0)+IFERROR(VLOOKUP($B105,'[11]Fire £5 LQ'!$A:$P,COLUMN('[11]Fire £5 LQ'!P$1),0),0)*[11]Parameters!$C$41)/1000000</f>
        <v>0.28306217024208036</v>
      </c>
      <c r="AL105" s="56">
        <f>'[11]Published CSP'!AI105</f>
        <v>0</v>
      </c>
      <c r="AM105" s="56">
        <f>'[11]Published CSP'!AJ105</f>
        <v>0</v>
      </c>
      <c r="AN105" s="56">
        <f>IFERROR(VLOOKUP($A105,'[11]iBCF post B17'!$A:$L,'[11]iBCF post B17'!$F$1,0)/1000000,0)</f>
        <v>0</v>
      </c>
      <c r="AO105" s="56">
        <f>IFERROR(VLOOKUP($A105,'[11]iBCF post B17'!$A:$L,'[11]iBCF post B17'!$I$1,0)/1000000,0)</f>
        <v>0</v>
      </c>
      <c r="AP105" s="56">
        <f>IFERROR(VLOOKUP($A105,'[11]iBCF post B17'!$A:$L,'[11]iBCF post B17'!$L$1,0)/1000000,0)</f>
        <v>0</v>
      </c>
      <c r="AQ105" s="56">
        <v>0</v>
      </c>
      <c r="AR105" s="56">
        <v>0</v>
      </c>
      <c r="AS105" s="56">
        <f>'[11]NHB savings'!E92</f>
        <v>0</v>
      </c>
      <c r="AT105" s="56">
        <f>'[11]NHB savings'!F92</f>
        <v>0</v>
      </c>
      <c r="AU105" s="56">
        <f>'[11]NHB savings'!G92</f>
        <v>0</v>
      </c>
      <c r="AV105" s="103">
        <f>'[11]Published CSP'!AN105</f>
        <v>0</v>
      </c>
      <c r="AW105" s="103">
        <f>'[11]Published CSP'!AO105</f>
        <v>0</v>
      </c>
      <c r="AX105" s="103">
        <f>'[11]Published CSP'!AP105+'[11]NHB savings'!I92</f>
        <v>0</v>
      </c>
      <c r="AY105" s="103">
        <f>'[11]Published CSP'!AQ105+'[11]NHB savings'!J92</f>
        <v>0</v>
      </c>
      <c r="AZ105" s="103">
        <f>'[11]Published CSP'!AR105+'[11]NHB savings'!K92</f>
        <v>0</v>
      </c>
      <c r="BA105" s="103">
        <v>0</v>
      </c>
      <c r="BB105" s="103" t="e">
        <f>VLOOKUP($A105,'[11]Published CSP'!$A:$A:'[11]Published CSP'!$AW:$AW,COLUMN('[11]Published CSP'!AT$1),0)</f>
        <v>#REF!</v>
      </c>
      <c r="BC105" s="103" t="e">
        <f>VLOOKUP($A105,'[11]Published CSP'!$A:$A:'[11]Published CSP'!$AW:$AW,COLUMN('[11]Published CSP'!AU$1),0)+'[11]NHB savings'!L92</f>
        <v>#REF!</v>
      </c>
      <c r="BD105" s="103">
        <v>0</v>
      </c>
      <c r="BE105" s="103">
        <v>0</v>
      </c>
      <c r="BF105" s="60">
        <v>4.6239809483990566</v>
      </c>
      <c r="BG105" s="60">
        <v>5.7227180494673178</v>
      </c>
      <c r="BH105" s="103">
        <f>VLOOKUP($A105,[11]NHB!$A$7:$Q$389,COLUMN([11]NHB!O$2),0)+'[11]NHB savings'!P92</f>
        <v>4.7925700012753092</v>
      </c>
      <c r="BI105" s="103">
        <f>VLOOKUP($A105,[11]NHB!$A$7:$Q$389,COLUMN([11]NHB!P$2),0)+'[11]NHB savings'!Q92</f>
        <v>3.6551416582015723</v>
      </c>
      <c r="BJ105" s="103">
        <f>VLOOKUP($A105,[11]NHB!$A$7:$Q$389,COLUMN([11]NHB!Q$2),0)+'[11]NHB savings'!R92</f>
        <v>3.507065556909819</v>
      </c>
      <c r="BK105" s="63">
        <f t="shared" si="69"/>
        <v>22.297144801998058</v>
      </c>
      <c r="BL105" s="63" t="e">
        <f t="shared" si="69"/>
        <v>#REF!</v>
      </c>
      <c r="BM105" s="63" t="e">
        <f t="shared" si="69"/>
        <v>#REF!</v>
      </c>
      <c r="BN105" s="63">
        <f t="shared" si="69"/>
        <v>20.002939838259586</v>
      </c>
      <c r="BO105" s="63">
        <f t="shared" si="69"/>
        <v>19.97806447366824</v>
      </c>
      <c r="BP105" s="64">
        <f t="shared" si="72"/>
        <v>22.297144801998058</v>
      </c>
      <c r="BQ105" s="64" t="e">
        <f>BL105*'[11]23112016 deflator update'!$C$68/'[11]23112016 deflator update'!$C$69</f>
        <v>#REF!</v>
      </c>
      <c r="BR105" s="64" t="e">
        <f>BM105*'[11]23112016 deflator update'!$C$68/'[11]23112016 deflator update'!$C$70</f>
        <v>#REF!</v>
      </c>
      <c r="BS105" s="64">
        <f>BN105*'[11]23112016 deflator update'!$C$68/'[11]23112016 deflator update'!$C$71</f>
        <v>19.003330370443894</v>
      </c>
      <c r="BT105" s="64">
        <f>BO105*'[11]23112016 deflator update'!$C$68/'[11]23112016 deflator update'!$C$72</f>
        <v>18.669854434575441</v>
      </c>
      <c r="BU105" s="109" t="e">
        <f t="shared" si="73"/>
        <v>#REF!</v>
      </c>
      <c r="BV105" s="109" t="e">
        <f t="shared" si="73"/>
        <v>#REF!</v>
      </c>
      <c r="BW105" s="109" t="e">
        <f t="shared" si="73"/>
        <v>#REF!</v>
      </c>
      <c r="BX105" s="109">
        <f t="shared" si="73"/>
        <v>-1.2435854325655304E-3</v>
      </c>
      <c r="BY105" s="109">
        <f t="shared" si="74"/>
        <v>-0.10400795029693688</v>
      </c>
      <c r="BZ105" s="109">
        <f t="shared" si="75"/>
        <v>-2.7082446571359609E-2</v>
      </c>
      <c r="CA105" s="110" t="e">
        <f t="shared" si="76"/>
        <v>#REF!</v>
      </c>
      <c r="CB105" s="110" t="e">
        <f t="shared" si="76"/>
        <v>#REF!</v>
      </c>
      <c r="CC105" s="110" t="e">
        <f t="shared" si="76"/>
        <v>#REF!</v>
      </c>
      <c r="CD105" s="110">
        <f t="shared" si="70"/>
        <v>-1.7548289134998729E-2</v>
      </c>
      <c r="CE105" s="110">
        <f t="shared" si="77"/>
        <v>-0.16267958967991158</v>
      </c>
      <c r="CF105" s="110">
        <f t="shared" si="78"/>
        <v>-4.3416425344006471E-2</v>
      </c>
      <c r="CG105" s="60">
        <f t="shared" si="67"/>
        <v>11.862644801998059</v>
      </c>
      <c r="CH105" s="60" t="e">
        <f t="shared" si="67"/>
        <v>#REF!</v>
      </c>
      <c r="CI105" s="60" t="e">
        <f t="shared" si="67"/>
        <v>#REF!</v>
      </c>
      <c r="CJ105" s="60">
        <f t="shared" si="67"/>
        <v>8.1010636255385702</v>
      </c>
      <c r="CK105" s="60">
        <f t="shared" si="67"/>
        <v>7.380886443094818</v>
      </c>
      <c r="CL105" s="60">
        <f t="shared" si="68"/>
        <v>10.4345</v>
      </c>
      <c r="CM105" s="60">
        <f t="shared" si="68"/>
        <v>10.600643988</v>
      </c>
      <c r="CN105" s="60">
        <f t="shared" si="68"/>
        <v>11.236758006982319</v>
      </c>
      <c r="CO105" s="60">
        <f t="shared" si="68"/>
        <v>11.901876212721016</v>
      </c>
      <c r="CP105" s="60">
        <f t="shared" si="68"/>
        <v>12.597178030573422</v>
      </c>
    </row>
    <row r="106" spans="1:94" ht="15" customHeight="1">
      <c r="A106" s="53" t="s">
        <v>774</v>
      </c>
      <c r="B106" s="53" t="s">
        <v>775</v>
      </c>
      <c r="C106" s="53" t="str">
        <f t="shared" si="71"/>
        <v>SD_PR</v>
      </c>
      <c r="D106" s="53" t="s">
        <v>41</v>
      </c>
      <c r="E106" s="53" t="s">
        <v>39</v>
      </c>
      <c r="F106" s="112" t="s">
        <v>1359</v>
      </c>
      <c r="G106" s="113">
        <v>1</v>
      </c>
      <c r="H106" s="127">
        <v>0</v>
      </c>
      <c r="I106" s="127">
        <v>0</v>
      </c>
      <c r="J106" s="112" t="s">
        <v>1381</v>
      </c>
      <c r="K106" s="101">
        <v>0</v>
      </c>
      <c r="L106" s="53" t="s">
        <v>776</v>
      </c>
      <c r="M106" s="54">
        <f>[11]Provisional!M106</f>
        <v>4.0434530498210002</v>
      </c>
      <c r="N106" s="54">
        <f>[11]Provisional!N106</f>
        <v>3.4671722839050001</v>
      </c>
      <c r="O106" s="54">
        <f>[11]Provisional!O106</f>
        <v>3.0343533914789997</v>
      </c>
      <c r="P106" s="54">
        <f>[11]Provisional!P106</f>
        <v>2.8076464208869996</v>
      </c>
      <c r="Q106" s="54">
        <f>[11]Provisional!Q106</f>
        <v>2.5562551205790003</v>
      </c>
      <c r="R106" s="128">
        <f>'[11]Published CSP'!O106</f>
        <v>3.7892709999999998</v>
      </c>
      <c r="S106" s="108">
        <f>VLOOKUP($B106,'[11]CT model - DATA UPDATE'!$A:$AX,COLUMN('[11]CT model - DATA UPDATE'!S$1),0)/1000000</f>
        <v>3.8417407160000003</v>
      </c>
      <c r="T106" s="108">
        <f>VLOOKUP($B106,'[11]CT model - DATA UPDATE'!$A:$AX,COLUMN('[11]CT model - DATA UPDATE'!T$1),0)/1000000</f>
        <v>3.8794390586495036</v>
      </c>
      <c r="U106" s="108">
        <f>VLOOKUP($B106,'[11]CT model - DATA UPDATE'!$A:$AX,COLUMN('[11]CT model - DATA UPDATE'!U$1),0)/1000000</f>
        <v>3.9175073286688051</v>
      </c>
      <c r="V106" s="108">
        <f>VLOOKUP($B106,'[11]CT model - DATA UPDATE'!$A:$AX,COLUMN('[11]CT model - DATA UPDATE'!V$1),0)/1000000</f>
        <v>3.9559491560917297</v>
      </c>
      <c r="W106" s="108">
        <v>0</v>
      </c>
      <c r="X106" s="108">
        <f>VLOOKUP($B106,'[11]CT model - DATA UPDATE'!$A:$AX,COLUMN('[11]CT model - DATA UPDATE'!W$1),0)/1000000</f>
        <v>7.48508640000001E-2</v>
      </c>
      <c r="Y106" s="108">
        <f>VLOOKUP($B106,'[11]CT model - DATA UPDATE'!$A:$AX,COLUMN('[11]CT model - DATA UPDATE'!X$1),0)/1000000</f>
        <v>0.15468585111558555</v>
      </c>
      <c r="Z106" s="108">
        <f>VLOOKUP($B106,'[11]CT model - DATA UPDATE'!$A:$AX,COLUMN('[11]CT model - DATA UPDATE'!Y$1),0)/1000000</f>
        <v>0.23767797854854397</v>
      </c>
      <c r="AA106" s="108">
        <f>VLOOKUP($B106,'[11]CT model - DATA UPDATE'!$A:$AX,COLUMN('[11]CT model - DATA UPDATE'!Z$1),0)/1000000</f>
        <v>0.32392946033919368</v>
      </c>
      <c r="AB106" s="108">
        <v>0</v>
      </c>
      <c r="AC106" s="108">
        <f>VLOOKUP($B106,'[11]CT model - DATA UPDATE'!$A:$AX,COLUMN('[11]CT model - DATA UPDATE'!AA$1),0)/1000000</f>
        <v>0</v>
      </c>
      <c r="AD106" s="108">
        <f>VLOOKUP($B106,'[11]CT model - DATA UPDATE'!$A:$AX,COLUMN('[11]CT model - DATA UPDATE'!AB$1),0)/1000000</f>
        <v>0</v>
      </c>
      <c r="AE106" s="108">
        <f>VLOOKUP($B106,'[11]CT model - DATA UPDATE'!$A:$AX,COLUMN('[11]CT model - DATA UPDATE'!AC$1),0)/1000000</f>
        <v>0</v>
      </c>
      <c r="AF106" s="108">
        <f>VLOOKUP($B106,'[11]CT model - DATA UPDATE'!$A:$AX,COLUMN('[11]CT model - DATA UPDATE'!AD$1),0)/1000000</f>
        <v>0</v>
      </c>
      <c r="AG106" s="108">
        <v>0</v>
      </c>
      <c r="AH106" s="108">
        <f>VLOOKUP($B106,'[11]CT model - DATA UPDATE'!$A:$AX,COLUMN('[11]CT model - DATA UPDATE'!AE$1),0)/1000000</f>
        <v>0</v>
      </c>
      <c r="AI106" s="108">
        <f>(VLOOKUP($B106,'[11]CT model - DATA UPDATE'!$A:$AX,COLUMN('[11]CT model - DATA UPDATE'!AF$1),0)+IFERROR(VLOOKUP($B106,'[11]Fire £5 LQ'!$A:$P,COLUMN('[11]Fire £5 LQ'!N$1),0),0)*[11]Parameters!$C$41)/1000000</f>
        <v>2.2492740993688774E-2</v>
      </c>
      <c r="AJ106" s="108">
        <f>(VLOOKUP($B106,'[11]CT model - DATA UPDATE'!$A:$AX,COLUMN('[11]CT model - DATA UPDATE'!AG$1),0)+IFERROR(VLOOKUP($B106,'[11]Fire £5 LQ'!$A:$P,COLUMN('[11]Fire £5 LQ'!O$1),0),0)*[11]Parameters!$C$41)/1000000</f>
        <v>4.3829383046469994E-2</v>
      </c>
      <c r="AK106" s="108">
        <f>(VLOOKUP($B106,'[11]CT model - DATA UPDATE'!$A:$AX,COLUMN('[11]CT model - DATA UPDATE'!AH$1),0)+IFERROR(VLOOKUP($B106,'[11]Fire £5 LQ'!$A:$P,COLUMN('[11]Fire £5 LQ'!P$1),0),0)*[11]Parameters!$C$41)/1000000</f>
        <v>6.3937130568662612E-2</v>
      </c>
      <c r="AL106" s="56">
        <f>'[11]Published CSP'!AI106</f>
        <v>0</v>
      </c>
      <c r="AM106" s="56">
        <f>'[11]Published CSP'!AJ106</f>
        <v>0</v>
      </c>
      <c r="AN106" s="56">
        <f>IFERROR(VLOOKUP($A106,'[11]iBCF post B17'!$A:$L,'[11]iBCF post B17'!$F$1,0)/1000000,0)</f>
        <v>0</v>
      </c>
      <c r="AO106" s="56">
        <f>IFERROR(VLOOKUP($A106,'[11]iBCF post B17'!$A:$L,'[11]iBCF post B17'!$I$1,0)/1000000,0)</f>
        <v>0</v>
      </c>
      <c r="AP106" s="56">
        <f>IFERROR(VLOOKUP($A106,'[11]iBCF post B17'!$A:$L,'[11]iBCF post B17'!$L$1,0)/1000000,0)</f>
        <v>0</v>
      </c>
      <c r="AQ106" s="56">
        <v>0</v>
      </c>
      <c r="AR106" s="56">
        <v>0</v>
      </c>
      <c r="AS106" s="56">
        <f>'[11]NHB savings'!E93</f>
        <v>0</v>
      </c>
      <c r="AT106" s="56">
        <f>'[11]NHB savings'!F93</f>
        <v>0</v>
      </c>
      <c r="AU106" s="56">
        <f>'[11]NHB savings'!G93</f>
        <v>0</v>
      </c>
      <c r="AV106" s="103">
        <f>'[11]Published CSP'!AN106</f>
        <v>9.2587965535105652E-3</v>
      </c>
      <c r="AW106" s="103">
        <f>'[11]Published CSP'!AO106</f>
        <v>4.8086007906941973E-2</v>
      </c>
      <c r="AX106" s="103">
        <f>'[11]Published CSP'!AP106+'[11]NHB savings'!I93</f>
        <v>3.8827211353431403E-2</v>
      </c>
      <c r="AY106" s="103">
        <f>'[11]Published CSP'!AQ106+'[11]NHB savings'!J93</f>
        <v>2.9867085656485694E-2</v>
      </c>
      <c r="AZ106" s="103">
        <f>'[11]Published CSP'!AR106+'[11]NHB savings'!K93</f>
        <v>3.8827211353431403E-2</v>
      </c>
      <c r="BA106" s="103">
        <v>0</v>
      </c>
      <c r="BB106" s="103" t="e">
        <f>VLOOKUP($A106,'[11]Published CSP'!$A:$A:'[11]Published CSP'!$AW:$AW,COLUMN('[11]Published CSP'!AT$1),0)</f>
        <v>#REF!</v>
      </c>
      <c r="BC106" s="103" t="e">
        <f>VLOOKUP($A106,'[11]Published CSP'!$A:$A:'[11]Published CSP'!$AW:$AW,COLUMN('[11]Published CSP'!AU$1),0)+'[11]NHB savings'!L93</f>
        <v>#REF!</v>
      </c>
      <c r="BD106" s="103">
        <v>0</v>
      </c>
      <c r="BE106" s="103">
        <v>0</v>
      </c>
      <c r="BF106" s="60">
        <v>0.6160365161765311</v>
      </c>
      <c r="BG106" s="60">
        <v>0.69881066851980689</v>
      </c>
      <c r="BH106" s="103">
        <f>VLOOKUP($A106,[11]NHB!$A$7:$Q$389,COLUMN([11]NHB!O$2),0)+'[11]NHB savings'!P93</f>
        <v>0.6698761108762985</v>
      </c>
      <c r="BI106" s="103">
        <f>VLOOKUP($A106,[11]NHB!$A$7:$Q$389,COLUMN([11]NHB!P$2),0)+'[11]NHB savings'!Q93</f>
        <v>0.50766697888602963</v>
      </c>
      <c r="BJ106" s="103">
        <f>VLOOKUP($A106,[11]NHB!$A$7:$Q$389,COLUMN([11]NHB!Q$2),0)+'[11]NHB savings'!R93</f>
        <v>0.48710051279043282</v>
      </c>
      <c r="BK106" s="63">
        <f t="shared" si="69"/>
        <v>8.4580193625510418</v>
      </c>
      <c r="BL106" s="63" t="e">
        <f t="shared" si="69"/>
        <v>#REF!</v>
      </c>
      <c r="BM106" s="63" t="e">
        <f t="shared" si="69"/>
        <v>#REF!</v>
      </c>
      <c r="BN106" s="63">
        <f t="shared" si="69"/>
        <v>7.5441951756933339</v>
      </c>
      <c r="BO106" s="63">
        <f t="shared" si="69"/>
        <v>7.4259985917224505</v>
      </c>
      <c r="BP106" s="64">
        <f t="shared" si="72"/>
        <v>8.4580193625510418</v>
      </c>
      <c r="BQ106" s="64" t="e">
        <f>BL106*'[11]23112016 deflator update'!$C$68/'[11]23112016 deflator update'!$C$69</f>
        <v>#REF!</v>
      </c>
      <c r="BR106" s="64" t="e">
        <f>BM106*'[11]23112016 deflator update'!$C$68/'[11]23112016 deflator update'!$C$70</f>
        <v>#REF!</v>
      </c>
      <c r="BS106" s="64">
        <f>BN106*'[11]23112016 deflator update'!$C$68/'[11]23112016 deflator update'!$C$71</f>
        <v>7.1671881464441443</v>
      </c>
      <c r="BT106" s="64">
        <f>BO106*'[11]23112016 deflator update'!$C$68/'[11]23112016 deflator update'!$C$72</f>
        <v>6.9397269651199487</v>
      </c>
      <c r="BU106" s="109" t="e">
        <f t="shared" si="73"/>
        <v>#REF!</v>
      </c>
      <c r="BV106" s="109" t="e">
        <f t="shared" si="73"/>
        <v>#REF!</v>
      </c>
      <c r="BW106" s="109" t="e">
        <f t="shared" si="73"/>
        <v>#REF!</v>
      </c>
      <c r="BX106" s="109">
        <f t="shared" si="73"/>
        <v>-1.566722244298524E-2</v>
      </c>
      <c r="BY106" s="109">
        <f t="shared" si="74"/>
        <v>-0.12201683710940592</v>
      </c>
      <c r="BZ106" s="109">
        <f t="shared" si="75"/>
        <v>-3.2008493042486874E-2</v>
      </c>
      <c r="CA106" s="110" t="e">
        <f t="shared" si="76"/>
        <v>#REF!</v>
      </c>
      <c r="CB106" s="110" t="e">
        <f t="shared" si="76"/>
        <v>#REF!</v>
      </c>
      <c r="CC106" s="110" t="e">
        <f t="shared" si="76"/>
        <v>#REF!</v>
      </c>
      <c r="CD106" s="110">
        <f t="shared" si="70"/>
        <v>-3.1736460195627147E-2</v>
      </c>
      <c r="CE106" s="110">
        <f t="shared" si="77"/>
        <v>-0.17950921277781962</v>
      </c>
      <c r="CF106" s="110">
        <f t="shared" si="78"/>
        <v>-4.8259770112189959E-2</v>
      </c>
      <c r="CG106" s="60">
        <f t="shared" si="67"/>
        <v>4.6687483625510424</v>
      </c>
      <c r="CH106" s="60" t="e">
        <f t="shared" si="67"/>
        <v>#REF!</v>
      </c>
      <c r="CI106" s="60" t="e">
        <f t="shared" si="67"/>
        <v>#REF!</v>
      </c>
      <c r="CJ106" s="60">
        <f t="shared" si="67"/>
        <v>3.3451804854295153</v>
      </c>
      <c r="CK106" s="60">
        <f t="shared" si="67"/>
        <v>3.0821828447228645</v>
      </c>
      <c r="CL106" s="60">
        <f t="shared" si="68"/>
        <v>3.7892709999999998</v>
      </c>
      <c r="CM106" s="60">
        <f t="shared" si="68"/>
        <v>3.9165915800000004</v>
      </c>
      <c r="CN106" s="60">
        <f t="shared" si="68"/>
        <v>4.0566176507587777</v>
      </c>
      <c r="CO106" s="60">
        <f t="shared" si="68"/>
        <v>4.1990146902638186</v>
      </c>
      <c r="CP106" s="60">
        <f t="shared" si="68"/>
        <v>4.3438157469995859</v>
      </c>
    </row>
    <row r="107" spans="1:94" ht="15" customHeight="1">
      <c r="A107" s="53" t="s">
        <v>297</v>
      </c>
      <c r="B107" s="53" t="s">
        <v>298</v>
      </c>
      <c r="C107" s="53" t="str">
        <f t="shared" si="71"/>
        <v>SD_PU</v>
      </c>
      <c r="D107" s="53" t="s">
        <v>41</v>
      </c>
      <c r="E107" s="53" t="s">
        <v>39</v>
      </c>
      <c r="F107" s="112" t="s">
        <v>1365</v>
      </c>
      <c r="G107" s="113">
        <v>0</v>
      </c>
      <c r="H107" s="127">
        <v>0</v>
      </c>
      <c r="I107" s="127">
        <v>0</v>
      </c>
      <c r="J107" s="112" t="s">
        <v>1380</v>
      </c>
      <c r="K107" s="101">
        <v>0</v>
      </c>
      <c r="L107" s="53" t="s">
        <v>299</v>
      </c>
      <c r="M107" s="54">
        <f>[11]Provisional!M107</f>
        <v>3.4576878057060001</v>
      </c>
      <c r="N107" s="54">
        <f>[11]Provisional!N107</f>
        <v>2.9774403139390002</v>
      </c>
      <c r="O107" s="54">
        <f>[11]Provisional!O107</f>
        <v>2.616756600829</v>
      </c>
      <c r="P107" s="54">
        <f>[11]Provisional!P107</f>
        <v>2.4278613445819999</v>
      </c>
      <c r="Q107" s="54">
        <f>[11]Provisional!Q107</f>
        <v>2.21840901305</v>
      </c>
      <c r="R107" s="128">
        <f>'[11]Published CSP'!O107</f>
        <v>3.069766</v>
      </c>
      <c r="S107" s="108">
        <f>VLOOKUP($B107,'[11]CT model - DATA UPDATE'!$A:$AX,COLUMN('[11]CT model - DATA UPDATE'!S$1),0)/1000000</f>
        <v>3.1516758000000005</v>
      </c>
      <c r="T107" s="108">
        <f>VLOOKUP($B107,'[11]CT model - DATA UPDATE'!$A:$AX,COLUMN('[11]CT model - DATA UPDATE'!T$1),0)/1000000</f>
        <v>3.2581903660425184</v>
      </c>
      <c r="U107" s="108">
        <f>VLOOKUP($B107,'[11]CT model - DATA UPDATE'!$A:$AX,COLUMN('[11]CT model - DATA UPDATE'!U$1),0)/1000000</f>
        <v>3.3683047162948299</v>
      </c>
      <c r="V107" s="108">
        <f>VLOOKUP($B107,'[11]CT model - DATA UPDATE'!$A:$AX,COLUMN('[11]CT model - DATA UPDATE'!V$1),0)/1000000</f>
        <v>3.4821405096702498</v>
      </c>
      <c r="W107" s="108">
        <v>0</v>
      </c>
      <c r="X107" s="108">
        <f>VLOOKUP($B107,'[11]CT model - DATA UPDATE'!$A:$AX,COLUMN('[11]CT model - DATA UPDATE'!W$1),0)/1000000</f>
        <v>5.9938199999999567E-2</v>
      </c>
      <c r="Y107" s="108">
        <f>VLOOKUP($B107,'[11]CT model - DATA UPDATE'!$A:$AX,COLUMN('[11]CT model - DATA UPDATE'!X$1),0)/1000000</f>
        <v>0.12836696645095089</v>
      </c>
      <c r="Z107" s="108">
        <f>VLOOKUP($B107,'[11]CT model - DATA UPDATE'!$A:$AX,COLUMN('[11]CT model - DATA UPDATE'!Y$1),0)/1000000</f>
        <v>0.2027254779518276</v>
      </c>
      <c r="AA107" s="108">
        <f>VLOOKUP($B107,'[11]CT model - DATA UPDATE'!$A:$AX,COLUMN('[11]CT model - DATA UPDATE'!Z$1),0)/1000000</f>
        <v>0.28341116898154239</v>
      </c>
      <c r="AB107" s="108">
        <v>0</v>
      </c>
      <c r="AC107" s="108">
        <f>VLOOKUP($B107,'[11]CT model - DATA UPDATE'!$A:$AX,COLUMN('[11]CT model - DATA UPDATE'!AA$1),0)/1000000</f>
        <v>0</v>
      </c>
      <c r="AD107" s="108">
        <f>VLOOKUP($B107,'[11]CT model - DATA UPDATE'!$A:$AX,COLUMN('[11]CT model - DATA UPDATE'!AB$1),0)/1000000</f>
        <v>0</v>
      </c>
      <c r="AE107" s="108">
        <f>VLOOKUP($B107,'[11]CT model - DATA UPDATE'!$A:$AX,COLUMN('[11]CT model - DATA UPDATE'!AC$1),0)/1000000</f>
        <v>0</v>
      </c>
      <c r="AF107" s="108">
        <f>VLOOKUP($B107,'[11]CT model - DATA UPDATE'!$A:$AX,COLUMN('[11]CT model - DATA UPDATE'!AD$1),0)/1000000</f>
        <v>0</v>
      </c>
      <c r="AG107" s="108">
        <v>0</v>
      </c>
      <c r="AH107" s="108">
        <f>VLOOKUP($B107,'[11]CT model - DATA UPDATE'!$A:$AX,COLUMN('[11]CT model - DATA UPDATE'!AE$1),0)/1000000</f>
        <v>0</v>
      </c>
      <c r="AI107" s="108">
        <f>(VLOOKUP($B107,'[11]CT model - DATA UPDATE'!$A:$AX,COLUMN('[11]CT model - DATA UPDATE'!AF$1),0)+IFERROR(VLOOKUP($B107,'[11]Fire £5 LQ'!$A:$P,COLUMN('[11]Fire £5 LQ'!N$1),0),0)*[11]Parameters!$C$41)/1000000</f>
        <v>2.6080320273176454E-2</v>
      </c>
      <c r="AJ107" s="108">
        <f>(VLOOKUP($B107,'[11]CT model - DATA UPDATE'!$A:$AX,COLUMN('[11]CT model - DATA UPDATE'!AG$1),0)+IFERROR(VLOOKUP($B107,'[11]Fire £5 LQ'!$A:$P,COLUMN('[11]Fire £5 LQ'!O$1),0),0)*[11]Parameters!$C$41)/1000000</f>
        <v>5.2550525241677748E-2</v>
      </c>
      <c r="AK107" s="108">
        <f>(VLOOKUP($B107,'[11]CT model - DATA UPDATE'!$A:$AX,COLUMN('[11]CT model - DATA UPDATE'!AH$1),0)+IFERROR(VLOOKUP($B107,'[11]Fire £5 LQ'!$A:$P,COLUMN('[11]Fire £5 LQ'!P$1),0),0)*[11]Parameters!$C$41)/1000000</f>
        <v>7.933239248566766E-2</v>
      </c>
      <c r="AL107" s="56">
        <f>'[11]Published CSP'!AI107</f>
        <v>0</v>
      </c>
      <c r="AM107" s="56">
        <f>'[11]Published CSP'!AJ107</f>
        <v>0</v>
      </c>
      <c r="AN107" s="56">
        <f>IFERROR(VLOOKUP($A107,'[11]iBCF post B17'!$A:$L,'[11]iBCF post B17'!$F$1,0)/1000000,0)</f>
        <v>0</v>
      </c>
      <c r="AO107" s="56">
        <f>IFERROR(VLOOKUP($A107,'[11]iBCF post B17'!$A:$L,'[11]iBCF post B17'!$I$1,0)/1000000,0)</f>
        <v>0</v>
      </c>
      <c r="AP107" s="56">
        <f>IFERROR(VLOOKUP($A107,'[11]iBCF post B17'!$A:$L,'[11]iBCF post B17'!$L$1,0)/1000000,0)</f>
        <v>0</v>
      </c>
      <c r="AQ107" s="56">
        <v>0</v>
      </c>
      <c r="AR107" s="56">
        <v>0</v>
      </c>
      <c r="AS107" s="56">
        <f>'[11]NHB savings'!E94</f>
        <v>0</v>
      </c>
      <c r="AT107" s="56">
        <f>'[11]NHB savings'!F94</f>
        <v>0</v>
      </c>
      <c r="AU107" s="56">
        <f>'[11]NHB savings'!G94</f>
        <v>0</v>
      </c>
      <c r="AV107" s="103">
        <f>'[11]Published CSP'!AN107</f>
        <v>0</v>
      </c>
      <c r="AW107" s="103">
        <f>'[11]Published CSP'!AO107</f>
        <v>0</v>
      </c>
      <c r="AX107" s="103">
        <f>'[11]Published CSP'!AP107+'[11]NHB savings'!I94</f>
        <v>0</v>
      </c>
      <c r="AY107" s="103">
        <f>'[11]Published CSP'!AQ107+'[11]NHB savings'!J94</f>
        <v>0</v>
      </c>
      <c r="AZ107" s="103">
        <f>'[11]Published CSP'!AR107+'[11]NHB savings'!K94</f>
        <v>0</v>
      </c>
      <c r="BA107" s="103">
        <v>0</v>
      </c>
      <c r="BB107" s="103" t="e">
        <f>VLOOKUP($A107,'[11]Published CSP'!$A:$A:'[11]Published CSP'!$AW:$AW,COLUMN('[11]Published CSP'!AT$1),0)</f>
        <v>#REF!</v>
      </c>
      <c r="BC107" s="103" t="e">
        <f>VLOOKUP($A107,'[11]Published CSP'!$A:$A:'[11]Published CSP'!$AW:$AW,COLUMN('[11]Published CSP'!AU$1),0)+'[11]NHB savings'!L94</f>
        <v>#REF!</v>
      </c>
      <c r="BD107" s="103">
        <v>0</v>
      </c>
      <c r="BE107" s="103">
        <v>0</v>
      </c>
      <c r="BF107" s="60">
        <v>2.6540729198843911</v>
      </c>
      <c r="BG107" s="60">
        <v>3.1404362381534052</v>
      </c>
      <c r="BH107" s="103">
        <f>VLOOKUP($A107,[11]NHB!$A$7:$Q$389,COLUMN([11]NHB!O$2),0)+'[11]NHB savings'!P94</f>
        <v>2.4885242622304857</v>
      </c>
      <c r="BI107" s="103">
        <f>VLOOKUP($A107,[11]NHB!$A$7:$Q$389,COLUMN([11]NHB!P$2),0)+'[11]NHB savings'!Q94</f>
        <v>1.898158887388651</v>
      </c>
      <c r="BJ107" s="103">
        <f>VLOOKUP($A107,[11]NHB!$A$7:$Q$389,COLUMN([11]NHB!Q$2),0)+'[11]NHB savings'!R94</f>
        <v>1.8212611925903874</v>
      </c>
      <c r="BK107" s="63">
        <f t="shared" si="69"/>
        <v>9.1815267255903912</v>
      </c>
      <c r="BL107" s="63" t="e">
        <f t="shared" si="69"/>
        <v>#REF!</v>
      </c>
      <c r="BM107" s="63" t="e">
        <f t="shared" si="69"/>
        <v>#REF!</v>
      </c>
      <c r="BN107" s="63">
        <f t="shared" si="69"/>
        <v>7.9496009514589865</v>
      </c>
      <c r="BO107" s="63">
        <f t="shared" si="69"/>
        <v>7.8845542767778483</v>
      </c>
      <c r="BP107" s="64">
        <f t="shared" si="72"/>
        <v>9.1815267255903912</v>
      </c>
      <c r="BQ107" s="64" t="e">
        <f>BL107*'[11]23112016 deflator update'!$C$68/'[11]23112016 deflator update'!$C$69</f>
        <v>#REF!</v>
      </c>
      <c r="BR107" s="64" t="e">
        <f>BM107*'[11]23112016 deflator update'!$C$68/'[11]23112016 deflator update'!$C$70</f>
        <v>#REF!</v>
      </c>
      <c r="BS107" s="64">
        <f>BN107*'[11]23112016 deflator update'!$C$68/'[11]23112016 deflator update'!$C$71</f>
        <v>7.5523345275888421</v>
      </c>
      <c r="BT107" s="64">
        <f>BO107*'[11]23112016 deflator update'!$C$68/'[11]23112016 deflator update'!$C$72</f>
        <v>7.3682553594203677</v>
      </c>
      <c r="BU107" s="109" t="e">
        <f t="shared" si="73"/>
        <v>#REF!</v>
      </c>
      <c r="BV107" s="109" t="e">
        <f t="shared" si="73"/>
        <v>#REF!</v>
      </c>
      <c r="BW107" s="109" t="e">
        <f t="shared" si="73"/>
        <v>#REF!</v>
      </c>
      <c r="BX107" s="109">
        <f t="shared" si="73"/>
        <v>-8.1823823709289423E-3</v>
      </c>
      <c r="BY107" s="109">
        <f t="shared" si="74"/>
        <v>-0.14125890906549043</v>
      </c>
      <c r="BZ107" s="109">
        <f t="shared" si="75"/>
        <v>-3.7356326209336488E-2</v>
      </c>
      <c r="CA107" s="110" t="e">
        <f t="shared" si="76"/>
        <v>#REF!</v>
      </c>
      <c r="CB107" s="110" t="e">
        <f t="shared" si="76"/>
        <v>#REF!</v>
      </c>
      <c r="CC107" s="110" t="e">
        <f t="shared" si="76"/>
        <v>#REF!</v>
      </c>
      <c r="CD107" s="110">
        <f t="shared" si="70"/>
        <v>-2.4373810176976263E-2</v>
      </c>
      <c r="CE107" s="110">
        <f t="shared" si="77"/>
        <v>-0.19749126919340598</v>
      </c>
      <c r="CF107" s="110">
        <f t="shared" si="78"/>
        <v>-5.3517820344073375E-2</v>
      </c>
      <c r="CG107" s="60">
        <f t="shared" si="67"/>
        <v>6.1117607255903916</v>
      </c>
      <c r="CH107" s="60" t="e">
        <f t="shared" si="67"/>
        <v>#REF!</v>
      </c>
      <c r="CI107" s="60" t="e">
        <f t="shared" si="67"/>
        <v>#REF!</v>
      </c>
      <c r="CJ107" s="60">
        <f t="shared" si="67"/>
        <v>4.3260202319706513</v>
      </c>
      <c r="CK107" s="60">
        <f t="shared" si="67"/>
        <v>4.0396702056403893</v>
      </c>
      <c r="CL107" s="60">
        <f t="shared" si="68"/>
        <v>3.069766</v>
      </c>
      <c r="CM107" s="60">
        <f t="shared" si="68"/>
        <v>3.211614</v>
      </c>
      <c r="CN107" s="60">
        <f t="shared" si="68"/>
        <v>3.4126376527666458</v>
      </c>
      <c r="CO107" s="60">
        <f t="shared" si="68"/>
        <v>3.6235807194883352</v>
      </c>
      <c r="CP107" s="60">
        <f t="shared" si="68"/>
        <v>3.8448840711374594</v>
      </c>
    </row>
    <row r="108" spans="1:94" ht="15" customHeight="1">
      <c r="A108" s="53" t="s">
        <v>1026</v>
      </c>
      <c r="B108" s="53" t="s">
        <v>1027</v>
      </c>
      <c r="C108" s="53" t="str">
        <f t="shared" si="71"/>
        <v>UAF_PR</v>
      </c>
      <c r="D108" s="112" t="s">
        <v>1383</v>
      </c>
      <c r="E108" s="53" t="s">
        <v>726</v>
      </c>
      <c r="F108" s="112" t="s">
        <v>1369</v>
      </c>
      <c r="G108" s="113">
        <v>1</v>
      </c>
      <c r="H108" s="127">
        <v>1</v>
      </c>
      <c r="I108" s="127">
        <v>1</v>
      </c>
      <c r="J108" s="112" t="s">
        <v>1381</v>
      </c>
      <c r="K108" s="101">
        <v>0</v>
      </c>
      <c r="L108" s="53" t="s">
        <v>1028</v>
      </c>
      <c r="M108" s="54">
        <f>[11]Provisional!M108</f>
        <v>194.76652004198797</v>
      </c>
      <c r="N108" s="54">
        <f>[11]Provisional!N108</f>
        <v>167.92174600699499</v>
      </c>
      <c r="O108" s="54">
        <f>[11]Provisional!O108</f>
        <v>147.69667626139301</v>
      </c>
      <c r="P108" s="54">
        <f>[11]Provisional!P108</f>
        <v>136.715516527478</v>
      </c>
      <c r="Q108" s="54">
        <f>[11]Provisional!Q108</f>
        <v>126.458271461921</v>
      </c>
      <c r="R108" s="128">
        <f>'[11]Published CSP'!O108</f>
        <v>232.704667</v>
      </c>
      <c r="S108" s="108">
        <f>VLOOKUP($B108,'[11]CT model - DATA UPDATE'!$A:$AX,COLUMN('[11]CT model - DATA UPDATE'!S$1),0)/1000000</f>
        <v>236.20199059200002</v>
      </c>
      <c r="T108" s="108">
        <f>VLOOKUP($B108,'[11]CT model - DATA UPDATE'!$A:$AX,COLUMN('[11]CT model - DATA UPDATE'!T$1),0)/1000000</f>
        <v>239.89066474748091</v>
      </c>
      <c r="U108" s="108">
        <f>VLOOKUP($B108,'[11]CT model - DATA UPDATE'!$A:$AX,COLUMN('[11]CT model - DATA UPDATE'!U$1),0)/1000000</f>
        <v>243.63694348534153</v>
      </c>
      <c r="V108" s="108">
        <f>VLOOKUP($B108,'[11]CT model - DATA UPDATE'!$A:$AX,COLUMN('[11]CT model - DATA UPDATE'!V$1),0)/1000000</f>
        <v>247.44172639382717</v>
      </c>
      <c r="W108" s="108">
        <v>0</v>
      </c>
      <c r="X108" s="108">
        <f>VLOOKUP($B108,'[11]CT model - DATA UPDATE'!$A:$AX,COLUMN('[11]CT model - DATA UPDATE'!W$1),0)/1000000</f>
        <v>4.6531382119999849</v>
      </c>
      <c r="Y108" s="108">
        <f>VLOOKUP($B108,'[11]CT model - DATA UPDATE'!$A:$AX,COLUMN('[11]CT model - DATA UPDATE'!X$1),0)/1000000</f>
        <v>9.6181338365408404</v>
      </c>
      <c r="Z108" s="108">
        <f>VLOOKUP($B108,'[11]CT model - DATA UPDATE'!$A:$AX,COLUMN('[11]CT model - DATA UPDATE'!Y$1),0)/1000000</f>
        <v>14.836442072093348</v>
      </c>
      <c r="AA108" s="108">
        <f>VLOOKUP($B108,'[11]CT model - DATA UPDATE'!$A:$AX,COLUMN('[11]CT model - DATA UPDATE'!Z$1),0)/1000000</f>
        <v>20.318334255996778</v>
      </c>
      <c r="AB108" s="108">
        <v>0</v>
      </c>
      <c r="AC108" s="108">
        <f>VLOOKUP($B108,'[11]CT model - DATA UPDATE'!$A:$AX,COLUMN('[11]CT model - DATA UPDATE'!AA$1),0)/1000000</f>
        <v>4.7243320000000004</v>
      </c>
      <c r="AD108" s="108">
        <f>VLOOKUP($B108,'[11]CT model - DATA UPDATE'!$A:$AX,COLUMN('[11]CT model - DATA UPDATE'!AB$1),0)/1000000</f>
        <v>9.8823638319422304</v>
      </c>
      <c r="AE108" s="108">
        <f>VLOOKUP($B108,'[11]CT model - DATA UPDATE'!$A:$AX,COLUMN('[11]CT model - DATA UPDATE'!AC$1),0)/1000000</f>
        <v>15.506266157840372</v>
      </c>
      <c r="AF108" s="108">
        <f>VLOOKUP($B108,'[11]CT model - DATA UPDATE'!$A:$AX,COLUMN('[11]CT model - DATA UPDATE'!AD$1),0)/1000000</f>
        <v>21.628555580856503</v>
      </c>
      <c r="AG108" s="108">
        <v>0</v>
      </c>
      <c r="AH108" s="108">
        <f>VLOOKUP($B108,'[11]CT model - DATA UPDATE'!$A:$AX,COLUMN('[11]CT model - DATA UPDATE'!AE$1),0)/1000000</f>
        <v>0</v>
      </c>
      <c r="AI108" s="108">
        <f>(VLOOKUP($B108,'[11]CT model - DATA UPDATE'!$A:$AX,COLUMN('[11]CT model - DATA UPDATE'!AF$1),0)+IFERROR(VLOOKUP($B108,'[11]Fire £5 LQ'!$A:$P,COLUMN('[11]Fire £5 LQ'!N$1),0),0)*[11]Parameters!$C$41)/1000000</f>
        <v>0</v>
      </c>
      <c r="AJ108" s="108">
        <f>(VLOOKUP($B108,'[11]CT model - DATA UPDATE'!$A:$AX,COLUMN('[11]CT model - DATA UPDATE'!AG$1),0)+IFERROR(VLOOKUP($B108,'[11]Fire £5 LQ'!$A:$P,COLUMN('[11]Fire £5 LQ'!O$1),0),0)*[11]Parameters!$C$41)/1000000</f>
        <v>0</v>
      </c>
      <c r="AK108" s="108">
        <f>(VLOOKUP($B108,'[11]CT model - DATA UPDATE'!$A:$AX,COLUMN('[11]CT model - DATA UPDATE'!AH$1),0)+IFERROR(VLOOKUP($B108,'[11]Fire £5 LQ'!$A:$P,COLUMN('[11]Fire £5 LQ'!P$1),0),0)*[11]Parameters!$C$41)/1000000</f>
        <v>0</v>
      </c>
      <c r="AL108" s="56">
        <f>'[11]Published CSP'!AI108</f>
        <v>0</v>
      </c>
      <c r="AM108" s="56">
        <f>'[11]Published CSP'!AJ108</f>
        <v>0</v>
      </c>
      <c r="AN108" s="56">
        <f>IFERROR(VLOOKUP($A108,'[11]iBCF post B17'!$A:$L,'[11]iBCF post B17'!$F$1,0)/1000000,0)</f>
        <v>12.676091726424257</v>
      </c>
      <c r="AO108" s="56">
        <f>IFERROR(VLOOKUP($A108,'[11]iBCF post B17'!$A:$L,'[11]iBCF post B17'!$I$1,0)/1000000,0)</f>
        <v>17.019102042873303</v>
      </c>
      <c r="AP108" s="56">
        <f>IFERROR(VLOOKUP($A108,'[11]iBCF post B17'!$A:$L,'[11]iBCF post B17'!$L$1,0)/1000000,0)</f>
        <v>20.846859435623781</v>
      </c>
      <c r="AQ108" s="56">
        <v>0</v>
      </c>
      <c r="AR108" s="56">
        <v>0</v>
      </c>
      <c r="AS108" s="56">
        <f>'[11]NHB savings'!E95</f>
        <v>2.805866</v>
      </c>
      <c r="AT108" s="56">
        <f>'[11]NHB savings'!F95</f>
        <v>0</v>
      </c>
      <c r="AU108" s="56">
        <f>'[11]NHB savings'!G95</f>
        <v>0</v>
      </c>
      <c r="AV108" s="103">
        <f>'[11]Published CSP'!AN108</f>
        <v>0.75453216854819272</v>
      </c>
      <c r="AW108" s="103">
        <f>'[11]Published CSP'!AO108</f>
        <v>3.9186993269760979</v>
      </c>
      <c r="AX108" s="103">
        <f>'[11]Published CSP'!AP108+'[11]NHB savings'!I95</f>
        <v>3.1641671584279059</v>
      </c>
      <c r="AY108" s="103">
        <f>'[11]Published CSP'!AQ108+'[11]NHB savings'!J95</f>
        <v>2.4339747372522349</v>
      </c>
      <c r="AZ108" s="103">
        <f>'[11]Published CSP'!AR108+'[11]NHB savings'!K95</f>
        <v>3.1641671584279059</v>
      </c>
      <c r="BA108" s="103">
        <v>0</v>
      </c>
      <c r="BB108" s="103" t="e">
        <f>VLOOKUP($A108,'[11]Published CSP'!$A:$A:'[11]Published CSP'!$AW:$AW,COLUMN('[11]Published CSP'!AT$1),0)</f>
        <v>#REF!</v>
      </c>
      <c r="BC108" s="103" t="e">
        <f>VLOOKUP($A108,'[11]Published CSP'!$A:$A:'[11]Published CSP'!$AW:$AW,COLUMN('[11]Published CSP'!AU$1),0)+'[11]NHB savings'!L95</f>
        <v>#REF!</v>
      </c>
      <c r="BD108" s="103">
        <v>0</v>
      </c>
      <c r="BE108" s="103">
        <v>0</v>
      </c>
      <c r="BF108" s="60">
        <v>16.487725542567691</v>
      </c>
      <c r="BG108" s="60">
        <v>19.806923753980822</v>
      </c>
      <c r="BH108" s="103">
        <f>VLOOKUP($A108,[11]NHB!$A$7:$Q$389,COLUMN([11]NHB!O$2),0)+'[11]NHB savings'!P95</f>
        <v>17.312877414748229</v>
      </c>
      <c r="BI108" s="103">
        <f>VLOOKUP($A108,[11]NHB!$A$7:$Q$389,COLUMN([11]NHB!P$2),0)+'[11]NHB savings'!Q95</f>
        <v>13.039229397757678</v>
      </c>
      <c r="BJ108" s="103">
        <f>VLOOKUP($A108,[11]NHB!$A$7:$Q$389,COLUMN([11]NHB!Q$2),0)+'[11]NHB savings'!R95</f>
        <v>12.510987695076645</v>
      </c>
      <c r="BK108" s="63">
        <f t="shared" si="69"/>
        <v>444.71344475310383</v>
      </c>
      <c r="BL108" s="63" t="e">
        <f t="shared" si="69"/>
        <v>#REF!</v>
      </c>
      <c r="BM108" s="63" t="e">
        <f t="shared" si="69"/>
        <v>#REF!</v>
      </c>
      <c r="BN108" s="63">
        <f t="shared" si="69"/>
        <v>443.18747442063642</v>
      </c>
      <c r="BO108" s="63">
        <f t="shared" si="69"/>
        <v>452.36890198172983</v>
      </c>
      <c r="BP108" s="64">
        <f t="shared" si="72"/>
        <v>444.71344475310383</v>
      </c>
      <c r="BQ108" s="64" t="e">
        <f>BL108*'[11]23112016 deflator update'!$C$68/'[11]23112016 deflator update'!$C$69</f>
        <v>#REF!</v>
      </c>
      <c r="BR108" s="64" t="e">
        <f>BM108*'[11]23112016 deflator update'!$C$68/'[11]23112016 deflator update'!$C$70</f>
        <v>#REF!</v>
      </c>
      <c r="BS108" s="64">
        <f>BN108*'[11]23112016 deflator update'!$C$68/'[11]23112016 deflator update'!$C$71</f>
        <v>421.0400101463681</v>
      </c>
      <c r="BT108" s="64">
        <f>BO108*'[11]23112016 deflator update'!$C$68/'[11]23112016 deflator update'!$C$72</f>
        <v>422.74673614449921</v>
      </c>
      <c r="BU108" s="109" t="e">
        <f t="shared" si="73"/>
        <v>#REF!</v>
      </c>
      <c r="BV108" s="109" t="e">
        <f t="shared" si="73"/>
        <v>#REF!</v>
      </c>
      <c r="BW108" s="109" t="e">
        <f t="shared" si="73"/>
        <v>#REF!</v>
      </c>
      <c r="BX108" s="109">
        <f t="shared" si="73"/>
        <v>2.0716802913024468E-2</v>
      </c>
      <c r="BY108" s="109">
        <f t="shared" si="74"/>
        <v>1.7214359761207998E-2</v>
      </c>
      <c r="BZ108" s="109">
        <f t="shared" si="75"/>
        <v>4.2760843232463319E-3</v>
      </c>
      <c r="CA108" s="110" t="e">
        <f t="shared" si="76"/>
        <v>#REF!</v>
      </c>
      <c r="CB108" s="110" t="e">
        <f t="shared" si="76"/>
        <v>#REF!</v>
      </c>
      <c r="CC108" s="110" t="e">
        <f t="shared" si="76"/>
        <v>#REF!</v>
      </c>
      <c r="CD108" s="110">
        <f t="shared" si="70"/>
        <v>4.0535957557519264E-3</v>
      </c>
      <c r="CE108" s="110">
        <f t="shared" si="77"/>
        <v>-4.939519789153235E-2</v>
      </c>
      <c r="CF108" s="110">
        <f t="shared" si="78"/>
        <v>-1.2584362058262966E-2</v>
      </c>
      <c r="CG108" s="60">
        <f t="shared" si="67"/>
        <v>212.00877775310383</v>
      </c>
      <c r="CH108" s="60" t="e">
        <f t="shared" si="67"/>
        <v>#REF!</v>
      </c>
      <c r="CI108" s="60" t="e">
        <f t="shared" si="67"/>
        <v>#REF!</v>
      </c>
      <c r="CJ108" s="60">
        <f t="shared" si="67"/>
        <v>169.20782270536114</v>
      </c>
      <c r="CK108" s="60">
        <f t="shared" si="67"/>
        <v>162.98028575104934</v>
      </c>
      <c r="CL108" s="60">
        <f t="shared" si="68"/>
        <v>232.704667</v>
      </c>
      <c r="CM108" s="60">
        <f t="shared" si="68"/>
        <v>245.57946080400001</v>
      </c>
      <c r="CN108" s="60">
        <f t="shared" si="68"/>
        <v>259.391162415964</v>
      </c>
      <c r="CO108" s="60">
        <f t="shared" si="68"/>
        <v>273.97965171527528</v>
      </c>
      <c r="CP108" s="60">
        <f t="shared" si="68"/>
        <v>289.3886162306805</v>
      </c>
    </row>
    <row r="109" spans="1:94" ht="15" customHeight="1">
      <c r="A109" s="53" t="s">
        <v>60</v>
      </c>
      <c r="B109" s="53" t="s">
        <v>61</v>
      </c>
      <c r="C109" s="53" t="str">
        <f t="shared" si="71"/>
        <v>SD_PR</v>
      </c>
      <c r="D109" s="53" t="s">
        <v>41</v>
      </c>
      <c r="E109" s="53" t="s">
        <v>39</v>
      </c>
      <c r="F109" s="112" t="s">
        <v>1369</v>
      </c>
      <c r="G109" s="113">
        <v>0</v>
      </c>
      <c r="H109" s="127">
        <v>0</v>
      </c>
      <c r="I109" s="127">
        <v>0</v>
      </c>
      <c r="J109" s="112" t="s">
        <v>1381</v>
      </c>
      <c r="K109" s="101">
        <v>0</v>
      </c>
      <c r="L109" s="53" t="s">
        <v>62</v>
      </c>
      <c r="M109" s="54">
        <f>[11]Provisional!M109</f>
        <v>3.1538084863680003</v>
      </c>
      <c r="N109" s="54">
        <f>[11]Provisional!N109</f>
        <v>2.5753566820870004</v>
      </c>
      <c r="O109" s="54">
        <f>[11]Provisional!O109</f>
        <v>2.140460372962</v>
      </c>
      <c r="P109" s="54">
        <f>[11]Provisional!P109</f>
        <v>1.911256746834</v>
      </c>
      <c r="Q109" s="54">
        <f>[11]Provisional!Q109</f>
        <v>1.6565802296559999</v>
      </c>
      <c r="R109" s="128">
        <f>'[11]Published CSP'!O109</f>
        <v>4.7084239999999999</v>
      </c>
      <c r="S109" s="108">
        <f>VLOOKUP($B109,'[11]CT model - DATA UPDATE'!$A:$AX,COLUMN('[11]CT model - DATA UPDATE'!S$1),0)/1000000</f>
        <v>4.8560478399999996</v>
      </c>
      <c r="T109" s="108">
        <f>VLOOKUP($B109,'[11]CT model - DATA UPDATE'!$A:$AX,COLUMN('[11]CT model - DATA UPDATE'!T$1),0)/1000000</f>
        <v>4.9532569883083157</v>
      </c>
      <c r="U109" s="108">
        <f>VLOOKUP($B109,'[11]CT model - DATA UPDATE'!$A:$AX,COLUMN('[11]CT model - DATA UPDATE'!U$1),0)/1000000</f>
        <v>5.052412085014625</v>
      </c>
      <c r="V109" s="108">
        <f>VLOOKUP($B109,'[11]CT model - DATA UPDATE'!$A:$AX,COLUMN('[11]CT model - DATA UPDATE'!V$1),0)/1000000</f>
        <v>5.1535520844275879</v>
      </c>
      <c r="W109" s="108">
        <v>0</v>
      </c>
      <c r="X109" s="108">
        <f>VLOOKUP($B109,'[11]CT model - DATA UPDATE'!$A:$AX,COLUMN('[11]CT model - DATA UPDATE'!W$1),0)/1000000</f>
        <v>0</v>
      </c>
      <c r="Y109" s="108">
        <f>VLOOKUP($B109,'[11]CT model - DATA UPDATE'!$A:$AX,COLUMN('[11]CT model - DATA UPDATE'!X$1),0)/1000000</f>
        <v>9.9065139766166405E-2</v>
      </c>
      <c r="Z109" s="108">
        <f>VLOOKUP($B109,'[11]CT model - DATA UPDATE'!$A:$AX,COLUMN('[11]CT model - DATA UPDATE'!Y$1),0)/1000000</f>
        <v>0.20411744823459083</v>
      </c>
      <c r="AA109" s="108">
        <f>VLOOKUP($B109,'[11]CT model - DATA UPDATE'!$A:$AX,COLUMN('[11]CT model - DATA UPDATE'!Z$1),0)/1000000</f>
        <v>0.31543861598364337</v>
      </c>
      <c r="AB109" s="108">
        <v>0</v>
      </c>
      <c r="AC109" s="108">
        <f>VLOOKUP($B109,'[11]CT model - DATA UPDATE'!$A:$AX,COLUMN('[11]CT model - DATA UPDATE'!AA$1),0)/1000000</f>
        <v>0</v>
      </c>
      <c r="AD109" s="108">
        <f>VLOOKUP($B109,'[11]CT model - DATA UPDATE'!$A:$AX,COLUMN('[11]CT model - DATA UPDATE'!AB$1),0)/1000000</f>
        <v>0</v>
      </c>
      <c r="AE109" s="108">
        <f>VLOOKUP($B109,'[11]CT model - DATA UPDATE'!$A:$AX,COLUMN('[11]CT model - DATA UPDATE'!AC$1),0)/1000000</f>
        <v>0</v>
      </c>
      <c r="AF109" s="108">
        <f>VLOOKUP($B109,'[11]CT model - DATA UPDATE'!$A:$AX,COLUMN('[11]CT model - DATA UPDATE'!AD$1),0)/1000000</f>
        <v>0</v>
      </c>
      <c r="AG109" s="108">
        <v>0</v>
      </c>
      <c r="AH109" s="108">
        <f>VLOOKUP($B109,'[11]CT model - DATA UPDATE'!$A:$AX,COLUMN('[11]CT model - DATA UPDATE'!AE$1),0)/1000000</f>
        <v>0</v>
      </c>
      <c r="AI109" s="108">
        <f>(VLOOKUP($B109,'[11]CT model - DATA UPDATE'!$A:$AX,COLUMN('[11]CT model - DATA UPDATE'!AF$1),0)+IFERROR(VLOOKUP($B109,'[11]Fire £5 LQ'!$A:$P,COLUMN('[11]Fire £5 LQ'!N$1),0),0)*[11]Parameters!$C$41)/1000000</f>
        <v>9.6870658821979427E-2</v>
      </c>
      <c r="AJ109" s="108">
        <f>(VLOOKUP($B109,'[11]CT model - DATA UPDATE'!$A:$AX,COLUMN('[11]CT model - DATA UPDATE'!AG$1),0)+IFERROR(VLOOKUP($B109,'[11]Fire £5 LQ'!$A:$P,COLUMN('[11]Fire £5 LQ'!O$1),0),0)*[11]Parameters!$C$41)/1000000</f>
        <v>0.19559869773175603</v>
      </c>
      <c r="AK109" s="108">
        <f>(VLOOKUP($B109,'[11]CT model - DATA UPDATE'!$A:$AX,COLUMN('[11]CT model - DATA UPDATE'!AH$1),0)+IFERROR(VLOOKUP($B109,'[11]Fire £5 LQ'!$A:$P,COLUMN('[11]Fire £5 LQ'!P$1),0),0)*[11]Parameters!$C$41)/1000000</f>
        <v>0.29613797631393401</v>
      </c>
      <c r="AL109" s="56">
        <f>'[11]Published CSP'!AI109</f>
        <v>0</v>
      </c>
      <c r="AM109" s="56">
        <f>'[11]Published CSP'!AJ109</f>
        <v>0</v>
      </c>
      <c r="AN109" s="56">
        <f>IFERROR(VLOOKUP($A109,'[11]iBCF post B17'!$A:$L,'[11]iBCF post B17'!$F$1,0)/1000000,0)</f>
        <v>0</v>
      </c>
      <c r="AO109" s="56">
        <f>IFERROR(VLOOKUP($A109,'[11]iBCF post B17'!$A:$L,'[11]iBCF post B17'!$I$1,0)/1000000,0)</f>
        <v>0</v>
      </c>
      <c r="AP109" s="56">
        <f>IFERROR(VLOOKUP($A109,'[11]iBCF post B17'!$A:$L,'[11]iBCF post B17'!$L$1,0)/1000000,0)</f>
        <v>0</v>
      </c>
      <c r="AQ109" s="56">
        <v>0</v>
      </c>
      <c r="AR109" s="56">
        <v>0</v>
      </c>
      <c r="AS109" s="56">
        <f>'[11]NHB savings'!E96</f>
        <v>0</v>
      </c>
      <c r="AT109" s="56">
        <f>'[11]NHB savings'!F96</f>
        <v>0</v>
      </c>
      <c r="AU109" s="56">
        <f>'[11]NHB savings'!G96</f>
        <v>0</v>
      </c>
      <c r="AV109" s="103">
        <f>'[11]Published CSP'!AN109</f>
        <v>0.11528048568824381</v>
      </c>
      <c r="AW109" s="103">
        <f>'[11]Published CSP'!AO109</f>
        <v>0.59871478050991145</v>
      </c>
      <c r="AX109" s="103">
        <f>'[11]Published CSP'!AP109+'[11]NHB savings'!I96</f>
        <v>0.48343429482166761</v>
      </c>
      <c r="AY109" s="103">
        <f>'[11]Published CSP'!AQ109+'[11]NHB savings'!J96</f>
        <v>0.3718725344782059</v>
      </c>
      <c r="AZ109" s="103">
        <f>'[11]Published CSP'!AR109+'[11]NHB savings'!K96</f>
        <v>0.48343429482166761</v>
      </c>
      <c r="BA109" s="103">
        <v>0</v>
      </c>
      <c r="BB109" s="103" t="e">
        <f>VLOOKUP($A109,'[11]Published CSP'!$A:$A:'[11]Published CSP'!$AW:$AW,COLUMN('[11]Published CSP'!AT$1),0)</f>
        <v>#REF!</v>
      </c>
      <c r="BC109" s="103" t="e">
        <f>VLOOKUP($A109,'[11]Published CSP'!$A:$A:'[11]Published CSP'!$AW:$AW,COLUMN('[11]Published CSP'!AU$1),0)+'[11]NHB savings'!L96</f>
        <v>#REF!</v>
      </c>
      <c r="BD109" s="103">
        <v>0</v>
      </c>
      <c r="BE109" s="103">
        <v>0</v>
      </c>
      <c r="BF109" s="60">
        <v>2.5704749614691598</v>
      </c>
      <c r="BG109" s="60">
        <v>3.2546403845486611</v>
      </c>
      <c r="BH109" s="103">
        <f>VLOOKUP($A109,[11]NHB!$A$7:$Q$389,COLUMN([11]NHB!O$2),0)+'[11]NHB savings'!P96</f>
        <v>3.1600928116594305</v>
      </c>
      <c r="BI109" s="103">
        <f>VLOOKUP($A109,[11]NHB!$A$7:$Q$389,COLUMN([11]NHB!P$2),0)+'[11]NHB savings'!Q96</f>
        <v>2.411712170201417</v>
      </c>
      <c r="BJ109" s="103">
        <f>VLOOKUP($A109,[11]NHB!$A$7:$Q$389,COLUMN([11]NHB!Q$2),0)+'[11]NHB savings'!R96</f>
        <v>2.3140095449693732</v>
      </c>
      <c r="BK109" s="63">
        <f t="shared" si="69"/>
        <v>10.547987933525404</v>
      </c>
      <c r="BL109" s="63" t="e">
        <f t="shared" si="69"/>
        <v>#REF!</v>
      </c>
      <c r="BM109" s="63" t="e">
        <f t="shared" si="69"/>
        <v>#REF!</v>
      </c>
      <c r="BN109" s="63">
        <f t="shared" si="69"/>
        <v>10.146969682494595</v>
      </c>
      <c r="BO109" s="63">
        <f t="shared" si="69"/>
        <v>10.219152746172206</v>
      </c>
      <c r="BP109" s="64">
        <f t="shared" si="72"/>
        <v>10.547987933525404</v>
      </c>
      <c r="BQ109" s="64" t="e">
        <f>BL109*'[11]23112016 deflator update'!$C$68/'[11]23112016 deflator update'!$C$69</f>
        <v>#REF!</v>
      </c>
      <c r="BR109" s="64" t="e">
        <f>BM109*'[11]23112016 deflator update'!$C$68/'[11]23112016 deflator update'!$C$70</f>
        <v>#REF!</v>
      </c>
      <c r="BS109" s="64">
        <f>BN109*'[11]23112016 deflator update'!$C$68/'[11]23112016 deflator update'!$C$71</f>
        <v>9.639893870325233</v>
      </c>
      <c r="BT109" s="64">
        <f>BO109*'[11]23112016 deflator update'!$C$68/'[11]23112016 deflator update'!$C$72</f>
        <v>9.5499789014693928</v>
      </c>
      <c r="BU109" s="109" t="e">
        <f t="shared" si="73"/>
        <v>#REF!</v>
      </c>
      <c r="BV109" s="109" t="e">
        <f t="shared" si="73"/>
        <v>#REF!</v>
      </c>
      <c r="BW109" s="109" t="e">
        <f t="shared" si="73"/>
        <v>#REF!</v>
      </c>
      <c r="BX109" s="109">
        <f t="shared" si="73"/>
        <v>7.1137557257257011E-3</v>
      </c>
      <c r="BY109" s="109">
        <f t="shared" si="74"/>
        <v>-3.1175157710224277E-2</v>
      </c>
      <c r="BZ109" s="109">
        <f t="shared" si="75"/>
        <v>-7.8865974907864622E-3</v>
      </c>
      <c r="CA109" s="110" t="e">
        <f t="shared" si="76"/>
        <v>#REF!</v>
      </c>
      <c r="CB109" s="110" t="e">
        <f t="shared" si="76"/>
        <v>#REF!</v>
      </c>
      <c r="CC109" s="110" t="e">
        <f t="shared" si="76"/>
        <v>#REF!</v>
      </c>
      <c r="CD109" s="110">
        <f t="shared" si="70"/>
        <v>-9.3273816149188615E-3</v>
      </c>
      <c r="CE109" s="110">
        <f t="shared" si="77"/>
        <v>-9.4616057426835765E-2</v>
      </c>
      <c r="CF109" s="110">
        <f t="shared" si="78"/>
        <v>-2.4542848783134619E-2</v>
      </c>
      <c r="CG109" s="60">
        <f t="shared" si="67"/>
        <v>5.8395639335254037</v>
      </c>
      <c r="CH109" s="60" t="e">
        <f t="shared" si="67"/>
        <v>#REF!</v>
      </c>
      <c r="CI109" s="60" t="e">
        <f t="shared" si="67"/>
        <v>#REF!</v>
      </c>
      <c r="CJ109" s="60">
        <f t="shared" si="67"/>
        <v>4.6948414515136223</v>
      </c>
      <c r="CK109" s="60">
        <f t="shared" si="67"/>
        <v>4.4540240694470405</v>
      </c>
      <c r="CL109" s="60">
        <f t="shared" si="68"/>
        <v>4.7084239999999999</v>
      </c>
      <c r="CM109" s="60">
        <f t="shared" si="68"/>
        <v>4.8560478399999996</v>
      </c>
      <c r="CN109" s="60">
        <f t="shared" si="68"/>
        <v>5.1491927868964611</v>
      </c>
      <c r="CO109" s="60">
        <f t="shared" si="68"/>
        <v>5.4521282309809722</v>
      </c>
      <c r="CP109" s="60">
        <f t="shared" si="68"/>
        <v>5.7651286767251655</v>
      </c>
    </row>
    <row r="110" spans="1:94" ht="15" customHeight="1">
      <c r="A110" s="53" t="s">
        <v>603</v>
      </c>
      <c r="B110" s="53" t="s">
        <v>5</v>
      </c>
      <c r="C110" s="53" t="str">
        <f t="shared" si="71"/>
        <v>MD_PU</v>
      </c>
      <c r="D110" s="53" t="s">
        <v>41</v>
      </c>
      <c r="E110" s="53" t="s">
        <v>531</v>
      </c>
      <c r="F110" s="112" t="s">
        <v>1367</v>
      </c>
      <c r="G110" s="113">
        <v>0</v>
      </c>
      <c r="H110" s="127">
        <v>0</v>
      </c>
      <c r="I110" s="127">
        <v>1</v>
      </c>
      <c r="J110" s="112" t="s">
        <v>1380</v>
      </c>
      <c r="K110" s="101">
        <v>0</v>
      </c>
      <c r="L110" s="53" t="s">
        <v>6</v>
      </c>
      <c r="M110" s="54">
        <f>[11]Provisional!M110</f>
        <v>137.25496759815999</v>
      </c>
      <c r="N110" s="54">
        <f>[11]Provisional!N110</f>
        <v>121.630301877942</v>
      </c>
      <c r="O110" s="54">
        <f>[11]Provisional!O110</f>
        <v>110.16112038749</v>
      </c>
      <c r="P110" s="54">
        <f>[11]Provisional!P110</f>
        <v>103.873177511438</v>
      </c>
      <c r="Q110" s="54">
        <f>[11]Provisional!Q110</f>
        <v>97.828996022840002</v>
      </c>
      <c r="R110" s="128">
        <f>'[11]Published CSP'!O110</f>
        <v>102.166191</v>
      </c>
      <c r="S110" s="108">
        <f>VLOOKUP($B110,'[11]CT model - DATA UPDATE'!$A:$AX,COLUMN('[11]CT model - DATA UPDATE'!S$1),0)/1000000</f>
        <v>106.60631551199999</v>
      </c>
      <c r="T110" s="108">
        <f>VLOOKUP($B110,'[11]CT model - DATA UPDATE'!$A:$AX,COLUMN('[11]CT model - DATA UPDATE'!T$1),0)/1000000</f>
        <v>109.84717682978994</v>
      </c>
      <c r="U110" s="108">
        <f>VLOOKUP($B110,'[11]CT model - DATA UPDATE'!$A:$AX,COLUMN('[11]CT model - DATA UPDATE'!U$1),0)/1000000</f>
        <v>113.18656122316602</v>
      </c>
      <c r="V110" s="108">
        <f>VLOOKUP($B110,'[11]CT model - DATA UPDATE'!$A:$AX,COLUMN('[11]CT model - DATA UPDATE'!V$1),0)/1000000</f>
        <v>116.62746382072866</v>
      </c>
      <c r="W110" s="108">
        <v>0</v>
      </c>
      <c r="X110" s="108">
        <f>VLOOKUP($B110,'[11]CT model - DATA UPDATE'!$A:$AX,COLUMN('[11]CT model - DATA UPDATE'!W$1),0)/1000000</f>
        <v>2.0736076749999852</v>
      </c>
      <c r="Y110" s="108">
        <f>VLOOKUP($B110,'[11]CT model - DATA UPDATE'!$A:$AX,COLUMN('[11]CT model - DATA UPDATE'!X$1),0)/1000000</f>
        <v>4.3763223737173966</v>
      </c>
      <c r="Z110" s="108">
        <f>VLOOKUP($B110,'[11]CT model - DATA UPDATE'!$A:$AX,COLUMN('[11]CT model - DATA UPDATE'!Y$1),0)/1000000</f>
        <v>6.8632822777750189</v>
      </c>
      <c r="AA110" s="108">
        <f>VLOOKUP($B110,'[11]CT model - DATA UPDATE'!$A:$AX,COLUMN('[11]CT model - DATA UPDATE'!Z$1),0)/1000000</f>
        <v>9.5459157823880876</v>
      </c>
      <c r="AB110" s="108">
        <v>0</v>
      </c>
      <c r="AC110" s="108">
        <f>VLOOKUP($B110,'[11]CT model - DATA UPDATE'!$A:$AX,COLUMN('[11]CT model - DATA UPDATE'!AA$1),0)/1000000</f>
        <v>2.1321289999999999</v>
      </c>
      <c r="AD110" s="108">
        <f>VLOOKUP($B110,'[11]CT model - DATA UPDATE'!$A:$AX,COLUMN('[11]CT model - DATA UPDATE'!AB$1),0)/1000000</f>
        <v>4.5245006154209824</v>
      </c>
      <c r="AE110" s="108">
        <f>VLOOKUP($B110,'[11]CT model - DATA UPDATE'!$A:$AX,COLUMN('[11]CT model - DATA UPDATE'!AC$1),0)/1000000</f>
        <v>7.2024470459394161</v>
      </c>
      <c r="AF110" s="108">
        <f>VLOOKUP($B110,'[11]CT model - DATA UPDATE'!$A:$AX,COLUMN('[11]CT model - DATA UPDATE'!AD$1),0)/1000000</f>
        <v>10.19224738950321</v>
      </c>
      <c r="AG110" s="108">
        <v>0</v>
      </c>
      <c r="AH110" s="108">
        <f>VLOOKUP($B110,'[11]CT model - DATA UPDATE'!$A:$AX,COLUMN('[11]CT model - DATA UPDATE'!AE$1),0)/1000000</f>
        <v>0</v>
      </c>
      <c r="AI110" s="108">
        <f>(VLOOKUP($B110,'[11]CT model - DATA UPDATE'!$A:$AX,COLUMN('[11]CT model - DATA UPDATE'!AF$1),0)+IFERROR(VLOOKUP($B110,'[11]Fire £5 LQ'!$A:$P,COLUMN('[11]Fire £5 LQ'!N$1),0),0)*[11]Parameters!$C$41)/1000000</f>
        <v>0</v>
      </c>
      <c r="AJ110" s="108">
        <f>(VLOOKUP($B110,'[11]CT model - DATA UPDATE'!$A:$AX,COLUMN('[11]CT model - DATA UPDATE'!AG$1),0)+IFERROR(VLOOKUP($B110,'[11]Fire £5 LQ'!$A:$P,COLUMN('[11]Fire £5 LQ'!O$1),0),0)*[11]Parameters!$C$41)/1000000</f>
        <v>0</v>
      </c>
      <c r="AK110" s="108">
        <f>(VLOOKUP($B110,'[11]CT model - DATA UPDATE'!$A:$AX,COLUMN('[11]CT model - DATA UPDATE'!AH$1),0)+IFERROR(VLOOKUP($B110,'[11]Fire £5 LQ'!$A:$P,COLUMN('[11]Fire £5 LQ'!P$1),0),0)*[11]Parameters!$C$41)/1000000</f>
        <v>0</v>
      </c>
      <c r="AL110" s="56">
        <f>'[11]Published CSP'!AI110</f>
        <v>0</v>
      </c>
      <c r="AM110" s="56">
        <f>'[11]Published CSP'!AJ110</f>
        <v>0</v>
      </c>
      <c r="AN110" s="56">
        <f>IFERROR(VLOOKUP($A110,'[11]iBCF post B17'!$A:$L,'[11]iBCF post B17'!$F$1,0)/1000000,0)</f>
        <v>8.1146276261501118</v>
      </c>
      <c r="AO110" s="56">
        <f>IFERROR(VLOOKUP($A110,'[11]iBCF post B17'!$A:$L,'[11]iBCF post B17'!$I$1,0)/1000000,0)</f>
        <v>11.080884819201911</v>
      </c>
      <c r="AP110" s="56">
        <f>IFERROR(VLOOKUP($A110,'[11]iBCF post B17'!$A:$L,'[11]iBCF post B17'!$L$1,0)/1000000,0)</f>
        <v>13.772077416927145</v>
      </c>
      <c r="AQ110" s="56">
        <v>0</v>
      </c>
      <c r="AR110" s="56">
        <v>0</v>
      </c>
      <c r="AS110" s="56">
        <f>'[11]NHB savings'!E97</f>
        <v>1.557993</v>
      </c>
      <c r="AT110" s="56">
        <f>'[11]NHB savings'!F97</f>
        <v>0</v>
      </c>
      <c r="AU110" s="56">
        <f>'[11]NHB savings'!G97</f>
        <v>0</v>
      </c>
      <c r="AV110" s="103">
        <f>'[11]Published CSP'!AN110</f>
        <v>0</v>
      </c>
      <c r="AW110" s="103">
        <f>'[11]Published CSP'!AO110</f>
        <v>0</v>
      </c>
      <c r="AX110" s="103">
        <f>'[11]Published CSP'!AP110+'[11]NHB savings'!I97</f>
        <v>0</v>
      </c>
      <c r="AY110" s="103">
        <f>'[11]Published CSP'!AQ110+'[11]NHB savings'!J97</f>
        <v>0</v>
      </c>
      <c r="AZ110" s="103">
        <f>'[11]Published CSP'!AR110+'[11]NHB savings'!K97</f>
        <v>0</v>
      </c>
      <c r="BA110" s="103">
        <v>0</v>
      </c>
      <c r="BB110" s="103" t="e">
        <f>VLOOKUP($A110,'[11]Published CSP'!$A:$A:'[11]Published CSP'!$AW:$AW,COLUMN('[11]Published CSP'!AT$1),0)</f>
        <v>#REF!</v>
      </c>
      <c r="BC110" s="103" t="e">
        <f>VLOOKUP($A110,'[11]Published CSP'!$A:$A:'[11]Published CSP'!$AW:$AW,COLUMN('[11]Published CSP'!AU$1),0)+'[11]NHB savings'!L97</f>
        <v>#REF!</v>
      </c>
      <c r="BD110" s="103">
        <v>0</v>
      </c>
      <c r="BE110" s="103">
        <v>0</v>
      </c>
      <c r="BF110" s="60">
        <v>7.324038639330694</v>
      </c>
      <c r="BG110" s="60">
        <v>9.5826034438637926</v>
      </c>
      <c r="BH110" s="103">
        <f>VLOOKUP($A110,[11]NHB!$A$7:$Q$389,COLUMN([11]NHB!O$2),0)+'[11]NHB savings'!P97</f>
        <v>7.7945227031088544</v>
      </c>
      <c r="BI110" s="103">
        <f>VLOOKUP($A110,[11]NHB!$A$7:$Q$389,COLUMN([11]NHB!P$2),0)+'[11]NHB savings'!Q97</f>
        <v>5.8193020768652985</v>
      </c>
      <c r="BJ110" s="103">
        <f>VLOOKUP($A110,[11]NHB!$A$7:$Q$389,COLUMN([11]NHB!Q$2),0)+'[11]NHB savings'!R97</f>
        <v>5.5835520993376981</v>
      </c>
      <c r="BK110" s="63">
        <f t="shared" si="69"/>
        <v>246.74519723749069</v>
      </c>
      <c r="BL110" s="63" t="e">
        <f t="shared" si="69"/>
        <v>#REF!</v>
      </c>
      <c r="BM110" s="63" t="e">
        <f t="shared" si="69"/>
        <v>#REF!</v>
      </c>
      <c r="BN110" s="63">
        <f t="shared" si="69"/>
        <v>248.02565495438569</v>
      </c>
      <c r="BO110" s="63">
        <f t="shared" si="69"/>
        <v>253.55025253172482</v>
      </c>
      <c r="BP110" s="64">
        <f t="shared" si="72"/>
        <v>246.74519723749069</v>
      </c>
      <c r="BQ110" s="64" t="e">
        <f>BL110*'[11]23112016 deflator update'!$C$68/'[11]23112016 deflator update'!$C$69</f>
        <v>#REF!</v>
      </c>
      <c r="BR110" s="64" t="e">
        <f>BM110*'[11]23112016 deflator update'!$C$68/'[11]23112016 deflator update'!$C$70</f>
        <v>#REF!</v>
      </c>
      <c r="BS110" s="64">
        <f>BN110*'[11]23112016 deflator update'!$C$68/'[11]23112016 deflator update'!$C$71</f>
        <v>235.63103721527821</v>
      </c>
      <c r="BT110" s="64">
        <f>BO110*'[11]23112016 deflator update'!$C$68/'[11]23112016 deflator update'!$C$72</f>
        <v>236.94719340086132</v>
      </c>
      <c r="BU110" s="109" t="e">
        <f t="shared" si="73"/>
        <v>#REF!</v>
      </c>
      <c r="BV110" s="109" t="e">
        <f t="shared" si="73"/>
        <v>#REF!</v>
      </c>
      <c r="BW110" s="109" t="e">
        <f t="shared" si="73"/>
        <v>#REF!</v>
      </c>
      <c r="BX110" s="109">
        <f t="shared" si="73"/>
        <v>2.2274298916195479E-2</v>
      </c>
      <c r="BY110" s="109">
        <f t="shared" si="74"/>
        <v>2.7579281665548683E-2</v>
      </c>
      <c r="BZ110" s="109">
        <f t="shared" si="75"/>
        <v>6.8246384763164247E-3</v>
      </c>
      <c r="CA110" s="110" t="e">
        <f t="shared" si="76"/>
        <v>#REF!</v>
      </c>
      <c r="CB110" s="110" t="e">
        <f t="shared" si="76"/>
        <v>#REF!</v>
      </c>
      <c r="CC110" s="110" t="e">
        <f t="shared" si="76"/>
        <v>#REF!</v>
      </c>
      <c r="CD110" s="110">
        <f t="shared" si="70"/>
        <v>5.5856656285082629E-3</v>
      </c>
      <c r="CE110" s="110">
        <f t="shared" si="77"/>
        <v>-3.9708995134761782E-2</v>
      </c>
      <c r="CF110" s="110">
        <f t="shared" si="78"/>
        <v>-1.0078594705873356E-2</v>
      </c>
      <c r="CG110" s="60">
        <f t="shared" si="67"/>
        <v>144.57900623749069</v>
      </c>
      <c r="CH110" s="60" t="e">
        <f t="shared" si="67"/>
        <v>#REF!</v>
      </c>
      <c r="CI110" s="60" t="e">
        <f t="shared" si="67"/>
        <v>#REF!</v>
      </c>
      <c r="CJ110" s="60">
        <f t="shared" si="67"/>
        <v>120.77336440750523</v>
      </c>
      <c r="CK110" s="60">
        <f t="shared" si="67"/>
        <v>117.18462553910484</v>
      </c>
      <c r="CL110" s="60">
        <f t="shared" si="68"/>
        <v>102.166191</v>
      </c>
      <c r="CM110" s="60">
        <f t="shared" si="68"/>
        <v>110.81205218699999</v>
      </c>
      <c r="CN110" s="60">
        <f t="shared" si="68"/>
        <v>118.74799981892832</v>
      </c>
      <c r="CO110" s="60">
        <f t="shared" si="68"/>
        <v>127.25229054688046</v>
      </c>
      <c r="CP110" s="60">
        <f t="shared" si="68"/>
        <v>136.36562699261998</v>
      </c>
    </row>
    <row r="111" spans="1:94" ht="15" customHeight="1">
      <c r="A111" s="53" t="s">
        <v>324</v>
      </c>
      <c r="B111" s="53" t="s">
        <v>325</v>
      </c>
      <c r="C111" s="53" t="str">
        <f t="shared" si="71"/>
        <v>SD_PR</v>
      </c>
      <c r="D111" s="53" t="s">
        <v>41</v>
      </c>
      <c r="E111" s="53" t="s">
        <v>39</v>
      </c>
      <c r="F111" s="112" t="s">
        <v>1363</v>
      </c>
      <c r="G111" s="113">
        <v>0</v>
      </c>
      <c r="H111" s="127">
        <v>0</v>
      </c>
      <c r="I111" s="127">
        <v>0</v>
      </c>
      <c r="J111" s="112" t="s">
        <v>1381</v>
      </c>
      <c r="K111" s="101">
        <v>0</v>
      </c>
      <c r="L111" s="53" t="s">
        <v>326</v>
      </c>
      <c r="M111" s="54">
        <f>[11]Provisional!M111</f>
        <v>2.4785185661619997</v>
      </c>
      <c r="N111" s="54">
        <f>[11]Provisional!N111</f>
        <v>2.0568845084309997</v>
      </c>
      <c r="O111" s="54">
        <f>[11]Provisional!O111</f>
        <v>1.7399678524509998</v>
      </c>
      <c r="P111" s="54">
        <f>[11]Provisional!P111</f>
        <v>1.5731939701870001</v>
      </c>
      <c r="Q111" s="54">
        <f>[11]Provisional!Q111</f>
        <v>1.3879768862169999</v>
      </c>
      <c r="R111" s="128">
        <f>'[11]Published CSP'!O111</f>
        <v>3.2522700000000002</v>
      </c>
      <c r="S111" s="108">
        <f>VLOOKUP($B111,'[11]CT model - DATA UPDATE'!$A:$AX,COLUMN('[11]CT model - DATA UPDATE'!S$1),0)/1000000</f>
        <v>3.3219528080000003</v>
      </c>
      <c r="T111" s="108">
        <f>VLOOKUP($B111,'[11]CT model - DATA UPDATE'!$A:$AX,COLUMN('[11]CT model - DATA UPDATE'!T$1),0)/1000000</f>
        <v>3.3773809684366136</v>
      </c>
      <c r="U111" s="108">
        <f>VLOOKUP($B111,'[11]CT model - DATA UPDATE'!$A:$AX,COLUMN('[11]CT model - DATA UPDATE'!U$1),0)/1000000</f>
        <v>3.4337339707198629</v>
      </c>
      <c r="V111" s="108">
        <f>VLOOKUP($B111,'[11]CT model - DATA UPDATE'!$A:$AX,COLUMN('[11]CT model - DATA UPDATE'!V$1),0)/1000000</f>
        <v>3.4910272462195522</v>
      </c>
      <c r="W111" s="108">
        <v>0</v>
      </c>
      <c r="X111" s="108">
        <f>VLOOKUP($B111,'[11]CT model - DATA UPDATE'!$A:$AX,COLUMN('[11]CT model - DATA UPDATE'!W$1),0)/1000000</f>
        <v>6.643905616000001E-2</v>
      </c>
      <c r="Y111" s="108">
        <f>VLOOKUP($B111,'[11]CT model - DATA UPDATE'!$A:$AX,COLUMN('[11]CT model - DATA UPDATE'!X$1),0)/1000000</f>
        <v>0.13644619112483916</v>
      </c>
      <c r="Z111" s="108">
        <f>VLOOKUP($B111,'[11]CT model - DATA UPDATE'!$A:$AX,COLUMN('[11]CT model - DATA UPDATE'!Y$1),0)/1000000</f>
        <v>0.21017198887982111</v>
      </c>
      <c r="AA111" s="108">
        <f>VLOOKUP($B111,'[11]CT model - DATA UPDATE'!$A:$AX,COLUMN('[11]CT model - DATA UPDATE'!Z$1),0)/1000000</f>
        <v>0.28777291652472947</v>
      </c>
      <c r="AB111" s="108">
        <v>0</v>
      </c>
      <c r="AC111" s="108">
        <f>VLOOKUP($B111,'[11]CT model - DATA UPDATE'!$A:$AX,COLUMN('[11]CT model - DATA UPDATE'!AA$1),0)/1000000</f>
        <v>0</v>
      </c>
      <c r="AD111" s="108">
        <f>VLOOKUP($B111,'[11]CT model - DATA UPDATE'!$A:$AX,COLUMN('[11]CT model - DATA UPDATE'!AB$1),0)/1000000</f>
        <v>0</v>
      </c>
      <c r="AE111" s="108">
        <f>VLOOKUP($B111,'[11]CT model - DATA UPDATE'!$A:$AX,COLUMN('[11]CT model - DATA UPDATE'!AC$1),0)/1000000</f>
        <v>0</v>
      </c>
      <c r="AF111" s="108">
        <f>VLOOKUP($B111,'[11]CT model - DATA UPDATE'!$A:$AX,COLUMN('[11]CT model - DATA UPDATE'!AD$1),0)/1000000</f>
        <v>0</v>
      </c>
      <c r="AG111" s="108">
        <v>0</v>
      </c>
      <c r="AH111" s="108">
        <f>VLOOKUP($B111,'[11]CT model - DATA UPDATE'!$A:$AX,COLUMN('[11]CT model - DATA UPDATE'!AE$1),0)/1000000</f>
        <v>4.2684943840000232E-2</v>
      </c>
      <c r="AI111" s="108">
        <f>(VLOOKUP($B111,'[11]CT model - DATA UPDATE'!$A:$AX,COLUMN('[11]CT model - DATA UPDATE'!AF$1),0)+IFERROR(VLOOKUP($B111,'[11]Fire £5 LQ'!$A:$P,COLUMN('[11]Fire £5 LQ'!N$1),0),0)*[11]Parameters!$C$41)/1000000</f>
        <v>8.5443367277145923E-2</v>
      </c>
      <c r="AJ111" s="108">
        <f>(VLOOKUP($B111,'[11]CT model - DATA UPDATE'!$A:$AX,COLUMN('[11]CT model - DATA UPDATE'!AG$1),0)+IFERROR(VLOOKUP($B111,'[11]Fire £5 LQ'!$A:$P,COLUMN('[11]Fire £5 LQ'!O$1),0),0)*[11]Parameters!$C$41)/1000000</f>
        <v>0.12821582769463499</v>
      </c>
      <c r="AK111" s="108">
        <f>(VLOOKUP($B111,'[11]CT model - DATA UPDATE'!$A:$AX,COLUMN('[11]CT model - DATA UPDATE'!AH$1),0)+IFERROR(VLOOKUP($B111,'[11]Fire £5 LQ'!$A:$P,COLUMN('[11]Fire £5 LQ'!P$1),0),0)*[11]Parameters!$C$41)/1000000</f>
        <v>0.17093902700323266</v>
      </c>
      <c r="AL111" s="56">
        <f>'[11]Published CSP'!AI111</f>
        <v>0</v>
      </c>
      <c r="AM111" s="56">
        <f>'[11]Published CSP'!AJ111</f>
        <v>0</v>
      </c>
      <c r="AN111" s="56">
        <f>IFERROR(VLOOKUP($A111,'[11]iBCF post B17'!$A:$L,'[11]iBCF post B17'!$F$1,0)/1000000,0)</f>
        <v>0</v>
      </c>
      <c r="AO111" s="56">
        <f>IFERROR(VLOOKUP($A111,'[11]iBCF post B17'!$A:$L,'[11]iBCF post B17'!$I$1,0)/1000000,0)</f>
        <v>0</v>
      </c>
      <c r="AP111" s="56">
        <f>IFERROR(VLOOKUP($A111,'[11]iBCF post B17'!$A:$L,'[11]iBCF post B17'!$L$1,0)/1000000,0)</f>
        <v>0</v>
      </c>
      <c r="AQ111" s="56">
        <v>0</v>
      </c>
      <c r="AR111" s="56">
        <v>0</v>
      </c>
      <c r="AS111" s="56">
        <f>'[11]NHB savings'!E98</f>
        <v>0</v>
      </c>
      <c r="AT111" s="56">
        <f>'[11]NHB savings'!F98</f>
        <v>0</v>
      </c>
      <c r="AU111" s="56">
        <f>'[11]NHB savings'!G98</f>
        <v>0</v>
      </c>
      <c r="AV111" s="103">
        <f>'[11]Published CSP'!AN111</f>
        <v>5.3563823296922587E-2</v>
      </c>
      <c r="AW111" s="103">
        <f>'[11]Published CSP'!AO111</f>
        <v>0.27818630809046896</v>
      </c>
      <c r="AX111" s="103">
        <f>'[11]Published CSP'!AP111+'[11]NHB savings'!I98</f>
        <v>0.22462248479354638</v>
      </c>
      <c r="AY111" s="103">
        <f>'[11]Published CSP'!AQ111+'[11]NHB savings'!J98</f>
        <v>0.17278652676426642</v>
      </c>
      <c r="AZ111" s="103">
        <f>'[11]Published CSP'!AR111+'[11]NHB savings'!K98</f>
        <v>0.22462248479354638</v>
      </c>
      <c r="BA111" s="103">
        <v>0</v>
      </c>
      <c r="BB111" s="103" t="e">
        <f>VLOOKUP($A111,'[11]Published CSP'!$A:$A:'[11]Published CSP'!$AW:$AW,COLUMN('[11]Published CSP'!AT$1),0)</f>
        <v>#REF!</v>
      </c>
      <c r="BC111" s="103" t="e">
        <f>VLOOKUP($A111,'[11]Published CSP'!$A:$A:'[11]Published CSP'!$AW:$AW,COLUMN('[11]Published CSP'!AU$1),0)+'[11]NHB savings'!L98</f>
        <v>#REF!</v>
      </c>
      <c r="BD111" s="103">
        <v>0</v>
      </c>
      <c r="BE111" s="103">
        <v>0</v>
      </c>
      <c r="BF111" s="60">
        <v>0.79841236228923762</v>
      </c>
      <c r="BG111" s="60">
        <v>1.0896505923147615</v>
      </c>
      <c r="BH111" s="103">
        <f>VLOOKUP($A111,[11]NHB!$A$7:$Q$389,COLUMN([11]NHB!O$2),0)+'[11]NHB savings'!P98</f>
        <v>0.819923786127427</v>
      </c>
      <c r="BI111" s="103">
        <f>VLOOKUP($A111,[11]NHB!$A$7:$Q$389,COLUMN([11]NHB!P$2),0)+'[11]NHB savings'!Q98</f>
        <v>0.62403738707643785</v>
      </c>
      <c r="BJ111" s="103">
        <f>VLOOKUP($A111,[11]NHB!$A$7:$Q$389,COLUMN([11]NHB!Q$2),0)+'[11]NHB savings'!R98</f>
        <v>0.598756554764172</v>
      </c>
      <c r="BK111" s="63">
        <f t="shared" si="69"/>
        <v>6.5827647517481598</v>
      </c>
      <c r="BL111" s="63" t="e">
        <f t="shared" si="69"/>
        <v>#REF!</v>
      </c>
      <c r="BM111" s="63" t="e">
        <f t="shared" si="69"/>
        <v>#REF!</v>
      </c>
      <c r="BN111" s="63">
        <f t="shared" si="69"/>
        <v>6.1421396713220231</v>
      </c>
      <c r="BO111" s="63">
        <f t="shared" si="69"/>
        <v>6.1610951155222331</v>
      </c>
      <c r="BP111" s="64">
        <f t="shared" si="72"/>
        <v>6.5827647517481598</v>
      </c>
      <c r="BQ111" s="64" t="e">
        <f>BL111*'[11]23112016 deflator update'!$C$68/'[11]23112016 deflator update'!$C$69</f>
        <v>#REF!</v>
      </c>
      <c r="BR111" s="64" t="e">
        <f>BM111*'[11]23112016 deflator update'!$C$68/'[11]23112016 deflator update'!$C$70</f>
        <v>#REF!</v>
      </c>
      <c r="BS111" s="64">
        <f>BN111*'[11]23112016 deflator update'!$C$68/'[11]23112016 deflator update'!$C$71</f>
        <v>5.8351977408985576</v>
      </c>
      <c r="BT111" s="64">
        <f>BO111*'[11]23112016 deflator update'!$C$68/'[11]23112016 deflator update'!$C$72</f>
        <v>5.7576523049058617</v>
      </c>
      <c r="BU111" s="109" t="e">
        <f t="shared" si="73"/>
        <v>#REF!</v>
      </c>
      <c r="BV111" s="109" t="e">
        <f t="shared" si="73"/>
        <v>#REF!</v>
      </c>
      <c r="BW111" s="109" t="e">
        <f t="shared" si="73"/>
        <v>#REF!</v>
      </c>
      <c r="BX111" s="109">
        <f t="shared" si="73"/>
        <v>3.0861304389924182E-3</v>
      </c>
      <c r="BY111" s="109">
        <f t="shared" si="74"/>
        <v>-6.4056616350135487E-2</v>
      </c>
      <c r="BZ111" s="109">
        <f t="shared" si="75"/>
        <v>-1.6413872922913297E-2</v>
      </c>
      <c r="CA111" s="110" t="e">
        <f t="shared" si="76"/>
        <v>#REF!</v>
      </c>
      <c r="CB111" s="110" t="e">
        <f t="shared" si="76"/>
        <v>#REF!</v>
      </c>
      <c r="CC111" s="110" t="e">
        <f t="shared" si="76"/>
        <v>#REF!</v>
      </c>
      <c r="CD111" s="110">
        <f t="shared" si="70"/>
        <v>-1.3289255897736663E-2</v>
      </c>
      <c r="CE111" s="110">
        <f t="shared" si="77"/>
        <v>-0.12534436182352959</v>
      </c>
      <c r="CF111" s="110">
        <f t="shared" si="78"/>
        <v>-3.2926962715701613E-2</v>
      </c>
      <c r="CG111" s="60">
        <f t="shared" si="67"/>
        <v>3.3304947517481596</v>
      </c>
      <c r="CH111" s="60" t="e">
        <f t="shared" si="67"/>
        <v>#REF!</v>
      </c>
      <c r="CI111" s="60" t="e">
        <f t="shared" si="67"/>
        <v>#REF!</v>
      </c>
      <c r="CJ111" s="60">
        <f t="shared" si="67"/>
        <v>2.3700178840277042</v>
      </c>
      <c r="CK111" s="60">
        <f t="shared" si="67"/>
        <v>2.2113559257747188</v>
      </c>
      <c r="CL111" s="60">
        <f t="shared" si="68"/>
        <v>3.2522700000000002</v>
      </c>
      <c r="CM111" s="60">
        <f t="shared" si="68"/>
        <v>3.4310768080000007</v>
      </c>
      <c r="CN111" s="60">
        <f t="shared" si="68"/>
        <v>3.5992705268385987</v>
      </c>
      <c r="CO111" s="60">
        <f t="shared" si="68"/>
        <v>3.7721217872943189</v>
      </c>
      <c r="CP111" s="60">
        <f t="shared" si="68"/>
        <v>3.9497391897475143</v>
      </c>
    </row>
    <row r="112" spans="1:94" ht="15" customHeight="1">
      <c r="A112" s="53" t="s">
        <v>498</v>
      </c>
      <c r="B112" s="53" t="s">
        <v>499</v>
      </c>
      <c r="C112" s="53" t="str">
        <f t="shared" si="71"/>
        <v>SD_PU</v>
      </c>
      <c r="D112" s="53" t="s">
        <v>41</v>
      </c>
      <c r="E112" s="53" t="s">
        <v>39</v>
      </c>
      <c r="F112" s="112" t="s">
        <v>1373</v>
      </c>
      <c r="G112" s="113">
        <v>0</v>
      </c>
      <c r="H112" s="127">
        <v>0</v>
      </c>
      <c r="I112" s="127">
        <v>0</v>
      </c>
      <c r="J112" s="112" t="s">
        <v>1380</v>
      </c>
      <c r="K112" s="101">
        <v>0</v>
      </c>
      <c r="L112" s="53" t="s">
        <v>500</v>
      </c>
      <c r="M112" s="54">
        <f>[11]Provisional!M112</f>
        <v>6.0032132781750001</v>
      </c>
      <c r="N112" s="54">
        <f>[11]Provisional!N112</f>
        <v>5.1096792354589997</v>
      </c>
      <c r="O112" s="54">
        <f>[11]Provisional!O112</f>
        <v>4.4384026342069998</v>
      </c>
      <c r="P112" s="54">
        <f>[11]Provisional!P112</f>
        <v>4.086217076924</v>
      </c>
      <c r="Q112" s="54">
        <f>[11]Provisional!Q112</f>
        <v>3.6954733635220003</v>
      </c>
      <c r="R112" s="128">
        <f>'[11]Published CSP'!O112</f>
        <v>6.1415709999999999</v>
      </c>
      <c r="S112" s="108">
        <f>VLOOKUP($B112,'[11]CT model - DATA UPDATE'!$A:$AX,COLUMN('[11]CT model - DATA UPDATE'!S$1),0)/1000000</f>
        <v>6.2676053550000006</v>
      </c>
      <c r="T112" s="108">
        <f>VLOOKUP($B112,'[11]CT model - DATA UPDATE'!$A:$AX,COLUMN('[11]CT model - DATA UPDATE'!T$1),0)/1000000</f>
        <v>6.3696714002391461</v>
      </c>
      <c r="U112" s="108">
        <f>VLOOKUP($B112,'[11]CT model - DATA UPDATE'!$A:$AX,COLUMN('[11]CT model - DATA UPDATE'!U$1),0)/1000000</f>
        <v>6.4733995599543501</v>
      </c>
      <c r="V112" s="108">
        <f>VLOOKUP($B112,'[11]CT model - DATA UPDATE'!$A:$AX,COLUMN('[11]CT model - DATA UPDATE'!V$1),0)/1000000</f>
        <v>6.5788169011738766</v>
      </c>
      <c r="W112" s="108">
        <v>0</v>
      </c>
      <c r="X112" s="108">
        <f>VLOOKUP($B112,'[11]CT model - DATA UPDATE'!$A:$AX,COLUMN('[11]CT model - DATA UPDATE'!W$1),0)/1000000</f>
        <v>4.8050640000000082E-2</v>
      </c>
      <c r="Y112" s="108">
        <f>VLOOKUP($B112,'[11]CT model - DATA UPDATE'!$A:$AX,COLUMN('[11]CT model - DATA UPDATE'!X$1),0)/1000000</f>
        <v>0.17720322065063923</v>
      </c>
      <c r="Z112" s="108">
        <f>VLOOKUP($B112,'[11]CT model - DATA UPDATE'!$A:$AX,COLUMN('[11]CT model - DATA UPDATE'!Y$1),0)/1000000</f>
        <v>0.31315869077741404</v>
      </c>
      <c r="AA112" s="108">
        <f>VLOOKUP($B112,'[11]CT model - DATA UPDATE'!$A:$AX,COLUMN('[11]CT model - DATA UPDATE'!Z$1),0)/1000000</f>
        <v>0.45619989044381876</v>
      </c>
      <c r="AB112" s="108">
        <v>0</v>
      </c>
      <c r="AC112" s="108">
        <f>VLOOKUP($B112,'[11]CT model - DATA UPDATE'!$A:$AX,COLUMN('[11]CT model - DATA UPDATE'!AA$1),0)/1000000</f>
        <v>0</v>
      </c>
      <c r="AD112" s="108">
        <f>VLOOKUP($B112,'[11]CT model - DATA UPDATE'!$A:$AX,COLUMN('[11]CT model - DATA UPDATE'!AB$1),0)/1000000</f>
        <v>0</v>
      </c>
      <c r="AE112" s="108">
        <f>VLOOKUP($B112,'[11]CT model - DATA UPDATE'!$A:$AX,COLUMN('[11]CT model - DATA UPDATE'!AC$1),0)/1000000</f>
        <v>0</v>
      </c>
      <c r="AF112" s="108">
        <f>VLOOKUP($B112,'[11]CT model - DATA UPDATE'!$A:$AX,COLUMN('[11]CT model - DATA UPDATE'!AD$1),0)/1000000</f>
        <v>0</v>
      </c>
      <c r="AG112" s="108">
        <v>0</v>
      </c>
      <c r="AH112" s="108">
        <f>VLOOKUP($B112,'[11]CT model - DATA UPDATE'!$A:$AX,COLUMN('[11]CT model - DATA UPDATE'!AE$1),0)/1000000</f>
        <v>0</v>
      </c>
      <c r="AI112" s="108">
        <f>(VLOOKUP($B112,'[11]CT model - DATA UPDATE'!$A:$AX,COLUMN('[11]CT model - DATA UPDATE'!AF$1),0)+IFERROR(VLOOKUP($B112,'[11]Fire £5 LQ'!$A:$P,COLUMN('[11]Fire £5 LQ'!N$1),0),0)*[11]Parameters!$C$41)/1000000</f>
        <v>4.1189388717086745E-2</v>
      </c>
      <c r="AJ112" s="108">
        <f>(VLOOKUP($B112,'[11]CT model - DATA UPDATE'!$A:$AX,COLUMN('[11]CT model - DATA UPDATE'!AG$1),0)+IFERROR(VLOOKUP($B112,'[11]Fire £5 LQ'!$A:$P,COLUMN('[11]Fire £5 LQ'!O$1),0),0)*[11]Parameters!$C$41)/1000000</f>
        <v>8.1111079578107911E-2</v>
      </c>
      <c r="AK112" s="108">
        <f>(VLOOKUP($B112,'[11]CT model - DATA UPDATE'!$A:$AX,COLUMN('[11]CT model - DATA UPDATE'!AH$1),0)+IFERROR(VLOOKUP($B112,'[11]Fire £5 LQ'!$A:$P,COLUMN('[11]Fire £5 LQ'!P$1),0),0)*[11]Parameters!$C$41)/1000000</f>
        <v>0.11961733713057578</v>
      </c>
      <c r="AL112" s="56">
        <f>'[11]Published CSP'!AI112</f>
        <v>0</v>
      </c>
      <c r="AM112" s="56">
        <f>'[11]Published CSP'!AJ112</f>
        <v>0</v>
      </c>
      <c r="AN112" s="56">
        <f>IFERROR(VLOOKUP($A112,'[11]iBCF post B17'!$A:$L,'[11]iBCF post B17'!$F$1,0)/1000000,0)</f>
        <v>0</v>
      </c>
      <c r="AO112" s="56">
        <f>IFERROR(VLOOKUP($A112,'[11]iBCF post B17'!$A:$L,'[11]iBCF post B17'!$I$1,0)/1000000,0)</f>
        <v>0</v>
      </c>
      <c r="AP112" s="56">
        <f>IFERROR(VLOOKUP($A112,'[11]iBCF post B17'!$A:$L,'[11]iBCF post B17'!$L$1,0)/1000000,0)</f>
        <v>0</v>
      </c>
      <c r="AQ112" s="56">
        <v>0</v>
      </c>
      <c r="AR112" s="56">
        <v>0</v>
      </c>
      <c r="AS112" s="56">
        <f>'[11]NHB savings'!E99</f>
        <v>0</v>
      </c>
      <c r="AT112" s="56">
        <f>'[11]NHB savings'!F99</f>
        <v>0</v>
      </c>
      <c r="AU112" s="56">
        <f>'[11]NHB savings'!G99</f>
        <v>0</v>
      </c>
      <c r="AV112" s="103">
        <f>'[11]Published CSP'!AN112</f>
        <v>0</v>
      </c>
      <c r="AW112" s="103">
        <f>'[11]Published CSP'!AO112</f>
        <v>0</v>
      </c>
      <c r="AX112" s="103">
        <f>'[11]Published CSP'!AP112+'[11]NHB savings'!I99</f>
        <v>0</v>
      </c>
      <c r="AY112" s="103">
        <f>'[11]Published CSP'!AQ112+'[11]NHB savings'!J99</f>
        <v>0</v>
      </c>
      <c r="AZ112" s="103">
        <f>'[11]Published CSP'!AR112+'[11]NHB savings'!K99</f>
        <v>0</v>
      </c>
      <c r="BA112" s="103">
        <v>0</v>
      </c>
      <c r="BB112" s="103" t="e">
        <f>VLOOKUP($A112,'[11]Published CSP'!$A:$A:'[11]Published CSP'!$AW:$AW,COLUMN('[11]Published CSP'!AT$1),0)</f>
        <v>#REF!</v>
      </c>
      <c r="BC112" s="103" t="e">
        <f>VLOOKUP($A112,'[11]Published CSP'!$A:$A:'[11]Published CSP'!$AW:$AW,COLUMN('[11]Published CSP'!AU$1),0)+'[11]NHB savings'!L99</f>
        <v>#REF!</v>
      </c>
      <c r="BD112" s="103">
        <v>0</v>
      </c>
      <c r="BE112" s="103">
        <v>0</v>
      </c>
      <c r="BF112" s="60">
        <v>1.57901853583409</v>
      </c>
      <c r="BG112" s="60">
        <v>1.8882209144587569</v>
      </c>
      <c r="BH112" s="103">
        <f>VLOOKUP($A112,[11]NHB!$A$7:$Q$389,COLUMN([11]NHB!O$2),0)+'[11]NHB savings'!P99</f>
        <v>1.4400152779908786</v>
      </c>
      <c r="BI112" s="103">
        <f>VLOOKUP($A112,[11]NHB!$A$7:$Q$389,COLUMN([11]NHB!P$2),0)+'[11]NHB savings'!Q99</f>
        <v>1.0942728888998774</v>
      </c>
      <c r="BJ112" s="103">
        <f>VLOOKUP($A112,[11]NHB!$A$7:$Q$389,COLUMN([11]NHB!Q$2),0)+'[11]NHB savings'!R99</f>
        <v>1.0499420042749341</v>
      </c>
      <c r="BK112" s="63">
        <f t="shared" si="69"/>
        <v>13.723802814009089</v>
      </c>
      <c r="BL112" s="63" t="e">
        <f t="shared" si="69"/>
        <v>#REF!</v>
      </c>
      <c r="BM112" s="63" t="e">
        <f t="shared" si="69"/>
        <v>#REF!</v>
      </c>
      <c r="BN112" s="63">
        <f t="shared" si="69"/>
        <v>12.048159296133747</v>
      </c>
      <c r="BO112" s="63">
        <f t="shared" si="69"/>
        <v>11.900049496545204</v>
      </c>
      <c r="BP112" s="64">
        <f t="shared" si="72"/>
        <v>13.723802814009089</v>
      </c>
      <c r="BQ112" s="64" t="e">
        <f>BL112*'[11]23112016 deflator update'!$C$68/'[11]23112016 deflator update'!$C$69</f>
        <v>#REF!</v>
      </c>
      <c r="BR112" s="64" t="e">
        <f>BM112*'[11]23112016 deflator update'!$C$68/'[11]23112016 deflator update'!$C$70</f>
        <v>#REF!</v>
      </c>
      <c r="BS112" s="64">
        <f>BN112*'[11]23112016 deflator update'!$C$68/'[11]23112016 deflator update'!$C$71</f>
        <v>11.446075092534263</v>
      </c>
      <c r="BT112" s="64">
        <f>BO112*'[11]23112016 deflator update'!$C$68/'[11]23112016 deflator update'!$C$72</f>
        <v>11.120806630570851</v>
      </c>
      <c r="BU112" s="109" t="e">
        <f t="shared" si="73"/>
        <v>#REF!</v>
      </c>
      <c r="BV112" s="109" t="e">
        <f t="shared" si="73"/>
        <v>#REF!</v>
      </c>
      <c r="BW112" s="109" t="e">
        <f t="shared" si="73"/>
        <v>#REF!</v>
      </c>
      <c r="BX112" s="109">
        <f t="shared" si="73"/>
        <v>-1.2293147521386993E-2</v>
      </c>
      <c r="BY112" s="109">
        <f t="shared" si="74"/>
        <v>-0.13288979317031713</v>
      </c>
      <c r="BZ112" s="109">
        <f t="shared" si="75"/>
        <v>-3.5019417262065922E-2</v>
      </c>
      <c r="CA112" s="110" t="e">
        <f t="shared" si="76"/>
        <v>#REF!</v>
      </c>
      <c r="CB112" s="110" t="e">
        <f t="shared" si="76"/>
        <v>#REF!</v>
      </c>
      <c r="CC112" s="110" t="e">
        <f t="shared" si="76"/>
        <v>#REF!</v>
      </c>
      <c r="CD112" s="110">
        <f t="shared" si="70"/>
        <v>-2.8417467064808077E-2</v>
      </c>
      <c r="CE112" s="110">
        <f t="shared" si="77"/>
        <v>-0.18967018243523082</v>
      </c>
      <c r="CF112" s="110">
        <f t="shared" si="78"/>
        <v>-5.122014495878735E-2</v>
      </c>
      <c r="CG112" s="60">
        <f t="shared" si="67"/>
        <v>7.5822318140090887</v>
      </c>
      <c r="CH112" s="60" t="e">
        <f t="shared" si="67"/>
        <v>#REF!</v>
      </c>
      <c r="CI112" s="60" t="e">
        <f t="shared" si="67"/>
        <v>#REF!</v>
      </c>
      <c r="CJ112" s="60">
        <f t="shared" si="67"/>
        <v>5.1804899658238748</v>
      </c>
      <c r="CK112" s="60">
        <f t="shared" si="67"/>
        <v>4.7454153677969328</v>
      </c>
      <c r="CL112" s="60">
        <f t="shared" si="68"/>
        <v>6.1415709999999999</v>
      </c>
      <c r="CM112" s="60">
        <f t="shared" si="68"/>
        <v>6.3156559950000011</v>
      </c>
      <c r="CN112" s="60">
        <f t="shared" si="68"/>
        <v>6.5880640096068728</v>
      </c>
      <c r="CO112" s="60">
        <f t="shared" si="68"/>
        <v>6.8676693303098721</v>
      </c>
      <c r="CP112" s="60">
        <f t="shared" si="68"/>
        <v>7.1546341287482713</v>
      </c>
    </row>
    <row r="113" spans="1:94" ht="15" customHeight="1">
      <c r="A113" s="53" t="s">
        <v>679</v>
      </c>
      <c r="B113" s="53" t="s">
        <v>680</v>
      </c>
      <c r="C113" s="53" t="str">
        <f t="shared" si="71"/>
        <v>OLB_PU</v>
      </c>
      <c r="D113" s="53" t="s">
        <v>41</v>
      </c>
      <c r="E113" s="53" t="s">
        <v>1351</v>
      </c>
      <c r="F113" s="112" t="s">
        <v>1375</v>
      </c>
      <c r="G113" s="113">
        <v>0</v>
      </c>
      <c r="H113" s="127">
        <v>0</v>
      </c>
      <c r="I113" s="127">
        <v>0</v>
      </c>
      <c r="J113" s="112" t="s">
        <v>1380</v>
      </c>
      <c r="K113" s="101">
        <v>0</v>
      </c>
      <c r="L113" s="53" t="s">
        <v>681</v>
      </c>
      <c r="M113" s="54">
        <f>[11]Provisional!M113</f>
        <v>132.015805773197</v>
      </c>
      <c r="N113" s="54">
        <f>[11]Provisional!N113</f>
        <v>114.564567007398</v>
      </c>
      <c r="O113" s="54">
        <f>[11]Provisional!O113</f>
        <v>101.724625539375</v>
      </c>
      <c r="P113" s="54">
        <f>[11]Provisional!P113</f>
        <v>94.673318369379004</v>
      </c>
      <c r="Q113" s="54">
        <f>[11]Provisional!Q113</f>
        <v>87.811042406911994</v>
      </c>
      <c r="R113" s="128">
        <f>'[11]Published CSP'!O113</f>
        <v>133.41312099999999</v>
      </c>
      <c r="S113" s="108">
        <f>VLOOKUP($B113,'[11]CT model - DATA UPDATE'!$A:$AX,COLUMN('[11]CT model - DATA UPDATE'!S$1),0)/1000000</f>
        <v>137.98400218900002</v>
      </c>
      <c r="T113" s="108">
        <f>VLOOKUP($B113,'[11]CT model - DATA UPDATE'!$A:$AX,COLUMN('[11]CT model - DATA UPDATE'!T$1),0)/1000000</f>
        <v>142.20350927576533</v>
      </c>
      <c r="U113" s="108">
        <f>VLOOKUP($B113,'[11]CT model - DATA UPDATE'!$A:$AX,COLUMN('[11]CT model - DATA UPDATE'!U$1),0)/1000000</f>
        <v>146.55204755290646</v>
      </c>
      <c r="V113" s="108">
        <f>VLOOKUP($B113,'[11]CT model - DATA UPDATE'!$A:$AX,COLUMN('[11]CT model - DATA UPDATE'!V$1),0)/1000000</f>
        <v>151.03356275336031</v>
      </c>
      <c r="W113" s="108">
        <v>0</v>
      </c>
      <c r="X113" s="108">
        <f>VLOOKUP($B113,'[11]CT model - DATA UPDATE'!$A:$AX,COLUMN('[11]CT model - DATA UPDATE'!W$1),0)/1000000</f>
        <v>2.7457429740000188</v>
      </c>
      <c r="Y113" s="108">
        <f>VLOOKUP($B113,'[11]CT model - DATA UPDATE'!$A:$AX,COLUMN('[11]CT model - DATA UPDATE'!X$1),0)/1000000</f>
        <v>5.7303712485618128</v>
      </c>
      <c r="Z113" s="108">
        <f>VLOOKUP($B113,'[11]CT model - DATA UPDATE'!$A:$AX,COLUMN('[11]CT model - DATA UPDATE'!Y$1),0)/1000000</f>
        <v>8.9547572212959086</v>
      </c>
      <c r="AA113" s="108">
        <f>VLOOKUP($B113,'[11]CT model - DATA UPDATE'!$A:$AX,COLUMN('[11]CT model - DATA UPDATE'!Z$1),0)/1000000</f>
        <v>12.433833933399331</v>
      </c>
      <c r="AB113" s="108">
        <v>0</v>
      </c>
      <c r="AC113" s="108">
        <f>VLOOKUP($B113,'[11]CT model - DATA UPDATE'!$A:$AX,COLUMN('[11]CT model - DATA UPDATE'!AA$1),0)/1000000</f>
        <v>2.76</v>
      </c>
      <c r="AD113" s="108">
        <f>VLOOKUP($B113,'[11]CT model - DATA UPDATE'!$A:$AX,COLUMN('[11]CT model - DATA UPDATE'!AB$1),0)/1000000</f>
        <v>5.8588402469373939</v>
      </c>
      <c r="AE113" s="108">
        <f>VLOOKUP($B113,'[11]CT model - DATA UPDATE'!$A:$AX,COLUMN('[11]CT model - DATA UPDATE'!AC$1),0)/1000000</f>
        <v>9.3286748300018019</v>
      </c>
      <c r="AF113" s="108">
        <f>VLOOKUP($B113,'[11]CT model - DATA UPDATE'!$A:$AX,COLUMN('[11]CT model - DATA UPDATE'!AD$1),0)/1000000</f>
        <v>13.203743534232796</v>
      </c>
      <c r="AG113" s="108">
        <v>0</v>
      </c>
      <c r="AH113" s="108">
        <f>VLOOKUP($B113,'[11]CT model - DATA UPDATE'!$A:$AX,COLUMN('[11]CT model - DATA UPDATE'!AE$1),0)/1000000</f>
        <v>0</v>
      </c>
      <c r="AI113" s="108">
        <f>(VLOOKUP($B113,'[11]CT model - DATA UPDATE'!$A:$AX,COLUMN('[11]CT model - DATA UPDATE'!AF$1),0)+IFERROR(VLOOKUP($B113,'[11]Fire £5 LQ'!$A:$P,COLUMN('[11]Fire £5 LQ'!N$1),0),0)*[11]Parameters!$C$41)/1000000</f>
        <v>0</v>
      </c>
      <c r="AJ113" s="108">
        <f>(VLOOKUP($B113,'[11]CT model - DATA UPDATE'!$A:$AX,COLUMN('[11]CT model - DATA UPDATE'!AG$1),0)+IFERROR(VLOOKUP($B113,'[11]Fire £5 LQ'!$A:$P,COLUMN('[11]Fire £5 LQ'!O$1),0),0)*[11]Parameters!$C$41)/1000000</f>
        <v>0</v>
      </c>
      <c r="AK113" s="108">
        <f>(VLOOKUP($B113,'[11]CT model - DATA UPDATE'!$A:$AX,COLUMN('[11]CT model - DATA UPDATE'!AH$1),0)+IFERROR(VLOOKUP($B113,'[11]Fire £5 LQ'!$A:$P,COLUMN('[11]Fire £5 LQ'!P$1),0),0)*[11]Parameters!$C$41)/1000000</f>
        <v>0</v>
      </c>
      <c r="AL113" s="56">
        <f>'[11]Published CSP'!AI113</f>
        <v>0</v>
      </c>
      <c r="AM113" s="56">
        <f>'[11]Published CSP'!AJ113</f>
        <v>0</v>
      </c>
      <c r="AN113" s="56">
        <f>IFERROR(VLOOKUP($A113,'[11]iBCF post B17'!$A:$L,'[11]iBCF post B17'!$F$1,0)/1000000,0)</f>
        <v>5.5099366822241356</v>
      </c>
      <c r="AO113" s="56">
        <f>IFERROR(VLOOKUP($A113,'[11]iBCF post B17'!$A:$L,'[11]iBCF post B17'!$I$1,0)/1000000,0)</f>
        <v>7.0934849686321808</v>
      </c>
      <c r="AP113" s="56">
        <f>IFERROR(VLOOKUP($A113,'[11]iBCF post B17'!$A:$L,'[11]iBCF post B17'!$L$1,0)/1000000,0)</f>
        <v>8.2834154388902927</v>
      </c>
      <c r="AQ113" s="56">
        <v>0</v>
      </c>
      <c r="AR113" s="56">
        <v>0</v>
      </c>
      <c r="AS113" s="56">
        <f>'[11]NHB savings'!E100</f>
        <v>1.4076010000000001</v>
      </c>
      <c r="AT113" s="56">
        <f>'[11]NHB savings'!F100</f>
        <v>0</v>
      </c>
      <c r="AU113" s="56">
        <f>'[11]NHB savings'!G100</f>
        <v>0</v>
      </c>
      <c r="AV113" s="103">
        <f>'[11]Published CSP'!AN113</f>
        <v>0</v>
      </c>
      <c r="AW113" s="103">
        <f>'[11]Published CSP'!AO113</f>
        <v>0</v>
      </c>
      <c r="AX113" s="103">
        <f>'[11]Published CSP'!AP113+'[11]NHB savings'!I100</f>
        <v>0</v>
      </c>
      <c r="AY113" s="103">
        <f>'[11]Published CSP'!AQ113+'[11]NHB savings'!J100</f>
        <v>0</v>
      </c>
      <c r="AZ113" s="103">
        <f>'[11]Published CSP'!AR113+'[11]NHB savings'!K100</f>
        <v>0</v>
      </c>
      <c r="BA113" s="103">
        <v>0</v>
      </c>
      <c r="BB113" s="103" t="e">
        <f>VLOOKUP($A113,'[11]Published CSP'!$A:$A:'[11]Published CSP'!$AW:$AW,COLUMN('[11]Published CSP'!AT$1),0)</f>
        <v>#REF!</v>
      </c>
      <c r="BC113" s="103" t="e">
        <f>VLOOKUP($A113,'[11]Published CSP'!$A:$A:'[11]Published CSP'!$AW:$AW,COLUMN('[11]Published CSP'!AU$1),0)+'[11]NHB savings'!L100</f>
        <v>#REF!</v>
      </c>
      <c r="BD113" s="103">
        <v>0</v>
      </c>
      <c r="BE113" s="103">
        <v>0</v>
      </c>
      <c r="BF113" s="60">
        <v>9.8679415640197092</v>
      </c>
      <c r="BG113" s="60">
        <v>11.905031500112857</v>
      </c>
      <c r="BH113" s="103">
        <f>VLOOKUP($A113,[11]NHB!$A$7:$Q$389,COLUMN([11]NHB!O$2),0)+'[11]NHB savings'!P100</f>
        <v>8.6803415887951925</v>
      </c>
      <c r="BI113" s="103">
        <f>VLOOKUP($A113,[11]NHB!$A$7:$Q$389,COLUMN([11]NHB!P$2),0)+'[11]NHB savings'!Q100</f>
        <v>6.5086866746728154</v>
      </c>
      <c r="BJ113" s="103">
        <f>VLOOKUP($A113,[11]NHB!$A$7:$Q$389,COLUMN([11]NHB!Q$2),0)+'[11]NHB savings'!R100</f>
        <v>6.2450085364664449</v>
      </c>
      <c r="BK113" s="63">
        <f t="shared" si="69"/>
        <v>275.29686833721667</v>
      </c>
      <c r="BL113" s="63" t="e">
        <f t="shared" si="69"/>
        <v>#REF!</v>
      </c>
      <c r="BM113" s="63" t="e">
        <f t="shared" si="69"/>
        <v>#REF!</v>
      </c>
      <c r="BN113" s="63">
        <f t="shared" si="69"/>
        <v>273.11096961688816</v>
      </c>
      <c r="BO113" s="63">
        <f t="shared" si="69"/>
        <v>279.01060660326118</v>
      </c>
      <c r="BP113" s="64">
        <f t="shared" si="72"/>
        <v>275.29686833721667</v>
      </c>
      <c r="BQ113" s="64" t="e">
        <f>BL113*'[11]23112016 deflator update'!$C$68/'[11]23112016 deflator update'!$C$69</f>
        <v>#REF!</v>
      </c>
      <c r="BR113" s="64" t="e">
        <f>BM113*'[11]23112016 deflator update'!$C$68/'[11]23112016 deflator update'!$C$70</f>
        <v>#REF!</v>
      </c>
      <c r="BS113" s="64">
        <f>BN113*'[11]23112016 deflator update'!$C$68/'[11]23112016 deflator update'!$C$71</f>
        <v>259.46276024362442</v>
      </c>
      <c r="BT113" s="64">
        <f>BO113*'[11]23112016 deflator update'!$C$68/'[11]23112016 deflator update'!$C$72</f>
        <v>260.74034438377305</v>
      </c>
      <c r="BU113" s="109" t="e">
        <f t="shared" si="73"/>
        <v>#REF!</v>
      </c>
      <c r="BV113" s="109" t="e">
        <f t="shared" si="73"/>
        <v>#REF!</v>
      </c>
      <c r="BW113" s="109" t="e">
        <f t="shared" si="73"/>
        <v>#REF!</v>
      </c>
      <c r="BX113" s="109">
        <f t="shared" si="73"/>
        <v>2.1601611222899164E-2</v>
      </c>
      <c r="BY113" s="109">
        <f t="shared" si="74"/>
        <v>1.3489940108928122E-2</v>
      </c>
      <c r="BZ113" s="109">
        <f t="shared" si="75"/>
        <v>3.3555575629047318E-3</v>
      </c>
      <c r="CA113" s="110" t="e">
        <f t="shared" si="76"/>
        <v>#REF!</v>
      </c>
      <c r="CB113" s="110" t="e">
        <f t="shared" si="76"/>
        <v>#REF!</v>
      </c>
      <c r="CC113" s="110" t="e">
        <f t="shared" si="76"/>
        <v>#REF!</v>
      </c>
      <c r="CD113" s="110">
        <f t="shared" si="70"/>
        <v>4.9239595653305379E-3</v>
      </c>
      <c r="CE113" s="110">
        <f t="shared" si="77"/>
        <v>-5.2875733899061417E-2</v>
      </c>
      <c r="CF113" s="110">
        <f t="shared" si="78"/>
        <v>-1.3489434410869916E-2</v>
      </c>
      <c r="CG113" s="60">
        <f t="shared" si="67"/>
        <v>141.88374733721668</v>
      </c>
      <c r="CH113" s="60" t="e">
        <f t="shared" si="67"/>
        <v>#REF!</v>
      </c>
      <c r="CI113" s="60" t="e">
        <f t="shared" si="67"/>
        <v>#REF!</v>
      </c>
      <c r="CJ113" s="60">
        <f t="shared" si="67"/>
        <v>108.27549001268397</v>
      </c>
      <c r="CK113" s="60">
        <f t="shared" si="67"/>
        <v>102.33946638226874</v>
      </c>
      <c r="CL113" s="60">
        <f t="shared" si="68"/>
        <v>133.41312099999999</v>
      </c>
      <c r="CM113" s="60">
        <f t="shared" si="68"/>
        <v>143.48974516300004</v>
      </c>
      <c r="CN113" s="60">
        <f t="shared" si="68"/>
        <v>153.79272077126456</v>
      </c>
      <c r="CO113" s="60">
        <f t="shared" si="68"/>
        <v>164.83547960420418</v>
      </c>
      <c r="CP113" s="60">
        <f t="shared" si="68"/>
        <v>176.67114022099244</v>
      </c>
    </row>
    <row r="114" spans="1:94" ht="15" customHeight="1">
      <c r="A114" s="53" t="s">
        <v>728</v>
      </c>
      <c r="B114" s="53" t="s">
        <v>729</v>
      </c>
      <c r="C114" s="53" t="str">
        <f t="shared" si="71"/>
        <v>SCF_PR</v>
      </c>
      <c r="D114" s="53" t="s">
        <v>1383</v>
      </c>
      <c r="E114" s="53" t="s">
        <v>730</v>
      </c>
      <c r="F114" s="112" t="s">
        <v>1359</v>
      </c>
      <c r="G114" s="113">
        <v>0</v>
      </c>
      <c r="H114" s="127">
        <v>0</v>
      </c>
      <c r="I114" s="127">
        <v>0</v>
      </c>
      <c r="J114" s="112" t="s">
        <v>1381</v>
      </c>
      <c r="K114" s="101">
        <v>0</v>
      </c>
      <c r="L114" s="53" t="s">
        <v>731</v>
      </c>
      <c r="M114" s="54">
        <f>[11]Provisional!M114</f>
        <v>161.654969269242</v>
      </c>
      <c r="N114" s="54">
        <f>[11]Provisional!N114</f>
        <v>139.871328272695</v>
      </c>
      <c r="O114" s="54">
        <f>[11]Provisional!O114</f>
        <v>123.54555967406999</v>
      </c>
      <c r="P114" s="54">
        <f>[11]Provisional!P114</f>
        <v>114.58582754490399</v>
      </c>
      <c r="Q114" s="54">
        <f>[11]Provisional!Q114</f>
        <v>106.44616721357599</v>
      </c>
      <c r="R114" s="128">
        <f>'[11]Published CSP'!O114</f>
        <v>192.078315</v>
      </c>
      <c r="S114" s="108">
        <f>VLOOKUP($B114,'[11]CT model - DATA UPDATE'!$A:$AX,COLUMN('[11]CT model - DATA UPDATE'!S$1),0)/1000000</f>
        <v>195.08512862999999</v>
      </c>
      <c r="T114" s="108">
        <f>VLOOKUP($B114,'[11]CT model - DATA UPDATE'!$A:$AX,COLUMN('[11]CT model - DATA UPDATE'!T$1),0)/1000000</f>
        <v>197.33574149092357</v>
      </c>
      <c r="U114" s="108">
        <f>VLOOKUP($B114,'[11]CT model - DATA UPDATE'!$A:$AX,COLUMN('[11]CT model - DATA UPDATE'!U$1),0)/1000000</f>
        <v>199.61537702918631</v>
      </c>
      <c r="V114" s="108">
        <f>VLOOKUP($B114,'[11]CT model - DATA UPDATE'!$A:$AX,COLUMN('[11]CT model - DATA UPDATE'!V$1),0)/1000000</f>
        <v>201.92444330634817</v>
      </c>
      <c r="W114" s="108">
        <v>0</v>
      </c>
      <c r="X114" s="108">
        <f>VLOOKUP($B114,'[11]CT model - DATA UPDATE'!$A:$AX,COLUMN('[11]CT model - DATA UPDATE'!W$1),0)/1000000</f>
        <v>3.8809162105979742</v>
      </c>
      <c r="Y114" s="108">
        <f>VLOOKUP($B114,'[11]CT model - DATA UPDATE'!$A:$AX,COLUMN('[11]CT model - DATA UPDATE'!X$1),0)/1000000</f>
        <v>7.9509172676460205</v>
      </c>
      <c r="Z114" s="108">
        <f>VLOOKUP($B114,'[11]CT model - DATA UPDATE'!$A:$AX,COLUMN('[11]CT model - DATA UPDATE'!Y$1),0)/1000000</f>
        <v>12.195929666206954</v>
      </c>
      <c r="AA114" s="108">
        <f>VLOOKUP($B114,'[11]CT model - DATA UPDATE'!$A:$AX,COLUMN('[11]CT model - DATA UPDATE'!Z$1),0)/1000000</f>
        <v>16.622236030324572</v>
      </c>
      <c r="AB114" s="108">
        <v>0</v>
      </c>
      <c r="AC114" s="108">
        <f>VLOOKUP($B114,'[11]CT model - DATA UPDATE'!$A:$AX,COLUMN('[11]CT model - DATA UPDATE'!AA$1),0)/1000000</f>
        <v>3.9020023694020449</v>
      </c>
      <c r="AD114" s="108">
        <f>VLOOKUP($B114,'[11]CT model - DATA UPDATE'!$A:$AX,COLUMN('[11]CT model - DATA UPDATE'!AB$1),0)/1000000</f>
        <v>8.130127411765784</v>
      </c>
      <c r="AE114" s="108">
        <f>VLOOKUP($B114,'[11]CT model - DATA UPDATE'!$A:$AX,COLUMN('[11]CT model - DATA UPDATE'!AC$1),0)/1000000</f>
        <v>12.706171945020676</v>
      </c>
      <c r="AF114" s="108">
        <f>VLOOKUP($B114,'[11]CT model - DATA UPDATE'!$A:$AX,COLUMN('[11]CT model - DATA UPDATE'!AD$1),0)/1000000</f>
        <v>17.652506638850241</v>
      </c>
      <c r="AG114" s="108">
        <v>0</v>
      </c>
      <c r="AH114" s="108">
        <f>VLOOKUP($B114,'[11]CT model - DATA UPDATE'!$A:$AX,COLUMN('[11]CT model - DATA UPDATE'!AE$1),0)/1000000</f>
        <v>0</v>
      </c>
      <c r="AI114" s="108">
        <f>(VLOOKUP($B114,'[11]CT model - DATA UPDATE'!$A:$AX,COLUMN('[11]CT model - DATA UPDATE'!AF$1),0)+IFERROR(VLOOKUP($B114,'[11]Fire £5 LQ'!$A:$P,COLUMN('[11]Fire £5 LQ'!N$1),0),0)*[11]Parameters!$C$41)/1000000</f>
        <v>0</v>
      </c>
      <c r="AJ114" s="108">
        <f>(VLOOKUP($B114,'[11]CT model - DATA UPDATE'!$A:$AX,COLUMN('[11]CT model - DATA UPDATE'!AG$1),0)+IFERROR(VLOOKUP($B114,'[11]Fire £5 LQ'!$A:$P,COLUMN('[11]Fire £5 LQ'!O$1),0),0)*[11]Parameters!$C$41)/1000000</f>
        <v>0</v>
      </c>
      <c r="AK114" s="108">
        <f>(VLOOKUP($B114,'[11]CT model - DATA UPDATE'!$A:$AX,COLUMN('[11]CT model - DATA UPDATE'!AH$1),0)+IFERROR(VLOOKUP($B114,'[11]Fire £5 LQ'!$A:$P,COLUMN('[11]Fire £5 LQ'!P$1),0),0)*[11]Parameters!$C$41)/1000000</f>
        <v>0</v>
      </c>
      <c r="AL114" s="56">
        <f>'[11]Published CSP'!AI114</f>
        <v>0</v>
      </c>
      <c r="AM114" s="56">
        <f>'[11]Published CSP'!AJ114</f>
        <v>0</v>
      </c>
      <c r="AN114" s="56">
        <f>IFERROR(VLOOKUP($A114,'[11]iBCF post B17'!$A:$L,'[11]iBCF post B17'!$F$1,0)/1000000,0)</f>
        <v>12.191229153253056</v>
      </c>
      <c r="AO114" s="56">
        <f>IFERROR(VLOOKUP($A114,'[11]iBCF post B17'!$A:$L,'[11]iBCF post B17'!$I$1,0)/1000000,0)</f>
        <v>16.629968296880904</v>
      </c>
      <c r="AP114" s="56">
        <f>IFERROR(VLOOKUP($A114,'[11]iBCF post B17'!$A:$L,'[11]iBCF post B17'!$L$1,0)/1000000,0)</f>
        <v>20.709717846818265</v>
      </c>
      <c r="AQ114" s="56">
        <v>0</v>
      </c>
      <c r="AR114" s="56">
        <v>0</v>
      </c>
      <c r="AS114" s="56">
        <f>'[11]NHB savings'!E101</f>
        <v>2.5184250000000001</v>
      </c>
      <c r="AT114" s="56">
        <f>'[11]NHB savings'!F101</f>
        <v>0</v>
      </c>
      <c r="AU114" s="56">
        <f>'[11]NHB savings'!G101</f>
        <v>0</v>
      </c>
      <c r="AV114" s="103">
        <f>'[11]Published CSP'!AN114</f>
        <v>1.1110767736111111</v>
      </c>
      <c r="AW114" s="103">
        <f>'[11]Published CSP'!AO114</f>
        <v>5.7704309855286748</v>
      </c>
      <c r="AX114" s="103">
        <f>'[11]Published CSP'!AP114+'[11]NHB savings'!I101</f>
        <v>4.659354211917563</v>
      </c>
      <c r="AY114" s="103">
        <f>'[11]Published CSP'!AQ114+'[11]NHB savings'!J101</f>
        <v>3.5841186245519721</v>
      </c>
      <c r="AZ114" s="103">
        <f>'[11]Published CSP'!AR114+'[11]NHB savings'!K101</f>
        <v>4.659354211917563</v>
      </c>
      <c r="BA114" s="103">
        <v>0</v>
      </c>
      <c r="BB114" s="103" t="e">
        <f>VLOOKUP($A114,'[11]Published CSP'!$A:$A:'[11]Published CSP'!$AW:$AW,COLUMN('[11]Published CSP'!AT$1),0)</f>
        <v>#REF!</v>
      </c>
      <c r="BC114" s="103" t="e">
        <f>VLOOKUP($A114,'[11]Published CSP'!$A:$A:'[11]Published CSP'!$AW:$AW,COLUMN('[11]Published CSP'!AU$1),0)+'[11]NHB savings'!L101</f>
        <v>#REF!</v>
      </c>
      <c r="BD114" s="103">
        <v>0</v>
      </c>
      <c r="BE114" s="103">
        <v>0</v>
      </c>
      <c r="BF114" s="60">
        <v>1.590072086483906</v>
      </c>
      <c r="BG114" s="60">
        <v>1.8860347371433388</v>
      </c>
      <c r="BH114" s="103">
        <f>VLOOKUP($A114,[11]NHB!$A$7:$Q$389,COLUMN([11]NHB!O$2),0)+'[11]NHB savings'!P101</f>
        <v>1.8606903255543397</v>
      </c>
      <c r="BI114" s="103">
        <f>VLOOKUP($A114,[11]NHB!$A$7:$Q$389,COLUMN([11]NHB!P$2),0)+'[11]NHB savings'!Q101</f>
        <v>1.2699980258569297</v>
      </c>
      <c r="BJ114" s="103">
        <f>VLOOKUP($A114,[11]NHB!$A$7:$Q$389,COLUMN([11]NHB!Q$2),0)+'[11]NHB savings'!R101</f>
        <v>1.2185482124426812</v>
      </c>
      <c r="BK114" s="63">
        <f t="shared" si="69"/>
        <v>356.43443312933704</v>
      </c>
      <c r="BL114" s="63" t="e">
        <f t="shared" si="69"/>
        <v>#REF!</v>
      </c>
      <c r="BM114" s="63" t="e">
        <f t="shared" si="69"/>
        <v>#REF!</v>
      </c>
      <c r="BN114" s="63">
        <f t="shared" si="69"/>
        <v>360.58739113260776</v>
      </c>
      <c r="BO114" s="63">
        <f t="shared" si="69"/>
        <v>369.23297346027749</v>
      </c>
      <c r="BP114" s="64">
        <f t="shared" si="72"/>
        <v>356.43443312933704</v>
      </c>
      <c r="BQ114" s="64" t="e">
        <f>BL114*'[11]23112016 deflator update'!$C$68/'[11]23112016 deflator update'!$C$69</f>
        <v>#REF!</v>
      </c>
      <c r="BR114" s="64" t="e">
        <f>BM114*'[11]23112016 deflator update'!$C$68/'[11]23112016 deflator update'!$C$70</f>
        <v>#REF!</v>
      </c>
      <c r="BS114" s="64">
        <f>BN114*'[11]23112016 deflator update'!$C$68/'[11]23112016 deflator update'!$C$71</f>
        <v>342.56771137225127</v>
      </c>
      <c r="BT114" s="64">
        <f>BO114*'[11]23112016 deflator update'!$C$68/'[11]23112016 deflator update'!$C$72</f>
        <v>345.05474121553345</v>
      </c>
      <c r="BU114" s="109" t="e">
        <f t="shared" si="73"/>
        <v>#REF!</v>
      </c>
      <c r="BV114" s="109" t="e">
        <f t="shared" si="73"/>
        <v>#REF!</v>
      </c>
      <c r="BW114" s="109" t="e">
        <f t="shared" si="73"/>
        <v>#REF!</v>
      </c>
      <c r="BX114" s="109">
        <f t="shared" si="73"/>
        <v>2.3976385587177296E-2</v>
      </c>
      <c r="BY114" s="109">
        <f t="shared" si="74"/>
        <v>3.5907137867054351E-2</v>
      </c>
      <c r="BZ114" s="109">
        <f t="shared" si="75"/>
        <v>8.8583814199190147E-3</v>
      </c>
      <c r="CA114" s="110" t="e">
        <f t="shared" si="76"/>
        <v>#REF!</v>
      </c>
      <c r="CB114" s="110" t="e">
        <f t="shared" si="76"/>
        <v>#REF!</v>
      </c>
      <c r="CC114" s="110" t="e">
        <f t="shared" si="76"/>
        <v>#REF!</v>
      </c>
      <c r="CD114" s="110">
        <f t="shared" si="70"/>
        <v>7.2599657256653405E-3</v>
      </c>
      <c r="CE114" s="110">
        <f t="shared" si="77"/>
        <v>-3.1926466289732169E-2</v>
      </c>
      <c r="CF114" s="110">
        <f t="shared" si="78"/>
        <v>-8.0789955743058028E-3</v>
      </c>
      <c r="CG114" s="60">
        <f t="shared" si="67"/>
        <v>164.35611812933703</v>
      </c>
      <c r="CH114" s="60" t="e">
        <f t="shared" si="67"/>
        <v>#REF!</v>
      </c>
      <c r="CI114" s="60" t="e">
        <f t="shared" si="67"/>
        <v>#REF!</v>
      </c>
      <c r="CJ114" s="60">
        <f t="shared" si="67"/>
        <v>136.06991249219382</v>
      </c>
      <c r="CK114" s="60">
        <f t="shared" si="67"/>
        <v>133.0337874847545</v>
      </c>
      <c r="CL114" s="60">
        <f t="shared" si="68"/>
        <v>192.078315</v>
      </c>
      <c r="CM114" s="60">
        <f t="shared" si="68"/>
        <v>202.86804721000001</v>
      </c>
      <c r="CN114" s="60">
        <f t="shared" si="68"/>
        <v>213.41678617033537</v>
      </c>
      <c r="CO114" s="60">
        <f t="shared" si="68"/>
        <v>224.51747864041394</v>
      </c>
      <c r="CP114" s="60">
        <f t="shared" si="68"/>
        <v>236.19918597552299</v>
      </c>
    </row>
    <row r="115" spans="1:94" ht="15" customHeight="1">
      <c r="A115" s="53" t="s">
        <v>126</v>
      </c>
      <c r="B115" s="53" t="s">
        <v>127</v>
      </c>
      <c r="C115" s="53" t="str">
        <f t="shared" si="71"/>
        <v>SD_SR</v>
      </c>
      <c r="D115" s="53" t="s">
        <v>41</v>
      </c>
      <c r="E115" s="53" t="s">
        <v>39</v>
      </c>
      <c r="F115" s="112" t="s">
        <v>1371</v>
      </c>
      <c r="G115" s="113">
        <v>0</v>
      </c>
      <c r="H115" s="127">
        <v>0</v>
      </c>
      <c r="I115" s="127">
        <v>0</v>
      </c>
      <c r="J115" s="112" t="s">
        <v>1382</v>
      </c>
      <c r="K115" s="101">
        <v>0</v>
      </c>
      <c r="L115" s="53" t="s">
        <v>128</v>
      </c>
      <c r="M115" s="54">
        <f>[11]Provisional!M115</f>
        <v>4.8086492223719999</v>
      </c>
      <c r="N115" s="54">
        <f>[11]Provisional!N115</f>
        <v>3.7319640849670002</v>
      </c>
      <c r="O115" s="54">
        <f>[11]Provisional!O115</f>
        <v>2.9221541896610002</v>
      </c>
      <c r="P115" s="54">
        <f>[11]Provisional!P115</f>
        <v>2.9082550479810001</v>
      </c>
      <c r="Q115" s="54">
        <f>[11]Provisional!Q115</f>
        <v>2.0185773896289998</v>
      </c>
      <c r="R115" s="128">
        <f>'[11]Published CSP'!O115</f>
        <v>9.8254975899999994</v>
      </c>
      <c r="S115" s="108">
        <f>VLOOKUP($B115,'[11]CT model - DATA UPDATE'!$A:$AX,COLUMN('[11]CT model - DATA UPDATE'!S$1),0)/1000000</f>
        <v>9.9413620600000012</v>
      </c>
      <c r="T115" s="108">
        <f>VLOOKUP($B115,'[11]CT model - DATA UPDATE'!$A:$AX,COLUMN('[11]CT model - DATA UPDATE'!T$1),0)/1000000</f>
        <v>10.066101107614013</v>
      </c>
      <c r="U115" s="108">
        <f>VLOOKUP($B115,'[11]CT model - DATA UPDATE'!$A:$AX,COLUMN('[11]CT model - DATA UPDATE'!U$1),0)/1000000</f>
        <v>10.192405316008385</v>
      </c>
      <c r="V115" s="108">
        <f>VLOOKUP($B115,'[11]CT model - DATA UPDATE'!$A:$AX,COLUMN('[11]CT model - DATA UPDATE'!V$1),0)/1000000</f>
        <v>10.320294324007648</v>
      </c>
      <c r="W115" s="108">
        <v>0</v>
      </c>
      <c r="X115" s="108">
        <f>VLOOKUP($B115,'[11]CT model - DATA UPDATE'!$A:$AX,COLUMN('[11]CT model - DATA UPDATE'!W$1),0)/1000000</f>
        <v>0.19882724120000003</v>
      </c>
      <c r="Y115" s="108">
        <f>VLOOKUP($B115,'[11]CT model - DATA UPDATE'!$A:$AX,COLUMN('[11]CT model - DATA UPDATE'!X$1),0)/1000000</f>
        <v>0.40667048474760609</v>
      </c>
      <c r="Z115" s="108">
        <f>VLOOKUP($B115,'[11]CT model - DATA UPDATE'!$A:$AX,COLUMN('[11]CT model - DATA UPDATE'!Y$1),0)/1000000</f>
        <v>0.6238567445822405</v>
      </c>
      <c r="AA115" s="108">
        <f>VLOOKUP($B115,'[11]CT model - DATA UPDATE'!$A:$AX,COLUMN('[11]CT model - DATA UPDATE'!Z$1),0)/1000000</f>
        <v>0.85072415296368997</v>
      </c>
      <c r="AB115" s="108">
        <v>0</v>
      </c>
      <c r="AC115" s="108">
        <f>VLOOKUP($B115,'[11]CT model - DATA UPDATE'!$A:$AX,COLUMN('[11]CT model - DATA UPDATE'!AA$1),0)/1000000</f>
        <v>0</v>
      </c>
      <c r="AD115" s="108">
        <f>VLOOKUP($B115,'[11]CT model - DATA UPDATE'!$A:$AX,COLUMN('[11]CT model - DATA UPDATE'!AB$1),0)/1000000</f>
        <v>0</v>
      </c>
      <c r="AE115" s="108">
        <f>VLOOKUP($B115,'[11]CT model - DATA UPDATE'!$A:$AX,COLUMN('[11]CT model - DATA UPDATE'!AC$1),0)/1000000</f>
        <v>0</v>
      </c>
      <c r="AF115" s="108">
        <f>VLOOKUP($B115,'[11]CT model - DATA UPDATE'!$A:$AX,COLUMN('[11]CT model - DATA UPDATE'!AD$1),0)/1000000</f>
        <v>0</v>
      </c>
      <c r="AG115" s="108">
        <v>0</v>
      </c>
      <c r="AH115" s="108">
        <f>VLOOKUP($B115,'[11]CT model - DATA UPDATE'!$A:$AX,COLUMN('[11]CT model - DATA UPDATE'!AE$1),0)/1000000</f>
        <v>7.7582758800000276E-2</v>
      </c>
      <c r="AI115" s="108">
        <f>(VLOOKUP($B115,'[11]CT model - DATA UPDATE'!$A:$AX,COLUMN('[11]CT model - DATA UPDATE'!AF$1),0)+IFERROR(VLOOKUP($B115,'[11]Fire £5 LQ'!$A:$P,COLUMN('[11]Fire £5 LQ'!N$1),0),0)*[11]Parameters!$C$41)/1000000</f>
        <v>0.15308601347927586</v>
      </c>
      <c r="AJ115" s="108">
        <f>(VLOOKUP($B115,'[11]CT model - DATA UPDATE'!$A:$AX,COLUMN('[11]CT model - DATA UPDATE'!AG$1),0)+IFERROR(VLOOKUP($B115,'[11]Fire £5 LQ'!$A:$P,COLUMN('[11]Fire £5 LQ'!O$1),0),0)*[11]Parameters!$C$41)/1000000</f>
        <v>0.22631330346383433</v>
      </c>
      <c r="AK115" s="108">
        <f>(VLOOKUP($B115,'[11]CT model - DATA UPDATE'!$A:$AX,COLUMN('[11]CT model - DATA UPDATE'!AH$1),0)+IFERROR(VLOOKUP($B115,'[11]Fire £5 LQ'!$A:$P,COLUMN('[11]Fire £5 LQ'!P$1),0),0)*[11]Parameters!$C$41)/1000000</f>
        <v>0.29705923401374856</v>
      </c>
      <c r="AL115" s="56">
        <f>'[11]Published CSP'!AI115</f>
        <v>0</v>
      </c>
      <c r="AM115" s="56">
        <f>'[11]Published CSP'!AJ115</f>
        <v>0</v>
      </c>
      <c r="AN115" s="56">
        <f>IFERROR(VLOOKUP($A115,'[11]iBCF post B17'!$A:$L,'[11]iBCF post B17'!$F$1,0)/1000000,0)</f>
        <v>0</v>
      </c>
      <c r="AO115" s="56">
        <f>IFERROR(VLOOKUP($A115,'[11]iBCF post B17'!$A:$L,'[11]iBCF post B17'!$I$1,0)/1000000,0)</f>
        <v>0</v>
      </c>
      <c r="AP115" s="56">
        <f>IFERROR(VLOOKUP($A115,'[11]iBCF post B17'!$A:$L,'[11]iBCF post B17'!$L$1,0)/1000000,0)</f>
        <v>0</v>
      </c>
      <c r="AQ115" s="56">
        <v>0</v>
      </c>
      <c r="AR115" s="56">
        <v>0</v>
      </c>
      <c r="AS115" s="56">
        <f>'[11]NHB savings'!E102</f>
        <v>0</v>
      </c>
      <c r="AT115" s="56">
        <f>'[11]NHB savings'!F102</f>
        <v>0</v>
      </c>
      <c r="AU115" s="56">
        <f>'[11]NHB savings'!G102</f>
        <v>0</v>
      </c>
      <c r="AV115" s="103">
        <f>'[11]Published CSP'!AN115</f>
        <v>0</v>
      </c>
      <c r="AW115" s="103">
        <f>'[11]Published CSP'!AO115</f>
        <v>0</v>
      </c>
      <c r="AX115" s="103">
        <f>'[11]Published CSP'!AP115+'[11]NHB savings'!I102</f>
        <v>0</v>
      </c>
      <c r="AY115" s="103">
        <f>'[11]Published CSP'!AQ115+'[11]NHB savings'!J102</f>
        <v>0</v>
      </c>
      <c r="AZ115" s="103">
        <f>'[11]Published CSP'!AR115+'[11]NHB savings'!K102</f>
        <v>0</v>
      </c>
      <c r="BA115" s="103">
        <v>0</v>
      </c>
      <c r="BB115" s="103" t="e">
        <f>VLOOKUP($A115,'[11]Published CSP'!$A:$A:'[11]Published CSP'!$AW:$AW,COLUMN('[11]Published CSP'!AT$1),0)</f>
        <v>#REF!</v>
      </c>
      <c r="BC115" s="103" t="e">
        <f>VLOOKUP($A115,'[11]Published CSP'!$A:$A:'[11]Published CSP'!$AW:$AW,COLUMN('[11]Published CSP'!AU$1),0)+'[11]NHB savings'!L102</f>
        <v>#REF!</v>
      </c>
      <c r="BD115" s="103">
        <v>0</v>
      </c>
      <c r="BE115" s="103">
        <v>0</v>
      </c>
      <c r="BF115" s="60">
        <v>2.6196654186730086</v>
      </c>
      <c r="BG115" s="60">
        <v>3.4977431413448232</v>
      </c>
      <c r="BH115" s="103">
        <f>VLOOKUP($A115,[11]NHB!$A$7:$Q$389,COLUMN([11]NHB!O$2),0)+'[11]NHB savings'!P102</f>
        <v>3.1059179784419975</v>
      </c>
      <c r="BI115" s="103">
        <f>VLOOKUP($A115,[11]NHB!$A$7:$Q$389,COLUMN([11]NHB!P$2),0)+'[11]NHB savings'!Q102</f>
        <v>2.3684796196998463</v>
      </c>
      <c r="BJ115" s="103">
        <f>VLOOKUP($A115,[11]NHB!$A$7:$Q$389,COLUMN([11]NHB!Q$2),0)+'[11]NHB savings'!R102</f>
        <v>2.2725284197546469</v>
      </c>
      <c r="BK115" s="63">
        <f t="shared" si="69"/>
        <v>17.253812231045007</v>
      </c>
      <c r="BL115" s="63" t="e">
        <f t="shared" si="69"/>
        <v>#REF!</v>
      </c>
      <c r="BM115" s="63" t="e">
        <f t="shared" si="69"/>
        <v>#REF!</v>
      </c>
      <c r="BN115" s="63">
        <f t="shared" si="69"/>
        <v>16.319310031735306</v>
      </c>
      <c r="BO115" s="63">
        <f t="shared" si="69"/>
        <v>15.759183520368731</v>
      </c>
      <c r="BP115" s="64">
        <f t="shared" si="72"/>
        <v>17.253812231045007</v>
      </c>
      <c r="BQ115" s="64" t="e">
        <f>BL115*'[11]23112016 deflator update'!$C$68/'[11]23112016 deflator update'!$C$69</f>
        <v>#REF!</v>
      </c>
      <c r="BR115" s="64" t="e">
        <f>BM115*'[11]23112016 deflator update'!$C$68/'[11]23112016 deflator update'!$C$70</f>
        <v>#REF!</v>
      </c>
      <c r="BS115" s="64">
        <f>BN115*'[11]23112016 deflator update'!$C$68/'[11]23112016 deflator update'!$C$71</f>
        <v>15.503783066806857</v>
      </c>
      <c r="BT115" s="64">
        <f>BO115*'[11]23112016 deflator update'!$C$68/'[11]23112016 deflator update'!$C$72</f>
        <v>14.727235599866962</v>
      </c>
      <c r="BU115" s="109" t="e">
        <f t="shared" si="73"/>
        <v>#REF!</v>
      </c>
      <c r="BV115" s="109" t="e">
        <f t="shared" si="73"/>
        <v>#REF!</v>
      </c>
      <c r="BW115" s="109" t="e">
        <f t="shared" si="73"/>
        <v>#REF!</v>
      </c>
      <c r="BX115" s="109">
        <f t="shared" si="73"/>
        <v>-3.4322928498651373E-2</v>
      </c>
      <c r="BY115" s="109">
        <f t="shared" si="74"/>
        <v>-8.6625998397442339E-2</v>
      </c>
      <c r="BZ115" s="109">
        <f t="shared" si="75"/>
        <v>-2.2397819875796143E-2</v>
      </c>
      <c r="CA115" s="110" t="e">
        <f t="shared" si="76"/>
        <v>#REF!</v>
      </c>
      <c r="CB115" s="110" t="e">
        <f t="shared" si="76"/>
        <v>#REF!</v>
      </c>
      <c r="CC115" s="110" t="e">
        <f t="shared" si="76"/>
        <v>#REF!</v>
      </c>
      <c r="CD115" s="110">
        <f t="shared" si="70"/>
        <v>-5.0087611752157479E-2</v>
      </c>
      <c r="CE115" s="110">
        <f t="shared" si="77"/>
        <v>-0.14643584834150125</v>
      </c>
      <c r="CF115" s="110">
        <f t="shared" si="78"/>
        <v>-3.8810447237661583E-2</v>
      </c>
      <c r="CG115" s="60">
        <f t="shared" si="67"/>
        <v>7.4283146410450076</v>
      </c>
      <c r="CH115" s="60" t="e">
        <f t="shared" si="67"/>
        <v>#REF!</v>
      </c>
      <c r="CI115" s="60" t="e">
        <f t="shared" si="67"/>
        <v>#REF!</v>
      </c>
      <c r="CJ115" s="60">
        <f t="shared" si="67"/>
        <v>5.2767346676808451</v>
      </c>
      <c r="CK115" s="60">
        <f t="shared" si="67"/>
        <v>4.2911058093836463</v>
      </c>
      <c r="CL115" s="60">
        <f t="shared" si="68"/>
        <v>9.8254975899999994</v>
      </c>
      <c r="CM115" s="60">
        <f t="shared" si="68"/>
        <v>10.217772060000001</v>
      </c>
      <c r="CN115" s="60">
        <f t="shared" si="68"/>
        <v>10.625857605840896</v>
      </c>
      <c r="CO115" s="60">
        <f t="shared" si="68"/>
        <v>11.042575364054461</v>
      </c>
      <c r="CP115" s="60">
        <f t="shared" si="68"/>
        <v>11.468077710985085</v>
      </c>
    </row>
    <row r="116" spans="1:94" ht="15" customHeight="1">
      <c r="A116" s="53" t="s">
        <v>885</v>
      </c>
      <c r="B116" s="53" t="s">
        <v>886</v>
      </c>
      <c r="C116" s="53" t="str">
        <f t="shared" si="71"/>
        <v>UA_PU</v>
      </c>
      <c r="D116" s="53" t="s">
        <v>41</v>
      </c>
      <c r="E116" s="53" t="s">
        <v>726</v>
      </c>
      <c r="F116" s="112" t="s">
        <v>1361</v>
      </c>
      <c r="G116" s="113">
        <v>0</v>
      </c>
      <c r="H116" s="127">
        <v>0</v>
      </c>
      <c r="I116" s="127">
        <v>0</v>
      </c>
      <c r="J116" s="112" t="s">
        <v>1380</v>
      </c>
      <c r="K116" s="101">
        <v>0</v>
      </c>
      <c r="L116" s="53" t="s">
        <v>887</v>
      </c>
      <c r="M116" s="54">
        <f>[11]Provisional!M116</f>
        <v>39.374648531017996</v>
      </c>
      <c r="N116" s="54">
        <f>[11]Provisional!N116</f>
        <v>34.249558470338002</v>
      </c>
      <c r="O116" s="54">
        <f>[11]Provisional!O116</f>
        <v>30.486304695569999</v>
      </c>
      <c r="P116" s="54">
        <f>[11]Provisional!P116</f>
        <v>28.413835066255999</v>
      </c>
      <c r="Q116" s="54">
        <f>[11]Provisional!Q116</f>
        <v>26.421874306867998</v>
      </c>
      <c r="R116" s="128">
        <f>'[11]Published CSP'!O116</f>
        <v>39.290999999999997</v>
      </c>
      <c r="S116" s="108">
        <f>VLOOKUP($B116,'[11]CT model - DATA UPDATE'!$A:$AX,COLUMN('[11]CT model - DATA UPDATE'!S$1),0)/1000000</f>
        <v>40.097906263999995</v>
      </c>
      <c r="T116" s="108">
        <f>VLOOKUP($B116,'[11]CT model - DATA UPDATE'!$A:$AX,COLUMN('[11]CT model - DATA UPDATE'!T$1),0)/1000000</f>
        <v>41.005445090715952</v>
      </c>
      <c r="U116" s="108">
        <f>VLOOKUP($B116,'[11]CT model - DATA UPDATE'!$A:$AX,COLUMN('[11]CT model - DATA UPDATE'!U$1),0)/1000000</f>
        <v>41.933524309655233</v>
      </c>
      <c r="V116" s="108">
        <f>VLOOKUP($B116,'[11]CT model - DATA UPDATE'!$A:$AX,COLUMN('[11]CT model - DATA UPDATE'!V$1),0)/1000000</f>
        <v>42.882608813007884</v>
      </c>
      <c r="W116" s="108">
        <v>0</v>
      </c>
      <c r="X116" s="108">
        <f>VLOOKUP($B116,'[11]CT model - DATA UPDATE'!$A:$AX,COLUMN('[11]CT model - DATA UPDATE'!W$1),0)/1000000</f>
        <v>0.79803523600000137</v>
      </c>
      <c r="Y116" s="108">
        <f>VLOOKUP($B116,'[11]CT model - DATA UPDATE'!$A:$AX,COLUMN('[11]CT model - DATA UPDATE'!X$1),0)/1000000</f>
        <v>1.6525280718203776</v>
      </c>
      <c r="Z116" s="108">
        <f>VLOOKUP($B116,'[11]CT model - DATA UPDATE'!$A:$AX,COLUMN('[11]CT model - DATA UPDATE'!Y$1),0)/1000000</f>
        <v>2.5623989431611776</v>
      </c>
      <c r="AA116" s="108">
        <f>VLOOKUP($B116,'[11]CT model - DATA UPDATE'!$A:$AX,COLUMN('[11]CT model - DATA UPDATE'!Z$1),0)/1000000</f>
        <v>3.5304539590258375</v>
      </c>
      <c r="AB116" s="108">
        <v>0</v>
      </c>
      <c r="AC116" s="108">
        <f>VLOOKUP($B116,'[11]CT model - DATA UPDATE'!$A:$AX,COLUMN('[11]CT model - DATA UPDATE'!AA$1),0)/1000000</f>
        <v>0.80195799999999995</v>
      </c>
      <c r="AD116" s="108">
        <f>VLOOKUP($B116,'[11]CT model - DATA UPDATE'!$A:$AX,COLUMN('[11]CT model - DATA UPDATE'!AB$1),0)/1000000</f>
        <v>1.6893439709710554</v>
      </c>
      <c r="AE116" s="108">
        <f>VLOOKUP($B116,'[11]CT model - DATA UPDATE'!$A:$AX,COLUMN('[11]CT model - DATA UPDATE'!AC$1),0)/1000000</f>
        <v>2.6691512598668261</v>
      </c>
      <c r="AF116" s="108">
        <f>VLOOKUP($B116,'[11]CT model - DATA UPDATE'!$A:$AX,COLUMN('[11]CT model - DATA UPDATE'!AD$1),0)/1000000</f>
        <v>3.7488049028468655</v>
      </c>
      <c r="AG116" s="108">
        <v>0</v>
      </c>
      <c r="AH116" s="108">
        <f>VLOOKUP($B116,'[11]CT model - DATA UPDATE'!$A:$AX,COLUMN('[11]CT model - DATA UPDATE'!AE$1),0)/1000000</f>
        <v>0</v>
      </c>
      <c r="AI116" s="108">
        <f>(VLOOKUP($B116,'[11]CT model - DATA UPDATE'!$A:$AX,COLUMN('[11]CT model - DATA UPDATE'!AF$1),0)+IFERROR(VLOOKUP($B116,'[11]Fire £5 LQ'!$A:$P,COLUMN('[11]Fire £5 LQ'!N$1),0),0)*[11]Parameters!$C$41)/1000000</f>
        <v>0</v>
      </c>
      <c r="AJ116" s="108">
        <f>(VLOOKUP($B116,'[11]CT model - DATA UPDATE'!$A:$AX,COLUMN('[11]CT model - DATA UPDATE'!AG$1),0)+IFERROR(VLOOKUP($B116,'[11]Fire £5 LQ'!$A:$P,COLUMN('[11]Fire £5 LQ'!O$1),0),0)*[11]Parameters!$C$41)/1000000</f>
        <v>0</v>
      </c>
      <c r="AK116" s="108">
        <f>(VLOOKUP($B116,'[11]CT model - DATA UPDATE'!$A:$AX,COLUMN('[11]CT model - DATA UPDATE'!AH$1),0)+IFERROR(VLOOKUP($B116,'[11]Fire £5 LQ'!$A:$P,COLUMN('[11]Fire £5 LQ'!P$1),0),0)*[11]Parameters!$C$41)/1000000</f>
        <v>0</v>
      </c>
      <c r="AL116" s="56">
        <f>'[11]Published CSP'!AI116</f>
        <v>0</v>
      </c>
      <c r="AM116" s="56">
        <f>'[11]Published CSP'!AJ116</f>
        <v>0</v>
      </c>
      <c r="AN116" s="56">
        <f>IFERROR(VLOOKUP($A116,'[11]iBCF post B17'!$A:$L,'[11]iBCF post B17'!$F$1,0)/1000000,0)</f>
        <v>2.3528001626074553</v>
      </c>
      <c r="AO116" s="56">
        <f>IFERROR(VLOOKUP($A116,'[11]iBCF post B17'!$A:$L,'[11]iBCF post B17'!$I$1,0)/1000000,0)</f>
        <v>3.15621340146672</v>
      </c>
      <c r="AP116" s="56">
        <f>IFERROR(VLOOKUP($A116,'[11]iBCF post B17'!$A:$L,'[11]iBCF post B17'!$L$1,0)/1000000,0)</f>
        <v>3.855005363844811</v>
      </c>
      <c r="AQ116" s="56">
        <v>0</v>
      </c>
      <c r="AR116" s="56">
        <v>0</v>
      </c>
      <c r="AS116" s="56">
        <f>'[11]NHB savings'!E103</f>
        <v>0.50341100000000005</v>
      </c>
      <c r="AT116" s="56">
        <f>'[11]NHB savings'!F103</f>
        <v>0</v>
      </c>
      <c r="AU116" s="56">
        <f>'[11]NHB savings'!G103</f>
        <v>0</v>
      </c>
      <c r="AV116" s="103">
        <f>'[11]Published CSP'!AN116</f>
        <v>0</v>
      </c>
      <c r="AW116" s="103">
        <f>'[11]Published CSP'!AO116</f>
        <v>0</v>
      </c>
      <c r="AX116" s="103">
        <f>'[11]Published CSP'!AP116+'[11]NHB savings'!I103</f>
        <v>0</v>
      </c>
      <c r="AY116" s="103">
        <f>'[11]Published CSP'!AQ116+'[11]NHB savings'!J103</f>
        <v>0</v>
      </c>
      <c r="AZ116" s="103">
        <f>'[11]Published CSP'!AR116+'[11]NHB savings'!K103</f>
        <v>0</v>
      </c>
      <c r="BA116" s="103">
        <v>0</v>
      </c>
      <c r="BB116" s="103" t="e">
        <f>VLOOKUP($A116,'[11]Published CSP'!$A:$A:'[11]Published CSP'!$AW:$AW,COLUMN('[11]Published CSP'!AT$1),0)</f>
        <v>#REF!</v>
      </c>
      <c r="BC116" s="103" t="e">
        <f>VLOOKUP($A116,'[11]Published CSP'!$A:$A:'[11]Published CSP'!$AW:$AW,COLUMN('[11]Published CSP'!AU$1),0)+'[11]NHB savings'!L103</f>
        <v>#REF!</v>
      </c>
      <c r="BD116" s="103">
        <v>0</v>
      </c>
      <c r="BE116" s="103">
        <v>0</v>
      </c>
      <c r="BF116" s="60">
        <v>1.8803921419575493</v>
      </c>
      <c r="BG116" s="60">
        <v>2.6982472661258758</v>
      </c>
      <c r="BH116" s="103">
        <f>VLOOKUP($A116,[11]NHB!$A$7:$Q$389,COLUMN([11]NHB!O$2),0)+'[11]NHB savings'!P103</f>
        <v>2.279169211289076</v>
      </c>
      <c r="BI116" s="103">
        <f>VLOOKUP($A116,[11]NHB!$A$7:$Q$389,COLUMN([11]NHB!P$2),0)+'[11]NHB savings'!Q103</f>
        <v>1.703119226413619</v>
      </c>
      <c r="BJ116" s="103">
        <f>VLOOKUP($A116,[11]NHB!$A$7:$Q$389,COLUMN([11]NHB!Q$2),0)+'[11]NHB savings'!R103</f>
        <v>1.6341229251303355</v>
      </c>
      <c r="BK116" s="63">
        <f t="shared" si="69"/>
        <v>80.546040672975536</v>
      </c>
      <c r="BL116" s="63" t="e">
        <f t="shared" si="69"/>
        <v>#REF!</v>
      </c>
      <c r="BM116" s="63" t="e">
        <f t="shared" si="69"/>
        <v>#REF!</v>
      </c>
      <c r="BN116" s="63">
        <f t="shared" si="69"/>
        <v>80.438242206819567</v>
      </c>
      <c r="BO116" s="63">
        <f t="shared" si="69"/>
        <v>82.07287027072374</v>
      </c>
      <c r="BP116" s="64">
        <f t="shared" si="72"/>
        <v>80.546040672975536</v>
      </c>
      <c r="BQ116" s="64" t="e">
        <f>BL116*'[11]23112016 deflator update'!$C$68/'[11]23112016 deflator update'!$C$69</f>
        <v>#REF!</v>
      </c>
      <c r="BR116" s="64" t="e">
        <f>BM116*'[11]23112016 deflator update'!$C$68/'[11]23112016 deflator update'!$C$70</f>
        <v>#REF!</v>
      </c>
      <c r="BS116" s="64">
        <f>BN116*'[11]23112016 deflator update'!$C$68/'[11]23112016 deflator update'!$C$71</f>
        <v>76.418491653423686</v>
      </c>
      <c r="BT116" s="64">
        <f>BO116*'[11]23112016 deflator update'!$C$68/'[11]23112016 deflator update'!$C$72</f>
        <v>76.698548200293089</v>
      </c>
      <c r="BU116" s="109" t="e">
        <f t="shared" si="73"/>
        <v>#REF!</v>
      </c>
      <c r="BV116" s="109" t="e">
        <f t="shared" si="73"/>
        <v>#REF!</v>
      </c>
      <c r="BW116" s="109" t="e">
        <f t="shared" si="73"/>
        <v>#REF!</v>
      </c>
      <c r="BX116" s="109">
        <f t="shared" si="73"/>
        <v>2.0321528902897734E-2</v>
      </c>
      <c r="BY116" s="109">
        <f t="shared" si="74"/>
        <v>1.8955985731778924E-2</v>
      </c>
      <c r="BZ116" s="109">
        <f t="shared" si="75"/>
        <v>4.7056770164175532E-3</v>
      </c>
      <c r="CA116" s="110" t="e">
        <f t="shared" si="76"/>
        <v>#REF!</v>
      </c>
      <c r="CB116" s="110" t="e">
        <f t="shared" si="76"/>
        <v>#REF!</v>
      </c>
      <c r="CC116" s="110" t="e">
        <f t="shared" si="76"/>
        <v>#REF!</v>
      </c>
      <c r="CD116" s="110">
        <f t="shared" si="70"/>
        <v>3.6647745959121902E-3</v>
      </c>
      <c r="CE116" s="110">
        <f t="shared" si="77"/>
        <v>-4.7767617632549109E-2</v>
      </c>
      <c r="CF116" s="110">
        <f t="shared" si="78"/>
        <v>-1.216198164932536E-2</v>
      </c>
      <c r="CG116" s="60">
        <f t="shared" si="67"/>
        <v>41.255040672975539</v>
      </c>
      <c r="CH116" s="60" t="e">
        <f t="shared" si="67"/>
        <v>#REF!</v>
      </c>
      <c r="CI116" s="60" t="e">
        <f t="shared" si="67"/>
        <v>#REF!</v>
      </c>
      <c r="CJ116" s="60">
        <f t="shared" si="67"/>
        <v>33.273167694136333</v>
      </c>
      <c r="CK116" s="60">
        <f t="shared" si="67"/>
        <v>31.911002595843158</v>
      </c>
      <c r="CL116" s="60">
        <f t="shared" si="68"/>
        <v>39.290999999999997</v>
      </c>
      <c r="CM116" s="60">
        <f t="shared" si="68"/>
        <v>41.697899499999998</v>
      </c>
      <c r="CN116" s="60">
        <f t="shared" si="68"/>
        <v>44.347317133507381</v>
      </c>
      <c r="CO116" s="60">
        <f t="shared" si="68"/>
        <v>47.165074512683233</v>
      </c>
      <c r="CP116" s="60">
        <f t="shared" si="68"/>
        <v>50.161867674880583</v>
      </c>
    </row>
    <row r="117" spans="1:94" ht="15" customHeight="1">
      <c r="A117" s="53" t="s">
        <v>159</v>
      </c>
      <c r="B117" s="53" t="s">
        <v>160</v>
      </c>
      <c r="C117" s="53" t="str">
        <f t="shared" si="71"/>
        <v>SD_PU</v>
      </c>
      <c r="D117" s="53" t="s">
        <v>41</v>
      </c>
      <c r="E117" s="53" t="s">
        <v>39</v>
      </c>
      <c r="F117" s="112" t="s">
        <v>1373</v>
      </c>
      <c r="G117" s="113">
        <v>0</v>
      </c>
      <c r="H117" s="127">
        <v>0</v>
      </c>
      <c r="I117" s="127">
        <v>0</v>
      </c>
      <c r="J117" s="112" t="s">
        <v>1380</v>
      </c>
      <c r="K117" s="101">
        <v>0</v>
      </c>
      <c r="L117" s="53" t="s">
        <v>161</v>
      </c>
      <c r="M117" s="54">
        <f>[11]Provisional!M117</f>
        <v>4.4979445381399996</v>
      </c>
      <c r="N117" s="54">
        <f>[11]Provisional!N117</f>
        <v>3.7687617851989996</v>
      </c>
      <c r="O117" s="54">
        <f>[11]Provisional!O117</f>
        <v>3.2207799428719999</v>
      </c>
      <c r="P117" s="54">
        <f>[11]Provisional!P117</f>
        <v>2.9327269414470001</v>
      </c>
      <c r="Q117" s="54">
        <f>[11]Provisional!Q117</f>
        <v>2.6129342389039998</v>
      </c>
      <c r="R117" s="128">
        <f>'[11]Published CSP'!O117</f>
        <v>5.4130010000000004</v>
      </c>
      <c r="S117" s="108">
        <f>VLOOKUP($B117,'[11]CT model - DATA UPDATE'!$A:$AX,COLUMN('[11]CT model - DATA UPDATE'!S$1),0)/1000000</f>
        <v>5.5781847000000004</v>
      </c>
      <c r="T117" s="108">
        <f>VLOOKUP($B117,'[11]CT model - DATA UPDATE'!$A:$AX,COLUMN('[11]CT model - DATA UPDATE'!T$1),0)/1000000</f>
        <v>5.7358788109948673</v>
      </c>
      <c r="U117" s="108">
        <f>VLOOKUP($B117,'[11]CT model - DATA UPDATE'!$A:$AX,COLUMN('[11]CT model - DATA UPDATE'!U$1),0)/1000000</f>
        <v>5.8980309014184993</v>
      </c>
      <c r="V117" s="108">
        <f>VLOOKUP($B117,'[11]CT model - DATA UPDATE'!$A:$AX,COLUMN('[11]CT model - DATA UPDATE'!V$1),0)/1000000</f>
        <v>6.0647669974139298</v>
      </c>
      <c r="W117" s="108">
        <v>0</v>
      </c>
      <c r="X117" s="108">
        <f>VLOOKUP($B117,'[11]CT model - DATA UPDATE'!$A:$AX,COLUMN('[11]CT model - DATA UPDATE'!W$1),0)/1000000</f>
        <v>0</v>
      </c>
      <c r="Y117" s="108">
        <f>VLOOKUP($B117,'[11]CT model - DATA UPDATE'!$A:$AX,COLUMN('[11]CT model - DATA UPDATE'!X$1),0)/1000000</f>
        <v>0.11471757621989744</v>
      </c>
      <c r="Z117" s="108">
        <f>VLOOKUP($B117,'[11]CT model - DATA UPDATE'!$A:$AX,COLUMN('[11]CT model - DATA UPDATE'!Y$1),0)/1000000</f>
        <v>0.23828044841730733</v>
      </c>
      <c r="AA117" s="108">
        <f>VLOOKUP($B117,'[11]CT model - DATA UPDATE'!$A:$AX,COLUMN('[11]CT model - DATA UPDATE'!Z$1),0)/1000000</f>
        <v>0.37121225837771132</v>
      </c>
      <c r="AB117" s="108">
        <v>0</v>
      </c>
      <c r="AC117" s="108">
        <f>VLOOKUP($B117,'[11]CT model - DATA UPDATE'!$A:$AX,COLUMN('[11]CT model - DATA UPDATE'!AA$1),0)/1000000</f>
        <v>0</v>
      </c>
      <c r="AD117" s="108">
        <f>VLOOKUP($B117,'[11]CT model - DATA UPDATE'!$A:$AX,COLUMN('[11]CT model - DATA UPDATE'!AB$1),0)/1000000</f>
        <v>0</v>
      </c>
      <c r="AE117" s="108">
        <f>VLOOKUP($B117,'[11]CT model - DATA UPDATE'!$A:$AX,COLUMN('[11]CT model - DATA UPDATE'!AC$1),0)/1000000</f>
        <v>0</v>
      </c>
      <c r="AF117" s="108">
        <f>VLOOKUP($B117,'[11]CT model - DATA UPDATE'!$A:$AX,COLUMN('[11]CT model - DATA UPDATE'!AD$1),0)/1000000</f>
        <v>0</v>
      </c>
      <c r="AG117" s="108">
        <v>0</v>
      </c>
      <c r="AH117" s="108">
        <f>VLOOKUP($B117,'[11]CT model - DATA UPDATE'!$A:$AX,COLUMN('[11]CT model - DATA UPDATE'!AE$1),0)/1000000</f>
        <v>0</v>
      </c>
      <c r="AI117" s="108">
        <f>(VLOOKUP($B117,'[11]CT model - DATA UPDATE'!$A:$AX,COLUMN('[11]CT model - DATA UPDATE'!AF$1),0)+IFERROR(VLOOKUP($B117,'[11]Fire £5 LQ'!$A:$P,COLUMN('[11]Fire £5 LQ'!N$1),0),0)*[11]Parameters!$C$41)/1000000</f>
        <v>6.1337635903947224E-2</v>
      </c>
      <c r="AJ117" s="108">
        <f>(VLOOKUP($B117,'[11]CT model - DATA UPDATE'!$A:$AX,COLUMN('[11]CT model - DATA UPDATE'!AG$1),0)+IFERROR(VLOOKUP($B117,'[11]Fire £5 LQ'!$A:$P,COLUMN('[11]Fire £5 LQ'!O$1),0),0)*[11]Parameters!$C$41)/1000000</f>
        <v>0.12378406364030421</v>
      </c>
      <c r="AK117" s="108">
        <f>(VLOOKUP($B117,'[11]CT model - DATA UPDATE'!$A:$AX,COLUMN('[11]CT model - DATA UPDATE'!AH$1),0)+IFERROR(VLOOKUP($B117,'[11]Fire £5 LQ'!$A:$P,COLUMN('[11]Fire £5 LQ'!P$1),0),0)*[11]Parameters!$C$41)/1000000</f>
        <v>0.18723774138415913</v>
      </c>
      <c r="AL117" s="56">
        <f>'[11]Published CSP'!AI117</f>
        <v>0</v>
      </c>
      <c r="AM117" s="56">
        <f>'[11]Published CSP'!AJ117</f>
        <v>0</v>
      </c>
      <c r="AN117" s="56">
        <f>IFERROR(VLOOKUP($A117,'[11]iBCF post B17'!$A:$L,'[11]iBCF post B17'!$F$1,0)/1000000,0)</f>
        <v>0</v>
      </c>
      <c r="AO117" s="56">
        <f>IFERROR(VLOOKUP($A117,'[11]iBCF post B17'!$A:$L,'[11]iBCF post B17'!$I$1,0)/1000000,0)</f>
        <v>0</v>
      </c>
      <c r="AP117" s="56">
        <f>IFERROR(VLOOKUP($A117,'[11]iBCF post B17'!$A:$L,'[11]iBCF post B17'!$L$1,0)/1000000,0)</f>
        <v>0</v>
      </c>
      <c r="AQ117" s="56">
        <v>0</v>
      </c>
      <c r="AR117" s="56">
        <v>0</v>
      </c>
      <c r="AS117" s="56">
        <f>'[11]NHB savings'!E104</f>
        <v>0</v>
      </c>
      <c r="AT117" s="56">
        <f>'[11]NHB savings'!F104</f>
        <v>0</v>
      </c>
      <c r="AU117" s="56">
        <f>'[11]NHB savings'!G104</f>
        <v>0</v>
      </c>
      <c r="AV117" s="103">
        <f>'[11]Published CSP'!AN117</f>
        <v>0</v>
      </c>
      <c r="AW117" s="103">
        <f>'[11]Published CSP'!AO117</f>
        <v>0</v>
      </c>
      <c r="AX117" s="103">
        <f>'[11]Published CSP'!AP117+'[11]NHB savings'!I104</f>
        <v>0</v>
      </c>
      <c r="AY117" s="103">
        <f>'[11]Published CSP'!AQ117+'[11]NHB savings'!J104</f>
        <v>0</v>
      </c>
      <c r="AZ117" s="103">
        <f>'[11]Published CSP'!AR117+'[11]NHB savings'!K104</f>
        <v>0</v>
      </c>
      <c r="BA117" s="103">
        <v>0</v>
      </c>
      <c r="BB117" s="103" t="e">
        <f>VLOOKUP($A117,'[11]Published CSP'!$A:$A:'[11]Published CSP'!$AW:$AW,COLUMN('[11]Published CSP'!AT$1),0)</f>
        <v>#REF!</v>
      </c>
      <c r="BC117" s="103" t="e">
        <f>VLOOKUP($A117,'[11]Published CSP'!$A:$A:'[11]Published CSP'!$AW:$AW,COLUMN('[11]Published CSP'!AU$1),0)+'[11]NHB savings'!L104</f>
        <v>#REF!</v>
      </c>
      <c r="BD117" s="103">
        <v>0</v>
      </c>
      <c r="BE117" s="103">
        <v>0</v>
      </c>
      <c r="BF117" s="60">
        <v>2.6644002973878651</v>
      </c>
      <c r="BG117" s="60">
        <v>3.5657127686193344</v>
      </c>
      <c r="BH117" s="103">
        <f>VLOOKUP($A117,[11]NHB!$A$7:$Q$389,COLUMN([11]NHB!O$2),0)+'[11]NHB savings'!P104</f>
        <v>3.6763359984902162</v>
      </c>
      <c r="BI117" s="103">
        <f>VLOOKUP($A117,[11]NHB!$A$7:$Q$389,COLUMN([11]NHB!P$2),0)+'[11]NHB savings'!Q104</f>
        <v>2.804861498926746</v>
      </c>
      <c r="BJ117" s="103">
        <f>VLOOKUP($A117,[11]NHB!$A$7:$Q$389,COLUMN([11]NHB!Q$2),0)+'[11]NHB savings'!R104</f>
        <v>2.691231715388132</v>
      </c>
      <c r="BK117" s="63">
        <f t="shared" si="69"/>
        <v>12.575345835527866</v>
      </c>
      <c r="BL117" s="63" t="e">
        <f t="shared" si="69"/>
        <v>#REF!</v>
      </c>
      <c r="BM117" s="63" t="e">
        <f t="shared" si="69"/>
        <v>#REF!</v>
      </c>
      <c r="BN117" s="63">
        <f t="shared" si="69"/>
        <v>11.997683853849855</v>
      </c>
      <c r="BO117" s="63">
        <f t="shared" si="69"/>
        <v>11.927382951467933</v>
      </c>
      <c r="BP117" s="64">
        <f t="shared" si="72"/>
        <v>12.575345835527866</v>
      </c>
      <c r="BQ117" s="64" t="e">
        <f>BL117*'[11]23112016 deflator update'!$C$68/'[11]23112016 deflator update'!$C$69</f>
        <v>#REF!</v>
      </c>
      <c r="BR117" s="64" t="e">
        <f>BM117*'[11]23112016 deflator update'!$C$68/'[11]23112016 deflator update'!$C$70</f>
        <v>#REF!</v>
      </c>
      <c r="BS117" s="64">
        <f>BN117*'[11]23112016 deflator update'!$C$68/'[11]23112016 deflator update'!$C$71</f>
        <v>11.398122065975617</v>
      </c>
      <c r="BT117" s="64">
        <f>BO117*'[11]23112016 deflator update'!$C$68/'[11]23112016 deflator update'!$C$72</f>
        <v>11.146350227412977</v>
      </c>
      <c r="BU117" s="109" t="e">
        <f t="shared" si="73"/>
        <v>#REF!</v>
      </c>
      <c r="BV117" s="109" t="e">
        <f t="shared" si="73"/>
        <v>#REF!</v>
      </c>
      <c r="BW117" s="109" t="e">
        <f t="shared" si="73"/>
        <v>#REF!</v>
      </c>
      <c r="BX117" s="109">
        <f t="shared" si="73"/>
        <v>-5.8595394943136148E-3</v>
      </c>
      <c r="BY117" s="109">
        <f t="shared" si="74"/>
        <v>-5.152644647189808E-2</v>
      </c>
      <c r="BZ117" s="109">
        <f t="shared" si="75"/>
        <v>-1.3138272521707961E-2</v>
      </c>
      <c r="CA117" s="110" t="e">
        <f t="shared" si="76"/>
        <v>#REF!</v>
      </c>
      <c r="CB117" s="110" t="e">
        <f t="shared" si="76"/>
        <v>#REF!</v>
      </c>
      <c r="CC117" s="110" t="e">
        <f t="shared" si="76"/>
        <v>#REF!</v>
      </c>
      <c r="CD117" s="110">
        <f t="shared" si="70"/>
        <v>-2.2088887722495953E-2</v>
      </c>
      <c r="CE117" s="110">
        <f t="shared" si="77"/>
        <v>-0.11363469655662994</v>
      </c>
      <c r="CF117" s="110">
        <f t="shared" si="78"/>
        <v>-2.9706355245019966E-2</v>
      </c>
      <c r="CG117" s="60">
        <f t="shared" si="67"/>
        <v>7.1623448355278656</v>
      </c>
      <c r="CH117" s="60" t="e">
        <f t="shared" si="67"/>
        <v>#REF!</v>
      </c>
      <c r="CI117" s="60" t="e">
        <f t="shared" si="67"/>
        <v>#REF!</v>
      </c>
      <c r="CJ117" s="60">
        <f t="shared" si="67"/>
        <v>5.7375884403737443</v>
      </c>
      <c r="CK117" s="60">
        <f t="shared" si="67"/>
        <v>5.3041659542921336</v>
      </c>
      <c r="CL117" s="60">
        <f t="shared" si="68"/>
        <v>5.4130010000000004</v>
      </c>
      <c r="CM117" s="60">
        <f t="shared" si="68"/>
        <v>5.5781847000000004</v>
      </c>
      <c r="CN117" s="60">
        <f t="shared" si="68"/>
        <v>5.9119340231187119</v>
      </c>
      <c r="CO117" s="60">
        <f t="shared" si="68"/>
        <v>6.2600954134761109</v>
      </c>
      <c r="CP117" s="60">
        <f t="shared" si="68"/>
        <v>6.6232169971757999</v>
      </c>
    </row>
    <row r="118" spans="1:94" ht="15" customHeight="1">
      <c r="A118" s="53" t="s">
        <v>300</v>
      </c>
      <c r="B118" s="53" t="s">
        <v>301</v>
      </c>
      <c r="C118" s="53" t="str">
        <f t="shared" si="71"/>
        <v>SD_PR</v>
      </c>
      <c r="D118" s="53" t="s">
        <v>41</v>
      </c>
      <c r="E118" s="53" t="s">
        <v>39</v>
      </c>
      <c r="F118" s="112" t="s">
        <v>1365</v>
      </c>
      <c r="G118" s="113">
        <v>0</v>
      </c>
      <c r="H118" s="127">
        <v>0</v>
      </c>
      <c r="I118" s="127">
        <v>0</v>
      </c>
      <c r="J118" s="112" t="s">
        <v>1381</v>
      </c>
      <c r="K118" s="101">
        <v>0</v>
      </c>
      <c r="L118" s="53" t="s">
        <v>302</v>
      </c>
      <c r="M118" s="54">
        <f>[11]Provisional!M118</f>
        <v>3.3599139989100002</v>
      </c>
      <c r="N118" s="54">
        <f>[11]Provisional!N118</f>
        <v>2.8187142491599997</v>
      </c>
      <c r="O118" s="54">
        <f>[11]Provisional!O118</f>
        <v>2.4120717655270001</v>
      </c>
      <c r="P118" s="54">
        <f>[11]Provisional!P118</f>
        <v>2.198535553942</v>
      </c>
      <c r="Q118" s="54">
        <f>[11]Provisional!Q118</f>
        <v>1.9615508881630002</v>
      </c>
      <c r="R118" s="128">
        <f>'[11]Published CSP'!O118</f>
        <v>3.995994</v>
      </c>
      <c r="S118" s="108">
        <f>VLOOKUP($B118,'[11]CT model - DATA UPDATE'!$A:$AX,COLUMN('[11]CT model - DATA UPDATE'!S$1),0)/1000000</f>
        <v>4.0701953199999998</v>
      </c>
      <c r="T118" s="108">
        <f>VLOOKUP($B118,'[11]CT model - DATA UPDATE'!$A:$AX,COLUMN('[11]CT model - DATA UPDATE'!T$1),0)/1000000</f>
        <v>4.1535969669240576</v>
      </c>
      <c r="U118" s="108">
        <f>VLOOKUP($B118,'[11]CT model - DATA UPDATE'!$A:$AX,COLUMN('[11]CT model - DATA UPDATE'!U$1),0)/1000000</f>
        <v>4.238707582131644</v>
      </c>
      <c r="V118" s="108">
        <f>VLOOKUP($B118,'[11]CT model - DATA UPDATE'!$A:$AX,COLUMN('[11]CT model - DATA UPDATE'!V$1),0)/1000000</f>
        <v>4.32556218378729</v>
      </c>
      <c r="W118" s="108">
        <v>0</v>
      </c>
      <c r="X118" s="108">
        <f>VLOOKUP($B118,'[11]CT model - DATA UPDATE'!$A:$AX,COLUMN('[11]CT model - DATA UPDATE'!W$1),0)/1000000</f>
        <v>8.140390639999999E-2</v>
      </c>
      <c r="Y118" s="108">
        <f>VLOOKUP($B118,'[11]CT model - DATA UPDATE'!$A:$AX,COLUMN('[11]CT model - DATA UPDATE'!X$1),0)/1000000</f>
        <v>0.1678053174637319</v>
      </c>
      <c r="Z118" s="108">
        <f>VLOOKUP($B118,'[11]CT model - DATA UPDATE'!$A:$AX,COLUMN('[11]CT model - DATA UPDATE'!Y$1),0)/1000000</f>
        <v>0.25944281368711336</v>
      </c>
      <c r="AA118" s="108">
        <f>VLOOKUP($B118,'[11]CT model - DATA UPDATE'!$A:$AX,COLUMN('[11]CT model - DATA UPDATE'!Z$1),0)/1000000</f>
        <v>0.35656543402390323</v>
      </c>
      <c r="AB118" s="108">
        <v>0</v>
      </c>
      <c r="AC118" s="108">
        <f>VLOOKUP($B118,'[11]CT model - DATA UPDATE'!$A:$AX,COLUMN('[11]CT model - DATA UPDATE'!AA$1),0)/1000000</f>
        <v>0</v>
      </c>
      <c r="AD118" s="108">
        <f>VLOOKUP($B118,'[11]CT model - DATA UPDATE'!$A:$AX,COLUMN('[11]CT model - DATA UPDATE'!AB$1),0)/1000000</f>
        <v>0</v>
      </c>
      <c r="AE118" s="108">
        <f>VLOOKUP($B118,'[11]CT model - DATA UPDATE'!$A:$AX,COLUMN('[11]CT model - DATA UPDATE'!AC$1),0)/1000000</f>
        <v>0</v>
      </c>
      <c r="AF118" s="108">
        <f>VLOOKUP($B118,'[11]CT model - DATA UPDATE'!$A:$AX,COLUMN('[11]CT model - DATA UPDATE'!AD$1),0)/1000000</f>
        <v>0</v>
      </c>
      <c r="AG118" s="108">
        <v>0</v>
      </c>
      <c r="AH118" s="108">
        <f>VLOOKUP($B118,'[11]CT model - DATA UPDATE'!$A:$AX,COLUMN('[11]CT model - DATA UPDATE'!AE$1),0)/1000000</f>
        <v>6.2786093599999981E-2</v>
      </c>
      <c r="AI118" s="108">
        <f>(VLOOKUP($B118,'[11]CT model - DATA UPDATE'!$A:$AX,COLUMN('[11]CT model - DATA UPDATE'!AF$1),0)+IFERROR(VLOOKUP($B118,'[11]Fire £5 LQ'!$A:$P,COLUMN('[11]Fire £5 LQ'!N$1),0),0)*[11]Parameters!$C$41)/1000000</f>
        <v>0.1264838257220452</v>
      </c>
      <c r="AJ118" s="108">
        <f>(VLOOKUP($B118,'[11]CT model - DATA UPDATE'!$A:$AX,COLUMN('[11]CT model - DATA UPDATE'!AG$1),0)+IFERROR(VLOOKUP($B118,'[11]Fire £5 LQ'!$A:$P,COLUMN('[11]Fire £5 LQ'!O$1),0),0)*[11]Parameters!$C$41)/1000000</f>
        <v>0.1910362406700826</v>
      </c>
      <c r="AK118" s="108">
        <f>(VLOOKUP($B118,'[11]CT model - DATA UPDATE'!$A:$AX,COLUMN('[11]CT model - DATA UPDATE'!AH$1),0)+IFERROR(VLOOKUP($B118,'[11]Fire £5 LQ'!$A:$P,COLUMN('[11]Fire £5 LQ'!P$1),0),0)*[11]Parameters!$C$41)/1000000</f>
        <v>0.25638088647875973</v>
      </c>
      <c r="AL118" s="56">
        <f>'[11]Published CSP'!AI118</f>
        <v>0</v>
      </c>
      <c r="AM118" s="56">
        <f>'[11]Published CSP'!AJ118</f>
        <v>0</v>
      </c>
      <c r="AN118" s="56">
        <f>IFERROR(VLOOKUP($A118,'[11]iBCF post B17'!$A:$L,'[11]iBCF post B17'!$F$1,0)/1000000,0)</f>
        <v>0</v>
      </c>
      <c r="AO118" s="56">
        <f>IFERROR(VLOOKUP($A118,'[11]iBCF post B17'!$A:$L,'[11]iBCF post B17'!$I$1,0)/1000000,0)</f>
        <v>0</v>
      </c>
      <c r="AP118" s="56">
        <f>IFERROR(VLOOKUP($A118,'[11]iBCF post B17'!$A:$L,'[11]iBCF post B17'!$L$1,0)/1000000,0)</f>
        <v>0</v>
      </c>
      <c r="AQ118" s="56">
        <v>0</v>
      </c>
      <c r="AR118" s="56">
        <v>0</v>
      </c>
      <c r="AS118" s="56">
        <f>'[11]NHB savings'!E105</f>
        <v>0</v>
      </c>
      <c r="AT118" s="56">
        <f>'[11]NHB savings'!F105</f>
        <v>0</v>
      </c>
      <c r="AU118" s="56">
        <f>'[11]NHB savings'!G105</f>
        <v>0</v>
      </c>
      <c r="AV118" s="103">
        <f>'[11]Published CSP'!AN118</f>
        <v>3.553026574595846E-2</v>
      </c>
      <c r="AW118" s="103">
        <f>'[11]Published CSP'!AO118</f>
        <v>0.18452815435804235</v>
      </c>
      <c r="AX118" s="103">
        <f>'[11]Published CSP'!AP118+'[11]NHB savings'!I105</f>
        <v>0.14899788861208385</v>
      </c>
      <c r="AY118" s="103">
        <f>'[11]Published CSP'!AQ118+'[11]NHB savings'!J105</f>
        <v>0.11461376047083376</v>
      </c>
      <c r="AZ118" s="103">
        <f>'[11]Published CSP'!AR118+'[11]NHB savings'!K105</f>
        <v>0.14899788861208385</v>
      </c>
      <c r="BA118" s="103">
        <v>0</v>
      </c>
      <c r="BB118" s="103" t="e">
        <f>VLOOKUP($A118,'[11]Published CSP'!$A:$A:'[11]Published CSP'!$AW:$AW,COLUMN('[11]Published CSP'!AT$1),0)</f>
        <v>#REF!</v>
      </c>
      <c r="BC118" s="103" t="e">
        <f>VLOOKUP($A118,'[11]Published CSP'!$A:$A:'[11]Published CSP'!$AW:$AW,COLUMN('[11]Published CSP'!AU$1),0)+'[11]NHB savings'!L105</f>
        <v>#REF!</v>
      </c>
      <c r="BD118" s="103">
        <v>0</v>
      </c>
      <c r="BE118" s="103">
        <v>0</v>
      </c>
      <c r="BF118" s="60">
        <v>1.2313628155126783</v>
      </c>
      <c r="BG118" s="60">
        <v>1.7338254783672624</v>
      </c>
      <c r="BH118" s="103">
        <f>VLOOKUP($A118,[11]NHB!$A$7:$Q$389,COLUMN([11]NHB!O$2),0)+'[11]NHB savings'!P105</f>
        <v>2.1600095691186985</v>
      </c>
      <c r="BI118" s="103">
        <f>VLOOKUP($A118,[11]NHB!$A$7:$Q$389,COLUMN([11]NHB!P$2),0)+'[11]NHB savings'!Q105</f>
        <v>1.6471080245011447</v>
      </c>
      <c r="BJ118" s="103">
        <f>VLOOKUP($A118,[11]NHB!$A$7:$Q$389,COLUMN([11]NHB!Q$2),0)+'[11]NHB savings'!R105</f>
        <v>1.5803808337431002</v>
      </c>
      <c r="BK118" s="63">
        <f t="shared" si="69"/>
        <v>8.622801080168637</v>
      </c>
      <c r="BL118" s="63" t="e">
        <f t="shared" si="69"/>
        <v>#REF!</v>
      </c>
      <c r="BM118" s="63" t="e">
        <f t="shared" si="69"/>
        <v>#REF!</v>
      </c>
      <c r="BN118" s="63">
        <f t="shared" si="69"/>
        <v>8.6494439754028178</v>
      </c>
      <c r="BO118" s="63">
        <f t="shared" si="69"/>
        <v>8.6294381148081367</v>
      </c>
      <c r="BP118" s="64">
        <f t="shared" si="72"/>
        <v>8.622801080168637</v>
      </c>
      <c r="BQ118" s="64" t="e">
        <f>BL118*'[11]23112016 deflator update'!$C$68/'[11]23112016 deflator update'!$C$69</f>
        <v>#REF!</v>
      </c>
      <c r="BR118" s="64" t="e">
        <f>BM118*'[11]23112016 deflator update'!$C$68/'[11]23112016 deflator update'!$C$70</f>
        <v>#REF!</v>
      </c>
      <c r="BS118" s="64">
        <f>BN118*'[11]23112016 deflator update'!$C$68/'[11]23112016 deflator update'!$C$71</f>
        <v>8.2172042066955839</v>
      </c>
      <c r="BT118" s="64">
        <f>BO118*'[11]23112016 deflator update'!$C$68/'[11]23112016 deflator update'!$C$72</f>
        <v>8.0643624745527216</v>
      </c>
      <c r="BU118" s="109" t="e">
        <f t="shared" si="73"/>
        <v>#REF!</v>
      </c>
      <c r="BV118" s="109" t="e">
        <f t="shared" si="73"/>
        <v>#REF!</v>
      </c>
      <c r="BW118" s="109" t="e">
        <f t="shared" si="73"/>
        <v>#REF!</v>
      </c>
      <c r="BX118" s="109">
        <f t="shared" si="73"/>
        <v>-2.3129649318006651E-3</v>
      </c>
      <c r="BY118" s="109">
        <f t="shared" si="74"/>
        <v>7.6970749734250887E-4</v>
      </c>
      <c r="BZ118" s="109">
        <f t="shared" si="75"/>
        <v>1.9237135710770126E-4</v>
      </c>
      <c r="CA118" s="110" t="e">
        <f t="shared" si="76"/>
        <v>#REF!</v>
      </c>
      <c r="CB118" s="110" t="e">
        <f t="shared" si="76"/>
        <v>#REF!</v>
      </c>
      <c r="CC118" s="110" t="e">
        <f t="shared" si="76"/>
        <v>#REF!</v>
      </c>
      <c r="CD118" s="110">
        <f t="shared" si="70"/>
        <v>-1.8600211008304113E-2</v>
      </c>
      <c r="CE118" s="110">
        <f t="shared" si="77"/>
        <v>-6.4763016150314989E-2</v>
      </c>
      <c r="CF118" s="110">
        <f t="shared" si="78"/>
        <v>-1.6599514969474649E-2</v>
      </c>
      <c r="CG118" s="60">
        <f t="shared" si="67"/>
        <v>4.6268070801686374</v>
      </c>
      <c r="CH118" s="60" t="e">
        <f t="shared" si="67"/>
        <v>#REF!</v>
      </c>
      <c r="CI118" s="60" t="e">
        <f t="shared" si="67"/>
        <v>#REF!</v>
      </c>
      <c r="CJ118" s="60">
        <f t="shared" si="67"/>
        <v>3.9602573389139781</v>
      </c>
      <c r="CK118" s="60">
        <f t="shared" si="67"/>
        <v>3.6909296105181841</v>
      </c>
      <c r="CL118" s="60">
        <f t="shared" si="68"/>
        <v>3.995994</v>
      </c>
      <c r="CM118" s="60">
        <f t="shared" si="68"/>
        <v>4.2143853199999999</v>
      </c>
      <c r="CN118" s="60">
        <f t="shared" si="68"/>
        <v>4.4478861101098346</v>
      </c>
      <c r="CO118" s="60">
        <f t="shared" si="68"/>
        <v>4.6891866364888397</v>
      </c>
      <c r="CP118" s="60">
        <f t="shared" si="68"/>
        <v>4.9385085042899526</v>
      </c>
    </row>
    <row r="119" spans="1:94" ht="15" customHeight="1">
      <c r="A119" s="53" t="s">
        <v>876</v>
      </c>
      <c r="B119" s="53" t="s">
        <v>877</v>
      </c>
      <c r="C119" s="53" t="str">
        <f t="shared" si="71"/>
        <v>UA_PU</v>
      </c>
      <c r="D119" s="53" t="s">
        <v>41</v>
      </c>
      <c r="E119" s="53" t="s">
        <v>726</v>
      </c>
      <c r="F119" s="112" t="s">
        <v>1365</v>
      </c>
      <c r="G119" s="113">
        <v>0</v>
      </c>
      <c r="H119" s="127">
        <v>0</v>
      </c>
      <c r="I119" s="127">
        <v>0</v>
      </c>
      <c r="J119" s="112" t="s">
        <v>1380</v>
      </c>
      <c r="K119" s="101">
        <v>0</v>
      </c>
      <c r="L119" s="53" t="s">
        <v>878</v>
      </c>
      <c r="M119" s="54">
        <f>[11]Provisional!M119</f>
        <v>98.793539884748995</v>
      </c>
      <c r="N119" s="54">
        <f>[11]Provisional!N119</f>
        <v>87.440667412016012</v>
      </c>
      <c r="O119" s="54">
        <f>[11]Provisional!O119</f>
        <v>79.106696634757995</v>
      </c>
      <c r="P119" s="54">
        <f>[11]Provisional!P119</f>
        <v>74.535119612555008</v>
      </c>
      <c r="Q119" s="54">
        <f>[11]Provisional!Q119</f>
        <v>70.140387560849007</v>
      </c>
      <c r="R119" s="128">
        <f>'[11]Published CSP'!O119</f>
        <v>75.194685000000007</v>
      </c>
      <c r="S119" s="108">
        <f>VLOOKUP($B119,'[11]CT model - DATA UPDATE'!$A:$AX,COLUMN('[11]CT model - DATA UPDATE'!S$1),0)/1000000</f>
        <v>77.451273946000001</v>
      </c>
      <c r="T119" s="108">
        <f>VLOOKUP($B119,'[11]CT model - DATA UPDATE'!$A:$AX,COLUMN('[11]CT model - DATA UPDATE'!T$1),0)/1000000</f>
        <v>78.896869690773514</v>
      </c>
      <c r="U119" s="108">
        <f>VLOOKUP($B119,'[11]CT model - DATA UPDATE'!$A:$AX,COLUMN('[11]CT model - DATA UPDATE'!U$1),0)/1000000</f>
        <v>80.369446877566503</v>
      </c>
      <c r="V119" s="108">
        <f>VLOOKUP($B119,'[11]CT model - DATA UPDATE'!$A:$AX,COLUMN('[11]CT model - DATA UPDATE'!V$1),0)/1000000</f>
        <v>81.869509103747774</v>
      </c>
      <c r="W119" s="108">
        <v>0</v>
      </c>
      <c r="X119" s="108">
        <f>VLOOKUP($B119,'[11]CT model - DATA UPDATE'!$A:$AX,COLUMN('[11]CT model - DATA UPDATE'!W$1),0)/1000000</f>
        <v>1.5411702080000032</v>
      </c>
      <c r="Y119" s="108">
        <f>VLOOKUP($B119,'[11]CT model - DATA UPDATE'!$A:$AX,COLUMN('[11]CT model - DATA UPDATE'!X$1),0)/1000000</f>
        <v>3.1792716115042383</v>
      </c>
      <c r="Z119" s="108">
        <f>VLOOKUP($B119,'[11]CT model - DATA UPDATE'!$A:$AX,COLUMN('[11]CT model - DATA UPDATE'!Y$1),0)/1000000</f>
        <v>4.9107725563113913</v>
      </c>
      <c r="AA119" s="108">
        <f>VLOOKUP($B119,'[11]CT model - DATA UPDATE'!$A:$AX,COLUMN('[11]CT model - DATA UPDATE'!Z$1),0)/1000000</f>
        <v>6.7398688628128101</v>
      </c>
      <c r="AB119" s="108">
        <v>0</v>
      </c>
      <c r="AC119" s="108">
        <f>VLOOKUP($B119,'[11]CT model - DATA UPDATE'!$A:$AX,COLUMN('[11]CT model - DATA UPDATE'!AA$1),0)/1000000</f>
        <v>1.548986</v>
      </c>
      <c r="AD119" s="108">
        <f>VLOOKUP($B119,'[11]CT model - DATA UPDATE'!$A:$AX,COLUMN('[11]CT model - DATA UPDATE'!AB$1),0)/1000000</f>
        <v>3.2503491691256166</v>
      </c>
      <c r="AE119" s="108">
        <f>VLOOKUP($B119,'[11]CT model - DATA UPDATE'!$A:$AX,COLUMN('[11]CT model - DATA UPDATE'!AC$1),0)/1000000</f>
        <v>5.115617370181039</v>
      </c>
      <c r="AF119" s="108">
        <f>VLOOKUP($B119,'[11]CT model - DATA UPDATE'!$A:$AX,COLUMN('[11]CT model - DATA UPDATE'!AD$1),0)/1000000</f>
        <v>7.1569809491930902</v>
      </c>
      <c r="AG119" s="108">
        <v>0</v>
      </c>
      <c r="AH119" s="108">
        <f>VLOOKUP($B119,'[11]CT model - DATA UPDATE'!$A:$AX,COLUMN('[11]CT model - DATA UPDATE'!AE$1),0)/1000000</f>
        <v>0</v>
      </c>
      <c r="AI119" s="108">
        <f>(VLOOKUP($B119,'[11]CT model - DATA UPDATE'!$A:$AX,COLUMN('[11]CT model - DATA UPDATE'!AF$1),0)+IFERROR(VLOOKUP($B119,'[11]Fire £5 LQ'!$A:$P,COLUMN('[11]Fire £5 LQ'!N$1),0),0)*[11]Parameters!$C$41)/1000000</f>
        <v>0</v>
      </c>
      <c r="AJ119" s="108">
        <f>(VLOOKUP($B119,'[11]CT model - DATA UPDATE'!$A:$AX,COLUMN('[11]CT model - DATA UPDATE'!AG$1),0)+IFERROR(VLOOKUP($B119,'[11]Fire £5 LQ'!$A:$P,COLUMN('[11]Fire £5 LQ'!O$1),0),0)*[11]Parameters!$C$41)/1000000</f>
        <v>0</v>
      </c>
      <c r="AK119" s="108">
        <f>(VLOOKUP($B119,'[11]CT model - DATA UPDATE'!$A:$AX,COLUMN('[11]CT model - DATA UPDATE'!AH$1),0)+IFERROR(VLOOKUP($B119,'[11]Fire £5 LQ'!$A:$P,COLUMN('[11]Fire £5 LQ'!P$1),0),0)*[11]Parameters!$C$41)/1000000</f>
        <v>0</v>
      </c>
      <c r="AL119" s="56">
        <f>'[11]Published CSP'!AI119</f>
        <v>0</v>
      </c>
      <c r="AM119" s="56">
        <f>'[11]Published CSP'!AJ119</f>
        <v>0</v>
      </c>
      <c r="AN119" s="56">
        <f>IFERROR(VLOOKUP($A119,'[11]iBCF post B17'!$A:$L,'[11]iBCF post B17'!$F$1,0)/1000000,0)</f>
        <v>6.0971062925650514</v>
      </c>
      <c r="AO119" s="56">
        <f>IFERROR(VLOOKUP($A119,'[11]iBCF post B17'!$A:$L,'[11]iBCF post B17'!$I$1,0)/1000000,0)</f>
        <v>8.3977698551119602</v>
      </c>
      <c r="AP119" s="56">
        <f>IFERROR(VLOOKUP($A119,'[11]iBCF post B17'!$A:$L,'[11]iBCF post B17'!$L$1,0)/1000000,0)</f>
        <v>10.542288693829574</v>
      </c>
      <c r="AQ119" s="56">
        <v>0</v>
      </c>
      <c r="AR119" s="56">
        <v>0</v>
      </c>
      <c r="AS119" s="56">
        <f>'[11]NHB savings'!E106</f>
        <v>1.1537010000000001</v>
      </c>
      <c r="AT119" s="56">
        <f>'[11]NHB savings'!F106</f>
        <v>0</v>
      </c>
      <c r="AU119" s="56">
        <f>'[11]NHB savings'!G106</f>
        <v>0</v>
      </c>
      <c r="AV119" s="103">
        <f>'[11]Published CSP'!AN119</f>
        <v>0</v>
      </c>
      <c r="AW119" s="103">
        <f>'[11]Published CSP'!AO119</f>
        <v>0</v>
      </c>
      <c r="AX119" s="103">
        <f>'[11]Published CSP'!AP119+'[11]NHB savings'!I106</f>
        <v>0</v>
      </c>
      <c r="AY119" s="103">
        <f>'[11]Published CSP'!AQ119+'[11]NHB savings'!J106</f>
        <v>0</v>
      </c>
      <c r="AZ119" s="103">
        <f>'[11]Published CSP'!AR119+'[11]NHB savings'!K106</f>
        <v>0</v>
      </c>
      <c r="BA119" s="103">
        <v>0</v>
      </c>
      <c r="BB119" s="103" t="e">
        <f>VLOOKUP($A119,'[11]Published CSP'!$A:$A:'[11]Published CSP'!$AW:$AW,COLUMN('[11]Published CSP'!AT$1),0)</f>
        <v>#REF!</v>
      </c>
      <c r="BC119" s="103" t="e">
        <f>VLOOKUP($A119,'[11]Published CSP'!$A:$A:'[11]Published CSP'!$AW:$AW,COLUMN('[11]Published CSP'!AU$1),0)+'[11]NHB savings'!L106</f>
        <v>#REF!</v>
      </c>
      <c r="BD119" s="103">
        <v>0</v>
      </c>
      <c r="BE119" s="103">
        <v>0</v>
      </c>
      <c r="BF119" s="60">
        <v>3.9430000159667506</v>
      </c>
      <c r="BG119" s="60">
        <v>4.7742975054469046</v>
      </c>
      <c r="BH119" s="103">
        <f>VLOOKUP($A119,[11]NHB!$A$7:$Q$389,COLUMN([11]NHB!O$2),0)+'[11]NHB savings'!P106</f>
        <v>3.0758333030182299</v>
      </c>
      <c r="BI119" s="103">
        <f>VLOOKUP($A119,[11]NHB!$A$7:$Q$389,COLUMN([11]NHB!P$2),0)+'[11]NHB savings'!Q106</f>
        <v>2.2532097644340983</v>
      </c>
      <c r="BJ119" s="103">
        <f>VLOOKUP($A119,[11]NHB!$A$7:$Q$389,COLUMN([11]NHB!Q$2),0)+'[11]NHB savings'!R106</f>
        <v>2.161928345405848</v>
      </c>
      <c r="BK119" s="63">
        <f t="shared" si="69"/>
        <v>177.93122490071576</v>
      </c>
      <c r="BL119" s="63" t="e">
        <f t="shared" si="69"/>
        <v>#REF!</v>
      </c>
      <c r="BM119" s="63" t="e">
        <f t="shared" si="69"/>
        <v>#REF!</v>
      </c>
      <c r="BN119" s="63">
        <f t="shared" si="69"/>
        <v>175.58193603616002</v>
      </c>
      <c r="BO119" s="63">
        <f t="shared" si="69"/>
        <v>178.61096351583811</v>
      </c>
      <c r="BP119" s="64">
        <f t="shared" si="72"/>
        <v>177.93122490071576</v>
      </c>
      <c r="BQ119" s="64" t="e">
        <f>BL119*'[11]23112016 deflator update'!$C$68/'[11]23112016 deflator update'!$C$69</f>
        <v>#REF!</v>
      </c>
      <c r="BR119" s="64" t="e">
        <f>BM119*'[11]23112016 deflator update'!$C$68/'[11]23112016 deflator update'!$C$70</f>
        <v>#REF!</v>
      </c>
      <c r="BS119" s="64">
        <f>BN119*'[11]23112016 deflator update'!$C$68/'[11]23112016 deflator update'!$C$71</f>
        <v>166.80755751688602</v>
      </c>
      <c r="BT119" s="64">
        <f>BO119*'[11]23112016 deflator update'!$C$68/'[11]23112016 deflator update'!$C$72</f>
        <v>166.91510299484369</v>
      </c>
      <c r="BU119" s="109" t="e">
        <f t="shared" si="73"/>
        <v>#REF!</v>
      </c>
      <c r="BV119" s="109" t="e">
        <f t="shared" si="73"/>
        <v>#REF!</v>
      </c>
      <c r="BW119" s="109" t="e">
        <f t="shared" si="73"/>
        <v>#REF!</v>
      </c>
      <c r="BX119" s="109">
        <f t="shared" si="73"/>
        <v>1.7251361660884479E-2</v>
      </c>
      <c r="BY119" s="109">
        <f t="shared" si="74"/>
        <v>3.8202323144891359E-3</v>
      </c>
      <c r="BZ119" s="109">
        <f t="shared" si="75"/>
        <v>9.5369291573677017E-4</v>
      </c>
      <c r="CA119" s="110" t="e">
        <f t="shared" si="76"/>
        <v>#REF!</v>
      </c>
      <c r="CB119" s="110" t="e">
        <f t="shared" si="76"/>
        <v>#REF!</v>
      </c>
      <c r="CC119" s="110" t="e">
        <f t="shared" si="76"/>
        <v>#REF!</v>
      </c>
      <c r="CD119" s="110">
        <f t="shared" si="70"/>
        <v>6.4472785021618684E-4</v>
      </c>
      <c r="CE119" s="110">
        <f t="shared" si="77"/>
        <v>-6.1912246779726177E-2</v>
      </c>
      <c r="CF119" s="110">
        <f t="shared" si="78"/>
        <v>-1.5850974977108856E-2</v>
      </c>
      <c r="CG119" s="60">
        <f t="shared" si="67"/>
        <v>102.73653990071575</v>
      </c>
      <c r="CH119" s="60" t="e">
        <f t="shared" si="67"/>
        <v>#REF!</v>
      </c>
      <c r="CI119" s="60" t="e">
        <f t="shared" si="67"/>
        <v>#REF!</v>
      </c>
      <c r="CJ119" s="60">
        <f t="shared" si="67"/>
        <v>85.186099232101085</v>
      </c>
      <c r="CK119" s="60">
        <f t="shared" si="67"/>
        <v>82.844604600084438</v>
      </c>
      <c r="CL119" s="60">
        <f t="shared" si="68"/>
        <v>75.194685000000007</v>
      </c>
      <c r="CM119" s="60">
        <f t="shared" si="68"/>
        <v>80.541430153999997</v>
      </c>
      <c r="CN119" s="60">
        <f t="shared" si="68"/>
        <v>85.326490471403361</v>
      </c>
      <c r="CO119" s="60">
        <f t="shared" si="68"/>
        <v>90.395836804058931</v>
      </c>
      <c r="CP119" s="60">
        <f t="shared" si="68"/>
        <v>95.766358915753671</v>
      </c>
    </row>
    <row r="120" spans="1:94" ht="15" customHeight="1">
      <c r="A120" s="53" t="s">
        <v>915</v>
      </c>
      <c r="B120" s="53" t="s">
        <v>916</v>
      </c>
      <c r="C120" s="53" t="str">
        <f t="shared" si="71"/>
        <v>SC_SR</v>
      </c>
      <c r="D120" s="53" t="s">
        <v>41</v>
      </c>
      <c r="E120" s="53" t="s">
        <v>730</v>
      </c>
      <c r="F120" s="112" t="s">
        <v>1365</v>
      </c>
      <c r="G120" s="113">
        <v>0</v>
      </c>
      <c r="H120" s="127">
        <v>0</v>
      </c>
      <c r="I120" s="127">
        <v>0</v>
      </c>
      <c r="J120" s="112" t="s">
        <v>1382</v>
      </c>
      <c r="K120" s="101">
        <v>0</v>
      </c>
      <c r="L120" s="53" t="s">
        <v>917</v>
      </c>
      <c r="M120" s="54">
        <f>[11]Provisional!M120</f>
        <v>200.49706668766999</v>
      </c>
      <c r="N120" s="54">
        <f>[11]Provisional!N120</f>
        <v>171.023101622241</v>
      </c>
      <c r="O120" s="54">
        <f>[11]Provisional!O120</f>
        <v>149.46620684843001</v>
      </c>
      <c r="P120" s="54">
        <f>[11]Provisional!P120</f>
        <v>137.434279788395</v>
      </c>
      <c r="Q120" s="54">
        <f>[11]Provisional!Q120</f>
        <v>126.18858667898701</v>
      </c>
      <c r="R120" s="128">
        <f>'[11]Published CSP'!O120</f>
        <v>262.225596</v>
      </c>
      <c r="S120" s="108">
        <f>VLOOKUP($B120,'[11]CT model - DATA UPDATE'!$A:$AX,COLUMN('[11]CT model - DATA UPDATE'!S$1),0)/1000000</f>
        <v>266.08919376599999</v>
      </c>
      <c r="T120" s="108">
        <f>VLOOKUP($B120,'[11]CT model - DATA UPDATE'!$A:$AX,COLUMN('[11]CT model - DATA UPDATE'!T$1),0)/1000000</f>
        <v>269.67567310085951</v>
      </c>
      <c r="U120" s="108">
        <f>VLOOKUP($B120,'[11]CT model - DATA UPDATE'!$A:$AX,COLUMN('[11]CT model - DATA UPDATE'!U$1),0)/1000000</f>
        <v>273.31396160913562</v>
      </c>
      <c r="V120" s="108">
        <f>VLOOKUP($B120,'[11]CT model - DATA UPDATE'!$A:$AX,COLUMN('[11]CT model - DATA UPDATE'!V$1),0)/1000000</f>
        <v>277.00485563941908</v>
      </c>
      <c r="W120" s="108">
        <v>0</v>
      </c>
      <c r="X120" s="108">
        <f>VLOOKUP($B120,'[11]CT model - DATA UPDATE'!$A:$AX,COLUMN('[11]CT model - DATA UPDATE'!W$1),0)/1000000</f>
        <v>5.2960408105640573</v>
      </c>
      <c r="Y120" s="108">
        <f>VLOOKUP($B120,'[11]CT model - DATA UPDATE'!$A:$AX,COLUMN('[11]CT model - DATA UPDATE'!X$1),0)/1000000</f>
        <v>10.868285350148609</v>
      </c>
      <c r="Z120" s="108">
        <f>VLOOKUP($B120,'[11]CT model - DATA UPDATE'!$A:$AX,COLUMN('[11]CT model - DATA UPDATE'!Y$1),0)/1000000</f>
        <v>16.70149067193843</v>
      </c>
      <c r="AA120" s="108">
        <f>VLOOKUP($B120,'[11]CT model - DATA UPDATE'!$A:$AX,COLUMN('[11]CT model - DATA UPDATE'!Z$1),0)/1000000</f>
        <v>22.805669149473307</v>
      </c>
      <c r="AB120" s="108">
        <v>0</v>
      </c>
      <c r="AC120" s="108">
        <f>VLOOKUP($B120,'[11]CT model - DATA UPDATE'!$A:$AX,COLUMN('[11]CT model - DATA UPDATE'!AA$1),0)/1000000</f>
        <v>5.3217838804359969</v>
      </c>
      <c r="AD120" s="108">
        <f>VLOOKUP($B120,'[11]CT model - DATA UPDATE'!$A:$AX,COLUMN('[11]CT model - DATA UPDATE'!AB$1),0)/1000000</f>
        <v>11.110115936302066</v>
      </c>
      <c r="AE120" s="108">
        <f>VLOOKUP($B120,'[11]CT model - DATA UPDATE'!$A:$AX,COLUMN('[11]CT model - DATA UPDATE'!AC$1),0)/1000000</f>
        <v>17.396984134150863</v>
      </c>
      <c r="AF120" s="108">
        <f>VLOOKUP($B120,'[11]CT model - DATA UPDATE'!$A:$AX,COLUMN('[11]CT model - DATA UPDATE'!AD$1),0)/1000000</f>
        <v>24.21583139283198</v>
      </c>
      <c r="AG120" s="108">
        <v>0</v>
      </c>
      <c r="AH120" s="108">
        <f>VLOOKUP($B120,'[11]CT model - DATA UPDATE'!$A:$AX,COLUMN('[11]CT model - DATA UPDATE'!AE$1),0)/1000000</f>
        <v>0</v>
      </c>
      <c r="AI120" s="108">
        <f>(VLOOKUP($B120,'[11]CT model - DATA UPDATE'!$A:$AX,COLUMN('[11]CT model - DATA UPDATE'!AF$1),0)+IFERROR(VLOOKUP($B120,'[11]Fire £5 LQ'!$A:$P,COLUMN('[11]Fire £5 LQ'!N$1),0),0)*[11]Parameters!$C$41)/1000000</f>
        <v>0</v>
      </c>
      <c r="AJ120" s="108">
        <f>(VLOOKUP($B120,'[11]CT model - DATA UPDATE'!$A:$AX,COLUMN('[11]CT model - DATA UPDATE'!AG$1),0)+IFERROR(VLOOKUP($B120,'[11]Fire £5 LQ'!$A:$P,COLUMN('[11]Fire £5 LQ'!O$1),0),0)*[11]Parameters!$C$41)/1000000</f>
        <v>0</v>
      </c>
      <c r="AK120" s="108">
        <f>(VLOOKUP($B120,'[11]CT model - DATA UPDATE'!$A:$AX,COLUMN('[11]CT model - DATA UPDATE'!AH$1),0)+IFERROR(VLOOKUP($B120,'[11]Fire £5 LQ'!$A:$P,COLUMN('[11]Fire £5 LQ'!P$1),0),0)*[11]Parameters!$C$41)/1000000</f>
        <v>0</v>
      </c>
      <c r="AL120" s="56">
        <f>'[11]Published CSP'!AI120</f>
        <v>0</v>
      </c>
      <c r="AM120" s="56">
        <f>'[11]Published CSP'!AJ120</f>
        <v>0</v>
      </c>
      <c r="AN120" s="56">
        <f>IFERROR(VLOOKUP($A120,'[11]iBCF post B17'!$A:$L,'[11]iBCF post B17'!$F$1,0)/1000000,0)</f>
        <v>18.218693211214223</v>
      </c>
      <c r="AO120" s="56">
        <f>IFERROR(VLOOKUP($A120,'[11]iBCF post B17'!$A:$L,'[11]iBCF post B17'!$I$1,0)/1000000,0)</f>
        <v>24.906167152852461</v>
      </c>
      <c r="AP120" s="56">
        <f>IFERROR(VLOOKUP($A120,'[11]iBCF post B17'!$A:$L,'[11]iBCF post B17'!$L$1,0)/1000000,0)</f>
        <v>31.054728327874734</v>
      </c>
      <c r="AQ120" s="56">
        <v>0</v>
      </c>
      <c r="AR120" s="56">
        <v>0</v>
      </c>
      <c r="AS120" s="56">
        <f>'[11]NHB savings'!E107</f>
        <v>3.6435140000000001</v>
      </c>
      <c r="AT120" s="56">
        <f>'[11]NHB savings'!F107</f>
        <v>0</v>
      </c>
      <c r="AU120" s="56">
        <f>'[11]NHB savings'!G107</f>
        <v>0</v>
      </c>
      <c r="AV120" s="103">
        <f>'[11]Published CSP'!AN120</f>
        <v>0</v>
      </c>
      <c r="AW120" s="103">
        <f>'[11]Published CSP'!AO120</f>
        <v>0</v>
      </c>
      <c r="AX120" s="103">
        <f>'[11]Published CSP'!AP120+'[11]NHB savings'!I107</f>
        <v>0</v>
      </c>
      <c r="AY120" s="103">
        <f>'[11]Published CSP'!AQ120+'[11]NHB savings'!J107</f>
        <v>0</v>
      </c>
      <c r="AZ120" s="103">
        <f>'[11]Published CSP'!AR120+'[11]NHB savings'!K107</f>
        <v>0</v>
      </c>
      <c r="BA120" s="103">
        <v>0</v>
      </c>
      <c r="BB120" s="103" t="e">
        <f>VLOOKUP($A120,'[11]Published CSP'!$A:$A:'[11]Published CSP'!$AW:$AW,COLUMN('[11]Published CSP'!AT$1),0)</f>
        <v>#REF!</v>
      </c>
      <c r="BC120" s="103" t="e">
        <f>VLOOKUP($A120,'[11]Published CSP'!$A:$A:'[11]Published CSP'!$AW:$AW,COLUMN('[11]Published CSP'!AU$1),0)+'[11]NHB savings'!L107</f>
        <v>#REF!</v>
      </c>
      <c r="BD120" s="103">
        <v>0</v>
      </c>
      <c r="BE120" s="103">
        <v>0</v>
      </c>
      <c r="BF120" s="60">
        <v>2.560358072372269</v>
      </c>
      <c r="BG120" s="60">
        <v>3.1015460164352766</v>
      </c>
      <c r="BH120" s="103">
        <f>VLOOKUP($A120,[11]NHB!$A$7:$Q$389,COLUMN([11]NHB!O$2),0)+'[11]NHB savings'!P107</f>
        <v>2.7485441702267459</v>
      </c>
      <c r="BI120" s="103">
        <f>VLOOKUP($A120,[11]NHB!$A$7:$Q$389,COLUMN([11]NHB!P$2),0)+'[11]NHB savings'!Q107</f>
        <v>1.9078840359206646</v>
      </c>
      <c r="BJ120" s="103">
        <f>VLOOKUP($A120,[11]NHB!$A$7:$Q$389,COLUMN([11]NHB!Q$2),0)+'[11]NHB savings'!R107</f>
        <v>1.8305923585592703</v>
      </c>
      <c r="BK120" s="63">
        <f t="shared" si="69"/>
        <v>465.28302076004223</v>
      </c>
      <c r="BL120" s="63" t="e">
        <f t="shared" si="69"/>
        <v>#REF!</v>
      </c>
      <c r="BM120" s="63" t="e">
        <f t="shared" si="69"/>
        <v>#REF!</v>
      </c>
      <c r="BN120" s="63">
        <f t="shared" si="69"/>
        <v>471.66076739239298</v>
      </c>
      <c r="BO120" s="63">
        <f t="shared" si="69"/>
        <v>483.1002635471454</v>
      </c>
      <c r="BP120" s="64">
        <f t="shared" si="72"/>
        <v>465.28302076004223</v>
      </c>
      <c r="BQ120" s="64" t="e">
        <f>BL120*'[11]23112016 deflator update'!$C$68/'[11]23112016 deflator update'!$C$69</f>
        <v>#REF!</v>
      </c>
      <c r="BR120" s="64" t="e">
        <f>BM120*'[11]23112016 deflator update'!$C$68/'[11]23112016 deflator update'!$C$70</f>
        <v>#REF!</v>
      </c>
      <c r="BS120" s="64">
        <f>BN120*'[11]23112016 deflator update'!$C$68/'[11]23112016 deflator update'!$C$71</f>
        <v>448.09040361112227</v>
      </c>
      <c r="BT120" s="64">
        <f>BO120*'[11]23112016 deflator update'!$C$68/'[11]23112016 deflator update'!$C$72</f>
        <v>451.46573681440077</v>
      </c>
      <c r="BU120" s="109" t="e">
        <f t="shared" si="73"/>
        <v>#REF!</v>
      </c>
      <c r="BV120" s="109" t="e">
        <f t="shared" si="73"/>
        <v>#REF!</v>
      </c>
      <c r="BW120" s="109" t="e">
        <f t="shared" si="73"/>
        <v>#REF!</v>
      </c>
      <c r="BX120" s="109">
        <f t="shared" si="73"/>
        <v>2.4253652085579169E-2</v>
      </c>
      <c r="BY120" s="109">
        <f t="shared" si="74"/>
        <v>3.8293344033914156E-2</v>
      </c>
      <c r="BZ120" s="109">
        <f t="shared" si="75"/>
        <v>9.4388551188533398E-3</v>
      </c>
      <c r="CA120" s="110" t="e">
        <f t="shared" si="76"/>
        <v>#REF!</v>
      </c>
      <c r="CB120" s="110" t="e">
        <f t="shared" si="76"/>
        <v>#REF!</v>
      </c>
      <c r="CC120" s="110" t="e">
        <f t="shared" si="76"/>
        <v>#REF!</v>
      </c>
      <c r="CD120" s="110">
        <f t="shared" si="70"/>
        <v>7.5327058470275876E-3</v>
      </c>
      <c r="CE120" s="110">
        <f t="shared" si="77"/>
        <v>-2.9696514442050459E-2</v>
      </c>
      <c r="CF120" s="110">
        <f t="shared" si="78"/>
        <v>-7.508267249008882E-3</v>
      </c>
      <c r="CG120" s="60">
        <f t="shared" si="67"/>
        <v>203.05742476004224</v>
      </c>
      <c r="CH120" s="60" t="e">
        <f t="shared" si="67"/>
        <v>#REF!</v>
      </c>
      <c r="CI120" s="60" t="e">
        <f t="shared" si="67"/>
        <v>#REF!</v>
      </c>
      <c r="CJ120" s="60">
        <f t="shared" si="67"/>
        <v>164.24833097716811</v>
      </c>
      <c r="CK120" s="60">
        <f t="shared" si="67"/>
        <v>159.07390736542101</v>
      </c>
      <c r="CL120" s="60">
        <f t="shared" si="68"/>
        <v>262.225596</v>
      </c>
      <c r="CM120" s="60">
        <f t="shared" si="68"/>
        <v>276.70701845700006</v>
      </c>
      <c r="CN120" s="60">
        <f t="shared" si="68"/>
        <v>291.65407438731017</v>
      </c>
      <c r="CO120" s="60">
        <f t="shared" si="68"/>
        <v>307.41243641522487</v>
      </c>
      <c r="CP120" s="60">
        <f t="shared" si="68"/>
        <v>324.0263561817244</v>
      </c>
    </row>
    <row r="121" spans="1:94" ht="15" customHeight="1">
      <c r="A121" s="53" t="s">
        <v>807</v>
      </c>
      <c r="B121" s="53" t="s">
        <v>808</v>
      </c>
      <c r="C121" s="53" t="str">
        <f t="shared" si="71"/>
        <v>SD_PR</v>
      </c>
      <c r="D121" s="53" t="s">
        <v>41</v>
      </c>
      <c r="E121" s="53" t="s">
        <v>39</v>
      </c>
      <c r="F121" s="112" t="s">
        <v>1365</v>
      </c>
      <c r="G121" s="113">
        <v>0</v>
      </c>
      <c r="H121" s="127">
        <v>0</v>
      </c>
      <c r="I121" s="127">
        <v>0</v>
      </c>
      <c r="J121" s="112" t="s">
        <v>1381</v>
      </c>
      <c r="K121" s="101">
        <v>0</v>
      </c>
      <c r="L121" s="53" t="s">
        <v>809</v>
      </c>
      <c r="M121" s="54">
        <f>[11]Provisional!M121</f>
        <v>2.872420310061</v>
      </c>
      <c r="N121" s="54">
        <f>[11]Provisional!N121</f>
        <v>2.269475686552</v>
      </c>
      <c r="O121" s="54">
        <f>[11]Provisional!O121</f>
        <v>1.8159715154199998</v>
      </c>
      <c r="P121" s="54">
        <f>[11]Provisional!P121</f>
        <v>1.614654425965</v>
      </c>
      <c r="Q121" s="54">
        <f>[11]Provisional!Q121</f>
        <v>1.3098793603240002</v>
      </c>
      <c r="R121" s="128">
        <f>'[11]Published CSP'!O121</f>
        <v>5.3227149999999996</v>
      </c>
      <c r="S121" s="108">
        <f>VLOOKUP($B121,'[11]CT model - DATA UPDATE'!$A:$AX,COLUMN('[11]CT model - DATA UPDATE'!S$1),0)/1000000</f>
        <v>5.3617450980000001</v>
      </c>
      <c r="T121" s="108">
        <f>VLOOKUP($B121,'[11]CT model - DATA UPDATE'!$A:$AX,COLUMN('[11]CT model - DATA UPDATE'!T$1),0)/1000000</f>
        <v>5.399904092933892</v>
      </c>
      <c r="U121" s="108">
        <f>VLOOKUP($B121,'[11]CT model - DATA UPDATE'!$A:$AX,COLUMN('[11]CT model - DATA UPDATE'!U$1),0)/1000000</f>
        <v>5.438334661556528</v>
      </c>
      <c r="V121" s="108">
        <f>VLOOKUP($B121,'[11]CT model - DATA UPDATE'!$A:$AX,COLUMN('[11]CT model - DATA UPDATE'!V$1),0)/1000000</f>
        <v>5.4770387366302486</v>
      </c>
      <c r="W121" s="108">
        <v>0</v>
      </c>
      <c r="X121" s="108">
        <f>VLOOKUP($B121,'[11]CT model - DATA UPDATE'!$A:$AX,COLUMN('[11]CT model - DATA UPDATE'!W$1),0)/1000000</f>
        <v>0.10403470400000044</v>
      </c>
      <c r="Y121" s="108">
        <f>VLOOKUP($B121,'[11]CT model - DATA UPDATE'!$A:$AX,COLUMN('[11]CT model - DATA UPDATE'!X$1),0)/1000000</f>
        <v>0.21486869244202086</v>
      </c>
      <c r="Z121" s="108">
        <f>VLOOKUP($B121,'[11]CT model - DATA UPDATE'!$A:$AX,COLUMN('[11]CT model - DATA UPDATE'!Y$1),0)/1000000</f>
        <v>0.32949254214134632</v>
      </c>
      <c r="AA121" s="108">
        <f>VLOOKUP($B121,'[11]CT model - DATA UPDATE'!$A:$AX,COLUMN('[11]CT model - DATA UPDATE'!Z$1),0)/1000000</f>
        <v>0.44801503195068898</v>
      </c>
      <c r="AB121" s="108">
        <v>0</v>
      </c>
      <c r="AC121" s="108">
        <f>VLOOKUP($B121,'[11]CT model - DATA UPDATE'!$A:$AX,COLUMN('[11]CT model - DATA UPDATE'!AA$1),0)/1000000</f>
        <v>0</v>
      </c>
      <c r="AD121" s="108">
        <f>VLOOKUP($B121,'[11]CT model - DATA UPDATE'!$A:$AX,COLUMN('[11]CT model - DATA UPDATE'!AB$1),0)/1000000</f>
        <v>0</v>
      </c>
      <c r="AE121" s="108">
        <f>VLOOKUP($B121,'[11]CT model - DATA UPDATE'!$A:$AX,COLUMN('[11]CT model - DATA UPDATE'!AC$1),0)/1000000</f>
        <v>0</v>
      </c>
      <c r="AF121" s="108">
        <f>VLOOKUP($B121,'[11]CT model - DATA UPDATE'!$A:$AX,COLUMN('[11]CT model - DATA UPDATE'!AD$1),0)/1000000</f>
        <v>0</v>
      </c>
      <c r="AG121" s="108">
        <v>0</v>
      </c>
      <c r="AH121" s="108">
        <f>VLOOKUP($B121,'[11]CT model - DATA UPDATE'!$A:$AX,COLUMN('[11]CT model - DATA UPDATE'!AE$1),0)/1000000</f>
        <v>0</v>
      </c>
      <c r="AI121" s="108">
        <f>(VLOOKUP($B121,'[11]CT model - DATA UPDATE'!$A:$AX,COLUMN('[11]CT model - DATA UPDATE'!AF$1),0)+IFERROR(VLOOKUP($B121,'[11]Fire £5 LQ'!$A:$P,COLUMN('[11]Fire £5 LQ'!N$1),0),0)*[11]Parameters!$C$41)/1000000</f>
        <v>3.2263900232587905E-2</v>
      </c>
      <c r="AJ121" s="108">
        <f>(VLOOKUP($B121,'[11]CT model - DATA UPDATE'!$A:$AX,COLUMN('[11]CT model - DATA UPDATE'!AG$1),0)+IFERROR(VLOOKUP($B121,'[11]Fire £5 LQ'!$A:$P,COLUMN('[11]Fire £5 LQ'!O$1),0),0)*[11]Parameters!$C$41)/1000000</f>
        <v>6.2769496085444659E-2</v>
      </c>
      <c r="AK121" s="108">
        <f>(VLOOKUP($B121,'[11]CT model - DATA UPDATE'!$A:$AX,COLUMN('[11]CT model - DATA UPDATE'!AH$1),0)+IFERROR(VLOOKUP($B121,'[11]Fire £5 LQ'!$A:$P,COLUMN('[11]Fire £5 LQ'!P$1),0),0)*[11]Parameters!$C$41)/1000000</f>
        <v>9.1429677530766418E-2</v>
      </c>
      <c r="AL121" s="56">
        <f>'[11]Published CSP'!AI121</f>
        <v>0</v>
      </c>
      <c r="AM121" s="56">
        <f>'[11]Published CSP'!AJ121</f>
        <v>0</v>
      </c>
      <c r="AN121" s="56">
        <f>IFERROR(VLOOKUP($A121,'[11]iBCF post B17'!$A:$L,'[11]iBCF post B17'!$F$1,0)/1000000,0)</f>
        <v>0</v>
      </c>
      <c r="AO121" s="56">
        <f>IFERROR(VLOOKUP($A121,'[11]iBCF post B17'!$A:$L,'[11]iBCF post B17'!$I$1,0)/1000000,0)</f>
        <v>0</v>
      </c>
      <c r="AP121" s="56">
        <f>IFERROR(VLOOKUP($A121,'[11]iBCF post B17'!$A:$L,'[11]iBCF post B17'!$L$1,0)/1000000,0)</f>
        <v>0</v>
      </c>
      <c r="AQ121" s="56">
        <v>0</v>
      </c>
      <c r="AR121" s="56">
        <v>0</v>
      </c>
      <c r="AS121" s="56">
        <f>'[11]NHB savings'!E108</f>
        <v>0</v>
      </c>
      <c r="AT121" s="56">
        <f>'[11]NHB savings'!F108</f>
        <v>0</v>
      </c>
      <c r="AU121" s="56">
        <f>'[11]NHB savings'!G108</f>
        <v>0</v>
      </c>
      <c r="AV121" s="103">
        <f>'[11]Published CSP'!AN121</f>
        <v>7.6768797885843787E-2</v>
      </c>
      <c r="AW121" s="103">
        <f>'[11]Published CSP'!AO121</f>
        <v>0.39870246643938229</v>
      </c>
      <c r="AX121" s="103">
        <f>'[11]Published CSP'!AP121+'[11]NHB savings'!I108</f>
        <v>0.3219336685535385</v>
      </c>
      <c r="AY121" s="103">
        <f>'[11]Published CSP'!AQ121+'[11]NHB savings'!J108</f>
        <v>0.24764128350272194</v>
      </c>
      <c r="AZ121" s="103">
        <f>'[11]Published CSP'!AR121+'[11]NHB savings'!K108</f>
        <v>0.3219336685535385</v>
      </c>
      <c r="BA121" s="103">
        <v>0</v>
      </c>
      <c r="BB121" s="103" t="e">
        <f>VLOOKUP($A121,'[11]Published CSP'!$A:$A:'[11]Published CSP'!$AW:$AW,COLUMN('[11]Published CSP'!AT$1),0)</f>
        <v>#REF!</v>
      </c>
      <c r="BC121" s="103" t="e">
        <f>VLOOKUP($A121,'[11]Published CSP'!$A:$A:'[11]Published CSP'!$AW:$AW,COLUMN('[11]Published CSP'!AU$1),0)+'[11]NHB savings'!L108</f>
        <v>#REF!</v>
      </c>
      <c r="BD121" s="103">
        <v>0</v>
      </c>
      <c r="BE121" s="103">
        <v>0</v>
      </c>
      <c r="BF121" s="60">
        <v>0.87118740770416747</v>
      </c>
      <c r="BG121" s="60">
        <v>1.0060417602874627</v>
      </c>
      <c r="BH121" s="103">
        <f>VLOOKUP($A121,[11]NHB!$A$7:$Q$389,COLUMN([11]NHB!O$2),0)+'[11]NHB savings'!P108</f>
        <v>0.78504949385880296</v>
      </c>
      <c r="BI121" s="103">
        <f>VLOOKUP($A121,[11]NHB!$A$7:$Q$389,COLUMN([11]NHB!P$2),0)+'[11]NHB savings'!Q108</f>
        <v>0.59704242622386772</v>
      </c>
      <c r="BJ121" s="103">
        <f>VLOOKUP($A121,[11]NHB!$A$7:$Q$389,COLUMN([11]NHB!Q$2),0)+'[11]NHB savings'!R108</f>
        <v>0.57285520639816656</v>
      </c>
      <c r="BK121" s="63">
        <f t="shared" si="69"/>
        <v>9.1430915156510117</v>
      </c>
      <c r="BL121" s="63" t="e">
        <f t="shared" si="69"/>
        <v>#REF!</v>
      </c>
      <c r="BM121" s="63" t="e">
        <f t="shared" si="69"/>
        <v>#REF!</v>
      </c>
      <c r="BN121" s="63">
        <f t="shared" si="69"/>
        <v>8.2899348354749076</v>
      </c>
      <c r="BO121" s="63">
        <f t="shared" si="69"/>
        <v>8.2211516813874095</v>
      </c>
      <c r="BP121" s="64">
        <f t="shared" si="72"/>
        <v>9.1430915156510117</v>
      </c>
      <c r="BQ121" s="64" t="e">
        <f>BL121*'[11]23112016 deflator update'!$C$68/'[11]23112016 deflator update'!$C$69</f>
        <v>#REF!</v>
      </c>
      <c r="BR121" s="64" t="e">
        <f>BM121*'[11]23112016 deflator update'!$C$68/'[11]23112016 deflator update'!$C$70</f>
        <v>#REF!</v>
      </c>
      <c r="BS121" s="64">
        <f>BN121*'[11]23112016 deflator update'!$C$68/'[11]23112016 deflator update'!$C$71</f>
        <v>7.8756608629428362</v>
      </c>
      <c r="BT121" s="64">
        <f>BO121*'[11]23112016 deflator update'!$C$68/'[11]23112016 deflator update'!$C$72</f>
        <v>7.6828115845941936</v>
      </c>
      <c r="BU121" s="109" t="e">
        <f t="shared" si="73"/>
        <v>#REF!</v>
      </c>
      <c r="BV121" s="109" t="e">
        <f t="shared" si="73"/>
        <v>#REF!</v>
      </c>
      <c r="BW121" s="109" t="e">
        <f t="shared" si="73"/>
        <v>#REF!</v>
      </c>
      <c r="BX121" s="109">
        <f t="shared" si="73"/>
        <v>-8.2971887539038391E-3</v>
      </c>
      <c r="BY121" s="109">
        <f t="shared" si="74"/>
        <v>-0.10083458452597127</v>
      </c>
      <c r="BZ121" s="109">
        <f t="shared" si="75"/>
        <v>-2.6222134487128512E-2</v>
      </c>
      <c r="CA121" s="110" t="e">
        <f t="shared" si="76"/>
        <v>#REF!</v>
      </c>
      <c r="CB121" s="110" t="e">
        <f t="shared" si="76"/>
        <v>#REF!</v>
      </c>
      <c r="CC121" s="110" t="e">
        <f t="shared" si="76"/>
        <v>#REF!</v>
      </c>
      <c r="CD121" s="110">
        <f t="shared" si="70"/>
        <v>-2.4486742345147472E-2</v>
      </c>
      <c r="CE121" s="110">
        <f t="shared" si="77"/>
        <v>-0.15971402326632433</v>
      </c>
      <c r="CF121" s="110">
        <f t="shared" si="78"/>
        <v>-4.2570556743986465E-2</v>
      </c>
      <c r="CG121" s="60">
        <f t="shared" si="67"/>
        <v>3.8203765156510121</v>
      </c>
      <c r="CH121" s="60" t="e">
        <f t="shared" si="67"/>
        <v>#REF!</v>
      </c>
      <c r="CI121" s="60" t="e">
        <f t="shared" si="67"/>
        <v>#REF!</v>
      </c>
      <c r="CJ121" s="60">
        <f t="shared" si="67"/>
        <v>2.4593381356915884</v>
      </c>
      <c r="CK121" s="60">
        <f t="shared" si="67"/>
        <v>2.2046682352757054</v>
      </c>
      <c r="CL121" s="60">
        <f t="shared" si="68"/>
        <v>5.3227149999999996</v>
      </c>
      <c r="CM121" s="60">
        <f t="shared" si="68"/>
        <v>5.4657798020000001</v>
      </c>
      <c r="CN121" s="60">
        <f t="shared" si="68"/>
        <v>5.6470366856085006</v>
      </c>
      <c r="CO121" s="60">
        <f t="shared" si="68"/>
        <v>5.8305966997833192</v>
      </c>
      <c r="CP121" s="60">
        <f t="shared" si="68"/>
        <v>6.016483446111704</v>
      </c>
    </row>
    <row r="122" spans="1:94" ht="15" customHeight="1">
      <c r="A122" s="53" t="s">
        <v>1122</v>
      </c>
      <c r="B122" s="53" t="s">
        <v>1123</v>
      </c>
      <c r="C122" s="53" t="str">
        <f t="shared" si="71"/>
        <v>SFIR_PU</v>
      </c>
      <c r="D122" s="53" t="s">
        <v>41</v>
      </c>
      <c r="E122" s="53" t="s">
        <v>1357</v>
      </c>
      <c r="F122" s="112" t="s">
        <v>1365</v>
      </c>
      <c r="G122" s="113">
        <v>0</v>
      </c>
      <c r="H122" s="127">
        <v>0</v>
      </c>
      <c r="I122" s="127">
        <v>0</v>
      </c>
      <c r="J122" s="112" t="s">
        <v>1380</v>
      </c>
      <c r="K122" s="101">
        <v>0</v>
      </c>
      <c r="L122" s="53" t="s">
        <v>1221</v>
      </c>
      <c r="M122" s="54">
        <f>[11]Provisional!M122</f>
        <v>16.763566868542</v>
      </c>
      <c r="N122" s="54">
        <f>[11]Provisional!N122</f>
        <v>15.510703306139</v>
      </c>
      <c r="O122" s="54">
        <f>[11]Provisional!O122</f>
        <v>13.993671358274</v>
      </c>
      <c r="P122" s="54">
        <f>[11]Provisional!P122</f>
        <v>13.369949342165</v>
      </c>
      <c r="Q122" s="54">
        <f>[11]Provisional!Q122</f>
        <v>13.138473908984999</v>
      </c>
      <c r="R122" s="128">
        <f>'[11]Published CSP'!O122</f>
        <v>20.751263000000002</v>
      </c>
      <c r="S122" s="108">
        <f>VLOOKUP($B122,'[11]CT model - DATA UPDATE'!$A:$AX,COLUMN('[11]CT model - DATA UPDATE'!S$1),0)/1000000</f>
        <v>21.125923142999998</v>
      </c>
      <c r="T122" s="108">
        <f>VLOOKUP($B122,'[11]CT model - DATA UPDATE'!$A:$AX,COLUMN('[11]CT model - DATA UPDATE'!T$1),0)/1000000</f>
        <v>21.434251321703119</v>
      </c>
      <c r="U122" s="108">
        <f>VLOOKUP($B122,'[11]CT model - DATA UPDATE'!$A:$AX,COLUMN('[11]CT model - DATA UPDATE'!U$1),0)/1000000</f>
        <v>21.747391585869909</v>
      </c>
      <c r="V122" s="108">
        <f>VLOOKUP($B122,'[11]CT model - DATA UPDATE'!$A:$AX,COLUMN('[11]CT model - DATA UPDATE'!V$1),0)/1000000</f>
        <v>22.06542311888354</v>
      </c>
      <c r="W122" s="108">
        <v>0</v>
      </c>
      <c r="X122" s="108">
        <f>VLOOKUP($B122,'[11]CT model - DATA UPDATE'!$A:$AX,COLUMN('[11]CT model - DATA UPDATE'!W$1),0)/1000000</f>
        <v>0.41458981100000275</v>
      </c>
      <c r="Y122" s="108">
        <f>VLOOKUP($B122,'[11]CT model - DATA UPDATE'!$A:$AX,COLUMN('[11]CT model - DATA UPDATE'!X$1),0)/1000000</f>
        <v>0.85773849723979445</v>
      </c>
      <c r="Z122" s="108">
        <f>VLOOKUP($B122,'[11]CT model - DATA UPDATE'!$A:$AX,COLUMN('[11]CT model - DATA UPDATE'!Y$1),0)/1000000</f>
        <v>1.3226227120636544</v>
      </c>
      <c r="AA122" s="108">
        <f>VLOOKUP($B122,'[11]CT model - DATA UPDATE'!$A:$AX,COLUMN('[11]CT model - DATA UPDATE'!Z$1),0)/1000000</f>
        <v>1.810112359900613</v>
      </c>
      <c r="AB122" s="108">
        <v>0</v>
      </c>
      <c r="AC122" s="108">
        <f>VLOOKUP($B122,'[11]CT model - DATA UPDATE'!$A:$AX,COLUMN('[11]CT model - DATA UPDATE'!AA$1),0)/1000000</f>
        <v>0</v>
      </c>
      <c r="AD122" s="108">
        <f>VLOOKUP($B122,'[11]CT model - DATA UPDATE'!$A:$AX,COLUMN('[11]CT model - DATA UPDATE'!AB$1),0)/1000000</f>
        <v>0</v>
      </c>
      <c r="AE122" s="108">
        <f>VLOOKUP($B122,'[11]CT model - DATA UPDATE'!$A:$AX,COLUMN('[11]CT model - DATA UPDATE'!AC$1),0)/1000000</f>
        <v>0</v>
      </c>
      <c r="AF122" s="108">
        <f>VLOOKUP($B122,'[11]CT model - DATA UPDATE'!$A:$AX,COLUMN('[11]CT model - DATA UPDATE'!AD$1),0)/1000000</f>
        <v>0</v>
      </c>
      <c r="AG122" s="108">
        <v>0</v>
      </c>
      <c r="AH122" s="108">
        <f>VLOOKUP($B122,'[11]CT model - DATA UPDATE'!$A:$AX,COLUMN('[11]CT model - DATA UPDATE'!AE$1),0)/1000000</f>
        <v>0</v>
      </c>
      <c r="AI122" s="108">
        <f>(VLOOKUP($B122,'[11]CT model - DATA UPDATE'!$A:$AX,COLUMN('[11]CT model - DATA UPDATE'!AF$1),0)+IFERROR(VLOOKUP($B122,'[11]Fire £5 LQ'!$A:$P,COLUMN('[11]Fire £5 LQ'!N$1),0),0)*[11]Parameters!$C$41)/1000000</f>
        <v>0</v>
      </c>
      <c r="AJ122" s="108">
        <f>(VLOOKUP($B122,'[11]CT model - DATA UPDATE'!$A:$AX,COLUMN('[11]CT model - DATA UPDATE'!AG$1),0)+IFERROR(VLOOKUP($B122,'[11]Fire £5 LQ'!$A:$P,COLUMN('[11]Fire £5 LQ'!O$1),0),0)*[11]Parameters!$C$41)/1000000</f>
        <v>0</v>
      </c>
      <c r="AK122" s="108">
        <f>(VLOOKUP($B122,'[11]CT model - DATA UPDATE'!$A:$AX,COLUMN('[11]CT model - DATA UPDATE'!AH$1),0)+IFERROR(VLOOKUP($B122,'[11]Fire £5 LQ'!$A:$P,COLUMN('[11]Fire £5 LQ'!P$1),0),0)*[11]Parameters!$C$41)/1000000</f>
        <v>0</v>
      </c>
      <c r="AL122" s="56">
        <f>'[11]Published CSP'!AI122</f>
        <v>0</v>
      </c>
      <c r="AM122" s="56">
        <f>'[11]Published CSP'!AJ122</f>
        <v>0</v>
      </c>
      <c r="AN122" s="56">
        <f>IFERROR(VLOOKUP($A122,'[11]iBCF post B17'!$A:$L,'[11]iBCF post B17'!$F$1,0)/1000000,0)</f>
        <v>0</v>
      </c>
      <c r="AO122" s="56">
        <f>IFERROR(VLOOKUP($A122,'[11]iBCF post B17'!$A:$L,'[11]iBCF post B17'!$I$1,0)/1000000,0)</f>
        <v>0</v>
      </c>
      <c r="AP122" s="56">
        <f>IFERROR(VLOOKUP($A122,'[11]iBCF post B17'!$A:$L,'[11]iBCF post B17'!$L$1,0)/1000000,0)</f>
        <v>0</v>
      </c>
      <c r="AQ122" s="56">
        <v>0</v>
      </c>
      <c r="AR122" s="56">
        <v>0</v>
      </c>
      <c r="AS122" s="56">
        <f>'[11]NHB savings'!E109</f>
        <v>0</v>
      </c>
      <c r="AT122" s="56">
        <f>'[11]NHB savings'!F109</f>
        <v>0</v>
      </c>
      <c r="AU122" s="56">
        <f>'[11]NHB savings'!G109</f>
        <v>0</v>
      </c>
      <c r="AV122" s="103">
        <f>'[11]Published CSP'!AN122</f>
        <v>0</v>
      </c>
      <c r="AW122" s="103">
        <f>'[11]Published CSP'!AO122</f>
        <v>0</v>
      </c>
      <c r="AX122" s="103">
        <f>'[11]Published CSP'!AP122+'[11]NHB savings'!I109</f>
        <v>0</v>
      </c>
      <c r="AY122" s="103">
        <f>'[11]Published CSP'!AQ122+'[11]NHB savings'!J109</f>
        <v>0</v>
      </c>
      <c r="AZ122" s="103">
        <f>'[11]Published CSP'!AR122+'[11]NHB savings'!K109</f>
        <v>0</v>
      </c>
      <c r="BA122" s="103">
        <v>0</v>
      </c>
      <c r="BB122" s="103" t="e">
        <f>VLOOKUP($A122,'[11]Published CSP'!$A:$A:'[11]Published CSP'!$AW:$AW,COLUMN('[11]Published CSP'!AT$1),0)</f>
        <v>#REF!</v>
      </c>
      <c r="BC122" s="103" t="e">
        <f>VLOOKUP($A122,'[11]Published CSP'!$A:$A:'[11]Published CSP'!$AW:$AW,COLUMN('[11]Published CSP'!AU$1),0)+'[11]NHB savings'!L109</f>
        <v>#REF!</v>
      </c>
      <c r="BD122" s="103">
        <v>0</v>
      </c>
      <c r="BE122" s="103">
        <v>0</v>
      </c>
      <c r="BF122" s="60">
        <v>0</v>
      </c>
      <c r="BG122" s="60">
        <v>0</v>
      </c>
      <c r="BH122" s="103">
        <f>VLOOKUP($A122,[11]NHB!$A$7:$Q$389,COLUMN([11]NHB!O$2),0)+'[11]NHB savings'!P109</f>
        <v>0</v>
      </c>
      <c r="BI122" s="103">
        <f>VLOOKUP($A122,[11]NHB!$A$7:$Q$389,COLUMN([11]NHB!P$2),0)+'[11]NHB savings'!Q109</f>
        <v>0</v>
      </c>
      <c r="BJ122" s="103">
        <f>VLOOKUP($A122,[11]NHB!$A$7:$Q$389,COLUMN([11]NHB!Q$2),0)+'[11]NHB savings'!R109</f>
        <v>0</v>
      </c>
      <c r="BK122" s="63">
        <f t="shared" si="69"/>
        <v>37.514829868542002</v>
      </c>
      <c r="BL122" s="63" t="e">
        <f t="shared" si="69"/>
        <v>#REF!</v>
      </c>
      <c r="BM122" s="63" t="e">
        <f t="shared" si="69"/>
        <v>#REF!</v>
      </c>
      <c r="BN122" s="63">
        <f t="shared" si="69"/>
        <v>36.439963640098561</v>
      </c>
      <c r="BO122" s="63">
        <f t="shared" si="69"/>
        <v>37.01400938776915</v>
      </c>
      <c r="BP122" s="64">
        <f t="shared" si="72"/>
        <v>37.514829868542002</v>
      </c>
      <c r="BQ122" s="64" t="e">
        <f>BL122*'[11]23112016 deflator update'!$C$68/'[11]23112016 deflator update'!$C$69</f>
        <v>#REF!</v>
      </c>
      <c r="BR122" s="64" t="e">
        <f>BM122*'[11]23112016 deflator update'!$C$68/'[11]23112016 deflator update'!$C$70</f>
        <v>#REF!</v>
      </c>
      <c r="BS122" s="64">
        <f>BN122*'[11]23112016 deflator update'!$C$68/'[11]23112016 deflator update'!$C$71</f>
        <v>34.618944682083672</v>
      </c>
      <c r="BT122" s="64">
        <f>BO122*'[11]23112016 deflator update'!$C$68/'[11]23112016 deflator update'!$C$72</f>
        <v>34.590246128221324</v>
      </c>
      <c r="BU122" s="109" t="e">
        <f t="shared" si="73"/>
        <v>#REF!</v>
      </c>
      <c r="BV122" s="109" t="e">
        <f t="shared" si="73"/>
        <v>#REF!</v>
      </c>
      <c r="BW122" s="109" t="e">
        <f t="shared" si="73"/>
        <v>#REF!</v>
      </c>
      <c r="BX122" s="109">
        <f t="shared" si="73"/>
        <v>1.57531921090861E-2</v>
      </c>
      <c r="BY122" s="109">
        <f t="shared" si="74"/>
        <v>-1.33499334137408E-2</v>
      </c>
      <c r="BZ122" s="109">
        <f t="shared" si="75"/>
        <v>-3.354322866823467E-3</v>
      </c>
      <c r="CA122" s="110" t="e">
        <f t="shared" si="76"/>
        <v>#REF!</v>
      </c>
      <c r="CB122" s="110" t="e">
        <f t="shared" si="76"/>
        <v>#REF!</v>
      </c>
      <c r="CC122" s="110" t="e">
        <f t="shared" si="76"/>
        <v>#REF!</v>
      </c>
      <c r="CD122" s="110">
        <f t="shared" si="70"/>
        <v>-8.2898407579712341E-4</v>
      </c>
      <c r="CE122" s="110">
        <f t="shared" si="77"/>
        <v>-7.7958070197009843E-2</v>
      </c>
      <c r="CF122" s="110">
        <f t="shared" si="78"/>
        <v>-2.0086664961767142E-2</v>
      </c>
      <c r="CG122" s="60">
        <f t="shared" si="67"/>
        <v>16.763566868542</v>
      </c>
      <c r="CH122" s="60" t="e">
        <f t="shared" si="67"/>
        <v>#REF!</v>
      </c>
      <c r="CI122" s="60" t="e">
        <f t="shared" si="67"/>
        <v>#REF!</v>
      </c>
      <c r="CJ122" s="60">
        <f t="shared" si="67"/>
        <v>13.369949342164997</v>
      </c>
      <c r="CK122" s="60">
        <f t="shared" si="67"/>
        <v>13.138473908984995</v>
      </c>
      <c r="CL122" s="60">
        <f t="shared" si="68"/>
        <v>20.751263000000002</v>
      </c>
      <c r="CM122" s="60">
        <f t="shared" si="68"/>
        <v>21.540512954</v>
      </c>
      <c r="CN122" s="60">
        <f t="shared" si="68"/>
        <v>22.291989818942913</v>
      </c>
      <c r="CO122" s="60">
        <f t="shared" si="68"/>
        <v>23.070014297933565</v>
      </c>
      <c r="CP122" s="60">
        <f t="shared" si="68"/>
        <v>23.875535478784155</v>
      </c>
    </row>
    <row r="123" spans="1:94" ht="15" customHeight="1">
      <c r="A123" s="53" t="s">
        <v>1005</v>
      </c>
      <c r="B123" s="53" t="s">
        <v>1006</v>
      </c>
      <c r="C123" s="53" t="str">
        <f t="shared" si="71"/>
        <v>SC_PR</v>
      </c>
      <c r="D123" s="53" t="s">
        <v>41</v>
      </c>
      <c r="E123" s="53" t="s">
        <v>730</v>
      </c>
      <c r="F123" s="112" t="s">
        <v>1369</v>
      </c>
      <c r="G123" s="113">
        <v>0</v>
      </c>
      <c r="H123" s="127">
        <v>0</v>
      </c>
      <c r="I123" s="127">
        <v>0</v>
      </c>
      <c r="J123" s="112" t="s">
        <v>1381</v>
      </c>
      <c r="K123" s="101">
        <v>0</v>
      </c>
      <c r="L123" s="53" t="s">
        <v>1007</v>
      </c>
      <c r="M123" s="54">
        <f>[11]Provisional!M123</f>
        <v>183.53374777517899</v>
      </c>
      <c r="N123" s="54">
        <f>[11]Provisional!N123</f>
        <v>151.64424586041102</v>
      </c>
      <c r="O123" s="54">
        <f>[11]Provisional!O123</f>
        <v>128.307331438002</v>
      </c>
      <c r="P123" s="54">
        <f>[11]Provisional!P123</f>
        <v>115.24034397610401</v>
      </c>
      <c r="Q123" s="54">
        <f>[11]Provisional!Q123</f>
        <v>103.003283127047</v>
      </c>
      <c r="R123" s="128">
        <f>'[11]Published CSP'!O123</f>
        <v>317.11131999999998</v>
      </c>
      <c r="S123" s="108">
        <f>VLOOKUP($B123,'[11]CT model - DATA UPDATE'!$A:$AX,COLUMN('[11]CT model - DATA UPDATE'!S$1),0)/1000000</f>
        <v>322.65410829300004</v>
      </c>
      <c r="T123" s="108">
        <f>VLOOKUP($B123,'[11]CT model - DATA UPDATE'!$A:$AX,COLUMN('[11]CT model - DATA UPDATE'!T$1),0)/1000000</f>
        <v>328.35508553144831</v>
      </c>
      <c r="U123" s="108">
        <f>VLOOKUP($B123,'[11]CT model - DATA UPDATE'!$A:$AX,COLUMN('[11]CT model - DATA UPDATE'!U$1),0)/1000000</f>
        <v>334.15987501513041</v>
      </c>
      <c r="V123" s="108">
        <f>VLOOKUP($B123,'[11]CT model - DATA UPDATE'!$A:$AX,COLUMN('[11]CT model - DATA UPDATE'!V$1),0)/1000000</f>
        <v>340.07042322725488</v>
      </c>
      <c r="W123" s="108">
        <v>0</v>
      </c>
      <c r="X123" s="108">
        <f>VLOOKUP($B123,'[11]CT model - DATA UPDATE'!$A:$AX,COLUMN('[11]CT model - DATA UPDATE'!W$1),0)/1000000</f>
        <v>6.425075432619801</v>
      </c>
      <c r="Y123" s="108">
        <f>VLOOKUP($B123,'[11]CT model - DATA UPDATE'!$A:$AX,COLUMN('[11]CT model - DATA UPDATE'!X$1),0)/1000000</f>
        <v>13.236473839417256</v>
      </c>
      <c r="Z123" s="108">
        <f>VLOOKUP($B123,'[11]CT model - DATA UPDATE'!$A:$AX,COLUMN('[11]CT model - DATA UPDATE'!Y$1),0)/1000000</f>
        <v>20.42308036337775</v>
      </c>
      <c r="AA123" s="108">
        <f>VLOOKUP($B123,'[11]CT model - DATA UPDATE'!$A:$AX,COLUMN('[11]CT model - DATA UPDATE'!Z$1),0)/1000000</f>
        <v>28.001414282457564</v>
      </c>
      <c r="AB123" s="108">
        <v>0</v>
      </c>
      <c r="AC123" s="108">
        <f>VLOOKUP($B123,'[11]CT model - DATA UPDATE'!$A:$AX,COLUMN('[11]CT model - DATA UPDATE'!AA$1),0)/1000000</f>
        <v>6.4530820323801441</v>
      </c>
      <c r="AD123" s="108">
        <f>VLOOKUP($B123,'[11]CT model - DATA UPDATE'!$A:$AX,COLUMN('[11]CT model - DATA UPDATE'!AB$1),0)/1000000</f>
        <v>13.527659350936473</v>
      </c>
      <c r="AE123" s="108">
        <f>VLOOKUP($B123,'[11]CT model - DATA UPDATE'!$A:$AX,COLUMN('[11]CT model - DATA UPDATE'!AC$1),0)/1000000</f>
        <v>21.270085830046952</v>
      </c>
      <c r="AF123" s="108">
        <f>VLOOKUP($B123,'[11]CT model - DATA UPDATE'!$A:$AX,COLUMN('[11]CT model - DATA UPDATE'!AD$1),0)/1000000</f>
        <v>29.729253662071883</v>
      </c>
      <c r="AG123" s="108">
        <v>0</v>
      </c>
      <c r="AH123" s="108">
        <f>VLOOKUP($B123,'[11]CT model - DATA UPDATE'!$A:$AX,COLUMN('[11]CT model - DATA UPDATE'!AE$1),0)/1000000</f>
        <v>0</v>
      </c>
      <c r="AI123" s="108">
        <f>(VLOOKUP($B123,'[11]CT model - DATA UPDATE'!$A:$AX,COLUMN('[11]CT model - DATA UPDATE'!AF$1),0)+IFERROR(VLOOKUP($B123,'[11]Fire £5 LQ'!$A:$P,COLUMN('[11]Fire £5 LQ'!N$1),0),0)*[11]Parameters!$C$41)/1000000</f>
        <v>0</v>
      </c>
      <c r="AJ123" s="108">
        <f>(VLOOKUP($B123,'[11]CT model - DATA UPDATE'!$A:$AX,COLUMN('[11]CT model - DATA UPDATE'!AG$1),0)+IFERROR(VLOOKUP($B123,'[11]Fire £5 LQ'!$A:$P,COLUMN('[11]Fire £5 LQ'!O$1),0),0)*[11]Parameters!$C$41)/1000000</f>
        <v>0</v>
      </c>
      <c r="AK123" s="108">
        <f>(VLOOKUP($B123,'[11]CT model - DATA UPDATE'!$A:$AX,COLUMN('[11]CT model - DATA UPDATE'!AH$1),0)+IFERROR(VLOOKUP($B123,'[11]Fire £5 LQ'!$A:$P,COLUMN('[11]Fire £5 LQ'!P$1),0),0)*[11]Parameters!$C$41)/1000000</f>
        <v>0</v>
      </c>
      <c r="AL123" s="56">
        <f>'[11]Published CSP'!AI123</f>
        <v>0</v>
      </c>
      <c r="AM123" s="56">
        <f>'[11]Published CSP'!AJ123</f>
        <v>0</v>
      </c>
      <c r="AN123" s="56">
        <f>IFERROR(VLOOKUP($A123,'[11]iBCF post B17'!$A:$L,'[11]iBCF post B17'!$F$1,0)/1000000,0)</f>
        <v>15.362500086097137</v>
      </c>
      <c r="AO123" s="56">
        <f>IFERROR(VLOOKUP($A123,'[11]iBCF post B17'!$A:$L,'[11]iBCF post B17'!$I$1,0)/1000000,0)</f>
        <v>20.395259719656938</v>
      </c>
      <c r="AP123" s="56">
        <f>IFERROR(VLOOKUP($A123,'[11]iBCF post B17'!$A:$L,'[11]iBCF post B17'!$L$1,0)/1000000,0)</f>
        <v>24.694941277916545</v>
      </c>
      <c r="AQ123" s="56">
        <v>0</v>
      </c>
      <c r="AR123" s="56">
        <v>0</v>
      </c>
      <c r="AS123" s="56">
        <f>'[11]NHB savings'!E110</f>
        <v>3.5915089999999998</v>
      </c>
      <c r="AT123" s="56">
        <f>'[11]NHB savings'!F110</f>
        <v>0</v>
      </c>
      <c r="AU123" s="56">
        <f>'[11]NHB savings'!G110</f>
        <v>0</v>
      </c>
      <c r="AV123" s="103">
        <f>'[11]Published CSP'!AN123</f>
        <v>1.4266337664904367</v>
      </c>
      <c r="AW123" s="103">
        <f>'[11]Published CSP'!AO123</f>
        <v>7.4092914969342045</v>
      </c>
      <c r="AX123" s="103">
        <f>'[11]Published CSP'!AP123+'[11]NHB savings'!I110</f>
        <v>5.9826577304437674</v>
      </c>
      <c r="AY123" s="103">
        <f>'[11]Published CSP'!AQ123+'[11]NHB savings'!J110</f>
        <v>4.6020444080336684</v>
      </c>
      <c r="AZ123" s="103">
        <f>'[11]Published CSP'!AR123+'[11]NHB savings'!K110</f>
        <v>5.9826577304437674</v>
      </c>
      <c r="BA123" s="103">
        <v>0</v>
      </c>
      <c r="BB123" s="103" t="e">
        <f>VLOOKUP($A123,'[11]Published CSP'!$A:$A:'[11]Published CSP'!$AW:$AW,COLUMN('[11]Published CSP'!AT$1),0)</f>
        <v>#REF!</v>
      </c>
      <c r="BC123" s="103" t="e">
        <f>VLOOKUP($A123,'[11]Published CSP'!$A:$A:'[11]Published CSP'!$AW:$AW,COLUMN('[11]Published CSP'!AU$1),0)+'[11]NHB savings'!L110</f>
        <v>#REF!</v>
      </c>
      <c r="BD123" s="103">
        <v>0</v>
      </c>
      <c r="BE123" s="103">
        <v>0</v>
      </c>
      <c r="BF123" s="60">
        <v>4.5713598741257027</v>
      </c>
      <c r="BG123" s="60">
        <v>5.5878298389499896</v>
      </c>
      <c r="BH123" s="103">
        <f>VLOOKUP($A123,[11]NHB!$A$7:$Q$389,COLUMN([11]NHB!O$2),0)+'[11]NHB savings'!P110</f>
        <v>4.8912314750324173</v>
      </c>
      <c r="BI123" s="103">
        <f>VLOOKUP($A123,[11]NHB!$A$7:$Q$389,COLUMN([11]NHB!P$2),0)+'[11]NHB savings'!Q110</f>
        <v>3.5616411115393052</v>
      </c>
      <c r="BJ123" s="103">
        <f>VLOOKUP($A123,[11]NHB!$A$7:$Q$389,COLUMN([11]NHB!Q$2),0)+'[11]NHB savings'!R110</f>
        <v>3.4173528788756609</v>
      </c>
      <c r="BK123" s="63">
        <f t="shared" si="69"/>
        <v>506.6430614157951</v>
      </c>
      <c r="BL123" s="63" t="e">
        <f t="shared" si="69"/>
        <v>#REF!</v>
      </c>
      <c r="BM123" s="63" t="e">
        <f t="shared" si="69"/>
        <v>#REF!</v>
      </c>
      <c r="BN123" s="63">
        <f t="shared" si="69"/>
        <v>519.652330423889</v>
      </c>
      <c r="BO123" s="63">
        <f t="shared" si="69"/>
        <v>534.89932618606736</v>
      </c>
      <c r="BP123" s="64">
        <f t="shared" si="72"/>
        <v>506.6430614157951</v>
      </c>
      <c r="BQ123" s="64" t="e">
        <f>BL123*'[11]23112016 deflator update'!$C$68/'[11]23112016 deflator update'!$C$69</f>
        <v>#REF!</v>
      </c>
      <c r="BR123" s="64" t="e">
        <f>BM123*'[11]23112016 deflator update'!$C$68/'[11]23112016 deflator update'!$C$70</f>
        <v>#REF!</v>
      </c>
      <c r="BS123" s="64">
        <f>BN123*'[11]23112016 deflator update'!$C$68/'[11]23112016 deflator update'!$C$71</f>
        <v>493.68367813255645</v>
      </c>
      <c r="BT123" s="64">
        <f>BO123*'[11]23112016 deflator update'!$C$68/'[11]23112016 deflator update'!$C$72</f>
        <v>499.87287658466096</v>
      </c>
      <c r="BU123" s="109" t="e">
        <f t="shared" si="73"/>
        <v>#REF!</v>
      </c>
      <c r="BV123" s="109" t="e">
        <f t="shared" si="73"/>
        <v>#REF!</v>
      </c>
      <c r="BW123" s="109" t="e">
        <f t="shared" si="73"/>
        <v>#REF!</v>
      </c>
      <c r="BX123" s="109">
        <f t="shared" si="73"/>
        <v>2.9340762793733877E-2</v>
      </c>
      <c r="BY123" s="109">
        <f t="shared" si="74"/>
        <v>5.5771541983247852E-2</v>
      </c>
      <c r="BZ123" s="109">
        <f t="shared" si="75"/>
        <v>1.3660417165153316E-2</v>
      </c>
      <c r="CA123" s="110" t="e">
        <f t="shared" si="76"/>
        <v>#REF!</v>
      </c>
      <c r="CB123" s="110" t="e">
        <f t="shared" si="76"/>
        <v>#REF!</v>
      </c>
      <c r="CC123" s="110" t="e">
        <f t="shared" si="76"/>
        <v>#REF!</v>
      </c>
      <c r="CD123" s="110">
        <f t="shared" si="70"/>
        <v>1.2536769446209295E-2</v>
      </c>
      <c r="CE123" s="110">
        <f t="shared" si="77"/>
        <v>-1.3362829468571258E-2</v>
      </c>
      <c r="CF123" s="110">
        <f t="shared" si="78"/>
        <v>-3.3575795585149004E-3</v>
      </c>
      <c r="CG123" s="60">
        <f t="shared" si="67"/>
        <v>189.53174141579512</v>
      </c>
      <c r="CH123" s="60" t="e">
        <f t="shared" si="67"/>
        <v>#REF!</v>
      </c>
      <c r="CI123" s="60" t="e">
        <f t="shared" si="67"/>
        <v>#REF!</v>
      </c>
      <c r="CJ123" s="60">
        <f t="shared" si="67"/>
        <v>143.79928921533394</v>
      </c>
      <c r="CK123" s="60">
        <f t="shared" si="67"/>
        <v>137.09823501428303</v>
      </c>
      <c r="CL123" s="60">
        <f t="shared" si="68"/>
        <v>317.11131999999998</v>
      </c>
      <c r="CM123" s="60">
        <f t="shared" si="68"/>
        <v>335.53226575799999</v>
      </c>
      <c r="CN123" s="60">
        <f t="shared" si="68"/>
        <v>355.11921872180204</v>
      </c>
      <c r="CO123" s="60">
        <f t="shared" si="68"/>
        <v>375.85304120855506</v>
      </c>
      <c r="CP123" s="60">
        <f t="shared" si="68"/>
        <v>397.80109117178432</v>
      </c>
    </row>
    <row r="124" spans="1:94" ht="15" customHeight="1">
      <c r="A124" s="53" t="s">
        <v>1068</v>
      </c>
      <c r="B124" s="53" t="s">
        <v>1069</v>
      </c>
      <c r="C124" s="53" t="str">
        <f t="shared" si="71"/>
        <v>SFIR_PR</v>
      </c>
      <c r="D124" s="53" t="s">
        <v>41</v>
      </c>
      <c r="E124" s="53" t="s">
        <v>1357</v>
      </c>
      <c r="F124" s="112" t="s">
        <v>1369</v>
      </c>
      <c r="G124" s="113">
        <v>0</v>
      </c>
      <c r="H124" s="127">
        <v>0</v>
      </c>
      <c r="I124" s="127">
        <v>0</v>
      </c>
      <c r="J124" s="112" t="s">
        <v>1381</v>
      </c>
      <c r="K124" s="101">
        <v>0</v>
      </c>
      <c r="L124" s="53" t="s">
        <v>1214</v>
      </c>
      <c r="M124" s="54">
        <f>[11]Provisional!M124</f>
        <v>29.341119397488001</v>
      </c>
      <c r="N124" s="54">
        <f>[11]Provisional!N124</f>
        <v>26.872982001564999</v>
      </c>
      <c r="O124" s="54">
        <f>[11]Provisional!O124</f>
        <v>23.883224665958998</v>
      </c>
      <c r="P124" s="54">
        <f>[11]Provisional!P124</f>
        <v>22.65004989909</v>
      </c>
      <c r="Q124" s="54">
        <f>[11]Provisional!Q124</f>
        <v>22.187717715962002</v>
      </c>
      <c r="R124" s="128">
        <f>'[11]Published CSP'!O124</f>
        <v>44.562981000000001</v>
      </c>
      <c r="S124" s="108">
        <f>VLOOKUP($B124,'[11]CT model - DATA UPDATE'!$A:$AX,COLUMN('[11]CT model - DATA UPDATE'!S$1),0)/1000000</f>
        <v>45.421852092000002</v>
      </c>
      <c r="T124" s="108">
        <f>VLOOKUP($B124,'[11]CT model - DATA UPDATE'!$A:$AX,COLUMN('[11]CT model - DATA UPDATE'!T$1),0)/1000000</f>
        <v>46.21550312557482</v>
      </c>
      <c r="U124" s="108">
        <f>VLOOKUP($B124,'[11]CT model - DATA UPDATE'!$A:$AX,COLUMN('[11]CT model - DATA UPDATE'!U$1),0)/1000000</f>
        <v>47.023540395673088</v>
      </c>
      <c r="V124" s="108">
        <f>VLOOKUP($B124,'[11]CT model - DATA UPDATE'!$A:$AX,COLUMN('[11]CT model - DATA UPDATE'!V$1),0)/1000000</f>
        <v>47.846233859673092</v>
      </c>
      <c r="W124" s="108">
        <v>0</v>
      </c>
      <c r="X124" s="108">
        <f>VLOOKUP($B124,'[11]CT model - DATA UPDATE'!$A:$AX,COLUMN('[11]CT model - DATA UPDATE'!W$1),0)/1000000</f>
        <v>0.90357165600000455</v>
      </c>
      <c r="Y124" s="108">
        <f>VLOOKUP($B124,'[11]CT model - DATA UPDATE'!$A:$AX,COLUMN('[11]CT model - DATA UPDATE'!X$1),0)/1000000</f>
        <v>1.8620569201168966</v>
      </c>
      <c r="Z124" s="108">
        <f>VLOOKUP($B124,'[11]CT model - DATA UPDATE'!$A:$AX,COLUMN('[11]CT model - DATA UPDATE'!Y$1),0)/1000000</f>
        <v>2.8729764161620213</v>
      </c>
      <c r="AA124" s="108">
        <f>VLOOKUP($B124,'[11]CT model - DATA UPDATE'!$A:$AX,COLUMN('[11]CT model - DATA UPDATE'!Z$1),0)/1000000</f>
        <v>3.9386296345585028</v>
      </c>
      <c r="AB124" s="108">
        <v>0</v>
      </c>
      <c r="AC124" s="108">
        <f>VLOOKUP($B124,'[11]CT model - DATA UPDATE'!$A:$AX,COLUMN('[11]CT model - DATA UPDATE'!AA$1),0)/1000000</f>
        <v>0</v>
      </c>
      <c r="AD124" s="108">
        <f>VLOOKUP($B124,'[11]CT model - DATA UPDATE'!$A:$AX,COLUMN('[11]CT model - DATA UPDATE'!AB$1),0)/1000000</f>
        <v>0</v>
      </c>
      <c r="AE124" s="108">
        <f>VLOOKUP($B124,'[11]CT model - DATA UPDATE'!$A:$AX,COLUMN('[11]CT model - DATA UPDATE'!AC$1),0)/1000000</f>
        <v>0</v>
      </c>
      <c r="AF124" s="108">
        <f>VLOOKUP($B124,'[11]CT model - DATA UPDATE'!$A:$AX,COLUMN('[11]CT model - DATA UPDATE'!AD$1),0)/1000000</f>
        <v>0</v>
      </c>
      <c r="AG124" s="108">
        <v>0</v>
      </c>
      <c r="AH124" s="108">
        <f>VLOOKUP($B124,'[11]CT model - DATA UPDATE'!$A:$AX,COLUMN('[11]CT model - DATA UPDATE'!AE$1),0)/1000000</f>
        <v>0</v>
      </c>
      <c r="AI124" s="108">
        <f>(VLOOKUP($B124,'[11]CT model - DATA UPDATE'!$A:$AX,COLUMN('[11]CT model - DATA UPDATE'!AF$1),0)+IFERROR(VLOOKUP($B124,'[11]Fire £5 LQ'!$A:$P,COLUMN('[11]Fire £5 LQ'!N$1),0),0)*[11]Parameters!$C$41)/1000000</f>
        <v>0</v>
      </c>
      <c r="AJ124" s="108">
        <f>(VLOOKUP($B124,'[11]CT model - DATA UPDATE'!$A:$AX,COLUMN('[11]CT model - DATA UPDATE'!AG$1),0)+IFERROR(VLOOKUP($B124,'[11]Fire £5 LQ'!$A:$P,COLUMN('[11]Fire £5 LQ'!O$1),0),0)*[11]Parameters!$C$41)/1000000</f>
        <v>0</v>
      </c>
      <c r="AK124" s="108">
        <f>(VLOOKUP($B124,'[11]CT model - DATA UPDATE'!$A:$AX,COLUMN('[11]CT model - DATA UPDATE'!AH$1),0)+IFERROR(VLOOKUP($B124,'[11]Fire £5 LQ'!$A:$P,COLUMN('[11]Fire £5 LQ'!P$1),0),0)*[11]Parameters!$C$41)/1000000</f>
        <v>0</v>
      </c>
      <c r="AL124" s="56">
        <f>'[11]Published CSP'!AI124</f>
        <v>0</v>
      </c>
      <c r="AM124" s="56">
        <f>'[11]Published CSP'!AJ124</f>
        <v>0</v>
      </c>
      <c r="AN124" s="56">
        <f>IFERROR(VLOOKUP($A124,'[11]iBCF post B17'!$A:$L,'[11]iBCF post B17'!$F$1,0)/1000000,0)</f>
        <v>0</v>
      </c>
      <c r="AO124" s="56">
        <f>IFERROR(VLOOKUP($A124,'[11]iBCF post B17'!$A:$L,'[11]iBCF post B17'!$I$1,0)/1000000,0)</f>
        <v>0</v>
      </c>
      <c r="AP124" s="56">
        <f>IFERROR(VLOOKUP($A124,'[11]iBCF post B17'!$A:$L,'[11]iBCF post B17'!$L$1,0)/1000000,0)</f>
        <v>0</v>
      </c>
      <c r="AQ124" s="56">
        <v>0</v>
      </c>
      <c r="AR124" s="56">
        <v>0</v>
      </c>
      <c r="AS124" s="56">
        <f>'[11]NHB savings'!E111</f>
        <v>0</v>
      </c>
      <c r="AT124" s="56">
        <f>'[11]NHB savings'!F111</f>
        <v>0</v>
      </c>
      <c r="AU124" s="56">
        <f>'[11]NHB savings'!G111</f>
        <v>0</v>
      </c>
      <c r="AV124" s="103">
        <f>'[11]Published CSP'!AN124</f>
        <v>8.1082807434084858E-2</v>
      </c>
      <c r="AW124" s="103">
        <f>'[11]Published CSP'!AO124</f>
        <v>0.42110748377056978</v>
      </c>
      <c r="AX124" s="103">
        <f>'[11]Published CSP'!AP124+'[11]NHB savings'!I111</f>
        <v>0.34002467633648492</v>
      </c>
      <c r="AY124" s="103">
        <f>'[11]Published CSP'!AQ124+'[11]NHB savings'!J111</f>
        <v>0.26155744333575764</v>
      </c>
      <c r="AZ124" s="103">
        <f>'[11]Published CSP'!AR124+'[11]NHB savings'!K111</f>
        <v>0.34002467633648492</v>
      </c>
      <c r="BA124" s="103">
        <v>0</v>
      </c>
      <c r="BB124" s="103" t="e">
        <f>VLOOKUP($A124,'[11]Published CSP'!$A:$A:'[11]Published CSP'!$AW:$AW,COLUMN('[11]Published CSP'!AT$1),0)</f>
        <v>#REF!</v>
      </c>
      <c r="BC124" s="103" t="e">
        <f>VLOOKUP($A124,'[11]Published CSP'!$A:$A:'[11]Published CSP'!$AW:$AW,COLUMN('[11]Published CSP'!AU$1),0)+'[11]NHB savings'!L111</f>
        <v>#REF!</v>
      </c>
      <c r="BD124" s="103">
        <v>0</v>
      </c>
      <c r="BE124" s="103">
        <v>0</v>
      </c>
      <c r="BF124" s="60">
        <v>0</v>
      </c>
      <c r="BG124" s="60">
        <v>0</v>
      </c>
      <c r="BH124" s="103">
        <f>VLOOKUP($A124,[11]NHB!$A$7:$Q$389,COLUMN([11]NHB!O$2),0)+'[11]NHB savings'!P111</f>
        <v>0</v>
      </c>
      <c r="BI124" s="103">
        <f>VLOOKUP($A124,[11]NHB!$A$7:$Q$389,COLUMN([11]NHB!P$2),0)+'[11]NHB savings'!Q111</f>
        <v>0</v>
      </c>
      <c r="BJ124" s="103">
        <f>VLOOKUP($A124,[11]NHB!$A$7:$Q$389,COLUMN([11]NHB!Q$2),0)+'[11]NHB savings'!R111</f>
        <v>0</v>
      </c>
      <c r="BK124" s="63">
        <f t="shared" si="69"/>
        <v>73.985183204922095</v>
      </c>
      <c r="BL124" s="63" t="e">
        <f t="shared" si="69"/>
        <v>#REF!</v>
      </c>
      <c r="BM124" s="63" t="e">
        <f t="shared" si="69"/>
        <v>#REF!</v>
      </c>
      <c r="BN124" s="63">
        <f t="shared" si="69"/>
        <v>72.808124154260867</v>
      </c>
      <c r="BO124" s="63">
        <f t="shared" si="69"/>
        <v>74.312605886530079</v>
      </c>
      <c r="BP124" s="64">
        <f t="shared" si="72"/>
        <v>73.985183204922095</v>
      </c>
      <c r="BQ124" s="64" t="e">
        <f>BL124*'[11]23112016 deflator update'!$C$68/'[11]23112016 deflator update'!$C$69</f>
        <v>#REF!</v>
      </c>
      <c r="BR124" s="64" t="e">
        <f>BM124*'[11]23112016 deflator update'!$C$68/'[11]23112016 deflator update'!$C$70</f>
        <v>#REF!</v>
      </c>
      <c r="BS124" s="64">
        <f>BN124*'[11]23112016 deflator update'!$C$68/'[11]23112016 deflator update'!$C$71</f>
        <v>69.169674465016001</v>
      </c>
      <c r="BT124" s="64">
        <f>BO124*'[11]23112016 deflator update'!$C$68/'[11]23112016 deflator update'!$C$72</f>
        <v>69.446443942762201</v>
      </c>
      <c r="BU124" s="109" t="e">
        <f t="shared" si="73"/>
        <v>#REF!</v>
      </c>
      <c r="BV124" s="109" t="e">
        <f t="shared" si="73"/>
        <v>#REF!</v>
      </c>
      <c r="BW124" s="109" t="e">
        <f t="shared" si="73"/>
        <v>#REF!</v>
      </c>
      <c r="BX124" s="109">
        <f t="shared" si="73"/>
        <v>2.066365188974828E-2</v>
      </c>
      <c r="BY124" s="109">
        <f t="shared" si="74"/>
        <v>4.425516940345986E-3</v>
      </c>
      <c r="BZ124" s="109">
        <f t="shared" si="75"/>
        <v>1.1045478482138993E-3</v>
      </c>
      <c r="CA124" s="110" t="e">
        <f t="shared" si="76"/>
        <v>#REF!</v>
      </c>
      <c r="CB124" s="110" t="e">
        <f t="shared" si="76"/>
        <v>#REF!</v>
      </c>
      <c r="CC124" s="110" t="e">
        <f t="shared" si="76"/>
        <v>#REF!</v>
      </c>
      <c r="CD124" s="110">
        <f t="shared" si="70"/>
        <v>4.0013124232092245E-3</v>
      </c>
      <c r="CE124" s="110">
        <f t="shared" si="77"/>
        <v>-6.1346597596286578E-2</v>
      </c>
      <c r="CF124" s="110">
        <f t="shared" si="78"/>
        <v>-1.5702652696300112E-2</v>
      </c>
      <c r="CG124" s="60">
        <f t="shared" si="67"/>
        <v>29.422202204922094</v>
      </c>
      <c r="CH124" s="60" t="e">
        <f t="shared" si="67"/>
        <v>#REF!</v>
      </c>
      <c r="CI124" s="60" t="e">
        <f t="shared" si="67"/>
        <v>#REF!</v>
      </c>
      <c r="CJ124" s="60">
        <f t="shared" si="67"/>
        <v>22.911607342425761</v>
      </c>
      <c r="CK124" s="60">
        <f t="shared" si="67"/>
        <v>22.527742392298485</v>
      </c>
      <c r="CL124" s="60">
        <f t="shared" si="68"/>
        <v>44.562981000000001</v>
      </c>
      <c r="CM124" s="60">
        <f t="shared" si="68"/>
        <v>46.325423748000006</v>
      </c>
      <c r="CN124" s="60">
        <f t="shared" si="68"/>
        <v>48.077560045691719</v>
      </c>
      <c r="CO124" s="60">
        <f t="shared" si="68"/>
        <v>49.896516811835106</v>
      </c>
      <c r="CP124" s="60">
        <f t="shared" si="68"/>
        <v>51.784863494231594</v>
      </c>
    </row>
    <row r="125" spans="1:94" ht="15" customHeight="1">
      <c r="A125" s="53" t="s">
        <v>578</v>
      </c>
      <c r="B125" s="53" t="s">
        <v>579</v>
      </c>
      <c r="C125" s="53" t="str">
        <f t="shared" si="71"/>
        <v>MD_PU</v>
      </c>
      <c r="D125" s="53" t="s">
        <v>41</v>
      </c>
      <c r="E125" s="53" t="s">
        <v>531</v>
      </c>
      <c r="F125" s="112" t="s">
        <v>1363</v>
      </c>
      <c r="G125" s="113">
        <v>0</v>
      </c>
      <c r="H125" s="127">
        <v>0</v>
      </c>
      <c r="I125" s="127">
        <v>0</v>
      </c>
      <c r="J125" s="112" t="s">
        <v>1380</v>
      </c>
      <c r="K125" s="101">
        <v>0</v>
      </c>
      <c r="L125" s="53" t="s">
        <v>580</v>
      </c>
      <c r="M125" s="54">
        <f>[11]Provisional!M125</f>
        <v>132.128908541616</v>
      </c>
      <c r="N125" s="54">
        <f>[11]Provisional!N125</f>
        <v>117.900788644855</v>
      </c>
      <c r="O125" s="54">
        <f>[11]Provisional!O125</f>
        <v>107.46643651688001</v>
      </c>
      <c r="P125" s="54">
        <f>[11]Provisional!P125</f>
        <v>101.742126348</v>
      </c>
      <c r="Q125" s="54">
        <f>[11]Provisional!Q125</f>
        <v>96.270101397362012</v>
      </c>
      <c r="R125" s="128">
        <f>'[11]Published CSP'!O125</f>
        <v>86.716521</v>
      </c>
      <c r="S125" s="108">
        <f>VLOOKUP($B125,'[11]CT model - DATA UPDATE'!$A:$AX,COLUMN('[11]CT model - DATA UPDATE'!S$1),0)/1000000</f>
        <v>88.253231389999996</v>
      </c>
      <c r="T125" s="108">
        <f>VLOOKUP($B125,'[11]CT model - DATA UPDATE'!$A:$AX,COLUMN('[11]CT model - DATA UPDATE'!T$1),0)/1000000</f>
        <v>90.71892717397138</v>
      </c>
      <c r="U125" s="108">
        <f>VLOOKUP($B125,'[11]CT model - DATA UPDATE'!$A:$AX,COLUMN('[11]CT model - DATA UPDATE'!U$1),0)/1000000</f>
        <v>93.253511718199348</v>
      </c>
      <c r="V125" s="108">
        <f>VLOOKUP($B125,'[11]CT model - DATA UPDATE'!$A:$AX,COLUMN('[11]CT model - DATA UPDATE'!V$1),0)/1000000</f>
        <v>95.858909696976838</v>
      </c>
      <c r="W125" s="108">
        <v>0</v>
      </c>
      <c r="X125" s="108">
        <f>VLOOKUP($B125,'[11]CT model - DATA UPDATE'!$A:$AX,COLUMN('[11]CT model - DATA UPDATE'!W$1),0)/1000000</f>
        <v>1.7208563299999999</v>
      </c>
      <c r="Y125" s="108">
        <f>VLOOKUP($B125,'[11]CT model - DATA UPDATE'!$A:$AX,COLUMN('[11]CT model - DATA UPDATE'!X$1),0)/1000000</f>
        <v>3.6186923614745807</v>
      </c>
      <c r="Z125" s="108">
        <f>VLOOKUP($B125,'[11]CT model - DATA UPDATE'!$A:$AX,COLUMN('[11]CT model - DATA UPDATE'!Y$1),0)/1000000</f>
        <v>5.6592606714483544</v>
      </c>
      <c r="AA125" s="108">
        <f>VLOOKUP($B125,'[11]CT model - DATA UPDATE'!$A:$AX,COLUMN('[11]CT model - DATA UPDATE'!Z$1),0)/1000000</f>
        <v>7.8508997086988437</v>
      </c>
      <c r="AB125" s="108">
        <v>0</v>
      </c>
      <c r="AC125" s="108">
        <f>VLOOKUP($B125,'[11]CT model - DATA UPDATE'!$A:$AX,COLUMN('[11]CT model - DATA UPDATE'!AA$1),0)/1000000</f>
        <v>1.7650650000000001</v>
      </c>
      <c r="AD125" s="108">
        <f>VLOOKUP($B125,'[11]CT model - DATA UPDATE'!$A:$AX,COLUMN('[11]CT model - DATA UPDATE'!AB$1),0)/1000000</f>
        <v>3.7367113289144633</v>
      </c>
      <c r="AE125" s="108">
        <f>VLOOKUP($B125,'[11]CT model - DATA UPDATE'!$A:$AX,COLUMN('[11]CT model - DATA UPDATE'!AC$1),0)/1000000</f>
        <v>5.9342213889977034</v>
      </c>
      <c r="AF125" s="108">
        <f>VLOOKUP($B125,'[11]CT model - DATA UPDATE'!$A:$AX,COLUMN('[11]CT model - DATA UPDATE'!AD$1),0)/1000000</f>
        <v>8.3775431924550823</v>
      </c>
      <c r="AG125" s="108">
        <v>0</v>
      </c>
      <c r="AH125" s="108">
        <f>VLOOKUP($B125,'[11]CT model - DATA UPDATE'!$A:$AX,COLUMN('[11]CT model - DATA UPDATE'!AE$1),0)/1000000</f>
        <v>0</v>
      </c>
      <c r="AI125" s="108">
        <f>(VLOOKUP($B125,'[11]CT model - DATA UPDATE'!$A:$AX,COLUMN('[11]CT model - DATA UPDATE'!AF$1),0)+IFERROR(VLOOKUP($B125,'[11]Fire £5 LQ'!$A:$P,COLUMN('[11]Fire £5 LQ'!N$1),0),0)*[11]Parameters!$C$41)/1000000</f>
        <v>0</v>
      </c>
      <c r="AJ125" s="108">
        <f>(VLOOKUP($B125,'[11]CT model - DATA UPDATE'!$A:$AX,COLUMN('[11]CT model - DATA UPDATE'!AG$1),0)+IFERROR(VLOOKUP($B125,'[11]Fire £5 LQ'!$A:$P,COLUMN('[11]Fire £5 LQ'!O$1),0),0)*[11]Parameters!$C$41)/1000000</f>
        <v>0</v>
      </c>
      <c r="AK125" s="108">
        <f>(VLOOKUP($B125,'[11]CT model - DATA UPDATE'!$A:$AX,COLUMN('[11]CT model - DATA UPDATE'!AH$1),0)+IFERROR(VLOOKUP($B125,'[11]Fire £5 LQ'!$A:$P,COLUMN('[11]Fire £5 LQ'!P$1),0),0)*[11]Parameters!$C$41)/1000000</f>
        <v>0</v>
      </c>
      <c r="AL125" s="56">
        <f>'[11]Published CSP'!AI125</f>
        <v>0</v>
      </c>
      <c r="AM125" s="56">
        <f>'[11]Published CSP'!AJ125</f>
        <v>0</v>
      </c>
      <c r="AN125" s="56">
        <f>IFERROR(VLOOKUP($A125,'[11]iBCF post B17'!$A:$L,'[11]iBCF post B17'!$F$1,0)/1000000,0)</f>
        <v>8.3798099726297082</v>
      </c>
      <c r="AO125" s="56">
        <f>IFERROR(VLOOKUP($A125,'[11]iBCF post B17'!$A:$L,'[11]iBCF post B17'!$I$1,0)/1000000,0)</f>
        <v>11.491740013964776</v>
      </c>
      <c r="AP125" s="56">
        <f>IFERROR(VLOOKUP($A125,'[11]iBCF post B17'!$A:$L,'[11]iBCF post B17'!$L$1,0)/1000000,0)</f>
        <v>14.320931636934846</v>
      </c>
      <c r="AQ125" s="56">
        <v>0</v>
      </c>
      <c r="AR125" s="56">
        <v>0</v>
      </c>
      <c r="AS125" s="56">
        <f>'[11]NHB savings'!E112</f>
        <v>1.516626</v>
      </c>
      <c r="AT125" s="56">
        <f>'[11]NHB savings'!F112</f>
        <v>0</v>
      </c>
      <c r="AU125" s="56">
        <f>'[11]NHB savings'!G112</f>
        <v>0</v>
      </c>
      <c r="AV125" s="103">
        <f>'[11]Published CSP'!AN125</f>
        <v>0</v>
      </c>
      <c r="AW125" s="103">
        <f>'[11]Published CSP'!AO125</f>
        <v>0</v>
      </c>
      <c r="AX125" s="103">
        <f>'[11]Published CSP'!AP125+'[11]NHB savings'!I112</f>
        <v>0</v>
      </c>
      <c r="AY125" s="103">
        <f>'[11]Published CSP'!AQ125+'[11]NHB savings'!J112</f>
        <v>0</v>
      </c>
      <c r="AZ125" s="103">
        <f>'[11]Published CSP'!AR125+'[11]NHB savings'!K112</f>
        <v>0</v>
      </c>
      <c r="BA125" s="103">
        <v>0</v>
      </c>
      <c r="BB125" s="103" t="e">
        <f>VLOOKUP($A125,'[11]Published CSP'!$A:$A:'[11]Published CSP'!$AW:$AW,COLUMN('[11]Published CSP'!AT$1),0)</f>
        <v>#REF!</v>
      </c>
      <c r="BC125" s="103" t="e">
        <f>VLOOKUP($A125,'[11]Published CSP'!$A:$A:'[11]Published CSP'!$AW:$AW,COLUMN('[11]Published CSP'!AU$1),0)+'[11]NHB savings'!L112</f>
        <v>#REF!</v>
      </c>
      <c r="BD125" s="103">
        <v>0</v>
      </c>
      <c r="BE125" s="103">
        <v>0</v>
      </c>
      <c r="BF125" s="60">
        <v>3.7046800230920507</v>
      </c>
      <c r="BG125" s="60">
        <v>5.2112663793840639</v>
      </c>
      <c r="BH125" s="103">
        <f>VLOOKUP($A125,[11]NHB!$A$7:$Q$389,COLUMN([11]NHB!O$2),0)+'[11]NHB savings'!P112</f>
        <v>5.1159234771294386</v>
      </c>
      <c r="BI125" s="103">
        <f>VLOOKUP($A125,[11]NHB!$A$7:$Q$389,COLUMN([11]NHB!P$2),0)+'[11]NHB savings'!Q112</f>
        <v>3.7800625070040206</v>
      </c>
      <c r="BJ125" s="103">
        <f>VLOOKUP($A125,[11]NHB!$A$7:$Q$389,COLUMN([11]NHB!Q$2),0)+'[11]NHB savings'!R112</f>
        <v>3.6269256463791191</v>
      </c>
      <c r="BK125" s="63">
        <f t="shared" si="69"/>
        <v>222.55010956470804</v>
      </c>
      <c r="BL125" s="63" t="e">
        <f t="shared" si="69"/>
        <v>#REF!</v>
      </c>
      <c r="BM125" s="63" t="e">
        <f t="shared" si="69"/>
        <v>#REF!</v>
      </c>
      <c r="BN125" s="63">
        <f t="shared" si="69"/>
        <v>221.86092264761422</v>
      </c>
      <c r="BO125" s="63">
        <f t="shared" si="69"/>
        <v>226.30531127880676</v>
      </c>
      <c r="BP125" s="64">
        <f t="shared" si="72"/>
        <v>222.55010956470804</v>
      </c>
      <c r="BQ125" s="64" t="e">
        <f>BL125*'[11]23112016 deflator update'!$C$68/'[11]23112016 deflator update'!$C$69</f>
        <v>#REF!</v>
      </c>
      <c r="BR125" s="64" t="e">
        <f>BM125*'[11]23112016 deflator update'!$C$68/'[11]23112016 deflator update'!$C$70</f>
        <v>#REF!</v>
      </c>
      <c r="BS125" s="64">
        <f>BN125*'[11]23112016 deflator update'!$C$68/'[11]23112016 deflator update'!$C$71</f>
        <v>210.77383841849041</v>
      </c>
      <c r="BT125" s="64">
        <f>BO125*'[11]23112016 deflator update'!$C$68/'[11]23112016 deflator update'!$C$72</f>
        <v>211.48631414797026</v>
      </c>
      <c r="BU125" s="109" t="e">
        <f t="shared" si="73"/>
        <v>#REF!</v>
      </c>
      <c r="BV125" s="109" t="e">
        <f t="shared" si="73"/>
        <v>#REF!</v>
      </c>
      <c r="BW125" s="109" t="e">
        <f t="shared" si="73"/>
        <v>#REF!</v>
      </c>
      <c r="BX125" s="109">
        <f t="shared" si="73"/>
        <v>2.0032318346803413E-2</v>
      </c>
      <c r="BY125" s="109">
        <f t="shared" si="74"/>
        <v>1.6873510965434324E-2</v>
      </c>
      <c r="BZ125" s="109">
        <f t="shared" si="75"/>
        <v>4.1919453923355832E-3</v>
      </c>
      <c r="CA125" s="110" t="e">
        <f t="shared" si="76"/>
        <v>#REF!</v>
      </c>
      <c r="CB125" s="110" t="e">
        <f t="shared" si="76"/>
        <v>#REF!</v>
      </c>
      <c r="CC125" s="110" t="e">
        <f t="shared" si="76"/>
        <v>#REF!</v>
      </c>
      <c r="CD125" s="110">
        <f t="shared" si="70"/>
        <v>3.3802854036619756E-3</v>
      </c>
      <c r="CE125" s="110">
        <f t="shared" si="77"/>
        <v>-4.971372711690758E-2</v>
      </c>
      <c r="CF125" s="110">
        <f t="shared" si="78"/>
        <v>-1.2667088409550109E-2</v>
      </c>
      <c r="CG125" s="60">
        <f t="shared" si="67"/>
        <v>135.83358856470804</v>
      </c>
      <c r="CH125" s="60" t="e">
        <f t="shared" si="67"/>
        <v>#REF!</v>
      </c>
      <c r="CI125" s="60" t="e">
        <f t="shared" si="67"/>
        <v>#REF!</v>
      </c>
      <c r="CJ125" s="60">
        <f t="shared" si="67"/>
        <v>117.01392886896882</v>
      </c>
      <c r="CK125" s="60">
        <f t="shared" si="67"/>
        <v>114.21795868067599</v>
      </c>
      <c r="CL125" s="60">
        <f t="shared" si="68"/>
        <v>86.716521</v>
      </c>
      <c r="CM125" s="60">
        <f t="shared" si="68"/>
        <v>91.739152720000007</v>
      </c>
      <c r="CN125" s="60">
        <f t="shared" si="68"/>
        <v>98.074330864360434</v>
      </c>
      <c r="CO125" s="60">
        <f t="shared" si="68"/>
        <v>104.8469937786454</v>
      </c>
      <c r="CP125" s="60">
        <f t="shared" si="68"/>
        <v>112.08735259813076</v>
      </c>
    </row>
    <row r="126" spans="1:94" ht="15" customHeight="1">
      <c r="A126" s="53" t="s">
        <v>918</v>
      </c>
      <c r="B126" s="53" t="s">
        <v>919</v>
      </c>
      <c r="C126" s="53" t="str">
        <f t="shared" si="71"/>
        <v>SC_PR</v>
      </c>
      <c r="D126" s="53" t="s">
        <v>41</v>
      </c>
      <c r="E126" s="53" t="s">
        <v>730</v>
      </c>
      <c r="F126" s="112" t="s">
        <v>1369</v>
      </c>
      <c r="G126" s="113">
        <v>0</v>
      </c>
      <c r="H126" s="127">
        <v>0</v>
      </c>
      <c r="I126" s="127">
        <v>0</v>
      </c>
      <c r="J126" s="112" t="s">
        <v>1381</v>
      </c>
      <c r="K126" s="101">
        <v>0</v>
      </c>
      <c r="L126" s="53" t="s">
        <v>920</v>
      </c>
      <c r="M126" s="54">
        <f>[11]Provisional!M126</f>
        <v>73.290519892153995</v>
      </c>
      <c r="N126" s="54">
        <f>[11]Provisional!N126</f>
        <v>56.143158331256004</v>
      </c>
      <c r="O126" s="54">
        <f>[11]Provisional!O126</f>
        <v>43.584292466393997</v>
      </c>
      <c r="P126" s="54">
        <f>[11]Provisional!P126</f>
        <v>38.650887610551003</v>
      </c>
      <c r="Q126" s="54">
        <f>[11]Provisional!Q126</f>
        <v>29.885968715745001</v>
      </c>
      <c r="R126" s="128">
        <f>'[11]Published CSP'!O126</f>
        <v>195.91224199999999</v>
      </c>
      <c r="S126" s="108">
        <f>VLOOKUP($B126,'[11]CT model - DATA UPDATE'!$A:$AX,COLUMN('[11]CT model - DATA UPDATE'!S$1),0)/1000000</f>
        <v>197.05092636600003</v>
      </c>
      <c r="T126" s="108">
        <f>VLOOKUP($B126,'[11]CT model - DATA UPDATE'!$A:$AX,COLUMN('[11]CT model - DATA UPDATE'!T$1),0)/1000000</f>
        <v>198.56806500342219</v>
      </c>
      <c r="U126" s="108">
        <f>VLOOKUP($B126,'[11]CT model - DATA UPDATE'!$A:$AX,COLUMN('[11]CT model - DATA UPDATE'!U$1),0)/1000000</f>
        <v>200.09815528456429</v>
      </c>
      <c r="V126" s="108">
        <f>VLOOKUP($B126,'[11]CT model - DATA UPDATE'!$A:$AX,COLUMN('[11]CT model - DATA UPDATE'!V$1),0)/1000000</f>
        <v>201.64131497934986</v>
      </c>
      <c r="W126" s="108">
        <v>0</v>
      </c>
      <c r="X126" s="108">
        <f>VLOOKUP($B126,'[11]CT model - DATA UPDATE'!$A:$AX,COLUMN('[11]CT model - DATA UPDATE'!W$1),0)/1000000</f>
        <v>3.9255536179952739</v>
      </c>
      <c r="Y126" s="108">
        <f>VLOOKUP($B126,'[11]CT model - DATA UPDATE'!$A:$AX,COLUMN('[11]CT model - DATA UPDATE'!X$1),0)/1000000</f>
        <v>8.0062541695167511</v>
      </c>
      <c r="Z126" s="108">
        <f>VLOOKUP($B126,'[11]CT model - DATA UPDATE'!$A:$AX,COLUMN('[11]CT model - DATA UPDATE'!Y$1),0)/1000000</f>
        <v>12.231269383277651</v>
      </c>
      <c r="AA126" s="108">
        <f>VLOOKUP($B126,'[11]CT model - DATA UPDATE'!$A:$AX,COLUMN('[11]CT model - DATA UPDATE'!Z$1),0)/1000000</f>
        <v>16.604935340669424</v>
      </c>
      <c r="AB126" s="108">
        <v>0</v>
      </c>
      <c r="AC126" s="108">
        <f>VLOOKUP($B126,'[11]CT model - DATA UPDATE'!$A:$AX,COLUMN('[11]CT model - DATA UPDATE'!AA$1),0)/1000000</f>
        <v>3.9401391400046877</v>
      </c>
      <c r="AD126" s="108">
        <f>VLOOKUP($B126,'[11]CT model - DATA UPDATE'!$A:$AX,COLUMN('[11]CT model - DATA UPDATE'!AB$1),0)/1000000</f>
        <v>8.1797709943703421</v>
      </c>
      <c r="AE126" s="108">
        <f>VLOOKUP($B126,'[11]CT model - DATA UPDATE'!$A:$AX,COLUMN('[11]CT model - DATA UPDATE'!AC$1),0)/1000000</f>
        <v>12.735835311475963</v>
      </c>
      <c r="AF126" s="108">
        <f>VLOOKUP($B126,'[11]CT model - DATA UPDATE'!$A:$AX,COLUMN('[11]CT model - DATA UPDATE'!AD$1),0)/1000000</f>
        <v>17.626754658031732</v>
      </c>
      <c r="AG126" s="108">
        <v>0</v>
      </c>
      <c r="AH126" s="108">
        <f>VLOOKUP($B126,'[11]CT model - DATA UPDATE'!$A:$AX,COLUMN('[11]CT model - DATA UPDATE'!AE$1),0)/1000000</f>
        <v>0</v>
      </c>
      <c r="AI126" s="108">
        <f>(VLOOKUP($B126,'[11]CT model - DATA UPDATE'!$A:$AX,COLUMN('[11]CT model - DATA UPDATE'!AF$1),0)+IFERROR(VLOOKUP($B126,'[11]Fire £5 LQ'!$A:$P,COLUMN('[11]Fire £5 LQ'!N$1),0),0)*[11]Parameters!$C$41)/1000000</f>
        <v>0</v>
      </c>
      <c r="AJ126" s="108">
        <f>(VLOOKUP($B126,'[11]CT model - DATA UPDATE'!$A:$AX,COLUMN('[11]CT model - DATA UPDATE'!AG$1),0)+IFERROR(VLOOKUP($B126,'[11]Fire £5 LQ'!$A:$P,COLUMN('[11]Fire £5 LQ'!O$1),0),0)*[11]Parameters!$C$41)/1000000</f>
        <v>0</v>
      </c>
      <c r="AK126" s="108">
        <f>(VLOOKUP($B126,'[11]CT model - DATA UPDATE'!$A:$AX,COLUMN('[11]CT model - DATA UPDATE'!AH$1),0)+IFERROR(VLOOKUP($B126,'[11]Fire £5 LQ'!$A:$P,COLUMN('[11]Fire £5 LQ'!P$1),0),0)*[11]Parameters!$C$41)/1000000</f>
        <v>0</v>
      </c>
      <c r="AL126" s="56">
        <f>'[11]Published CSP'!AI126</f>
        <v>0</v>
      </c>
      <c r="AM126" s="56">
        <f>'[11]Published CSP'!AJ126</f>
        <v>0</v>
      </c>
      <c r="AN126" s="56">
        <f>IFERROR(VLOOKUP($A126,'[11]iBCF post B17'!$A:$L,'[11]iBCF post B17'!$F$1,0)/1000000,0)</f>
        <v>7.4316346221215932</v>
      </c>
      <c r="AO126" s="56">
        <f>IFERROR(VLOOKUP($A126,'[11]iBCF post B17'!$A:$L,'[11]iBCF post B17'!$I$1,0)/1000000,0)</f>
        <v>9.7680208431320565</v>
      </c>
      <c r="AP126" s="56">
        <f>IFERROR(VLOOKUP($A126,'[11]iBCF post B17'!$A:$L,'[11]iBCF post B17'!$L$1,0)/1000000,0)</f>
        <v>11.750560069999404</v>
      </c>
      <c r="AQ126" s="56">
        <v>0</v>
      </c>
      <c r="AR126" s="56">
        <v>0</v>
      </c>
      <c r="AS126" s="56">
        <f>'[11]NHB savings'!E113</f>
        <v>1.943835</v>
      </c>
      <c r="AT126" s="56">
        <f>'[11]NHB savings'!F113</f>
        <v>0</v>
      </c>
      <c r="AU126" s="56">
        <f>'[11]NHB savings'!G113</f>
        <v>0</v>
      </c>
      <c r="AV126" s="103">
        <f>'[11]Published CSP'!AN126</f>
        <v>0.29095262743919237</v>
      </c>
      <c r="AW126" s="103">
        <f>'[11]Published CSP'!AO126</f>
        <v>1.5110765489583864</v>
      </c>
      <c r="AX126" s="103">
        <f>'[11]Published CSP'!AP126+'[11]NHB savings'!I113</f>
        <v>1.2201239215191941</v>
      </c>
      <c r="AY126" s="103">
        <f>'[11]Published CSP'!AQ126+'[11]NHB savings'!J113</f>
        <v>0.93855686270707228</v>
      </c>
      <c r="AZ126" s="103">
        <f>'[11]Published CSP'!AR126+'[11]NHB savings'!K113</f>
        <v>1.2201239215191941</v>
      </c>
      <c r="BA126" s="103">
        <v>0</v>
      </c>
      <c r="BB126" s="103" t="e">
        <f>VLOOKUP($A126,'[11]Published CSP'!$A:$A:'[11]Published CSP'!$AW:$AW,COLUMN('[11]Published CSP'!AT$1),0)</f>
        <v>#REF!</v>
      </c>
      <c r="BC126" s="103" t="e">
        <f>VLOOKUP($A126,'[11]Published CSP'!$A:$A:'[11]Published CSP'!$AW:$AW,COLUMN('[11]Published CSP'!AU$1),0)+'[11]NHB savings'!L113</f>
        <v>#REF!</v>
      </c>
      <c r="BD126" s="103">
        <v>0</v>
      </c>
      <c r="BE126" s="103">
        <v>0</v>
      </c>
      <c r="BF126" s="60">
        <v>1.7667603022662286</v>
      </c>
      <c r="BG126" s="60">
        <v>2.0989726500869259</v>
      </c>
      <c r="BH126" s="103">
        <f>VLOOKUP($A126,[11]NHB!$A$7:$Q$389,COLUMN([11]NHB!O$2),0)+'[11]NHB savings'!P113</f>
        <v>1.677072424240909</v>
      </c>
      <c r="BI126" s="103">
        <f>VLOOKUP($A126,[11]NHB!$A$7:$Q$389,COLUMN([11]NHB!P$2),0)+'[11]NHB savings'!Q113</f>
        <v>1.2122968387439261</v>
      </c>
      <c r="BJ126" s="103">
        <f>VLOOKUP($A126,[11]NHB!$A$7:$Q$389,COLUMN([11]NHB!Q$2),0)+'[11]NHB savings'!R113</f>
        <v>1.1631846000741279</v>
      </c>
      <c r="BK126" s="63">
        <f t="shared" si="69"/>
        <v>271.26047482185942</v>
      </c>
      <c r="BL126" s="63" t="e">
        <f t="shared" si="69"/>
        <v>#REF!</v>
      </c>
      <c r="BM126" s="63" t="e">
        <f t="shared" si="69"/>
        <v>#REF!</v>
      </c>
      <c r="BN126" s="63">
        <f t="shared" si="69"/>
        <v>275.63502213445196</v>
      </c>
      <c r="BO126" s="63">
        <f t="shared" si="69"/>
        <v>279.89284228538872</v>
      </c>
      <c r="BP126" s="64">
        <f t="shared" si="72"/>
        <v>271.26047482185942</v>
      </c>
      <c r="BQ126" s="64" t="e">
        <f>BL126*'[11]23112016 deflator update'!$C$68/'[11]23112016 deflator update'!$C$69</f>
        <v>#REF!</v>
      </c>
      <c r="BR126" s="64" t="e">
        <f>BM126*'[11]23112016 deflator update'!$C$68/'[11]23112016 deflator update'!$C$70</f>
        <v>#REF!</v>
      </c>
      <c r="BS126" s="64">
        <f>BN126*'[11]23112016 deflator update'!$C$68/'[11]23112016 deflator update'!$C$71</f>
        <v>261.86067796229258</v>
      </c>
      <c r="BT126" s="64">
        <f>BO126*'[11]23112016 deflator update'!$C$68/'[11]23112016 deflator update'!$C$72</f>
        <v>261.56480922540072</v>
      </c>
      <c r="BU126" s="109" t="e">
        <f t="shared" si="73"/>
        <v>#REF!</v>
      </c>
      <c r="BV126" s="109" t="e">
        <f t="shared" si="73"/>
        <v>#REF!</v>
      </c>
      <c r="BW126" s="109" t="e">
        <f t="shared" si="73"/>
        <v>#REF!</v>
      </c>
      <c r="BX126" s="109">
        <f t="shared" si="73"/>
        <v>1.54473118762819E-2</v>
      </c>
      <c r="BY126" s="109">
        <f t="shared" si="74"/>
        <v>3.1823167268280717E-2</v>
      </c>
      <c r="BZ126" s="109">
        <f t="shared" si="75"/>
        <v>7.8625746758402837E-3</v>
      </c>
      <c r="CA126" s="110" t="e">
        <f t="shared" si="76"/>
        <v>#REF!</v>
      </c>
      <c r="CB126" s="110" t="e">
        <f t="shared" si="76"/>
        <v>#REF!</v>
      </c>
      <c r="CC126" s="110" t="e">
        <f t="shared" si="76"/>
        <v>#REF!</v>
      </c>
      <c r="CD126" s="110">
        <f t="shared" si="70"/>
        <v>-1.1298708121976198E-3</v>
      </c>
      <c r="CE126" s="110">
        <f t="shared" si="77"/>
        <v>-3.5743009013111782E-2</v>
      </c>
      <c r="CF126" s="110">
        <f t="shared" si="78"/>
        <v>-9.0580840608487367E-3</v>
      </c>
      <c r="CG126" s="60">
        <f t="shared" si="67"/>
        <v>75.348232821859426</v>
      </c>
      <c r="CH126" s="60" t="e">
        <f t="shared" si="67"/>
        <v>#REF!</v>
      </c>
      <c r="CI126" s="60" t="e">
        <f t="shared" si="67"/>
        <v>#REF!</v>
      </c>
      <c r="CJ126" s="60">
        <f t="shared" si="67"/>
        <v>50.569762155134043</v>
      </c>
      <c r="CK126" s="60">
        <f t="shared" si="67"/>
        <v>44.019837307337724</v>
      </c>
      <c r="CL126" s="60">
        <f t="shared" si="68"/>
        <v>195.91224199999999</v>
      </c>
      <c r="CM126" s="60">
        <f t="shared" si="68"/>
        <v>204.91661912399996</v>
      </c>
      <c r="CN126" s="60">
        <f t="shared" si="68"/>
        <v>214.75409016730927</v>
      </c>
      <c r="CO126" s="60">
        <f t="shared" si="68"/>
        <v>225.06525997931791</v>
      </c>
      <c r="CP126" s="60">
        <f t="shared" si="68"/>
        <v>235.873004978051</v>
      </c>
    </row>
    <row r="127" spans="1:94" ht="15" customHeight="1">
      <c r="A127" s="112" t="s">
        <v>1071</v>
      </c>
      <c r="B127" s="129" t="s">
        <v>1072</v>
      </c>
      <c r="C127" s="53" t="str">
        <f t="shared" si="71"/>
        <v>SFIR_SR</v>
      </c>
      <c r="D127" s="53" t="s">
        <v>41</v>
      </c>
      <c r="E127" s="53" t="s">
        <v>1357</v>
      </c>
      <c r="F127" s="112" t="s">
        <v>1369</v>
      </c>
      <c r="G127" s="113">
        <v>0</v>
      </c>
      <c r="H127" s="127">
        <v>0</v>
      </c>
      <c r="I127" s="127">
        <v>0</v>
      </c>
      <c r="J127" s="112" t="s">
        <v>1382</v>
      </c>
      <c r="K127" s="101">
        <v>0</v>
      </c>
      <c r="L127" s="53" t="s">
        <v>1384</v>
      </c>
      <c r="M127" s="54">
        <f>[11]Provisional!M127</f>
        <v>19.426250881858</v>
      </c>
      <c r="N127" s="54">
        <f>[11]Provisional!N127</f>
        <v>17.636116744329001</v>
      </c>
      <c r="O127" s="54">
        <f>[11]Provisional!O127</f>
        <v>15.466900167770998</v>
      </c>
      <c r="P127" s="54">
        <f>[11]Provisional!P127</f>
        <v>14.569714418374001</v>
      </c>
      <c r="Q127" s="54">
        <f>[11]Provisional!Q127</f>
        <v>14.230447210255001</v>
      </c>
      <c r="R127" s="128">
        <f>'[11]Published CSP'!O127</f>
        <v>34.176215999999997</v>
      </c>
      <c r="S127" s="108">
        <f>VLOOKUP($B127,'[11]CT model - DATA UPDATE'!$A:$AX,COLUMN('[11]CT model - DATA UPDATE'!S$1),0)/1000000</f>
        <v>35.607947075999995</v>
      </c>
      <c r="T127" s="108">
        <f>VLOOKUP($B127,'[11]CT model - DATA UPDATE'!$A:$AX,COLUMN('[11]CT model - DATA UPDATE'!T$1),0)/1000000</f>
        <v>36.223363737768089</v>
      </c>
      <c r="U127" s="108">
        <f>VLOOKUP($B127,'[11]CT model - DATA UPDATE'!$A:$AX,COLUMN('[11]CT model - DATA UPDATE'!U$1),0)/1000000</f>
        <v>36.851253834538504</v>
      </c>
      <c r="V127" s="108">
        <f>VLOOKUP($B127,'[11]CT model - DATA UPDATE'!$A:$AX,COLUMN('[11]CT model - DATA UPDATE'!V$1),0)/1000000</f>
        <v>37.491889008633258</v>
      </c>
      <c r="W127" s="108">
        <v>0</v>
      </c>
      <c r="X127" s="108">
        <f>VLOOKUP($B127,'[11]CT model - DATA UPDATE'!$A:$AX,COLUMN('[11]CT model - DATA UPDATE'!W$1),0)/1000000</f>
        <v>0.70838090999999503</v>
      </c>
      <c r="Y127" s="108">
        <f>VLOOKUP($B127,'[11]CT model - DATA UPDATE'!$A:$AX,COLUMN('[11]CT model - DATA UPDATE'!X$1),0)/1000000</f>
        <v>1.459503700733944</v>
      </c>
      <c r="Z127" s="108">
        <f>VLOOKUP($B127,'[11]CT model - DATA UPDATE'!$A:$AX,COLUMN('[11]CT model - DATA UPDATE'!Y$1),0)/1000000</f>
        <v>2.251523635474773</v>
      </c>
      <c r="AA127" s="108">
        <f>VLOOKUP($B127,'[11]CT model - DATA UPDATE'!$A:$AX,COLUMN('[11]CT model - DATA UPDATE'!Z$1),0)/1000000</f>
        <v>3.0863159937217235</v>
      </c>
      <c r="AB127" s="108">
        <v>0</v>
      </c>
      <c r="AC127" s="108">
        <f>VLOOKUP($B127,'[11]CT model - DATA UPDATE'!$A:$AX,COLUMN('[11]CT model - DATA UPDATE'!AA$1),0)/1000000</f>
        <v>0</v>
      </c>
      <c r="AD127" s="108">
        <f>VLOOKUP($B127,'[11]CT model - DATA UPDATE'!$A:$AX,COLUMN('[11]CT model - DATA UPDATE'!AB$1),0)/1000000</f>
        <v>0</v>
      </c>
      <c r="AE127" s="108">
        <f>VLOOKUP($B127,'[11]CT model - DATA UPDATE'!$A:$AX,COLUMN('[11]CT model - DATA UPDATE'!AC$1),0)/1000000</f>
        <v>0</v>
      </c>
      <c r="AF127" s="108">
        <f>VLOOKUP($B127,'[11]CT model - DATA UPDATE'!$A:$AX,COLUMN('[11]CT model - DATA UPDATE'!AD$1),0)/1000000</f>
        <v>0</v>
      </c>
      <c r="AG127" s="108">
        <v>0</v>
      </c>
      <c r="AH127" s="108">
        <f>VLOOKUP($B127,'[11]CT model - DATA UPDATE'!$A:$AX,COLUMN('[11]CT model - DATA UPDATE'!AE$1),0)/1000000</f>
        <v>0</v>
      </c>
      <c r="AI127" s="108">
        <f>(VLOOKUP($B127,'[11]CT model - DATA UPDATE'!$A:$AX,COLUMN('[11]CT model - DATA UPDATE'!AF$1),0)+IFERROR(VLOOKUP($B127,'[11]Fire £5 LQ'!$A:$P,COLUMN('[11]Fire £5 LQ'!N$1),0),0)*[11]Parameters!$C$41)/1000000</f>
        <v>0</v>
      </c>
      <c r="AJ127" s="108">
        <f>(VLOOKUP($B127,'[11]CT model - DATA UPDATE'!$A:$AX,COLUMN('[11]CT model - DATA UPDATE'!AG$1),0)+IFERROR(VLOOKUP($B127,'[11]Fire £5 LQ'!$A:$P,COLUMN('[11]Fire £5 LQ'!O$1),0),0)*[11]Parameters!$C$41)/1000000</f>
        <v>0</v>
      </c>
      <c r="AK127" s="108">
        <f>(VLOOKUP($B127,'[11]CT model - DATA UPDATE'!$A:$AX,COLUMN('[11]CT model - DATA UPDATE'!AH$1),0)+IFERROR(VLOOKUP($B127,'[11]Fire £5 LQ'!$A:$P,COLUMN('[11]Fire £5 LQ'!P$1),0),0)*[11]Parameters!$C$41)/1000000</f>
        <v>0</v>
      </c>
      <c r="AL127" s="56">
        <f>'[11]Published CSP'!AI127</f>
        <v>0</v>
      </c>
      <c r="AM127" s="56">
        <f>'[11]Published CSP'!AJ127</f>
        <v>0</v>
      </c>
      <c r="AN127" s="56">
        <f>IFERROR(VLOOKUP($A127,'[11]iBCF post B17'!$A:$L,'[11]iBCF post B17'!$F$1,0)/1000000,0)</f>
        <v>0</v>
      </c>
      <c r="AO127" s="56">
        <f>IFERROR(VLOOKUP($A127,'[11]iBCF post B17'!$A:$L,'[11]iBCF post B17'!$I$1,0)/1000000,0)</f>
        <v>0</v>
      </c>
      <c r="AP127" s="56">
        <f>IFERROR(VLOOKUP($A127,'[11]iBCF post B17'!$A:$L,'[11]iBCF post B17'!$L$1,0)/1000000,0)</f>
        <v>0</v>
      </c>
      <c r="AQ127" s="56">
        <v>0</v>
      </c>
      <c r="AR127" s="56">
        <v>0</v>
      </c>
      <c r="AS127" s="56">
        <f>'[11]NHB savings'!E114</f>
        <v>0</v>
      </c>
      <c r="AT127" s="56">
        <f>'[11]NHB savings'!F114</f>
        <v>0</v>
      </c>
      <c r="AU127" s="56">
        <f>'[11]NHB savings'!G114</f>
        <v>0</v>
      </c>
      <c r="AV127" s="103">
        <f>'[11]Published CSP'!AN127</f>
        <v>9.4019347169111839E-3</v>
      </c>
      <c r="AW127" s="103">
        <f>'[11]Published CSP'!AO127</f>
        <v>4.8829402884603253E-2</v>
      </c>
      <c r="AX127" s="103">
        <f>'[11]Published CSP'!AP127+'[11]NHB savings'!I114</f>
        <v>3.9427468167692069E-2</v>
      </c>
      <c r="AY127" s="103">
        <f>'[11]Published CSP'!AQ127+'[11]NHB savings'!J114</f>
        <v>3.0328821667455437E-2</v>
      </c>
      <c r="AZ127" s="103">
        <f>'[11]Published CSP'!AR127+'[11]NHB savings'!K114</f>
        <v>3.9427468167692069E-2</v>
      </c>
      <c r="BA127" s="103">
        <v>0</v>
      </c>
      <c r="BB127" s="103" t="e">
        <f>VLOOKUP($A127,'[11]Published CSP'!$A:$A:'[11]Published CSP'!$AW:$AW,COLUMN('[11]Published CSP'!AT$1),0)</f>
        <v>#REF!</v>
      </c>
      <c r="BC127" s="103" t="e">
        <f>VLOOKUP($A127,'[11]Published CSP'!$A:$A:'[11]Published CSP'!$AW:$AW,COLUMN('[11]Published CSP'!AU$1),0)+'[11]NHB savings'!L114</f>
        <v>#REF!</v>
      </c>
      <c r="BD127" s="103">
        <v>0</v>
      </c>
      <c r="BE127" s="103">
        <v>0</v>
      </c>
      <c r="BF127" s="60">
        <v>0</v>
      </c>
      <c r="BG127" s="60">
        <v>0</v>
      </c>
      <c r="BH127" s="103">
        <f>VLOOKUP($A127,[11]NHB!$A$7:$Q$389,COLUMN([11]NHB!O$2),0)+'[11]NHB savings'!P114</f>
        <v>0</v>
      </c>
      <c r="BI127" s="103">
        <f>VLOOKUP($A127,[11]NHB!$A$7:$Q$389,COLUMN([11]NHB!P$2),0)+'[11]NHB savings'!Q114</f>
        <v>0</v>
      </c>
      <c r="BJ127" s="103">
        <f>VLOOKUP($A127,[11]NHB!$A$7:$Q$389,COLUMN([11]NHB!Q$2),0)+'[11]NHB savings'!R114</f>
        <v>0</v>
      </c>
      <c r="BK127" s="63">
        <f t="shared" si="69"/>
        <v>53.611868816574905</v>
      </c>
      <c r="BL127" s="63" t="e">
        <f t="shared" si="69"/>
        <v>#REF!</v>
      </c>
      <c r="BM127" s="63" t="e">
        <f t="shared" si="69"/>
        <v>#REF!</v>
      </c>
      <c r="BN127" s="63">
        <f t="shared" si="69"/>
        <v>53.702820710054731</v>
      </c>
      <c r="BO127" s="63">
        <f t="shared" si="69"/>
        <v>54.84807968077768</v>
      </c>
      <c r="BP127" s="64">
        <f t="shared" si="72"/>
        <v>53.611868816574905</v>
      </c>
      <c r="BQ127" s="64" t="e">
        <f>BL127*'[11]23112016 deflator update'!$C$68/'[11]23112016 deflator update'!$C$69</f>
        <v>#REF!</v>
      </c>
      <c r="BR127" s="64" t="e">
        <f>BM127*'[11]23112016 deflator update'!$C$68/'[11]23112016 deflator update'!$C$70</f>
        <v>#REF!</v>
      </c>
      <c r="BS127" s="64">
        <f>BN127*'[11]23112016 deflator update'!$C$68/'[11]23112016 deflator update'!$C$71</f>
        <v>51.019122790436832</v>
      </c>
      <c r="BT127" s="64">
        <f>BO127*'[11]23112016 deflator update'!$C$68/'[11]23112016 deflator update'!$C$72</f>
        <v>51.256500098184588</v>
      </c>
      <c r="BU127" s="109" t="e">
        <f t="shared" si="73"/>
        <v>#REF!</v>
      </c>
      <c r="BV127" s="109" t="e">
        <f t="shared" si="73"/>
        <v>#REF!</v>
      </c>
      <c r="BW127" s="109" t="e">
        <f t="shared" si="73"/>
        <v>#REF!</v>
      </c>
      <c r="BX127" s="109">
        <f t="shared" si="73"/>
        <v>2.1325862507414417E-2</v>
      </c>
      <c r="BY127" s="109">
        <f t="shared" si="74"/>
        <v>2.3058529603440681E-2</v>
      </c>
      <c r="BZ127" s="109">
        <f t="shared" si="75"/>
        <v>5.715445947912956E-3</v>
      </c>
      <c r="CA127" s="110" t="e">
        <f t="shared" si="76"/>
        <v>#REF!</v>
      </c>
      <c r="CB127" s="110" t="e">
        <f t="shared" si="76"/>
        <v>#REF!</v>
      </c>
      <c r="CC127" s="110" t="e">
        <f t="shared" si="76"/>
        <v>#REF!</v>
      </c>
      <c r="CD127" s="110">
        <f t="shared" si="70"/>
        <v>4.6527124490711724E-3</v>
      </c>
      <c r="CE127" s="110">
        <f t="shared" si="77"/>
        <v>-4.3933717857306265E-2</v>
      </c>
      <c r="CF127" s="110">
        <f t="shared" si="78"/>
        <v>-1.1169165381736845E-2</v>
      </c>
      <c r="CG127" s="60">
        <f t="shared" si="67"/>
        <v>19.435652816574908</v>
      </c>
      <c r="CH127" s="60" t="e">
        <f t="shared" si="67"/>
        <v>#REF!</v>
      </c>
      <c r="CI127" s="60" t="e">
        <f t="shared" si="67"/>
        <v>#REF!</v>
      </c>
      <c r="CJ127" s="60">
        <f t="shared" si="67"/>
        <v>14.600043240041451</v>
      </c>
      <c r="CK127" s="60">
        <f t="shared" si="67"/>
        <v>14.269874678422696</v>
      </c>
      <c r="CL127" s="60">
        <f t="shared" si="68"/>
        <v>34.176215999999997</v>
      </c>
      <c r="CM127" s="60">
        <f t="shared" si="68"/>
        <v>36.31632798599999</v>
      </c>
      <c r="CN127" s="60">
        <f t="shared" si="68"/>
        <v>37.682867438502036</v>
      </c>
      <c r="CO127" s="60">
        <f t="shared" si="68"/>
        <v>39.10277747001328</v>
      </c>
      <c r="CP127" s="60">
        <f t="shared" si="68"/>
        <v>40.578205002354984</v>
      </c>
    </row>
    <row r="128" spans="1:94" ht="15" customHeight="1">
      <c r="A128" s="53" t="s">
        <v>162</v>
      </c>
      <c r="B128" s="53" t="s">
        <v>163</v>
      </c>
      <c r="C128" s="53" t="str">
        <f t="shared" si="71"/>
        <v>SD_SR</v>
      </c>
      <c r="D128" s="53" t="s">
        <v>41</v>
      </c>
      <c r="E128" s="53" t="s">
        <v>39</v>
      </c>
      <c r="F128" s="112" t="s">
        <v>1373</v>
      </c>
      <c r="G128" s="113">
        <v>1</v>
      </c>
      <c r="H128" s="127">
        <v>0</v>
      </c>
      <c r="I128" s="127">
        <v>0</v>
      </c>
      <c r="J128" s="112" t="s">
        <v>1382</v>
      </c>
      <c r="K128" s="101">
        <v>0</v>
      </c>
      <c r="L128" s="53" t="s">
        <v>164</v>
      </c>
      <c r="M128" s="54">
        <f>[11]Provisional!M128</f>
        <v>6.0298584417639995</v>
      </c>
      <c r="N128" s="54">
        <f>[11]Provisional!N128</f>
        <v>5.148714602479</v>
      </c>
      <c r="O128" s="54">
        <f>[11]Provisional!O128</f>
        <v>4.4868233201049996</v>
      </c>
      <c r="P128" s="54">
        <f>[11]Provisional!P128</f>
        <v>4.1398045858339998</v>
      </c>
      <c r="Q128" s="54">
        <f>[11]Provisional!Q128</f>
        <v>3.7548823024389999</v>
      </c>
      <c r="R128" s="128">
        <f>'[11]Published CSP'!O128</f>
        <v>5.9465199999999996</v>
      </c>
      <c r="S128" s="108">
        <f>VLOOKUP($B128,'[11]CT model - DATA UPDATE'!$A:$AX,COLUMN('[11]CT model - DATA UPDATE'!S$1),0)/1000000</f>
        <v>6.0718307310000004</v>
      </c>
      <c r="T128" s="108">
        <f>VLOOKUP($B128,'[11]CT model - DATA UPDATE'!$A:$AX,COLUMN('[11]CT model - DATA UPDATE'!T$1),0)/1000000</f>
        <v>6.1576143696728334</v>
      </c>
      <c r="U128" s="108">
        <f>VLOOKUP($B128,'[11]CT model - DATA UPDATE'!$A:$AX,COLUMN('[11]CT model - DATA UPDATE'!U$1),0)/1000000</f>
        <v>6.2446099710946239</v>
      </c>
      <c r="V128" s="108">
        <f>VLOOKUP($B128,'[11]CT model - DATA UPDATE'!$A:$AX,COLUMN('[11]CT model - DATA UPDATE'!V$1),0)/1000000</f>
        <v>6.3328346580375907</v>
      </c>
      <c r="W128" s="108">
        <v>0</v>
      </c>
      <c r="X128" s="108">
        <f>VLOOKUP($B128,'[11]CT model - DATA UPDATE'!$A:$AX,COLUMN('[11]CT model - DATA UPDATE'!W$1),0)/1000000</f>
        <v>0.12143661462000001</v>
      </c>
      <c r="Y128" s="108">
        <f>VLOOKUP($B128,'[11]CT model - DATA UPDATE'!$A:$AX,COLUMN('[11]CT model - DATA UPDATE'!X$1),0)/1000000</f>
        <v>0.24876762053478241</v>
      </c>
      <c r="Z128" s="108">
        <f>VLOOKUP($B128,'[11]CT model - DATA UPDATE'!$A:$AX,COLUMN('[11]CT model - DATA UPDATE'!Y$1),0)/1000000</f>
        <v>0.38222008711075928</v>
      </c>
      <c r="AA128" s="108">
        <f>VLOOKUP($B128,'[11]CT model - DATA UPDATE'!$A:$AX,COLUMN('[11]CT model - DATA UPDATE'!Z$1),0)/1000000</f>
        <v>0.52202923978489979</v>
      </c>
      <c r="AB128" s="108">
        <v>0</v>
      </c>
      <c r="AC128" s="108">
        <f>VLOOKUP($B128,'[11]CT model - DATA UPDATE'!$A:$AX,COLUMN('[11]CT model - DATA UPDATE'!AA$1),0)/1000000</f>
        <v>0</v>
      </c>
      <c r="AD128" s="108">
        <f>VLOOKUP($B128,'[11]CT model - DATA UPDATE'!$A:$AX,COLUMN('[11]CT model - DATA UPDATE'!AB$1),0)/1000000</f>
        <v>0</v>
      </c>
      <c r="AE128" s="108">
        <f>VLOOKUP($B128,'[11]CT model - DATA UPDATE'!$A:$AX,COLUMN('[11]CT model - DATA UPDATE'!AC$1),0)/1000000</f>
        <v>0</v>
      </c>
      <c r="AF128" s="108">
        <f>VLOOKUP($B128,'[11]CT model - DATA UPDATE'!$A:$AX,COLUMN('[11]CT model - DATA UPDATE'!AD$1),0)/1000000</f>
        <v>0</v>
      </c>
      <c r="AG128" s="108">
        <v>0</v>
      </c>
      <c r="AH128" s="108">
        <f>VLOOKUP($B128,'[11]CT model - DATA UPDATE'!$A:$AX,COLUMN('[11]CT model - DATA UPDATE'!AE$1),0)/1000000</f>
        <v>5.8010290379999011E-2</v>
      </c>
      <c r="AI128" s="108">
        <f>(VLOOKUP($B128,'[11]CT model - DATA UPDATE'!$A:$AX,COLUMN('[11]CT model - DATA UPDATE'!AF$1),0)+IFERROR(VLOOKUP($B128,'[11]Fire £5 LQ'!$A:$P,COLUMN('[11]Fire £5 LQ'!N$1),0),0)*[11]Parameters!$C$41)/1000000</f>
        <v>0.11703489291822662</v>
      </c>
      <c r="AJ128" s="108">
        <f>(VLOOKUP($B128,'[11]CT model - DATA UPDATE'!$A:$AX,COLUMN('[11]CT model - DATA UPDATE'!AG$1),0)+IFERROR(VLOOKUP($B128,'[11]Fire £5 LQ'!$A:$P,COLUMN('[11]Fire £5 LQ'!O$1),0),0)*[11]Parameters!$C$41)/1000000</f>
        <v>0.17516793048948107</v>
      </c>
      <c r="AK128" s="108">
        <f>(VLOOKUP($B128,'[11]CT model - DATA UPDATE'!$A:$AX,COLUMN('[11]CT model - DATA UPDATE'!AH$1),0)+IFERROR(VLOOKUP($B128,'[11]Fire £5 LQ'!$A:$P,COLUMN('[11]Fire £5 LQ'!P$1),0),0)*[11]Parameters!$C$41)/1000000</f>
        <v>0.23228475763494313</v>
      </c>
      <c r="AL128" s="56">
        <f>'[11]Published CSP'!AI128</f>
        <v>0</v>
      </c>
      <c r="AM128" s="56">
        <f>'[11]Published CSP'!AJ128</f>
        <v>0</v>
      </c>
      <c r="AN128" s="56">
        <f>IFERROR(VLOOKUP($A128,'[11]iBCF post B17'!$A:$L,'[11]iBCF post B17'!$F$1,0)/1000000,0)</f>
        <v>0</v>
      </c>
      <c r="AO128" s="56">
        <f>IFERROR(VLOOKUP($A128,'[11]iBCF post B17'!$A:$L,'[11]iBCF post B17'!$I$1,0)/1000000,0)</f>
        <v>0</v>
      </c>
      <c r="AP128" s="56">
        <f>IFERROR(VLOOKUP($A128,'[11]iBCF post B17'!$A:$L,'[11]iBCF post B17'!$L$1,0)/1000000,0)</f>
        <v>0</v>
      </c>
      <c r="AQ128" s="56">
        <v>0</v>
      </c>
      <c r="AR128" s="56">
        <v>0</v>
      </c>
      <c r="AS128" s="56">
        <f>'[11]NHB savings'!E115</f>
        <v>0</v>
      </c>
      <c r="AT128" s="56">
        <f>'[11]NHB savings'!F115</f>
        <v>0</v>
      </c>
      <c r="AU128" s="56">
        <f>'[11]NHB savings'!G115</f>
        <v>0</v>
      </c>
      <c r="AV128" s="103">
        <f>'[11]Published CSP'!AN128</f>
        <v>0</v>
      </c>
      <c r="AW128" s="103">
        <f>'[11]Published CSP'!AO128</f>
        <v>0</v>
      </c>
      <c r="AX128" s="103">
        <f>'[11]Published CSP'!AP128+'[11]NHB savings'!I115</f>
        <v>0</v>
      </c>
      <c r="AY128" s="103">
        <f>'[11]Published CSP'!AQ128+'[11]NHB savings'!J115</f>
        <v>0</v>
      </c>
      <c r="AZ128" s="103">
        <f>'[11]Published CSP'!AR128+'[11]NHB savings'!K115</f>
        <v>0</v>
      </c>
      <c r="BA128" s="103">
        <v>0</v>
      </c>
      <c r="BB128" s="103" t="e">
        <f>VLOOKUP($A128,'[11]Published CSP'!$A:$A:'[11]Published CSP'!$AW:$AW,COLUMN('[11]Published CSP'!AT$1),0)</f>
        <v>#REF!</v>
      </c>
      <c r="BC128" s="103" t="e">
        <f>VLOOKUP($A128,'[11]Published CSP'!$A:$A:'[11]Published CSP'!$AW:$AW,COLUMN('[11]Published CSP'!AU$1),0)+'[11]NHB savings'!L115</f>
        <v>#REF!</v>
      </c>
      <c r="BD128" s="103">
        <v>0</v>
      </c>
      <c r="BE128" s="103">
        <v>0</v>
      </c>
      <c r="BF128" s="60">
        <v>1.5814846260184496</v>
      </c>
      <c r="BG128" s="60">
        <v>1.9066226878178483</v>
      </c>
      <c r="BH128" s="103">
        <f>VLOOKUP($A128,[11]NHB!$A$7:$Q$389,COLUMN([11]NHB!O$2),0)+'[11]NHB savings'!P115</f>
        <v>1.8734984323256143</v>
      </c>
      <c r="BI128" s="103">
        <f>VLOOKUP($A128,[11]NHB!$A$7:$Q$389,COLUMN([11]NHB!P$2),0)+'[11]NHB savings'!Q115</f>
        <v>1.4254936261565156</v>
      </c>
      <c r="BJ128" s="103">
        <f>VLOOKUP($A128,[11]NHB!$A$7:$Q$389,COLUMN([11]NHB!Q$2),0)+'[11]NHB savings'!R115</f>
        <v>1.3677444174209619</v>
      </c>
      <c r="BK128" s="63">
        <f t="shared" si="69"/>
        <v>13.557863067782447</v>
      </c>
      <c r="BL128" s="63" t="e">
        <f t="shared" si="69"/>
        <v>#REF!</v>
      </c>
      <c r="BM128" s="63" t="e">
        <f t="shared" si="69"/>
        <v>#REF!</v>
      </c>
      <c r="BN128" s="63">
        <f t="shared" si="69"/>
        <v>12.367296200685381</v>
      </c>
      <c r="BO128" s="63">
        <f t="shared" si="69"/>
        <v>12.209775375317395</v>
      </c>
      <c r="BP128" s="64">
        <f t="shared" si="72"/>
        <v>13.557863067782447</v>
      </c>
      <c r="BQ128" s="64" t="e">
        <f>BL128*'[11]23112016 deflator update'!$C$68/'[11]23112016 deflator update'!$C$69</f>
        <v>#REF!</v>
      </c>
      <c r="BR128" s="64" t="e">
        <f>BM128*'[11]23112016 deflator update'!$C$68/'[11]23112016 deflator update'!$C$70</f>
        <v>#REF!</v>
      </c>
      <c r="BS128" s="64">
        <f>BN128*'[11]23112016 deflator update'!$C$68/'[11]23112016 deflator update'!$C$71</f>
        <v>11.749263727786548</v>
      </c>
      <c r="BT128" s="64">
        <f>BO128*'[11]23112016 deflator update'!$C$68/'[11]23112016 deflator update'!$C$72</f>
        <v>11.41025093979907</v>
      </c>
      <c r="BU128" s="109" t="e">
        <f t="shared" si="73"/>
        <v>#REF!</v>
      </c>
      <c r="BV128" s="109" t="e">
        <f t="shared" si="73"/>
        <v>#REF!</v>
      </c>
      <c r="BW128" s="109" t="e">
        <f t="shared" si="73"/>
        <v>#REF!</v>
      </c>
      <c r="BX128" s="109">
        <f t="shared" si="73"/>
        <v>-1.2736884668393067E-2</v>
      </c>
      <c r="BY128" s="109">
        <f t="shared" si="74"/>
        <v>-9.9432166096183217E-2</v>
      </c>
      <c r="BZ128" s="109">
        <f t="shared" si="75"/>
        <v>-2.5842658701844656E-2</v>
      </c>
      <c r="CA128" s="110" t="e">
        <f t="shared" si="76"/>
        <v>#REF!</v>
      </c>
      <c r="CB128" s="110" t="e">
        <f t="shared" si="76"/>
        <v>#REF!</v>
      </c>
      <c r="CC128" s="110" t="e">
        <f t="shared" si="76"/>
        <v>#REF!</v>
      </c>
      <c r="CD128" s="110">
        <f t="shared" si="70"/>
        <v>-2.8853960200563522E-2</v>
      </c>
      <c r="CE128" s="110">
        <f t="shared" si="77"/>
        <v>-0.15840343845091254</v>
      </c>
      <c r="CF128" s="110">
        <f t="shared" si="78"/>
        <v>-4.2197451847376333E-2</v>
      </c>
      <c r="CG128" s="60">
        <f t="shared" si="67"/>
        <v>7.6113430677824478</v>
      </c>
      <c r="CH128" s="60" t="e">
        <f t="shared" si="67"/>
        <v>#REF!</v>
      </c>
      <c r="CI128" s="60" t="e">
        <f t="shared" si="67"/>
        <v>#REF!</v>
      </c>
      <c r="CJ128" s="60">
        <f t="shared" si="67"/>
        <v>5.5652982119905161</v>
      </c>
      <c r="CK128" s="60">
        <f t="shared" si="67"/>
        <v>5.1226267198599622</v>
      </c>
      <c r="CL128" s="60">
        <f t="shared" si="68"/>
        <v>5.9465199999999996</v>
      </c>
      <c r="CM128" s="60">
        <f t="shared" si="68"/>
        <v>6.2512776359999993</v>
      </c>
      <c r="CN128" s="60">
        <f t="shared" si="68"/>
        <v>6.5234168831258428</v>
      </c>
      <c r="CO128" s="60">
        <f t="shared" si="68"/>
        <v>6.8019979886948647</v>
      </c>
      <c r="CP128" s="60">
        <f t="shared" si="68"/>
        <v>7.0871486554574332</v>
      </c>
    </row>
    <row r="129" spans="1:94" ht="15" customHeight="1">
      <c r="A129" s="53" t="s">
        <v>604</v>
      </c>
      <c r="B129" s="53" t="s">
        <v>7</v>
      </c>
      <c r="C129" s="53" t="str">
        <f t="shared" si="71"/>
        <v>MD_PU</v>
      </c>
      <c r="D129" s="53" t="s">
        <v>41</v>
      </c>
      <c r="E129" s="53" t="s">
        <v>531</v>
      </c>
      <c r="F129" s="112" t="s">
        <v>1367</v>
      </c>
      <c r="G129" s="113">
        <v>0</v>
      </c>
      <c r="H129" s="127">
        <v>0</v>
      </c>
      <c r="I129" s="127">
        <v>1</v>
      </c>
      <c r="J129" s="112" t="s">
        <v>1380</v>
      </c>
      <c r="K129" s="101">
        <v>0</v>
      </c>
      <c r="L129" s="53" t="s">
        <v>8</v>
      </c>
      <c r="M129" s="54">
        <f>[11]Provisional!M129</f>
        <v>122.173171075152</v>
      </c>
      <c r="N129" s="54">
        <f>[11]Provisional!N129</f>
        <v>107.94992463684801</v>
      </c>
      <c r="O129" s="54">
        <f>[11]Provisional!O129</f>
        <v>97.514740100343005</v>
      </c>
      <c r="P129" s="54">
        <f>[11]Provisional!P129</f>
        <v>91.773146201312002</v>
      </c>
      <c r="Q129" s="54">
        <f>[11]Provisional!Q129</f>
        <v>86.27825216612699</v>
      </c>
      <c r="R129" s="128">
        <f>'[11]Published CSP'!O129</f>
        <v>96.671000000000006</v>
      </c>
      <c r="S129" s="108">
        <f>VLOOKUP($B129,'[11]CT model - DATA UPDATE'!$A:$AX,COLUMN('[11]CT model - DATA UPDATE'!S$1),0)/1000000</f>
        <v>99.172706635000011</v>
      </c>
      <c r="T129" s="108">
        <f>VLOOKUP($B129,'[11]CT model - DATA UPDATE'!$A:$AX,COLUMN('[11]CT model - DATA UPDATE'!T$1),0)/1000000</f>
        <v>101.38653342267523</v>
      </c>
      <c r="U129" s="108">
        <f>VLOOKUP($B129,'[11]CT model - DATA UPDATE'!$A:$AX,COLUMN('[11]CT model - DATA UPDATE'!U$1),0)/1000000</f>
        <v>103.64977934200594</v>
      </c>
      <c r="V129" s="108">
        <f>VLOOKUP($B129,'[11]CT model - DATA UPDATE'!$A:$AX,COLUMN('[11]CT model - DATA UPDATE'!V$1),0)/1000000</f>
        <v>105.96354757350622</v>
      </c>
      <c r="W129" s="108">
        <v>0</v>
      </c>
      <c r="X129" s="108">
        <f>VLOOKUP($B129,'[11]CT model - DATA UPDATE'!$A:$AX,COLUMN('[11]CT model - DATA UPDATE'!W$1),0)/1000000</f>
        <v>1.9725266290000152</v>
      </c>
      <c r="Y129" s="108">
        <f>VLOOKUP($B129,'[11]CT model - DATA UPDATE'!$A:$AX,COLUMN('[11]CT model - DATA UPDATE'!X$1),0)/1000000</f>
        <v>4.0846210837666366</v>
      </c>
      <c r="Z129" s="108">
        <f>VLOOKUP($B129,'[11]CT model - DATA UPDATE'!$A:$AX,COLUMN('[11]CT model - DATA UPDATE'!Y$1),0)/1000000</f>
        <v>6.3323134758182427</v>
      </c>
      <c r="AA129" s="108">
        <f>VLOOKUP($B129,'[11]CT model - DATA UPDATE'!$A:$AX,COLUMN('[11]CT model - DATA UPDATE'!Z$1),0)/1000000</f>
        <v>8.7224136942232029</v>
      </c>
      <c r="AB129" s="108">
        <v>0</v>
      </c>
      <c r="AC129" s="108">
        <f>VLOOKUP($B129,'[11]CT model - DATA UPDATE'!$A:$AX,COLUMN('[11]CT model - DATA UPDATE'!AA$1),0)/1000000</f>
        <v>1.9834540000000001</v>
      </c>
      <c r="AD129" s="108">
        <f>VLOOKUP($B129,'[11]CT model - DATA UPDATE'!$A:$AX,COLUMN('[11]CT model - DATA UPDATE'!AB$1),0)/1000000</f>
        <v>4.1769016071703584</v>
      </c>
      <c r="AE129" s="108">
        <f>VLOOKUP($B129,'[11]CT model - DATA UPDATE'!$A:$AX,COLUMN('[11]CT model - DATA UPDATE'!AC$1),0)/1000000</f>
        <v>6.5974596661209759</v>
      </c>
      <c r="AF129" s="108">
        <f>VLOOKUP($B129,'[11]CT model - DATA UPDATE'!$A:$AX,COLUMN('[11]CT model - DATA UPDATE'!AD$1),0)/1000000</f>
        <v>9.2632681036948714</v>
      </c>
      <c r="AG129" s="108">
        <v>0</v>
      </c>
      <c r="AH129" s="108">
        <f>VLOOKUP($B129,'[11]CT model - DATA UPDATE'!$A:$AX,COLUMN('[11]CT model - DATA UPDATE'!AE$1),0)/1000000</f>
        <v>0</v>
      </c>
      <c r="AI129" s="108">
        <f>(VLOOKUP($B129,'[11]CT model - DATA UPDATE'!$A:$AX,COLUMN('[11]CT model - DATA UPDATE'!AF$1),0)+IFERROR(VLOOKUP($B129,'[11]Fire £5 LQ'!$A:$P,COLUMN('[11]Fire £5 LQ'!N$1),0),0)*[11]Parameters!$C$41)/1000000</f>
        <v>0</v>
      </c>
      <c r="AJ129" s="108">
        <f>(VLOOKUP($B129,'[11]CT model - DATA UPDATE'!$A:$AX,COLUMN('[11]CT model - DATA UPDATE'!AG$1),0)+IFERROR(VLOOKUP($B129,'[11]Fire £5 LQ'!$A:$P,COLUMN('[11]Fire £5 LQ'!O$1),0),0)*[11]Parameters!$C$41)/1000000</f>
        <v>0</v>
      </c>
      <c r="AK129" s="108">
        <f>(VLOOKUP($B129,'[11]CT model - DATA UPDATE'!$A:$AX,COLUMN('[11]CT model - DATA UPDATE'!AH$1),0)+IFERROR(VLOOKUP($B129,'[11]Fire £5 LQ'!$A:$P,COLUMN('[11]Fire £5 LQ'!P$1),0),0)*[11]Parameters!$C$41)/1000000</f>
        <v>0</v>
      </c>
      <c r="AL129" s="56">
        <f>'[11]Published CSP'!AI129</f>
        <v>0</v>
      </c>
      <c r="AM129" s="56">
        <f>'[11]Published CSP'!AJ129</f>
        <v>0</v>
      </c>
      <c r="AN129" s="56">
        <f>IFERROR(VLOOKUP($A129,'[11]iBCF post B17'!$A:$L,'[11]iBCF post B17'!$F$1,0)/1000000,0)</f>
        <v>8.4634600585729149</v>
      </c>
      <c r="AO129" s="56">
        <f>IFERROR(VLOOKUP($A129,'[11]iBCF post B17'!$A:$L,'[11]iBCF post B17'!$I$1,0)/1000000,0)</f>
        <v>11.641252362293381</v>
      </c>
      <c r="AP129" s="56">
        <f>IFERROR(VLOOKUP($A129,'[11]iBCF post B17'!$A:$L,'[11]iBCF post B17'!$L$1,0)/1000000,0)</f>
        <v>14.577182039883249</v>
      </c>
      <c r="AQ129" s="56">
        <v>0</v>
      </c>
      <c r="AR129" s="56">
        <v>0</v>
      </c>
      <c r="AS129" s="56">
        <f>'[11]NHB savings'!E116</f>
        <v>1.5685979999999999</v>
      </c>
      <c r="AT129" s="56">
        <f>'[11]NHB savings'!F116</f>
        <v>0</v>
      </c>
      <c r="AU129" s="56">
        <f>'[11]NHB savings'!G116</f>
        <v>0</v>
      </c>
      <c r="AV129" s="103">
        <f>'[11]Published CSP'!AN129</f>
        <v>0</v>
      </c>
      <c r="AW129" s="103">
        <f>'[11]Published CSP'!AO129</f>
        <v>0</v>
      </c>
      <c r="AX129" s="103">
        <f>'[11]Published CSP'!AP129+'[11]NHB savings'!I116</f>
        <v>0</v>
      </c>
      <c r="AY129" s="103">
        <f>'[11]Published CSP'!AQ129+'[11]NHB savings'!J116</f>
        <v>0</v>
      </c>
      <c r="AZ129" s="103">
        <f>'[11]Published CSP'!AR129+'[11]NHB savings'!K116</f>
        <v>0</v>
      </c>
      <c r="BA129" s="103">
        <v>0</v>
      </c>
      <c r="BB129" s="103" t="e">
        <f>VLOOKUP($A129,'[11]Published CSP'!$A:$A:'[11]Published CSP'!$AW:$AW,COLUMN('[11]Published CSP'!AT$1),0)</f>
        <v>#REF!</v>
      </c>
      <c r="BC129" s="103" t="e">
        <f>VLOOKUP($A129,'[11]Published CSP'!$A:$A:'[11]Published CSP'!$AW:$AW,COLUMN('[11]Published CSP'!AU$1),0)+'[11]NHB savings'!L116</f>
        <v>#REF!</v>
      </c>
      <c r="BD129" s="103">
        <v>0</v>
      </c>
      <c r="BE129" s="103">
        <v>0</v>
      </c>
      <c r="BF129" s="60">
        <v>4.3027546108207737</v>
      </c>
      <c r="BG129" s="60">
        <v>5.560058012283605</v>
      </c>
      <c r="BH129" s="103">
        <f>VLOOKUP($A129,[11]NHB!$A$7:$Q$389,COLUMN([11]NHB!O$2),0)+'[11]NHB savings'!P116</f>
        <v>4.4715942749921478</v>
      </c>
      <c r="BI129" s="103">
        <f>VLOOKUP($A129,[11]NHB!$A$7:$Q$389,COLUMN([11]NHB!P$2),0)+'[11]NHB savings'!Q116</f>
        <v>3.3001666391152322</v>
      </c>
      <c r="BJ129" s="103">
        <f>VLOOKUP($A129,[11]NHB!$A$7:$Q$389,COLUMN([11]NHB!Q$2),0)+'[11]NHB savings'!R116</f>
        <v>3.1664711889165296</v>
      </c>
      <c r="BK129" s="63">
        <f t="shared" si="69"/>
        <v>223.1469256859728</v>
      </c>
      <c r="BL129" s="63" t="e">
        <f t="shared" si="69"/>
        <v>#REF!</v>
      </c>
      <c r="BM129" s="63" t="e">
        <f t="shared" si="69"/>
        <v>#REF!</v>
      </c>
      <c r="BN129" s="63">
        <f t="shared" si="69"/>
        <v>223.29411768666577</v>
      </c>
      <c r="BO129" s="63">
        <f t="shared" si="69"/>
        <v>227.97113476635107</v>
      </c>
      <c r="BP129" s="64">
        <f t="shared" si="72"/>
        <v>223.1469256859728</v>
      </c>
      <c r="BQ129" s="64" t="e">
        <f>BL129*'[11]23112016 deflator update'!$C$68/'[11]23112016 deflator update'!$C$69</f>
        <v>#REF!</v>
      </c>
      <c r="BR129" s="64" t="e">
        <f>BM129*'[11]23112016 deflator update'!$C$68/'[11]23112016 deflator update'!$C$70</f>
        <v>#REF!</v>
      </c>
      <c r="BS129" s="64">
        <f>BN129*'[11]23112016 deflator update'!$C$68/'[11]23112016 deflator update'!$C$71</f>
        <v>212.13541221877176</v>
      </c>
      <c r="BT129" s="64">
        <f>BO129*'[11]23112016 deflator update'!$C$68/'[11]23112016 deflator update'!$C$72</f>
        <v>213.04305564648433</v>
      </c>
      <c r="BU129" s="109" t="e">
        <f t="shared" si="73"/>
        <v>#REF!</v>
      </c>
      <c r="BV129" s="109" t="e">
        <f t="shared" si="73"/>
        <v>#REF!</v>
      </c>
      <c r="BW129" s="109" t="e">
        <f t="shared" si="73"/>
        <v>#REF!</v>
      </c>
      <c r="BX129" s="109">
        <f t="shared" si="73"/>
        <v>2.0945545400565591E-2</v>
      </c>
      <c r="BY129" s="109">
        <f t="shared" si="74"/>
        <v>2.1618980703176804E-2</v>
      </c>
      <c r="BZ129" s="109">
        <f t="shared" si="75"/>
        <v>5.3614727662580908E-3</v>
      </c>
      <c r="CA129" s="110" t="e">
        <f t="shared" si="76"/>
        <v>#REF!</v>
      </c>
      <c r="CB129" s="110" t="e">
        <f t="shared" si="76"/>
        <v>#REF!</v>
      </c>
      <c r="CC129" s="110" t="e">
        <f t="shared" si="76"/>
        <v>#REF!</v>
      </c>
      <c r="CD129" s="110">
        <f t="shared" si="70"/>
        <v>4.2786040209850107E-3</v>
      </c>
      <c r="CE129" s="110">
        <f t="shared" si="77"/>
        <v>-4.527900175379207E-2</v>
      </c>
      <c r="CF129" s="110">
        <f t="shared" si="78"/>
        <v>-1.1517195829174542E-2</v>
      </c>
      <c r="CG129" s="60">
        <f t="shared" si="67"/>
        <v>126.4759256859728</v>
      </c>
      <c r="CH129" s="60" t="e">
        <f t="shared" si="67"/>
        <v>#REF!</v>
      </c>
      <c r="CI129" s="60" t="e">
        <f t="shared" si="67"/>
        <v>#REF!</v>
      </c>
      <c r="CJ129" s="60">
        <f t="shared" si="67"/>
        <v>106.71456520272062</v>
      </c>
      <c r="CK129" s="60">
        <f t="shared" si="67"/>
        <v>104.02190539492678</v>
      </c>
      <c r="CL129" s="60">
        <f t="shared" si="68"/>
        <v>96.671000000000006</v>
      </c>
      <c r="CM129" s="60">
        <f t="shared" si="68"/>
        <v>103.12868726400002</v>
      </c>
      <c r="CN129" s="60">
        <f t="shared" si="68"/>
        <v>109.64805611361223</v>
      </c>
      <c r="CO129" s="60">
        <f t="shared" si="68"/>
        <v>116.57955248394515</v>
      </c>
      <c r="CP129" s="60">
        <f t="shared" si="68"/>
        <v>123.94922937142429</v>
      </c>
    </row>
    <row r="130" spans="1:94" ht="15" customHeight="1">
      <c r="A130" s="53" t="s">
        <v>1029</v>
      </c>
      <c r="B130" s="53" t="s">
        <v>1030</v>
      </c>
      <c r="C130" s="53" t="str">
        <f t="shared" si="71"/>
        <v>UA_PR</v>
      </c>
      <c r="D130" s="53" t="s">
        <v>41</v>
      </c>
      <c r="E130" s="53" t="s">
        <v>726</v>
      </c>
      <c r="F130" s="112" t="s">
        <v>1361</v>
      </c>
      <c r="G130" s="113">
        <v>1</v>
      </c>
      <c r="H130" s="127">
        <v>0</v>
      </c>
      <c r="I130" s="127">
        <v>0</v>
      </c>
      <c r="J130" s="112" t="s">
        <v>1381</v>
      </c>
      <c r="K130" s="101">
        <v>0</v>
      </c>
      <c r="L130" s="53" t="s">
        <v>1031</v>
      </c>
      <c r="M130" s="54">
        <f>[11]Provisional!M130</f>
        <v>219.22480182575299</v>
      </c>
      <c r="N130" s="54">
        <f>[11]Provisional!N130</f>
        <v>193.64733022973999</v>
      </c>
      <c r="O130" s="54">
        <f>[11]Provisional!O130</f>
        <v>174.88246562658901</v>
      </c>
      <c r="P130" s="54">
        <f>[11]Provisional!P130</f>
        <v>164.56727758610401</v>
      </c>
      <c r="Q130" s="54">
        <f>[11]Provisional!Q130</f>
        <v>154.69320813908001</v>
      </c>
      <c r="R130" s="128">
        <f>'[11]Published CSP'!O130</f>
        <v>174.13377299999999</v>
      </c>
      <c r="S130" s="108">
        <f>VLOOKUP($B130,'[11]CT model - DATA UPDATE'!$A:$AX,COLUMN('[11]CT model - DATA UPDATE'!S$1),0)/1000000</f>
        <v>178.670035332</v>
      </c>
      <c r="T130" s="108">
        <f>VLOOKUP($B130,'[11]CT model - DATA UPDATE'!$A:$AX,COLUMN('[11]CT model - DATA UPDATE'!T$1),0)/1000000</f>
        <v>181.27394143789806</v>
      </c>
      <c r="U130" s="108">
        <f>VLOOKUP($B130,'[11]CT model - DATA UPDATE'!$A:$AX,COLUMN('[11]CT model - DATA UPDATE'!U$1),0)/1000000</f>
        <v>183.91579641975474</v>
      </c>
      <c r="V130" s="108">
        <f>VLOOKUP($B130,'[11]CT model - DATA UPDATE'!$A:$AX,COLUMN('[11]CT model - DATA UPDATE'!V$1),0)/1000000</f>
        <v>186.59615333790626</v>
      </c>
      <c r="W130" s="108">
        <v>0</v>
      </c>
      <c r="X130" s="108">
        <f>VLOOKUP($B130,'[11]CT model - DATA UPDATE'!$A:$AX,COLUMN('[11]CT model - DATA UPDATE'!W$1),0)/1000000</f>
        <v>3.5548433759999969</v>
      </c>
      <c r="Y130" s="108">
        <f>VLOOKUP($B130,'[11]CT model - DATA UPDATE'!$A:$AX,COLUMN('[11]CT model - DATA UPDATE'!X$1),0)/1000000</f>
        <v>7.304262896493789</v>
      </c>
      <c r="Z130" s="108">
        <f>VLOOKUP($B130,'[11]CT model - DATA UPDATE'!$A:$AX,COLUMN('[11]CT model - DATA UPDATE'!Y$1),0)/1000000</f>
        <v>11.237244164612139</v>
      </c>
      <c r="AA130" s="108">
        <f>VLOOKUP($B130,'[11]CT model - DATA UPDATE'!$A:$AX,COLUMN('[11]CT model - DATA UPDATE'!Z$1),0)/1000000</f>
        <v>15.360957155047206</v>
      </c>
      <c r="AB130" s="108">
        <v>0</v>
      </c>
      <c r="AC130" s="108">
        <f>VLOOKUP($B130,'[11]CT model - DATA UPDATE'!$A:$AX,COLUMN('[11]CT model - DATA UPDATE'!AA$1),0)/1000000</f>
        <v>3.573588</v>
      </c>
      <c r="AD130" s="108">
        <f>VLOOKUP($B130,'[11]CT model - DATA UPDATE'!$A:$AX,COLUMN('[11]CT model - DATA UPDATE'!AB$1),0)/1000000</f>
        <v>7.4683074554608764</v>
      </c>
      <c r="AE130" s="108">
        <f>VLOOKUP($B130,'[11]CT model - DATA UPDATE'!$A:$AX,COLUMN('[11]CT model - DATA UPDATE'!AC$1),0)/1000000</f>
        <v>11.706765451448918</v>
      </c>
      <c r="AF130" s="108">
        <f>VLOOKUP($B130,'[11]CT model - DATA UPDATE'!$A:$AX,COLUMN('[11]CT model - DATA UPDATE'!AD$1),0)/1000000</f>
        <v>16.312416276510717</v>
      </c>
      <c r="AG130" s="108">
        <v>0</v>
      </c>
      <c r="AH130" s="108">
        <f>VLOOKUP($B130,'[11]CT model - DATA UPDATE'!$A:$AX,COLUMN('[11]CT model - DATA UPDATE'!AE$1),0)/1000000</f>
        <v>0</v>
      </c>
      <c r="AI130" s="108">
        <f>(VLOOKUP($B130,'[11]CT model - DATA UPDATE'!$A:$AX,COLUMN('[11]CT model - DATA UPDATE'!AF$1),0)+IFERROR(VLOOKUP($B130,'[11]Fire £5 LQ'!$A:$P,COLUMN('[11]Fire £5 LQ'!N$1),0),0)*[11]Parameters!$C$41)/1000000</f>
        <v>0</v>
      </c>
      <c r="AJ130" s="108">
        <f>(VLOOKUP($B130,'[11]CT model - DATA UPDATE'!$A:$AX,COLUMN('[11]CT model - DATA UPDATE'!AG$1),0)+IFERROR(VLOOKUP($B130,'[11]Fire £5 LQ'!$A:$P,COLUMN('[11]Fire £5 LQ'!O$1),0),0)*[11]Parameters!$C$41)/1000000</f>
        <v>0</v>
      </c>
      <c r="AK130" s="108">
        <f>(VLOOKUP($B130,'[11]CT model - DATA UPDATE'!$A:$AX,COLUMN('[11]CT model - DATA UPDATE'!AH$1),0)+IFERROR(VLOOKUP($B130,'[11]Fire £5 LQ'!$A:$P,COLUMN('[11]Fire £5 LQ'!P$1),0),0)*[11]Parameters!$C$41)/1000000</f>
        <v>0</v>
      </c>
      <c r="AL130" s="56">
        <f>'[11]Published CSP'!AI130</f>
        <v>0</v>
      </c>
      <c r="AM130" s="56">
        <f>'[11]Published CSP'!AJ130</f>
        <v>0</v>
      </c>
      <c r="AN130" s="56">
        <f>IFERROR(VLOOKUP($A130,'[11]iBCF post B17'!$A:$L,'[11]iBCF post B17'!$F$1,0)/1000000,0)</f>
        <v>15.490271081648945</v>
      </c>
      <c r="AO130" s="56">
        <f>IFERROR(VLOOKUP($A130,'[11]iBCF post B17'!$A:$L,'[11]iBCF post B17'!$I$1,0)/1000000,0)</f>
        <v>21.475459278689943</v>
      </c>
      <c r="AP130" s="56">
        <f>IFERROR(VLOOKUP($A130,'[11]iBCF post B17'!$A:$L,'[11]iBCF post B17'!$L$1,0)/1000000,0)</f>
        <v>27.136902861713619</v>
      </c>
      <c r="AQ130" s="56">
        <v>0</v>
      </c>
      <c r="AR130" s="56">
        <v>0</v>
      </c>
      <c r="AS130" s="56">
        <f>'[11]NHB savings'!E117</f>
        <v>2.8349869999999999</v>
      </c>
      <c r="AT130" s="56">
        <f>'[11]NHB savings'!F117</f>
        <v>0</v>
      </c>
      <c r="AU130" s="56">
        <f>'[11]NHB savings'!G117</f>
        <v>0</v>
      </c>
      <c r="AV130" s="103">
        <f>'[11]Published CSP'!AN130</f>
        <v>0</v>
      </c>
      <c r="AW130" s="103">
        <f>'[11]Published CSP'!AO130</f>
        <v>0</v>
      </c>
      <c r="AX130" s="103">
        <f>'[11]Published CSP'!AP130+'[11]NHB savings'!I117</f>
        <v>0</v>
      </c>
      <c r="AY130" s="103">
        <f>'[11]Published CSP'!AQ130+'[11]NHB savings'!J117</f>
        <v>0</v>
      </c>
      <c r="AZ130" s="103">
        <f>'[11]Published CSP'!AR130+'[11]NHB savings'!K117</f>
        <v>0</v>
      </c>
      <c r="BA130" s="103">
        <v>0</v>
      </c>
      <c r="BB130" s="103" t="e">
        <f>VLOOKUP($A130,'[11]Published CSP'!$A:$A:'[11]Published CSP'!$AW:$AW,COLUMN('[11]Published CSP'!AT$1),0)</f>
        <v>#REF!</v>
      </c>
      <c r="BC130" s="103" t="e">
        <f>VLOOKUP($A130,'[11]Published CSP'!$A:$A:'[11]Published CSP'!$AW:$AW,COLUMN('[11]Published CSP'!AU$1),0)+'[11]NHB savings'!L117</f>
        <v>#REF!</v>
      </c>
      <c r="BD130" s="103">
        <v>0</v>
      </c>
      <c r="BE130" s="103">
        <v>0</v>
      </c>
      <c r="BF130" s="60">
        <v>8.700265674319585</v>
      </c>
      <c r="BG130" s="60">
        <v>10.448807533786328</v>
      </c>
      <c r="BH130" s="103">
        <f>VLOOKUP($A130,[11]NHB!$A$7:$Q$389,COLUMN([11]NHB!O$2),0)+'[11]NHB savings'!P117</f>
        <v>9.1660858792295432</v>
      </c>
      <c r="BI130" s="103">
        <f>VLOOKUP($A130,[11]NHB!$A$7:$Q$389,COLUMN([11]NHB!P$2),0)+'[11]NHB savings'!Q117</f>
        <v>6.7884923062402436</v>
      </c>
      <c r="BJ130" s="103">
        <f>VLOOKUP($A130,[11]NHB!$A$7:$Q$389,COLUMN([11]NHB!Q$2),0)+'[11]NHB savings'!R117</f>
        <v>6.5134787586526768</v>
      </c>
      <c r="BK130" s="63">
        <f t="shared" si="69"/>
        <v>402.05884050007256</v>
      </c>
      <c r="BL130" s="63" t="e">
        <f t="shared" si="69"/>
        <v>#REF!</v>
      </c>
      <c r="BM130" s="63" t="e">
        <f t="shared" si="69"/>
        <v>#REF!</v>
      </c>
      <c r="BN130" s="63">
        <f t="shared" si="69"/>
        <v>399.69103520684996</v>
      </c>
      <c r="BO130" s="63">
        <f t="shared" si="69"/>
        <v>406.61311652891055</v>
      </c>
      <c r="BP130" s="64">
        <f t="shared" si="72"/>
        <v>402.05884050007256</v>
      </c>
      <c r="BQ130" s="64" t="e">
        <f>BL130*'[11]23112016 deflator update'!$C$68/'[11]23112016 deflator update'!$C$69</f>
        <v>#REF!</v>
      </c>
      <c r="BR130" s="64" t="e">
        <f>BM130*'[11]23112016 deflator update'!$C$68/'[11]23112016 deflator update'!$C$70</f>
        <v>#REF!</v>
      </c>
      <c r="BS130" s="64">
        <f>BN130*'[11]23112016 deflator update'!$C$68/'[11]23112016 deflator update'!$C$71</f>
        <v>379.71722404587092</v>
      </c>
      <c r="BT130" s="64">
        <f>BO130*'[11]23112016 deflator update'!$C$68/'[11]23112016 deflator update'!$C$72</f>
        <v>379.9871457412479</v>
      </c>
      <c r="BU130" s="109" t="e">
        <f t="shared" si="73"/>
        <v>#REF!</v>
      </c>
      <c r="BV130" s="109" t="e">
        <f t="shared" si="73"/>
        <v>#REF!</v>
      </c>
      <c r="BW130" s="109" t="e">
        <f t="shared" si="73"/>
        <v>#REF!</v>
      </c>
      <c r="BX130" s="109">
        <f t="shared" si="73"/>
        <v>1.7318580384166671E-2</v>
      </c>
      <c r="BY130" s="109">
        <f t="shared" si="74"/>
        <v>1.1327386865000788E-2</v>
      </c>
      <c r="BZ130" s="109">
        <f t="shared" si="75"/>
        <v>2.8198965522938657E-3</v>
      </c>
      <c r="CA130" s="110" t="e">
        <f t="shared" si="76"/>
        <v>#REF!</v>
      </c>
      <c r="CB130" s="110" t="e">
        <f t="shared" si="76"/>
        <v>#REF!</v>
      </c>
      <c r="CC130" s="110" t="e">
        <f t="shared" si="76"/>
        <v>#REF!</v>
      </c>
      <c r="CD130" s="110">
        <f t="shared" si="70"/>
        <v>7.1084922748831936E-4</v>
      </c>
      <c r="CE130" s="110">
        <f t="shared" si="77"/>
        <v>-5.4896678136394983E-2</v>
      </c>
      <c r="CF130" s="110">
        <f t="shared" si="78"/>
        <v>-1.4016102392682139E-2</v>
      </c>
      <c r="CG130" s="60">
        <f t="shared" si="67"/>
        <v>227.92506750007257</v>
      </c>
      <c r="CH130" s="60" t="e">
        <f t="shared" si="67"/>
        <v>#REF!</v>
      </c>
      <c r="CI130" s="60" t="e">
        <f t="shared" si="67"/>
        <v>#REF!</v>
      </c>
      <c r="CJ130" s="60">
        <f t="shared" si="67"/>
        <v>192.83122917103415</v>
      </c>
      <c r="CK130" s="60">
        <f t="shared" si="67"/>
        <v>188.34358975944639</v>
      </c>
      <c r="CL130" s="60">
        <f t="shared" si="68"/>
        <v>174.13377299999999</v>
      </c>
      <c r="CM130" s="60">
        <f t="shared" si="68"/>
        <v>185.79846670800001</v>
      </c>
      <c r="CN130" s="60">
        <f t="shared" si="68"/>
        <v>196.04651178985273</v>
      </c>
      <c r="CO130" s="60">
        <f t="shared" si="68"/>
        <v>206.85980603581581</v>
      </c>
      <c r="CP130" s="60">
        <f t="shared" si="68"/>
        <v>218.26952676946416</v>
      </c>
    </row>
    <row r="131" spans="1:94" ht="15" customHeight="1">
      <c r="A131" s="53" t="s">
        <v>1125</v>
      </c>
      <c r="B131" s="53" t="s">
        <v>1126</v>
      </c>
      <c r="C131" s="53" t="str">
        <f t="shared" si="71"/>
        <v>SFIR_PR</v>
      </c>
      <c r="D131" s="53" t="s">
        <v>41</v>
      </c>
      <c r="E131" s="53" t="s">
        <v>1357</v>
      </c>
      <c r="F131" s="112" t="s">
        <v>1361</v>
      </c>
      <c r="G131" s="113">
        <v>0</v>
      </c>
      <c r="H131" s="127">
        <v>0</v>
      </c>
      <c r="I131" s="127">
        <v>0</v>
      </c>
      <c r="J131" s="112" t="s">
        <v>1381</v>
      </c>
      <c r="K131" s="101">
        <v>0</v>
      </c>
      <c r="L131" s="53" t="s">
        <v>1224</v>
      </c>
      <c r="M131" s="54">
        <f>[11]Provisional!M131</f>
        <v>13.282810423176</v>
      </c>
      <c r="N131" s="54">
        <f>[11]Provisional!N131</f>
        <v>12.332139905843999</v>
      </c>
      <c r="O131" s="54">
        <f>[11]Provisional!O131</f>
        <v>11.18122868207</v>
      </c>
      <c r="P131" s="54">
        <f>[11]Provisional!P131</f>
        <v>10.708720681440999</v>
      </c>
      <c r="Q131" s="54">
        <f>[11]Provisional!Q131</f>
        <v>10.534175179186001</v>
      </c>
      <c r="R131" s="128">
        <f>'[11]Published CSP'!O131</f>
        <v>15.183372199999999</v>
      </c>
      <c r="S131" s="108">
        <f>VLOOKUP($B131,'[11]CT model - DATA UPDATE'!$A:$AX,COLUMN('[11]CT model - DATA UPDATE'!S$1),0)/1000000</f>
        <v>15.56278272</v>
      </c>
      <c r="T131" s="108">
        <f>VLOOKUP($B131,'[11]CT model - DATA UPDATE'!$A:$AX,COLUMN('[11]CT model - DATA UPDATE'!T$1),0)/1000000</f>
        <v>15.813626725547847</v>
      </c>
      <c r="U131" s="108">
        <f>VLOOKUP($B131,'[11]CT model - DATA UPDATE'!$A:$AX,COLUMN('[11]CT model - DATA UPDATE'!U$1),0)/1000000</f>
        <v>16.068670467451</v>
      </c>
      <c r="V131" s="108">
        <f>VLOOKUP($B131,'[11]CT model - DATA UPDATE'!$A:$AX,COLUMN('[11]CT model - DATA UPDATE'!V$1),0)/1000000</f>
        <v>16.327987463862293</v>
      </c>
      <c r="W131" s="108">
        <v>0</v>
      </c>
      <c r="X131" s="108">
        <f>VLOOKUP($B131,'[11]CT model - DATA UPDATE'!$A:$AX,COLUMN('[11]CT model - DATA UPDATE'!W$1),0)/1000000</f>
        <v>0.2981376000000025</v>
      </c>
      <c r="Y131" s="108">
        <f>VLOOKUP($B131,'[11]CT model - DATA UPDATE'!$A:$AX,COLUMN('[11]CT model - DATA UPDATE'!X$1),0)/1000000</f>
        <v>0.62527443604465205</v>
      </c>
      <c r="Z131" s="108">
        <f>VLOOKUP($B131,'[11]CT model - DATA UPDATE'!$A:$AX,COLUMN('[11]CT model - DATA UPDATE'!Y$1),0)/1000000</f>
        <v>0.96943951206387391</v>
      </c>
      <c r="AA131" s="108">
        <f>VLOOKUP($B131,'[11]CT model - DATA UPDATE'!$A:$AX,COLUMN('[11]CT model - DATA UPDATE'!Z$1),0)/1000000</f>
        <v>1.3313458114878995</v>
      </c>
      <c r="AB131" s="108">
        <v>0</v>
      </c>
      <c r="AC131" s="108">
        <f>VLOOKUP($B131,'[11]CT model - DATA UPDATE'!$A:$AX,COLUMN('[11]CT model - DATA UPDATE'!AA$1),0)/1000000</f>
        <v>0</v>
      </c>
      <c r="AD131" s="108">
        <f>VLOOKUP($B131,'[11]CT model - DATA UPDATE'!$A:$AX,COLUMN('[11]CT model - DATA UPDATE'!AB$1),0)/1000000</f>
        <v>0</v>
      </c>
      <c r="AE131" s="108">
        <f>VLOOKUP($B131,'[11]CT model - DATA UPDATE'!$A:$AX,COLUMN('[11]CT model - DATA UPDATE'!AC$1),0)/1000000</f>
        <v>0</v>
      </c>
      <c r="AF131" s="108">
        <f>VLOOKUP($B131,'[11]CT model - DATA UPDATE'!$A:$AX,COLUMN('[11]CT model - DATA UPDATE'!AD$1),0)/1000000</f>
        <v>0</v>
      </c>
      <c r="AG131" s="108">
        <v>0</v>
      </c>
      <c r="AH131" s="108">
        <f>VLOOKUP($B131,'[11]CT model - DATA UPDATE'!$A:$AX,COLUMN('[11]CT model - DATA UPDATE'!AE$1),0)/1000000</f>
        <v>0</v>
      </c>
      <c r="AI131" s="108">
        <f>(VLOOKUP($B131,'[11]CT model - DATA UPDATE'!$A:$AX,COLUMN('[11]CT model - DATA UPDATE'!AF$1),0)+IFERROR(VLOOKUP($B131,'[11]Fire £5 LQ'!$A:$P,COLUMN('[11]Fire £5 LQ'!N$1),0),0)*[11]Parameters!$C$41)/1000000</f>
        <v>0</v>
      </c>
      <c r="AJ131" s="108">
        <f>(VLOOKUP($B131,'[11]CT model - DATA UPDATE'!$A:$AX,COLUMN('[11]CT model - DATA UPDATE'!AG$1),0)+IFERROR(VLOOKUP($B131,'[11]Fire £5 LQ'!$A:$P,COLUMN('[11]Fire £5 LQ'!O$1),0),0)*[11]Parameters!$C$41)/1000000</f>
        <v>0</v>
      </c>
      <c r="AK131" s="108">
        <f>(VLOOKUP($B131,'[11]CT model - DATA UPDATE'!$A:$AX,COLUMN('[11]CT model - DATA UPDATE'!AH$1),0)+IFERROR(VLOOKUP($B131,'[11]Fire £5 LQ'!$A:$P,COLUMN('[11]Fire £5 LQ'!P$1),0),0)*[11]Parameters!$C$41)/1000000</f>
        <v>0</v>
      </c>
      <c r="AL131" s="56">
        <f>'[11]Published CSP'!AI131</f>
        <v>0</v>
      </c>
      <c r="AM131" s="56">
        <f>'[11]Published CSP'!AJ131</f>
        <v>0</v>
      </c>
      <c r="AN131" s="56">
        <f>IFERROR(VLOOKUP($A131,'[11]iBCF post B17'!$A:$L,'[11]iBCF post B17'!$F$1,0)/1000000,0)</f>
        <v>0</v>
      </c>
      <c r="AO131" s="56">
        <f>IFERROR(VLOOKUP($A131,'[11]iBCF post B17'!$A:$L,'[11]iBCF post B17'!$I$1,0)/1000000,0)</f>
        <v>0</v>
      </c>
      <c r="AP131" s="56">
        <f>IFERROR(VLOOKUP($A131,'[11]iBCF post B17'!$A:$L,'[11]iBCF post B17'!$L$1,0)/1000000,0)</f>
        <v>0</v>
      </c>
      <c r="AQ131" s="56">
        <v>0</v>
      </c>
      <c r="AR131" s="56">
        <v>0</v>
      </c>
      <c r="AS131" s="56">
        <f>'[11]NHB savings'!E118</f>
        <v>0</v>
      </c>
      <c r="AT131" s="56">
        <f>'[11]NHB savings'!F118</f>
        <v>0</v>
      </c>
      <c r="AU131" s="56">
        <f>'[11]NHB savings'!G118</f>
        <v>0</v>
      </c>
      <c r="AV131" s="103">
        <f>'[11]Published CSP'!AN131</f>
        <v>0</v>
      </c>
      <c r="AW131" s="103">
        <f>'[11]Published CSP'!AO131</f>
        <v>0</v>
      </c>
      <c r="AX131" s="103">
        <f>'[11]Published CSP'!AP131+'[11]NHB savings'!I118</f>
        <v>0</v>
      </c>
      <c r="AY131" s="103">
        <f>'[11]Published CSP'!AQ131+'[11]NHB savings'!J118</f>
        <v>0</v>
      </c>
      <c r="AZ131" s="103">
        <f>'[11]Published CSP'!AR131+'[11]NHB savings'!K118</f>
        <v>0</v>
      </c>
      <c r="BA131" s="103">
        <v>0</v>
      </c>
      <c r="BB131" s="103" t="e">
        <f>VLOOKUP($A131,'[11]Published CSP'!$A:$A:'[11]Published CSP'!$AW:$AW,COLUMN('[11]Published CSP'!AT$1),0)</f>
        <v>#REF!</v>
      </c>
      <c r="BC131" s="103" t="e">
        <f>VLOOKUP($A131,'[11]Published CSP'!$A:$A:'[11]Published CSP'!$AW:$AW,COLUMN('[11]Published CSP'!AU$1),0)+'[11]NHB savings'!L118</f>
        <v>#REF!</v>
      </c>
      <c r="BD131" s="103">
        <v>0</v>
      </c>
      <c r="BE131" s="103">
        <v>0</v>
      </c>
      <c r="BF131" s="60">
        <v>0</v>
      </c>
      <c r="BG131" s="60">
        <v>0</v>
      </c>
      <c r="BH131" s="103">
        <f>VLOOKUP($A131,[11]NHB!$A$7:$Q$389,COLUMN([11]NHB!O$2),0)+'[11]NHB savings'!P118</f>
        <v>0</v>
      </c>
      <c r="BI131" s="103">
        <f>VLOOKUP($A131,[11]NHB!$A$7:$Q$389,COLUMN([11]NHB!P$2),0)+'[11]NHB savings'!Q118</f>
        <v>0</v>
      </c>
      <c r="BJ131" s="103">
        <f>VLOOKUP($A131,[11]NHB!$A$7:$Q$389,COLUMN([11]NHB!Q$2),0)+'[11]NHB savings'!R118</f>
        <v>0</v>
      </c>
      <c r="BK131" s="63">
        <f t="shared" si="69"/>
        <v>28.466182623176</v>
      </c>
      <c r="BL131" s="63" t="e">
        <f t="shared" si="69"/>
        <v>#REF!</v>
      </c>
      <c r="BM131" s="63" t="e">
        <f t="shared" si="69"/>
        <v>#REF!</v>
      </c>
      <c r="BN131" s="63">
        <f t="shared" si="69"/>
        <v>27.746830660955876</v>
      </c>
      <c r="BO131" s="63">
        <f t="shared" si="69"/>
        <v>28.193508454536193</v>
      </c>
      <c r="BP131" s="64">
        <f t="shared" si="72"/>
        <v>28.466182623176</v>
      </c>
      <c r="BQ131" s="64" t="e">
        <f>BL131*'[11]23112016 deflator update'!$C$68/'[11]23112016 deflator update'!$C$69</f>
        <v>#REF!</v>
      </c>
      <c r="BR131" s="64" t="e">
        <f>BM131*'[11]23112016 deflator update'!$C$68/'[11]23112016 deflator update'!$C$70</f>
        <v>#REF!</v>
      </c>
      <c r="BS131" s="64">
        <f>BN131*'[11]23112016 deflator update'!$C$68/'[11]23112016 deflator update'!$C$71</f>
        <v>26.360234747813166</v>
      </c>
      <c r="BT131" s="64">
        <f>BO131*'[11]23112016 deflator update'!$C$68/'[11]23112016 deflator update'!$C$72</f>
        <v>26.347332072130126</v>
      </c>
      <c r="BU131" s="109" t="e">
        <f t="shared" si="73"/>
        <v>#REF!</v>
      </c>
      <c r="BV131" s="109" t="e">
        <f t="shared" si="73"/>
        <v>#REF!</v>
      </c>
      <c r="BW131" s="109" t="e">
        <f t="shared" si="73"/>
        <v>#REF!</v>
      </c>
      <c r="BX131" s="109">
        <f t="shared" si="73"/>
        <v>1.609833566357044E-2</v>
      </c>
      <c r="BY131" s="109">
        <f t="shared" si="74"/>
        <v>-9.5788807459489256E-3</v>
      </c>
      <c r="BZ131" s="109">
        <f t="shared" si="75"/>
        <v>-2.4033705978484532E-3</v>
      </c>
      <c r="CA131" s="110" t="e">
        <f t="shared" si="76"/>
        <v>#REF!</v>
      </c>
      <c r="CB131" s="110" t="e">
        <f t="shared" si="76"/>
        <v>#REF!</v>
      </c>
      <c r="CC131" s="110" t="e">
        <f t="shared" si="76"/>
        <v>#REF!</v>
      </c>
      <c r="CD131" s="110">
        <f t="shared" si="70"/>
        <v>-4.8947499164853081E-4</v>
      </c>
      <c r="CE131" s="110">
        <f t="shared" si="77"/>
        <v>-7.4433954812079151E-2</v>
      </c>
      <c r="CF131" s="110">
        <f t="shared" si="78"/>
        <v>-1.9151677903945341E-2</v>
      </c>
      <c r="CG131" s="60">
        <f t="shared" si="67"/>
        <v>13.282810423176</v>
      </c>
      <c r="CH131" s="60" t="e">
        <f t="shared" si="67"/>
        <v>#REF!</v>
      </c>
      <c r="CI131" s="60" t="e">
        <f t="shared" si="67"/>
        <v>#REF!</v>
      </c>
      <c r="CJ131" s="60">
        <f t="shared" si="67"/>
        <v>10.708720681441001</v>
      </c>
      <c r="CK131" s="60">
        <f t="shared" si="67"/>
        <v>10.534175179186001</v>
      </c>
      <c r="CL131" s="60">
        <f t="shared" si="68"/>
        <v>15.183372199999999</v>
      </c>
      <c r="CM131" s="60">
        <f t="shared" si="68"/>
        <v>15.860920320000002</v>
      </c>
      <c r="CN131" s="60">
        <f t="shared" si="68"/>
        <v>16.438901161592497</v>
      </c>
      <c r="CO131" s="60">
        <f t="shared" si="68"/>
        <v>17.038109979514875</v>
      </c>
      <c r="CP131" s="60">
        <f t="shared" si="68"/>
        <v>17.659333275350193</v>
      </c>
    </row>
    <row r="132" spans="1:94" ht="15" customHeight="1">
      <c r="A132" s="53" t="s">
        <v>682</v>
      </c>
      <c r="B132" s="53" t="s">
        <v>683</v>
      </c>
      <c r="C132" s="53" t="str">
        <f t="shared" si="71"/>
        <v>OLB_PU</v>
      </c>
      <c r="D132" s="53" t="s">
        <v>41</v>
      </c>
      <c r="E132" s="53" t="s">
        <v>1351</v>
      </c>
      <c r="F132" s="112" t="s">
        <v>1375</v>
      </c>
      <c r="G132" s="113">
        <v>0</v>
      </c>
      <c r="H132" s="127">
        <v>0</v>
      </c>
      <c r="I132" s="127">
        <v>0</v>
      </c>
      <c r="J132" s="112" t="s">
        <v>1380</v>
      </c>
      <c r="K132" s="101">
        <v>0</v>
      </c>
      <c r="L132" s="53" t="s">
        <v>684</v>
      </c>
      <c r="M132" s="54">
        <f>[11]Provisional!M132</f>
        <v>135.14275226799899</v>
      </c>
      <c r="N132" s="54">
        <f>[11]Provisional!N132</f>
        <v>118.936266805202</v>
      </c>
      <c r="O132" s="54">
        <f>[11]Provisional!O132</f>
        <v>107.01321958273</v>
      </c>
      <c r="P132" s="54">
        <f>[11]Provisional!P132</f>
        <v>100.488971999607</v>
      </c>
      <c r="Q132" s="54">
        <f>[11]Provisional!Q132</f>
        <v>94.132878319202007</v>
      </c>
      <c r="R132" s="128">
        <f>'[11]Published CSP'!O132</f>
        <v>110.86429</v>
      </c>
      <c r="S132" s="108">
        <f>VLOOKUP($B132,'[11]CT model - DATA UPDATE'!$A:$AX,COLUMN('[11]CT model - DATA UPDATE'!S$1),0)/1000000</f>
        <v>115.86317415300002</v>
      </c>
      <c r="T132" s="108">
        <f>VLOOKUP($B132,'[11]CT model - DATA UPDATE'!$A:$AX,COLUMN('[11]CT model - DATA UPDATE'!T$1),0)/1000000</f>
        <v>119.50469605744425</v>
      </c>
      <c r="U132" s="108">
        <f>VLOOKUP($B132,'[11]CT model - DATA UPDATE'!$A:$AX,COLUMN('[11]CT model - DATA UPDATE'!U$1),0)/1000000</f>
        <v>123.26066918314567</v>
      </c>
      <c r="V132" s="108">
        <f>VLOOKUP($B132,'[11]CT model - DATA UPDATE'!$A:$AX,COLUMN('[11]CT model - DATA UPDATE'!V$1),0)/1000000</f>
        <v>127.13469067503191</v>
      </c>
      <c r="W132" s="108">
        <v>0</v>
      </c>
      <c r="X132" s="108">
        <f>VLOOKUP($B132,'[11]CT model - DATA UPDATE'!$A:$AX,COLUMN('[11]CT model - DATA UPDATE'!W$1),0)/1000000</f>
        <v>0</v>
      </c>
      <c r="Y132" s="108">
        <f>VLOOKUP($B132,'[11]CT model - DATA UPDATE'!$A:$AX,COLUMN('[11]CT model - DATA UPDATE'!X$1),0)/1000000</f>
        <v>2.3900939211488867</v>
      </c>
      <c r="Z132" s="108">
        <f>VLOOKUP($B132,'[11]CT model - DATA UPDATE'!$A:$AX,COLUMN('[11]CT model - DATA UPDATE'!Y$1),0)/1000000</f>
        <v>4.9797310349990838</v>
      </c>
      <c r="AA132" s="108">
        <f>VLOOKUP($B132,'[11]CT model - DATA UPDATE'!$A:$AX,COLUMN('[11]CT model - DATA UPDATE'!Z$1),0)/1000000</f>
        <v>7.7816601468373436</v>
      </c>
      <c r="AB132" s="108">
        <v>0</v>
      </c>
      <c r="AC132" s="108">
        <f>VLOOKUP($B132,'[11]CT model - DATA UPDATE'!$A:$AX,COLUMN('[11]CT model - DATA UPDATE'!AA$1),0)/1000000</f>
        <v>0</v>
      </c>
      <c r="AD132" s="108">
        <f>VLOOKUP($B132,'[11]CT model - DATA UPDATE'!$A:$AX,COLUMN('[11]CT model - DATA UPDATE'!AB$1),0)/1000000</f>
        <v>2.3900939211488961</v>
      </c>
      <c r="AE132" s="108">
        <f>VLOOKUP($B132,'[11]CT model - DATA UPDATE'!$A:$AX,COLUMN('[11]CT model - DATA UPDATE'!AC$1),0)/1000000</f>
        <v>5.0783395703456105</v>
      </c>
      <c r="AF132" s="108">
        <f>VLOOKUP($B132,'[11]CT model - DATA UPDATE'!$A:$AX,COLUMN('[11]CT model - DATA UPDATE'!AD$1),0)/1000000</f>
        <v>8.092885869609832</v>
      </c>
      <c r="AG132" s="108">
        <v>0</v>
      </c>
      <c r="AH132" s="108">
        <f>VLOOKUP($B132,'[11]CT model - DATA UPDATE'!$A:$AX,COLUMN('[11]CT model - DATA UPDATE'!AE$1),0)/1000000</f>
        <v>0</v>
      </c>
      <c r="AI132" s="108">
        <f>(VLOOKUP($B132,'[11]CT model - DATA UPDATE'!$A:$AX,COLUMN('[11]CT model - DATA UPDATE'!AF$1),0)+IFERROR(VLOOKUP($B132,'[11]Fire £5 LQ'!$A:$P,COLUMN('[11]Fire £5 LQ'!N$1),0),0)*[11]Parameters!$C$41)/1000000</f>
        <v>0</v>
      </c>
      <c r="AJ132" s="108">
        <f>(VLOOKUP($B132,'[11]CT model - DATA UPDATE'!$A:$AX,COLUMN('[11]CT model - DATA UPDATE'!AG$1),0)+IFERROR(VLOOKUP($B132,'[11]Fire £5 LQ'!$A:$P,COLUMN('[11]Fire £5 LQ'!O$1),0),0)*[11]Parameters!$C$41)/1000000</f>
        <v>0</v>
      </c>
      <c r="AK132" s="108">
        <f>(VLOOKUP($B132,'[11]CT model - DATA UPDATE'!$A:$AX,COLUMN('[11]CT model - DATA UPDATE'!AH$1),0)+IFERROR(VLOOKUP($B132,'[11]Fire £5 LQ'!$A:$P,COLUMN('[11]Fire £5 LQ'!P$1),0),0)*[11]Parameters!$C$41)/1000000</f>
        <v>0</v>
      </c>
      <c r="AL132" s="56">
        <f>'[11]Published CSP'!AI132</f>
        <v>0</v>
      </c>
      <c r="AM132" s="56">
        <f>'[11]Published CSP'!AJ132</f>
        <v>0</v>
      </c>
      <c r="AN132" s="56">
        <f>IFERROR(VLOOKUP($A132,'[11]iBCF post B17'!$A:$L,'[11]iBCF post B17'!$F$1,0)/1000000,0)</f>
        <v>6.6574137979461101</v>
      </c>
      <c r="AO132" s="56">
        <f>IFERROR(VLOOKUP($A132,'[11]iBCF post B17'!$A:$L,'[11]iBCF post B17'!$I$1,0)/1000000,0)</f>
        <v>8.9240956740702906</v>
      </c>
      <c r="AP132" s="56">
        <f>IFERROR(VLOOKUP($A132,'[11]iBCF post B17'!$A:$L,'[11]iBCF post B17'!$L$1,0)/1000000,0)</f>
        <v>10.889153699154509</v>
      </c>
      <c r="AQ132" s="56">
        <v>0</v>
      </c>
      <c r="AR132" s="56">
        <v>0</v>
      </c>
      <c r="AS132" s="56">
        <f>'[11]NHB savings'!E119</f>
        <v>1.4239029999999999</v>
      </c>
      <c r="AT132" s="56">
        <f>'[11]NHB savings'!F119</f>
        <v>0</v>
      </c>
      <c r="AU132" s="56">
        <f>'[11]NHB savings'!G119</f>
        <v>0</v>
      </c>
      <c r="AV132" s="103">
        <f>'[11]Published CSP'!AN132</f>
        <v>0</v>
      </c>
      <c r="AW132" s="103">
        <f>'[11]Published CSP'!AO132</f>
        <v>0</v>
      </c>
      <c r="AX132" s="103">
        <f>'[11]Published CSP'!AP132+'[11]NHB savings'!I119</f>
        <v>0</v>
      </c>
      <c r="AY132" s="103">
        <f>'[11]Published CSP'!AQ132+'[11]NHB savings'!J119</f>
        <v>0</v>
      </c>
      <c r="AZ132" s="103">
        <f>'[11]Published CSP'!AR132+'[11]NHB savings'!K119</f>
        <v>0</v>
      </c>
      <c r="BA132" s="103">
        <v>0</v>
      </c>
      <c r="BB132" s="103" t="e">
        <f>VLOOKUP($A132,'[11]Published CSP'!$A:$A:'[11]Published CSP'!$AW:$AW,COLUMN('[11]Published CSP'!AT$1),0)</f>
        <v>#REF!</v>
      </c>
      <c r="BC132" s="103" t="e">
        <f>VLOOKUP($A132,'[11]Published CSP'!$A:$A:'[11]Published CSP'!$AW:$AW,COLUMN('[11]Published CSP'!AU$1),0)+'[11]NHB savings'!L119</f>
        <v>#REF!</v>
      </c>
      <c r="BD132" s="103">
        <v>0</v>
      </c>
      <c r="BE132" s="103">
        <v>0</v>
      </c>
      <c r="BF132" s="60">
        <v>9.048005928875126</v>
      </c>
      <c r="BG132" s="60">
        <v>9.853233002555962</v>
      </c>
      <c r="BH132" s="103">
        <f>VLOOKUP($A132,[11]NHB!$A$7:$Q$389,COLUMN([11]NHB!O$2),0)+'[11]NHB savings'!P119</f>
        <v>7.3842223093004096</v>
      </c>
      <c r="BI132" s="103">
        <f>VLOOKUP($A132,[11]NHB!$A$7:$Q$389,COLUMN([11]NHB!P$2),0)+'[11]NHB savings'!Q119</f>
        <v>5.5120423228633273</v>
      </c>
      <c r="BJ132" s="103">
        <f>VLOOKUP($A132,[11]NHB!$A$7:$Q$389,COLUMN([11]NHB!Q$2),0)+'[11]NHB savings'!R119</f>
        <v>5.2887399686321821</v>
      </c>
      <c r="BK132" s="63">
        <f t="shared" si="69"/>
        <v>255.05504819687411</v>
      </c>
      <c r="BL132" s="63" t="e">
        <f t="shared" si="69"/>
        <v>#REF!</v>
      </c>
      <c r="BM132" s="63" t="e">
        <f t="shared" si="69"/>
        <v>#REF!</v>
      </c>
      <c r="BN132" s="63">
        <f t="shared" si="69"/>
        <v>248.24384978503096</v>
      </c>
      <c r="BO132" s="63">
        <f t="shared" si="69"/>
        <v>253.32000867846776</v>
      </c>
      <c r="BP132" s="64">
        <f t="shared" si="72"/>
        <v>255.05504819687411</v>
      </c>
      <c r="BQ132" s="64" t="e">
        <f>BL132*'[11]23112016 deflator update'!$C$68/'[11]23112016 deflator update'!$C$69</f>
        <v>#REF!</v>
      </c>
      <c r="BR132" s="64" t="e">
        <f>BM132*'[11]23112016 deflator update'!$C$68/'[11]23112016 deflator update'!$C$70</f>
        <v>#REF!</v>
      </c>
      <c r="BS132" s="64">
        <f>BN132*'[11]23112016 deflator update'!$C$68/'[11]23112016 deflator update'!$C$71</f>
        <v>235.83832816777831</v>
      </c>
      <c r="BT132" s="64">
        <f>BO132*'[11]23112016 deflator update'!$C$68/'[11]23112016 deflator update'!$C$72</f>
        <v>236.73202644960679</v>
      </c>
      <c r="BU132" s="109" t="e">
        <f t="shared" si="73"/>
        <v>#REF!</v>
      </c>
      <c r="BV132" s="109" t="e">
        <f t="shared" si="73"/>
        <v>#REF!</v>
      </c>
      <c r="BW132" s="109" t="e">
        <f t="shared" si="73"/>
        <v>#REF!</v>
      </c>
      <c r="BX132" s="109">
        <f t="shared" si="73"/>
        <v>2.0448276554817069E-2</v>
      </c>
      <c r="BY132" s="109">
        <f t="shared" si="74"/>
        <v>-6.8026080278446033E-3</v>
      </c>
      <c r="BZ132" s="109">
        <f t="shared" si="75"/>
        <v>-1.7050076290524574E-3</v>
      </c>
      <c r="CA132" s="110" t="e">
        <f t="shared" si="76"/>
        <v>#REF!</v>
      </c>
      <c r="CB132" s="110" t="e">
        <f t="shared" si="76"/>
        <v>#REF!</v>
      </c>
      <c r="CC132" s="110" t="e">
        <f t="shared" si="76"/>
        <v>#REF!</v>
      </c>
      <c r="CD132" s="110">
        <f t="shared" si="70"/>
        <v>3.7894530917497171E-3</v>
      </c>
      <c r="CE132" s="110">
        <f t="shared" si="77"/>
        <v>-7.1839478876434493E-2</v>
      </c>
      <c r="CF132" s="110">
        <f t="shared" si="78"/>
        <v>-1.8465039511263437E-2</v>
      </c>
      <c r="CG132" s="60">
        <f t="shared" si="67"/>
        <v>144.19075819687413</v>
      </c>
      <c r="CH132" s="60" t="e">
        <f t="shared" si="67"/>
        <v>#REF!</v>
      </c>
      <c r="CI132" s="60" t="e">
        <f t="shared" si="67"/>
        <v>#REF!</v>
      </c>
      <c r="CJ132" s="60">
        <f t="shared" si="67"/>
        <v>114.92510999654061</v>
      </c>
      <c r="CK132" s="60">
        <f t="shared" si="67"/>
        <v>110.31077198698867</v>
      </c>
      <c r="CL132" s="60">
        <f t="shared" si="68"/>
        <v>110.86429</v>
      </c>
      <c r="CM132" s="60">
        <f t="shared" si="68"/>
        <v>115.86317415300002</v>
      </c>
      <c r="CN132" s="60">
        <f t="shared" si="68"/>
        <v>124.28488389974203</v>
      </c>
      <c r="CO132" s="60">
        <f t="shared" si="68"/>
        <v>133.31873978849035</v>
      </c>
      <c r="CP132" s="60">
        <f t="shared" si="68"/>
        <v>143.00923669147909</v>
      </c>
    </row>
    <row r="133" spans="1:94" ht="15" customHeight="1">
      <c r="A133" s="53" t="s">
        <v>339</v>
      </c>
      <c r="B133" s="53" t="s">
        <v>340</v>
      </c>
      <c r="C133" s="53" t="str">
        <f t="shared" si="71"/>
        <v>SD_PR</v>
      </c>
      <c r="D133" s="53" t="s">
        <v>41</v>
      </c>
      <c r="E133" s="53" t="s">
        <v>39</v>
      </c>
      <c r="F133" s="112" t="s">
        <v>1371</v>
      </c>
      <c r="G133" s="113">
        <v>0</v>
      </c>
      <c r="H133" s="127">
        <v>0</v>
      </c>
      <c r="I133" s="127">
        <v>0</v>
      </c>
      <c r="J133" s="112" t="s">
        <v>1381</v>
      </c>
      <c r="K133" s="101">
        <v>0</v>
      </c>
      <c r="L133" s="53" t="s">
        <v>341</v>
      </c>
      <c r="M133" s="54">
        <f>[11]Provisional!M133</f>
        <v>3.9953711459119998</v>
      </c>
      <c r="N133" s="54">
        <f>[11]Provisional!N133</f>
        <v>3.4058510459270002</v>
      </c>
      <c r="O133" s="54">
        <f>[11]Provisional!O133</f>
        <v>2.9630108925630001</v>
      </c>
      <c r="P133" s="54">
        <f>[11]Provisional!P133</f>
        <v>2.7308096787059997</v>
      </c>
      <c r="Q133" s="54">
        <f>[11]Provisional!Q133</f>
        <v>2.47323596201</v>
      </c>
      <c r="R133" s="128">
        <f>'[11]Published CSP'!O133</f>
        <v>4.0172999999999996</v>
      </c>
      <c r="S133" s="108">
        <f>VLOOKUP($B133,'[11]CT model - DATA UPDATE'!$A:$AX,COLUMN('[11]CT model - DATA UPDATE'!S$1),0)/1000000</f>
        <v>4.0768736939999988</v>
      </c>
      <c r="T133" s="108">
        <f>VLOOKUP($B133,'[11]CT model - DATA UPDATE'!$A:$AX,COLUMN('[11]CT model - DATA UPDATE'!T$1),0)/1000000</f>
        <v>4.1254900438689122</v>
      </c>
      <c r="U133" s="108">
        <f>VLOOKUP($B133,'[11]CT model - DATA UPDATE'!$A:$AX,COLUMN('[11]CT model - DATA UPDATE'!U$1),0)/1000000</f>
        <v>4.1746861393105297</v>
      </c>
      <c r="V133" s="108">
        <f>VLOOKUP($B133,'[11]CT model - DATA UPDATE'!$A:$AX,COLUMN('[11]CT model - DATA UPDATE'!V$1),0)/1000000</f>
        <v>4.2244688937383454</v>
      </c>
      <c r="W133" s="108">
        <v>0</v>
      </c>
      <c r="X133" s="108">
        <f>VLOOKUP($B133,'[11]CT model - DATA UPDATE'!$A:$AX,COLUMN('[11]CT model - DATA UPDATE'!W$1),0)/1000000</f>
        <v>0</v>
      </c>
      <c r="Y133" s="108">
        <f>VLOOKUP($B133,'[11]CT model - DATA UPDATE'!$A:$AX,COLUMN('[11]CT model - DATA UPDATE'!X$1),0)/1000000</f>
        <v>8.2509800877378303E-2</v>
      </c>
      <c r="Z133" s="108">
        <f>VLOOKUP($B133,'[11]CT model - DATA UPDATE'!$A:$AX,COLUMN('[11]CT model - DATA UPDATE'!Y$1),0)/1000000</f>
        <v>0.16865732002814537</v>
      </c>
      <c r="AA133" s="108">
        <f>VLOOKUP($B133,'[11]CT model - DATA UPDATE'!$A:$AX,COLUMN('[11]CT model - DATA UPDATE'!Z$1),0)/1000000</f>
        <v>0.25857129204793633</v>
      </c>
      <c r="AB133" s="108">
        <v>0</v>
      </c>
      <c r="AC133" s="108">
        <f>VLOOKUP($B133,'[11]CT model - DATA UPDATE'!$A:$AX,COLUMN('[11]CT model - DATA UPDATE'!AA$1),0)/1000000</f>
        <v>0</v>
      </c>
      <c r="AD133" s="108">
        <f>VLOOKUP($B133,'[11]CT model - DATA UPDATE'!$A:$AX,COLUMN('[11]CT model - DATA UPDATE'!AB$1),0)/1000000</f>
        <v>0</v>
      </c>
      <c r="AE133" s="108">
        <f>VLOOKUP($B133,'[11]CT model - DATA UPDATE'!$A:$AX,COLUMN('[11]CT model - DATA UPDATE'!AC$1),0)/1000000</f>
        <v>0</v>
      </c>
      <c r="AF133" s="108">
        <f>VLOOKUP($B133,'[11]CT model - DATA UPDATE'!$A:$AX,COLUMN('[11]CT model - DATA UPDATE'!AD$1),0)/1000000</f>
        <v>0</v>
      </c>
      <c r="AG133" s="108">
        <v>0</v>
      </c>
      <c r="AH133" s="108">
        <f>VLOOKUP($B133,'[11]CT model - DATA UPDATE'!$A:$AX,COLUMN('[11]CT model - DATA UPDATE'!AE$1),0)/1000000</f>
        <v>0</v>
      </c>
      <c r="AI133" s="108">
        <f>(VLOOKUP($B133,'[11]CT model - DATA UPDATE'!$A:$AX,COLUMN('[11]CT model - DATA UPDATE'!AF$1),0)+IFERROR(VLOOKUP($B133,'[11]Fire £5 LQ'!$A:$P,COLUMN('[11]Fire £5 LQ'!N$1),0),0)*[11]Parameters!$C$41)/1000000</f>
        <v>6.261085635735171E-2</v>
      </c>
      <c r="AJ133" s="108">
        <f>(VLOOKUP($B133,'[11]CT model - DATA UPDATE'!$A:$AX,COLUMN('[11]CT model - DATA UPDATE'!AG$1),0)+IFERROR(VLOOKUP($B133,'[11]Fire £5 LQ'!$A:$P,COLUMN('[11]Fire £5 LQ'!O$1),0),0)*[11]Parameters!$C$41)/1000000</f>
        <v>0.12504509585130644</v>
      </c>
      <c r="AK133" s="108">
        <f>(VLOOKUP($B133,'[11]CT model - DATA UPDATE'!$A:$AX,COLUMN('[11]CT model - DATA UPDATE'!AH$1),0)+IFERROR(VLOOKUP($B133,'[11]Fire £5 LQ'!$A:$P,COLUMN('[11]Fire £5 LQ'!P$1),0),0)*[11]Parameters!$C$41)/1000000</f>
        <v>0.18723589386788653</v>
      </c>
      <c r="AL133" s="56">
        <f>'[11]Published CSP'!AI133</f>
        <v>0</v>
      </c>
      <c r="AM133" s="56">
        <f>'[11]Published CSP'!AJ133</f>
        <v>0</v>
      </c>
      <c r="AN133" s="56">
        <f>IFERROR(VLOOKUP($A133,'[11]iBCF post B17'!$A:$L,'[11]iBCF post B17'!$F$1,0)/1000000,0)</f>
        <v>0</v>
      </c>
      <c r="AO133" s="56">
        <f>IFERROR(VLOOKUP($A133,'[11]iBCF post B17'!$A:$L,'[11]iBCF post B17'!$I$1,0)/1000000,0)</f>
        <v>0</v>
      </c>
      <c r="AP133" s="56">
        <f>IFERROR(VLOOKUP($A133,'[11]iBCF post B17'!$A:$L,'[11]iBCF post B17'!$L$1,0)/1000000,0)</f>
        <v>0</v>
      </c>
      <c r="AQ133" s="56">
        <v>0</v>
      </c>
      <c r="AR133" s="56">
        <v>0</v>
      </c>
      <c r="AS133" s="56">
        <f>'[11]NHB savings'!E120</f>
        <v>0</v>
      </c>
      <c r="AT133" s="56">
        <f>'[11]NHB savings'!F120</f>
        <v>0</v>
      </c>
      <c r="AU133" s="56">
        <f>'[11]NHB savings'!G120</f>
        <v>0</v>
      </c>
      <c r="AV133" s="103">
        <f>'[11]Published CSP'!AN133</f>
        <v>3.0924550808527615E-2</v>
      </c>
      <c r="AW133" s="103">
        <f>'[11]Published CSP'!AO133</f>
        <v>0.16060815097332087</v>
      </c>
      <c r="AX133" s="103">
        <f>'[11]Published CSP'!AP133+'[11]NHB savings'!I120</f>
        <v>0.12968360016479324</v>
      </c>
      <c r="AY133" s="103">
        <f>'[11]Published CSP'!AQ133+'[11]NHB savings'!J120</f>
        <v>9.9756615511379404E-2</v>
      </c>
      <c r="AZ133" s="103">
        <f>'[11]Published CSP'!AR133+'[11]NHB savings'!K120</f>
        <v>0.12968360016479324</v>
      </c>
      <c r="BA133" s="103">
        <v>0</v>
      </c>
      <c r="BB133" s="103" t="e">
        <f>VLOOKUP($A133,'[11]Published CSP'!$A:$A:'[11]Published CSP'!$AW:$AW,COLUMN('[11]Published CSP'!AT$1),0)</f>
        <v>#REF!</v>
      </c>
      <c r="BC133" s="103" t="e">
        <f>VLOOKUP($A133,'[11]Published CSP'!$A:$A:'[11]Published CSP'!$AW:$AW,COLUMN('[11]Published CSP'!AU$1),0)+'[11]NHB savings'!L120</f>
        <v>#REF!</v>
      </c>
      <c r="BD133" s="103">
        <v>0</v>
      </c>
      <c r="BE133" s="103">
        <v>0</v>
      </c>
      <c r="BF133" s="60">
        <v>1.757837843404753</v>
      </c>
      <c r="BG133" s="60">
        <v>2.025875732081889</v>
      </c>
      <c r="BH133" s="103">
        <f>VLOOKUP($A133,[11]NHB!$A$7:$Q$389,COLUMN([11]NHB!O$2),0)+'[11]NHB savings'!P120</f>
        <v>1.33619308893277</v>
      </c>
      <c r="BI133" s="103">
        <f>VLOOKUP($A133,[11]NHB!$A$7:$Q$389,COLUMN([11]NHB!P$2),0)+'[11]NHB savings'!Q120</f>
        <v>1.0169552922015694</v>
      </c>
      <c r="BJ133" s="103">
        <f>VLOOKUP($A133,[11]NHB!$A$7:$Q$389,COLUMN([11]NHB!Q$2),0)+'[11]NHB savings'!R120</f>
        <v>0.97575667695246382</v>
      </c>
      <c r="BK133" s="63">
        <f t="shared" si="69"/>
        <v>9.8014335401252808</v>
      </c>
      <c r="BL133" s="63" t="e">
        <f t="shared" si="69"/>
        <v>#REF!</v>
      </c>
      <c r="BM133" s="63" t="e">
        <f t="shared" si="69"/>
        <v>#REF!</v>
      </c>
      <c r="BN133" s="63">
        <f t="shared" si="69"/>
        <v>8.3159101416089314</v>
      </c>
      <c r="BO133" s="63">
        <f t="shared" si="69"/>
        <v>8.2489523187814253</v>
      </c>
      <c r="BP133" s="64">
        <f t="shared" si="72"/>
        <v>9.8014335401252808</v>
      </c>
      <c r="BQ133" s="64" t="e">
        <f>BL133*'[11]23112016 deflator update'!$C$68/'[11]23112016 deflator update'!$C$69</f>
        <v>#REF!</v>
      </c>
      <c r="BR133" s="64" t="e">
        <f>BM133*'[11]23112016 deflator update'!$C$68/'[11]23112016 deflator update'!$C$70</f>
        <v>#REF!</v>
      </c>
      <c r="BS133" s="64">
        <f>BN133*'[11]23112016 deflator update'!$C$68/'[11]23112016 deflator update'!$C$71</f>
        <v>7.9003381017852048</v>
      </c>
      <c r="BT133" s="64">
        <f>BO133*'[11]23112016 deflator update'!$C$68/'[11]23112016 deflator update'!$C$72</f>
        <v>7.7087917717148624</v>
      </c>
      <c r="BU133" s="109" t="e">
        <f t="shared" si="73"/>
        <v>#REF!</v>
      </c>
      <c r="BV133" s="109" t="e">
        <f t="shared" si="73"/>
        <v>#REF!</v>
      </c>
      <c r="BW133" s="109" t="e">
        <f t="shared" si="73"/>
        <v>#REF!</v>
      </c>
      <c r="BX133" s="109">
        <f t="shared" si="73"/>
        <v>-8.051773249987404E-3</v>
      </c>
      <c r="BY133" s="109">
        <f t="shared" si="74"/>
        <v>-0.15839328145095111</v>
      </c>
      <c r="BZ133" s="109">
        <f t="shared" si="75"/>
        <v>-4.2194561995854585E-2</v>
      </c>
      <c r="CA133" s="110" t="e">
        <f t="shared" si="76"/>
        <v>#REF!</v>
      </c>
      <c r="CB133" s="110" t="e">
        <f t="shared" si="76"/>
        <v>#REF!</v>
      </c>
      <c r="CC133" s="110" t="e">
        <f t="shared" si="76"/>
        <v>#REF!</v>
      </c>
      <c r="CD133" s="110">
        <f t="shared" si="70"/>
        <v>-2.4245333250618617E-2</v>
      </c>
      <c r="CE133" s="110">
        <f t="shared" si="77"/>
        <v>-0.2135036430990962</v>
      </c>
      <c r="CF133" s="110">
        <f t="shared" si="78"/>
        <v>-5.8274828651083466E-2</v>
      </c>
      <c r="CG133" s="60">
        <f t="shared" si="67"/>
        <v>5.7841335401252811</v>
      </c>
      <c r="CH133" s="60" t="e">
        <f t="shared" si="67"/>
        <v>#REF!</v>
      </c>
      <c r="CI133" s="60" t="e">
        <f t="shared" si="67"/>
        <v>#REF!</v>
      </c>
      <c r="CJ133" s="60">
        <f t="shared" si="67"/>
        <v>3.8475215864189503</v>
      </c>
      <c r="CK133" s="60">
        <f t="shared" si="67"/>
        <v>3.5786762391272573</v>
      </c>
      <c r="CL133" s="60">
        <f t="shared" si="68"/>
        <v>4.0172999999999996</v>
      </c>
      <c r="CM133" s="60">
        <f t="shared" si="68"/>
        <v>4.0768736939999988</v>
      </c>
      <c r="CN133" s="60">
        <f t="shared" si="68"/>
        <v>4.2706107011036423</v>
      </c>
      <c r="CO133" s="60">
        <f t="shared" si="68"/>
        <v>4.4683885551899811</v>
      </c>
      <c r="CP133" s="60">
        <f t="shared" si="68"/>
        <v>4.670276079654168</v>
      </c>
    </row>
    <row r="134" spans="1:94" ht="15" customHeight="1">
      <c r="A134" s="53" t="s">
        <v>837</v>
      </c>
      <c r="B134" s="53" t="s">
        <v>838</v>
      </c>
      <c r="C134" s="53" t="str">
        <f t="shared" si="71"/>
        <v>SD_PR</v>
      </c>
      <c r="D134" s="53" t="s">
        <v>41</v>
      </c>
      <c r="E134" s="53" t="s">
        <v>39</v>
      </c>
      <c r="F134" s="112" t="s">
        <v>1369</v>
      </c>
      <c r="G134" s="113">
        <v>1</v>
      </c>
      <c r="H134" s="127">
        <v>0</v>
      </c>
      <c r="I134" s="127">
        <v>0</v>
      </c>
      <c r="J134" s="112" t="s">
        <v>1381</v>
      </c>
      <c r="K134" s="101">
        <v>0</v>
      </c>
      <c r="L134" s="53" t="s">
        <v>839</v>
      </c>
      <c r="M134" s="54">
        <f>[11]Provisional!M134</f>
        <v>4.4679753767159998</v>
      </c>
      <c r="N134" s="54">
        <f>[11]Provisional!N134</f>
        <v>3.6438740176859996</v>
      </c>
      <c r="O134" s="54">
        <f>[11]Provisional!O134</f>
        <v>3.0242855504620003</v>
      </c>
      <c r="P134" s="54">
        <f>[11]Provisional!P134</f>
        <v>2.6977248633980002</v>
      </c>
      <c r="Q134" s="54">
        <f>[11]Provisional!Q134</f>
        <v>2.3348645587970003</v>
      </c>
      <c r="R134" s="128">
        <f>'[11]Published CSP'!O134</f>
        <v>6.7330896600000001</v>
      </c>
      <c r="S134" s="108">
        <f>VLOOKUP($B134,'[11]CT model - DATA UPDATE'!$A:$AX,COLUMN('[11]CT model - DATA UPDATE'!S$1),0)/1000000</f>
        <v>6.8688547640000008</v>
      </c>
      <c r="T134" s="108">
        <f>VLOOKUP($B134,'[11]CT model - DATA UPDATE'!$A:$AX,COLUMN('[11]CT model - DATA UPDATE'!T$1),0)/1000000</f>
        <v>7.0145279388018595</v>
      </c>
      <c r="U134" s="108">
        <f>VLOOKUP($B134,'[11]CT model - DATA UPDATE'!$A:$AX,COLUMN('[11]CT model - DATA UPDATE'!U$1),0)/1000000</f>
        <v>7.1632905185461659</v>
      </c>
      <c r="V134" s="108">
        <f>VLOOKUP($B134,'[11]CT model - DATA UPDATE'!$A:$AX,COLUMN('[11]CT model - DATA UPDATE'!V$1),0)/1000000</f>
        <v>7.3152080226596183</v>
      </c>
      <c r="W134" s="108">
        <v>0</v>
      </c>
      <c r="X134" s="108">
        <f>VLOOKUP($B134,'[11]CT model - DATA UPDATE'!$A:$AX,COLUMN('[11]CT model - DATA UPDATE'!W$1),0)/1000000</f>
        <v>0.13737709528</v>
      </c>
      <c r="Y134" s="108">
        <f>VLOOKUP($B134,'[11]CT model - DATA UPDATE'!$A:$AX,COLUMN('[11]CT model - DATA UPDATE'!X$1),0)/1000000</f>
        <v>0.28338692872759508</v>
      </c>
      <c r="Z134" s="108">
        <f>VLOOKUP($B134,'[11]CT model - DATA UPDATE'!$A:$AX,COLUMN('[11]CT model - DATA UPDATE'!Y$1),0)/1000000</f>
        <v>0.4384506860591732</v>
      </c>
      <c r="AA134" s="108">
        <f>VLOOKUP($B134,'[11]CT model - DATA UPDATE'!$A:$AX,COLUMN('[11]CT model - DATA UPDATE'!Z$1),0)/1000000</f>
        <v>0.60300839815716112</v>
      </c>
      <c r="AB134" s="108">
        <v>0</v>
      </c>
      <c r="AC134" s="108">
        <f>VLOOKUP($B134,'[11]CT model - DATA UPDATE'!$A:$AX,COLUMN('[11]CT model - DATA UPDATE'!AA$1),0)/1000000</f>
        <v>0</v>
      </c>
      <c r="AD134" s="108">
        <f>VLOOKUP($B134,'[11]CT model - DATA UPDATE'!$A:$AX,COLUMN('[11]CT model - DATA UPDATE'!AB$1),0)/1000000</f>
        <v>0</v>
      </c>
      <c r="AE134" s="108">
        <f>VLOOKUP($B134,'[11]CT model - DATA UPDATE'!$A:$AX,COLUMN('[11]CT model - DATA UPDATE'!AC$1),0)/1000000</f>
        <v>0</v>
      </c>
      <c r="AF134" s="108">
        <f>VLOOKUP($B134,'[11]CT model - DATA UPDATE'!$A:$AX,COLUMN('[11]CT model - DATA UPDATE'!AD$1),0)/1000000</f>
        <v>0</v>
      </c>
      <c r="AG134" s="108">
        <v>0</v>
      </c>
      <c r="AH134" s="108">
        <f>VLOOKUP($B134,'[11]CT model - DATA UPDATE'!$A:$AX,COLUMN('[11]CT model - DATA UPDATE'!AE$1),0)/1000000</f>
        <v>0.14464190471999955</v>
      </c>
      <c r="AI134" s="108">
        <f>(VLOOKUP($B134,'[11]CT model - DATA UPDATE'!$A:$AX,COLUMN('[11]CT model - DATA UPDATE'!AF$1),0)+IFERROR(VLOOKUP($B134,'[11]Fire £5 LQ'!$A:$P,COLUMN('[11]Fire £5 LQ'!N$1),0),0)*[11]Parameters!$C$41)/1000000</f>
        <v>0.29261306624710121</v>
      </c>
      <c r="AJ134" s="108">
        <f>(VLOOKUP($B134,'[11]CT model - DATA UPDATE'!$A:$AX,COLUMN('[11]CT model - DATA UPDATE'!AG$1),0)+IFERROR(VLOOKUP($B134,'[11]Fire £5 LQ'!$A:$P,COLUMN('[11]Fire £5 LQ'!O$1),0),0)*[11]Parameters!$C$41)/1000000</f>
        <v>0.44387282993846539</v>
      </c>
      <c r="AK134" s="108">
        <f>(VLOOKUP($B134,'[11]CT model - DATA UPDATE'!$A:$AX,COLUMN('[11]CT model - DATA UPDATE'!AH$1),0)+IFERROR(VLOOKUP($B134,'[11]Fire £5 LQ'!$A:$P,COLUMN('[11]Fire £5 LQ'!P$1),0),0)*[11]Parameters!$C$41)/1000000</f>
        <v>0.59837245627864322</v>
      </c>
      <c r="AL134" s="56">
        <f>'[11]Published CSP'!AI134</f>
        <v>0</v>
      </c>
      <c r="AM134" s="56">
        <f>'[11]Published CSP'!AJ134</f>
        <v>0</v>
      </c>
      <c r="AN134" s="56">
        <f>IFERROR(VLOOKUP($A134,'[11]iBCF post B17'!$A:$L,'[11]iBCF post B17'!$F$1,0)/1000000,0)</f>
        <v>0</v>
      </c>
      <c r="AO134" s="56">
        <f>IFERROR(VLOOKUP($A134,'[11]iBCF post B17'!$A:$L,'[11]iBCF post B17'!$I$1,0)/1000000,0)</f>
        <v>0</v>
      </c>
      <c r="AP134" s="56">
        <f>IFERROR(VLOOKUP($A134,'[11]iBCF post B17'!$A:$L,'[11]iBCF post B17'!$L$1,0)/1000000,0)</f>
        <v>0</v>
      </c>
      <c r="AQ134" s="56">
        <v>0</v>
      </c>
      <c r="AR134" s="56">
        <v>0</v>
      </c>
      <c r="AS134" s="56">
        <f>'[11]NHB savings'!E121</f>
        <v>0</v>
      </c>
      <c r="AT134" s="56">
        <f>'[11]NHB savings'!F121</f>
        <v>0</v>
      </c>
      <c r="AU134" s="56">
        <f>'[11]NHB savings'!G121</f>
        <v>0</v>
      </c>
      <c r="AV134" s="103">
        <f>'[11]Published CSP'!AN134</f>
        <v>4.3168767944060105E-2</v>
      </c>
      <c r="AW134" s="103">
        <f>'[11]Published CSP'!AO134</f>
        <v>0.2241990851288283</v>
      </c>
      <c r="AX134" s="103">
        <f>'[11]Published CSP'!AP134+'[11]NHB savings'!I121</f>
        <v>0.18103031718476817</v>
      </c>
      <c r="AY134" s="103">
        <f>'[11]Published CSP'!AQ134+'[11]NHB savings'!J121</f>
        <v>0.13925409014212939</v>
      </c>
      <c r="AZ134" s="103">
        <f>'[11]Published CSP'!AR134+'[11]NHB savings'!K121</f>
        <v>0.18103031718476817</v>
      </c>
      <c r="BA134" s="103">
        <v>0</v>
      </c>
      <c r="BB134" s="103" t="e">
        <f>VLOOKUP($A134,'[11]Published CSP'!$A:$A:'[11]Published CSP'!$AW:$AW,COLUMN('[11]Published CSP'!AT$1),0)</f>
        <v>#REF!</v>
      </c>
      <c r="BC134" s="103" t="e">
        <f>VLOOKUP($A134,'[11]Published CSP'!$A:$A:'[11]Published CSP'!$AW:$AW,COLUMN('[11]Published CSP'!AU$1),0)+'[11]NHB savings'!L121</f>
        <v>#REF!</v>
      </c>
      <c r="BD134" s="103">
        <v>0</v>
      </c>
      <c r="BE134" s="103">
        <v>0</v>
      </c>
      <c r="BF134" s="60">
        <v>3.0231927919664194</v>
      </c>
      <c r="BG134" s="60">
        <v>4.3809771297520532</v>
      </c>
      <c r="BH134" s="103">
        <f>VLOOKUP($A134,[11]NHB!$A$7:$Q$389,COLUMN([11]NHB!O$2),0)+'[11]NHB savings'!P121</f>
        <v>4.5900962562843119</v>
      </c>
      <c r="BI134" s="103">
        <f>VLOOKUP($A134,[11]NHB!$A$7:$Q$389,COLUMN([11]NHB!P$2),0)+'[11]NHB savings'!Q121</f>
        <v>3.5032222964425084</v>
      </c>
      <c r="BJ134" s="103">
        <f>VLOOKUP($A134,[11]NHB!$A$7:$Q$389,COLUMN([11]NHB!Q$2),0)+'[11]NHB savings'!R121</f>
        <v>3.3613007108723378</v>
      </c>
      <c r="BK134" s="63">
        <f t="shared" si="69"/>
        <v>14.267426596626478</v>
      </c>
      <c r="BL134" s="63" t="e">
        <f t="shared" si="69"/>
        <v>#REF!</v>
      </c>
      <c r="BM134" s="63" t="e">
        <f t="shared" si="69"/>
        <v>#REF!</v>
      </c>
      <c r="BN134" s="63">
        <f t="shared" si="69"/>
        <v>14.385815284526444</v>
      </c>
      <c r="BO134" s="63">
        <f t="shared" si="69"/>
        <v>14.39378446394953</v>
      </c>
      <c r="BP134" s="64">
        <f t="shared" si="72"/>
        <v>14.267426596626478</v>
      </c>
      <c r="BQ134" s="64" t="e">
        <f>BL134*'[11]23112016 deflator update'!$C$68/'[11]23112016 deflator update'!$C$69</f>
        <v>#REF!</v>
      </c>
      <c r="BR134" s="64" t="e">
        <f>BM134*'[11]23112016 deflator update'!$C$68/'[11]23112016 deflator update'!$C$70</f>
        <v>#REF!</v>
      </c>
      <c r="BS134" s="64">
        <f>BN134*'[11]23112016 deflator update'!$C$68/'[11]23112016 deflator update'!$C$71</f>
        <v>13.66691109959482</v>
      </c>
      <c r="BT134" s="64">
        <f>BO134*'[11]23112016 deflator update'!$C$68/'[11]23112016 deflator update'!$C$72</f>
        <v>13.45124604331847</v>
      </c>
      <c r="BU134" s="109" t="e">
        <f t="shared" si="73"/>
        <v>#REF!</v>
      </c>
      <c r="BV134" s="109" t="e">
        <f t="shared" si="73"/>
        <v>#REF!</v>
      </c>
      <c r="BW134" s="109" t="e">
        <f t="shared" si="73"/>
        <v>#REF!</v>
      </c>
      <c r="BX134" s="109">
        <f t="shared" si="73"/>
        <v>5.5396091674109194E-4</v>
      </c>
      <c r="BY134" s="109">
        <f t="shared" si="74"/>
        <v>8.8563881136720646E-3</v>
      </c>
      <c r="BZ134" s="109">
        <f t="shared" si="75"/>
        <v>2.2067814491719684E-3</v>
      </c>
      <c r="CA134" s="110" t="e">
        <f t="shared" si="76"/>
        <v>#REF!</v>
      </c>
      <c r="CB134" s="110" t="e">
        <f t="shared" si="76"/>
        <v>#REF!</v>
      </c>
      <c r="CC134" s="110" t="e">
        <f t="shared" si="76"/>
        <v>#REF!</v>
      </c>
      <c r="CD134" s="110">
        <f t="shared" si="70"/>
        <v>-1.5780087739265647E-2</v>
      </c>
      <c r="CE134" s="110">
        <f t="shared" si="77"/>
        <v>-5.7205870153275828E-2</v>
      </c>
      <c r="CF134" s="110">
        <f t="shared" si="78"/>
        <v>-1.4618924116838405E-2</v>
      </c>
      <c r="CG134" s="60">
        <f t="shared" si="67"/>
        <v>7.5343369366264783</v>
      </c>
      <c r="CH134" s="60" t="e">
        <f t="shared" si="67"/>
        <v>#REF!</v>
      </c>
      <c r="CI134" s="60" t="e">
        <f t="shared" si="67"/>
        <v>#REF!</v>
      </c>
      <c r="CJ134" s="60">
        <f t="shared" si="67"/>
        <v>6.3402012499826395</v>
      </c>
      <c r="CK134" s="60">
        <f t="shared" si="67"/>
        <v>5.877195586854107</v>
      </c>
      <c r="CL134" s="60">
        <f t="shared" si="68"/>
        <v>6.7330896600000001</v>
      </c>
      <c r="CM134" s="60">
        <f t="shared" si="68"/>
        <v>7.150873764</v>
      </c>
      <c r="CN134" s="60">
        <f t="shared" si="68"/>
        <v>7.5905279337765563</v>
      </c>
      <c r="CO134" s="60">
        <f t="shared" si="68"/>
        <v>8.0456140345438047</v>
      </c>
      <c r="CP134" s="60">
        <f t="shared" si="68"/>
        <v>8.5165888770954226</v>
      </c>
    </row>
    <row r="135" spans="1:94" ht="15" customHeight="1">
      <c r="A135" s="53" t="s">
        <v>1080</v>
      </c>
      <c r="B135" s="53" t="s">
        <v>1081</v>
      </c>
      <c r="C135" s="53" t="str">
        <f t="shared" si="71"/>
        <v>SD_SR</v>
      </c>
      <c r="D135" s="53" t="s">
        <v>41</v>
      </c>
      <c r="E135" s="53" t="s">
        <v>39</v>
      </c>
      <c r="F135" s="112" t="s">
        <v>1369</v>
      </c>
      <c r="G135" s="113">
        <v>0</v>
      </c>
      <c r="H135" s="127">
        <v>0</v>
      </c>
      <c r="I135" s="127">
        <v>0</v>
      </c>
      <c r="J135" s="112" t="s">
        <v>1382</v>
      </c>
      <c r="K135" s="101">
        <v>0</v>
      </c>
      <c r="L135" s="53" t="s">
        <v>1082</v>
      </c>
      <c r="M135" s="54">
        <f>[11]Provisional!M135</f>
        <v>2.2338063957690002</v>
      </c>
      <c r="N135" s="54">
        <f>[11]Provisional!N135</f>
        <v>1.526947465741</v>
      </c>
      <c r="O135" s="54">
        <f>[11]Provisional!O135</f>
        <v>1.2898913596879999</v>
      </c>
      <c r="P135" s="54">
        <f>[11]Provisional!P135</f>
        <v>1.3313905139550002</v>
      </c>
      <c r="Q135" s="54">
        <f>[11]Provisional!Q135</f>
        <v>0.39801997275700018</v>
      </c>
      <c r="R135" s="128">
        <f>'[11]Published CSP'!O135</f>
        <v>7.3737165400000002</v>
      </c>
      <c r="S135" s="108">
        <f>VLOOKUP($B135,'[11]CT model - DATA UPDATE'!$A:$AX,COLUMN('[11]CT model - DATA UPDATE'!S$1),0)/1000000</f>
        <v>7.4502316799999999</v>
      </c>
      <c r="T135" s="108">
        <f>VLOOKUP($B135,'[11]CT model - DATA UPDATE'!$A:$AX,COLUMN('[11]CT model - DATA UPDATE'!T$1),0)/1000000</f>
        <v>7.5186391828701158</v>
      </c>
      <c r="U135" s="108">
        <f>VLOOKUP($B135,'[11]CT model - DATA UPDATE'!$A:$AX,COLUMN('[11]CT model - DATA UPDATE'!U$1),0)/1000000</f>
        <v>7.5876747986164403</v>
      </c>
      <c r="V135" s="108">
        <f>VLOOKUP($B135,'[11]CT model - DATA UPDATE'!$A:$AX,COLUMN('[11]CT model - DATA UPDATE'!V$1),0)/1000000</f>
        <v>7.6573442945271868</v>
      </c>
      <c r="W135" s="108">
        <v>0</v>
      </c>
      <c r="X135" s="108">
        <f>VLOOKUP($B135,'[11]CT model - DATA UPDATE'!$A:$AX,COLUMN('[11]CT model - DATA UPDATE'!W$1),0)/1000000</f>
        <v>0.14900463359999999</v>
      </c>
      <c r="Y135" s="108">
        <f>VLOOKUP($B135,'[11]CT model - DATA UPDATE'!$A:$AX,COLUMN('[11]CT model - DATA UPDATE'!X$1),0)/1000000</f>
        <v>0.30375302298795265</v>
      </c>
      <c r="Z135" s="108">
        <f>VLOOKUP($B135,'[11]CT model - DATA UPDATE'!$A:$AX,COLUMN('[11]CT model - DATA UPDATE'!Y$1),0)/1000000</f>
        <v>0.46442639907371452</v>
      </c>
      <c r="AA135" s="108">
        <f>VLOOKUP($B135,'[11]CT model - DATA UPDATE'!$A:$AX,COLUMN('[11]CT model - DATA UPDATE'!Z$1),0)/1000000</f>
        <v>0.631211430061552</v>
      </c>
      <c r="AB135" s="108">
        <v>0</v>
      </c>
      <c r="AC135" s="108">
        <f>VLOOKUP($B135,'[11]CT model - DATA UPDATE'!$A:$AX,COLUMN('[11]CT model - DATA UPDATE'!AA$1),0)/1000000</f>
        <v>0</v>
      </c>
      <c r="AD135" s="108">
        <f>VLOOKUP($B135,'[11]CT model - DATA UPDATE'!$A:$AX,COLUMN('[11]CT model - DATA UPDATE'!AB$1),0)/1000000</f>
        <v>0</v>
      </c>
      <c r="AE135" s="108">
        <f>VLOOKUP($B135,'[11]CT model - DATA UPDATE'!$A:$AX,COLUMN('[11]CT model - DATA UPDATE'!AC$1),0)/1000000</f>
        <v>0</v>
      </c>
      <c r="AF135" s="108">
        <f>VLOOKUP($B135,'[11]CT model - DATA UPDATE'!$A:$AX,COLUMN('[11]CT model - DATA UPDATE'!AD$1),0)/1000000</f>
        <v>0</v>
      </c>
      <c r="AG135" s="108">
        <v>0</v>
      </c>
      <c r="AH135" s="108">
        <f>VLOOKUP($B135,'[11]CT model - DATA UPDATE'!$A:$AX,COLUMN('[11]CT model - DATA UPDATE'!AE$1),0)/1000000</f>
        <v>3.5115366399999792E-2</v>
      </c>
      <c r="AI135" s="108">
        <f>(VLOOKUP($B135,'[11]CT model - DATA UPDATE'!$A:$AX,COLUMN('[11]CT model - DATA UPDATE'!AF$1),0)+IFERROR(VLOOKUP($B135,'[11]Fire £5 LQ'!$A:$P,COLUMN('[11]Fire £5 LQ'!N$1),0),0)*[11]Parameters!$C$41)/1000000</f>
        <v>6.7868130771937971E-2</v>
      </c>
      <c r="AJ135" s="108">
        <f>(VLOOKUP($B135,'[11]CT model - DATA UPDATE'!$A:$AX,COLUMN('[11]CT model - DATA UPDATE'!AG$1),0)+IFERROR(VLOOKUP($B135,'[11]Fire £5 LQ'!$A:$P,COLUMN('[11]Fire £5 LQ'!O$1),0),0)*[11]Parameters!$C$41)/1000000</f>
        <v>9.8123630479697826E-2</v>
      </c>
      <c r="AK135" s="108">
        <f>(VLOOKUP($B135,'[11]CT model - DATA UPDATE'!$A:$AX,COLUMN('[11]CT model - DATA UPDATE'!AH$1),0)+IFERROR(VLOOKUP($B135,'[11]Fire £5 LQ'!$A:$P,COLUMN('[11]Fire £5 LQ'!P$1),0),0)*[11]Parameters!$C$41)/1000000</f>
        <v>0.12574233570823626</v>
      </c>
      <c r="AL135" s="56">
        <f>'[11]Published CSP'!AI135</f>
        <v>0</v>
      </c>
      <c r="AM135" s="56">
        <f>'[11]Published CSP'!AJ135</f>
        <v>0</v>
      </c>
      <c r="AN135" s="56">
        <f>IFERROR(VLOOKUP($A135,'[11]iBCF post B17'!$A:$L,'[11]iBCF post B17'!$F$1,0)/1000000,0)</f>
        <v>0</v>
      </c>
      <c r="AO135" s="56">
        <f>IFERROR(VLOOKUP($A135,'[11]iBCF post B17'!$A:$L,'[11]iBCF post B17'!$I$1,0)/1000000,0)</f>
        <v>0</v>
      </c>
      <c r="AP135" s="56">
        <f>IFERROR(VLOOKUP($A135,'[11]iBCF post B17'!$A:$L,'[11]iBCF post B17'!$L$1,0)/1000000,0)</f>
        <v>0</v>
      </c>
      <c r="AQ135" s="56">
        <v>0</v>
      </c>
      <c r="AR135" s="56">
        <v>0</v>
      </c>
      <c r="AS135" s="56">
        <f>'[11]NHB savings'!E122</f>
        <v>0</v>
      </c>
      <c r="AT135" s="56">
        <f>'[11]NHB savings'!F122</f>
        <v>0</v>
      </c>
      <c r="AU135" s="56">
        <f>'[11]NHB savings'!G122</f>
        <v>0</v>
      </c>
      <c r="AV135" s="103">
        <f>'[11]Published CSP'!AN135</f>
        <v>0</v>
      </c>
      <c r="AW135" s="103">
        <f>'[11]Published CSP'!AO135</f>
        <v>0</v>
      </c>
      <c r="AX135" s="103">
        <f>'[11]Published CSP'!AP135+'[11]NHB savings'!I122</f>
        <v>0</v>
      </c>
      <c r="AY135" s="103">
        <f>'[11]Published CSP'!AQ135+'[11]NHB savings'!J122</f>
        <v>0</v>
      </c>
      <c r="AZ135" s="103">
        <f>'[11]Published CSP'!AR135+'[11]NHB savings'!K122</f>
        <v>0</v>
      </c>
      <c r="BA135" s="103">
        <v>0</v>
      </c>
      <c r="BB135" s="103" t="e">
        <f>VLOOKUP($A135,'[11]Published CSP'!$A:$A:'[11]Published CSP'!$AW:$AW,COLUMN('[11]Published CSP'!AT$1),0)</f>
        <v>#REF!</v>
      </c>
      <c r="BC135" s="103" t="e">
        <f>VLOOKUP($A135,'[11]Published CSP'!$A:$A:'[11]Published CSP'!$AW:$AW,COLUMN('[11]Published CSP'!AU$1),0)+'[11]NHB savings'!L122</f>
        <v>#REF!</v>
      </c>
      <c r="BD135" s="103">
        <v>0</v>
      </c>
      <c r="BE135" s="103">
        <v>0</v>
      </c>
      <c r="BF135" s="60">
        <v>0.80923675788678162</v>
      </c>
      <c r="BG135" s="60">
        <v>1.1579154830048655</v>
      </c>
      <c r="BH135" s="103">
        <f>VLOOKUP($A135,[11]NHB!$A$7:$Q$389,COLUMN([11]NHB!O$2),0)+'[11]NHB savings'!P122</f>
        <v>0.88485752598221457</v>
      </c>
      <c r="BI135" s="103">
        <f>VLOOKUP($A135,[11]NHB!$A$7:$Q$389,COLUMN([11]NHB!P$2),0)+'[11]NHB savings'!Q122</f>
        <v>0.67388572515711886</v>
      </c>
      <c r="BJ135" s="103">
        <f>VLOOKUP($A135,[11]NHB!$A$7:$Q$389,COLUMN([11]NHB!Q$2),0)+'[11]NHB savings'!R122</f>
        <v>0.64658545057719197</v>
      </c>
      <c r="BK135" s="63">
        <f t="shared" si="69"/>
        <v>10.416759693655782</v>
      </c>
      <c r="BL135" s="63" t="e">
        <f t="shared" si="69"/>
        <v>#REF!</v>
      </c>
      <c r="BM135" s="63" t="e">
        <f t="shared" si="69"/>
        <v>#REF!</v>
      </c>
      <c r="BN135" s="63">
        <f t="shared" si="69"/>
        <v>10.155501067281971</v>
      </c>
      <c r="BO135" s="63">
        <f t="shared" si="69"/>
        <v>9.4589034836311665</v>
      </c>
      <c r="BP135" s="64">
        <f t="shared" si="72"/>
        <v>10.416759693655782</v>
      </c>
      <c r="BQ135" s="64" t="e">
        <f>BL135*'[11]23112016 deflator update'!$C$68/'[11]23112016 deflator update'!$C$69</f>
        <v>#REF!</v>
      </c>
      <c r="BR135" s="64" t="e">
        <f>BM135*'[11]23112016 deflator update'!$C$68/'[11]23112016 deflator update'!$C$70</f>
        <v>#REF!</v>
      </c>
      <c r="BS135" s="64">
        <f>BN135*'[11]23112016 deflator update'!$C$68/'[11]23112016 deflator update'!$C$71</f>
        <v>9.6479989151307866</v>
      </c>
      <c r="BT135" s="64">
        <f>BO135*'[11]23112016 deflator update'!$C$68/'[11]23112016 deflator update'!$C$72</f>
        <v>8.8395125254927631</v>
      </c>
      <c r="BU135" s="109" t="e">
        <f t="shared" si="73"/>
        <v>#REF!</v>
      </c>
      <c r="BV135" s="109" t="e">
        <f t="shared" si="73"/>
        <v>#REF!</v>
      </c>
      <c r="BW135" s="109" t="e">
        <f t="shared" si="73"/>
        <v>#REF!</v>
      </c>
      <c r="BX135" s="109">
        <f t="shared" si="73"/>
        <v>-6.8593127905331674E-2</v>
      </c>
      <c r="BY135" s="109">
        <f t="shared" si="74"/>
        <v>-9.1953374964384382E-2</v>
      </c>
      <c r="BZ135" s="109">
        <f t="shared" si="75"/>
        <v>-2.3826447443866638E-2</v>
      </c>
      <c r="CA135" s="110" t="e">
        <f t="shared" si="76"/>
        <v>#REF!</v>
      </c>
      <c r="CB135" s="110" t="e">
        <f t="shared" si="76"/>
        <v>#REF!</v>
      </c>
      <c r="CC135" s="110" t="e">
        <f t="shared" si="76"/>
        <v>#REF!</v>
      </c>
      <c r="CD135" s="110">
        <f t="shared" si="70"/>
        <v>-8.3798349973908892E-2</v>
      </c>
      <c r="CE135" s="110">
        <f t="shared" si="77"/>
        <v>-0.15141437592379381</v>
      </c>
      <c r="CF135" s="110">
        <f t="shared" si="78"/>
        <v>-4.0215090067982628E-2</v>
      </c>
      <c r="CG135" s="60">
        <f t="shared" si="67"/>
        <v>3.0430431536557823</v>
      </c>
      <c r="CH135" s="60" t="e">
        <f t="shared" si="67"/>
        <v>#REF!</v>
      </c>
      <c r="CI135" s="60" t="e">
        <f t="shared" si="67"/>
        <v>#REF!</v>
      </c>
      <c r="CJ135" s="60">
        <f t="shared" si="67"/>
        <v>2.0052762391121188</v>
      </c>
      <c r="CK135" s="60">
        <f t="shared" si="67"/>
        <v>1.0446054233341915</v>
      </c>
      <c r="CL135" s="60">
        <f t="shared" si="68"/>
        <v>7.3737165400000002</v>
      </c>
      <c r="CM135" s="60">
        <f t="shared" si="68"/>
        <v>7.6343516799999991</v>
      </c>
      <c r="CN135" s="60">
        <f t="shared" si="68"/>
        <v>7.8902603366300061</v>
      </c>
      <c r="CO135" s="60">
        <f t="shared" si="68"/>
        <v>8.1502248281698524</v>
      </c>
      <c r="CP135" s="60">
        <f t="shared" si="68"/>
        <v>8.414298060296975</v>
      </c>
    </row>
    <row r="136" spans="1:94" ht="15" customHeight="1">
      <c r="A136" s="53" t="s">
        <v>78</v>
      </c>
      <c r="B136" s="53" t="s">
        <v>79</v>
      </c>
      <c r="C136" s="53" t="str">
        <f t="shared" si="71"/>
        <v>SD_PR</v>
      </c>
      <c r="D136" s="53" t="s">
        <v>41</v>
      </c>
      <c r="E136" s="53" t="s">
        <v>39</v>
      </c>
      <c r="F136" s="112" t="s">
        <v>1373</v>
      </c>
      <c r="G136" s="113">
        <v>0</v>
      </c>
      <c r="H136" s="127">
        <v>0</v>
      </c>
      <c r="I136" s="127">
        <v>0</v>
      </c>
      <c r="J136" s="112" t="s">
        <v>1381</v>
      </c>
      <c r="K136" s="101">
        <v>0</v>
      </c>
      <c r="L136" s="53" t="s">
        <v>80</v>
      </c>
      <c r="M136" s="54">
        <f>[11]Provisional!M136</f>
        <v>3.1809557453539998</v>
      </c>
      <c r="N136" s="54">
        <f>[11]Provisional!N136</f>
        <v>2.4686039407379998</v>
      </c>
      <c r="O136" s="54">
        <f>[11]Provisional!O136</f>
        <v>1.9327522453599999</v>
      </c>
      <c r="P136" s="54">
        <f>[11]Provisional!P136</f>
        <v>1.8273090899590001</v>
      </c>
      <c r="Q136" s="54">
        <f>[11]Provisional!Q136</f>
        <v>1.3343192297840001</v>
      </c>
      <c r="R136" s="128">
        <f>'[11]Published CSP'!O136</f>
        <v>6.5012259999999999</v>
      </c>
      <c r="S136" s="108">
        <f>VLOOKUP($B136,'[11]CT model - DATA UPDATE'!$A:$AX,COLUMN('[11]CT model - DATA UPDATE'!S$1),0)/1000000</f>
        <v>6.6765694800000004</v>
      </c>
      <c r="T136" s="108">
        <f>VLOOKUP($B136,'[11]CT model - DATA UPDATE'!$A:$AX,COLUMN('[11]CT model - DATA UPDATE'!T$1),0)/1000000</f>
        <v>6.803069613617037</v>
      </c>
      <c r="U136" s="108">
        <f>VLOOKUP($B136,'[11]CT model - DATA UPDATE'!$A:$AX,COLUMN('[11]CT model - DATA UPDATE'!U$1),0)/1000000</f>
        <v>6.9319665295716293</v>
      </c>
      <c r="V136" s="108">
        <f>VLOOKUP($B136,'[11]CT model - DATA UPDATE'!$A:$AX,COLUMN('[11]CT model - DATA UPDATE'!V$1),0)/1000000</f>
        <v>7.0633056394013725</v>
      </c>
      <c r="W136" s="108">
        <v>0</v>
      </c>
      <c r="X136" s="108">
        <f>VLOOKUP($B136,'[11]CT model - DATA UPDATE'!$A:$AX,COLUMN('[11]CT model - DATA UPDATE'!W$1),0)/1000000</f>
        <v>-0.1337258999999999</v>
      </c>
      <c r="Y136" s="108">
        <f>VLOOKUP($B136,'[11]CT model - DATA UPDATE'!$A:$AX,COLUMN('[11]CT model - DATA UPDATE'!X$1),0)/1000000</f>
        <v>-2.9233875251519054E-3</v>
      </c>
      <c r="Z136" s="108">
        <f>VLOOKUP($B136,'[11]CT model - DATA UPDATE'!$A:$AX,COLUMN('[11]CT model - DATA UPDATE'!Y$1),0)/1000000</f>
        <v>0.1356009784738095</v>
      </c>
      <c r="AA136" s="108">
        <f>VLOOKUP($B136,'[11]CT model - DATA UPDATE'!$A:$AX,COLUMN('[11]CT model - DATA UPDATE'!Z$1),0)/1000000</f>
        <v>0.28219971004560462</v>
      </c>
      <c r="AB136" s="108">
        <v>0</v>
      </c>
      <c r="AC136" s="108">
        <f>VLOOKUP($B136,'[11]CT model - DATA UPDATE'!$A:$AX,COLUMN('[11]CT model - DATA UPDATE'!AA$1),0)/1000000</f>
        <v>0</v>
      </c>
      <c r="AD136" s="108">
        <f>VLOOKUP($B136,'[11]CT model - DATA UPDATE'!$A:$AX,COLUMN('[11]CT model - DATA UPDATE'!AB$1),0)/1000000</f>
        <v>0</v>
      </c>
      <c r="AE136" s="108">
        <f>VLOOKUP($B136,'[11]CT model - DATA UPDATE'!$A:$AX,COLUMN('[11]CT model - DATA UPDATE'!AC$1),0)/1000000</f>
        <v>0</v>
      </c>
      <c r="AF136" s="108">
        <f>VLOOKUP($B136,'[11]CT model - DATA UPDATE'!$A:$AX,COLUMN('[11]CT model - DATA UPDATE'!AD$1),0)/1000000</f>
        <v>0</v>
      </c>
      <c r="AG136" s="108">
        <v>0</v>
      </c>
      <c r="AH136" s="108">
        <f>VLOOKUP($B136,'[11]CT model - DATA UPDATE'!$A:$AX,COLUMN('[11]CT model - DATA UPDATE'!AE$1),0)/1000000</f>
        <v>0</v>
      </c>
      <c r="AI136" s="108">
        <f>(VLOOKUP($B136,'[11]CT model - DATA UPDATE'!$A:$AX,COLUMN('[11]CT model - DATA UPDATE'!AF$1),0)+IFERROR(VLOOKUP($B136,'[11]Fire £5 LQ'!$A:$P,COLUMN('[11]Fire £5 LQ'!N$1),0),0)*[11]Parameters!$C$41)/1000000</f>
        <v>0.11440850500977218</v>
      </c>
      <c r="AJ136" s="108">
        <f>(VLOOKUP($B136,'[11]CT model - DATA UPDATE'!$A:$AX,COLUMN('[11]CT model - DATA UPDATE'!AG$1),0)+IFERROR(VLOOKUP($B136,'[11]Fire £5 LQ'!$A:$P,COLUMN('[11]Fire £5 LQ'!O$1),0),0)*[11]Parameters!$C$41)/1000000</f>
        <v>0.23043512742126868</v>
      </c>
      <c r="AK136" s="108">
        <f>(VLOOKUP($B136,'[11]CT model - DATA UPDATE'!$A:$AX,COLUMN('[11]CT model - DATA UPDATE'!AH$1),0)+IFERROR(VLOOKUP($B136,'[11]Fire £5 LQ'!$A:$P,COLUMN('[11]Fire £5 LQ'!P$1),0),0)*[11]Parameters!$C$41)/1000000</f>
        <v>0.34799325486821053</v>
      </c>
      <c r="AL136" s="56">
        <f>'[11]Published CSP'!AI136</f>
        <v>0</v>
      </c>
      <c r="AM136" s="56">
        <f>'[11]Published CSP'!AJ136</f>
        <v>0</v>
      </c>
      <c r="AN136" s="56">
        <f>IFERROR(VLOOKUP($A136,'[11]iBCF post B17'!$A:$L,'[11]iBCF post B17'!$F$1,0)/1000000,0)</f>
        <v>0</v>
      </c>
      <c r="AO136" s="56">
        <f>IFERROR(VLOOKUP($A136,'[11]iBCF post B17'!$A:$L,'[11]iBCF post B17'!$I$1,0)/1000000,0)</f>
        <v>0</v>
      </c>
      <c r="AP136" s="56">
        <f>IFERROR(VLOOKUP($A136,'[11]iBCF post B17'!$A:$L,'[11]iBCF post B17'!$L$1,0)/1000000,0)</f>
        <v>0</v>
      </c>
      <c r="AQ136" s="56">
        <v>0</v>
      </c>
      <c r="AR136" s="56">
        <v>0</v>
      </c>
      <c r="AS136" s="56">
        <f>'[11]NHB savings'!E123</f>
        <v>0</v>
      </c>
      <c r="AT136" s="56">
        <f>'[11]NHB savings'!F123</f>
        <v>0</v>
      </c>
      <c r="AU136" s="56">
        <f>'[11]NHB savings'!G123</f>
        <v>0</v>
      </c>
      <c r="AV136" s="103">
        <f>'[11]Published CSP'!AN136</f>
        <v>0</v>
      </c>
      <c r="AW136" s="103">
        <f>'[11]Published CSP'!AO136</f>
        <v>0</v>
      </c>
      <c r="AX136" s="103">
        <f>'[11]Published CSP'!AP136+'[11]NHB savings'!I123</f>
        <v>0</v>
      </c>
      <c r="AY136" s="103">
        <f>'[11]Published CSP'!AQ136+'[11]NHB savings'!J123</f>
        <v>0</v>
      </c>
      <c r="AZ136" s="103">
        <f>'[11]Published CSP'!AR136+'[11]NHB savings'!K123</f>
        <v>0</v>
      </c>
      <c r="BA136" s="103">
        <v>0</v>
      </c>
      <c r="BB136" s="103" t="e">
        <f>VLOOKUP($A136,'[11]Published CSP'!$A:$A:'[11]Published CSP'!$AW:$AW,COLUMN('[11]Published CSP'!AT$1),0)</f>
        <v>#REF!</v>
      </c>
      <c r="BC136" s="103" t="e">
        <f>VLOOKUP($A136,'[11]Published CSP'!$A:$A:'[11]Published CSP'!$AW:$AW,COLUMN('[11]Published CSP'!AU$1),0)+'[11]NHB savings'!L123</f>
        <v>#REF!</v>
      </c>
      <c r="BD136" s="103">
        <v>0</v>
      </c>
      <c r="BE136" s="103">
        <v>0</v>
      </c>
      <c r="BF136" s="60">
        <v>2.650635005276671</v>
      </c>
      <c r="BG136" s="60">
        <v>3.3444977333496446</v>
      </c>
      <c r="BH136" s="103">
        <f>VLOOKUP($A136,[11]NHB!$A$7:$Q$389,COLUMN([11]NHB!O$2),0)+'[11]NHB savings'!P123</f>
        <v>2.8483347941795869</v>
      </c>
      <c r="BI136" s="103">
        <f>VLOOKUP($A136,[11]NHB!$A$7:$Q$389,COLUMN([11]NHB!P$2),0)+'[11]NHB savings'!Q123</f>
        <v>2.1735240472757069</v>
      </c>
      <c r="BJ136" s="103">
        <f>VLOOKUP($A136,[11]NHB!$A$7:$Q$389,COLUMN([11]NHB!Q$2),0)+'[11]NHB savings'!R123</f>
        <v>2.0854708342730635</v>
      </c>
      <c r="BK136" s="63">
        <f t="shared" si="69"/>
        <v>12.332816750630672</v>
      </c>
      <c r="BL136" s="63" t="e">
        <f t="shared" si="69"/>
        <v>#REF!</v>
      </c>
      <c r="BM136" s="63" t="e">
        <f t="shared" si="69"/>
        <v>#REF!</v>
      </c>
      <c r="BN136" s="63">
        <f t="shared" si="69"/>
        <v>11.298835772701414</v>
      </c>
      <c r="BO136" s="63">
        <f t="shared" si="69"/>
        <v>11.113288668372252</v>
      </c>
      <c r="BP136" s="64">
        <f t="shared" si="72"/>
        <v>12.332816750630672</v>
      </c>
      <c r="BQ136" s="64" t="e">
        <f>BL136*'[11]23112016 deflator update'!$C$68/'[11]23112016 deflator update'!$C$69</f>
        <v>#REF!</v>
      </c>
      <c r="BR136" s="64" t="e">
        <f>BM136*'[11]23112016 deflator update'!$C$68/'[11]23112016 deflator update'!$C$70</f>
        <v>#REF!</v>
      </c>
      <c r="BS136" s="64">
        <f>BN136*'[11]23112016 deflator update'!$C$68/'[11]23112016 deflator update'!$C$71</f>
        <v>10.734197609260852</v>
      </c>
      <c r="BT136" s="64">
        <f>BO136*'[11]23112016 deflator update'!$C$68/'[11]23112016 deflator update'!$C$72</f>
        <v>10.385564727824201</v>
      </c>
      <c r="BU136" s="109" t="e">
        <f t="shared" si="73"/>
        <v>#REF!</v>
      </c>
      <c r="BV136" s="109" t="e">
        <f t="shared" si="73"/>
        <v>#REF!</v>
      </c>
      <c r="BW136" s="109" t="e">
        <f t="shared" si="73"/>
        <v>#REF!</v>
      </c>
      <c r="BX136" s="109">
        <f t="shared" si="73"/>
        <v>-1.6421789648226714E-2</v>
      </c>
      <c r="BY136" s="109">
        <f t="shared" si="74"/>
        <v>-9.8884797116283729E-2</v>
      </c>
      <c r="BZ136" s="109">
        <f t="shared" si="75"/>
        <v>-2.5694668179268909E-2</v>
      </c>
      <c r="CA136" s="110" t="e">
        <f t="shared" si="76"/>
        <v>#REF!</v>
      </c>
      <c r="CB136" s="110" t="e">
        <f t="shared" si="76"/>
        <v>#REF!</v>
      </c>
      <c r="CC136" s="110" t="e">
        <f t="shared" si="76"/>
        <v>#REF!</v>
      </c>
      <c r="CD136" s="110">
        <f t="shared" si="70"/>
        <v>-3.2478709087288449E-2</v>
      </c>
      <c r="CE136" s="110">
        <f t="shared" si="77"/>
        <v>-0.15789191246248691</v>
      </c>
      <c r="CF136" s="110">
        <f t="shared" si="78"/>
        <v>-4.2051945886874553E-2</v>
      </c>
      <c r="CG136" s="60">
        <f t="shared" si="67"/>
        <v>5.8315907506306717</v>
      </c>
      <c r="CH136" s="60" t="e">
        <f t="shared" si="67"/>
        <v>#REF!</v>
      </c>
      <c r="CI136" s="60" t="e">
        <f t="shared" si="67"/>
        <v>#REF!</v>
      </c>
      <c r="CJ136" s="60">
        <f t="shared" si="67"/>
        <v>4.0008331372347063</v>
      </c>
      <c r="CK136" s="60">
        <f t="shared" si="67"/>
        <v>3.4197900640570644</v>
      </c>
      <c r="CL136" s="60">
        <f t="shared" si="68"/>
        <v>6.5012259999999999</v>
      </c>
      <c r="CM136" s="60">
        <f t="shared" si="68"/>
        <v>6.5428435800000004</v>
      </c>
      <c r="CN136" s="60">
        <f t="shared" si="68"/>
        <v>6.9145547311016573</v>
      </c>
      <c r="CO136" s="60">
        <f t="shared" si="68"/>
        <v>7.298002635466708</v>
      </c>
      <c r="CP136" s="60">
        <f t="shared" si="68"/>
        <v>7.6934986043151881</v>
      </c>
    </row>
    <row r="137" spans="1:94" ht="15" customHeight="1">
      <c r="A137" s="53" t="s">
        <v>129</v>
      </c>
      <c r="B137" s="53" t="s">
        <v>130</v>
      </c>
      <c r="C137" s="53" t="str">
        <f t="shared" si="71"/>
        <v>SD_SR</v>
      </c>
      <c r="D137" s="53" t="s">
        <v>41</v>
      </c>
      <c r="E137" s="53" t="s">
        <v>39</v>
      </c>
      <c r="F137" s="112" t="s">
        <v>1371</v>
      </c>
      <c r="G137" s="113">
        <v>0</v>
      </c>
      <c r="H137" s="127">
        <v>0</v>
      </c>
      <c r="I137" s="127">
        <v>0</v>
      </c>
      <c r="J137" s="112" t="s">
        <v>1382</v>
      </c>
      <c r="K137" s="101">
        <v>0</v>
      </c>
      <c r="L137" s="53" t="s">
        <v>131</v>
      </c>
      <c r="M137" s="54">
        <f>[11]Provisional!M137</f>
        <v>4.621875065687</v>
      </c>
      <c r="N137" s="54">
        <f>[11]Provisional!N137</f>
        <v>3.6343316417040001</v>
      </c>
      <c r="O137" s="54">
        <f>[11]Provisional!O137</f>
        <v>2.8915360890150001</v>
      </c>
      <c r="P137" s="54">
        <f>[11]Provisional!P137</f>
        <v>2.6223414961799998</v>
      </c>
      <c r="Q137" s="54">
        <f>[11]Provisional!Q137</f>
        <v>2.0624834781629997</v>
      </c>
      <c r="R137" s="128">
        <f>'[11]Published CSP'!O137</f>
        <v>8.8006709999999995</v>
      </c>
      <c r="S137" s="108">
        <f>VLOOKUP($B137,'[11]CT model - DATA UPDATE'!$A:$AX,COLUMN('[11]CT model - DATA UPDATE'!S$1),0)/1000000</f>
        <v>8.9300467530000009</v>
      </c>
      <c r="T137" s="108">
        <f>VLOOKUP($B137,'[11]CT model - DATA UPDATE'!$A:$AX,COLUMN('[11]CT model - DATA UPDATE'!T$1),0)/1000000</f>
        <v>9.0458516871569579</v>
      </c>
      <c r="U137" s="108">
        <f>VLOOKUP($B137,'[11]CT model - DATA UPDATE'!$A:$AX,COLUMN('[11]CT model - DATA UPDATE'!U$1),0)/1000000</f>
        <v>9.1631583808394854</v>
      </c>
      <c r="V137" s="108">
        <f>VLOOKUP($B137,'[11]CT model - DATA UPDATE'!$A:$AX,COLUMN('[11]CT model - DATA UPDATE'!V$1),0)/1000000</f>
        <v>9.2819863088798851</v>
      </c>
      <c r="W137" s="108">
        <v>0</v>
      </c>
      <c r="X137" s="108">
        <f>VLOOKUP($B137,'[11]CT model - DATA UPDATE'!$A:$AX,COLUMN('[11]CT model - DATA UPDATE'!W$1),0)/1000000</f>
        <v>0</v>
      </c>
      <c r="Y137" s="108">
        <f>VLOOKUP($B137,'[11]CT model - DATA UPDATE'!$A:$AX,COLUMN('[11]CT model - DATA UPDATE'!X$1),0)/1000000</f>
        <v>0.18091703374313933</v>
      </c>
      <c r="Z137" s="108">
        <f>VLOOKUP($B137,'[11]CT model - DATA UPDATE'!$A:$AX,COLUMN('[11]CT model - DATA UPDATE'!Y$1),0)/1000000</f>
        <v>0.37019159858591516</v>
      </c>
      <c r="AA137" s="108">
        <f>VLOOKUP($B137,'[11]CT model - DATA UPDATE'!$A:$AX,COLUMN('[11]CT model - DATA UPDATE'!Z$1),0)/1000000</f>
        <v>0.56813181799391932</v>
      </c>
      <c r="AB137" s="108">
        <v>0</v>
      </c>
      <c r="AC137" s="108">
        <f>VLOOKUP($B137,'[11]CT model - DATA UPDATE'!$A:$AX,COLUMN('[11]CT model - DATA UPDATE'!AA$1),0)/1000000</f>
        <v>0</v>
      </c>
      <c r="AD137" s="108">
        <f>VLOOKUP($B137,'[11]CT model - DATA UPDATE'!$A:$AX,COLUMN('[11]CT model - DATA UPDATE'!AB$1),0)/1000000</f>
        <v>0</v>
      </c>
      <c r="AE137" s="108">
        <f>VLOOKUP($B137,'[11]CT model - DATA UPDATE'!$A:$AX,COLUMN('[11]CT model - DATA UPDATE'!AC$1),0)/1000000</f>
        <v>0</v>
      </c>
      <c r="AF137" s="108">
        <f>VLOOKUP($B137,'[11]CT model - DATA UPDATE'!$A:$AX,COLUMN('[11]CT model - DATA UPDATE'!AD$1),0)/1000000</f>
        <v>0</v>
      </c>
      <c r="AG137" s="108">
        <v>0</v>
      </c>
      <c r="AH137" s="108">
        <f>VLOOKUP($B137,'[11]CT model - DATA UPDATE'!$A:$AX,COLUMN('[11]CT model - DATA UPDATE'!AE$1),0)/1000000</f>
        <v>0</v>
      </c>
      <c r="AI137" s="108">
        <f>(VLOOKUP($B137,'[11]CT model - DATA UPDATE'!$A:$AX,COLUMN('[11]CT model - DATA UPDATE'!AF$1),0)+IFERROR(VLOOKUP($B137,'[11]Fire £5 LQ'!$A:$P,COLUMN('[11]Fire £5 LQ'!N$1),0),0)*[11]Parameters!$C$41)/1000000</f>
        <v>0.10906987678955735</v>
      </c>
      <c r="AJ137" s="108">
        <f>(VLOOKUP($B137,'[11]CT model - DATA UPDATE'!$A:$AX,COLUMN('[11]CT model - DATA UPDATE'!AG$1),0)+IFERROR(VLOOKUP($B137,'[11]Fire £5 LQ'!$A:$P,COLUMN('[11]Fire £5 LQ'!O$1),0),0)*[11]Parameters!$C$41)/1000000</f>
        <v>0.2173033286975023</v>
      </c>
      <c r="AK137" s="108">
        <f>(VLOOKUP($B137,'[11]CT model - DATA UPDATE'!$A:$AX,COLUMN('[11]CT model - DATA UPDATE'!AH$1),0)+IFERROR(VLOOKUP($B137,'[11]Fire £5 LQ'!$A:$P,COLUMN('[11]Fire £5 LQ'!P$1),0),0)*[11]Parameters!$C$41)/1000000</f>
        <v>0.32453853292739887</v>
      </c>
      <c r="AL137" s="56">
        <f>'[11]Published CSP'!AI137</f>
        <v>0</v>
      </c>
      <c r="AM137" s="56">
        <f>'[11]Published CSP'!AJ137</f>
        <v>0</v>
      </c>
      <c r="AN137" s="56">
        <f>IFERROR(VLOOKUP($A137,'[11]iBCF post B17'!$A:$L,'[11]iBCF post B17'!$F$1,0)/1000000,0)</f>
        <v>0</v>
      </c>
      <c r="AO137" s="56">
        <f>IFERROR(VLOOKUP($A137,'[11]iBCF post B17'!$A:$L,'[11]iBCF post B17'!$I$1,0)/1000000,0)</f>
        <v>0</v>
      </c>
      <c r="AP137" s="56">
        <f>IFERROR(VLOOKUP($A137,'[11]iBCF post B17'!$A:$L,'[11]iBCF post B17'!$L$1,0)/1000000,0)</f>
        <v>0</v>
      </c>
      <c r="AQ137" s="56">
        <v>0</v>
      </c>
      <c r="AR137" s="56">
        <v>0</v>
      </c>
      <c r="AS137" s="56">
        <f>'[11]NHB savings'!E124</f>
        <v>0</v>
      </c>
      <c r="AT137" s="56">
        <f>'[11]NHB savings'!F124</f>
        <v>0</v>
      </c>
      <c r="AU137" s="56">
        <f>'[11]NHB savings'!G124</f>
        <v>0</v>
      </c>
      <c r="AV137" s="103">
        <f>'[11]Published CSP'!AN137</f>
        <v>0</v>
      </c>
      <c r="AW137" s="103">
        <f>'[11]Published CSP'!AO137</f>
        <v>0</v>
      </c>
      <c r="AX137" s="103">
        <f>'[11]Published CSP'!AP137+'[11]NHB savings'!I124</f>
        <v>0</v>
      </c>
      <c r="AY137" s="103">
        <f>'[11]Published CSP'!AQ137+'[11]NHB savings'!J124</f>
        <v>0</v>
      </c>
      <c r="AZ137" s="103">
        <f>'[11]Published CSP'!AR137+'[11]NHB savings'!K124</f>
        <v>0</v>
      </c>
      <c r="BA137" s="103">
        <v>0</v>
      </c>
      <c r="BB137" s="103" t="e">
        <f>VLOOKUP($A137,'[11]Published CSP'!$A:$A:'[11]Published CSP'!$AW:$AW,COLUMN('[11]Published CSP'!AT$1),0)</f>
        <v>#REF!</v>
      </c>
      <c r="BC137" s="103" t="e">
        <f>VLOOKUP($A137,'[11]Published CSP'!$A:$A:'[11]Published CSP'!$AW:$AW,COLUMN('[11]Published CSP'!AU$1),0)+'[11]NHB savings'!L124</f>
        <v>#REF!</v>
      </c>
      <c r="BD137" s="103">
        <v>0</v>
      </c>
      <c r="BE137" s="103">
        <v>0</v>
      </c>
      <c r="BF137" s="60">
        <v>2.797702962502397</v>
      </c>
      <c r="BG137" s="60">
        <v>3.6077900658511743</v>
      </c>
      <c r="BH137" s="103">
        <f>VLOOKUP($A137,[11]NHB!$A$7:$Q$389,COLUMN([11]NHB!O$2),0)+'[11]NHB savings'!P124</f>
        <v>3.5650818549825929</v>
      </c>
      <c r="BI137" s="103">
        <f>VLOOKUP($A137,[11]NHB!$A$7:$Q$389,COLUMN([11]NHB!P$2),0)+'[11]NHB savings'!Q124</f>
        <v>2.719804992646357</v>
      </c>
      <c r="BJ137" s="103">
        <f>VLOOKUP($A137,[11]NHB!$A$7:$Q$389,COLUMN([11]NHB!Q$2),0)+'[11]NHB savings'!R124</f>
        <v>2.6096209950764577</v>
      </c>
      <c r="BK137" s="63">
        <f t="shared" si="69"/>
        <v>16.220249028189397</v>
      </c>
      <c r="BL137" s="63" t="e">
        <f t="shared" si="69"/>
        <v>#REF!</v>
      </c>
      <c r="BM137" s="63" t="e">
        <f t="shared" si="69"/>
        <v>#REF!</v>
      </c>
      <c r="BN137" s="63">
        <f t="shared" si="69"/>
        <v>15.092799796949262</v>
      </c>
      <c r="BO137" s="63">
        <f t="shared" si="69"/>
        <v>14.84676113304066</v>
      </c>
      <c r="BP137" s="64">
        <f t="shared" si="72"/>
        <v>16.220249028189397</v>
      </c>
      <c r="BQ137" s="64" t="e">
        <f>BL137*'[11]23112016 deflator update'!$C$68/'[11]23112016 deflator update'!$C$69</f>
        <v>#REF!</v>
      </c>
      <c r="BR137" s="64" t="e">
        <f>BM137*'[11]23112016 deflator update'!$C$68/'[11]23112016 deflator update'!$C$70</f>
        <v>#REF!</v>
      </c>
      <c r="BS137" s="64">
        <f>BN137*'[11]23112016 deflator update'!$C$68/'[11]23112016 deflator update'!$C$71</f>
        <v>14.338565384664497</v>
      </c>
      <c r="BT137" s="64">
        <f>BO137*'[11]23112016 deflator update'!$C$68/'[11]23112016 deflator update'!$C$72</f>
        <v>13.874560748571167</v>
      </c>
      <c r="BU137" s="109" t="e">
        <f t="shared" si="73"/>
        <v>#REF!</v>
      </c>
      <c r="BV137" s="109" t="e">
        <f t="shared" si="73"/>
        <v>#REF!</v>
      </c>
      <c r="BW137" s="109" t="e">
        <f t="shared" si="73"/>
        <v>#REF!</v>
      </c>
      <c r="BX137" s="109">
        <f t="shared" si="73"/>
        <v>-1.6301724479134361E-2</v>
      </c>
      <c r="BY137" s="109">
        <f t="shared" si="74"/>
        <v>-8.4677361781667626E-2</v>
      </c>
      <c r="BZ137" s="109">
        <f t="shared" si="75"/>
        <v>-2.1876820477166659E-2</v>
      </c>
      <c r="CA137" s="110" t="e">
        <f t="shared" si="76"/>
        <v>#REF!</v>
      </c>
      <c r="CB137" s="110" t="e">
        <f t="shared" si="76"/>
        <v>#REF!</v>
      </c>
      <c r="CC137" s="110" t="e">
        <f t="shared" si="76"/>
        <v>#REF!</v>
      </c>
      <c r="CD137" s="110">
        <f t="shared" si="70"/>
        <v>-3.2360603982710567E-2</v>
      </c>
      <c r="CE137" s="110">
        <f t="shared" si="77"/>
        <v>-0.14461481297491952</v>
      </c>
      <c r="CF137" s="110">
        <f t="shared" si="78"/>
        <v>-3.8298194719060819E-2</v>
      </c>
      <c r="CG137" s="60">
        <f t="shared" si="67"/>
        <v>7.419578028189397</v>
      </c>
      <c r="CH137" s="60" t="e">
        <f t="shared" si="67"/>
        <v>#REF!</v>
      </c>
      <c r="CI137" s="60" t="e">
        <f t="shared" si="67"/>
        <v>#REF!</v>
      </c>
      <c r="CJ137" s="60">
        <f t="shared" si="67"/>
        <v>5.3421464888263586</v>
      </c>
      <c r="CK137" s="60">
        <f t="shared" si="67"/>
        <v>4.6721044732394574</v>
      </c>
      <c r="CL137" s="60">
        <f t="shared" si="68"/>
        <v>8.8006709999999995</v>
      </c>
      <c r="CM137" s="60">
        <f t="shared" si="68"/>
        <v>8.9300467530000009</v>
      </c>
      <c r="CN137" s="60">
        <f t="shared" si="68"/>
        <v>9.335838597689655</v>
      </c>
      <c r="CO137" s="60">
        <f t="shared" si="68"/>
        <v>9.750653308122903</v>
      </c>
      <c r="CP137" s="60">
        <f t="shared" si="68"/>
        <v>10.174656659801203</v>
      </c>
    </row>
    <row r="138" spans="1:94" ht="15" customHeight="1">
      <c r="A138" s="53" t="s">
        <v>258</v>
      </c>
      <c r="B138" s="53" t="s">
        <v>259</v>
      </c>
      <c r="C138" s="53" t="str">
        <f t="shared" si="71"/>
        <v>SD_PR</v>
      </c>
      <c r="D138" s="53" t="s">
        <v>41</v>
      </c>
      <c r="E138" s="53" t="s">
        <v>39</v>
      </c>
      <c r="F138" s="112" t="s">
        <v>1365</v>
      </c>
      <c r="G138" s="113">
        <v>1</v>
      </c>
      <c r="H138" s="127">
        <v>0</v>
      </c>
      <c r="I138" s="127">
        <v>0</v>
      </c>
      <c r="J138" s="112" t="s">
        <v>1381</v>
      </c>
      <c r="K138" s="101">
        <v>0</v>
      </c>
      <c r="L138" s="112" t="s">
        <v>260</v>
      </c>
      <c r="M138" s="54">
        <f>[11]Provisional!M138</f>
        <v>9.8770833561940012</v>
      </c>
      <c r="N138" s="54">
        <f>[11]Provisional!N138</f>
        <v>8.7799549346540005</v>
      </c>
      <c r="O138" s="54">
        <f>[11]Provisional!O138</f>
        <v>7.9568742108659993</v>
      </c>
      <c r="P138" s="54">
        <f>[11]Provisional!P138</f>
        <v>7.5286629821350006</v>
      </c>
      <c r="Q138" s="54">
        <f>[11]Provisional!Q138</f>
        <v>7.0548953741859997</v>
      </c>
      <c r="R138" s="128">
        <f>'[11]Published CSP'!O138</f>
        <v>5.0349259999999996</v>
      </c>
      <c r="S138" s="108">
        <f>VLOOKUP($B138,'[11]CT model - DATA UPDATE'!$A:$AX,COLUMN('[11]CT model - DATA UPDATE'!S$1),0)/1000000</f>
        <v>5.1690164039999997</v>
      </c>
      <c r="T138" s="108">
        <f>VLOOKUP($B138,'[11]CT model - DATA UPDATE'!$A:$AX,COLUMN('[11]CT model - DATA UPDATE'!T$1),0)/1000000</f>
        <v>5.2420819795225908</v>
      </c>
      <c r="U138" s="108">
        <f>VLOOKUP($B138,'[11]CT model - DATA UPDATE'!$A:$AX,COLUMN('[11]CT model - DATA UPDATE'!U$1),0)/1000000</f>
        <v>5.3161803585631411</v>
      </c>
      <c r="V138" s="108">
        <f>VLOOKUP($B138,'[11]CT model - DATA UPDATE'!$A:$AX,COLUMN('[11]CT model - DATA UPDATE'!V$1),0)/1000000</f>
        <v>5.3913261401048134</v>
      </c>
      <c r="W138" s="108">
        <v>0</v>
      </c>
      <c r="X138" s="108">
        <f>VLOOKUP($B138,'[11]CT model - DATA UPDATE'!$A:$AX,COLUMN('[11]CT model - DATA UPDATE'!W$1),0)/1000000</f>
        <v>0.10338032808</v>
      </c>
      <c r="Y138" s="108">
        <f>VLOOKUP($B138,'[11]CT model - DATA UPDATE'!$A:$AX,COLUMN('[11]CT model - DATA UPDATE'!X$1),0)/1000000</f>
        <v>0.21178011197271263</v>
      </c>
      <c r="Z138" s="108">
        <f>VLOOKUP($B138,'[11]CT model - DATA UPDATE'!$A:$AX,COLUMN('[11]CT model - DATA UPDATE'!Y$1),0)/1000000</f>
        <v>0.32539276738693235</v>
      </c>
      <c r="AA138" s="108">
        <f>VLOOKUP($B138,'[11]CT model - DATA UPDATE'!$A:$AX,COLUMN('[11]CT model - DATA UPDATE'!Z$1),0)/1000000</f>
        <v>0.44441865899330224</v>
      </c>
      <c r="AB138" s="108">
        <v>0</v>
      </c>
      <c r="AC138" s="108">
        <f>VLOOKUP($B138,'[11]CT model - DATA UPDATE'!$A:$AX,COLUMN('[11]CT model - DATA UPDATE'!AA$1),0)/1000000</f>
        <v>0</v>
      </c>
      <c r="AD138" s="108">
        <f>VLOOKUP($B138,'[11]CT model - DATA UPDATE'!$A:$AX,COLUMN('[11]CT model - DATA UPDATE'!AB$1),0)/1000000</f>
        <v>0</v>
      </c>
      <c r="AE138" s="108">
        <f>VLOOKUP($B138,'[11]CT model - DATA UPDATE'!$A:$AX,COLUMN('[11]CT model - DATA UPDATE'!AC$1),0)/1000000</f>
        <v>0</v>
      </c>
      <c r="AF138" s="108">
        <f>VLOOKUP($B138,'[11]CT model - DATA UPDATE'!$A:$AX,COLUMN('[11]CT model - DATA UPDATE'!AD$1),0)/1000000</f>
        <v>0</v>
      </c>
      <c r="AG138" s="108">
        <v>0</v>
      </c>
      <c r="AH138" s="108">
        <f>VLOOKUP($B138,'[11]CT model - DATA UPDATE'!$A:$AX,COLUMN('[11]CT model - DATA UPDATE'!AE$1),0)/1000000</f>
        <v>0.10627741691999969</v>
      </c>
      <c r="AI138" s="108">
        <f>(VLOOKUP($B138,'[11]CT model - DATA UPDATE'!$A:$AX,COLUMN('[11]CT model - DATA UPDATE'!AF$1),0)+IFERROR(VLOOKUP($B138,'[11]Fire £5 LQ'!$A:$P,COLUMN('[11]Fire £5 LQ'!N$1),0),0)*[11]Parameters!$C$41)/1000000</f>
        <v>0.21561021657735141</v>
      </c>
      <c r="AJ138" s="108">
        <f>(VLOOKUP($B138,'[11]CT model - DATA UPDATE'!$A:$AX,COLUMN('[11]CT model - DATA UPDATE'!AG$1),0)+IFERROR(VLOOKUP($B138,'[11]Fire £5 LQ'!$A:$P,COLUMN('[11]Fire £5 LQ'!O$1),0),0)*[11]Parameters!$C$41)/1000000</f>
        <v>0.32584368263370778</v>
      </c>
      <c r="AK138" s="108">
        <f>(VLOOKUP($B138,'[11]CT model - DATA UPDATE'!$A:$AX,COLUMN('[11]CT model - DATA UPDATE'!AH$1),0)+IFERROR(VLOOKUP($B138,'[11]Fire £5 LQ'!$A:$P,COLUMN('[11]Fire £5 LQ'!P$1),0),0)*[11]Parameters!$C$41)/1000000</f>
        <v>0.43690677934733196</v>
      </c>
      <c r="AL138" s="56">
        <f>'[11]Published CSP'!AI138</f>
        <v>0</v>
      </c>
      <c r="AM138" s="56">
        <f>'[11]Published CSP'!AJ138</f>
        <v>0</v>
      </c>
      <c r="AN138" s="56">
        <f>IFERROR(VLOOKUP($A138,'[11]iBCF post B17'!$A:$L,'[11]iBCF post B17'!$F$1,0)/1000000,0)</f>
        <v>0</v>
      </c>
      <c r="AO138" s="56">
        <f>IFERROR(VLOOKUP($A138,'[11]iBCF post B17'!$A:$L,'[11]iBCF post B17'!$I$1,0)/1000000,0)</f>
        <v>0</v>
      </c>
      <c r="AP138" s="56">
        <f>IFERROR(VLOOKUP($A138,'[11]iBCF post B17'!$A:$L,'[11]iBCF post B17'!$L$1,0)/1000000,0)</f>
        <v>0</v>
      </c>
      <c r="AQ138" s="56">
        <v>0</v>
      </c>
      <c r="AR138" s="56">
        <v>0</v>
      </c>
      <c r="AS138" s="56">
        <f>'[11]NHB savings'!E125</f>
        <v>0</v>
      </c>
      <c r="AT138" s="56">
        <f>'[11]NHB savings'!F125</f>
        <v>0</v>
      </c>
      <c r="AU138" s="56">
        <f>'[11]NHB savings'!G125</f>
        <v>0</v>
      </c>
      <c r="AV138" s="103">
        <f>'[11]Published CSP'!AN138</f>
        <v>0.12712847249523804</v>
      </c>
      <c r="AW138" s="103">
        <f>'[11]Published CSP'!AO138</f>
        <v>0.66024787328172019</v>
      </c>
      <c r="AX138" s="103">
        <f>'[11]Published CSP'!AP138+'[11]NHB savings'!I125</f>
        <v>0.53311940078648212</v>
      </c>
      <c r="AY138" s="103">
        <f>'[11]Published CSP'!AQ138+'[11]NHB savings'!J125</f>
        <v>0.41009184675883242</v>
      </c>
      <c r="AZ138" s="103">
        <f>'[11]Published CSP'!AR138+'[11]NHB savings'!K125</f>
        <v>0.53311940078648212</v>
      </c>
      <c r="BA138" s="103">
        <v>0</v>
      </c>
      <c r="BB138" s="103" t="e">
        <f>VLOOKUP($A138,'[11]Published CSP'!$A:$A:'[11]Published CSP'!$AW:$AW,COLUMN('[11]Published CSP'!AT$1),0)</f>
        <v>#REF!</v>
      </c>
      <c r="BC138" s="103" t="e">
        <f>VLOOKUP($A138,'[11]Published CSP'!$A:$A:'[11]Published CSP'!$AW:$AW,COLUMN('[11]Published CSP'!AU$1),0)+'[11]NHB savings'!L125</f>
        <v>#REF!</v>
      </c>
      <c r="BD138" s="103">
        <v>0</v>
      </c>
      <c r="BE138" s="103">
        <v>0</v>
      </c>
      <c r="BF138" s="60">
        <v>1.9850184180875339</v>
      </c>
      <c r="BG138" s="60">
        <v>2.4750648320683513</v>
      </c>
      <c r="BH138" s="103">
        <f>VLOOKUP($A138,[11]NHB!$A$7:$Q$389,COLUMN([11]NHB!O$2),0)+'[11]NHB savings'!P125</f>
        <v>1.9405876238582371</v>
      </c>
      <c r="BI138" s="103">
        <f>VLOOKUP($A138,[11]NHB!$A$7:$Q$389,COLUMN([11]NHB!P$2),0)+'[11]NHB savings'!Q125</f>
        <v>1.472578559110622</v>
      </c>
      <c r="BJ138" s="103">
        <f>VLOOKUP($A138,[11]NHB!$A$7:$Q$389,COLUMN([11]NHB!Q$2),0)+'[11]NHB savings'!R125</f>
        <v>1.4129218584217034</v>
      </c>
      <c r="BK138" s="63">
        <f t="shared" si="69"/>
        <v>17.024156246776773</v>
      </c>
      <c r="BL138" s="63" t="e">
        <f t="shared" si="69"/>
        <v>#REF!</v>
      </c>
      <c r="BM138" s="63" t="e">
        <f t="shared" si="69"/>
        <v>#REF!</v>
      </c>
      <c r="BN138" s="63">
        <f t="shared" si="69"/>
        <v>15.378750196588236</v>
      </c>
      <c r="BO138" s="63">
        <f t="shared" si="69"/>
        <v>15.27358821183963</v>
      </c>
      <c r="BP138" s="64">
        <f t="shared" si="72"/>
        <v>17.024156246776773</v>
      </c>
      <c r="BQ138" s="64" t="e">
        <f>BL138*'[11]23112016 deflator update'!$C$68/'[11]23112016 deflator update'!$C$69</f>
        <v>#REF!</v>
      </c>
      <c r="BR138" s="64" t="e">
        <f>BM138*'[11]23112016 deflator update'!$C$68/'[11]23112016 deflator update'!$C$70</f>
        <v>#REF!</v>
      </c>
      <c r="BS138" s="64">
        <f>BN138*'[11]23112016 deflator update'!$C$68/'[11]23112016 deflator update'!$C$71</f>
        <v>14.610225948453538</v>
      </c>
      <c r="BT138" s="64">
        <f>BO138*'[11]23112016 deflator update'!$C$68/'[11]23112016 deflator update'!$C$72</f>
        <v>14.273438199408057</v>
      </c>
      <c r="BU138" s="109" t="e">
        <f t="shared" si="73"/>
        <v>#REF!</v>
      </c>
      <c r="BV138" s="109" t="e">
        <f t="shared" si="73"/>
        <v>#REF!</v>
      </c>
      <c r="BW138" s="109" t="e">
        <f t="shared" si="73"/>
        <v>#REF!</v>
      </c>
      <c r="BX138" s="109">
        <f t="shared" si="73"/>
        <v>-6.8381359606149994E-3</v>
      </c>
      <c r="BY138" s="109">
        <f t="shared" si="74"/>
        <v>-0.10282847558266406</v>
      </c>
      <c r="BZ138" s="109">
        <f t="shared" si="75"/>
        <v>-2.6762419844072238E-2</v>
      </c>
      <c r="CA138" s="110" t="e">
        <f t="shared" si="76"/>
        <v>#REF!</v>
      </c>
      <c r="CB138" s="110" t="e">
        <f t="shared" si="76"/>
        <v>#REF!</v>
      </c>
      <c r="CC138" s="110" t="e">
        <f t="shared" si="76"/>
        <v>#REF!</v>
      </c>
      <c r="CD138" s="110">
        <f t="shared" si="70"/>
        <v>-2.3051508596356074E-2</v>
      </c>
      <c r="CE138" s="110">
        <f t="shared" si="77"/>
        <v>-0.16157734970797843</v>
      </c>
      <c r="CF138" s="110">
        <f t="shared" si="78"/>
        <v>-4.3101771435568814E-2</v>
      </c>
      <c r="CG138" s="60">
        <f t="shared" ref="CG138:CK188" si="79">BK138-CL138</f>
        <v>11.989230246776774</v>
      </c>
      <c r="CH138" s="60" t="e">
        <f t="shared" si="79"/>
        <v>#REF!</v>
      </c>
      <c r="CI138" s="60" t="e">
        <f t="shared" si="79"/>
        <v>#REF!</v>
      </c>
      <c r="CJ138" s="60">
        <f t="shared" si="79"/>
        <v>9.4113333880044543</v>
      </c>
      <c r="CK138" s="60">
        <f t="shared" si="79"/>
        <v>9.0009366333941827</v>
      </c>
      <c r="CL138" s="60">
        <f t="shared" ref="CL138:CP188" si="80">SUM(R138,W138,AB138,AG138)</f>
        <v>5.0349259999999996</v>
      </c>
      <c r="CM138" s="60">
        <f t="shared" si="80"/>
        <v>5.3786741489999992</v>
      </c>
      <c r="CN138" s="60">
        <f t="shared" si="80"/>
        <v>5.6694723080726552</v>
      </c>
      <c r="CO138" s="60">
        <f t="shared" si="80"/>
        <v>5.9674168085837813</v>
      </c>
      <c r="CP138" s="60">
        <f t="shared" si="80"/>
        <v>6.2726515784454477</v>
      </c>
    </row>
    <row r="139" spans="1:94" ht="15" customHeight="1">
      <c r="A139" s="53" t="s">
        <v>306</v>
      </c>
      <c r="B139" s="53" t="s">
        <v>307</v>
      </c>
      <c r="C139" s="53" t="str">
        <f t="shared" si="71"/>
        <v>SD_PR</v>
      </c>
      <c r="D139" s="53" t="s">
        <v>41</v>
      </c>
      <c r="E139" s="53" t="s">
        <v>39</v>
      </c>
      <c r="F139" s="112" t="s">
        <v>1365</v>
      </c>
      <c r="G139" s="113">
        <v>0</v>
      </c>
      <c r="H139" s="127">
        <v>0</v>
      </c>
      <c r="I139" s="127">
        <v>0</v>
      </c>
      <c r="J139" s="112" t="s">
        <v>1381</v>
      </c>
      <c r="K139" s="101">
        <v>0</v>
      </c>
      <c r="L139" s="53" t="s">
        <v>308</v>
      </c>
      <c r="M139" s="54">
        <f>[11]Provisional!M139</f>
        <v>3.9306210690430001</v>
      </c>
      <c r="N139" s="54">
        <f>[11]Provisional!N139</f>
        <v>3.3739964869130006</v>
      </c>
      <c r="O139" s="54">
        <f>[11]Provisional!O139</f>
        <v>2.955922755484</v>
      </c>
      <c r="P139" s="54">
        <f>[11]Provisional!P139</f>
        <v>2.7368833046399996</v>
      </c>
      <c r="Q139" s="54">
        <f>[11]Provisional!Q139</f>
        <v>2.4939738821030004</v>
      </c>
      <c r="R139" s="128">
        <f>'[11]Published CSP'!O139</f>
        <v>3.6349390000000001</v>
      </c>
      <c r="S139" s="108">
        <f>VLOOKUP($B139,'[11]CT model - DATA UPDATE'!$A:$AX,COLUMN('[11]CT model - DATA UPDATE'!S$1),0)/1000000</f>
        <v>3.7198866000000002</v>
      </c>
      <c r="T139" s="108">
        <f>VLOOKUP($B139,'[11]CT model - DATA UPDATE'!$A:$AX,COLUMN('[11]CT model - DATA UPDATE'!T$1),0)/1000000</f>
        <v>3.8036469228642562</v>
      </c>
      <c r="U139" s="108">
        <f>VLOOKUP($B139,'[11]CT model - DATA UPDATE'!$A:$AX,COLUMN('[11]CT model - DATA UPDATE'!U$1),0)/1000000</f>
        <v>3.8892932687288715</v>
      </c>
      <c r="V139" s="108">
        <f>VLOOKUP($B139,'[11]CT model - DATA UPDATE'!$A:$AX,COLUMN('[11]CT model - DATA UPDATE'!V$1),0)/1000000</f>
        <v>3.9768681049893395</v>
      </c>
      <c r="W139" s="108">
        <v>0</v>
      </c>
      <c r="X139" s="108">
        <f>VLOOKUP($B139,'[11]CT model - DATA UPDATE'!$A:$AX,COLUMN('[11]CT model - DATA UPDATE'!W$1),0)/1000000</f>
        <v>7.4397732000000008E-2</v>
      </c>
      <c r="Y139" s="108">
        <f>VLOOKUP($B139,'[11]CT model - DATA UPDATE'!$A:$AX,COLUMN('[11]CT model - DATA UPDATE'!X$1),0)/1000000</f>
        <v>0.15366733568371593</v>
      </c>
      <c r="Z139" s="108">
        <f>VLOOKUP($B139,'[11]CT model - DATA UPDATE'!$A:$AX,COLUMN('[11]CT model - DATA UPDATE'!Y$1),0)/1000000</f>
        <v>0.23805586239235649</v>
      </c>
      <c r="AA139" s="108">
        <f>VLOOKUP($B139,'[11]CT model - DATA UPDATE'!$A:$AX,COLUMN('[11]CT model - DATA UPDATE'!Z$1),0)/1000000</f>
        <v>0.32782182792937797</v>
      </c>
      <c r="AB139" s="108">
        <v>0</v>
      </c>
      <c r="AC139" s="108">
        <f>VLOOKUP($B139,'[11]CT model - DATA UPDATE'!$A:$AX,COLUMN('[11]CT model - DATA UPDATE'!AA$1),0)/1000000</f>
        <v>0</v>
      </c>
      <c r="AD139" s="108">
        <f>VLOOKUP($B139,'[11]CT model - DATA UPDATE'!$A:$AX,COLUMN('[11]CT model - DATA UPDATE'!AB$1),0)/1000000</f>
        <v>0</v>
      </c>
      <c r="AE139" s="108">
        <f>VLOOKUP($B139,'[11]CT model - DATA UPDATE'!$A:$AX,COLUMN('[11]CT model - DATA UPDATE'!AC$1),0)/1000000</f>
        <v>0</v>
      </c>
      <c r="AF139" s="108">
        <f>VLOOKUP($B139,'[11]CT model - DATA UPDATE'!$A:$AX,COLUMN('[11]CT model - DATA UPDATE'!AD$1),0)/1000000</f>
        <v>0</v>
      </c>
      <c r="AG139" s="108">
        <v>0</v>
      </c>
      <c r="AH139" s="108">
        <f>VLOOKUP($B139,'[11]CT model - DATA UPDATE'!$A:$AX,COLUMN('[11]CT model - DATA UPDATE'!AE$1),0)/1000000</f>
        <v>7.6022268000000032E-2</v>
      </c>
      <c r="AI139" s="108">
        <f>(VLOOKUP($B139,'[11]CT model - DATA UPDATE'!$A:$AX,COLUMN('[11]CT model - DATA UPDATE'!AF$1),0)+IFERROR(VLOOKUP($B139,'[11]Fire £5 LQ'!$A:$P,COLUMN('[11]Fire £5 LQ'!N$1),0),0)*[11]Parameters!$C$41)/1000000</f>
        <v>0.15394664918197373</v>
      </c>
      <c r="AJ139" s="108">
        <f>(VLOOKUP($B139,'[11]CT model - DATA UPDATE'!$A:$AX,COLUMN('[11]CT model - DATA UPDATE'!AG$1),0)+IFERROR(VLOOKUP($B139,'[11]Fire £5 LQ'!$A:$P,COLUMN('[11]Fire £5 LQ'!O$1),0),0)*[11]Parameters!$C$41)/1000000</f>
        <v>0.23375488593706537</v>
      </c>
      <c r="AK139" s="108">
        <f>(VLOOKUP($B139,'[11]CT model - DATA UPDATE'!$A:$AX,COLUMN('[11]CT model - DATA UPDATE'!AH$1),0)+IFERROR(VLOOKUP($B139,'[11]Fire £5 LQ'!$A:$P,COLUMN('[11]Fire £5 LQ'!P$1),0),0)*[11]Parameters!$C$41)/1000000</f>
        <v>0.31542412516230595</v>
      </c>
      <c r="AL139" s="56">
        <f>'[11]Published CSP'!AI139</f>
        <v>0</v>
      </c>
      <c r="AM139" s="56">
        <f>'[11]Published CSP'!AJ139</f>
        <v>0</v>
      </c>
      <c r="AN139" s="56">
        <f>IFERROR(VLOOKUP($A139,'[11]iBCF post B17'!$A:$L,'[11]iBCF post B17'!$F$1,0)/1000000,0)</f>
        <v>0</v>
      </c>
      <c r="AO139" s="56">
        <f>IFERROR(VLOOKUP($A139,'[11]iBCF post B17'!$A:$L,'[11]iBCF post B17'!$I$1,0)/1000000,0)</f>
        <v>0</v>
      </c>
      <c r="AP139" s="56">
        <f>IFERROR(VLOOKUP($A139,'[11]iBCF post B17'!$A:$L,'[11]iBCF post B17'!$L$1,0)/1000000,0)</f>
        <v>0</v>
      </c>
      <c r="AQ139" s="56">
        <v>0</v>
      </c>
      <c r="AR139" s="56">
        <v>0</v>
      </c>
      <c r="AS139" s="56">
        <f>'[11]NHB savings'!E126</f>
        <v>0</v>
      </c>
      <c r="AT139" s="56">
        <f>'[11]NHB savings'!F126</f>
        <v>0</v>
      </c>
      <c r="AU139" s="56">
        <f>'[11]NHB savings'!G126</f>
        <v>0</v>
      </c>
      <c r="AV139" s="103">
        <f>'[11]Published CSP'!AN139</f>
        <v>6.4484461477910737E-3</v>
      </c>
      <c r="AW139" s="103">
        <f>'[11]Published CSP'!AO139</f>
        <v>3.3490317090140741E-2</v>
      </c>
      <c r="AX139" s="103">
        <f>'[11]Published CSP'!AP139+'[11]NHB savings'!I126</f>
        <v>2.7041870942349666E-2</v>
      </c>
      <c r="AY139" s="103">
        <f>'[11]Published CSP'!AQ139+'[11]NHB savings'!J126</f>
        <v>2.080143918642282E-2</v>
      </c>
      <c r="AZ139" s="103">
        <f>'[11]Published CSP'!AR139+'[11]NHB savings'!K126</f>
        <v>2.7041870942349666E-2</v>
      </c>
      <c r="BA139" s="103">
        <v>0</v>
      </c>
      <c r="BB139" s="103" t="e">
        <f>VLOOKUP($A139,'[11]Published CSP'!$A:$A:'[11]Published CSP'!$AW:$AW,COLUMN('[11]Published CSP'!AT$1),0)</f>
        <v>#REF!</v>
      </c>
      <c r="BC139" s="103" t="e">
        <f>VLOOKUP($A139,'[11]Published CSP'!$A:$A:'[11]Published CSP'!$AW:$AW,COLUMN('[11]Published CSP'!AU$1),0)+'[11]NHB savings'!L126</f>
        <v>#REF!</v>
      </c>
      <c r="BD139" s="103">
        <v>0</v>
      </c>
      <c r="BE139" s="103">
        <v>0</v>
      </c>
      <c r="BF139" s="60">
        <v>2.0244218292147678</v>
      </c>
      <c r="BG139" s="60">
        <v>2.6311068647541003</v>
      </c>
      <c r="BH139" s="103">
        <f>VLOOKUP($A139,[11]NHB!$A$7:$Q$389,COLUMN([11]NHB!O$2),0)+'[11]NHB savings'!P126</f>
        <v>2.2586898134277384</v>
      </c>
      <c r="BI139" s="103">
        <f>VLOOKUP($A139,[11]NHB!$A$7:$Q$389,COLUMN([11]NHB!P$2),0)+'[11]NHB savings'!Q126</f>
        <v>1.7220115728869467</v>
      </c>
      <c r="BJ139" s="103">
        <f>VLOOKUP($A139,[11]NHB!$A$7:$Q$389,COLUMN([11]NHB!Q$2),0)+'[11]NHB savings'!R126</f>
        <v>1.6522499100194561</v>
      </c>
      <c r="BK139" s="63">
        <f t="shared" si="69"/>
        <v>9.5964303444055599</v>
      </c>
      <c r="BL139" s="63" t="e">
        <f t="shared" si="69"/>
        <v>#REF!</v>
      </c>
      <c r="BM139" s="63" t="e">
        <f t="shared" si="69"/>
        <v>#REF!</v>
      </c>
      <c r="BN139" s="63">
        <f t="shared" si="69"/>
        <v>8.8408003337716625</v>
      </c>
      <c r="BO139" s="63">
        <f t="shared" si="69"/>
        <v>8.7933797211458291</v>
      </c>
      <c r="BP139" s="64">
        <f t="shared" si="72"/>
        <v>9.5964303444055599</v>
      </c>
      <c r="BQ139" s="64" t="e">
        <f>BL139*'[11]23112016 deflator update'!$C$68/'[11]23112016 deflator update'!$C$69</f>
        <v>#REF!</v>
      </c>
      <c r="BR139" s="64" t="e">
        <f>BM139*'[11]23112016 deflator update'!$C$68/'[11]23112016 deflator update'!$C$70</f>
        <v>#REF!</v>
      </c>
      <c r="BS139" s="64">
        <f>BN139*'[11]23112016 deflator update'!$C$68/'[11]23112016 deflator update'!$C$71</f>
        <v>8.3989978893228177</v>
      </c>
      <c r="BT139" s="64">
        <f>BO139*'[11]23112016 deflator update'!$C$68/'[11]23112016 deflator update'!$C$72</f>
        <v>8.2175688039310941</v>
      </c>
      <c r="BU139" s="109" t="e">
        <f t="shared" si="73"/>
        <v>#REF!</v>
      </c>
      <c r="BV139" s="109" t="e">
        <f t="shared" si="73"/>
        <v>#REF!</v>
      </c>
      <c r="BW139" s="109" t="e">
        <f t="shared" si="73"/>
        <v>#REF!</v>
      </c>
      <c r="BX139" s="109">
        <f t="shared" si="73"/>
        <v>-5.3638370775875854E-3</v>
      </c>
      <c r="BY139" s="109">
        <f t="shared" si="74"/>
        <v>-8.368222291405325E-2</v>
      </c>
      <c r="BZ139" s="109">
        <f t="shared" si="75"/>
        <v>-2.161107489146008E-2</v>
      </c>
      <c r="CA139" s="110" t="e">
        <f t="shared" si="76"/>
        <v>#REF!</v>
      </c>
      <c r="CB139" s="110" t="e">
        <f t="shared" si="76"/>
        <v>#REF!</v>
      </c>
      <c r="CC139" s="110" t="e">
        <f t="shared" si="76"/>
        <v>#REF!</v>
      </c>
      <c r="CD139" s="110">
        <f t="shared" si="70"/>
        <v>-2.160127765032116E-2</v>
      </c>
      <c r="CE139" s="110">
        <f t="shared" si="77"/>
        <v>-0.14368483811048571</v>
      </c>
      <c r="CF139" s="110">
        <f t="shared" si="78"/>
        <v>-3.8036910644754229E-2</v>
      </c>
      <c r="CG139" s="60">
        <f t="shared" si="79"/>
        <v>5.9614913444055597</v>
      </c>
      <c r="CH139" s="60" t="e">
        <f t="shared" si="79"/>
        <v>#REF!</v>
      </c>
      <c r="CI139" s="60" t="e">
        <f t="shared" si="79"/>
        <v>#REF!</v>
      </c>
      <c r="CJ139" s="60">
        <f t="shared" si="79"/>
        <v>4.479696316713369</v>
      </c>
      <c r="CK139" s="60">
        <f t="shared" si="79"/>
        <v>4.1732656630648064</v>
      </c>
      <c r="CL139" s="60">
        <f t="shared" si="80"/>
        <v>3.6349390000000001</v>
      </c>
      <c r="CM139" s="60">
        <f t="shared" si="80"/>
        <v>3.8703066000000002</v>
      </c>
      <c r="CN139" s="60">
        <f t="shared" si="80"/>
        <v>4.111260907729946</v>
      </c>
      <c r="CO139" s="60">
        <f t="shared" si="80"/>
        <v>4.3611040170582935</v>
      </c>
      <c r="CP139" s="60">
        <f t="shared" si="80"/>
        <v>4.6201140580810227</v>
      </c>
    </row>
    <row r="140" spans="1:94" ht="15" customHeight="1">
      <c r="A140" s="53" t="s">
        <v>840</v>
      </c>
      <c r="B140" s="53" t="s">
        <v>841</v>
      </c>
      <c r="C140" s="53" t="str">
        <f t="shared" si="71"/>
        <v>UA_PR</v>
      </c>
      <c r="D140" s="53" t="s">
        <v>41</v>
      </c>
      <c r="E140" s="53" t="s">
        <v>726</v>
      </c>
      <c r="F140" s="112" t="s">
        <v>1363</v>
      </c>
      <c r="G140" s="113">
        <v>1</v>
      </c>
      <c r="H140" s="127">
        <v>0</v>
      </c>
      <c r="I140" s="127">
        <v>0</v>
      </c>
      <c r="J140" s="112" t="s">
        <v>1381</v>
      </c>
      <c r="K140" s="101">
        <v>0</v>
      </c>
      <c r="L140" s="53" t="s">
        <v>842</v>
      </c>
      <c r="M140" s="54">
        <f>[11]Provisional!M140</f>
        <v>95.850032537309005</v>
      </c>
      <c r="N140" s="54">
        <f>[11]Provisional!N140</f>
        <v>80.887473183053004</v>
      </c>
      <c r="O140" s="54">
        <f>[11]Provisional!O140</f>
        <v>69.879582194726993</v>
      </c>
      <c r="P140" s="54">
        <f>[11]Provisional!P140</f>
        <v>63.802682545287006</v>
      </c>
      <c r="Q140" s="54">
        <f>[11]Provisional!Q140</f>
        <v>57.904893089311003</v>
      </c>
      <c r="R140" s="128">
        <f>'[11]Published CSP'!O140</f>
        <v>132.56742</v>
      </c>
      <c r="S140" s="108">
        <f>VLOOKUP($B140,'[11]CT model - DATA UPDATE'!$A:$AX,COLUMN('[11]CT model - DATA UPDATE'!S$1),0)/1000000</f>
        <v>135.165745504</v>
      </c>
      <c r="T140" s="108">
        <f>VLOOKUP($B140,'[11]CT model - DATA UPDATE'!$A:$AX,COLUMN('[11]CT model - DATA UPDATE'!T$1),0)/1000000</f>
        <v>137.17972592399659</v>
      </c>
      <c r="U140" s="108">
        <f>VLOOKUP($B140,'[11]CT model - DATA UPDATE'!$A:$AX,COLUMN('[11]CT model - DATA UPDATE'!U$1),0)/1000000</f>
        <v>139.22371481335063</v>
      </c>
      <c r="V140" s="108">
        <f>VLOOKUP($B140,'[11]CT model - DATA UPDATE'!$A:$AX,COLUMN('[11]CT model - DATA UPDATE'!V$1),0)/1000000</f>
        <v>141.29815930065587</v>
      </c>
      <c r="W140" s="108">
        <v>0</v>
      </c>
      <c r="X140" s="108">
        <f>VLOOKUP($B140,'[11]CT model - DATA UPDATE'!$A:$AX,COLUMN('[11]CT model - DATA UPDATE'!W$1),0)/1000000</f>
        <v>2.6929076380000172</v>
      </c>
      <c r="Y140" s="108">
        <f>VLOOKUP($B140,'[11]CT model - DATA UPDATE'!$A:$AX,COLUMN('[11]CT model - DATA UPDATE'!X$1),0)/1000000</f>
        <v>5.5312873392376796</v>
      </c>
      <c r="Z140" s="108">
        <f>VLOOKUP($B140,'[11]CT model - DATA UPDATE'!$A:$AX,COLUMN('[11]CT model - DATA UPDATE'!Y$1),0)/1000000</f>
        <v>8.5104523385710955</v>
      </c>
      <c r="AA140" s="108">
        <f>VLOOKUP($B140,'[11]CT model - DATA UPDATE'!$A:$AX,COLUMN('[11]CT model - DATA UPDATE'!Z$1),0)/1000000</f>
        <v>11.635967120368401</v>
      </c>
      <c r="AB140" s="108">
        <v>0</v>
      </c>
      <c r="AC140" s="108">
        <f>VLOOKUP($B140,'[11]CT model - DATA UPDATE'!$A:$AX,COLUMN('[11]CT model - DATA UPDATE'!AA$1),0)/1000000</f>
        <v>2.6951320000000001</v>
      </c>
      <c r="AD140" s="108">
        <f>VLOOKUP($B140,'[11]CT model - DATA UPDATE'!$A:$AX,COLUMN('[11]CT model - DATA UPDATE'!AB$1),0)/1000000</f>
        <v>5.6429564317047891</v>
      </c>
      <c r="AE140" s="108">
        <f>VLOOKUP($B140,'[11]CT model - DATA UPDATE'!$A:$AX,COLUMN('[11]CT model - DATA UPDATE'!AC$1),0)/1000000</f>
        <v>8.8528667868052722</v>
      </c>
      <c r="AF140" s="108">
        <f>VLOOKUP($B140,'[11]CT model - DATA UPDATE'!$A:$AX,COLUMN('[11]CT model - DATA UPDATE'!AD$1),0)/1000000</f>
        <v>12.342874579674245</v>
      </c>
      <c r="AG140" s="108">
        <v>0</v>
      </c>
      <c r="AH140" s="108">
        <f>VLOOKUP($B140,'[11]CT model - DATA UPDATE'!$A:$AX,COLUMN('[11]CT model - DATA UPDATE'!AE$1),0)/1000000</f>
        <v>0</v>
      </c>
      <c r="AI140" s="108">
        <f>(VLOOKUP($B140,'[11]CT model - DATA UPDATE'!$A:$AX,COLUMN('[11]CT model - DATA UPDATE'!AF$1),0)+IFERROR(VLOOKUP($B140,'[11]Fire £5 LQ'!$A:$P,COLUMN('[11]Fire £5 LQ'!N$1),0),0)*[11]Parameters!$C$41)/1000000</f>
        <v>0</v>
      </c>
      <c r="AJ140" s="108">
        <f>(VLOOKUP($B140,'[11]CT model - DATA UPDATE'!$A:$AX,COLUMN('[11]CT model - DATA UPDATE'!AG$1),0)+IFERROR(VLOOKUP($B140,'[11]Fire £5 LQ'!$A:$P,COLUMN('[11]Fire £5 LQ'!O$1),0),0)*[11]Parameters!$C$41)/1000000</f>
        <v>0</v>
      </c>
      <c r="AK140" s="108">
        <f>(VLOOKUP($B140,'[11]CT model - DATA UPDATE'!$A:$AX,COLUMN('[11]CT model - DATA UPDATE'!AH$1),0)+IFERROR(VLOOKUP($B140,'[11]Fire £5 LQ'!$A:$P,COLUMN('[11]Fire £5 LQ'!P$1),0),0)*[11]Parameters!$C$41)/1000000</f>
        <v>0</v>
      </c>
      <c r="AL140" s="56">
        <f>'[11]Published CSP'!AI140</f>
        <v>0</v>
      </c>
      <c r="AM140" s="56">
        <f>'[11]Published CSP'!AJ140</f>
        <v>0</v>
      </c>
      <c r="AN140" s="56">
        <f>IFERROR(VLOOKUP($A140,'[11]iBCF post B17'!$A:$L,'[11]iBCF post B17'!$F$1,0)/1000000,0)</f>
        <v>6.0861462355276439</v>
      </c>
      <c r="AO140" s="56">
        <f>IFERROR(VLOOKUP($A140,'[11]iBCF post B17'!$A:$L,'[11]iBCF post B17'!$I$1,0)/1000000,0)</f>
        <v>8.0939381562175754</v>
      </c>
      <c r="AP140" s="56">
        <f>IFERROR(VLOOKUP($A140,'[11]iBCF post B17'!$A:$L,'[11]iBCF post B17'!$L$1,0)/1000000,0)</f>
        <v>9.8335321506271001</v>
      </c>
      <c r="AQ140" s="56">
        <v>0</v>
      </c>
      <c r="AR140" s="56">
        <v>0</v>
      </c>
      <c r="AS140" s="56">
        <f>'[11]NHB savings'!E127</f>
        <v>1.452429</v>
      </c>
      <c r="AT140" s="56">
        <f>'[11]NHB savings'!F127</f>
        <v>0</v>
      </c>
      <c r="AU140" s="56">
        <f>'[11]NHB savings'!G127</f>
        <v>0</v>
      </c>
      <c r="AV140" s="103">
        <f>'[11]Published CSP'!AN140</f>
        <v>0.3569848278575054</v>
      </c>
      <c r="AW140" s="103">
        <f>'[11]Published CSP'!AO140</f>
        <v>1.854017976937367</v>
      </c>
      <c r="AX140" s="103">
        <f>'[11]Published CSP'!AP140+'[11]NHB savings'!I127</f>
        <v>1.4970331490798616</v>
      </c>
      <c r="AY140" s="103">
        <f>'[11]Published CSP'!AQ140+'[11]NHB savings'!J127</f>
        <v>1.1515639608306627</v>
      </c>
      <c r="AZ140" s="103">
        <f>'[11]Published CSP'!AR140+'[11]NHB savings'!K127</f>
        <v>1.4970331490798616</v>
      </c>
      <c r="BA140" s="103">
        <v>0</v>
      </c>
      <c r="BB140" s="103" t="e">
        <f>VLOOKUP($A140,'[11]Published CSP'!$A:$A:'[11]Published CSP'!$AW:$AW,COLUMN('[11]Published CSP'!AT$1),0)</f>
        <v>#REF!</v>
      </c>
      <c r="BC140" s="103" t="e">
        <f>VLOOKUP($A140,'[11]Published CSP'!$A:$A:'[11]Published CSP'!$AW:$AW,COLUMN('[11]Published CSP'!AU$1),0)+'[11]NHB savings'!L127</f>
        <v>#REF!</v>
      </c>
      <c r="BD140" s="103">
        <v>0</v>
      </c>
      <c r="BE140" s="103">
        <v>0</v>
      </c>
      <c r="BF140" s="60">
        <v>5.3662168527941168</v>
      </c>
      <c r="BG140" s="60">
        <v>6.2473875835799975</v>
      </c>
      <c r="BH140" s="103">
        <f>VLOOKUP($A140,[11]NHB!$A$7:$Q$389,COLUMN([11]NHB!O$2),0)+'[11]NHB savings'!P127</f>
        <v>4.7311338554359414</v>
      </c>
      <c r="BI140" s="103">
        <f>VLOOKUP($A140,[11]NHB!$A$7:$Q$389,COLUMN([11]NHB!P$2),0)+'[11]NHB savings'!Q127</f>
        <v>3.5244850854899661</v>
      </c>
      <c r="BJ140" s="103">
        <f>VLOOKUP($A140,[11]NHB!$A$7:$Q$389,COLUMN([11]NHB!Q$2),0)+'[11]NHB savings'!R127</f>
        <v>3.3817021076129685</v>
      </c>
      <c r="BK140" s="63">
        <f t="shared" si="69"/>
        <v>234.14065421796062</v>
      </c>
      <c r="BL140" s="63" t="e">
        <f t="shared" si="69"/>
        <v>#REF!</v>
      </c>
      <c r="BM140" s="63" t="e">
        <f t="shared" si="69"/>
        <v>#REF!</v>
      </c>
      <c r="BN140" s="63">
        <f t="shared" si="69"/>
        <v>233.15970368655221</v>
      </c>
      <c r="BO140" s="63">
        <f t="shared" si="69"/>
        <v>237.89416149732943</v>
      </c>
      <c r="BP140" s="64">
        <f t="shared" si="72"/>
        <v>234.14065421796062</v>
      </c>
      <c r="BQ140" s="64" t="e">
        <f>BL140*'[11]23112016 deflator update'!$C$68/'[11]23112016 deflator update'!$C$69</f>
        <v>#REF!</v>
      </c>
      <c r="BR140" s="64" t="e">
        <f>BM140*'[11]23112016 deflator update'!$C$68/'[11]23112016 deflator update'!$C$70</f>
        <v>#REF!</v>
      </c>
      <c r="BS140" s="64">
        <f>BN140*'[11]23112016 deflator update'!$C$68/'[11]23112016 deflator update'!$C$71</f>
        <v>221.5079840292052</v>
      </c>
      <c r="BT140" s="64">
        <f>BO140*'[11]23112016 deflator update'!$C$68/'[11]23112016 deflator update'!$C$72</f>
        <v>222.31629955166582</v>
      </c>
      <c r="BU140" s="109" t="e">
        <f t="shared" si="73"/>
        <v>#REF!</v>
      </c>
      <c r="BV140" s="109" t="e">
        <f t="shared" si="73"/>
        <v>#REF!</v>
      </c>
      <c r="BW140" s="109" t="e">
        <f t="shared" si="73"/>
        <v>#REF!</v>
      </c>
      <c r="BX140" s="109">
        <f t="shared" si="73"/>
        <v>2.0305643453475852E-2</v>
      </c>
      <c r="BY140" s="109">
        <f t="shared" si="74"/>
        <v>1.6030993386884074E-2</v>
      </c>
      <c r="BZ140" s="109">
        <f t="shared" si="75"/>
        <v>3.9838781270844503E-3</v>
      </c>
      <c r="CA140" s="110" t="e">
        <f t="shared" si="76"/>
        <v>#REF!</v>
      </c>
      <c r="CB140" s="110" t="e">
        <f t="shared" si="76"/>
        <v>#REF!</v>
      </c>
      <c r="CC140" s="110" t="e">
        <f t="shared" si="76"/>
        <v>#REF!</v>
      </c>
      <c r="CD140" s="110">
        <f t="shared" si="70"/>
        <v>3.6491484765355242E-3</v>
      </c>
      <c r="CE140" s="110">
        <f t="shared" si="77"/>
        <v>-5.0501074688582448E-2</v>
      </c>
      <c r="CF140" s="110">
        <f t="shared" si="78"/>
        <v>-1.2871662504920667E-2</v>
      </c>
      <c r="CG140" s="60">
        <f t="shared" si="79"/>
        <v>101.57323421796062</v>
      </c>
      <c r="CH140" s="60" t="e">
        <f t="shared" si="79"/>
        <v>#REF!</v>
      </c>
      <c r="CI140" s="60" t="e">
        <f t="shared" si="79"/>
        <v>#REF!</v>
      </c>
      <c r="CJ140" s="60">
        <f t="shared" si="79"/>
        <v>76.572669747825216</v>
      </c>
      <c r="CK140" s="60">
        <f t="shared" si="79"/>
        <v>72.617160496630902</v>
      </c>
      <c r="CL140" s="60">
        <f t="shared" si="80"/>
        <v>132.56742</v>
      </c>
      <c r="CM140" s="60">
        <f t="shared" si="80"/>
        <v>140.55378514200001</v>
      </c>
      <c r="CN140" s="60">
        <f t="shared" si="80"/>
        <v>148.35396969493905</v>
      </c>
      <c r="CO140" s="60">
        <f t="shared" si="80"/>
        <v>156.58703393872699</v>
      </c>
      <c r="CP140" s="60">
        <f t="shared" si="80"/>
        <v>165.27700100069853</v>
      </c>
    </row>
    <row r="141" spans="1:94" ht="15" customHeight="1">
      <c r="A141" s="53" t="s">
        <v>396</v>
      </c>
      <c r="B141" s="53" t="s">
        <v>397</v>
      </c>
      <c r="C141" s="53" t="str">
        <f t="shared" si="71"/>
        <v>SD_SR</v>
      </c>
      <c r="D141" s="53" t="s">
        <v>41</v>
      </c>
      <c r="E141" s="53" t="s">
        <v>39</v>
      </c>
      <c r="F141" s="112" t="s">
        <v>1367</v>
      </c>
      <c r="G141" s="113">
        <v>0</v>
      </c>
      <c r="H141" s="127">
        <v>0</v>
      </c>
      <c r="I141" s="127">
        <v>0</v>
      </c>
      <c r="J141" s="112" t="s">
        <v>1382</v>
      </c>
      <c r="K141" s="101">
        <v>0</v>
      </c>
      <c r="L141" s="53" t="s">
        <v>398</v>
      </c>
      <c r="M141" s="54">
        <f>[11]Provisional!M141</f>
        <v>5.2808475205229994</v>
      </c>
      <c r="N141" s="54">
        <f>[11]Provisional!N141</f>
        <v>4.4356370366290001</v>
      </c>
      <c r="O141" s="54">
        <f>[11]Provisional!O141</f>
        <v>3.8004952571929995</v>
      </c>
      <c r="P141" s="54">
        <f>[11]Provisional!P141</f>
        <v>3.4667360814190005</v>
      </c>
      <c r="Q141" s="54">
        <f>[11]Provisional!Q141</f>
        <v>3.096241354445</v>
      </c>
      <c r="R141" s="128">
        <f>'[11]Published CSP'!O141</f>
        <v>6.2071300000000003</v>
      </c>
      <c r="S141" s="108">
        <f>VLOOKUP($B141,'[11]CT model - DATA UPDATE'!$A:$AX,COLUMN('[11]CT model - DATA UPDATE'!S$1),0)/1000000</f>
        <v>6.3375359250000001</v>
      </c>
      <c r="T141" s="108">
        <f>VLOOKUP($B141,'[11]CT model - DATA UPDATE'!$A:$AX,COLUMN('[11]CT model - DATA UPDATE'!T$1),0)/1000000</f>
        <v>6.4495692873500605</v>
      </c>
      <c r="U141" s="108">
        <f>VLOOKUP($B141,'[11]CT model - DATA UPDATE'!$A:$AX,COLUMN('[11]CT model - DATA UPDATE'!U$1),0)/1000000</f>
        <v>6.563583147235442</v>
      </c>
      <c r="V141" s="108">
        <f>VLOOKUP($B141,'[11]CT model - DATA UPDATE'!$A:$AX,COLUMN('[11]CT model - DATA UPDATE'!V$1),0)/1000000</f>
        <v>6.6796125153922752</v>
      </c>
      <c r="W141" s="108">
        <v>0</v>
      </c>
      <c r="X141" s="108">
        <f>VLOOKUP($B141,'[11]CT model - DATA UPDATE'!$A:$AX,COLUMN('[11]CT model - DATA UPDATE'!W$1),0)/1000000</f>
        <v>-9.4931190000005303E-3</v>
      </c>
      <c r="Y141" s="108">
        <f>VLOOKUP($B141,'[11]CT model - DATA UPDATE'!$A:$AX,COLUMN('[11]CT model - DATA UPDATE'!X$1),0)/1000000</f>
        <v>0.11913723106330425</v>
      </c>
      <c r="Z141" s="108">
        <f>VLOOKUP($B141,'[11]CT model - DATA UPDATE'!$A:$AX,COLUMN('[11]CT model - DATA UPDATE'!Y$1),0)/1000000</f>
        <v>0.25493983812349197</v>
      </c>
      <c r="AA141" s="108">
        <f>VLOOKUP($B141,'[11]CT model - DATA UPDATE'!$A:$AX,COLUMN('[11]CT model - DATA UPDATE'!Z$1),0)/1000000</f>
        <v>0.39822778262396902</v>
      </c>
      <c r="AB141" s="108">
        <v>0</v>
      </c>
      <c r="AC141" s="108">
        <f>VLOOKUP($B141,'[11]CT model - DATA UPDATE'!$A:$AX,COLUMN('[11]CT model - DATA UPDATE'!AA$1),0)/1000000</f>
        <v>0</v>
      </c>
      <c r="AD141" s="108">
        <f>VLOOKUP($B141,'[11]CT model - DATA UPDATE'!$A:$AX,COLUMN('[11]CT model - DATA UPDATE'!AB$1),0)/1000000</f>
        <v>0</v>
      </c>
      <c r="AE141" s="108">
        <f>VLOOKUP($B141,'[11]CT model - DATA UPDATE'!$A:$AX,COLUMN('[11]CT model - DATA UPDATE'!AC$1),0)/1000000</f>
        <v>0</v>
      </c>
      <c r="AF141" s="108">
        <f>VLOOKUP($B141,'[11]CT model - DATA UPDATE'!$A:$AX,COLUMN('[11]CT model - DATA UPDATE'!AD$1),0)/1000000</f>
        <v>0</v>
      </c>
      <c r="AG141" s="108">
        <v>0</v>
      </c>
      <c r="AH141" s="108">
        <f>VLOOKUP($B141,'[11]CT model - DATA UPDATE'!$A:$AX,COLUMN('[11]CT model - DATA UPDATE'!AE$1),0)/1000000</f>
        <v>0</v>
      </c>
      <c r="AI141" s="108">
        <f>(VLOOKUP($B141,'[11]CT model - DATA UPDATE'!$A:$AX,COLUMN('[11]CT model - DATA UPDATE'!AF$1),0)+IFERROR(VLOOKUP($B141,'[11]Fire £5 LQ'!$A:$P,COLUMN('[11]Fire £5 LQ'!N$1),0),0)*[11]Parameters!$C$41)/1000000</f>
        <v>5.0108054535395088E-2</v>
      </c>
      <c r="AJ141" s="108">
        <f>(VLOOKUP($B141,'[11]CT model - DATA UPDATE'!$A:$AX,COLUMN('[11]CT model - DATA UPDATE'!AG$1),0)+IFERROR(VLOOKUP($B141,'[11]Fire £5 LQ'!$A:$P,COLUMN('[11]Fire £5 LQ'!O$1),0),0)*[11]Parameters!$C$41)/1000000</f>
        <v>9.9366203610769283E-2</v>
      </c>
      <c r="AK141" s="108">
        <f>(VLOOKUP($B141,'[11]CT model - DATA UPDATE'!$A:$AX,COLUMN('[11]CT model - DATA UPDATE'!AH$1),0)+IFERROR(VLOOKUP($B141,'[11]Fire £5 LQ'!$A:$P,COLUMN('[11]Fire £5 LQ'!P$1),0),0)*[11]Parameters!$C$41)/1000000</f>
        <v>0.14762904040919447</v>
      </c>
      <c r="AL141" s="56">
        <f>'[11]Published CSP'!AI141</f>
        <v>0</v>
      </c>
      <c r="AM141" s="56">
        <f>'[11]Published CSP'!AJ141</f>
        <v>0</v>
      </c>
      <c r="AN141" s="56">
        <f>IFERROR(VLOOKUP($A141,'[11]iBCF post B17'!$A:$L,'[11]iBCF post B17'!$F$1,0)/1000000,0)</f>
        <v>0</v>
      </c>
      <c r="AO141" s="56">
        <f>IFERROR(VLOOKUP($A141,'[11]iBCF post B17'!$A:$L,'[11]iBCF post B17'!$I$1,0)/1000000,0)</f>
        <v>0</v>
      </c>
      <c r="AP141" s="56">
        <f>IFERROR(VLOOKUP($A141,'[11]iBCF post B17'!$A:$L,'[11]iBCF post B17'!$L$1,0)/1000000,0)</f>
        <v>0</v>
      </c>
      <c r="AQ141" s="56">
        <v>0</v>
      </c>
      <c r="AR141" s="56">
        <v>0</v>
      </c>
      <c r="AS141" s="56">
        <f>'[11]NHB savings'!E128</f>
        <v>0</v>
      </c>
      <c r="AT141" s="56">
        <f>'[11]NHB savings'!F128</f>
        <v>0</v>
      </c>
      <c r="AU141" s="56">
        <f>'[11]NHB savings'!G128</f>
        <v>0</v>
      </c>
      <c r="AV141" s="103">
        <f>'[11]Published CSP'!AN141</f>
        <v>0</v>
      </c>
      <c r="AW141" s="103">
        <f>'[11]Published CSP'!AO141</f>
        <v>0</v>
      </c>
      <c r="AX141" s="103">
        <f>'[11]Published CSP'!AP141+'[11]NHB savings'!I128</f>
        <v>0</v>
      </c>
      <c r="AY141" s="103">
        <f>'[11]Published CSP'!AQ141+'[11]NHB savings'!J128</f>
        <v>0</v>
      </c>
      <c r="AZ141" s="103">
        <f>'[11]Published CSP'!AR141+'[11]NHB savings'!K128</f>
        <v>0</v>
      </c>
      <c r="BA141" s="103">
        <v>0</v>
      </c>
      <c r="BB141" s="103" t="e">
        <f>VLOOKUP($A141,'[11]Published CSP'!$A:$A:'[11]Published CSP'!$AW:$AW,COLUMN('[11]Published CSP'!AT$1),0)</f>
        <v>#REF!</v>
      </c>
      <c r="BC141" s="103" t="e">
        <f>VLOOKUP($A141,'[11]Published CSP'!$A:$A:'[11]Published CSP'!$AW:$AW,COLUMN('[11]Published CSP'!AU$1),0)+'[11]NHB savings'!L128</f>
        <v>#REF!</v>
      </c>
      <c r="BD141" s="103">
        <v>0</v>
      </c>
      <c r="BE141" s="103">
        <v>0</v>
      </c>
      <c r="BF141" s="60">
        <v>1.9268004661399869</v>
      </c>
      <c r="BG141" s="60">
        <v>2.1829499980234064</v>
      </c>
      <c r="BH141" s="103">
        <f>VLOOKUP($A141,[11]NHB!$A$7:$Q$389,COLUMN([11]NHB!O$2),0)+'[11]NHB savings'!P128</f>
        <v>2.0907676432193458</v>
      </c>
      <c r="BI141" s="103">
        <f>VLOOKUP($A141,[11]NHB!$A$7:$Q$389,COLUMN([11]NHB!P$2),0)+'[11]NHB savings'!Q128</f>
        <v>1.5923326070472807</v>
      </c>
      <c r="BJ141" s="103">
        <f>VLOOKUP($A141,[11]NHB!$A$7:$Q$389,COLUMN([11]NHB!Q$2),0)+'[11]NHB savings'!R128</f>
        <v>1.5278244630517597</v>
      </c>
      <c r="BK141" s="63">
        <f t="shared" si="69"/>
        <v>13.414777986662987</v>
      </c>
      <c r="BL141" s="63" t="e">
        <f t="shared" si="69"/>
        <v>#REF!</v>
      </c>
      <c r="BM141" s="63" t="e">
        <f t="shared" si="69"/>
        <v>#REF!</v>
      </c>
      <c r="BN141" s="63">
        <f t="shared" si="69"/>
        <v>11.976957877435984</v>
      </c>
      <c r="BO141" s="63">
        <f t="shared" si="69"/>
        <v>11.849535155922199</v>
      </c>
      <c r="BP141" s="64">
        <f t="shared" si="72"/>
        <v>13.414777986662987</v>
      </c>
      <c r="BQ141" s="64" t="e">
        <f>BL141*'[11]23112016 deflator update'!$C$68/'[11]23112016 deflator update'!$C$69</f>
        <v>#REF!</v>
      </c>
      <c r="BR141" s="64" t="e">
        <f>BM141*'[11]23112016 deflator update'!$C$68/'[11]23112016 deflator update'!$C$70</f>
        <v>#REF!</v>
      </c>
      <c r="BS141" s="64">
        <f>BN141*'[11]23112016 deflator update'!$C$68/'[11]23112016 deflator update'!$C$71</f>
        <v>11.378431831428719</v>
      </c>
      <c r="BT141" s="64">
        <f>BO141*'[11]23112016 deflator update'!$C$68/'[11]23112016 deflator update'!$C$72</f>
        <v>11.073600086236533</v>
      </c>
      <c r="BU141" s="109" t="e">
        <f t="shared" si="73"/>
        <v>#REF!</v>
      </c>
      <c r="BV141" s="109" t="e">
        <f t="shared" si="73"/>
        <v>#REF!</v>
      </c>
      <c r="BW141" s="109" t="e">
        <f t="shared" si="73"/>
        <v>#REF!</v>
      </c>
      <c r="BX141" s="109">
        <f t="shared" si="73"/>
        <v>-1.0638988866600529E-2</v>
      </c>
      <c r="BY141" s="109">
        <f t="shared" si="74"/>
        <v>-0.11668048716847623</v>
      </c>
      <c r="BZ141" s="109">
        <f t="shared" si="75"/>
        <v>-3.0540979279825797E-2</v>
      </c>
      <c r="CA141" s="110" t="e">
        <f t="shared" si="76"/>
        <v>#REF!</v>
      </c>
      <c r="CB141" s="110" t="e">
        <f t="shared" si="76"/>
        <v>#REF!</v>
      </c>
      <c r="CC141" s="110" t="e">
        <f t="shared" si="76"/>
        <v>#REF!</v>
      </c>
      <c r="CD141" s="110">
        <f t="shared" si="70"/>
        <v>-2.6790312558730656E-2</v>
      </c>
      <c r="CE141" s="110">
        <f t="shared" si="77"/>
        <v>-0.17452229941889907</v>
      </c>
      <c r="CF141" s="110">
        <f t="shared" si="78"/>
        <v>-4.6816893934248593E-2</v>
      </c>
      <c r="CG141" s="60">
        <f t="shared" si="79"/>
        <v>7.2076479866629866</v>
      </c>
      <c r="CH141" s="60" t="e">
        <f t="shared" si="79"/>
        <v>#REF!</v>
      </c>
      <c r="CI141" s="60" t="e">
        <f t="shared" si="79"/>
        <v>#REF!</v>
      </c>
      <c r="CJ141" s="60">
        <f t="shared" si="79"/>
        <v>5.0590686884662812</v>
      </c>
      <c r="CK141" s="60">
        <f t="shared" si="79"/>
        <v>4.6240658174967608</v>
      </c>
      <c r="CL141" s="60">
        <f t="shared" si="80"/>
        <v>6.2071300000000003</v>
      </c>
      <c r="CM141" s="60">
        <f t="shared" si="80"/>
        <v>6.3280428059999991</v>
      </c>
      <c r="CN141" s="60">
        <f t="shared" si="80"/>
        <v>6.6188145729487591</v>
      </c>
      <c r="CO141" s="60">
        <f t="shared" si="80"/>
        <v>6.9178891889697027</v>
      </c>
      <c r="CP141" s="60">
        <f t="shared" si="80"/>
        <v>7.2254693384254383</v>
      </c>
    </row>
    <row r="142" spans="1:94" ht="15" customHeight="1">
      <c r="A142" s="53" t="s">
        <v>921</v>
      </c>
      <c r="B142" s="53" t="s">
        <v>922</v>
      </c>
      <c r="C142" s="53" t="str">
        <f t="shared" si="71"/>
        <v>SC_SR</v>
      </c>
      <c r="D142" s="53" t="s">
        <v>41</v>
      </c>
      <c r="E142" s="53" t="s">
        <v>730</v>
      </c>
      <c r="F142" s="112" t="s">
        <v>1373</v>
      </c>
      <c r="G142" s="113">
        <v>0</v>
      </c>
      <c r="H142" s="127">
        <v>0</v>
      </c>
      <c r="I142" s="127">
        <v>0</v>
      </c>
      <c r="J142" s="112" t="s">
        <v>1382</v>
      </c>
      <c r="K142" s="101">
        <v>0</v>
      </c>
      <c r="L142" s="53" t="s">
        <v>923</v>
      </c>
      <c r="M142" s="54">
        <f>[11]Provisional!M142</f>
        <v>137.004592152653</v>
      </c>
      <c r="N142" s="54">
        <f>[11]Provisional!N142</f>
        <v>113.80459501356302</v>
      </c>
      <c r="O142" s="54">
        <f>[11]Provisional!O142</f>
        <v>96.82697165175901</v>
      </c>
      <c r="P142" s="54">
        <f>[11]Provisional!P142</f>
        <v>87.321548437082996</v>
      </c>
      <c r="Q142" s="54">
        <f>[11]Provisional!Q142</f>
        <v>78.420316629322002</v>
      </c>
      <c r="R142" s="128">
        <f>'[11]Published CSP'!O142</f>
        <v>227.220731</v>
      </c>
      <c r="S142" s="108">
        <f>VLOOKUP($B142,'[11]CT model - DATA UPDATE'!$A:$AX,COLUMN('[11]CT model - DATA UPDATE'!S$1),0)/1000000</f>
        <v>233.33439565800003</v>
      </c>
      <c r="T142" s="108">
        <f>VLOOKUP($B142,'[11]CT model - DATA UPDATE'!$A:$AX,COLUMN('[11]CT model - DATA UPDATE'!T$1),0)/1000000</f>
        <v>237.24698520486388</v>
      </c>
      <c r="U142" s="108">
        <f>VLOOKUP($B142,'[11]CT model - DATA UPDATE'!$A:$AX,COLUMN('[11]CT model - DATA UPDATE'!U$1),0)/1000000</f>
        <v>241.22835908303031</v>
      </c>
      <c r="V142" s="108">
        <f>VLOOKUP($B142,'[11]CT model - DATA UPDATE'!$A:$AX,COLUMN('[11]CT model - DATA UPDATE'!V$1),0)/1000000</f>
        <v>245.27977446041058</v>
      </c>
      <c r="W142" s="108">
        <v>0</v>
      </c>
      <c r="X142" s="108">
        <f>VLOOKUP($B142,'[11]CT model - DATA UPDATE'!$A:$AX,COLUMN('[11]CT model - DATA UPDATE'!W$1),0)/1000000</f>
        <v>4.6407950405000529</v>
      </c>
      <c r="Y142" s="108">
        <f>VLOOKUP($B142,'[11]CT model - DATA UPDATE'!$A:$AX,COLUMN('[11]CT model - DATA UPDATE'!X$1),0)/1000000</f>
        <v>9.557924612694352</v>
      </c>
      <c r="Z142" s="108">
        <f>VLOOKUP($B142,'[11]CT model - DATA UPDATE'!$A:$AX,COLUMN('[11]CT model - DATA UPDATE'!Y$1),0)/1000000</f>
        <v>14.73725508342676</v>
      </c>
      <c r="AA142" s="108">
        <f>VLOOKUP($B142,'[11]CT model - DATA UPDATE'!$A:$AX,COLUMN('[11]CT model - DATA UPDATE'!Z$1),0)/1000000</f>
        <v>20.190057188091455</v>
      </c>
      <c r="AB142" s="108">
        <v>0</v>
      </c>
      <c r="AC142" s="108">
        <f>VLOOKUP($B142,'[11]CT model - DATA UPDATE'!$A:$AX,COLUMN('[11]CT model - DATA UPDATE'!AA$1),0)/1000000</f>
        <v>4.6562994414999306</v>
      </c>
      <c r="AD142" s="108">
        <f>VLOOKUP($B142,'[11]CT model - DATA UPDATE'!$A:$AX,COLUMN('[11]CT model - DATA UPDATE'!AB$1),0)/1000000</f>
        <v>9.7630640755151514</v>
      </c>
      <c r="AE142" s="108">
        <f>VLOOKUP($B142,'[11]CT model - DATA UPDATE'!$A:$AX,COLUMN('[11]CT model - DATA UPDATE'!AC$1),0)/1000000</f>
        <v>15.342913245690674</v>
      </c>
      <c r="AF142" s="108">
        <f>VLOOKUP($B142,'[11]CT model - DATA UPDATE'!$A:$AX,COLUMN('[11]CT model - DATA UPDATE'!AD$1),0)/1000000</f>
        <v>21.429911202751427</v>
      </c>
      <c r="AG142" s="108">
        <v>0</v>
      </c>
      <c r="AH142" s="108">
        <f>VLOOKUP($B142,'[11]CT model - DATA UPDATE'!$A:$AX,COLUMN('[11]CT model - DATA UPDATE'!AE$1),0)/1000000</f>
        <v>0</v>
      </c>
      <c r="AI142" s="108">
        <f>(VLOOKUP($B142,'[11]CT model - DATA UPDATE'!$A:$AX,COLUMN('[11]CT model - DATA UPDATE'!AF$1),0)+IFERROR(VLOOKUP($B142,'[11]Fire £5 LQ'!$A:$P,COLUMN('[11]Fire £5 LQ'!N$1),0),0)*[11]Parameters!$C$41)/1000000</f>
        <v>0</v>
      </c>
      <c r="AJ142" s="108">
        <f>(VLOOKUP($B142,'[11]CT model - DATA UPDATE'!$A:$AX,COLUMN('[11]CT model - DATA UPDATE'!AG$1),0)+IFERROR(VLOOKUP($B142,'[11]Fire £5 LQ'!$A:$P,COLUMN('[11]Fire £5 LQ'!O$1),0),0)*[11]Parameters!$C$41)/1000000</f>
        <v>0</v>
      </c>
      <c r="AK142" s="108">
        <f>(VLOOKUP($B142,'[11]CT model - DATA UPDATE'!$A:$AX,COLUMN('[11]CT model - DATA UPDATE'!AH$1),0)+IFERROR(VLOOKUP($B142,'[11]Fire £5 LQ'!$A:$P,COLUMN('[11]Fire £5 LQ'!P$1),0),0)*[11]Parameters!$C$41)/1000000</f>
        <v>0</v>
      </c>
      <c r="AL142" s="56">
        <f>'[11]Published CSP'!AI142</f>
        <v>0</v>
      </c>
      <c r="AM142" s="56">
        <f>'[11]Published CSP'!AJ142</f>
        <v>0</v>
      </c>
      <c r="AN142" s="56">
        <f>IFERROR(VLOOKUP($A142,'[11]iBCF post B17'!$A:$L,'[11]iBCF post B17'!$F$1,0)/1000000,0)</f>
        <v>11.312733385450564</v>
      </c>
      <c r="AO142" s="56">
        <f>IFERROR(VLOOKUP($A142,'[11]iBCF post B17'!$A:$L,'[11]iBCF post B17'!$I$1,0)/1000000,0)</f>
        <v>15.156607218707437</v>
      </c>
      <c r="AP142" s="56">
        <f>IFERROR(VLOOKUP($A142,'[11]iBCF post B17'!$A:$L,'[11]iBCF post B17'!$L$1,0)/1000000,0)</f>
        <v>18.550697830303502</v>
      </c>
      <c r="AQ142" s="56">
        <v>0</v>
      </c>
      <c r="AR142" s="56">
        <v>0</v>
      </c>
      <c r="AS142" s="56">
        <f>'[11]NHB savings'!E129</f>
        <v>2.5972040000000001</v>
      </c>
      <c r="AT142" s="56">
        <f>'[11]NHB savings'!F129</f>
        <v>0</v>
      </c>
      <c r="AU142" s="56">
        <f>'[11]NHB savings'!G129</f>
        <v>0</v>
      </c>
      <c r="AV142" s="103">
        <f>'[11]Published CSP'!AN142</f>
        <v>0</v>
      </c>
      <c r="AW142" s="103">
        <f>'[11]Published CSP'!AO142</f>
        <v>0</v>
      </c>
      <c r="AX142" s="103">
        <f>'[11]Published CSP'!AP142+'[11]NHB savings'!I129</f>
        <v>0</v>
      </c>
      <c r="AY142" s="103">
        <f>'[11]Published CSP'!AQ142+'[11]NHB savings'!J129</f>
        <v>0</v>
      </c>
      <c r="AZ142" s="103">
        <f>'[11]Published CSP'!AR142+'[11]NHB savings'!K129</f>
        <v>0</v>
      </c>
      <c r="BA142" s="103">
        <v>0</v>
      </c>
      <c r="BB142" s="103" t="e">
        <f>VLOOKUP($A142,'[11]Published CSP'!$A:$A:'[11]Published CSP'!$AW:$AW,COLUMN('[11]Published CSP'!AT$1),0)</f>
        <v>#REF!</v>
      </c>
      <c r="BC142" s="103" t="e">
        <f>VLOOKUP($A142,'[11]Published CSP'!$A:$A:'[11]Published CSP'!$AW:$AW,COLUMN('[11]Published CSP'!AU$1),0)+'[11]NHB savings'!L129</f>
        <v>#REF!</v>
      </c>
      <c r="BD142" s="103">
        <v>0</v>
      </c>
      <c r="BE142" s="103">
        <v>0</v>
      </c>
      <c r="BF142" s="60">
        <v>2.4989549929715267</v>
      </c>
      <c r="BG142" s="60">
        <v>2.8786874418285096</v>
      </c>
      <c r="BH142" s="103">
        <f>VLOOKUP($A142,[11]NHB!$A$7:$Q$389,COLUMN([11]NHB!O$2),0)+'[11]NHB savings'!P129</f>
        <v>2.2462238388364022</v>
      </c>
      <c r="BI142" s="103">
        <f>VLOOKUP($A142,[11]NHB!$A$7:$Q$389,COLUMN([11]NHB!P$2),0)+'[11]NHB savings'!Q129</f>
        <v>1.5880791648562038</v>
      </c>
      <c r="BJ142" s="103">
        <f>VLOOKUP($A142,[11]NHB!$A$7:$Q$389,COLUMN([11]NHB!Q$2),0)+'[11]NHB savings'!R129</f>
        <v>1.5237433351498735</v>
      </c>
      <c r="BK142" s="63">
        <f t="shared" si="69"/>
        <v>366.72427814562451</v>
      </c>
      <c r="BL142" s="63" t="e">
        <f t="shared" si="69"/>
        <v>#REF!</v>
      </c>
      <c r="BM142" s="63" t="e">
        <f t="shared" si="69"/>
        <v>#REF!</v>
      </c>
      <c r="BN142" s="63">
        <f t="shared" si="69"/>
        <v>375.37476223279441</v>
      </c>
      <c r="BO142" s="63">
        <f t="shared" si="69"/>
        <v>385.3945006460288</v>
      </c>
      <c r="BP142" s="64">
        <f t="shared" si="72"/>
        <v>366.72427814562451</v>
      </c>
      <c r="BQ142" s="64" t="e">
        <f>BL142*'[11]23112016 deflator update'!$C$68/'[11]23112016 deflator update'!$C$69</f>
        <v>#REF!</v>
      </c>
      <c r="BR142" s="64" t="e">
        <f>BM142*'[11]23112016 deflator update'!$C$68/'[11]23112016 deflator update'!$C$70</f>
        <v>#REF!</v>
      </c>
      <c r="BS142" s="64">
        <f>BN142*'[11]23112016 deflator update'!$C$68/'[11]23112016 deflator update'!$C$71</f>
        <v>356.61611128743351</v>
      </c>
      <c r="BT142" s="64">
        <f>BO142*'[11]23112016 deflator update'!$C$68/'[11]23112016 deflator update'!$C$72</f>
        <v>360.15797408356758</v>
      </c>
      <c r="BU142" s="109" t="e">
        <f t="shared" si="73"/>
        <v>#REF!</v>
      </c>
      <c r="BV142" s="109" t="e">
        <f t="shared" si="73"/>
        <v>#REF!</v>
      </c>
      <c r="BW142" s="109" t="e">
        <f t="shared" si="73"/>
        <v>#REF!</v>
      </c>
      <c r="BX142" s="109">
        <f t="shared" si="73"/>
        <v>2.6692626732908842E-2</v>
      </c>
      <c r="BY142" s="109">
        <f t="shared" si="74"/>
        <v>5.0910789421447777E-2</v>
      </c>
      <c r="BZ142" s="109">
        <f t="shared" si="75"/>
        <v>1.2491678975525167E-2</v>
      </c>
      <c r="CA142" s="110" t="e">
        <f t="shared" si="76"/>
        <v>#REF!</v>
      </c>
      <c r="CB142" s="110" t="e">
        <f t="shared" si="76"/>
        <v>#REF!</v>
      </c>
      <c r="CC142" s="110" t="e">
        <f t="shared" si="76"/>
        <v>#REF!</v>
      </c>
      <c r="CD142" s="110">
        <f t="shared" si="70"/>
        <v>9.9318642204566654E-3</v>
      </c>
      <c r="CE142" s="110">
        <f t="shared" si="77"/>
        <v>-1.790528866880603E-2</v>
      </c>
      <c r="CF142" s="110">
        <f t="shared" si="78"/>
        <v>-4.5066962039406189E-3</v>
      </c>
      <c r="CG142" s="60">
        <f t="shared" si="79"/>
        <v>139.50354714562451</v>
      </c>
      <c r="CH142" s="60" t="e">
        <f t="shared" si="79"/>
        <v>#REF!</v>
      </c>
      <c r="CI142" s="60" t="e">
        <f t="shared" si="79"/>
        <v>#REF!</v>
      </c>
      <c r="CJ142" s="60">
        <f t="shared" si="79"/>
        <v>104.06623482064668</v>
      </c>
      <c r="CK142" s="60">
        <f t="shared" si="79"/>
        <v>98.494757794775353</v>
      </c>
      <c r="CL142" s="60">
        <f t="shared" si="80"/>
        <v>227.220731</v>
      </c>
      <c r="CM142" s="60">
        <f t="shared" si="80"/>
        <v>242.63149014000001</v>
      </c>
      <c r="CN142" s="60">
        <f t="shared" si="80"/>
        <v>256.56797389307337</v>
      </c>
      <c r="CO142" s="60">
        <f t="shared" si="80"/>
        <v>271.30852741214773</v>
      </c>
      <c r="CP142" s="60">
        <f t="shared" si="80"/>
        <v>286.89974285125345</v>
      </c>
    </row>
    <row r="143" spans="1:94" ht="15" customHeight="1">
      <c r="A143" s="53" t="s">
        <v>1128</v>
      </c>
      <c r="B143" s="53" t="s">
        <v>1129</v>
      </c>
      <c r="C143" s="53" t="str">
        <f t="shared" si="71"/>
        <v>SFIR_SR</v>
      </c>
      <c r="D143" s="53" t="s">
        <v>41</v>
      </c>
      <c r="E143" s="53" t="s">
        <v>1357</v>
      </c>
      <c r="F143" s="112" t="s">
        <v>1373</v>
      </c>
      <c r="G143" s="113">
        <v>0</v>
      </c>
      <c r="H143" s="127">
        <v>0</v>
      </c>
      <c r="I143" s="127">
        <v>0</v>
      </c>
      <c r="J143" s="112" t="s">
        <v>1382</v>
      </c>
      <c r="K143" s="101">
        <v>0</v>
      </c>
      <c r="L143" s="53" t="s">
        <v>1225</v>
      </c>
      <c r="M143" s="54">
        <f>[11]Provisional!M143</f>
        <v>14.560762866008</v>
      </c>
      <c r="N143" s="54">
        <f>[11]Provisional!N143</f>
        <v>13.300681955288001</v>
      </c>
      <c r="O143" s="54">
        <f>[11]Provisional!O143</f>
        <v>11.77404093847</v>
      </c>
      <c r="P143" s="54">
        <f>[11]Provisional!P143</f>
        <v>11.143528052628</v>
      </c>
      <c r="Q143" s="54">
        <f>[11]Provisional!Q143</f>
        <v>10.906167210607</v>
      </c>
      <c r="R143" s="128">
        <f>'[11]Published CSP'!O143</f>
        <v>23.170178</v>
      </c>
      <c r="S143" s="108">
        <f>VLOOKUP($B143,'[11]CT model - DATA UPDATE'!$A:$AX,COLUMN('[11]CT model - DATA UPDATE'!S$1),0)/1000000</f>
        <v>23.818204851999994</v>
      </c>
      <c r="T143" s="108">
        <f>VLOOKUP($B143,'[11]CT model - DATA UPDATE'!$A:$AX,COLUMN('[11]CT model - DATA UPDATE'!T$1),0)/1000000</f>
        <v>24.285411500139297</v>
      </c>
      <c r="U143" s="108">
        <f>VLOOKUP($B143,'[11]CT model - DATA UPDATE'!$A:$AX,COLUMN('[11]CT model - DATA UPDATE'!U$1),0)/1000000</f>
        <v>24.762441479056285</v>
      </c>
      <c r="V143" s="108">
        <f>VLOOKUP($B143,'[11]CT model - DATA UPDATE'!$A:$AX,COLUMN('[11]CT model - DATA UPDATE'!V$1),0)/1000000</f>
        <v>25.249512755631212</v>
      </c>
      <c r="W143" s="108">
        <v>0</v>
      </c>
      <c r="X143" s="108">
        <f>VLOOKUP($B143,'[11]CT model - DATA UPDATE'!$A:$AX,COLUMN('[11]CT model - DATA UPDATE'!W$1),0)/1000000</f>
        <v>0.46197294000000044</v>
      </c>
      <c r="Y143" s="108">
        <f>VLOOKUP($B143,'[11]CT model - DATA UPDATE'!$A:$AX,COLUMN('[11]CT model - DATA UPDATE'!X$1),0)/1000000</f>
        <v>0.96616370848796751</v>
      </c>
      <c r="Z143" s="108">
        <f>VLOOKUP($B143,'[11]CT model - DATA UPDATE'!$A:$AX,COLUMN('[11]CT model - DATA UPDATE'!Y$1),0)/1000000</f>
        <v>1.5000933938288314</v>
      </c>
      <c r="AA143" s="108">
        <f>VLOOKUP($B143,'[11]CT model - DATA UPDATE'!$A:$AX,COLUMN('[11]CT model - DATA UPDATE'!Z$1),0)/1000000</f>
        <v>2.0651821231252248</v>
      </c>
      <c r="AB143" s="108">
        <v>0</v>
      </c>
      <c r="AC143" s="108">
        <f>VLOOKUP($B143,'[11]CT model - DATA UPDATE'!$A:$AX,COLUMN('[11]CT model - DATA UPDATE'!AA$1),0)/1000000</f>
        <v>0</v>
      </c>
      <c r="AD143" s="108">
        <f>VLOOKUP($B143,'[11]CT model - DATA UPDATE'!$A:$AX,COLUMN('[11]CT model - DATA UPDATE'!AB$1),0)/1000000</f>
        <v>0</v>
      </c>
      <c r="AE143" s="108">
        <f>VLOOKUP($B143,'[11]CT model - DATA UPDATE'!$A:$AX,COLUMN('[11]CT model - DATA UPDATE'!AC$1),0)/1000000</f>
        <v>0</v>
      </c>
      <c r="AF143" s="108">
        <f>VLOOKUP($B143,'[11]CT model - DATA UPDATE'!$A:$AX,COLUMN('[11]CT model - DATA UPDATE'!AD$1),0)/1000000</f>
        <v>0</v>
      </c>
      <c r="AG143" s="108">
        <v>0</v>
      </c>
      <c r="AH143" s="108">
        <f>VLOOKUP($B143,'[11]CT model - DATA UPDATE'!$A:$AX,COLUMN('[11]CT model - DATA UPDATE'!AE$1),0)/1000000</f>
        <v>0</v>
      </c>
      <c r="AI143" s="108">
        <f>(VLOOKUP($B143,'[11]CT model - DATA UPDATE'!$A:$AX,COLUMN('[11]CT model - DATA UPDATE'!AF$1),0)+IFERROR(VLOOKUP($B143,'[11]Fire £5 LQ'!$A:$P,COLUMN('[11]Fire £5 LQ'!N$1),0),0)*[11]Parameters!$C$41)/1000000</f>
        <v>0</v>
      </c>
      <c r="AJ143" s="108">
        <f>(VLOOKUP($B143,'[11]CT model - DATA UPDATE'!$A:$AX,COLUMN('[11]CT model - DATA UPDATE'!AG$1),0)+IFERROR(VLOOKUP($B143,'[11]Fire £5 LQ'!$A:$P,COLUMN('[11]Fire £5 LQ'!O$1),0),0)*[11]Parameters!$C$41)/1000000</f>
        <v>0</v>
      </c>
      <c r="AK143" s="108">
        <f>(VLOOKUP($B143,'[11]CT model - DATA UPDATE'!$A:$AX,COLUMN('[11]CT model - DATA UPDATE'!AH$1),0)+IFERROR(VLOOKUP($B143,'[11]Fire £5 LQ'!$A:$P,COLUMN('[11]Fire £5 LQ'!P$1),0),0)*[11]Parameters!$C$41)/1000000</f>
        <v>0</v>
      </c>
      <c r="AL143" s="56">
        <f>'[11]Published CSP'!AI143</f>
        <v>0</v>
      </c>
      <c r="AM143" s="56">
        <f>'[11]Published CSP'!AJ143</f>
        <v>0</v>
      </c>
      <c r="AN143" s="56">
        <f>IFERROR(VLOOKUP($A143,'[11]iBCF post B17'!$A:$L,'[11]iBCF post B17'!$F$1,0)/1000000,0)</f>
        <v>0</v>
      </c>
      <c r="AO143" s="56">
        <f>IFERROR(VLOOKUP($A143,'[11]iBCF post B17'!$A:$L,'[11]iBCF post B17'!$I$1,0)/1000000,0)</f>
        <v>0</v>
      </c>
      <c r="AP143" s="56">
        <f>IFERROR(VLOOKUP($A143,'[11]iBCF post B17'!$A:$L,'[11]iBCF post B17'!$L$1,0)/1000000,0)</f>
        <v>0</v>
      </c>
      <c r="AQ143" s="56">
        <v>0</v>
      </c>
      <c r="AR143" s="56">
        <v>0</v>
      </c>
      <c r="AS143" s="56">
        <f>'[11]NHB savings'!E130</f>
        <v>0</v>
      </c>
      <c r="AT143" s="56">
        <f>'[11]NHB savings'!F130</f>
        <v>0</v>
      </c>
      <c r="AU143" s="56">
        <f>'[11]NHB savings'!G130</f>
        <v>0</v>
      </c>
      <c r="AV143" s="103">
        <f>'[11]Published CSP'!AN143</f>
        <v>0</v>
      </c>
      <c r="AW143" s="103">
        <f>'[11]Published CSP'!AO143</f>
        <v>0</v>
      </c>
      <c r="AX143" s="103">
        <f>'[11]Published CSP'!AP143+'[11]NHB savings'!I130</f>
        <v>0</v>
      </c>
      <c r="AY143" s="103">
        <f>'[11]Published CSP'!AQ143+'[11]NHB savings'!J130</f>
        <v>0</v>
      </c>
      <c r="AZ143" s="103">
        <f>'[11]Published CSP'!AR143+'[11]NHB savings'!K130</f>
        <v>0</v>
      </c>
      <c r="BA143" s="103">
        <v>0</v>
      </c>
      <c r="BB143" s="103" t="e">
        <f>VLOOKUP($A143,'[11]Published CSP'!$A:$A:'[11]Published CSP'!$AW:$AW,COLUMN('[11]Published CSP'!AT$1),0)</f>
        <v>#REF!</v>
      </c>
      <c r="BC143" s="103" t="e">
        <f>VLOOKUP($A143,'[11]Published CSP'!$A:$A:'[11]Published CSP'!$AW:$AW,COLUMN('[11]Published CSP'!AU$1),0)+'[11]NHB savings'!L130</f>
        <v>#REF!</v>
      </c>
      <c r="BD143" s="103">
        <v>0</v>
      </c>
      <c r="BE143" s="103">
        <v>0</v>
      </c>
      <c r="BF143" s="60">
        <v>0</v>
      </c>
      <c r="BG143" s="60">
        <v>0</v>
      </c>
      <c r="BH143" s="103">
        <f>VLOOKUP($A143,[11]NHB!$A$7:$Q$389,COLUMN([11]NHB!O$2),0)+'[11]NHB savings'!P130</f>
        <v>0</v>
      </c>
      <c r="BI143" s="103">
        <f>VLOOKUP($A143,[11]NHB!$A$7:$Q$389,COLUMN([11]NHB!P$2),0)+'[11]NHB savings'!Q130</f>
        <v>0</v>
      </c>
      <c r="BJ143" s="103">
        <f>VLOOKUP($A143,[11]NHB!$A$7:$Q$389,COLUMN([11]NHB!Q$2),0)+'[11]NHB savings'!R130</f>
        <v>0</v>
      </c>
      <c r="BK143" s="63">
        <f t="shared" si="69"/>
        <v>37.730940866007998</v>
      </c>
      <c r="BL143" s="63" t="e">
        <f t="shared" si="69"/>
        <v>#REF!</v>
      </c>
      <c r="BM143" s="63" t="e">
        <f t="shared" si="69"/>
        <v>#REF!</v>
      </c>
      <c r="BN143" s="63">
        <f t="shared" si="69"/>
        <v>37.406062925513119</v>
      </c>
      <c r="BO143" s="63">
        <f t="shared" si="69"/>
        <v>38.220862089363436</v>
      </c>
      <c r="BP143" s="64">
        <f t="shared" si="72"/>
        <v>37.730940866007998</v>
      </c>
      <c r="BQ143" s="64" t="e">
        <f>BL143*'[11]23112016 deflator update'!$C$68/'[11]23112016 deflator update'!$C$69</f>
        <v>#REF!</v>
      </c>
      <c r="BR143" s="64" t="e">
        <f>BM143*'[11]23112016 deflator update'!$C$68/'[11]23112016 deflator update'!$C$70</f>
        <v>#REF!</v>
      </c>
      <c r="BS143" s="64">
        <f>BN143*'[11]23112016 deflator update'!$C$68/'[11]23112016 deflator update'!$C$71</f>
        <v>35.53676496449372</v>
      </c>
      <c r="BT143" s="64">
        <f>BO143*'[11]23112016 deflator update'!$C$68/'[11]23112016 deflator update'!$C$72</f>
        <v>35.718071313310553</v>
      </c>
      <c r="BU143" s="109" t="e">
        <f t="shared" si="73"/>
        <v>#REF!</v>
      </c>
      <c r="BV143" s="109" t="e">
        <f t="shared" si="73"/>
        <v>#REF!</v>
      </c>
      <c r="BW143" s="109" t="e">
        <f t="shared" si="73"/>
        <v>#REF!</v>
      </c>
      <c r="BX143" s="109">
        <f t="shared" si="73"/>
        <v>2.1782542725034437E-2</v>
      </c>
      <c r="BY143" s="109">
        <f t="shared" si="74"/>
        <v>1.298460128771417E-2</v>
      </c>
      <c r="BZ143" s="109">
        <f t="shared" si="75"/>
        <v>3.2304627476036352E-3</v>
      </c>
      <c r="CA143" s="110" t="e">
        <f t="shared" si="76"/>
        <v>#REF!</v>
      </c>
      <c r="CB143" s="110" t="e">
        <f t="shared" si="76"/>
        <v>#REF!</v>
      </c>
      <c r="CC143" s="110" t="e">
        <f t="shared" si="76"/>
        <v>#REF!</v>
      </c>
      <c r="CD143" s="110">
        <f t="shared" si="70"/>
        <v>5.1019373597451789E-3</v>
      </c>
      <c r="CE143" s="110">
        <f t="shared" si="77"/>
        <v>-5.3347981961161528E-2</v>
      </c>
      <c r="CF143" s="110">
        <f t="shared" si="78"/>
        <v>-1.3612429052265562E-2</v>
      </c>
      <c r="CG143" s="60">
        <f t="shared" si="79"/>
        <v>14.560762866007998</v>
      </c>
      <c r="CH143" s="60" t="e">
        <f t="shared" si="79"/>
        <v>#REF!</v>
      </c>
      <c r="CI143" s="60" t="e">
        <f t="shared" si="79"/>
        <v>#REF!</v>
      </c>
      <c r="CJ143" s="60">
        <f t="shared" si="79"/>
        <v>11.143528052628003</v>
      </c>
      <c r="CK143" s="60">
        <f t="shared" si="79"/>
        <v>10.906167210606998</v>
      </c>
      <c r="CL143" s="60">
        <f t="shared" si="80"/>
        <v>23.170178</v>
      </c>
      <c r="CM143" s="60">
        <f t="shared" si="80"/>
        <v>24.280177791999993</v>
      </c>
      <c r="CN143" s="60">
        <f t="shared" si="80"/>
        <v>25.251575208627266</v>
      </c>
      <c r="CO143" s="60">
        <f t="shared" si="80"/>
        <v>26.262534872885116</v>
      </c>
      <c r="CP143" s="60">
        <f t="shared" si="80"/>
        <v>27.314694878756438</v>
      </c>
    </row>
    <row r="144" spans="1:94" ht="15" customHeight="1">
      <c r="A144" s="53" t="s">
        <v>1083</v>
      </c>
      <c r="B144" s="53" t="s">
        <v>1084</v>
      </c>
      <c r="C144" s="53" t="str">
        <f t="shared" si="71"/>
        <v>SD_PU</v>
      </c>
      <c r="D144" s="53" t="s">
        <v>41</v>
      </c>
      <c r="E144" s="53" t="s">
        <v>39</v>
      </c>
      <c r="F144" s="112" t="s">
        <v>1373</v>
      </c>
      <c r="G144" s="113">
        <v>1</v>
      </c>
      <c r="H144" s="127">
        <v>0</v>
      </c>
      <c r="I144" s="127">
        <v>0</v>
      </c>
      <c r="J144" s="112" t="s">
        <v>1380</v>
      </c>
      <c r="K144" s="101">
        <v>0</v>
      </c>
      <c r="L144" s="53" t="s">
        <v>1085</v>
      </c>
      <c r="M144" s="54">
        <f>[11]Provisional!M144</f>
        <v>6.0786664546910005</v>
      </c>
      <c r="N144" s="54">
        <f>[11]Provisional!N144</f>
        <v>5.0943955504760003</v>
      </c>
      <c r="O144" s="54">
        <f>[11]Provisional!O144</f>
        <v>4.3547051544200004</v>
      </c>
      <c r="P144" s="54">
        <f>[11]Provisional!P144</f>
        <v>3.9658485395180003</v>
      </c>
      <c r="Q144" s="54">
        <f>[11]Provisional!Q144</f>
        <v>3.5341340835349997</v>
      </c>
      <c r="R144" s="128">
        <f>'[11]Published CSP'!O144</f>
        <v>7.2994000000000003</v>
      </c>
      <c r="S144" s="108">
        <f>VLOOKUP($B144,'[11]CT model - DATA UPDATE'!$A:$AX,COLUMN('[11]CT model - DATA UPDATE'!S$1),0)/1000000</f>
        <v>7.5341515589999997</v>
      </c>
      <c r="T144" s="108">
        <f>VLOOKUP($B144,'[11]CT model - DATA UPDATE'!$A:$AX,COLUMN('[11]CT model - DATA UPDATE'!T$1),0)/1000000</f>
        <v>7.6205012504828229</v>
      </c>
      <c r="U144" s="108">
        <f>VLOOKUP($B144,'[11]CT model - DATA UPDATE'!$A:$AX,COLUMN('[11]CT model - DATA UPDATE'!U$1),0)/1000000</f>
        <v>7.7078406047247228</v>
      </c>
      <c r="V144" s="108">
        <f>VLOOKUP($B144,'[11]CT model - DATA UPDATE'!$A:$AX,COLUMN('[11]CT model - DATA UPDATE'!V$1),0)/1000000</f>
        <v>7.7961809643531002</v>
      </c>
      <c r="W144" s="108">
        <v>0</v>
      </c>
      <c r="X144" s="108">
        <f>VLOOKUP($B144,'[11]CT model - DATA UPDATE'!$A:$AX,COLUMN('[11]CT model - DATA UPDATE'!W$1),0)/1000000</f>
        <v>0.14517835200000043</v>
      </c>
      <c r="Y144" s="108">
        <f>VLOOKUP($B144,'[11]CT model - DATA UPDATE'!$A:$AX,COLUMN('[11]CT model - DATA UPDATE'!X$1),0)/1000000</f>
        <v>0.30218912626362732</v>
      </c>
      <c r="Z144" s="108">
        <f>VLOOKUP($B144,'[11]CT model - DATA UPDATE'!$A:$AX,COLUMN('[11]CT model - DATA UPDATE'!Y$1),0)/1000000</f>
        <v>0.46592241018096758</v>
      </c>
      <c r="AA144" s="108">
        <f>VLOOKUP($B144,'[11]CT model - DATA UPDATE'!$A:$AX,COLUMN('[11]CT model - DATA UPDATE'!Z$1),0)/1000000</f>
        <v>0.63661126237994259</v>
      </c>
      <c r="AB144" s="108">
        <v>0</v>
      </c>
      <c r="AC144" s="108">
        <f>VLOOKUP($B144,'[11]CT model - DATA UPDATE'!$A:$AX,COLUMN('[11]CT model - DATA UPDATE'!AA$1),0)/1000000</f>
        <v>0</v>
      </c>
      <c r="AD144" s="108">
        <f>VLOOKUP($B144,'[11]CT model - DATA UPDATE'!$A:$AX,COLUMN('[11]CT model - DATA UPDATE'!AB$1),0)/1000000</f>
        <v>0</v>
      </c>
      <c r="AE144" s="108">
        <f>VLOOKUP($B144,'[11]CT model - DATA UPDATE'!$A:$AX,COLUMN('[11]CT model - DATA UPDATE'!AC$1),0)/1000000</f>
        <v>0</v>
      </c>
      <c r="AF144" s="108">
        <f>VLOOKUP($B144,'[11]CT model - DATA UPDATE'!$A:$AX,COLUMN('[11]CT model - DATA UPDATE'!AD$1),0)/1000000</f>
        <v>0</v>
      </c>
      <c r="AG144" s="108">
        <v>0</v>
      </c>
      <c r="AH144" s="108">
        <f>VLOOKUP($B144,'[11]CT model - DATA UPDATE'!$A:$AX,COLUMN('[11]CT model - DATA UPDATE'!AE$1),0)/1000000</f>
        <v>0</v>
      </c>
      <c r="AI144" s="108">
        <f>(VLOOKUP($B144,'[11]CT model - DATA UPDATE'!$A:$AX,COLUMN('[11]CT model - DATA UPDATE'!AF$1),0)+IFERROR(VLOOKUP($B144,'[11]Fire £5 LQ'!$A:$P,COLUMN('[11]Fire £5 LQ'!N$1),0),0)*[11]Parameters!$C$41)/1000000</f>
        <v>1.4609444834547937E-2</v>
      </c>
      <c r="AJ144" s="108">
        <f>(VLOOKUP($B144,'[11]CT model - DATA UPDATE'!$A:$AX,COLUMN('[11]CT model - DATA UPDATE'!AG$1),0)+IFERROR(VLOOKUP($B144,'[11]Fire £5 LQ'!$A:$P,COLUMN('[11]Fire £5 LQ'!O$1),0),0)*[11]Parameters!$C$41)/1000000</f>
        <v>2.6411224056321909E-2</v>
      </c>
      <c r="AK144" s="108">
        <f>(VLOOKUP($B144,'[11]CT model - DATA UPDATE'!$A:$AX,COLUMN('[11]CT model - DATA UPDATE'!AH$1),0)+IFERROR(VLOOKUP($B144,'[11]Fire £5 LQ'!$A:$P,COLUMN('[11]Fire £5 LQ'!P$1),0),0)*[11]Parameters!$C$41)/1000000</f>
        <v>3.5239472404397745E-2</v>
      </c>
      <c r="AL144" s="56">
        <f>'[11]Published CSP'!AI144</f>
        <v>0</v>
      </c>
      <c r="AM144" s="56">
        <f>'[11]Published CSP'!AJ144</f>
        <v>0</v>
      </c>
      <c r="AN144" s="56">
        <f>IFERROR(VLOOKUP($A144,'[11]iBCF post B17'!$A:$L,'[11]iBCF post B17'!$F$1,0)/1000000,0)</f>
        <v>0</v>
      </c>
      <c r="AO144" s="56">
        <f>IFERROR(VLOOKUP($A144,'[11]iBCF post B17'!$A:$L,'[11]iBCF post B17'!$I$1,0)/1000000,0)</f>
        <v>0</v>
      </c>
      <c r="AP144" s="56">
        <f>IFERROR(VLOOKUP($A144,'[11]iBCF post B17'!$A:$L,'[11]iBCF post B17'!$L$1,0)/1000000,0)</f>
        <v>0</v>
      </c>
      <c r="AQ144" s="56">
        <v>0</v>
      </c>
      <c r="AR144" s="56">
        <v>0</v>
      </c>
      <c r="AS144" s="56">
        <f>'[11]NHB savings'!E131</f>
        <v>0</v>
      </c>
      <c r="AT144" s="56">
        <f>'[11]NHB savings'!F131</f>
        <v>0</v>
      </c>
      <c r="AU144" s="56">
        <f>'[11]NHB savings'!G131</f>
        <v>0</v>
      </c>
      <c r="AV144" s="103">
        <f>'[11]Published CSP'!AN144</f>
        <v>0</v>
      </c>
      <c r="AW144" s="103">
        <f>'[11]Published CSP'!AO144</f>
        <v>0</v>
      </c>
      <c r="AX144" s="103">
        <f>'[11]Published CSP'!AP144+'[11]NHB savings'!I131</f>
        <v>0</v>
      </c>
      <c r="AY144" s="103">
        <f>'[11]Published CSP'!AQ144+'[11]NHB savings'!J131</f>
        <v>0</v>
      </c>
      <c r="AZ144" s="103">
        <f>'[11]Published CSP'!AR144+'[11]NHB savings'!K131</f>
        <v>0</v>
      </c>
      <c r="BA144" s="103">
        <v>0</v>
      </c>
      <c r="BB144" s="103" t="e">
        <f>VLOOKUP($A144,'[11]Published CSP'!$A:$A:'[11]Published CSP'!$AW:$AW,COLUMN('[11]Published CSP'!AT$1),0)</f>
        <v>#REF!</v>
      </c>
      <c r="BC144" s="103" t="e">
        <f>VLOOKUP($A144,'[11]Published CSP'!$A:$A:'[11]Published CSP'!$AW:$AW,COLUMN('[11]Published CSP'!AU$1),0)+'[11]NHB savings'!L131</f>
        <v>#REF!</v>
      </c>
      <c r="BD144" s="103">
        <v>0</v>
      </c>
      <c r="BE144" s="103">
        <v>0</v>
      </c>
      <c r="BF144" s="60">
        <v>1.0750221871577101</v>
      </c>
      <c r="BG144" s="60">
        <v>1.1726338830537437</v>
      </c>
      <c r="BH144" s="103">
        <f>VLOOKUP($A144,[11]NHB!$A$7:$Q$389,COLUMN([11]NHB!O$2),0)+'[11]NHB savings'!P131</f>
        <v>0.85199419005563692</v>
      </c>
      <c r="BI144" s="103">
        <f>VLOOKUP($A144,[11]NHB!$A$7:$Q$389,COLUMN([11]NHB!P$2),0)+'[11]NHB savings'!Q131</f>
        <v>0.64487777924934053</v>
      </c>
      <c r="BJ144" s="103">
        <f>VLOOKUP($A144,[11]NHB!$A$7:$Q$389,COLUMN([11]NHB!Q$2),0)+'[11]NHB savings'!R131</f>
        <v>0.6187526666571489</v>
      </c>
      <c r="BK144" s="63">
        <f t="shared" si="69"/>
        <v>14.453088641848712</v>
      </c>
      <c r="BL144" s="63" t="e">
        <f t="shared" si="69"/>
        <v>#REF!</v>
      </c>
      <c r="BM144" s="63" t="e">
        <f t="shared" si="69"/>
        <v>#REF!</v>
      </c>
      <c r="BN144" s="63">
        <f t="shared" si="69"/>
        <v>12.810900557729351</v>
      </c>
      <c r="BO144" s="63">
        <f t="shared" si="69"/>
        <v>12.620918449329588</v>
      </c>
      <c r="BP144" s="64">
        <f t="shared" si="72"/>
        <v>14.453088641848712</v>
      </c>
      <c r="BQ144" s="64" t="e">
        <f>BL144*'[11]23112016 deflator update'!$C$68/'[11]23112016 deflator update'!$C$69</f>
        <v>#REF!</v>
      </c>
      <c r="BR144" s="64" t="e">
        <f>BM144*'[11]23112016 deflator update'!$C$68/'[11]23112016 deflator update'!$C$70</f>
        <v>#REF!</v>
      </c>
      <c r="BS144" s="64">
        <f>BN144*'[11]23112016 deflator update'!$C$68/'[11]23112016 deflator update'!$C$71</f>
        <v>12.17069978762766</v>
      </c>
      <c r="BT144" s="64">
        <f>BO144*'[11]23112016 deflator update'!$C$68/'[11]23112016 deflator update'!$C$72</f>
        <v>11.794471410891688</v>
      </c>
      <c r="BU144" s="109" t="e">
        <f t="shared" si="73"/>
        <v>#REF!</v>
      </c>
      <c r="BV144" s="109" t="e">
        <f t="shared" si="73"/>
        <v>#REF!</v>
      </c>
      <c r="BW144" s="109" t="e">
        <f t="shared" si="73"/>
        <v>#REF!</v>
      </c>
      <c r="BX144" s="109">
        <f t="shared" si="73"/>
        <v>-1.4829723136453365E-2</v>
      </c>
      <c r="BY144" s="109">
        <f t="shared" si="74"/>
        <v>-0.12676668897014176</v>
      </c>
      <c r="BZ144" s="109">
        <f t="shared" si="75"/>
        <v>-3.3320355771957022E-2</v>
      </c>
      <c r="CA144" s="110" t="e">
        <f t="shared" si="76"/>
        <v>#REF!</v>
      </c>
      <c r="CB144" s="110" t="e">
        <f t="shared" si="76"/>
        <v>#REF!</v>
      </c>
      <c r="CC144" s="110" t="e">
        <f t="shared" si="76"/>
        <v>#REF!</v>
      </c>
      <c r="CD144" s="110">
        <f t="shared" si="70"/>
        <v>-3.0912633069663964E-2</v>
      </c>
      <c r="CE144" s="110">
        <f t="shared" si="77"/>
        <v>-0.18394803331234233</v>
      </c>
      <c r="CF144" s="110">
        <f t="shared" si="78"/>
        <v>-4.9549608428696934E-2</v>
      </c>
      <c r="CG144" s="60">
        <f t="shared" si="79"/>
        <v>7.1536886418487118</v>
      </c>
      <c r="CH144" s="60" t="e">
        <f t="shared" si="79"/>
        <v>#REF!</v>
      </c>
      <c r="CI144" s="60" t="e">
        <f t="shared" si="79"/>
        <v>#REF!</v>
      </c>
      <c r="CJ144" s="60">
        <f t="shared" si="79"/>
        <v>4.6107263187673393</v>
      </c>
      <c r="CK144" s="60">
        <f t="shared" si="79"/>
        <v>4.1528867501921489</v>
      </c>
      <c r="CL144" s="60">
        <f t="shared" si="80"/>
        <v>7.2994000000000003</v>
      </c>
      <c r="CM144" s="60">
        <f t="shared" si="80"/>
        <v>7.679329911</v>
      </c>
      <c r="CN144" s="60">
        <f t="shared" si="80"/>
        <v>7.9372998215809982</v>
      </c>
      <c r="CO144" s="60">
        <f t="shared" si="80"/>
        <v>8.2001742389620116</v>
      </c>
      <c r="CP144" s="60">
        <f t="shared" si="80"/>
        <v>8.4680316991374394</v>
      </c>
    </row>
    <row r="145" spans="1:94" ht="15" customHeight="1">
      <c r="A145" s="53" t="s">
        <v>81</v>
      </c>
      <c r="B145" s="53" t="s">
        <v>82</v>
      </c>
      <c r="C145" s="53" t="str">
        <f t="shared" si="71"/>
        <v>SD_PU</v>
      </c>
      <c r="D145" s="53" t="s">
        <v>41</v>
      </c>
      <c r="E145" s="53" t="s">
        <v>39</v>
      </c>
      <c r="F145" s="112" t="s">
        <v>1373</v>
      </c>
      <c r="G145" s="113">
        <v>0</v>
      </c>
      <c r="H145" s="127">
        <v>0</v>
      </c>
      <c r="I145" s="127">
        <v>0</v>
      </c>
      <c r="J145" s="112" t="s">
        <v>1380</v>
      </c>
      <c r="K145" s="101">
        <v>0</v>
      </c>
      <c r="L145" s="53" t="s">
        <v>83</v>
      </c>
      <c r="M145" s="54">
        <f>[11]Provisional!M145</f>
        <v>4.2834751526070001</v>
      </c>
      <c r="N145" s="54">
        <f>[11]Provisional!N145</f>
        <v>3.5600745678230004</v>
      </c>
      <c r="O145" s="54">
        <f>[11]Provisional!O145</f>
        <v>3.0163622434700001</v>
      </c>
      <c r="P145" s="54">
        <f>[11]Provisional!P145</f>
        <v>2.730314806679</v>
      </c>
      <c r="Q145" s="54">
        <f>[11]Provisional!Q145</f>
        <v>2.4126613788500002</v>
      </c>
      <c r="R145" s="128">
        <f>'[11]Published CSP'!O145</f>
        <v>5.5488799999999996</v>
      </c>
      <c r="S145" s="108">
        <f>VLOOKUP($B145,'[11]CT model - DATA UPDATE'!$A:$AX,COLUMN('[11]CT model - DATA UPDATE'!S$1),0)/1000000</f>
        <v>5.6367265269999995</v>
      </c>
      <c r="T145" s="108">
        <f>VLOOKUP($B145,'[11]CT model - DATA UPDATE'!$A:$AX,COLUMN('[11]CT model - DATA UPDATE'!T$1),0)/1000000</f>
        <v>5.7151907687951304</v>
      </c>
      <c r="U145" s="108">
        <f>VLOOKUP($B145,'[11]CT model - DATA UPDATE'!$A:$AX,COLUMN('[11]CT model - DATA UPDATE'!U$1),0)/1000000</f>
        <v>5.7947472468750973</v>
      </c>
      <c r="V145" s="108">
        <f>VLOOKUP($B145,'[11]CT model - DATA UPDATE'!$A:$AX,COLUMN('[11]CT model - DATA UPDATE'!V$1),0)/1000000</f>
        <v>5.8754111653644117</v>
      </c>
      <c r="W145" s="108">
        <v>0</v>
      </c>
      <c r="X145" s="108">
        <f>VLOOKUP($B145,'[11]CT model - DATA UPDATE'!$A:$AX,COLUMN('[11]CT model - DATA UPDATE'!W$1),0)/1000000</f>
        <v>0</v>
      </c>
      <c r="Y145" s="108">
        <f>VLOOKUP($B145,'[11]CT model - DATA UPDATE'!$A:$AX,COLUMN('[11]CT model - DATA UPDATE'!X$1),0)/1000000</f>
        <v>0.11430381537590271</v>
      </c>
      <c r="Z145" s="108">
        <f>VLOOKUP($B145,'[11]CT model - DATA UPDATE'!$A:$AX,COLUMN('[11]CT model - DATA UPDATE'!Y$1),0)/1000000</f>
        <v>0.23410778877375388</v>
      </c>
      <c r="AA145" s="108">
        <f>VLOOKUP($B145,'[11]CT model - DATA UPDATE'!$A:$AX,COLUMN('[11]CT model - DATA UPDATE'!Z$1),0)/1000000</f>
        <v>0.35962216660962454</v>
      </c>
      <c r="AB145" s="108">
        <v>0</v>
      </c>
      <c r="AC145" s="108">
        <f>VLOOKUP($B145,'[11]CT model - DATA UPDATE'!$A:$AX,COLUMN('[11]CT model - DATA UPDATE'!AA$1),0)/1000000</f>
        <v>0</v>
      </c>
      <c r="AD145" s="108">
        <f>VLOOKUP($B145,'[11]CT model - DATA UPDATE'!$A:$AX,COLUMN('[11]CT model - DATA UPDATE'!AB$1),0)/1000000</f>
        <v>0</v>
      </c>
      <c r="AE145" s="108">
        <f>VLOOKUP($B145,'[11]CT model - DATA UPDATE'!$A:$AX,COLUMN('[11]CT model - DATA UPDATE'!AC$1),0)/1000000</f>
        <v>0</v>
      </c>
      <c r="AF145" s="108">
        <f>VLOOKUP($B145,'[11]CT model - DATA UPDATE'!$A:$AX,COLUMN('[11]CT model - DATA UPDATE'!AD$1),0)/1000000</f>
        <v>0</v>
      </c>
      <c r="AG145" s="108">
        <v>0</v>
      </c>
      <c r="AH145" s="108">
        <f>VLOOKUP($B145,'[11]CT model - DATA UPDATE'!$A:$AX,COLUMN('[11]CT model - DATA UPDATE'!AE$1),0)/1000000</f>
        <v>0</v>
      </c>
      <c r="AI145" s="108">
        <f>(VLOOKUP($B145,'[11]CT model - DATA UPDATE'!$A:$AX,COLUMN('[11]CT model - DATA UPDATE'!AF$1),0)+IFERROR(VLOOKUP($B145,'[11]Fire £5 LQ'!$A:$P,COLUMN('[11]Fire £5 LQ'!N$1),0),0)*[11]Parameters!$C$41)/1000000</f>
        <v>0.10539291595319389</v>
      </c>
      <c r="AJ145" s="108">
        <f>(VLOOKUP($B145,'[11]CT model - DATA UPDATE'!$A:$AX,COLUMN('[11]CT model - DATA UPDATE'!AG$1),0)+IFERROR(VLOOKUP($B145,'[11]Fire £5 LQ'!$A:$P,COLUMN('[11]Fire £5 LQ'!O$1),0),0)*[11]Parameters!$C$41)/1000000</f>
        <v>0.21140210950218177</v>
      </c>
      <c r="AK145" s="108">
        <f>(VLOOKUP($B145,'[11]CT model - DATA UPDATE'!$A:$AX,COLUMN('[11]CT model - DATA UPDATE'!AH$1),0)+IFERROR(VLOOKUP($B145,'[11]Fire £5 LQ'!$A:$P,COLUMN('[11]Fire £5 LQ'!P$1),0),0)*[11]Parameters!$C$41)/1000000</f>
        <v>0.31794504704814491</v>
      </c>
      <c r="AL145" s="56">
        <f>'[11]Published CSP'!AI145</f>
        <v>0</v>
      </c>
      <c r="AM145" s="56">
        <f>'[11]Published CSP'!AJ145</f>
        <v>0</v>
      </c>
      <c r="AN145" s="56">
        <f>IFERROR(VLOOKUP($A145,'[11]iBCF post B17'!$A:$L,'[11]iBCF post B17'!$F$1,0)/1000000,0)</f>
        <v>0</v>
      </c>
      <c r="AO145" s="56">
        <f>IFERROR(VLOOKUP($A145,'[11]iBCF post B17'!$A:$L,'[11]iBCF post B17'!$I$1,0)/1000000,0)</f>
        <v>0</v>
      </c>
      <c r="AP145" s="56">
        <f>IFERROR(VLOOKUP($A145,'[11]iBCF post B17'!$A:$L,'[11]iBCF post B17'!$L$1,0)/1000000,0)</f>
        <v>0</v>
      </c>
      <c r="AQ145" s="56">
        <v>0</v>
      </c>
      <c r="AR145" s="56">
        <v>0</v>
      </c>
      <c r="AS145" s="56">
        <f>'[11]NHB savings'!E132</f>
        <v>0</v>
      </c>
      <c r="AT145" s="56">
        <f>'[11]NHB savings'!F132</f>
        <v>0</v>
      </c>
      <c r="AU145" s="56">
        <f>'[11]NHB savings'!G132</f>
        <v>0</v>
      </c>
      <c r="AV145" s="103">
        <f>'[11]Published CSP'!AN145</f>
        <v>0</v>
      </c>
      <c r="AW145" s="103">
        <f>'[11]Published CSP'!AO145</f>
        <v>0</v>
      </c>
      <c r="AX145" s="103">
        <f>'[11]Published CSP'!AP145+'[11]NHB savings'!I132</f>
        <v>0</v>
      </c>
      <c r="AY145" s="103">
        <f>'[11]Published CSP'!AQ145+'[11]NHB savings'!J132</f>
        <v>0</v>
      </c>
      <c r="AZ145" s="103">
        <f>'[11]Published CSP'!AR145+'[11]NHB savings'!K132</f>
        <v>0</v>
      </c>
      <c r="BA145" s="103">
        <v>0</v>
      </c>
      <c r="BB145" s="103" t="e">
        <f>VLOOKUP($A145,'[11]Published CSP'!$A:$A:'[11]Published CSP'!$AW:$AW,COLUMN('[11]Published CSP'!AT$1),0)</f>
        <v>#REF!</v>
      </c>
      <c r="BC145" s="103" t="e">
        <f>VLOOKUP($A145,'[11]Published CSP'!$A:$A:'[11]Published CSP'!$AW:$AW,COLUMN('[11]Published CSP'!AU$1),0)+'[11]NHB savings'!L132</f>
        <v>#REF!</v>
      </c>
      <c r="BD145" s="103">
        <v>0</v>
      </c>
      <c r="BE145" s="103">
        <v>0</v>
      </c>
      <c r="BF145" s="60">
        <v>2.2591874624984665</v>
      </c>
      <c r="BG145" s="60">
        <v>2.6772359479760293</v>
      </c>
      <c r="BH145" s="103">
        <f>VLOOKUP($A145,[11]NHB!$A$7:$Q$389,COLUMN([11]NHB!O$2),0)+'[11]NHB savings'!P132</f>
        <v>1.9479640504593134</v>
      </c>
      <c r="BI145" s="103">
        <f>VLOOKUP($A145,[11]NHB!$A$7:$Q$389,COLUMN([11]NHB!P$2),0)+'[11]NHB savings'!Q132</f>
        <v>1.4842462311817695</v>
      </c>
      <c r="BJ145" s="103">
        <f>VLOOKUP($A145,[11]NHB!$A$7:$Q$389,COLUMN([11]NHB!Q$2),0)+'[11]NHB savings'!R132</f>
        <v>1.4241168529462584</v>
      </c>
      <c r="BK145" s="63">
        <f t="shared" si="69"/>
        <v>12.091542615105467</v>
      </c>
      <c r="BL145" s="63" t="e">
        <f t="shared" si="69"/>
        <v>#REF!</v>
      </c>
      <c r="BM145" s="63" t="e">
        <f t="shared" si="69"/>
        <v>#REF!</v>
      </c>
      <c r="BN145" s="63">
        <f t="shared" si="69"/>
        <v>10.454818183011803</v>
      </c>
      <c r="BO145" s="63">
        <f t="shared" si="69"/>
        <v>10.38975661081844</v>
      </c>
      <c r="BP145" s="64">
        <f t="shared" si="72"/>
        <v>12.091542615105467</v>
      </c>
      <c r="BQ145" s="64" t="e">
        <f>BL145*'[11]23112016 deflator update'!$C$68/'[11]23112016 deflator update'!$C$69</f>
        <v>#REF!</v>
      </c>
      <c r="BR145" s="64" t="e">
        <f>BM145*'[11]23112016 deflator update'!$C$68/'[11]23112016 deflator update'!$C$70</f>
        <v>#REF!</v>
      </c>
      <c r="BS145" s="64">
        <f>BN145*'[11]23112016 deflator update'!$C$68/'[11]23112016 deflator update'!$C$71</f>
        <v>9.9323582183999441</v>
      </c>
      <c r="BT145" s="64">
        <f>BO145*'[11]23112016 deflator update'!$C$68/'[11]23112016 deflator update'!$C$72</f>
        <v>9.7094112290164052</v>
      </c>
      <c r="BU145" s="109" t="e">
        <f t="shared" si="73"/>
        <v>#REF!</v>
      </c>
      <c r="BV145" s="109" t="e">
        <f t="shared" si="73"/>
        <v>#REF!</v>
      </c>
      <c r="BW145" s="109" t="e">
        <f t="shared" si="73"/>
        <v>#REF!</v>
      </c>
      <c r="BX145" s="109">
        <f t="shared" si="73"/>
        <v>-6.2231184755640045E-3</v>
      </c>
      <c r="BY145" s="109">
        <f t="shared" si="74"/>
        <v>-0.14074184398614753</v>
      </c>
      <c r="BZ145" s="109">
        <f t="shared" si="75"/>
        <v>-3.721145219463895E-2</v>
      </c>
      <c r="CA145" s="110" t="e">
        <f t="shared" si="76"/>
        <v>#REF!</v>
      </c>
      <c r="CB145" s="110" t="e">
        <f t="shared" si="76"/>
        <v>#REF!</v>
      </c>
      <c r="CC145" s="110" t="e">
        <f t="shared" si="76"/>
        <v>#REF!</v>
      </c>
      <c r="CD145" s="110">
        <f t="shared" si="70"/>
        <v>-2.2446531274971981E-2</v>
      </c>
      <c r="CE145" s="110">
        <f t="shared" si="77"/>
        <v>-0.19700806273578053</v>
      </c>
      <c r="CF145" s="110">
        <f t="shared" si="78"/>
        <v>-5.3375378569468945E-2</v>
      </c>
      <c r="CG145" s="60">
        <f t="shared" si="79"/>
        <v>6.5426626151054679</v>
      </c>
      <c r="CH145" s="60" t="e">
        <f t="shared" si="79"/>
        <v>#REF!</v>
      </c>
      <c r="CI145" s="60" t="e">
        <f t="shared" si="79"/>
        <v>#REF!</v>
      </c>
      <c r="CJ145" s="60">
        <f t="shared" si="79"/>
        <v>4.2145610378607694</v>
      </c>
      <c r="CK145" s="60">
        <f t="shared" si="79"/>
        <v>3.8367782317962584</v>
      </c>
      <c r="CL145" s="60">
        <f t="shared" si="80"/>
        <v>5.5488799999999996</v>
      </c>
      <c r="CM145" s="60">
        <f t="shared" si="80"/>
        <v>5.6367265269999995</v>
      </c>
      <c r="CN145" s="60">
        <f t="shared" si="80"/>
        <v>5.9348875001242263</v>
      </c>
      <c r="CO145" s="60">
        <f t="shared" si="80"/>
        <v>6.2402571451510331</v>
      </c>
      <c r="CP145" s="60">
        <f t="shared" si="80"/>
        <v>6.5529783790221812</v>
      </c>
    </row>
    <row r="146" spans="1:94" ht="15" customHeight="1">
      <c r="A146" s="53" t="s">
        <v>777</v>
      </c>
      <c r="B146" s="53" t="s">
        <v>778</v>
      </c>
      <c r="C146" s="53" t="str">
        <f t="shared" si="71"/>
        <v>SD_PR</v>
      </c>
      <c r="D146" s="53" t="s">
        <v>41</v>
      </c>
      <c r="E146" s="53" t="s">
        <v>39</v>
      </c>
      <c r="F146" s="112" t="s">
        <v>1359</v>
      </c>
      <c r="G146" s="113">
        <v>0</v>
      </c>
      <c r="H146" s="127">
        <v>0</v>
      </c>
      <c r="I146" s="127">
        <v>0</v>
      </c>
      <c r="J146" s="112" t="s">
        <v>1381</v>
      </c>
      <c r="K146" s="101">
        <v>0</v>
      </c>
      <c r="L146" s="53" t="s">
        <v>779</v>
      </c>
      <c r="M146" s="54">
        <f>[11]Provisional!M146</f>
        <v>2.7463837889749998</v>
      </c>
      <c r="N146" s="54">
        <f>[11]Provisional!N146</f>
        <v>2.2780623388199999</v>
      </c>
      <c r="O146" s="54">
        <f>[11]Provisional!O146</f>
        <v>1.926098509165</v>
      </c>
      <c r="P146" s="54">
        <f>[11]Provisional!P146</f>
        <v>1.7410228524269999</v>
      </c>
      <c r="Q146" s="54">
        <f>[11]Provisional!Q146</f>
        <v>1.535531672494</v>
      </c>
      <c r="R146" s="128">
        <f>'[11]Published CSP'!O146</f>
        <v>3.618973</v>
      </c>
      <c r="S146" s="108">
        <f>VLOOKUP($B146,'[11]CT model - DATA UPDATE'!$A:$AX,COLUMN('[11]CT model - DATA UPDATE'!S$1),0)/1000000</f>
        <v>3.6825079979999997</v>
      </c>
      <c r="T146" s="108">
        <f>VLOOKUP($B146,'[11]CT model - DATA UPDATE'!$A:$AX,COLUMN('[11]CT model - DATA UPDATE'!T$1),0)/1000000</f>
        <v>3.7249286862143882</v>
      </c>
      <c r="U146" s="108">
        <f>VLOOKUP($B146,'[11]CT model - DATA UPDATE'!$A:$AX,COLUMN('[11]CT model - DATA UPDATE'!U$1),0)/1000000</f>
        <v>3.7678380399767022</v>
      </c>
      <c r="V146" s="108">
        <f>VLOOKUP($B146,'[11]CT model - DATA UPDATE'!$A:$AX,COLUMN('[11]CT model - DATA UPDATE'!V$1),0)/1000000</f>
        <v>3.8112416884746749</v>
      </c>
      <c r="W146" s="108">
        <v>0</v>
      </c>
      <c r="X146" s="108">
        <f>VLOOKUP($B146,'[11]CT model - DATA UPDATE'!$A:$AX,COLUMN('[11]CT model - DATA UPDATE'!W$1),0)/1000000</f>
        <v>3.678928500000006E-2</v>
      </c>
      <c r="Y146" s="108">
        <f>VLOOKUP($B146,'[11]CT model - DATA UPDATE'!$A:$AX,COLUMN('[11]CT model - DATA UPDATE'!X$1),0)/1000000</f>
        <v>0.11245591485662709</v>
      </c>
      <c r="Z146" s="108">
        <f>VLOOKUP($B146,'[11]CT model - DATA UPDATE'!$A:$AX,COLUMN('[11]CT model - DATA UPDATE'!Y$1),0)/1000000</f>
        <v>0.19138313974553089</v>
      </c>
      <c r="AA146" s="108">
        <f>VLOOKUP($B146,'[11]CT model - DATA UPDATE'!$A:$AX,COLUMN('[11]CT model - DATA UPDATE'!Z$1),0)/1000000</f>
        <v>0.27368436912874905</v>
      </c>
      <c r="AB146" s="108">
        <v>0</v>
      </c>
      <c r="AC146" s="108">
        <f>VLOOKUP($B146,'[11]CT model - DATA UPDATE'!$A:$AX,COLUMN('[11]CT model - DATA UPDATE'!AA$1),0)/1000000</f>
        <v>0</v>
      </c>
      <c r="AD146" s="108">
        <f>VLOOKUP($B146,'[11]CT model - DATA UPDATE'!$A:$AX,COLUMN('[11]CT model - DATA UPDATE'!AB$1),0)/1000000</f>
        <v>0</v>
      </c>
      <c r="AE146" s="108">
        <f>VLOOKUP($B146,'[11]CT model - DATA UPDATE'!$A:$AX,COLUMN('[11]CT model - DATA UPDATE'!AC$1),0)/1000000</f>
        <v>0</v>
      </c>
      <c r="AF146" s="108">
        <f>VLOOKUP($B146,'[11]CT model - DATA UPDATE'!$A:$AX,COLUMN('[11]CT model - DATA UPDATE'!AD$1),0)/1000000</f>
        <v>0</v>
      </c>
      <c r="AG146" s="108">
        <v>0</v>
      </c>
      <c r="AH146" s="108">
        <f>VLOOKUP($B146,'[11]CT model - DATA UPDATE'!$A:$AX,COLUMN('[11]CT model - DATA UPDATE'!AE$1),0)/1000000</f>
        <v>0</v>
      </c>
      <c r="AI146" s="108">
        <f>(VLOOKUP($B146,'[11]CT model - DATA UPDATE'!$A:$AX,COLUMN('[11]CT model - DATA UPDATE'!AF$1),0)+IFERROR(VLOOKUP($B146,'[11]Fire £5 LQ'!$A:$P,COLUMN('[11]Fire £5 LQ'!N$1),0),0)*[11]Parameters!$C$41)/1000000</f>
        <v>2.5333055337608802E-2</v>
      </c>
      <c r="AJ146" s="108">
        <f>(VLOOKUP($B146,'[11]CT model - DATA UPDATE'!$A:$AX,COLUMN('[11]CT model - DATA UPDATE'!AG$1),0)+IFERROR(VLOOKUP($B146,'[11]Fire £5 LQ'!$A:$P,COLUMN('[11]Fire £5 LQ'!O$1),0),0)*[11]Parameters!$C$41)/1000000</f>
        <v>4.9727567532382243E-2</v>
      </c>
      <c r="AK146" s="108">
        <f>(VLOOKUP($B146,'[11]CT model - DATA UPDATE'!$A:$AX,COLUMN('[11]CT model - DATA UPDATE'!AH$1),0)+IFERROR(VLOOKUP($B146,'[11]Fire £5 LQ'!$A:$P,COLUMN('[11]Fire £5 LQ'!P$1),0),0)*[11]Parameters!$C$41)/1000000</f>
        <v>7.3110222354122831E-2</v>
      </c>
      <c r="AL146" s="56">
        <f>'[11]Published CSP'!AI146</f>
        <v>0</v>
      </c>
      <c r="AM146" s="56">
        <f>'[11]Published CSP'!AJ146</f>
        <v>0</v>
      </c>
      <c r="AN146" s="56">
        <f>IFERROR(VLOOKUP($A146,'[11]iBCF post B17'!$A:$L,'[11]iBCF post B17'!$F$1,0)/1000000,0)</f>
        <v>0</v>
      </c>
      <c r="AO146" s="56">
        <f>IFERROR(VLOOKUP($A146,'[11]iBCF post B17'!$A:$L,'[11]iBCF post B17'!$I$1,0)/1000000,0)</f>
        <v>0</v>
      </c>
      <c r="AP146" s="56">
        <f>IFERROR(VLOOKUP($A146,'[11]iBCF post B17'!$A:$L,'[11]iBCF post B17'!$L$1,0)/1000000,0)</f>
        <v>0</v>
      </c>
      <c r="AQ146" s="56">
        <v>0</v>
      </c>
      <c r="AR146" s="56">
        <v>0</v>
      </c>
      <c r="AS146" s="56">
        <f>'[11]NHB savings'!E133</f>
        <v>0</v>
      </c>
      <c r="AT146" s="56">
        <f>'[11]NHB savings'!F133</f>
        <v>0</v>
      </c>
      <c r="AU146" s="56">
        <f>'[11]NHB savings'!G133</f>
        <v>0</v>
      </c>
      <c r="AV146" s="103">
        <f>'[11]Published CSP'!AN146</f>
        <v>0.12967156082390188</v>
      </c>
      <c r="AW146" s="103">
        <f>'[11]Published CSP'!AO146</f>
        <v>0.673455525569297</v>
      </c>
      <c r="AX146" s="103">
        <f>'[11]Published CSP'!AP146+'[11]NHB savings'!I133</f>
        <v>0.54378396474539514</v>
      </c>
      <c r="AY146" s="103">
        <f>'[11]Published CSP'!AQ146+'[11]NHB savings'!J133</f>
        <v>0.41829535749645774</v>
      </c>
      <c r="AZ146" s="103">
        <f>'[11]Published CSP'!AR146+'[11]NHB savings'!K133</f>
        <v>0.54378396474539514</v>
      </c>
      <c r="BA146" s="103">
        <v>0</v>
      </c>
      <c r="BB146" s="103" t="e">
        <f>VLOOKUP($A146,'[11]Published CSP'!$A:$A:'[11]Published CSP'!$AW:$AW,COLUMN('[11]Published CSP'!AT$1),0)</f>
        <v>#REF!</v>
      </c>
      <c r="BC146" s="103" t="e">
        <f>VLOOKUP($A146,'[11]Published CSP'!$A:$A:'[11]Published CSP'!$AW:$AW,COLUMN('[11]Published CSP'!AU$1),0)+'[11]NHB savings'!L133</f>
        <v>#REF!</v>
      </c>
      <c r="BD146" s="103">
        <v>0</v>
      </c>
      <c r="BE146" s="103">
        <v>0</v>
      </c>
      <c r="BF146" s="60">
        <v>0.72189247822990055</v>
      </c>
      <c r="BG146" s="60">
        <v>0.99075540554848585</v>
      </c>
      <c r="BH146" s="103">
        <f>VLOOKUP($A146,[11]NHB!$A$7:$Q$389,COLUMN([11]NHB!O$2),0)+'[11]NHB savings'!P133</f>
        <v>0.9553450911299386</v>
      </c>
      <c r="BI146" s="103">
        <f>VLOOKUP($A146,[11]NHB!$A$7:$Q$389,COLUMN([11]NHB!P$2),0)+'[11]NHB savings'!Q133</f>
        <v>0.72713681232362304</v>
      </c>
      <c r="BJ146" s="103">
        <f>VLOOKUP($A146,[11]NHB!$A$7:$Q$389,COLUMN([11]NHB!Q$2),0)+'[11]NHB savings'!R133</f>
        <v>0.69767924423375238</v>
      </c>
      <c r="BK146" s="63">
        <f t="shared" si="69"/>
        <v>7.216920828028802</v>
      </c>
      <c r="BL146" s="63" t="e">
        <f t="shared" si="69"/>
        <v>#REF!</v>
      </c>
      <c r="BM146" s="63" t="e">
        <f t="shared" si="69"/>
        <v>#REF!</v>
      </c>
      <c r="BN146" s="63">
        <f t="shared" si="69"/>
        <v>6.8954037695016961</v>
      </c>
      <c r="BO146" s="63">
        <f t="shared" si="69"/>
        <v>6.9350311614306941</v>
      </c>
      <c r="BP146" s="64">
        <f t="shared" si="72"/>
        <v>7.216920828028802</v>
      </c>
      <c r="BQ146" s="64" t="e">
        <f>BL146*'[11]23112016 deflator update'!$C$68/'[11]23112016 deflator update'!$C$69</f>
        <v>#REF!</v>
      </c>
      <c r="BR146" s="64" t="e">
        <f>BM146*'[11]23112016 deflator update'!$C$68/'[11]23112016 deflator update'!$C$70</f>
        <v>#REF!</v>
      </c>
      <c r="BS146" s="64">
        <f>BN146*'[11]23112016 deflator update'!$C$68/'[11]23112016 deflator update'!$C$71</f>
        <v>6.5508188760740698</v>
      </c>
      <c r="BT146" s="64">
        <f>BO146*'[11]23112016 deflator update'!$C$68/'[11]23112016 deflator update'!$C$72</f>
        <v>6.4809092219023245</v>
      </c>
      <c r="BU146" s="109" t="e">
        <f t="shared" si="73"/>
        <v>#REF!</v>
      </c>
      <c r="BV146" s="109" t="e">
        <f t="shared" si="73"/>
        <v>#REF!</v>
      </c>
      <c r="BW146" s="109" t="e">
        <f t="shared" si="73"/>
        <v>#REF!</v>
      </c>
      <c r="BX146" s="109">
        <f t="shared" si="73"/>
        <v>5.7469284256086439E-3</v>
      </c>
      <c r="BY146" s="109">
        <f t="shared" si="74"/>
        <v>-3.9059548152906909E-2</v>
      </c>
      <c r="BZ146" s="109">
        <f t="shared" si="75"/>
        <v>-9.9112656145914357E-3</v>
      </c>
      <c r="CA146" s="110" t="e">
        <f t="shared" si="76"/>
        <v>#REF!</v>
      </c>
      <c r="CB146" s="110" t="e">
        <f t="shared" si="76"/>
        <v>#REF!</v>
      </c>
      <c r="CC146" s="110" t="e">
        <f t="shared" si="76"/>
        <v>#REF!</v>
      </c>
      <c r="CD146" s="110">
        <f t="shared" si="70"/>
        <v>-1.0671895452197599E-2</v>
      </c>
      <c r="CE146" s="110">
        <f t="shared" si="77"/>
        <v>-0.10198415968039776</v>
      </c>
      <c r="CF146" s="110">
        <f t="shared" si="78"/>
        <v>-2.65335254489385E-2</v>
      </c>
      <c r="CG146" s="60">
        <f t="shared" si="79"/>
        <v>3.597947828028802</v>
      </c>
      <c r="CH146" s="60" t="e">
        <f t="shared" si="79"/>
        <v>#REF!</v>
      </c>
      <c r="CI146" s="60" t="e">
        <f t="shared" si="79"/>
        <v>#REF!</v>
      </c>
      <c r="CJ146" s="60">
        <f t="shared" si="79"/>
        <v>2.8864550222470813</v>
      </c>
      <c r="CK146" s="60">
        <f t="shared" si="79"/>
        <v>2.776994881473148</v>
      </c>
      <c r="CL146" s="60">
        <f t="shared" si="80"/>
        <v>3.618973</v>
      </c>
      <c r="CM146" s="60">
        <f t="shared" si="80"/>
        <v>3.719297283</v>
      </c>
      <c r="CN146" s="60">
        <f t="shared" si="80"/>
        <v>3.8627176564086243</v>
      </c>
      <c r="CO146" s="60">
        <f t="shared" si="80"/>
        <v>4.0089487472546148</v>
      </c>
      <c r="CP146" s="60">
        <f t="shared" si="80"/>
        <v>4.1580362799575461</v>
      </c>
    </row>
    <row r="147" spans="1:94" ht="15" customHeight="1">
      <c r="A147" s="53" t="s">
        <v>438</v>
      </c>
      <c r="B147" s="53" t="s">
        <v>439</v>
      </c>
      <c r="C147" s="53" t="str">
        <f t="shared" si="71"/>
        <v>SD_PU</v>
      </c>
      <c r="D147" s="53" t="s">
        <v>41</v>
      </c>
      <c r="E147" s="53" t="s">
        <v>39</v>
      </c>
      <c r="F147" s="112" t="s">
        <v>1373</v>
      </c>
      <c r="G147" s="113">
        <v>0</v>
      </c>
      <c r="H147" s="127">
        <v>0</v>
      </c>
      <c r="I147" s="127">
        <v>0</v>
      </c>
      <c r="J147" s="112" t="s">
        <v>1380</v>
      </c>
      <c r="K147" s="101">
        <v>0</v>
      </c>
      <c r="L147" s="53" t="s">
        <v>440</v>
      </c>
      <c r="M147" s="54">
        <f>[11]Provisional!M147</f>
        <v>4.0216290857579997</v>
      </c>
      <c r="N147" s="54">
        <f>[11]Provisional!N147</f>
        <v>2.798158759284</v>
      </c>
      <c r="O147" s="54">
        <f>[11]Provisional!O147</f>
        <v>2.174357706726</v>
      </c>
      <c r="P147" s="54">
        <f>[11]Provisional!P147</f>
        <v>2.2443124399089998</v>
      </c>
      <c r="Q147" s="54">
        <f>[11]Provisional!Q147</f>
        <v>0.8437259825029999</v>
      </c>
      <c r="R147" s="128">
        <f>'[11]Published CSP'!O147</f>
        <v>12.607601000000001</v>
      </c>
      <c r="S147" s="108">
        <f>VLOOKUP($B147,'[11]CT model - DATA UPDATE'!$A:$AX,COLUMN('[11]CT model - DATA UPDATE'!S$1),0)/1000000</f>
        <v>12.70852674</v>
      </c>
      <c r="T147" s="108">
        <f>VLOOKUP($B147,'[11]CT model - DATA UPDATE'!$A:$AX,COLUMN('[11]CT model - DATA UPDATE'!T$1),0)/1000000</f>
        <v>12.86492613253969</v>
      </c>
      <c r="U147" s="108">
        <f>VLOOKUP($B147,'[11]CT model - DATA UPDATE'!$A:$AX,COLUMN('[11]CT model - DATA UPDATE'!U$1),0)/1000000</f>
        <v>13.02325027768739</v>
      </c>
      <c r="V147" s="108">
        <f>VLOOKUP($B147,'[11]CT model - DATA UPDATE'!$A:$AX,COLUMN('[11]CT model - DATA UPDATE'!V$1),0)/1000000</f>
        <v>13.18352286270008</v>
      </c>
      <c r="W147" s="108">
        <v>0</v>
      </c>
      <c r="X147" s="108">
        <f>VLOOKUP($B147,'[11]CT model - DATA UPDATE'!$A:$AX,COLUMN('[11]CT model - DATA UPDATE'!W$1),0)/1000000</f>
        <v>0.24594726000000114</v>
      </c>
      <c r="Y147" s="108">
        <f>VLOOKUP($B147,'[11]CT model - DATA UPDATE'!$A:$AX,COLUMN('[11]CT model - DATA UPDATE'!X$1),0)/1000000</f>
        <v>0.51125205047321498</v>
      </c>
      <c r="Z147" s="108">
        <f>VLOOKUP($B147,'[11]CT model - DATA UPDATE'!$A:$AX,COLUMN('[11]CT model - DATA UPDATE'!Y$1),0)/1000000</f>
        <v>0.78835973316371599</v>
      </c>
      <c r="AA147" s="108">
        <f>VLOOKUP($B147,'[11]CT model - DATA UPDATE'!$A:$AX,COLUMN('[11]CT model - DATA UPDATE'!Z$1),0)/1000000</f>
        <v>1.0776934938597609</v>
      </c>
      <c r="AB147" s="108">
        <v>0</v>
      </c>
      <c r="AC147" s="108">
        <f>VLOOKUP($B147,'[11]CT model - DATA UPDATE'!$A:$AX,COLUMN('[11]CT model - DATA UPDATE'!AA$1),0)/1000000</f>
        <v>0</v>
      </c>
      <c r="AD147" s="108">
        <f>VLOOKUP($B147,'[11]CT model - DATA UPDATE'!$A:$AX,COLUMN('[11]CT model - DATA UPDATE'!AB$1),0)/1000000</f>
        <v>0</v>
      </c>
      <c r="AE147" s="108">
        <f>VLOOKUP($B147,'[11]CT model - DATA UPDATE'!$A:$AX,COLUMN('[11]CT model - DATA UPDATE'!AC$1),0)/1000000</f>
        <v>0</v>
      </c>
      <c r="AF147" s="108">
        <f>VLOOKUP($B147,'[11]CT model - DATA UPDATE'!$A:$AX,COLUMN('[11]CT model - DATA UPDATE'!AD$1),0)/1000000</f>
        <v>0</v>
      </c>
      <c r="AG147" s="108">
        <v>0</v>
      </c>
      <c r="AH147" s="108">
        <f>VLOOKUP($B147,'[11]CT model - DATA UPDATE'!$A:$AX,COLUMN('[11]CT model - DATA UPDATE'!AE$1),0)/1000000</f>
        <v>0</v>
      </c>
      <c r="AI147" s="108">
        <f>(VLOOKUP($B147,'[11]CT model - DATA UPDATE'!$A:$AX,COLUMN('[11]CT model - DATA UPDATE'!AF$1),0)+IFERROR(VLOOKUP($B147,'[11]Fire £5 LQ'!$A:$P,COLUMN('[11]Fire £5 LQ'!N$1),0),0)*[11]Parameters!$C$41)/1000000</f>
        <v>5.4482870310651223E-2</v>
      </c>
      <c r="AJ147" s="108">
        <f>(VLOOKUP($B147,'[11]CT model - DATA UPDATE'!$A:$AX,COLUMN('[11]CT model - DATA UPDATE'!AG$1),0)+IFERROR(VLOOKUP($B147,'[11]Fire £5 LQ'!$A:$P,COLUMN('[11]Fire £5 LQ'!O$1),0),0)*[11]Parameters!$C$41)/1000000</f>
        <v>0.10499662852528448</v>
      </c>
      <c r="AK147" s="108">
        <f>(VLOOKUP($B147,'[11]CT model - DATA UPDATE'!$A:$AX,COLUMN('[11]CT model - DATA UPDATE'!AH$1),0)+IFERROR(VLOOKUP($B147,'[11]Fire £5 LQ'!$A:$P,COLUMN('[11]Fire £5 LQ'!P$1),0),0)*[11]Parameters!$C$41)/1000000</f>
        <v>0.15126247103368623</v>
      </c>
      <c r="AL147" s="56">
        <f>'[11]Published CSP'!AI147</f>
        <v>0</v>
      </c>
      <c r="AM147" s="56">
        <f>'[11]Published CSP'!AJ147</f>
        <v>0</v>
      </c>
      <c r="AN147" s="56">
        <f>IFERROR(VLOOKUP($A147,'[11]iBCF post B17'!$A:$L,'[11]iBCF post B17'!$F$1,0)/1000000,0)</f>
        <v>0</v>
      </c>
      <c r="AO147" s="56">
        <f>IFERROR(VLOOKUP($A147,'[11]iBCF post B17'!$A:$L,'[11]iBCF post B17'!$I$1,0)/1000000,0)</f>
        <v>0</v>
      </c>
      <c r="AP147" s="56">
        <f>IFERROR(VLOOKUP($A147,'[11]iBCF post B17'!$A:$L,'[11]iBCF post B17'!$L$1,0)/1000000,0)</f>
        <v>0</v>
      </c>
      <c r="AQ147" s="56">
        <v>0</v>
      </c>
      <c r="AR147" s="56">
        <v>0</v>
      </c>
      <c r="AS147" s="56">
        <f>'[11]NHB savings'!E134</f>
        <v>0</v>
      </c>
      <c r="AT147" s="56">
        <f>'[11]NHB savings'!F134</f>
        <v>0</v>
      </c>
      <c r="AU147" s="56">
        <f>'[11]NHB savings'!G134</f>
        <v>0</v>
      </c>
      <c r="AV147" s="103">
        <f>'[11]Published CSP'!AN147</f>
        <v>0</v>
      </c>
      <c r="AW147" s="103">
        <f>'[11]Published CSP'!AO147</f>
        <v>0</v>
      </c>
      <c r="AX147" s="103">
        <f>'[11]Published CSP'!AP147+'[11]NHB savings'!I134</f>
        <v>0</v>
      </c>
      <c r="AY147" s="103">
        <f>'[11]Published CSP'!AQ147+'[11]NHB savings'!J134</f>
        <v>0</v>
      </c>
      <c r="AZ147" s="103">
        <f>'[11]Published CSP'!AR147+'[11]NHB savings'!K134</f>
        <v>0</v>
      </c>
      <c r="BA147" s="103">
        <v>0</v>
      </c>
      <c r="BB147" s="103" t="e">
        <f>VLOOKUP($A147,'[11]Published CSP'!$A:$A:'[11]Published CSP'!$AW:$AW,COLUMN('[11]Published CSP'!AT$1),0)</f>
        <v>#REF!</v>
      </c>
      <c r="BC147" s="103" t="e">
        <f>VLOOKUP($A147,'[11]Published CSP'!$A:$A:'[11]Published CSP'!$AW:$AW,COLUMN('[11]Published CSP'!AU$1),0)+'[11]NHB savings'!L134</f>
        <v>#REF!</v>
      </c>
      <c r="BD147" s="103">
        <v>0</v>
      </c>
      <c r="BE147" s="103">
        <v>0</v>
      </c>
      <c r="BF147" s="60">
        <v>2.4559797830710717</v>
      </c>
      <c r="BG147" s="60">
        <v>2.9720947710188832</v>
      </c>
      <c r="BH147" s="103">
        <f>VLOOKUP($A147,[11]NHB!$A$7:$Q$389,COLUMN([11]NHB!O$2),0)+'[11]NHB savings'!P134</f>
        <v>1.8939967874874954</v>
      </c>
      <c r="BI147" s="103">
        <f>VLOOKUP($A147,[11]NHB!$A$7:$Q$389,COLUMN([11]NHB!P$2),0)+'[11]NHB savings'!Q134</f>
        <v>1.4434809623912779</v>
      </c>
      <c r="BJ147" s="103">
        <f>VLOOKUP($A147,[11]NHB!$A$7:$Q$389,COLUMN([11]NHB!Q$2),0)+'[11]NHB savings'!R134</f>
        <v>1.3850030555993051</v>
      </c>
      <c r="BK147" s="63">
        <f t="shared" si="69"/>
        <v>19.085209868829072</v>
      </c>
      <c r="BL147" s="63" t="e">
        <f t="shared" si="69"/>
        <v>#REF!</v>
      </c>
      <c r="BM147" s="63" t="e">
        <f t="shared" si="69"/>
        <v>#REF!</v>
      </c>
      <c r="BN147" s="63">
        <f t="shared" si="69"/>
        <v>17.604400041676669</v>
      </c>
      <c r="BO147" s="63">
        <f t="shared" si="69"/>
        <v>16.641207865695829</v>
      </c>
      <c r="BP147" s="64">
        <f t="shared" si="72"/>
        <v>19.085209868829072</v>
      </c>
      <c r="BQ147" s="64" t="e">
        <f>BL147*'[11]23112016 deflator update'!$C$68/'[11]23112016 deflator update'!$C$69</f>
        <v>#REF!</v>
      </c>
      <c r="BR147" s="64" t="e">
        <f>BM147*'[11]23112016 deflator update'!$C$68/'[11]23112016 deflator update'!$C$70</f>
        <v>#REF!</v>
      </c>
      <c r="BS147" s="64">
        <f>BN147*'[11]23112016 deflator update'!$C$68/'[11]23112016 deflator update'!$C$71</f>
        <v>16.724653109517419</v>
      </c>
      <c r="BT147" s="64">
        <f>BO147*'[11]23112016 deflator update'!$C$68/'[11]23112016 deflator update'!$C$72</f>
        <v>15.551502943518447</v>
      </c>
      <c r="BU147" s="109" t="e">
        <f t="shared" si="73"/>
        <v>#REF!</v>
      </c>
      <c r="BV147" s="109" t="e">
        <f t="shared" si="73"/>
        <v>#REF!</v>
      </c>
      <c r="BW147" s="109" t="e">
        <f t="shared" si="73"/>
        <v>#REF!</v>
      </c>
      <c r="BX147" s="109">
        <f t="shared" si="73"/>
        <v>-5.4713149763728319E-2</v>
      </c>
      <c r="BY147" s="109">
        <f t="shared" si="74"/>
        <v>-0.12805738160233227</v>
      </c>
      <c r="BZ147" s="109">
        <f t="shared" si="75"/>
        <v>-3.3677756948295001E-2</v>
      </c>
      <c r="CA147" s="110" t="e">
        <f t="shared" si="76"/>
        <v>#REF!</v>
      </c>
      <c r="CB147" s="110" t="e">
        <f t="shared" si="76"/>
        <v>#REF!</v>
      </c>
      <c r="CC147" s="110" t="e">
        <f t="shared" si="76"/>
        <v>#REF!</v>
      </c>
      <c r="CD147" s="110">
        <f t="shared" si="70"/>
        <v>-7.0144962548214118E-2</v>
      </c>
      <c r="CE147" s="110">
        <f t="shared" si="77"/>
        <v>-0.18515420839474517</v>
      </c>
      <c r="CF147" s="110">
        <f t="shared" si="78"/>
        <v>-4.9901009319392009E-2</v>
      </c>
      <c r="CG147" s="60">
        <f t="shared" si="79"/>
        <v>6.4776088688290709</v>
      </c>
      <c r="CH147" s="60" t="e">
        <f t="shared" si="79"/>
        <v>#REF!</v>
      </c>
      <c r="CI147" s="60" t="e">
        <f t="shared" si="79"/>
        <v>#REF!</v>
      </c>
      <c r="CJ147" s="60">
        <f t="shared" si="79"/>
        <v>3.6877934023002776</v>
      </c>
      <c r="CK147" s="60">
        <f t="shared" si="79"/>
        <v>2.2287290381023031</v>
      </c>
      <c r="CL147" s="60">
        <f t="shared" si="80"/>
        <v>12.607601000000001</v>
      </c>
      <c r="CM147" s="60">
        <f t="shared" si="80"/>
        <v>12.954474000000001</v>
      </c>
      <c r="CN147" s="60">
        <f t="shared" si="80"/>
        <v>13.430661053323556</v>
      </c>
      <c r="CO147" s="60">
        <f t="shared" si="80"/>
        <v>13.916606639376392</v>
      </c>
      <c r="CP147" s="60">
        <f t="shared" si="80"/>
        <v>14.412478827593526</v>
      </c>
    </row>
    <row r="148" spans="1:94" ht="15" customHeight="1">
      <c r="A148" s="53" t="s">
        <v>685</v>
      </c>
      <c r="B148" s="53" t="s">
        <v>686</v>
      </c>
      <c r="C148" s="53" t="str">
        <f t="shared" si="71"/>
        <v>OLB_PU</v>
      </c>
      <c r="D148" s="53" t="s">
        <v>41</v>
      </c>
      <c r="E148" s="53" t="s">
        <v>1351</v>
      </c>
      <c r="F148" s="112" t="s">
        <v>1375</v>
      </c>
      <c r="G148" s="113">
        <v>0</v>
      </c>
      <c r="H148" s="127">
        <v>0</v>
      </c>
      <c r="I148" s="127">
        <v>0</v>
      </c>
      <c r="J148" s="112" t="s">
        <v>1380</v>
      </c>
      <c r="K148" s="101">
        <v>0</v>
      </c>
      <c r="L148" s="53" t="s">
        <v>687</v>
      </c>
      <c r="M148" s="54">
        <f>[11]Provisional!M148</f>
        <v>129.55286324773101</v>
      </c>
      <c r="N148" s="54">
        <f>[11]Provisional!N148</f>
        <v>114.427316625012</v>
      </c>
      <c r="O148" s="54">
        <f>[11]Provisional!O148</f>
        <v>103.30929744289401</v>
      </c>
      <c r="P148" s="54">
        <f>[11]Provisional!P148</f>
        <v>97.220185650220003</v>
      </c>
      <c r="Q148" s="54">
        <f>[11]Provisional!Q148</f>
        <v>91.319311133354006</v>
      </c>
      <c r="R148" s="128">
        <f>'[11]Published CSP'!O148</f>
        <v>100.9166</v>
      </c>
      <c r="S148" s="108">
        <f>VLOOKUP($B148,'[11]CT model - DATA UPDATE'!$A:$AX,COLUMN('[11]CT model - DATA UPDATE'!S$1),0)/1000000</f>
        <v>103.78076777999999</v>
      </c>
      <c r="T148" s="108">
        <f>VLOOKUP($B148,'[11]CT model - DATA UPDATE'!$A:$AX,COLUMN('[11]CT model - DATA UPDATE'!T$1),0)/1000000</f>
        <v>106.38561712861302</v>
      </c>
      <c r="U148" s="108">
        <f>VLOOKUP($B148,'[11]CT model - DATA UPDATE'!$A:$AX,COLUMN('[11]CT model - DATA UPDATE'!U$1),0)/1000000</f>
        <v>109.05584699303948</v>
      </c>
      <c r="V148" s="108">
        <f>VLOOKUP($B148,'[11]CT model - DATA UPDATE'!$A:$AX,COLUMN('[11]CT model - DATA UPDATE'!V$1),0)/1000000</f>
        <v>111.79309839403562</v>
      </c>
      <c r="W148" s="108">
        <v>0</v>
      </c>
      <c r="X148" s="108">
        <f>VLOOKUP($B148,'[11]CT model - DATA UPDATE'!$A:$AX,COLUMN('[11]CT model - DATA UPDATE'!W$1),0)/1000000</f>
        <v>2.0584141100000202</v>
      </c>
      <c r="Y148" s="108">
        <f>VLOOKUP($B148,'[11]CT model - DATA UPDATE'!$A:$AX,COLUMN('[11]CT model - DATA UPDATE'!X$1),0)/1000000</f>
        <v>4.2799932832959877</v>
      </c>
      <c r="Z148" s="108">
        <f>VLOOKUP($B148,'[11]CT model - DATA UPDATE'!$A:$AX,COLUMN('[11]CT model - DATA UPDATE'!Y$1),0)/1000000</f>
        <v>6.6562844609692675</v>
      </c>
      <c r="AA148" s="108">
        <f>VLOOKUP($B148,'[11]CT model - DATA UPDATE'!$A:$AX,COLUMN('[11]CT model - DATA UPDATE'!Z$1),0)/1000000</f>
        <v>9.1956831777049519</v>
      </c>
      <c r="AB148" s="108">
        <v>0</v>
      </c>
      <c r="AC148" s="108">
        <f>VLOOKUP($B148,'[11]CT model - DATA UPDATE'!$A:$AX,COLUMN('[11]CT model - DATA UPDATE'!AA$1),0)/1000000</f>
        <v>2.0754999999999999</v>
      </c>
      <c r="AD148" s="108">
        <f>VLOOKUP($B148,'[11]CT model - DATA UPDATE'!$A:$AX,COLUMN('[11]CT model - DATA UPDATE'!AB$1),0)/1000000</f>
        <v>4.3826117849092183</v>
      </c>
      <c r="AE148" s="108">
        <f>VLOOKUP($B148,'[11]CT model - DATA UPDATE'!$A:$AX,COLUMN('[11]CT model - DATA UPDATE'!AC$1),0)/1000000</f>
        <v>6.9411831722654398</v>
      </c>
      <c r="AF148" s="108">
        <f>VLOOKUP($B148,'[11]CT model - DATA UPDATE'!$A:$AX,COLUMN('[11]CT model - DATA UPDATE'!AD$1),0)/1000000</f>
        <v>9.7723488616843373</v>
      </c>
      <c r="AG148" s="108">
        <v>0</v>
      </c>
      <c r="AH148" s="108">
        <f>VLOOKUP($B148,'[11]CT model - DATA UPDATE'!$A:$AX,COLUMN('[11]CT model - DATA UPDATE'!AE$1),0)/1000000</f>
        <v>0</v>
      </c>
      <c r="AI148" s="108">
        <f>(VLOOKUP($B148,'[11]CT model - DATA UPDATE'!$A:$AX,COLUMN('[11]CT model - DATA UPDATE'!AF$1),0)+IFERROR(VLOOKUP($B148,'[11]Fire £5 LQ'!$A:$P,COLUMN('[11]Fire £5 LQ'!N$1),0),0)*[11]Parameters!$C$41)/1000000</f>
        <v>0</v>
      </c>
      <c r="AJ148" s="108">
        <f>(VLOOKUP($B148,'[11]CT model - DATA UPDATE'!$A:$AX,COLUMN('[11]CT model - DATA UPDATE'!AG$1),0)+IFERROR(VLOOKUP($B148,'[11]Fire £5 LQ'!$A:$P,COLUMN('[11]Fire £5 LQ'!O$1),0),0)*[11]Parameters!$C$41)/1000000</f>
        <v>0</v>
      </c>
      <c r="AK148" s="108">
        <f>(VLOOKUP($B148,'[11]CT model - DATA UPDATE'!$A:$AX,COLUMN('[11]CT model - DATA UPDATE'!AH$1),0)+IFERROR(VLOOKUP($B148,'[11]Fire £5 LQ'!$A:$P,COLUMN('[11]Fire £5 LQ'!P$1),0),0)*[11]Parameters!$C$41)/1000000</f>
        <v>0</v>
      </c>
      <c r="AL148" s="56">
        <f>'[11]Published CSP'!AI148</f>
        <v>0</v>
      </c>
      <c r="AM148" s="56">
        <f>'[11]Published CSP'!AJ148</f>
        <v>0</v>
      </c>
      <c r="AN148" s="56">
        <f>IFERROR(VLOOKUP($A148,'[11]iBCF post B17'!$A:$L,'[11]iBCF post B17'!$F$1,0)/1000000,0)</f>
        <v>6.1368932074711564</v>
      </c>
      <c r="AO148" s="56">
        <f>IFERROR(VLOOKUP($A148,'[11]iBCF post B17'!$A:$L,'[11]iBCF post B17'!$I$1,0)/1000000,0)</f>
        <v>8.2434869441900496</v>
      </c>
      <c r="AP148" s="56">
        <f>IFERROR(VLOOKUP($A148,'[11]iBCF post B17'!$A:$L,'[11]iBCF post B17'!$L$1,0)/1000000,0)</f>
        <v>10.082611135321722</v>
      </c>
      <c r="AQ148" s="56">
        <v>0</v>
      </c>
      <c r="AR148" s="56">
        <v>0</v>
      </c>
      <c r="AS148" s="56">
        <f>'[11]NHB savings'!E135</f>
        <v>1.304438</v>
      </c>
      <c r="AT148" s="56">
        <f>'[11]NHB savings'!F135</f>
        <v>0</v>
      </c>
      <c r="AU148" s="56">
        <f>'[11]NHB savings'!G135</f>
        <v>0</v>
      </c>
      <c r="AV148" s="103">
        <f>'[11]Published CSP'!AN148</f>
        <v>0</v>
      </c>
      <c r="AW148" s="103">
        <f>'[11]Published CSP'!AO148</f>
        <v>0</v>
      </c>
      <c r="AX148" s="103">
        <f>'[11]Published CSP'!AP148+'[11]NHB savings'!I135</f>
        <v>0</v>
      </c>
      <c r="AY148" s="103">
        <f>'[11]Published CSP'!AQ148+'[11]NHB savings'!J135</f>
        <v>0</v>
      </c>
      <c r="AZ148" s="103">
        <f>'[11]Published CSP'!AR148+'[11]NHB savings'!K135</f>
        <v>0</v>
      </c>
      <c r="BA148" s="103">
        <v>0</v>
      </c>
      <c r="BB148" s="103" t="e">
        <f>VLOOKUP($A148,'[11]Published CSP'!$A:$A:'[11]Published CSP'!$AW:$AW,COLUMN('[11]Published CSP'!AT$1),0)</f>
        <v>#REF!</v>
      </c>
      <c r="BC148" s="103" t="e">
        <f>VLOOKUP($A148,'[11]Published CSP'!$A:$A:'[11]Published CSP'!$AW:$AW,COLUMN('[11]Published CSP'!AU$1),0)+'[11]NHB savings'!L135</f>
        <v>#REF!</v>
      </c>
      <c r="BD148" s="103">
        <v>0</v>
      </c>
      <c r="BE148" s="103">
        <v>0</v>
      </c>
      <c r="BF148" s="60">
        <v>4.0505344592349317</v>
      </c>
      <c r="BG148" s="60">
        <v>5.1201530134945976</v>
      </c>
      <c r="BH148" s="103">
        <f>VLOOKUP($A148,[11]NHB!$A$7:$Q$389,COLUMN([11]NHB!O$2),0)+'[11]NHB savings'!P135</f>
        <v>3.7939284000159108</v>
      </c>
      <c r="BI148" s="103">
        <f>VLOOKUP($A148,[11]NHB!$A$7:$Q$389,COLUMN([11]NHB!P$2),0)+'[11]NHB savings'!Q135</f>
        <v>2.7733169867790219</v>
      </c>
      <c r="BJ148" s="103">
        <f>VLOOKUP($A148,[11]NHB!$A$7:$Q$389,COLUMN([11]NHB!Q$2),0)+'[11]NHB savings'!R135</f>
        <v>2.660965125907373</v>
      </c>
      <c r="BK148" s="63">
        <f t="shared" si="69"/>
        <v>234.51999770696597</v>
      </c>
      <c r="BL148" s="63" t="e">
        <f t="shared" si="69"/>
        <v>#REF!</v>
      </c>
      <c r="BM148" s="63" t="e">
        <f t="shared" si="69"/>
        <v>#REF!</v>
      </c>
      <c r="BN148" s="63">
        <f t="shared" si="69"/>
        <v>230.89030420746326</v>
      </c>
      <c r="BO148" s="63">
        <f t="shared" si="69"/>
        <v>234.82401782800801</v>
      </c>
      <c r="BP148" s="64">
        <f t="shared" si="72"/>
        <v>234.51999770696597</v>
      </c>
      <c r="BQ148" s="64" t="e">
        <f>BL148*'[11]23112016 deflator update'!$C$68/'[11]23112016 deflator update'!$C$69</f>
        <v>#REF!</v>
      </c>
      <c r="BR148" s="64" t="e">
        <f>BM148*'[11]23112016 deflator update'!$C$68/'[11]23112016 deflator update'!$C$70</f>
        <v>#REF!</v>
      </c>
      <c r="BS148" s="64">
        <f>BN148*'[11]23112016 deflator update'!$C$68/'[11]23112016 deflator update'!$C$71</f>
        <v>219.35199354018954</v>
      </c>
      <c r="BT148" s="64">
        <f>BO148*'[11]23112016 deflator update'!$C$68/'[11]23112016 deflator update'!$C$72</f>
        <v>219.44719601688581</v>
      </c>
      <c r="BU148" s="109" t="e">
        <f t="shared" si="73"/>
        <v>#REF!</v>
      </c>
      <c r="BV148" s="109" t="e">
        <f t="shared" si="73"/>
        <v>#REF!</v>
      </c>
      <c r="BW148" s="109" t="e">
        <f t="shared" si="73"/>
        <v>#REF!</v>
      </c>
      <c r="BX148" s="109">
        <f t="shared" si="73"/>
        <v>1.7037153786285231E-2</v>
      </c>
      <c r="BY148" s="109">
        <f t="shared" si="74"/>
        <v>1.2963505202738812E-3</v>
      </c>
      <c r="BZ148" s="109">
        <f t="shared" si="75"/>
        <v>3.2393019991383554E-4</v>
      </c>
      <c r="CA148" s="110" t="e">
        <f t="shared" si="76"/>
        <v>#REF!</v>
      </c>
      <c r="CB148" s="110" t="e">
        <f t="shared" si="76"/>
        <v>#REF!</v>
      </c>
      <c r="CC148" s="110" t="e">
        <f t="shared" si="76"/>
        <v>#REF!</v>
      </c>
      <c r="CD148" s="110">
        <f t="shared" si="70"/>
        <v>4.3401692029232386E-4</v>
      </c>
      <c r="CE148" s="110">
        <f t="shared" si="77"/>
        <v>-6.4270858935081998E-2</v>
      </c>
      <c r="CF148" s="110">
        <f t="shared" si="78"/>
        <v>-1.6470164822912303E-2</v>
      </c>
      <c r="CG148" s="60">
        <f t="shared" si="79"/>
        <v>133.60339770696595</v>
      </c>
      <c r="CH148" s="60" t="e">
        <f t="shared" si="79"/>
        <v>#REF!</v>
      </c>
      <c r="CI148" s="60" t="e">
        <f t="shared" si="79"/>
        <v>#REF!</v>
      </c>
      <c r="CJ148" s="60">
        <f t="shared" si="79"/>
        <v>108.23698958118906</v>
      </c>
      <c r="CK148" s="60">
        <f t="shared" si="79"/>
        <v>104.0628873945831</v>
      </c>
      <c r="CL148" s="60">
        <f t="shared" si="80"/>
        <v>100.9166</v>
      </c>
      <c r="CM148" s="60">
        <f t="shared" si="80"/>
        <v>107.91468189000001</v>
      </c>
      <c r="CN148" s="60">
        <f t="shared" si="80"/>
        <v>115.04822219681823</v>
      </c>
      <c r="CO148" s="60">
        <f t="shared" si="80"/>
        <v>122.6533146262742</v>
      </c>
      <c r="CP148" s="60">
        <f t="shared" si="80"/>
        <v>130.76113043342491</v>
      </c>
    </row>
    <row r="149" spans="1:94" ht="15" customHeight="1">
      <c r="A149" s="53" t="s">
        <v>37</v>
      </c>
      <c r="B149" s="53" t="s">
        <v>38</v>
      </c>
      <c r="C149" s="53" t="str">
        <f t="shared" si="71"/>
        <v>SD_SR</v>
      </c>
      <c r="D149" s="53" t="s">
        <v>41</v>
      </c>
      <c r="E149" s="53" t="s">
        <v>39</v>
      </c>
      <c r="F149" s="112" t="s">
        <v>1371</v>
      </c>
      <c r="G149" s="113">
        <v>0</v>
      </c>
      <c r="H149" s="127">
        <v>0</v>
      </c>
      <c r="I149" s="127">
        <v>0</v>
      </c>
      <c r="J149" s="112" t="s">
        <v>1382</v>
      </c>
      <c r="K149" s="101">
        <v>0</v>
      </c>
      <c r="L149" s="53" t="s">
        <v>40</v>
      </c>
      <c r="M149" s="54">
        <f>[11]Provisional!M149</f>
        <v>5.5508892327610004</v>
      </c>
      <c r="N149" s="54">
        <f>[11]Provisional!N149</f>
        <v>4.5821204978220003</v>
      </c>
      <c r="O149" s="54">
        <f>[11]Provisional!O149</f>
        <v>3.8538992359249997</v>
      </c>
      <c r="P149" s="54">
        <f>[11]Provisional!P149</f>
        <v>3.470502038097</v>
      </c>
      <c r="Q149" s="54">
        <f>[11]Provisional!Q149</f>
        <v>3.0446403889059996</v>
      </c>
      <c r="R149" s="128">
        <f>'[11]Published CSP'!O149</f>
        <v>7.6164740000000002</v>
      </c>
      <c r="S149" s="108">
        <f>VLOOKUP($B149,'[11]CT model - DATA UPDATE'!$A:$AX,COLUMN('[11]CT model - DATA UPDATE'!S$1),0)/1000000</f>
        <v>7.774392906000001</v>
      </c>
      <c r="T149" s="108">
        <f>VLOOKUP($B149,'[11]CT model - DATA UPDATE'!$A:$AX,COLUMN('[11]CT model - DATA UPDATE'!T$1),0)/1000000</f>
        <v>7.880815029484511</v>
      </c>
      <c r="U149" s="108">
        <f>VLOOKUP($B149,'[11]CT model - DATA UPDATE'!$A:$AX,COLUMN('[11]CT model - DATA UPDATE'!U$1),0)/1000000</f>
        <v>7.988693944322879</v>
      </c>
      <c r="V149" s="108">
        <f>VLOOKUP($B149,'[11]CT model - DATA UPDATE'!$A:$AX,COLUMN('[11]CT model - DATA UPDATE'!V$1),0)/1000000</f>
        <v>8.0980495922431892</v>
      </c>
      <c r="W149" s="108">
        <v>0</v>
      </c>
      <c r="X149" s="108">
        <f>VLOOKUP($B149,'[11]CT model - DATA UPDATE'!$A:$AX,COLUMN('[11]CT model - DATA UPDATE'!W$1),0)/1000000</f>
        <v>0</v>
      </c>
      <c r="Y149" s="108">
        <f>VLOOKUP($B149,'[11]CT model - DATA UPDATE'!$A:$AX,COLUMN('[11]CT model - DATA UPDATE'!X$1),0)/1000000</f>
        <v>0.15761630058969037</v>
      </c>
      <c r="Z149" s="108">
        <f>VLOOKUP($B149,'[11]CT model - DATA UPDATE'!$A:$AX,COLUMN('[11]CT model - DATA UPDATE'!Y$1),0)/1000000</f>
        <v>0.32274323535064425</v>
      </c>
      <c r="AA149" s="108">
        <f>VLOOKUP($B149,'[11]CT model - DATA UPDATE'!$A:$AX,COLUMN('[11]CT model - DATA UPDATE'!Z$1),0)/1000000</f>
        <v>0.49566541944202053</v>
      </c>
      <c r="AB149" s="108">
        <v>0</v>
      </c>
      <c r="AC149" s="108">
        <f>VLOOKUP($B149,'[11]CT model - DATA UPDATE'!$A:$AX,COLUMN('[11]CT model - DATA UPDATE'!AA$1),0)/1000000</f>
        <v>0</v>
      </c>
      <c r="AD149" s="108">
        <f>VLOOKUP($B149,'[11]CT model - DATA UPDATE'!$A:$AX,COLUMN('[11]CT model - DATA UPDATE'!AB$1),0)/1000000</f>
        <v>0</v>
      </c>
      <c r="AE149" s="108">
        <f>VLOOKUP($B149,'[11]CT model - DATA UPDATE'!$A:$AX,COLUMN('[11]CT model - DATA UPDATE'!AC$1),0)/1000000</f>
        <v>0</v>
      </c>
      <c r="AF149" s="108">
        <f>VLOOKUP($B149,'[11]CT model - DATA UPDATE'!$A:$AX,COLUMN('[11]CT model - DATA UPDATE'!AD$1),0)/1000000</f>
        <v>0</v>
      </c>
      <c r="AG149" s="108">
        <v>0</v>
      </c>
      <c r="AH149" s="108">
        <f>VLOOKUP($B149,'[11]CT model - DATA UPDATE'!$A:$AX,COLUMN('[11]CT model - DATA UPDATE'!AE$1),0)/1000000</f>
        <v>0</v>
      </c>
      <c r="AI149" s="108">
        <f>(VLOOKUP($B149,'[11]CT model - DATA UPDATE'!$A:$AX,COLUMN('[11]CT model - DATA UPDATE'!AF$1),0)+IFERROR(VLOOKUP($B149,'[11]Fire £5 LQ'!$A:$P,COLUMN('[11]Fire £5 LQ'!N$1),0),0)*[11]Parameters!$C$41)/1000000</f>
        <v>0.10724943273976124</v>
      </c>
      <c r="AJ149" s="108">
        <f>(VLOOKUP($B149,'[11]CT model - DATA UPDATE'!$A:$AX,COLUMN('[11]CT model - DATA UPDATE'!AG$1),0)+IFERROR(VLOOKUP($B149,'[11]Fire £5 LQ'!$A:$P,COLUMN('[11]Fire £5 LQ'!O$1),0),0)*[11]Parameters!$C$41)/1000000</f>
        <v>0.21423962035432789</v>
      </c>
      <c r="AK149" s="108">
        <f>(VLOOKUP($B149,'[11]CT model - DATA UPDATE'!$A:$AX,COLUMN('[11]CT model - DATA UPDATE'!AH$1),0)+IFERROR(VLOOKUP($B149,'[11]Fire £5 LQ'!$A:$P,COLUMN('[11]Fire £5 LQ'!P$1),0),0)*[11]Parameters!$C$41)/1000000</f>
        <v>0.32083484192551009</v>
      </c>
      <c r="AL149" s="56">
        <f>'[11]Published CSP'!AI149</f>
        <v>0</v>
      </c>
      <c r="AM149" s="56">
        <f>'[11]Published CSP'!AJ149</f>
        <v>0</v>
      </c>
      <c r="AN149" s="56">
        <f>IFERROR(VLOOKUP($A149,'[11]iBCF post B17'!$A:$L,'[11]iBCF post B17'!$F$1,0)/1000000,0)</f>
        <v>0</v>
      </c>
      <c r="AO149" s="56">
        <f>IFERROR(VLOOKUP($A149,'[11]iBCF post B17'!$A:$L,'[11]iBCF post B17'!$I$1,0)/1000000,0)</f>
        <v>0</v>
      </c>
      <c r="AP149" s="56">
        <f>IFERROR(VLOOKUP($A149,'[11]iBCF post B17'!$A:$L,'[11]iBCF post B17'!$L$1,0)/1000000,0)</f>
        <v>0</v>
      </c>
      <c r="AQ149" s="56">
        <v>0</v>
      </c>
      <c r="AR149" s="56">
        <v>0</v>
      </c>
      <c r="AS149" s="56">
        <f>'[11]NHB savings'!E136</f>
        <v>0</v>
      </c>
      <c r="AT149" s="56">
        <f>'[11]NHB savings'!F136</f>
        <v>0</v>
      </c>
      <c r="AU149" s="56">
        <f>'[11]NHB savings'!G136</f>
        <v>0</v>
      </c>
      <c r="AV149" s="103">
        <f>'[11]Published CSP'!AN149</f>
        <v>0</v>
      </c>
      <c r="AW149" s="103">
        <f>'[11]Published CSP'!AO149</f>
        <v>0</v>
      </c>
      <c r="AX149" s="103">
        <f>'[11]Published CSP'!AP149+'[11]NHB savings'!I136</f>
        <v>0</v>
      </c>
      <c r="AY149" s="103">
        <f>'[11]Published CSP'!AQ149+'[11]NHB savings'!J136</f>
        <v>0</v>
      </c>
      <c r="AZ149" s="103">
        <f>'[11]Published CSP'!AR149+'[11]NHB savings'!K136</f>
        <v>0</v>
      </c>
      <c r="BA149" s="103">
        <v>0</v>
      </c>
      <c r="BB149" s="103" t="e">
        <f>VLOOKUP($A149,'[11]Published CSP'!$A:$A:'[11]Published CSP'!$AW:$AW,COLUMN('[11]Published CSP'!AT$1),0)</f>
        <v>#REF!</v>
      </c>
      <c r="BC149" s="103" t="e">
        <f>VLOOKUP($A149,'[11]Published CSP'!$A:$A:'[11]Published CSP'!$AW:$AW,COLUMN('[11]Published CSP'!AU$1),0)+'[11]NHB savings'!L136</f>
        <v>#REF!</v>
      </c>
      <c r="BD149" s="103">
        <v>0</v>
      </c>
      <c r="BE149" s="103">
        <v>0</v>
      </c>
      <c r="BF149" s="60">
        <v>2.1056279169624923</v>
      </c>
      <c r="BG149" s="60">
        <v>2.6838546559627372</v>
      </c>
      <c r="BH149" s="103">
        <f>VLOOKUP($A149,[11]NHB!$A$7:$Q$389,COLUMN([11]NHB!O$2),0)+'[11]NHB savings'!P136</f>
        <v>1.9814232977630062</v>
      </c>
      <c r="BI149" s="103">
        <f>VLOOKUP($A149,[11]NHB!$A$7:$Q$389,COLUMN([11]NHB!P$2),0)+'[11]NHB savings'!Q136</f>
        <v>1.5085395697422512</v>
      </c>
      <c r="BJ149" s="103">
        <f>VLOOKUP($A149,[11]NHB!$A$7:$Q$389,COLUMN([11]NHB!Q$2),0)+'[11]NHB savings'!R136</f>
        <v>1.4474260264051431</v>
      </c>
      <c r="BK149" s="63">
        <f t="shared" si="69"/>
        <v>15.272991149723493</v>
      </c>
      <c r="BL149" s="63" t="e">
        <f t="shared" si="69"/>
        <v>#REF!</v>
      </c>
      <c r="BM149" s="63" t="e">
        <f t="shared" si="69"/>
        <v>#REF!</v>
      </c>
      <c r="BN149" s="63">
        <f t="shared" si="69"/>
        <v>13.504718407867101</v>
      </c>
      <c r="BO149" s="63">
        <f t="shared" si="69"/>
        <v>13.406616268921864</v>
      </c>
      <c r="BP149" s="64">
        <f t="shared" si="72"/>
        <v>15.272991149723493</v>
      </c>
      <c r="BQ149" s="64" t="e">
        <f>BL149*'[11]23112016 deflator update'!$C$68/'[11]23112016 deflator update'!$C$69</f>
        <v>#REF!</v>
      </c>
      <c r="BR149" s="64" t="e">
        <f>BM149*'[11]23112016 deflator update'!$C$68/'[11]23112016 deflator update'!$C$70</f>
        <v>#REF!</v>
      </c>
      <c r="BS149" s="64">
        <f>BN149*'[11]23112016 deflator update'!$C$68/'[11]23112016 deflator update'!$C$71</f>
        <v>12.829845389708618</v>
      </c>
      <c r="BT149" s="64">
        <f>BO149*'[11]23112016 deflator update'!$C$68/'[11]23112016 deflator update'!$C$72</f>
        <v>12.528719913327206</v>
      </c>
      <c r="BU149" s="109" t="e">
        <f t="shared" si="73"/>
        <v>#REF!</v>
      </c>
      <c r="BV149" s="109" t="e">
        <f t="shared" si="73"/>
        <v>#REF!</v>
      </c>
      <c r="BW149" s="109" t="e">
        <f t="shared" si="73"/>
        <v>#REF!</v>
      </c>
      <c r="BX149" s="109">
        <f t="shared" si="73"/>
        <v>-7.2642861540961334E-3</v>
      </c>
      <c r="BY149" s="109">
        <f t="shared" si="74"/>
        <v>-0.12220100584785709</v>
      </c>
      <c r="BZ149" s="109">
        <f t="shared" si="75"/>
        <v>-3.2059259334815349E-2</v>
      </c>
      <c r="CA149" s="110" t="e">
        <f t="shared" si="76"/>
        <v>#REF!</v>
      </c>
      <c r="CB149" s="110" t="e">
        <f t="shared" si="76"/>
        <v>#REF!</v>
      </c>
      <c r="CC149" s="110" t="e">
        <f t="shared" si="76"/>
        <v>#REF!</v>
      </c>
      <c r="CD149" s="110">
        <f t="shared" si="70"/>
        <v>-2.3470701885695222E-2</v>
      </c>
      <c r="CE149" s="110">
        <f t="shared" si="77"/>
        <v>-0.17968132171974516</v>
      </c>
      <c r="CF149" s="110">
        <f t="shared" si="78"/>
        <v>-4.8309684106666029E-2</v>
      </c>
      <c r="CG149" s="60">
        <f t="shared" si="79"/>
        <v>7.6565171497234932</v>
      </c>
      <c r="CH149" s="60" t="e">
        <f t="shared" si="79"/>
        <v>#REF!</v>
      </c>
      <c r="CI149" s="60" t="e">
        <f t="shared" si="79"/>
        <v>#REF!</v>
      </c>
      <c r="CJ149" s="60">
        <f t="shared" si="79"/>
        <v>4.9790416078392497</v>
      </c>
      <c r="CK149" s="60">
        <f t="shared" si="79"/>
        <v>4.4920664153111431</v>
      </c>
      <c r="CL149" s="60">
        <f t="shared" si="80"/>
        <v>7.6164740000000002</v>
      </c>
      <c r="CM149" s="60">
        <f t="shared" si="80"/>
        <v>7.774392906000001</v>
      </c>
      <c r="CN149" s="60">
        <f t="shared" si="80"/>
        <v>8.1456807628139636</v>
      </c>
      <c r="CO149" s="60">
        <f t="shared" si="80"/>
        <v>8.5256768000278509</v>
      </c>
      <c r="CP149" s="60">
        <f t="shared" si="80"/>
        <v>8.9145498536107208</v>
      </c>
    </row>
    <row r="150" spans="1:94" ht="15" customHeight="1">
      <c r="A150" s="53" t="s">
        <v>444</v>
      </c>
      <c r="B150" s="53" t="s">
        <v>445</v>
      </c>
      <c r="C150" s="53" t="str">
        <f t="shared" si="71"/>
        <v>SD_PU</v>
      </c>
      <c r="D150" s="53" t="s">
        <v>41</v>
      </c>
      <c r="E150" s="53" t="s">
        <v>39</v>
      </c>
      <c r="F150" s="112" t="s">
        <v>1373</v>
      </c>
      <c r="G150" s="113">
        <v>0</v>
      </c>
      <c r="H150" s="127">
        <v>0</v>
      </c>
      <c r="I150" s="127">
        <v>0</v>
      </c>
      <c r="J150" s="112" t="s">
        <v>1380</v>
      </c>
      <c r="K150" s="101">
        <v>0</v>
      </c>
      <c r="L150" s="53" t="s">
        <v>446</v>
      </c>
      <c r="M150" s="54">
        <f>[11]Provisional!M150</f>
        <v>2.295693604422</v>
      </c>
      <c r="N150" s="54">
        <f>[11]Provisional!N150</f>
        <v>1.716154522569</v>
      </c>
      <c r="O150" s="54">
        <f>[11]Provisional!O150</f>
        <v>1.3258309192469999</v>
      </c>
      <c r="P150" s="54">
        <f>[11]Provisional!P150</f>
        <v>1.368486342463</v>
      </c>
      <c r="Q150" s="54">
        <f>[11]Provisional!Q150</f>
        <v>0.79251785465800006</v>
      </c>
      <c r="R150" s="128">
        <f>'[11]Published CSP'!O150</f>
        <v>5.5813170000000003</v>
      </c>
      <c r="S150" s="108">
        <f>VLOOKUP($B150,'[11]CT model - DATA UPDATE'!$A:$AX,COLUMN('[11]CT model - DATA UPDATE'!S$1),0)/1000000</f>
        <v>5.6702311200000004</v>
      </c>
      <c r="T150" s="108">
        <f>VLOOKUP($B150,'[11]CT model - DATA UPDATE'!$A:$AX,COLUMN('[11]CT model - DATA UPDATE'!T$1),0)/1000000</f>
        <v>5.7432632285795711</v>
      </c>
      <c r="U150" s="108">
        <f>VLOOKUP($B150,'[11]CT model - DATA UPDATE'!$A:$AX,COLUMN('[11]CT model - DATA UPDATE'!U$1),0)/1000000</f>
        <v>5.8172359846866772</v>
      </c>
      <c r="V150" s="108">
        <f>VLOOKUP($B150,'[11]CT model - DATA UPDATE'!$A:$AX,COLUMN('[11]CT model - DATA UPDATE'!V$1),0)/1000000</f>
        <v>5.8921615037837949</v>
      </c>
      <c r="W150" s="108">
        <v>0</v>
      </c>
      <c r="X150" s="108">
        <f>VLOOKUP($B150,'[11]CT model - DATA UPDATE'!$A:$AX,COLUMN('[11]CT model - DATA UPDATE'!W$1),0)/1000000</f>
        <v>0.1134046224</v>
      </c>
      <c r="Y150" s="108">
        <f>VLOOKUP($B150,'[11]CT model - DATA UPDATE'!$A:$AX,COLUMN('[11]CT model - DATA UPDATE'!X$1),0)/1000000</f>
        <v>0.23202783443461464</v>
      </c>
      <c r="Z150" s="108">
        <f>VLOOKUP($B150,'[11]CT model - DATA UPDATE'!$A:$AX,COLUMN('[11]CT model - DATA UPDATE'!Y$1),0)/1000000</f>
        <v>0.35606138015070171</v>
      </c>
      <c r="AA150" s="108">
        <f>VLOOKUP($B150,'[11]CT model - DATA UPDATE'!$A:$AX,COLUMN('[11]CT model - DATA UPDATE'!Z$1),0)/1000000</f>
        <v>0.48570359982574629</v>
      </c>
      <c r="AB150" s="108">
        <v>0</v>
      </c>
      <c r="AC150" s="108">
        <f>VLOOKUP($B150,'[11]CT model - DATA UPDATE'!$A:$AX,COLUMN('[11]CT model - DATA UPDATE'!AA$1),0)/1000000</f>
        <v>0</v>
      </c>
      <c r="AD150" s="108">
        <f>VLOOKUP($B150,'[11]CT model - DATA UPDATE'!$A:$AX,COLUMN('[11]CT model - DATA UPDATE'!AB$1),0)/1000000</f>
        <v>0</v>
      </c>
      <c r="AE150" s="108">
        <f>VLOOKUP($B150,'[11]CT model - DATA UPDATE'!$A:$AX,COLUMN('[11]CT model - DATA UPDATE'!AC$1),0)/1000000</f>
        <v>0</v>
      </c>
      <c r="AF150" s="108">
        <f>VLOOKUP($B150,'[11]CT model - DATA UPDATE'!$A:$AX,COLUMN('[11]CT model - DATA UPDATE'!AD$1),0)/1000000</f>
        <v>0</v>
      </c>
      <c r="AG150" s="108">
        <v>0</v>
      </c>
      <c r="AH150" s="108">
        <f>VLOOKUP($B150,'[11]CT model - DATA UPDATE'!$A:$AX,COLUMN('[11]CT model - DATA UPDATE'!AE$1),0)/1000000</f>
        <v>4.5062202599999157E-2</v>
      </c>
      <c r="AI150" s="108">
        <f>(VLOOKUP($B150,'[11]CT model - DATA UPDATE'!$A:$AX,COLUMN('[11]CT model - DATA UPDATE'!AF$1),0)+IFERROR(VLOOKUP($B150,'[11]Fire £5 LQ'!$A:$P,COLUMN('[11]Fire £5 LQ'!N$1),0),0)*[11]Parameters!$C$41)/1000000</f>
        <v>9.0609186366913036E-2</v>
      </c>
      <c r="AJ150" s="108">
        <f>(VLOOKUP($B150,'[11]CT model - DATA UPDATE'!$A:$AX,COLUMN('[11]CT model - DATA UPDATE'!AG$1),0)+IFERROR(VLOOKUP($B150,'[11]Fire £5 LQ'!$A:$P,COLUMN('[11]Fire £5 LQ'!O$1),0),0)*[11]Parameters!$C$41)/1000000</f>
        <v>0.13494854516019225</v>
      </c>
      <c r="AK150" s="108">
        <f>(VLOOKUP($B150,'[11]CT model - DATA UPDATE'!$A:$AX,COLUMN('[11]CT model - DATA UPDATE'!AH$1),0)+IFERROR(VLOOKUP($B150,'[11]Fire £5 LQ'!$A:$P,COLUMN('[11]Fire £5 LQ'!P$1),0),0)*[11]Parameters!$C$41)/1000000</f>
        <v>0.17796296521765037</v>
      </c>
      <c r="AL150" s="56">
        <f>'[11]Published CSP'!AI150</f>
        <v>0</v>
      </c>
      <c r="AM150" s="56">
        <f>'[11]Published CSP'!AJ150</f>
        <v>0</v>
      </c>
      <c r="AN150" s="56">
        <f>IFERROR(VLOOKUP($A150,'[11]iBCF post B17'!$A:$L,'[11]iBCF post B17'!$F$1,0)/1000000,0)</f>
        <v>0</v>
      </c>
      <c r="AO150" s="56">
        <f>IFERROR(VLOOKUP($A150,'[11]iBCF post B17'!$A:$L,'[11]iBCF post B17'!$I$1,0)/1000000,0)</f>
        <v>0</v>
      </c>
      <c r="AP150" s="56">
        <f>IFERROR(VLOOKUP($A150,'[11]iBCF post B17'!$A:$L,'[11]iBCF post B17'!$L$1,0)/1000000,0)</f>
        <v>0</v>
      </c>
      <c r="AQ150" s="56">
        <v>0</v>
      </c>
      <c r="AR150" s="56">
        <v>0</v>
      </c>
      <c r="AS150" s="56">
        <f>'[11]NHB savings'!E137</f>
        <v>0</v>
      </c>
      <c r="AT150" s="56">
        <f>'[11]NHB savings'!F137</f>
        <v>0</v>
      </c>
      <c r="AU150" s="56">
        <f>'[11]NHB savings'!G137</f>
        <v>0</v>
      </c>
      <c r="AV150" s="103">
        <f>'[11]Published CSP'!AN150</f>
        <v>0</v>
      </c>
      <c r="AW150" s="103">
        <f>'[11]Published CSP'!AO150</f>
        <v>0</v>
      </c>
      <c r="AX150" s="103">
        <f>'[11]Published CSP'!AP150+'[11]NHB savings'!I137</f>
        <v>0</v>
      </c>
      <c r="AY150" s="103">
        <f>'[11]Published CSP'!AQ150+'[11]NHB savings'!J137</f>
        <v>0</v>
      </c>
      <c r="AZ150" s="103">
        <f>'[11]Published CSP'!AR150+'[11]NHB savings'!K137</f>
        <v>0</v>
      </c>
      <c r="BA150" s="103">
        <v>0</v>
      </c>
      <c r="BB150" s="103" t="e">
        <f>VLOOKUP($A150,'[11]Published CSP'!$A:$A:'[11]Published CSP'!$AW:$AW,COLUMN('[11]Published CSP'!AT$1),0)</f>
        <v>#REF!</v>
      </c>
      <c r="BC150" s="103" t="e">
        <f>VLOOKUP($A150,'[11]Published CSP'!$A:$A:'[11]Published CSP'!$AW:$AW,COLUMN('[11]Published CSP'!AU$1),0)+'[11]NHB savings'!L137</f>
        <v>#REF!</v>
      </c>
      <c r="BD150" s="103">
        <v>0</v>
      </c>
      <c r="BE150" s="103">
        <v>0</v>
      </c>
      <c r="BF150" s="60">
        <v>1.9623094165689177</v>
      </c>
      <c r="BG150" s="60">
        <v>2.1195880958219142</v>
      </c>
      <c r="BH150" s="103">
        <f>VLOOKUP($A150,[11]NHB!$A$7:$Q$389,COLUMN([11]NHB!O$2),0)+'[11]NHB savings'!P137</f>
        <v>1.5574462781086209</v>
      </c>
      <c r="BI150" s="103">
        <f>VLOOKUP($A150,[11]NHB!$A$7:$Q$389,COLUMN([11]NHB!P$2),0)+'[11]NHB savings'!Q137</f>
        <v>1.1878189110587825</v>
      </c>
      <c r="BJ150" s="103">
        <f>VLOOKUP($A150,[11]NHB!$A$7:$Q$389,COLUMN([11]NHB!Q$2),0)+'[11]NHB savings'!R137</f>
        <v>1.1396983155148217</v>
      </c>
      <c r="BK150" s="63">
        <f t="shared" ref="BK150:BO200" si="81">SUM(M150,R150,W150,AB150,AG150,AL150,AQ150,AV150,BA150,BF150)</f>
        <v>9.8393200209909182</v>
      </c>
      <c r="BL150" s="63" t="e">
        <f t="shared" si="81"/>
        <v>#REF!</v>
      </c>
      <c r="BM150" s="63" t="e">
        <f t="shared" si="81"/>
        <v>#REF!</v>
      </c>
      <c r="BN150" s="63">
        <f t="shared" si="81"/>
        <v>8.8645511635193532</v>
      </c>
      <c r="BO150" s="63">
        <f t="shared" si="81"/>
        <v>8.488044239000013</v>
      </c>
      <c r="BP150" s="64">
        <f t="shared" si="72"/>
        <v>9.8393200209909182</v>
      </c>
      <c r="BQ150" s="64" t="e">
        <f>BL150*'[11]23112016 deflator update'!$C$68/'[11]23112016 deflator update'!$C$69</f>
        <v>#REF!</v>
      </c>
      <c r="BR150" s="64" t="e">
        <f>BM150*'[11]23112016 deflator update'!$C$68/'[11]23112016 deflator update'!$C$70</f>
        <v>#REF!</v>
      </c>
      <c r="BS150" s="64">
        <f>BN150*'[11]23112016 deflator update'!$C$68/'[11]23112016 deflator update'!$C$71</f>
        <v>8.4215618158214731</v>
      </c>
      <c r="BT150" s="64">
        <f>BO150*'[11]23112016 deflator update'!$C$68/'[11]23112016 deflator update'!$C$72</f>
        <v>7.9322273979662246</v>
      </c>
      <c r="BU150" s="109" t="e">
        <f t="shared" si="73"/>
        <v>#REF!</v>
      </c>
      <c r="BV150" s="109" t="e">
        <f t="shared" si="73"/>
        <v>#REF!</v>
      </c>
      <c r="BW150" s="109" t="e">
        <f t="shared" si="73"/>
        <v>#REF!</v>
      </c>
      <c r="BX150" s="109">
        <f t="shared" si="73"/>
        <v>-4.2473320710110452E-2</v>
      </c>
      <c r="BY150" s="109">
        <f t="shared" si="74"/>
        <v>-0.13733426487888722</v>
      </c>
      <c r="BZ150" s="109">
        <f t="shared" si="75"/>
        <v>-3.625833048787741E-2</v>
      </c>
      <c r="CA150" s="110" t="e">
        <f t="shared" si="76"/>
        <v>#REF!</v>
      </c>
      <c r="CB150" s="110" t="e">
        <f t="shared" si="76"/>
        <v>#REF!</v>
      </c>
      <c r="CC150" s="110" t="e">
        <f t="shared" si="76"/>
        <v>#REF!</v>
      </c>
      <c r="CD150" s="110">
        <f t="shared" si="70"/>
        <v>-5.8104948768047171E-2</v>
      </c>
      <c r="CE150" s="110">
        <f t="shared" si="77"/>
        <v>-0.19382361981886531</v>
      </c>
      <c r="CF150" s="110">
        <f t="shared" si="78"/>
        <v>-5.2438258495806966E-2</v>
      </c>
      <c r="CG150" s="60">
        <f t="shared" si="79"/>
        <v>4.2580030209909179</v>
      </c>
      <c r="CH150" s="60" t="e">
        <f t="shared" si="79"/>
        <v>#REF!</v>
      </c>
      <c r="CI150" s="60" t="e">
        <f t="shared" si="79"/>
        <v>#REF!</v>
      </c>
      <c r="CJ150" s="60">
        <f t="shared" si="79"/>
        <v>2.5563052535217823</v>
      </c>
      <c r="CK150" s="60">
        <f t="shared" si="79"/>
        <v>1.9322161701728211</v>
      </c>
      <c r="CL150" s="60">
        <f t="shared" si="80"/>
        <v>5.5813170000000003</v>
      </c>
      <c r="CM150" s="60">
        <f t="shared" si="80"/>
        <v>5.828697945</v>
      </c>
      <c r="CN150" s="60">
        <f t="shared" si="80"/>
        <v>6.0659002493810981</v>
      </c>
      <c r="CO150" s="60">
        <f t="shared" si="80"/>
        <v>6.308245909997571</v>
      </c>
      <c r="CP150" s="60">
        <f t="shared" si="80"/>
        <v>6.5558280688271919</v>
      </c>
    </row>
    <row r="151" spans="1:94" ht="15" customHeight="1">
      <c r="A151" s="53" t="s">
        <v>792</v>
      </c>
      <c r="B151" s="53" t="s">
        <v>793</v>
      </c>
      <c r="C151" s="53" t="str">
        <f t="shared" si="71"/>
        <v>SD_PU</v>
      </c>
      <c r="D151" s="53" t="s">
        <v>41</v>
      </c>
      <c r="E151" s="53" t="s">
        <v>39</v>
      </c>
      <c r="F151" s="112" t="s">
        <v>1365</v>
      </c>
      <c r="G151" s="113">
        <v>0</v>
      </c>
      <c r="H151" s="127">
        <v>0</v>
      </c>
      <c r="I151" s="127">
        <v>0</v>
      </c>
      <c r="J151" s="112" t="s">
        <v>1380</v>
      </c>
      <c r="K151" s="101">
        <v>0</v>
      </c>
      <c r="L151" s="53" t="s">
        <v>794</v>
      </c>
      <c r="M151" s="54">
        <f>[11]Provisional!M151</f>
        <v>5.4559971176559996</v>
      </c>
      <c r="N151" s="54">
        <f>[11]Provisional!N151</f>
        <v>4.6681290979500005</v>
      </c>
      <c r="O151" s="54">
        <f>[11]Provisional!O151</f>
        <v>4.0763118117769999</v>
      </c>
      <c r="P151" s="54">
        <f>[11]Provisional!P151</f>
        <v>3.7660561106110002</v>
      </c>
      <c r="Q151" s="54">
        <f>[11]Provisional!Q151</f>
        <v>3.4219212860520001</v>
      </c>
      <c r="R151" s="128">
        <f>'[11]Published CSP'!O151</f>
        <v>5.2525899999999996</v>
      </c>
      <c r="S151" s="108">
        <f>VLOOKUP($B151,'[11]CT model - DATA UPDATE'!$A:$AX,COLUMN('[11]CT model - DATA UPDATE'!S$1),0)/1000000</f>
        <v>5.3467317970000003</v>
      </c>
      <c r="T151" s="108">
        <f>VLOOKUP($B151,'[11]CT model - DATA UPDATE'!$A:$AX,COLUMN('[11]CT model - DATA UPDATE'!T$1),0)/1000000</f>
        <v>5.4181415811535985</v>
      </c>
      <c r="U151" s="108">
        <f>VLOOKUP($B151,'[11]CT model - DATA UPDATE'!$A:$AX,COLUMN('[11]CT model - DATA UPDATE'!U$1),0)/1000000</f>
        <v>5.4905050988151549</v>
      </c>
      <c r="V151" s="108">
        <f>VLOOKUP($B151,'[11]CT model - DATA UPDATE'!$A:$AX,COLUMN('[11]CT model - DATA UPDATE'!V$1),0)/1000000</f>
        <v>5.563835087841464</v>
      </c>
      <c r="W151" s="108">
        <v>0</v>
      </c>
      <c r="X151" s="108">
        <f>VLOOKUP($B151,'[11]CT model - DATA UPDATE'!$A:$AX,COLUMN('[11]CT model - DATA UPDATE'!W$1),0)/1000000</f>
        <v>0.10693463594000001</v>
      </c>
      <c r="Y151" s="108">
        <f>VLOOKUP($B151,'[11]CT model - DATA UPDATE'!$A:$AX,COLUMN('[11]CT model - DATA UPDATE'!X$1),0)/1000000</f>
        <v>0.21889291987860535</v>
      </c>
      <c r="Z151" s="108">
        <f>VLOOKUP($B151,'[11]CT model - DATA UPDATE'!$A:$AX,COLUMN('[11]CT model - DATA UPDATE'!Y$1),0)/1000000</f>
        <v>0.33606283608827764</v>
      </c>
      <c r="AA151" s="108">
        <f>VLOOKUP($B151,'[11]CT model - DATA UPDATE'!$A:$AX,COLUMN('[11]CT model - DATA UPDATE'!Z$1),0)/1000000</f>
        <v>0.45863894417456147</v>
      </c>
      <c r="AB151" s="108">
        <v>0</v>
      </c>
      <c r="AC151" s="108">
        <f>VLOOKUP($B151,'[11]CT model - DATA UPDATE'!$A:$AX,COLUMN('[11]CT model - DATA UPDATE'!AA$1),0)/1000000</f>
        <v>0</v>
      </c>
      <c r="AD151" s="108">
        <f>VLOOKUP($B151,'[11]CT model - DATA UPDATE'!$A:$AX,COLUMN('[11]CT model - DATA UPDATE'!AB$1),0)/1000000</f>
        <v>0</v>
      </c>
      <c r="AE151" s="108">
        <f>VLOOKUP($B151,'[11]CT model - DATA UPDATE'!$A:$AX,COLUMN('[11]CT model - DATA UPDATE'!AC$1),0)/1000000</f>
        <v>0</v>
      </c>
      <c r="AF151" s="108">
        <f>VLOOKUP($B151,'[11]CT model - DATA UPDATE'!$A:$AX,COLUMN('[11]CT model - DATA UPDATE'!AD$1),0)/1000000</f>
        <v>0</v>
      </c>
      <c r="AG151" s="108">
        <v>0</v>
      </c>
      <c r="AH151" s="108">
        <f>VLOOKUP($B151,'[11]CT model - DATA UPDATE'!$A:$AX,COLUMN('[11]CT model - DATA UPDATE'!AE$1),0)/1000000</f>
        <v>5.419886406000031E-2</v>
      </c>
      <c r="AI151" s="108">
        <f>(VLOOKUP($B151,'[11]CT model - DATA UPDATE'!$A:$AX,COLUMN('[11]CT model - DATA UPDATE'!AF$1),0)+IFERROR(VLOOKUP($B151,'[11]Fire £5 LQ'!$A:$P,COLUMN('[11]Fire £5 LQ'!N$1),0),0)*[11]Parameters!$C$41)/1000000</f>
        <v>0.10767820791077426</v>
      </c>
      <c r="AJ151" s="108">
        <f>(VLOOKUP($B151,'[11]CT model - DATA UPDATE'!$A:$AX,COLUMN('[11]CT model - DATA UPDATE'!AG$1),0)+IFERROR(VLOOKUP($B151,'[11]Fire £5 LQ'!$A:$P,COLUMN('[11]Fire £5 LQ'!O$1),0),0)*[11]Parameters!$C$41)/1000000</f>
        <v>0.160336274768375</v>
      </c>
      <c r="AK151" s="108">
        <f>(VLOOKUP($B151,'[11]CT model - DATA UPDATE'!$A:$AX,COLUMN('[11]CT model - DATA UPDATE'!AH$1),0)+IFERROR(VLOOKUP($B151,'[11]Fire £5 LQ'!$A:$P,COLUMN('[11]Fire £5 LQ'!P$1),0),0)*[11]Parameters!$C$41)/1000000</f>
        <v>0.21206626802982181</v>
      </c>
      <c r="AL151" s="56">
        <f>'[11]Published CSP'!AI151</f>
        <v>0</v>
      </c>
      <c r="AM151" s="56">
        <f>'[11]Published CSP'!AJ151</f>
        <v>0</v>
      </c>
      <c r="AN151" s="56">
        <f>IFERROR(VLOOKUP($A151,'[11]iBCF post B17'!$A:$L,'[11]iBCF post B17'!$F$1,0)/1000000,0)</f>
        <v>0</v>
      </c>
      <c r="AO151" s="56">
        <f>IFERROR(VLOOKUP($A151,'[11]iBCF post B17'!$A:$L,'[11]iBCF post B17'!$I$1,0)/1000000,0)</f>
        <v>0</v>
      </c>
      <c r="AP151" s="56">
        <f>IFERROR(VLOOKUP($A151,'[11]iBCF post B17'!$A:$L,'[11]iBCF post B17'!$L$1,0)/1000000,0)</f>
        <v>0</v>
      </c>
      <c r="AQ151" s="56">
        <v>0</v>
      </c>
      <c r="AR151" s="56">
        <v>0</v>
      </c>
      <c r="AS151" s="56">
        <f>'[11]NHB savings'!E138</f>
        <v>0</v>
      </c>
      <c r="AT151" s="56">
        <f>'[11]NHB savings'!F138</f>
        <v>0</v>
      </c>
      <c r="AU151" s="56">
        <f>'[11]NHB savings'!G138</f>
        <v>0</v>
      </c>
      <c r="AV151" s="103">
        <f>'[11]Published CSP'!AN151</f>
        <v>0</v>
      </c>
      <c r="AW151" s="103">
        <f>'[11]Published CSP'!AO151</f>
        <v>0</v>
      </c>
      <c r="AX151" s="103">
        <f>'[11]Published CSP'!AP151+'[11]NHB savings'!I138</f>
        <v>0</v>
      </c>
      <c r="AY151" s="103">
        <f>'[11]Published CSP'!AQ151+'[11]NHB savings'!J138</f>
        <v>0</v>
      </c>
      <c r="AZ151" s="103">
        <f>'[11]Published CSP'!AR151+'[11]NHB savings'!K138</f>
        <v>0</v>
      </c>
      <c r="BA151" s="103">
        <v>0</v>
      </c>
      <c r="BB151" s="103" t="e">
        <f>VLOOKUP($A151,'[11]Published CSP'!$A:$A:'[11]Published CSP'!$AW:$AW,COLUMN('[11]Published CSP'!AT$1),0)</f>
        <v>#REF!</v>
      </c>
      <c r="BC151" s="103" t="e">
        <f>VLOOKUP($A151,'[11]Published CSP'!$A:$A:'[11]Published CSP'!$AW:$AW,COLUMN('[11]Published CSP'!AU$1),0)+'[11]NHB savings'!L138</f>
        <v>#REF!</v>
      </c>
      <c r="BD151" s="103">
        <v>0</v>
      </c>
      <c r="BE151" s="103">
        <v>0</v>
      </c>
      <c r="BF151" s="60">
        <v>1.3309854845387936</v>
      </c>
      <c r="BG151" s="60">
        <v>1.5909779613994413</v>
      </c>
      <c r="BH151" s="103">
        <f>VLOOKUP($A151,[11]NHB!$A$7:$Q$389,COLUMN([11]NHB!O$2),0)+'[11]NHB savings'!P138</f>
        <v>1.2739656643321058</v>
      </c>
      <c r="BI151" s="103">
        <f>VLOOKUP($A151,[11]NHB!$A$7:$Q$389,COLUMN([11]NHB!P$2),0)+'[11]NHB savings'!Q138</f>
        <v>0.96792146629800946</v>
      </c>
      <c r="BJ151" s="103">
        <f>VLOOKUP($A151,[11]NHB!$A$7:$Q$389,COLUMN([11]NHB!Q$2),0)+'[11]NHB savings'!R138</f>
        <v>0.92870929602154284</v>
      </c>
      <c r="BK151" s="63">
        <f t="shared" si="81"/>
        <v>12.039572602194792</v>
      </c>
      <c r="BL151" s="63" t="e">
        <f t="shared" si="81"/>
        <v>#REF!</v>
      </c>
      <c r="BM151" s="63" t="e">
        <f t="shared" si="81"/>
        <v>#REF!</v>
      </c>
      <c r="BN151" s="63">
        <f t="shared" si="81"/>
        <v>10.720881786580817</v>
      </c>
      <c r="BO151" s="63">
        <f t="shared" si="81"/>
        <v>10.585170882119391</v>
      </c>
      <c r="BP151" s="64">
        <f t="shared" si="72"/>
        <v>12.039572602194792</v>
      </c>
      <c r="BQ151" s="64" t="e">
        <f>BL151*'[11]23112016 deflator update'!$C$68/'[11]23112016 deflator update'!$C$69</f>
        <v>#REF!</v>
      </c>
      <c r="BR151" s="64" t="e">
        <f>BM151*'[11]23112016 deflator update'!$C$68/'[11]23112016 deflator update'!$C$70</f>
        <v>#REF!</v>
      </c>
      <c r="BS151" s="64">
        <f>BN151*'[11]23112016 deflator update'!$C$68/'[11]23112016 deflator update'!$C$71</f>
        <v>10.185125791519472</v>
      </c>
      <c r="BT151" s="64">
        <f>BO151*'[11]23112016 deflator update'!$C$68/'[11]23112016 deflator update'!$C$72</f>
        <v>9.8920293201951601</v>
      </c>
      <c r="BU151" s="109" t="e">
        <f t="shared" si="73"/>
        <v>#REF!</v>
      </c>
      <c r="BV151" s="109" t="e">
        <f t="shared" si="73"/>
        <v>#REF!</v>
      </c>
      <c r="BW151" s="109" t="e">
        <f t="shared" si="73"/>
        <v>#REF!</v>
      </c>
      <c r="BX151" s="109">
        <f t="shared" si="73"/>
        <v>-1.2658558051754087E-2</v>
      </c>
      <c r="BY151" s="109">
        <f t="shared" si="74"/>
        <v>-0.12080177329635988</v>
      </c>
      <c r="BZ151" s="109">
        <f t="shared" si="75"/>
        <v>-3.1673759532483303E-2</v>
      </c>
      <c r="CA151" s="110" t="e">
        <f t="shared" si="76"/>
        <v>#REF!</v>
      </c>
      <c r="CB151" s="110" t="e">
        <f t="shared" si="76"/>
        <v>#REF!</v>
      </c>
      <c r="CC151" s="110" t="e">
        <f t="shared" si="76"/>
        <v>#REF!</v>
      </c>
      <c r="CD151" s="110">
        <f t="shared" si="70"/>
        <v>-2.8776912266351706E-2</v>
      </c>
      <c r="CE151" s="110">
        <f t="shared" si="77"/>
        <v>-0.1783737141639179</v>
      </c>
      <c r="CF151" s="110">
        <f t="shared" si="78"/>
        <v>-4.7930656328161736E-2</v>
      </c>
      <c r="CG151" s="60">
        <f t="shared" si="79"/>
        <v>6.7869826021947919</v>
      </c>
      <c r="CH151" s="60" t="e">
        <f t="shared" si="79"/>
        <v>#REF!</v>
      </c>
      <c r="CI151" s="60" t="e">
        <f t="shared" si="79"/>
        <v>#REF!</v>
      </c>
      <c r="CJ151" s="60">
        <f t="shared" si="79"/>
        <v>4.7339775769090089</v>
      </c>
      <c r="CK151" s="60">
        <f t="shared" si="79"/>
        <v>4.3506305820735438</v>
      </c>
      <c r="CL151" s="60">
        <f t="shared" si="80"/>
        <v>5.2525899999999996</v>
      </c>
      <c r="CM151" s="60">
        <f t="shared" si="80"/>
        <v>5.5078652970000004</v>
      </c>
      <c r="CN151" s="60">
        <f t="shared" si="80"/>
        <v>5.7447127089429779</v>
      </c>
      <c r="CO151" s="60">
        <f t="shared" si="80"/>
        <v>5.9869042096718079</v>
      </c>
      <c r="CP151" s="60">
        <f t="shared" si="80"/>
        <v>6.2345403000458468</v>
      </c>
    </row>
    <row r="152" spans="1:94" ht="15" customHeight="1">
      <c r="A152" s="53" t="s">
        <v>1008</v>
      </c>
      <c r="B152" s="53" t="s">
        <v>1009</v>
      </c>
      <c r="C152" s="53" t="str">
        <f t="shared" si="71"/>
        <v>SC_SR</v>
      </c>
      <c r="D152" s="53" t="s">
        <v>41</v>
      </c>
      <c r="E152" s="53" t="s">
        <v>730</v>
      </c>
      <c r="F152" s="112" t="s">
        <v>1371</v>
      </c>
      <c r="G152" s="113">
        <v>0</v>
      </c>
      <c r="H152" s="127">
        <v>0</v>
      </c>
      <c r="I152" s="127">
        <v>0</v>
      </c>
      <c r="J152" s="112" t="s">
        <v>1382</v>
      </c>
      <c r="K152" s="101">
        <v>0</v>
      </c>
      <c r="L152" s="53" t="s">
        <v>1010</v>
      </c>
      <c r="M152" s="54">
        <f>[11]Provisional!M152</f>
        <v>335.29107150780601</v>
      </c>
      <c r="N152" s="54">
        <f>[11]Provisional!N152</f>
        <v>279.59272865969996</v>
      </c>
      <c r="O152" s="54">
        <f>[11]Provisional!O152</f>
        <v>238.830556266618</v>
      </c>
      <c r="P152" s="54">
        <f>[11]Provisional!P152</f>
        <v>216.00102328309003</v>
      </c>
      <c r="Q152" s="54">
        <f>[11]Provisional!Q152</f>
        <v>194.61821678838101</v>
      </c>
      <c r="R152" s="128">
        <f>'[11]Published CSP'!O152</f>
        <v>539.13778300000001</v>
      </c>
      <c r="S152" s="108">
        <f>VLOOKUP($B152,'[11]CT model - DATA UPDATE'!$A:$AX,COLUMN('[11]CT model - DATA UPDATE'!S$1),0)/1000000</f>
        <v>548.31395272499992</v>
      </c>
      <c r="T152" s="108">
        <f>VLOOKUP($B152,'[11]CT model - DATA UPDATE'!$A:$AX,COLUMN('[11]CT model - DATA UPDATE'!T$1),0)/1000000</f>
        <v>558.82067895921773</v>
      </c>
      <c r="U152" s="108">
        <f>VLOOKUP($B152,'[11]CT model - DATA UPDATE'!$A:$AX,COLUMN('[11]CT model - DATA UPDATE'!U$1),0)/1000000</f>
        <v>569.55114807990435</v>
      </c>
      <c r="V152" s="108">
        <f>VLOOKUP($B152,'[11]CT model - DATA UPDATE'!$A:$AX,COLUMN('[11]CT model - DATA UPDATE'!V$1),0)/1000000</f>
        <v>580.51057124850831</v>
      </c>
      <c r="W152" s="108">
        <v>0</v>
      </c>
      <c r="X152" s="108">
        <f>VLOOKUP($B152,'[11]CT model - DATA UPDATE'!$A:$AX,COLUMN('[11]CT model - DATA UPDATE'!W$1),0)/1000000</f>
        <v>10.898165086000114</v>
      </c>
      <c r="Y152" s="108">
        <f>VLOOKUP($B152,'[11]CT model - DATA UPDATE'!$A:$AX,COLUMN('[11]CT model - DATA UPDATE'!X$1),0)/1000000</f>
        <v>22.505547886549092</v>
      </c>
      <c r="Z152" s="108">
        <f>VLOOKUP($B152,'[11]CT model - DATA UPDATE'!$A:$AX,COLUMN('[11]CT model - DATA UPDATE'!Y$1),0)/1000000</f>
        <v>34.787476138744211</v>
      </c>
      <c r="AA152" s="108">
        <f>VLOOKUP($B152,'[11]CT model - DATA UPDATE'!$A:$AX,COLUMN('[11]CT model - DATA UPDATE'!Z$1),0)/1000000</f>
        <v>47.77621278929076</v>
      </c>
      <c r="AB152" s="108">
        <v>0</v>
      </c>
      <c r="AC152" s="108">
        <f>VLOOKUP($B152,'[11]CT model - DATA UPDATE'!$A:$AX,COLUMN('[11]CT model - DATA UPDATE'!AA$1),0)/1000000</f>
        <v>10.988984</v>
      </c>
      <c r="AD152" s="108">
        <f>VLOOKUP($B152,'[11]CT model - DATA UPDATE'!$A:$AX,COLUMN('[11]CT model - DATA UPDATE'!AB$1),0)/1000000</f>
        <v>23.046089205457449</v>
      </c>
      <c r="AE152" s="108">
        <f>VLOOKUP($B152,'[11]CT model - DATA UPDATE'!$A:$AX,COLUMN('[11]CT model - DATA UPDATE'!AC$1),0)/1000000</f>
        <v>36.277941725932124</v>
      </c>
      <c r="AF152" s="108">
        <f>VLOOKUP($B152,'[11]CT model - DATA UPDATE'!$A:$AX,COLUMN('[11]CT model - DATA UPDATE'!AD$1),0)/1000000</f>
        <v>50.774398610183361</v>
      </c>
      <c r="AG152" s="108">
        <v>0</v>
      </c>
      <c r="AH152" s="108">
        <f>VLOOKUP($B152,'[11]CT model - DATA UPDATE'!$A:$AX,COLUMN('[11]CT model - DATA UPDATE'!AE$1),0)/1000000</f>
        <v>0</v>
      </c>
      <c r="AI152" s="108">
        <f>(VLOOKUP($B152,'[11]CT model - DATA UPDATE'!$A:$AX,COLUMN('[11]CT model - DATA UPDATE'!AF$1),0)+IFERROR(VLOOKUP($B152,'[11]Fire £5 LQ'!$A:$P,COLUMN('[11]Fire £5 LQ'!N$1),0),0)*[11]Parameters!$C$41)/1000000</f>
        <v>0</v>
      </c>
      <c r="AJ152" s="108">
        <f>(VLOOKUP($B152,'[11]CT model - DATA UPDATE'!$A:$AX,COLUMN('[11]CT model - DATA UPDATE'!AG$1),0)+IFERROR(VLOOKUP($B152,'[11]Fire £5 LQ'!$A:$P,COLUMN('[11]Fire £5 LQ'!O$1),0),0)*[11]Parameters!$C$41)/1000000</f>
        <v>0</v>
      </c>
      <c r="AK152" s="108">
        <f>(VLOOKUP($B152,'[11]CT model - DATA UPDATE'!$A:$AX,COLUMN('[11]CT model - DATA UPDATE'!AH$1),0)+IFERROR(VLOOKUP($B152,'[11]Fire £5 LQ'!$A:$P,COLUMN('[11]Fire £5 LQ'!P$1),0),0)*[11]Parameters!$C$41)/1000000</f>
        <v>0</v>
      </c>
      <c r="AL152" s="56">
        <f>'[11]Published CSP'!AI152</f>
        <v>0</v>
      </c>
      <c r="AM152" s="56">
        <f>'[11]Published CSP'!AJ152</f>
        <v>0</v>
      </c>
      <c r="AN152" s="56">
        <f>IFERROR(VLOOKUP($A152,'[11]iBCF post B17'!$A:$L,'[11]iBCF post B17'!$F$1,0)/1000000,0)</f>
        <v>24.725607025659475</v>
      </c>
      <c r="AO152" s="56">
        <f>IFERROR(VLOOKUP($A152,'[11]iBCF post B17'!$A:$L,'[11]iBCF post B17'!$I$1,0)/1000000,0)</f>
        <v>32.570602347116846</v>
      </c>
      <c r="AP152" s="56">
        <f>IFERROR(VLOOKUP($A152,'[11]iBCF post B17'!$A:$L,'[11]iBCF post B17'!$L$1,0)/1000000,0)</f>
        <v>39.097452841440997</v>
      </c>
      <c r="AQ152" s="56">
        <v>0</v>
      </c>
      <c r="AR152" s="56">
        <v>0</v>
      </c>
      <c r="AS152" s="56">
        <f>'[11]NHB savings'!E139</f>
        <v>5.945945</v>
      </c>
      <c r="AT152" s="56">
        <f>'[11]NHB savings'!F139</f>
        <v>0</v>
      </c>
      <c r="AU152" s="56">
        <f>'[11]NHB savings'!G139</f>
        <v>0</v>
      </c>
      <c r="AV152" s="103">
        <f>'[11]Published CSP'!AN152</f>
        <v>0</v>
      </c>
      <c r="AW152" s="103">
        <f>'[11]Published CSP'!AO152</f>
        <v>0</v>
      </c>
      <c r="AX152" s="103">
        <f>'[11]Published CSP'!AP152+'[11]NHB savings'!I139</f>
        <v>0</v>
      </c>
      <c r="AY152" s="103">
        <f>'[11]Published CSP'!AQ152+'[11]NHB savings'!J139</f>
        <v>0</v>
      </c>
      <c r="AZ152" s="103">
        <f>'[11]Published CSP'!AR152+'[11]NHB savings'!K139</f>
        <v>0</v>
      </c>
      <c r="BA152" s="103">
        <v>0</v>
      </c>
      <c r="BB152" s="103" t="e">
        <f>VLOOKUP($A152,'[11]Published CSP'!$A:$A:'[11]Published CSP'!$AW:$AW,COLUMN('[11]Published CSP'!AT$1),0)</f>
        <v>#REF!</v>
      </c>
      <c r="BC152" s="103" t="e">
        <f>VLOOKUP($A152,'[11]Published CSP'!$A:$A:'[11]Published CSP'!$AW:$AW,COLUMN('[11]Published CSP'!AU$1),0)+'[11]NHB savings'!L139</f>
        <v>#REF!</v>
      </c>
      <c r="BD152" s="103">
        <v>0</v>
      </c>
      <c r="BE152" s="103">
        <v>0</v>
      </c>
      <c r="BF152" s="60">
        <v>6.4263862762262542</v>
      </c>
      <c r="BG152" s="60">
        <v>7.8440952747895976</v>
      </c>
      <c r="BH152" s="103">
        <f>VLOOKUP($A152,[11]NHB!$A$7:$Q$389,COLUMN([11]NHB!O$2),0)+'[11]NHB savings'!P139</f>
        <v>6.7820456428418456</v>
      </c>
      <c r="BI152" s="103">
        <f>VLOOKUP($A152,[11]NHB!$A$7:$Q$389,COLUMN([11]NHB!P$2),0)+'[11]NHB savings'!Q139</f>
        <v>4.8804385890555659</v>
      </c>
      <c r="BJ152" s="103">
        <f>VLOOKUP($A152,[11]NHB!$A$7:$Q$389,COLUMN([11]NHB!Q$2),0)+'[11]NHB savings'!R139</f>
        <v>4.6827235929104516</v>
      </c>
      <c r="BK152" s="63">
        <f t="shared" si="81"/>
        <v>880.85524078403228</v>
      </c>
      <c r="BL152" s="63" t="e">
        <f t="shared" si="81"/>
        <v>#REF!</v>
      </c>
      <c r="BM152" s="63" t="e">
        <f t="shared" si="81"/>
        <v>#REF!</v>
      </c>
      <c r="BN152" s="63">
        <f t="shared" si="81"/>
        <v>894.06863016384307</v>
      </c>
      <c r="BO152" s="63">
        <f t="shared" si="81"/>
        <v>917.45957587071484</v>
      </c>
      <c r="BP152" s="64">
        <f t="shared" si="72"/>
        <v>880.85524078403228</v>
      </c>
      <c r="BQ152" s="64" t="e">
        <f>BL152*'[11]23112016 deflator update'!$C$68/'[11]23112016 deflator update'!$C$69</f>
        <v>#REF!</v>
      </c>
      <c r="BR152" s="64" t="e">
        <f>BM152*'[11]23112016 deflator update'!$C$68/'[11]23112016 deflator update'!$C$70</f>
        <v>#REF!</v>
      </c>
      <c r="BS152" s="64">
        <f>BN152*'[11]23112016 deflator update'!$C$68/'[11]23112016 deflator update'!$C$71</f>
        <v>849.38922429574325</v>
      </c>
      <c r="BT152" s="64">
        <f>BO152*'[11]23112016 deflator update'!$C$68/'[11]23112016 deflator update'!$C$72</f>
        <v>857.38219303926815</v>
      </c>
      <c r="BU152" s="109" t="e">
        <f t="shared" si="73"/>
        <v>#REF!</v>
      </c>
      <c r="BV152" s="109" t="e">
        <f t="shared" si="73"/>
        <v>#REF!</v>
      </c>
      <c r="BW152" s="109" t="e">
        <f t="shared" si="73"/>
        <v>#REF!</v>
      </c>
      <c r="BX152" s="109">
        <f t="shared" si="73"/>
        <v>2.6162360380080907E-2</v>
      </c>
      <c r="BY152" s="109">
        <f t="shared" si="74"/>
        <v>4.1555449058918947E-2</v>
      </c>
      <c r="BZ152" s="109">
        <f t="shared" si="75"/>
        <v>1.023078523046772E-2</v>
      </c>
      <c r="CA152" s="110" t="e">
        <f t="shared" si="76"/>
        <v>#REF!</v>
      </c>
      <c r="CB152" s="110" t="e">
        <f t="shared" si="76"/>
        <v>#REF!</v>
      </c>
      <c r="CC152" s="110" t="e">
        <f t="shared" si="76"/>
        <v>#REF!</v>
      </c>
      <c r="CD152" s="110">
        <f t="shared" si="70"/>
        <v>9.4102544686178735E-3</v>
      </c>
      <c r="CE152" s="110">
        <f t="shared" si="77"/>
        <v>-2.6648019626779096E-2</v>
      </c>
      <c r="CF152" s="110">
        <f t="shared" si="78"/>
        <v>-6.7296325801449175E-3</v>
      </c>
      <c r="CG152" s="60">
        <f t="shared" si="79"/>
        <v>341.71745778403226</v>
      </c>
      <c r="CH152" s="60" t="e">
        <f t="shared" si="79"/>
        <v>#REF!</v>
      </c>
      <c r="CI152" s="60" t="e">
        <f t="shared" si="79"/>
        <v>#REF!</v>
      </c>
      <c r="CJ152" s="60">
        <f t="shared" si="79"/>
        <v>253.45206421926241</v>
      </c>
      <c r="CK152" s="60">
        <f t="shared" si="79"/>
        <v>238.39839322273247</v>
      </c>
      <c r="CL152" s="60">
        <f t="shared" si="80"/>
        <v>539.13778300000001</v>
      </c>
      <c r="CM152" s="60">
        <f t="shared" si="80"/>
        <v>570.20110181099994</v>
      </c>
      <c r="CN152" s="60">
        <f t="shared" si="80"/>
        <v>604.37231605122417</v>
      </c>
      <c r="CO152" s="60">
        <f t="shared" si="80"/>
        <v>640.61656594458066</v>
      </c>
      <c r="CP152" s="60">
        <f t="shared" si="80"/>
        <v>679.06118264798238</v>
      </c>
    </row>
    <row r="153" spans="1:94" ht="15" customHeight="1">
      <c r="A153" s="53" t="s">
        <v>1152</v>
      </c>
      <c r="B153" s="53" t="s">
        <v>1153</v>
      </c>
      <c r="C153" s="53" t="str">
        <f t="shared" si="71"/>
        <v>SFIR_SR</v>
      </c>
      <c r="D153" s="53" t="s">
        <v>41</v>
      </c>
      <c r="E153" s="53" t="s">
        <v>1357</v>
      </c>
      <c r="F153" s="112" t="s">
        <v>1371</v>
      </c>
      <c r="G153" s="113">
        <v>0</v>
      </c>
      <c r="H153" s="127">
        <v>0</v>
      </c>
      <c r="I153" s="127">
        <v>0</v>
      </c>
      <c r="J153" s="112" t="s">
        <v>1382</v>
      </c>
      <c r="K153" s="101">
        <v>0</v>
      </c>
      <c r="L153" s="53" t="s">
        <v>1234</v>
      </c>
      <c r="M153" s="54">
        <f>[11]Provisional!M153</f>
        <v>31.739478692963001</v>
      </c>
      <c r="N153" s="54">
        <f>[11]Provisional!N153</f>
        <v>29.351722058269001</v>
      </c>
      <c r="O153" s="54">
        <f>[11]Provisional!O153</f>
        <v>26.460091498738002</v>
      </c>
      <c r="P153" s="54">
        <f>[11]Provisional!P153</f>
        <v>25.269865170334</v>
      </c>
      <c r="Q153" s="54">
        <f>[11]Provisional!Q153</f>
        <v>24.826557363496001</v>
      </c>
      <c r="R153" s="128">
        <f>'[11]Published CSP'!O153</f>
        <v>39.757759</v>
      </c>
      <c r="S153" s="108">
        <f>VLOOKUP($B153,'[11]CT model - DATA UPDATE'!$A:$AX,COLUMN('[11]CT model - DATA UPDATE'!S$1),0)/1000000</f>
        <v>40.456561481999998</v>
      </c>
      <c r="T153" s="108">
        <f>VLOOKUP($B153,'[11]CT model - DATA UPDATE'!$A:$AX,COLUMN('[11]CT model - DATA UPDATE'!T$1),0)/1000000</f>
        <v>41.229026526570131</v>
      </c>
      <c r="U153" s="108">
        <f>VLOOKUP($B153,'[11]CT model - DATA UPDATE'!$A:$AX,COLUMN('[11]CT model - DATA UPDATE'!U$1),0)/1000000</f>
        <v>42.017760785167575</v>
      </c>
      <c r="V153" s="108">
        <f>VLOOKUP($B153,'[11]CT model - DATA UPDATE'!$A:$AX,COLUMN('[11]CT model - DATA UPDATE'!V$1),0)/1000000</f>
        <v>42.823137127819045</v>
      </c>
      <c r="W153" s="108">
        <v>0</v>
      </c>
      <c r="X153" s="108">
        <f>VLOOKUP($B153,'[11]CT model - DATA UPDATE'!$A:$AX,COLUMN('[11]CT model - DATA UPDATE'!W$1),0)/1000000</f>
        <v>0.76746864599999975</v>
      </c>
      <c r="Y153" s="108">
        <f>VLOOKUP($B153,'[11]CT model - DATA UPDATE'!$A:$AX,COLUMN('[11]CT model - DATA UPDATE'!X$1),0)/1000000</f>
        <v>1.6223454340536525</v>
      </c>
      <c r="Z153" s="108">
        <f>VLOOKUP($B153,'[11]CT model - DATA UPDATE'!$A:$AX,COLUMN('[11]CT model - DATA UPDATE'!Y$1),0)/1000000</f>
        <v>2.5268046583392429</v>
      </c>
      <c r="AA153" s="108">
        <f>VLOOKUP($B153,'[11]CT model - DATA UPDATE'!$A:$AX,COLUMN('[11]CT model - DATA UPDATE'!Z$1),0)/1000000</f>
        <v>3.4832047289075398</v>
      </c>
      <c r="AB153" s="108">
        <v>0</v>
      </c>
      <c r="AC153" s="108">
        <f>VLOOKUP($B153,'[11]CT model - DATA UPDATE'!$A:$AX,COLUMN('[11]CT model - DATA UPDATE'!AA$1),0)/1000000</f>
        <v>0</v>
      </c>
      <c r="AD153" s="108">
        <f>VLOOKUP($B153,'[11]CT model - DATA UPDATE'!$A:$AX,COLUMN('[11]CT model - DATA UPDATE'!AB$1),0)/1000000</f>
        <v>0</v>
      </c>
      <c r="AE153" s="108">
        <f>VLOOKUP($B153,'[11]CT model - DATA UPDATE'!$A:$AX,COLUMN('[11]CT model - DATA UPDATE'!AC$1),0)/1000000</f>
        <v>0</v>
      </c>
      <c r="AF153" s="108">
        <f>VLOOKUP($B153,'[11]CT model - DATA UPDATE'!$A:$AX,COLUMN('[11]CT model - DATA UPDATE'!AD$1),0)/1000000</f>
        <v>0</v>
      </c>
      <c r="AG153" s="108">
        <v>0</v>
      </c>
      <c r="AH153" s="108">
        <f>VLOOKUP($B153,'[11]CT model - DATA UPDATE'!$A:$AX,COLUMN('[11]CT model - DATA UPDATE'!AE$1),0)/1000000</f>
        <v>0</v>
      </c>
      <c r="AI153" s="108">
        <f>(VLOOKUP($B153,'[11]CT model - DATA UPDATE'!$A:$AX,COLUMN('[11]CT model - DATA UPDATE'!AF$1),0)+IFERROR(VLOOKUP($B153,'[11]Fire £5 LQ'!$A:$P,COLUMN('[11]Fire £5 LQ'!N$1),0),0)*[11]Parameters!$C$41)/1000000</f>
        <v>0</v>
      </c>
      <c r="AJ153" s="108">
        <f>(VLOOKUP($B153,'[11]CT model - DATA UPDATE'!$A:$AX,COLUMN('[11]CT model - DATA UPDATE'!AG$1),0)+IFERROR(VLOOKUP($B153,'[11]Fire £5 LQ'!$A:$P,COLUMN('[11]Fire £5 LQ'!O$1),0),0)*[11]Parameters!$C$41)/1000000</f>
        <v>0</v>
      </c>
      <c r="AK153" s="108">
        <f>(VLOOKUP($B153,'[11]CT model - DATA UPDATE'!$A:$AX,COLUMN('[11]CT model - DATA UPDATE'!AH$1),0)+IFERROR(VLOOKUP($B153,'[11]Fire £5 LQ'!$A:$P,COLUMN('[11]Fire £5 LQ'!P$1),0),0)*[11]Parameters!$C$41)/1000000</f>
        <v>0</v>
      </c>
      <c r="AL153" s="56">
        <f>'[11]Published CSP'!AI153</f>
        <v>0</v>
      </c>
      <c r="AM153" s="56">
        <f>'[11]Published CSP'!AJ153</f>
        <v>0</v>
      </c>
      <c r="AN153" s="56">
        <f>IFERROR(VLOOKUP($A153,'[11]iBCF post B17'!$A:$L,'[11]iBCF post B17'!$F$1,0)/1000000,0)</f>
        <v>0</v>
      </c>
      <c r="AO153" s="56">
        <f>IFERROR(VLOOKUP($A153,'[11]iBCF post B17'!$A:$L,'[11]iBCF post B17'!$I$1,0)/1000000,0)</f>
        <v>0</v>
      </c>
      <c r="AP153" s="56">
        <f>IFERROR(VLOOKUP($A153,'[11]iBCF post B17'!$A:$L,'[11]iBCF post B17'!$L$1,0)/1000000,0)</f>
        <v>0</v>
      </c>
      <c r="AQ153" s="56">
        <v>0</v>
      </c>
      <c r="AR153" s="56">
        <v>0</v>
      </c>
      <c r="AS153" s="56">
        <f>'[11]NHB savings'!E140</f>
        <v>0</v>
      </c>
      <c r="AT153" s="56">
        <f>'[11]NHB savings'!F140</f>
        <v>0</v>
      </c>
      <c r="AU153" s="56">
        <f>'[11]NHB savings'!G140</f>
        <v>0</v>
      </c>
      <c r="AV153" s="103">
        <f>'[11]Published CSP'!AN153</f>
        <v>0</v>
      </c>
      <c r="AW153" s="103">
        <f>'[11]Published CSP'!AO153</f>
        <v>0</v>
      </c>
      <c r="AX153" s="103">
        <f>'[11]Published CSP'!AP153+'[11]NHB savings'!I140</f>
        <v>0</v>
      </c>
      <c r="AY153" s="103">
        <f>'[11]Published CSP'!AQ153+'[11]NHB savings'!J140</f>
        <v>0</v>
      </c>
      <c r="AZ153" s="103">
        <f>'[11]Published CSP'!AR153+'[11]NHB savings'!K140</f>
        <v>0</v>
      </c>
      <c r="BA153" s="103">
        <v>0</v>
      </c>
      <c r="BB153" s="103" t="e">
        <f>VLOOKUP($A153,'[11]Published CSP'!$A:$A:'[11]Published CSP'!$AW:$AW,COLUMN('[11]Published CSP'!AT$1),0)</f>
        <v>#REF!</v>
      </c>
      <c r="BC153" s="103" t="e">
        <f>VLOOKUP($A153,'[11]Published CSP'!$A:$A:'[11]Published CSP'!$AW:$AW,COLUMN('[11]Published CSP'!AU$1),0)+'[11]NHB savings'!L140</f>
        <v>#REF!</v>
      </c>
      <c r="BD153" s="103">
        <v>0</v>
      </c>
      <c r="BE153" s="103">
        <v>0</v>
      </c>
      <c r="BF153" s="60">
        <v>0</v>
      </c>
      <c r="BG153" s="60">
        <v>0</v>
      </c>
      <c r="BH153" s="103">
        <f>VLOOKUP($A153,[11]NHB!$A$7:$Q$389,COLUMN([11]NHB!O$2),0)+'[11]NHB savings'!P140</f>
        <v>0</v>
      </c>
      <c r="BI153" s="103">
        <f>VLOOKUP($A153,[11]NHB!$A$7:$Q$389,COLUMN([11]NHB!P$2),0)+'[11]NHB savings'!Q140</f>
        <v>0</v>
      </c>
      <c r="BJ153" s="103">
        <f>VLOOKUP($A153,[11]NHB!$A$7:$Q$389,COLUMN([11]NHB!Q$2),0)+'[11]NHB savings'!R140</f>
        <v>0</v>
      </c>
      <c r="BK153" s="63">
        <f t="shared" si="81"/>
        <v>71.497237692962997</v>
      </c>
      <c r="BL153" s="63" t="e">
        <f t="shared" si="81"/>
        <v>#REF!</v>
      </c>
      <c r="BM153" s="63" t="e">
        <f t="shared" si="81"/>
        <v>#REF!</v>
      </c>
      <c r="BN153" s="63">
        <f t="shared" si="81"/>
        <v>69.814430613840813</v>
      </c>
      <c r="BO153" s="63">
        <f t="shared" si="81"/>
        <v>71.132899220222583</v>
      </c>
      <c r="BP153" s="64">
        <f t="shared" si="72"/>
        <v>71.497237692962997</v>
      </c>
      <c r="BQ153" s="64" t="e">
        <f>BL153*'[11]23112016 deflator update'!$C$68/'[11]23112016 deflator update'!$C$69</f>
        <v>#REF!</v>
      </c>
      <c r="BR153" s="64" t="e">
        <f>BM153*'[11]23112016 deflator update'!$C$68/'[11]23112016 deflator update'!$C$70</f>
        <v>#REF!</v>
      </c>
      <c r="BS153" s="64">
        <f>BN153*'[11]23112016 deflator update'!$C$68/'[11]23112016 deflator update'!$C$71</f>
        <v>66.325585154321161</v>
      </c>
      <c r="BT153" s="64">
        <f>BO153*'[11]23112016 deflator update'!$C$68/'[11]23112016 deflator update'!$C$72</f>
        <v>66.474951850379838</v>
      </c>
      <c r="BU153" s="109" t="e">
        <f t="shared" si="73"/>
        <v>#REF!</v>
      </c>
      <c r="BV153" s="109" t="e">
        <f t="shared" si="73"/>
        <v>#REF!</v>
      </c>
      <c r="BW153" s="109" t="e">
        <f t="shared" si="73"/>
        <v>#REF!</v>
      </c>
      <c r="BX153" s="109">
        <f t="shared" si="73"/>
        <v>1.8885330651402299E-2</v>
      </c>
      <c r="BY153" s="109">
        <f t="shared" si="74"/>
        <v>-5.0958398463591958E-3</v>
      </c>
      <c r="BZ153" s="109">
        <f t="shared" si="75"/>
        <v>-1.2764016846289472E-3</v>
      </c>
      <c r="CA153" s="110" t="e">
        <f t="shared" si="76"/>
        <v>#REF!</v>
      </c>
      <c r="CB153" s="110" t="e">
        <f t="shared" si="76"/>
        <v>#REF!</v>
      </c>
      <c r="CC153" s="110" t="e">
        <f t="shared" si="76"/>
        <v>#REF!</v>
      </c>
      <c r="CD153" s="110">
        <f t="shared" si="70"/>
        <v>2.2520222883997132E-3</v>
      </c>
      <c r="CE153" s="110">
        <f t="shared" si="77"/>
        <v>-7.0244473837588139E-2</v>
      </c>
      <c r="CF153" s="110">
        <f t="shared" si="78"/>
        <v>-1.8043629284887563E-2</v>
      </c>
      <c r="CG153" s="60">
        <f t="shared" si="79"/>
        <v>31.739478692962997</v>
      </c>
      <c r="CH153" s="60" t="e">
        <f t="shared" si="79"/>
        <v>#REF!</v>
      </c>
      <c r="CI153" s="60" t="e">
        <f t="shared" si="79"/>
        <v>#REF!</v>
      </c>
      <c r="CJ153" s="60">
        <f t="shared" si="79"/>
        <v>25.269865170333993</v>
      </c>
      <c r="CK153" s="60">
        <f t="shared" si="79"/>
        <v>24.826557363496001</v>
      </c>
      <c r="CL153" s="60">
        <f t="shared" si="80"/>
        <v>39.757759</v>
      </c>
      <c r="CM153" s="60">
        <f t="shared" si="80"/>
        <v>41.224030127999995</v>
      </c>
      <c r="CN153" s="60">
        <f t="shared" si="80"/>
        <v>42.85137196062378</v>
      </c>
      <c r="CO153" s="60">
        <f t="shared" si="80"/>
        <v>44.544565443506819</v>
      </c>
      <c r="CP153" s="60">
        <f t="shared" si="80"/>
        <v>46.306341856726583</v>
      </c>
    </row>
    <row r="154" spans="1:94" ht="15" customHeight="1">
      <c r="A154" s="53" t="s">
        <v>870</v>
      </c>
      <c r="B154" s="53" t="s">
        <v>871</v>
      </c>
      <c r="C154" s="53" t="str">
        <f t="shared" si="71"/>
        <v>SD_PU</v>
      </c>
      <c r="D154" s="53" t="s">
        <v>41</v>
      </c>
      <c r="E154" s="53" t="s">
        <v>39</v>
      </c>
      <c r="F154" s="112" t="s">
        <v>1369</v>
      </c>
      <c r="G154" s="113">
        <v>0</v>
      </c>
      <c r="H154" s="127">
        <v>0</v>
      </c>
      <c r="I154" s="127">
        <v>0</v>
      </c>
      <c r="J154" s="112" t="s">
        <v>1380</v>
      </c>
      <c r="K154" s="101">
        <v>0</v>
      </c>
      <c r="L154" s="53" t="s">
        <v>872</v>
      </c>
      <c r="M154" s="54">
        <f>[11]Provisional!M154</f>
        <v>6.635720166654</v>
      </c>
      <c r="N154" s="54">
        <f>[11]Provisional!N154</f>
        <v>5.8022262119060004</v>
      </c>
      <c r="O154" s="54">
        <f>[11]Provisional!O154</f>
        <v>5.1765561514040002</v>
      </c>
      <c r="P154" s="54">
        <f>[11]Provisional!P154</f>
        <v>4.8498762776939994</v>
      </c>
      <c r="Q154" s="54">
        <f>[11]Provisional!Q154</f>
        <v>4.4880086907620003</v>
      </c>
      <c r="R154" s="128">
        <f>'[11]Published CSP'!O154</f>
        <v>4.6930079999999998</v>
      </c>
      <c r="S154" s="108">
        <f>VLOOKUP($B154,'[11]CT model - DATA UPDATE'!$A:$AX,COLUMN('[11]CT model - DATA UPDATE'!S$1),0)/1000000</f>
        <v>4.7846864500000006</v>
      </c>
      <c r="T154" s="108">
        <f>VLOOKUP($B154,'[11]CT model - DATA UPDATE'!$A:$AX,COLUMN('[11]CT model - DATA UPDATE'!T$1),0)/1000000</f>
        <v>4.8593917633875243</v>
      </c>
      <c r="U154" s="108">
        <f>VLOOKUP($B154,'[11]CT model - DATA UPDATE'!$A:$AX,COLUMN('[11]CT model - DATA UPDATE'!U$1),0)/1000000</f>
        <v>4.9352634821198196</v>
      </c>
      <c r="V154" s="108">
        <f>VLOOKUP($B154,'[11]CT model - DATA UPDATE'!$A:$AX,COLUMN('[11]CT model - DATA UPDATE'!V$1),0)/1000000</f>
        <v>5.0123198177720267</v>
      </c>
      <c r="W154" s="108">
        <v>0</v>
      </c>
      <c r="X154" s="108">
        <f>VLOOKUP($B154,'[11]CT model - DATA UPDATE'!$A:$AX,COLUMN('[11]CT model - DATA UPDATE'!W$1),0)/1000000</f>
        <v>9.5693729000000005E-2</v>
      </c>
      <c r="Y154" s="108">
        <f>VLOOKUP($B154,'[11]CT model - DATA UPDATE'!$A:$AX,COLUMN('[11]CT model - DATA UPDATE'!X$1),0)/1000000</f>
        <v>0.19631942724085596</v>
      </c>
      <c r="Z154" s="108">
        <f>VLOOKUP($B154,'[11]CT model - DATA UPDATE'!$A:$AX,COLUMN('[11]CT model - DATA UPDATE'!Y$1),0)/1000000</f>
        <v>0.30207760721358956</v>
      </c>
      <c r="AA154" s="108">
        <f>VLOOKUP($B154,'[11]CT model - DATA UPDATE'!$A:$AX,COLUMN('[11]CT model - DATA UPDATE'!Z$1),0)/1000000</f>
        <v>0.41317634918975443</v>
      </c>
      <c r="AB154" s="108">
        <v>0</v>
      </c>
      <c r="AC154" s="108">
        <f>VLOOKUP($B154,'[11]CT model - DATA UPDATE'!$A:$AX,COLUMN('[11]CT model - DATA UPDATE'!AA$1),0)/1000000</f>
        <v>0</v>
      </c>
      <c r="AD154" s="108">
        <f>VLOOKUP($B154,'[11]CT model - DATA UPDATE'!$A:$AX,COLUMN('[11]CT model - DATA UPDATE'!AB$1),0)/1000000</f>
        <v>0</v>
      </c>
      <c r="AE154" s="108">
        <f>VLOOKUP($B154,'[11]CT model - DATA UPDATE'!$A:$AX,COLUMN('[11]CT model - DATA UPDATE'!AC$1),0)/1000000</f>
        <v>0</v>
      </c>
      <c r="AF154" s="108">
        <f>VLOOKUP($B154,'[11]CT model - DATA UPDATE'!$A:$AX,COLUMN('[11]CT model - DATA UPDATE'!AD$1),0)/1000000</f>
        <v>0</v>
      </c>
      <c r="AG154" s="108">
        <v>0</v>
      </c>
      <c r="AH154" s="108">
        <f>VLOOKUP($B154,'[11]CT model - DATA UPDATE'!$A:$AX,COLUMN('[11]CT model - DATA UPDATE'!AE$1),0)/1000000</f>
        <v>8.1451271000000242E-2</v>
      </c>
      <c r="AI154" s="108">
        <f>(VLOOKUP($B154,'[11]CT model - DATA UPDATE'!$A:$AX,COLUMN('[11]CT model - DATA UPDATE'!AF$1),0)+IFERROR(VLOOKUP($B154,'[11]Fire £5 LQ'!$A:$P,COLUMN('[11]Fire £5 LQ'!N$1),0),0)*[11]Parameters!$C$41)/1000000</f>
        <v>0.16350225090705417</v>
      </c>
      <c r="AJ154" s="108">
        <f>(VLOOKUP($B154,'[11]CT model - DATA UPDATE'!$A:$AX,COLUMN('[11]CT model - DATA UPDATE'!AG$1),0)+IFERROR(VLOOKUP($B154,'[11]Fire £5 LQ'!$A:$P,COLUMN('[11]Fire £5 LQ'!O$1),0),0)*[11]Parameters!$C$41)/1000000</f>
        <v>0.24608197984155433</v>
      </c>
      <c r="AK154" s="108">
        <f>(VLOOKUP($B154,'[11]CT model - DATA UPDATE'!$A:$AX,COLUMN('[11]CT model - DATA UPDATE'!AH$1),0)+IFERROR(VLOOKUP($B154,'[11]Fire £5 LQ'!$A:$P,COLUMN('[11]Fire £5 LQ'!P$1),0),0)*[11]Parameters!$C$41)/1000000</f>
        <v>0.32911462715560225</v>
      </c>
      <c r="AL154" s="56">
        <f>'[11]Published CSP'!AI154</f>
        <v>0</v>
      </c>
      <c r="AM154" s="56">
        <f>'[11]Published CSP'!AJ154</f>
        <v>0</v>
      </c>
      <c r="AN154" s="56">
        <f>IFERROR(VLOOKUP($A154,'[11]iBCF post B17'!$A:$L,'[11]iBCF post B17'!$F$1,0)/1000000,0)</f>
        <v>0</v>
      </c>
      <c r="AO154" s="56">
        <f>IFERROR(VLOOKUP($A154,'[11]iBCF post B17'!$A:$L,'[11]iBCF post B17'!$I$1,0)/1000000,0)</f>
        <v>0</v>
      </c>
      <c r="AP154" s="56">
        <f>IFERROR(VLOOKUP($A154,'[11]iBCF post B17'!$A:$L,'[11]iBCF post B17'!$L$1,0)/1000000,0)</f>
        <v>0</v>
      </c>
      <c r="AQ154" s="56">
        <v>0</v>
      </c>
      <c r="AR154" s="56">
        <v>0</v>
      </c>
      <c r="AS154" s="56">
        <f>'[11]NHB savings'!E141</f>
        <v>0</v>
      </c>
      <c r="AT154" s="56">
        <f>'[11]NHB savings'!F141</f>
        <v>0</v>
      </c>
      <c r="AU154" s="56">
        <f>'[11]NHB savings'!G141</f>
        <v>0</v>
      </c>
      <c r="AV154" s="103">
        <f>'[11]Published CSP'!AN154</f>
        <v>0</v>
      </c>
      <c r="AW154" s="103">
        <f>'[11]Published CSP'!AO154</f>
        <v>0</v>
      </c>
      <c r="AX154" s="103">
        <f>'[11]Published CSP'!AP154+'[11]NHB savings'!I141</f>
        <v>0</v>
      </c>
      <c r="AY154" s="103">
        <f>'[11]Published CSP'!AQ154+'[11]NHB savings'!J141</f>
        <v>0</v>
      </c>
      <c r="AZ154" s="103">
        <f>'[11]Published CSP'!AR154+'[11]NHB savings'!K141</f>
        <v>0</v>
      </c>
      <c r="BA154" s="103">
        <v>0</v>
      </c>
      <c r="BB154" s="103" t="e">
        <f>VLOOKUP($A154,'[11]Published CSP'!$A:$A:'[11]Published CSP'!$AW:$AW,COLUMN('[11]Published CSP'!AT$1),0)</f>
        <v>#REF!</v>
      </c>
      <c r="BC154" s="103" t="e">
        <f>VLOOKUP($A154,'[11]Published CSP'!$A:$A:'[11]Published CSP'!$AW:$AW,COLUMN('[11]Published CSP'!AU$1),0)+'[11]NHB savings'!L141</f>
        <v>#REF!</v>
      </c>
      <c r="BD154" s="103">
        <v>0</v>
      </c>
      <c r="BE154" s="103">
        <v>0</v>
      </c>
      <c r="BF154" s="60">
        <v>3.541140870675676</v>
      </c>
      <c r="BG154" s="60">
        <v>4.2410985610562904</v>
      </c>
      <c r="BH154" s="103">
        <f>VLOOKUP($A154,[11]NHB!$A$7:$Q$389,COLUMN([11]NHB!O$2),0)+'[11]NHB savings'!P141</f>
        <v>3.6063189826053517</v>
      </c>
      <c r="BI154" s="103">
        <f>VLOOKUP($A154,[11]NHB!$A$7:$Q$389,COLUMN([11]NHB!P$2),0)+'[11]NHB savings'!Q141</f>
        <v>2.7490130259391572</v>
      </c>
      <c r="BJ154" s="103">
        <f>VLOOKUP($A154,[11]NHB!$A$7:$Q$389,COLUMN([11]NHB!Q$2),0)+'[11]NHB savings'!R141</f>
        <v>2.6376457604959889</v>
      </c>
      <c r="BK154" s="63">
        <f t="shared" si="81"/>
        <v>14.869869037329675</v>
      </c>
      <c r="BL154" s="63" t="e">
        <f t="shared" si="81"/>
        <v>#REF!</v>
      </c>
      <c r="BM154" s="63" t="e">
        <f t="shared" si="81"/>
        <v>#REF!</v>
      </c>
      <c r="BN154" s="63">
        <f t="shared" si="81"/>
        <v>13.082312372808122</v>
      </c>
      <c r="BO154" s="63">
        <f t="shared" si="81"/>
        <v>12.880265245375373</v>
      </c>
      <c r="BP154" s="64">
        <f t="shared" si="72"/>
        <v>14.869869037329675</v>
      </c>
      <c r="BQ154" s="64" t="e">
        <f>BL154*'[11]23112016 deflator update'!$C$68/'[11]23112016 deflator update'!$C$69</f>
        <v>#REF!</v>
      </c>
      <c r="BR154" s="64" t="e">
        <f>BM154*'[11]23112016 deflator update'!$C$68/'[11]23112016 deflator update'!$C$70</f>
        <v>#REF!</v>
      </c>
      <c r="BS154" s="64">
        <f>BN154*'[11]23112016 deflator update'!$C$68/'[11]23112016 deflator update'!$C$71</f>
        <v>12.428548305399959</v>
      </c>
      <c r="BT154" s="64">
        <f>BO154*'[11]23112016 deflator update'!$C$68/'[11]23112016 deflator update'!$C$72</f>
        <v>12.036835576681135</v>
      </c>
      <c r="BU154" s="109" t="e">
        <f t="shared" si="73"/>
        <v>#REF!</v>
      </c>
      <c r="BV154" s="109" t="e">
        <f t="shared" si="73"/>
        <v>#REF!</v>
      </c>
      <c r="BW154" s="109" t="e">
        <f t="shared" si="73"/>
        <v>#REF!</v>
      </c>
      <c r="BX154" s="109">
        <f t="shared" si="73"/>
        <v>-1.5444297741484037E-2</v>
      </c>
      <c r="BY154" s="109">
        <f t="shared" si="74"/>
        <v>-0.13380102991892884</v>
      </c>
      <c r="BZ154" s="109">
        <f t="shared" si="75"/>
        <v>-3.5273039149477659E-2</v>
      </c>
      <c r="CA154" s="110" t="e">
        <f t="shared" si="76"/>
        <v>#REF!</v>
      </c>
      <c r="CB154" s="110" t="e">
        <f t="shared" si="76"/>
        <v>#REF!</v>
      </c>
      <c r="CC154" s="110" t="e">
        <f t="shared" si="76"/>
        <v>#REF!</v>
      </c>
      <c r="CD154" s="110">
        <f t="shared" si="70"/>
        <v>-3.1517174741046206E-2</v>
      </c>
      <c r="CE154" s="110">
        <f t="shared" si="77"/>
        <v>-0.1905217492861857</v>
      </c>
      <c r="CF154" s="110">
        <f t="shared" si="78"/>
        <v>-5.1469508875407355E-2</v>
      </c>
      <c r="CG154" s="60">
        <f t="shared" si="79"/>
        <v>10.176861037329676</v>
      </c>
      <c r="CH154" s="60" t="e">
        <f t="shared" si="79"/>
        <v>#REF!</v>
      </c>
      <c r="CI154" s="60" t="e">
        <f t="shared" si="79"/>
        <v>#REF!</v>
      </c>
      <c r="CJ154" s="60">
        <f t="shared" si="79"/>
        <v>7.5988893036331593</v>
      </c>
      <c r="CK154" s="60">
        <f t="shared" si="79"/>
        <v>7.12565445125799</v>
      </c>
      <c r="CL154" s="60">
        <f t="shared" si="80"/>
        <v>4.6930079999999998</v>
      </c>
      <c r="CM154" s="60">
        <f t="shared" si="80"/>
        <v>4.9618314500000009</v>
      </c>
      <c r="CN154" s="60">
        <f t="shared" si="80"/>
        <v>5.2192134415354348</v>
      </c>
      <c r="CO154" s="60">
        <f t="shared" si="80"/>
        <v>5.4834230691749628</v>
      </c>
      <c r="CP154" s="60">
        <f t="shared" si="80"/>
        <v>5.754610794117383</v>
      </c>
    </row>
    <row r="155" spans="1:94" ht="15" customHeight="1">
      <c r="A155" s="53" t="s">
        <v>84</v>
      </c>
      <c r="B155" s="53" t="s">
        <v>85</v>
      </c>
      <c r="C155" s="53" t="str">
        <f t="shared" si="71"/>
        <v>SD_PU</v>
      </c>
      <c r="D155" s="53" t="s">
        <v>41</v>
      </c>
      <c r="E155" s="53" t="s">
        <v>39</v>
      </c>
      <c r="F155" s="112" t="s">
        <v>1373</v>
      </c>
      <c r="G155" s="113">
        <v>1</v>
      </c>
      <c r="H155" s="127">
        <v>0</v>
      </c>
      <c r="I155" s="127">
        <v>0</v>
      </c>
      <c r="J155" s="112" t="s">
        <v>1380</v>
      </c>
      <c r="K155" s="101">
        <v>0</v>
      </c>
      <c r="L155" s="53" t="s">
        <v>86</v>
      </c>
      <c r="M155" s="54">
        <f>[11]Provisional!M155</f>
        <v>3.2623593997749998</v>
      </c>
      <c r="N155" s="54">
        <f>[11]Provisional!N155</f>
        <v>2.5928593903849997</v>
      </c>
      <c r="O155" s="54">
        <f>[11]Provisional!O155</f>
        <v>2.0893425978660001</v>
      </c>
      <c r="P155" s="54">
        <f>[11]Provisional!P155</f>
        <v>1.859013366983</v>
      </c>
      <c r="Q155" s="54">
        <f>[11]Provisional!Q155</f>
        <v>1.5278042005019998</v>
      </c>
      <c r="R155" s="128">
        <f>'[11]Published CSP'!O155</f>
        <v>5.8373869999999997</v>
      </c>
      <c r="S155" s="108">
        <f>VLOOKUP($B155,'[11]CT model - DATA UPDATE'!$A:$AX,COLUMN('[11]CT model - DATA UPDATE'!S$1),0)/1000000</f>
        <v>5.8900392539999995</v>
      </c>
      <c r="T155" s="108">
        <f>VLOOKUP($B155,'[11]CT model - DATA UPDATE'!$A:$AX,COLUMN('[11]CT model - DATA UPDATE'!T$1),0)/1000000</f>
        <v>5.9747611879072684</v>
      </c>
      <c r="U155" s="108">
        <f>VLOOKUP($B155,'[11]CT model - DATA UPDATE'!$A:$AX,COLUMN('[11]CT model - DATA UPDATE'!U$1),0)/1000000</f>
        <v>6.0607017564917376</v>
      </c>
      <c r="V155" s="108">
        <f>VLOOKUP($B155,'[11]CT model - DATA UPDATE'!$A:$AX,COLUMN('[11]CT model - DATA UPDATE'!V$1),0)/1000000</f>
        <v>6.1478784885137623</v>
      </c>
      <c r="W155" s="108">
        <v>0</v>
      </c>
      <c r="X155" s="108">
        <f>VLOOKUP($B155,'[11]CT model - DATA UPDATE'!$A:$AX,COLUMN('[11]CT model - DATA UPDATE'!W$1),0)/1000000</f>
        <v>0.11780078508</v>
      </c>
      <c r="Y155" s="108">
        <f>VLOOKUP($B155,'[11]CT model - DATA UPDATE'!$A:$AX,COLUMN('[11]CT model - DATA UPDATE'!X$1),0)/1000000</f>
        <v>0.24138035199145358</v>
      </c>
      <c r="Z155" s="108">
        <f>VLOOKUP($B155,'[11]CT model - DATA UPDATE'!$A:$AX,COLUMN('[11]CT model - DATA UPDATE'!Y$1),0)/1000000</f>
        <v>0.37096343311134589</v>
      </c>
      <c r="AA155" s="108">
        <f>VLOOKUP($B155,'[11]CT model - DATA UPDATE'!$A:$AX,COLUMN('[11]CT model - DATA UPDATE'!Z$1),0)/1000000</f>
        <v>0.5067829032257245</v>
      </c>
      <c r="AB155" s="108">
        <v>0</v>
      </c>
      <c r="AC155" s="108">
        <f>VLOOKUP($B155,'[11]CT model - DATA UPDATE'!$A:$AX,COLUMN('[11]CT model - DATA UPDATE'!AA$1),0)/1000000</f>
        <v>0</v>
      </c>
      <c r="AD155" s="108">
        <f>VLOOKUP($B155,'[11]CT model - DATA UPDATE'!$A:$AX,COLUMN('[11]CT model - DATA UPDATE'!AB$1),0)/1000000</f>
        <v>0</v>
      </c>
      <c r="AE155" s="108">
        <f>VLOOKUP($B155,'[11]CT model - DATA UPDATE'!$A:$AX,COLUMN('[11]CT model - DATA UPDATE'!AC$1),0)/1000000</f>
        <v>0</v>
      </c>
      <c r="AF155" s="108">
        <f>VLOOKUP($B155,'[11]CT model - DATA UPDATE'!$A:$AX,COLUMN('[11]CT model - DATA UPDATE'!AD$1),0)/1000000</f>
        <v>0</v>
      </c>
      <c r="AG155" s="108">
        <v>0</v>
      </c>
      <c r="AH155" s="108">
        <f>VLOOKUP($B155,'[11]CT model - DATA UPDATE'!$A:$AX,COLUMN('[11]CT model - DATA UPDATE'!AE$1),0)/1000000</f>
        <v>9.2227714919999343E-2</v>
      </c>
      <c r="AI155" s="108">
        <f>(VLOOKUP($B155,'[11]CT model - DATA UPDATE'!$A:$AX,COLUMN('[11]CT model - DATA UPDATE'!AF$1),0)+IFERROR(VLOOKUP($B155,'[11]Fire £5 LQ'!$A:$P,COLUMN('[11]Fire £5 LQ'!N$1),0),0)*[11]Parameters!$C$41)/1000000</f>
        <v>0.18471872003159992</v>
      </c>
      <c r="AJ155" s="108">
        <f>(VLOOKUP($B155,'[11]CT model - DATA UPDATE'!$A:$AX,COLUMN('[11]CT model - DATA UPDATE'!AG$1),0)+IFERROR(VLOOKUP($B155,'[11]Fire £5 LQ'!$A:$P,COLUMN('[11]Fire £5 LQ'!O$1),0),0)*[11]Parameters!$C$41)/1000000</f>
        <v>0.2773786461025739</v>
      </c>
      <c r="AK155" s="108">
        <f>(VLOOKUP($B155,'[11]CT model - DATA UPDATE'!$A:$AX,COLUMN('[11]CT model - DATA UPDATE'!AH$1),0)+IFERROR(VLOOKUP($B155,'[11]Fire £5 LQ'!$A:$P,COLUMN('[11]Fire £5 LQ'!P$1),0),0)*[11]Parameters!$C$41)/1000000</f>
        <v>0.37010748167140112</v>
      </c>
      <c r="AL155" s="56">
        <f>'[11]Published CSP'!AI155</f>
        <v>0</v>
      </c>
      <c r="AM155" s="56">
        <f>'[11]Published CSP'!AJ155</f>
        <v>0</v>
      </c>
      <c r="AN155" s="56">
        <f>IFERROR(VLOOKUP($A155,'[11]iBCF post B17'!$A:$L,'[11]iBCF post B17'!$F$1,0)/1000000,0)</f>
        <v>0</v>
      </c>
      <c r="AO155" s="56">
        <f>IFERROR(VLOOKUP($A155,'[11]iBCF post B17'!$A:$L,'[11]iBCF post B17'!$I$1,0)/1000000,0)</f>
        <v>0</v>
      </c>
      <c r="AP155" s="56">
        <f>IFERROR(VLOOKUP($A155,'[11]iBCF post B17'!$A:$L,'[11]iBCF post B17'!$L$1,0)/1000000,0)</f>
        <v>0</v>
      </c>
      <c r="AQ155" s="56">
        <v>0</v>
      </c>
      <c r="AR155" s="56">
        <v>0</v>
      </c>
      <c r="AS155" s="56">
        <f>'[11]NHB savings'!E142</f>
        <v>0</v>
      </c>
      <c r="AT155" s="56">
        <f>'[11]NHB savings'!F142</f>
        <v>0</v>
      </c>
      <c r="AU155" s="56">
        <f>'[11]NHB savings'!G142</f>
        <v>0</v>
      </c>
      <c r="AV155" s="103">
        <f>'[11]Published CSP'!AN155</f>
        <v>0</v>
      </c>
      <c r="AW155" s="103">
        <f>'[11]Published CSP'!AO155</f>
        <v>0</v>
      </c>
      <c r="AX155" s="103">
        <f>'[11]Published CSP'!AP155+'[11]NHB savings'!I142</f>
        <v>0</v>
      </c>
      <c r="AY155" s="103">
        <f>'[11]Published CSP'!AQ155+'[11]NHB savings'!J142</f>
        <v>0</v>
      </c>
      <c r="AZ155" s="103">
        <f>'[11]Published CSP'!AR155+'[11]NHB savings'!K142</f>
        <v>0</v>
      </c>
      <c r="BA155" s="103">
        <v>0</v>
      </c>
      <c r="BB155" s="103" t="e">
        <f>VLOOKUP($A155,'[11]Published CSP'!$A:$A:'[11]Published CSP'!$AW:$AW,COLUMN('[11]Published CSP'!AT$1),0)</f>
        <v>#REF!</v>
      </c>
      <c r="BC155" s="103" t="e">
        <f>VLOOKUP($A155,'[11]Published CSP'!$A:$A:'[11]Published CSP'!$AW:$AW,COLUMN('[11]Published CSP'!AU$1),0)+'[11]NHB savings'!L142</f>
        <v>#REF!</v>
      </c>
      <c r="BD155" s="103">
        <v>0</v>
      </c>
      <c r="BE155" s="103">
        <v>0</v>
      </c>
      <c r="BF155" s="60">
        <v>1.6537616844177008</v>
      </c>
      <c r="BG155" s="60">
        <v>2.0678623058969881</v>
      </c>
      <c r="BH155" s="103">
        <f>VLOOKUP($A155,[11]NHB!$A$7:$Q$389,COLUMN([11]NHB!O$2),0)+'[11]NHB savings'!P142</f>
        <v>1.5784950042342045</v>
      </c>
      <c r="BI155" s="103">
        <f>VLOOKUP($A155,[11]NHB!$A$7:$Q$389,COLUMN([11]NHB!P$2),0)+'[11]NHB savings'!Q142</f>
        <v>1.2029990258833529</v>
      </c>
      <c r="BJ155" s="103">
        <f>VLOOKUP($A155,[11]NHB!$A$7:$Q$389,COLUMN([11]NHB!Q$2),0)+'[11]NHB savings'!R142</f>
        <v>1.1542634576705928</v>
      </c>
      <c r="BK155" s="63">
        <f t="shared" si="81"/>
        <v>10.753508084192701</v>
      </c>
      <c r="BL155" s="63" t="e">
        <f t="shared" si="81"/>
        <v>#REF!</v>
      </c>
      <c r="BM155" s="63" t="e">
        <f t="shared" si="81"/>
        <v>#REF!</v>
      </c>
      <c r="BN155" s="63">
        <f t="shared" si="81"/>
        <v>9.7710562285720108</v>
      </c>
      <c r="BO155" s="63">
        <f t="shared" si="81"/>
        <v>9.7068365315834804</v>
      </c>
      <c r="BP155" s="64">
        <f t="shared" si="72"/>
        <v>10.753508084192701</v>
      </c>
      <c r="BQ155" s="64" t="e">
        <f>BL155*'[11]23112016 deflator update'!$C$68/'[11]23112016 deflator update'!$C$69</f>
        <v>#REF!</v>
      </c>
      <c r="BR155" s="64" t="e">
        <f>BM155*'[11]23112016 deflator update'!$C$68/'[11]23112016 deflator update'!$C$70</f>
        <v>#REF!</v>
      </c>
      <c r="BS155" s="64">
        <f>BN155*'[11]23112016 deflator update'!$C$68/'[11]23112016 deflator update'!$C$71</f>
        <v>9.2827659874566386</v>
      </c>
      <c r="BT155" s="64">
        <f>BO155*'[11]23112016 deflator update'!$C$68/'[11]23112016 deflator update'!$C$72</f>
        <v>9.0712103419099304</v>
      </c>
      <c r="BU155" s="109" t="e">
        <f t="shared" si="73"/>
        <v>#REF!</v>
      </c>
      <c r="BV155" s="109" t="e">
        <f t="shared" si="73"/>
        <v>#REF!</v>
      </c>
      <c r="BW155" s="109" t="e">
        <f t="shared" si="73"/>
        <v>#REF!</v>
      </c>
      <c r="BX155" s="109">
        <f t="shared" si="73"/>
        <v>-6.5724416568950783E-3</v>
      </c>
      <c r="BY155" s="109">
        <f t="shared" si="74"/>
        <v>-9.7333032570812161E-2</v>
      </c>
      <c r="BZ155" s="109">
        <f t="shared" si="75"/>
        <v>-2.5275488391603762E-2</v>
      </c>
      <c r="CA155" s="110" t="e">
        <f t="shared" si="76"/>
        <v>#REF!</v>
      </c>
      <c r="CB155" s="110" t="e">
        <f t="shared" si="76"/>
        <v>#REF!</v>
      </c>
      <c r="CC155" s="110" t="e">
        <f t="shared" si="76"/>
        <v>#REF!</v>
      </c>
      <c r="CD155" s="110">
        <f t="shared" si="70"/>
        <v>-2.2790151753536936E-2</v>
      </c>
      <c r="CE155" s="110">
        <f t="shared" si="77"/>
        <v>-0.15644176106174057</v>
      </c>
      <c r="CF155" s="110">
        <f t="shared" si="78"/>
        <v>-4.1639803564747502E-2</v>
      </c>
      <c r="CG155" s="60">
        <f t="shared" si="79"/>
        <v>4.9161210841927012</v>
      </c>
      <c r="CH155" s="60" t="e">
        <f t="shared" si="79"/>
        <v>#REF!</v>
      </c>
      <c r="CI155" s="60" t="e">
        <f t="shared" si="79"/>
        <v>#REF!</v>
      </c>
      <c r="CJ155" s="60">
        <f t="shared" si="79"/>
        <v>3.0620123928663538</v>
      </c>
      <c r="CK155" s="60">
        <f t="shared" si="79"/>
        <v>2.682067658172592</v>
      </c>
      <c r="CL155" s="60">
        <f t="shared" si="80"/>
        <v>5.8373869999999997</v>
      </c>
      <c r="CM155" s="60">
        <f t="shared" si="80"/>
        <v>6.1000677539999986</v>
      </c>
      <c r="CN155" s="60">
        <f t="shared" si="80"/>
        <v>6.4008602599303215</v>
      </c>
      <c r="CO155" s="60">
        <f t="shared" si="80"/>
        <v>6.709043835705657</v>
      </c>
      <c r="CP155" s="60">
        <f t="shared" si="80"/>
        <v>7.0247688734108884</v>
      </c>
    </row>
    <row r="156" spans="1:94" ht="15" customHeight="1">
      <c r="A156" s="53" t="s">
        <v>369</v>
      </c>
      <c r="B156" s="53" t="s">
        <v>370</v>
      </c>
      <c r="C156" s="53" t="str">
        <f t="shared" si="71"/>
        <v>SD_PR</v>
      </c>
      <c r="D156" s="53" t="s">
        <v>41</v>
      </c>
      <c r="E156" s="53" t="s">
        <v>39</v>
      </c>
      <c r="F156" s="112" t="s">
        <v>1371</v>
      </c>
      <c r="G156" s="113">
        <v>0</v>
      </c>
      <c r="H156" s="127">
        <v>0</v>
      </c>
      <c r="I156" s="127">
        <v>0</v>
      </c>
      <c r="J156" s="112" t="s">
        <v>1381</v>
      </c>
      <c r="K156" s="101">
        <v>0</v>
      </c>
      <c r="L156" s="53" t="s">
        <v>371</v>
      </c>
      <c r="M156" s="54">
        <f>[11]Provisional!M156</f>
        <v>6.0244155678890001</v>
      </c>
      <c r="N156" s="54">
        <f>[11]Provisional!N156</f>
        <v>5.0866281592650004</v>
      </c>
      <c r="O156" s="54">
        <f>[11]Provisional!O156</f>
        <v>4.3820226460490002</v>
      </c>
      <c r="P156" s="54">
        <f>[11]Provisional!P156</f>
        <v>4.0120891339129994</v>
      </c>
      <c r="Q156" s="54">
        <f>[11]Provisional!Q156</f>
        <v>3.6015584437890005</v>
      </c>
      <c r="R156" s="128">
        <f>'[11]Published CSP'!O156</f>
        <v>6.7218540000000004</v>
      </c>
      <c r="S156" s="108">
        <f>VLOOKUP($B156,'[11]CT model - DATA UPDATE'!$A:$AX,COLUMN('[11]CT model - DATA UPDATE'!S$1),0)/1000000</f>
        <v>6.8611153500000004</v>
      </c>
      <c r="T156" s="108">
        <f>VLOOKUP($B156,'[11]CT model - DATA UPDATE'!$A:$AX,COLUMN('[11]CT model - DATA UPDATE'!T$1),0)/1000000</f>
        <v>6.9761274716976249</v>
      </c>
      <c r="U156" s="108">
        <f>VLOOKUP($B156,'[11]CT model - DATA UPDATE'!$A:$AX,COLUMN('[11]CT model - DATA UPDATE'!U$1),0)/1000000</f>
        <v>7.093067528936718</v>
      </c>
      <c r="V156" s="108">
        <f>VLOOKUP($B156,'[11]CT model - DATA UPDATE'!$A:$AX,COLUMN('[11]CT model - DATA UPDATE'!V$1),0)/1000000</f>
        <v>7.2119678394886364</v>
      </c>
      <c r="W156" s="108">
        <v>0</v>
      </c>
      <c r="X156" s="108">
        <f>VLOOKUP($B156,'[11]CT model - DATA UPDATE'!$A:$AX,COLUMN('[11]CT model - DATA UPDATE'!W$1),0)/1000000</f>
        <v>0.13576409999999944</v>
      </c>
      <c r="Y156" s="108">
        <f>VLOOKUP($B156,'[11]CT model - DATA UPDATE'!$A:$AX,COLUMN('[11]CT model - DATA UPDATE'!X$1),0)/1000000</f>
        <v>0.28032324607781589</v>
      </c>
      <c r="Z156" s="108">
        <f>VLOOKUP($B156,'[11]CT model - DATA UPDATE'!$A:$AX,COLUMN('[11]CT model - DATA UPDATE'!Y$1),0)/1000000</f>
        <v>0.43258406986332987</v>
      </c>
      <c r="AA156" s="108">
        <f>VLOOKUP($B156,'[11]CT model - DATA UPDATE'!$A:$AX,COLUMN('[11]CT model - DATA UPDATE'!Z$1),0)/1000000</f>
        <v>0.59287149440048692</v>
      </c>
      <c r="AB156" s="108">
        <v>0</v>
      </c>
      <c r="AC156" s="108">
        <f>VLOOKUP($B156,'[11]CT model - DATA UPDATE'!$A:$AX,COLUMN('[11]CT model - DATA UPDATE'!AA$1),0)/1000000</f>
        <v>0</v>
      </c>
      <c r="AD156" s="108">
        <f>VLOOKUP($B156,'[11]CT model - DATA UPDATE'!$A:$AX,COLUMN('[11]CT model - DATA UPDATE'!AB$1),0)/1000000</f>
        <v>0</v>
      </c>
      <c r="AE156" s="108">
        <f>VLOOKUP($B156,'[11]CT model - DATA UPDATE'!$A:$AX,COLUMN('[11]CT model - DATA UPDATE'!AC$1),0)/1000000</f>
        <v>0</v>
      </c>
      <c r="AF156" s="108">
        <f>VLOOKUP($B156,'[11]CT model - DATA UPDATE'!$A:$AX,COLUMN('[11]CT model - DATA UPDATE'!AD$1),0)/1000000</f>
        <v>0</v>
      </c>
      <c r="AG156" s="108">
        <v>0</v>
      </c>
      <c r="AH156" s="108">
        <f>VLOOKUP($B156,'[11]CT model - DATA UPDATE'!$A:$AX,COLUMN('[11]CT model - DATA UPDATE'!AE$1),0)/1000000</f>
        <v>0</v>
      </c>
      <c r="AI156" s="108">
        <f>(VLOOKUP($B156,'[11]CT model - DATA UPDATE'!$A:$AX,COLUMN('[11]CT model - DATA UPDATE'!AF$1),0)+IFERROR(VLOOKUP($B156,'[11]Fire £5 LQ'!$A:$P,COLUMN('[11]Fire £5 LQ'!N$1),0),0)*[11]Parameters!$C$41)/1000000</f>
        <v>0</v>
      </c>
      <c r="AJ156" s="108">
        <f>(VLOOKUP($B156,'[11]CT model - DATA UPDATE'!$A:$AX,COLUMN('[11]CT model - DATA UPDATE'!AG$1),0)+IFERROR(VLOOKUP($B156,'[11]Fire £5 LQ'!$A:$P,COLUMN('[11]Fire £5 LQ'!O$1),0),0)*[11]Parameters!$C$41)/1000000</f>
        <v>0</v>
      </c>
      <c r="AK156" s="108">
        <f>(VLOOKUP($B156,'[11]CT model - DATA UPDATE'!$A:$AX,COLUMN('[11]CT model - DATA UPDATE'!AH$1),0)+IFERROR(VLOOKUP($B156,'[11]Fire £5 LQ'!$A:$P,COLUMN('[11]Fire £5 LQ'!P$1),0),0)*[11]Parameters!$C$41)/1000000</f>
        <v>0</v>
      </c>
      <c r="AL156" s="56">
        <f>'[11]Published CSP'!AI156</f>
        <v>0</v>
      </c>
      <c r="AM156" s="56">
        <f>'[11]Published CSP'!AJ156</f>
        <v>0</v>
      </c>
      <c r="AN156" s="56">
        <f>IFERROR(VLOOKUP($A156,'[11]iBCF post B17'!$A:$L,'[11]iBCF post B17'!$F$1,0)/1000000,0)</f>
        <v>0</v>
      </c>
      <c r="AO156" s="56">
        <f>IFERROR(VLOOKUP($A156,'[11]iBCF post B17'!$A:$L,'[11]iBCF post B17'!$I$1,0)/1000000,0)</f>
        <v>0</v>
      </c>
      <c r="AP156" s="56">
        <f>IFERROR(VLOOKUP($A156,'[11]iBCF post B17'!$A:$L,'[11]iBCF post B17'!$L$1,0)/1000000,0)</f>
        <v>0</v>
      </c>
      <c r="AQ156" s="56">
        <v>0</v>
      </c>
      <c r="AR156" s="56">
        <v>0</v>
      </c>
      <c r="AS156" s="56">
        <f>'[11]NHB savings'!E143</f>
        <v>0</v>
      </c>
      <c r="AT156" s="56">
        <f>'[11]NHB savings'!F143</f>
        <v>0</v>
      </c>
      <c r="AU156" s="56">
        <f>'[11]NHB savings'!G143</f>
        <v>0</v>
      </c>
      <c r="AV156" s="103">
        <f>'[11]Published CSP'!AN156</f>
        <v>0</v>
      </c>
      <c r="AW156" s="103">
        <f>'[11]Published CSP'!AO156</f>
        <v>0</v>
      </c>
      <c r="AX156" s="103">
        <f>'[11]Published CSP'!AP156+'[11]NHB savings'!I143</f>
        <v>0</v>
      </c>
      <c r="AY156" s="103">
        <f>'[11]Published CSP'!AQ156+'[11]NHB savings'!J143</f>
        <v>0</v>
      </c>
      <c r="AZ156" s="103">
        <f>'[11]Published CSP'!AR156+'[11]NHB savings'!K143</f>
        <v>0</v>
      </c>
      <c r="BA156" s="103">
        <v>0</v>
      </c>
      <c r="BB156" s="103" t="e">
        <f>VLOOKUP($A156,'[11]Published CSP'!$A:$A:'[11]Published CSP'!$AW:$AW,COLUMN('[11]Published CSP'!AT$1),0)</f>
        <v>#REF!</v>
      </c>
      <c r="BC156" s="103" t="e">
        <f>VLOOKUP($A156,'[11]Published CSP'!$A:$A:'[11]Published CSP'!$AW:$AW,COLUMN('[11]Published CSP'!AU$1),0)+'[11]NHB savings'!L143</f>
        <v>#REF!</v>
      </c>
      <c r="BD156" s="103">
        <v>0</v>
      </c>
      <c r="BE156" s="103">
        <v>0</v>
      </c>
      <c r="BF156" s="60">
        <v>1.5739585571458397</v>
      </c>
      <c r="BG156" s="60">
        <v>2.0500321998908415</v>
      </c>
      <c r="BH156" s="103">
        <f>VLOOKUP($A156,[11]NHB!$A$7:$Q$389,COLUMN([11]NHB!O$2),0)+'[11]NHB savings'!P143</f>
        <v>1.6573114354148024</v>
      </c>
      <c r="BI156" s="103">
        <f>VLOOKUP($A156,[11]NHB!$A$7:$Q$389,COLUMN([11]NHB!P$2),0)+'[11]NHB savings'!Q143</f>
        <v>1.2602852795582014</v>
      </c>
      <c r="BJ156" s="103">
        <f>VLOOKUP($A156,[11]NHB!$A$7:$Q$389,COLUMN([11]NHB!Q$2),0)+'[11]NHB savings'!R143</f>
        <v>1.2092289462711936</v>
      </c>
      <c r="BK156" s="63">
        <f t="shared" si="81"/>
        <v>14.320228125034841</v>
      </c>
      <c r="BL156" s="63" t="e">
        <f t="shared" si="81"/>
        <v>#REF!</v>
      </c>
      <c r="BM156" s="63" t="e">
        <f t="shared" si="81"/>
        <v>#REF!</v>
      </c>
      <c r="BN156" s="63">
        <f t="shared" si="81"/>
        <v>12.798026012271249</v>
      </c>
      <c r="BO156" s="63">
        <f t="shared" si="81"/>
        <v>12.615626723949319</v>
      </c>
      <c r="BP156" s="64">
        <f t="shared" si="72"/>
        <v>14.320228125034841</v>
      </c>
      <c r="BQ156" s="64" t="e">
        <f>BL156*'[11]23112016 deflator update'!$C$68/'[11]23112016 deflator update'!$C$69</f>
        <v>#REF!</v>
      </c>
      <c r="BR156" s="64" t="e">
        <f>BM156*'[11]23112016 deflator update'!$C$68/'[11]23112016 deflator update'!$C$70</f>
        <v>#REF!</v>
      </c>
      <c r="BS156" s="64">
        <f>BN156*'[11]23112016 deflator update'!$C$68/'[11]23112016 deflator update'!$C$71</f>
        <v>12.158468623474397</v>
      </c>
      <c r="BT156" s="64">
        <f>BO156*'[11]23112016 deflator update'!$C$68/'[11]23112016 deflator update'!$C$72</f>
        <v>11.789526199973606</v>
      </c>
      <c r="BU156" s="109" t="e">
        <f t="shared" si="73"/>
        <v>#REF!</v>
      </c>
      <c r="BV156" s="109" t="e">
        <f t="shared" si="73"/>
        <v>#REF!</v>
      </c>
      <c r="BW156" s="109" t="e">
        <f t="shared" si="73"/>
        <v>#REF!</v>
      </c>
      <c r="BX156" s="109">
        <f t="shared" si="73"/>
        <v>-1.4252142334062912E-2</v>
      </c>
      <c r="BY156" s="109">
        <f t="shared" si="74"/>
        <v>-0.11903451440871338</v>
      </c>
      <c r="BZ156" s="109">
        <f t="shared" si="75"/>
        <v>-3.1187522560550573E-2</v>
      </c>
      <c r="CA156" s="110" t="e">
        <f t="shared" si="76"/>
        <v>#REF!</v>
      </c>
      <c r="CB156" s="110" t="e">
        <f t="shared" si="76"/>
        <v>#REF!</v>
      </c>
      <c r="CC156" s="110" t="e">
        <f t="shared" si="76"/>
        <v>#REF!</v>
      </c>
      <c r="CD156" s="110">
        <f t="shared" si="70"/>
        <v>-3.0344481276899593E-2</v>
      </c>
      <c r="CE156" s="110">
        <f t="shared" si="77"/>
        <v>-0.17672217949077385</v>
      </c>
      <c r="CF156" s="110">
        <f t="shared" si="78"/>
        <v>-4.7452582621810957E-2</v>
      </c>
      <c r="CG156" s="60">
        <f t="shared" si="79"/>
        <v>7.5983741250348409</v>
      </c>
      <c r="CH156" s="60" t="e">
        <f t="shared" si="79"/>
        <v>#REF!</v>
      </c>
      <c r="CI156" s="60" t="e">
        <f t="shared" si="79"/>
        <v>#REF!</v>
      </c>
      <c r="CJ156" s="60">
        <f t="shared" si="79"/>
        <v>5.2723744134712014</v>
      </c>
      <c r="CK156" s="60">
        <f t="shared" si="79"/>
        <v>4.8107873900601952</v>
      </c>
      <c r="CL156" s="60">
        <f t="shared" si="80"/>
        <v>6.7218540000000004</v>
      </c>
      <c r="CM156" s="60">
        <f t="shared" si="80"/>
        <v>6.9968794499999998</v>
      </c>
      <c r="CN156" s="60">
        <f t="shared" si="80"/>
        <v>7.2564507177754409</v>
      </c>
      <c r="CO156" s="60">
        <f t="shared" si="80"/>
        <v>7.5256515988000476</v>
      </c>
      <c r="CP156" s="60">
        <f t="shared" si="80"/>
        <v>7.8048393338891238</v>
      </c>
    </row>
    <row r="157" spans="1:94" ht="15" customHeight="1">
      <c r="A157" s="53" t="s">
        <v>420</v>
      </c>
      <c r="B157" s="53" t="s">
        <v>421</v>
      </c>
      <c r="C157" s="53" t="str">
        <f t="shared" si="71"/>
        <v>SD_PR</v>
      </c>
      <c r="D157" s="53" t="s">
        <v>41</v>
      </c>
      <c r="E157" s="53" t="s">
        <v>39</v>
      </c>
      <c r="F157" s="112" t="s">
        <v>1371</v>
      </c>
      <c r="G157" s="113">
        <v>0</v>
      </c>
      <c r="H157" s="127">
        <v>0</v>
      </c>
      <c r="I157" s="127">
        <v>0</v>
      </c>
      <c r="J157" s="112" t="s">
        <v>1381</v>
      </c>
      <c r="K157" s="101">
        <v>0</v>
      </c>
      <c r="L157" s="53" t="s">
        <v>422</v>
      </c>
      <c r="M157" s="54">
        <f>[11]Provisional!M157</f>
        <v>3.2454811081389998</v>
      </c>
      <c r="N157" s="54">
        <f>[11]Provisional!N157</f>
        <v>2.8383348794870003</v>
      </c>
      <c r="O157" s="54">
        <f>[11]Provisional!O157</f>
        <v>2.5326976113070003</v>
      </c>
      <c r="P157" s="54">
        <f>[11]Provisional!P157</f>
        <v>2.3730870333</v>
      </c>
      <c r="Q157" s="54">
        <f>[11]Provisional!Q157</f>
        <v>2.1962737026279999</v>
      </c>
      <c r="R157" s="128">
        <f>'[11]Published CSP'!O157</f>
        <v>2.2883909999999998</v>
      </c>
      <c r="S157" s="108">
        <f>VLOOKUP($B157,'[11]CT model - DATA UPDATE'!$A:$AX,COLUMN('[11]CT model - DATA UPDATE'!S$1),0)/1000000</f>
        <v>2.3648816969999999</v>
      </c>
      <c r="T157" s="108">
        <f>VLOOKUP($B157,'[11]CT model - DATA UPDATE'!$A:$AX,COLUMN('[11]CT model - DATA UPDATE'!T$1),0)/1000000</f>
        <v>2.4188451092178296</v>
      </c>
      <c r="U157" s="108">
        <f>VLOOKUP($B157,'[11]CT model - DATA UPDATE'!$A:$AX,COLUMN('[11]CT model - DATA UPDATE'!U$1),0)/1000000</f>
        <v>2.4740398937541492</v>
      </c>
      <c r="V157" s="108">
        <f>VLOOKUP($B157,'[11]CT model - DATA UPDATE'!$A:$AX,COLUMN('[11]CT model - DATA UPDATE'!V$1),0)/1000000</f>
        <v>2.5304941488652495</v>
      </c>
      <c r="W157" s="108">
        <v>0</v>
      </c>
      <c r="X157" s="108">
        <f>VLOOKUP($B157,'[11]CT model - DATA UPDATE'!$A:$AX,COLUMN('[11]CT model - DATA UPDATE'!W$1),0)/1000000</f>
        <v>0</v>
      </c>
      <c r="Y157" s="108">
        <f>VLOOKUP($B157,'[11]CT model - DATA UPDATE'!$A:$AX,COLUMN('[11]CT model - DATA UPDATE'!X$1),0)/1000000</f>
        <v>4.837690218435664E-2</v>
      </c>
      <c r="Z157" s="108">
        <f>VLOOKUP($B157,'[11]CT model - DATA UPDATE'!$A:$AX,COLUMN('[11]CT model - DATA UPDATE'!Y$1),0)/1000000</f>
        <v>9.9951211707667603E-2</v>
      </c>
      <c r="AA157" s="108">
        <f>VLOOKUP($B157,'[11]CT model - DATA UPDATE'!$A:$AX,COLUMN('[11]CT model - DATA UPDATE'!Z$1),0)/1000000</f>
        <v>0.15488648586374401</v>
      </c>
      <c r="AB157" s="108">
        <v>0</v>
      </c>
      <c r="AC157" s="108">
        <f>VLOOKUP($B157,'[11]CT model - DATA UPDATE'!$A:$AX,COLUMN('[11]CT model - DATA UPDATE'!AA$1),0)/1000000</f>
        <v>0</v>
      </c>
      <c r="AD157" s="108">
        <f>VLOOKUP($B157,'[11]CT model - DATA UPDATE'!$A:$AX,COLUMN('[11]CT model - DATA UPDATE'!AB$1),0)/1000000</f>
        <v>0</v>
      </c>
      <c r="AE157" s="108">
        <f>VLOOKUP($B157,'[11]CT model - DATA UPDATE'!$A:$AX,COLUMN('[11]CT model - DATA UPDATE'!AC$1),0)/1000000</f>
        <v>0</v>
      </c>
      <c r="AF157" s="108">
        <f>VLOOKUP($B157,'[11]CT model - DATA UPDATE'!$A:$AX,COLUMN('[11]CT model - DATA UPDATE'!AD$1),0)/1000000</f>
        <v>0</v>
      </c>
      <c r="AG157" s="108">
        <v>0</v>
      </c>
      <c r="AH157" s="108">
        <f>VLOOKUP($B157,'[11]CT model - DATA UPDATE'!$A:$AX,COLUMN('[11]CT model - DATA UPDATE'!AE$1),0)/1000000</f>
        <v>0</v>
      </c>
      <c r="AI157" s="108">
        <f>(VLOOKUP($B157,'[11]CT model - DATA UPDATE'!$A:$AX,COLUMN('[11]CT model - DATA UPDATE'!AF$1),0)+IFERROR(VLOOKUP($B157,'[11]Fire £5 LQ'!$A:$P,COLUMN('[11]Fire £5 LQ'!N$1),0),0)*[11]Parameters!$C$41)/1000000</f>
        <v>3.9625903215404178E-2</v>
      </c>
      <c r="AJ157" s="108">
        <f>(VLOOKUP($B157,'[11]CT model - DATA UPDATE'!$A:$AX,COLUMN('[11]CT model - DATA UPDATE'!AG$1),0)+IFERROR(VLOOKUP($B157,'[11]Fire £5 LQ'!$A:$P,COLUMN('[11]Fire £5 LQ'!O$1),0),0)*[11]Parameters!$C$41)/1000000</f>
        <v>8.0070609856339209E-2</v>
      </c>
      <c r="AK157" s="108">
        <f>(VLOOKUP($B157,'[11]CT model - DATA UPDATE'!$A:$AX,COLUMN('[11]CT model - DATA UPDATE'!AH$1),0)+IFERROR(VLOOKUP($B157,'[11]Fire £5 LQ'!$A:$P,COLUMN('[11]Fire £5 LQ'!P$1),0),0)*[11]Parameters!$C$41)/1000000</f>
        <v>0.12130802940205422</v>
      </c>
      <c r="AL157" s="56">
        <f>'[11]Published CSP'!AI157</f>
        <v>0</v>
      </c>
      <c r="AM157" s="56">
        <f>'[11]Published CSP'!AJ157</f>
        <v>0</v>
      </c>
      <c r="AN157" s="56">
        <f>IFERROR(VLOOKUP($A157,'[11]iBCF post B17'!$A:$L,'[11]iBCF post B17'!$F$1,0)/1000000,0)</f>
        <v>0</v>
      </c>
      <c r="AO157" s="56">
        <f>IFERROR(VLOOKUP($A157,'[11]iBCF post B17'!$A:$L,'[11]iBCF post B17'!$I$1,0)/1000000,0)</f>
        <v>0</v>
      </c>
      <c r="AP157" s="56">
        <f>IFERROR(VLOOKUP($A157,'[11]iBCF post B17'!$A:$L,'[11]iBCF post B17'!$L$1,0)/1000000,0)</f>
        <v>0</v>
      </c>
      <c r="AQ157" s="56">
        <v>0</v>
      </c>
      <c r="AR157" s="56">
        <v>0</v>
      </c>
      <c r="AS157" s="56">
        <f>'[11]NHB savings'!E144</f>
        <v>0</v>
      </c>
      <c r="AT157" s="56">
        <f>'[11]NHB savings'!F144</f>
        <v>0</v>
      </c>
      <c r="AU157" s="56">
        <f>'[11]NHB savings'!G144</f>
        <v>0</v>
      </c>
      <c r="AV157" s="103">
        <f>'[11]Published CSP'!AN157</f>
        <v>4.1801195984064159E-3</v>
      </c>
      <c r="AW157" s="103">
        <f>'[11]Published CSP'!AO157</f>
        <v>2.1709653398175262E-2</v>
      </c>
      <c r="AX157" s="103">
        <f>'[11]Published CSP'!AP157+'[11]NHB savings'!I144</f>
        <v>1.7529533799768845E-2</v>
      </c>
      <c r="AY157" s="103">
        <f>'[11]Published CSP'!AQ157+'[11]NHB savings'!J144</f>
        <v>1.3484256769052955E-2</v>
      </c>
      <c r="AZ157" s="103">
        <f>'[11]Published CSP'!AR157+'[11]NHB savings'!K144</f>
        <v>1.7529533799768845E-2</v>
      </c>
      <c r="BA157" s="103">
        <v>0</v>
      </c>
      <c r="BB157" s="103" t="e">
        <f>VLOOKUP($A157,'[11]Published CSP'!$A:$A:'[11]Published CSP'!$AW:$AW,COLUMN('[11]Published CSP'!AT$1),0)</f>
        <v>#REF!</v>
      </c>
      <c r="BC157" s="103" t="e">
        <f>VLOOKUP($A157,'[11]Published CSP'!$A:$A:'[11]Published CSP'!$AW:$AW,COLUMN('[11]Published CSP'!AU$1),0)+'[11]NHB savings'!L144</f>
        <v>#REF!</v>
      </c>
      <c r="BD157" s="103">
        <v>0</v>
      </c>
      <c r="BE157" s="103">
        <v>0</v>
      </c>
      <c r="BF157" s="60">
        <v>2.4430997074615233</v>
      </c>
      <c r="BG157" s="60">
        <v>2.6478507727710356</v>
      </c>
      <c r="BH157" s="103">
        <f>VLOOKUP($A157,[11]NHB!$A$7:$Q$389,COLUMN([11]NHB!O$2),0)+'[11]NHB savings'!P144</f>
        <v>1.2820375383322482</v>
      </c>
      <c r="BI157" s="103">
        <f>VLOOKUP($A157,[11]NHB!$A$7:$Q$389,COLUMN([11]NHB!P$2),0)+'[11]NHB savings'!Q144</f>
        <v>0.97634183586547996</v>
      </c>
      <c r="BJ157" s="103">
        <f>VLOOKUP($A157,[11]NHB!$A$7:$Q$389,COLUMN([11]NHB!Q$2),0)+'[11]NHB savings'!R144</f>
        <v>0.93678854187519256</v>
      </c>
      <c r="BK157" s="63">
        <f t="shared" si="81"/>
        <v>7.9811519351989295</v>
      </c>
      <c r="BL157" s="63" t="e">
        <f t="shared" si="81"/>
        <v>#REF!</v>
      </c>
      <c r="BM157" s="63" t="e">
        <f t="shared" si="81"/>
        <v>#REF!</v>
      </c>
      <c r="BN157" s="63">
        <f t="shared" si="81"/>
        <v>6.0169748412526882</v>
      </c>
      <c r="BO157" s="63">
        <f t="shared" si="81"/>
        <v>5.9572804424340093</v>
      </c>
      <c r="BP157" s="64">
        <f t="shared" si="72"/>
        <v>7.9811519351989295</v>
      </c>
      <c r="BQ157" s="64" t="e">
        <f>BL157*'[11]23112016 deflator update'!$C$68/'[11]23112016 deflator update'!$C$69</f>
        <v>#REF!</v>
      </c>
      <c r="BR157" s="64" t="e">
        <f>BM157*'[11]23112016 deflator update'!$C$68/'[11]23112016 deflator update'!$C$70</f>
        <v>#REF!</v>
      </c>
      <c r="BS157" s="64">
        <f>BN157*'[11]23112016 deflator update'!$C$68/'[11]23112016 deflator update'!$C$71</f>
        <v>5.716287788871476</v>
      </c>
      <c r="BT157" s="64">
        <f>BO157*'[11]23112016 deflator update'!$C$68/'[11]23112016 deflator update'!$C$72</f>
        <v>5.5671838897496739</v>
      </c>
      <c r="BU157" s="109" t="e">
        <f t="shared" si="73"/>
        <v>#REF!</v>
      </c>
      <c r="BV157" s="109" t="e">
        <f t="shared" si="73"/>
        <v>#REF!</v>
      </c>
      <c r="BW157" s="109" t="e">
        <f t="shared" si="73"/>
        <v>#REF!</v>
      </c>
      <c r="BX157" s="109">
        <f t="shared" si="73"/>
        <v>-9.9209985738033524E-3</v>
      </c>
      <c r="BY157" s="109">
        <f t="shared" si="74"/>
        <v>-0.25358137637239142</v>
      </c>
      <c r="BZ157" s="109">
        <f t="shared" si="75"/>
        <v>-7.0508084571835994E-2</v>
      </c>
      <c r="CA157" s="110" t="e">
        <f t="shared" si="76"/>
        <v>#REF!</v>
      </c>
      <c r="CB157" s="110" t="e">
        <f t="shared" si="76"/>
        <v>#REF!</v>
      </c>
      <c r="CC157" s="110" t="e">
        <f t="shared" si="76"/>
        <v>#REF!</v>
      </c>
      <c r="CD157" s="110">
        <f t="shared" si="70"/>
        <v>-2.6084043461226503E-2</v>
      </c>
      <c r="CE157" s="110">
        <f t="shared" si="77"/>
        <v>-0.30245860059411178</v>
      </c>
      <c r="CF157" s="110">
        <f t="shared" si="78"/>
        <v>-8.6113005217420935E-2</v>
      </c>
      <c r="CG157" s="60">
        <f t="shared" si="79"/>
        <v>5.6927609351989297</v>
      </c>
      <c r="CH157" s="60" t="e">
        <f t="shared" si="79"/>
        <v>#REF!</v>
      </c>
      <c r="CI157" s="60" t="e">
        <f t="shared" si="79"/>
        <v>#REF!</v>
      </c>
      <c r="CJ157" s="60">
        <f t="shared" si="79"/>
        <v>3.362913125934532</v>
      </c>
      <c r="CK157" s="60">
        <f t="shared" si="79"/>
        <v>3.1505917783029616</v>
      </c>
      <c r="CL157" s="60">
        <f t="shared" si="80"/>
        <v>2.2883909999999998</v>
      </c>
      <c r="CM157" s="60">
        <f t="shared" si="80"/>
        <v>2.3648816969999999</v>
      </c>
      <c r="CN157" s="60">
        <f t="shared" si="80"/>
        <v>2.5068479146175906</v>
      </c>
      <c r="CO157" s="60">
        <f t="shared" si="80"/>
        <v>2.6540617153181563</v>
      </c>
      <c r="CP157" s="60">
        <f t="shared" si="80"/>
        <v>2.8066886641310478</v>
      </c>
    </row>
    <row r="158" spans="1:94" ht="15" customHeight="1">
      <c r="A158" s="53" t="s">
        <v>63</v>
      </c>
      <c r="B158" s="53" t="s">
        <v>64</v>
      </c>
      <c r="C158" s="53" t="str">
        <f t="shared" si="71"/>
        <v>SD_PR</v>
      </c>
      <c r="D158" s="53" t="s">
        <v>41</v>
      </c>
      <c r="E158" s="53" t="s">
        <v>39</v>
      </c>
      <c r="F158" s="112" t="s">
        <v>1369</v>
      </c>
      <c r="G158" s="113">
        <v>0</v>
      </c>
      <c r="H158" s="127">
        <v>0</v>
      </c>
      <c r="I158" s="127">
        <v>0</v>
      </c>
      <c r="J158" s="112" t="s">
        <v>1381</v>
      </c>
      <c r="K158" s="101">
        <v>0</v>
      </c>
      <c r="L158" s="53" t="s">
        <v>65</v>
      </c>
      <c r="M158" s="54">
        <f>[11]Provisional!M158</f>
        <v>4.2548791713289997</v>
      </c>
      <c r="N158" s="54">
        <f>[11]Provisional!N158</f>
        <v>3.6195001308279995</v>
      </c>
      <c r="O158" s="54">
        <f>[11]Provisional!O158</f>
        <v>3.1421663102819997</v>
      </c>
      <c r="P158" s="54">
        <f>[11]Provisional!P158</f>
        <v>2.8917366701790002</v>
      </c>
      <c r="Q158" s="54">
        <f>[11]Provisional!Q158</f>
        <v>2.6138907412969998</v>
      </c>
      <c r="R158" s="128">
        <f>'[11]Published CSP'!O158</f>
        <v>4.3811</v>
      </c>
      <c r="S158" s="108">
        <f>VLOOKUP($B158,'[11]CT model - DATA UPDATE'!$A:$AX,COLUMN('[11]CT model - DATA UPDATE'!S$1),0)/1000000</f>
        <v>4.4882110949999996</v>
      </c>
      <c r="T158" s="108">
        <f>VLOOKUP($B158,'[11]CT model - DATA UPDATE'!$A:$AX,COLUMN('[11]CT model - DATA UPDATE'!T$1),0)/1000000</f>
        <v>4.5830984243255442</v>
      </c>
      <c r="U158" s="108">
        <f>VLOOKUP($B158,'[11]CT model - DATA UPDATE'!$A:$AX,COLUMN('[11]CT model - DATA UPDATE'!U$1),0)/1000000</f>
        <v>4.6799918102014502</v>
      </c>
      <c r="V158" s="108">
        <f>VLOOKUP($B158,'[11]CT model - DATA UPDATE'!$A:$AX,COLUMN('[11]CT model - DATA UPDATE'!V$1),0)/1000000</f>
        <v>4.77893366358935</v>
      </c>
      <c r="W158" s="108">
        <v>0</v>
      </c>
      <c r="X158" s="108">
        <f>VLOOKUP($B158,'[11]CT model - DATA UPDATE'!$A:$AX,COLUMN('[11]CT model - DATA UPDATE'!W$1),0)/1000000</f>
        <v>8.932726500000078E-2</v>
      </c>
      <c r="Y158" s="108">
        <f>VLOOKUP($B158,'[11]CT model - DATA UPDATE'!$A:$AX,COLUMN('[11]CT model - DATA UPDATE'!X$1),0)/1000000</f>
        <v>0.18470205764038991</v>
      </c>
      <c r="Z158" s="108">
        <f>VLOOKUP($B158,'[11]CT model - DATA UPDATE'!$A:$AX,COLUMN('[11]CT model - DATA UPDATE'!Y$1),0)/1000000</f>
        <v>0.28597890333170523</v>
      </c>
      <c r="AA158" s="108">
        <f>VLOOKUP($B158,'[11]CT model - DATA UPDATE'!$A:$AX,COLUMN('[11]CT model - DATA UPDATE'!Z$1),0)/1000000</f>
        <v>0.39344408605600478</v>
      </c>
      <c r="AB158" s="108">
        <v>0</v>
      </c>
      <c r="AC158" s="108">
        <f>VLOOKUP($B158,'[11]CT model - DATA UPDATE'!$A:$AX,COLUMN('[11]CT model - DATA UPDATE'!AA$1),0)/1000000</f>
        <v>0</v>
      </c>
      <c r="AD158" s="108">
        <f>VLOOKUP($B158,'[11]CT model - DATA UPDATE'!$A:$AX,COLUMN('[11]CT model - DATA UPDATE'!AB$1),0)/1000000</f>
        <v>0</v>
      </c>
      <c r="AE158" s="108">
        <f>VLOOKUP($B158,'[11]CT model - DATA UPDATE'!$A:$AX,COLUMN('[11]CT model - DATA UPDATE'!AC$1),0)/1000000</f>
        <v>0</v>
      </c>
      <c r="AF158" s="108">
        <f>VLOOKUP($B158,'[11]CT model - DATA UPDATE'!$A:$AX,COLUMN('[11]CT model - DATA UPDATE'!AD$1),0)/1000000</f>
        <v>0</v>
      </c>
      <c r="AG158" s="108">
        <v>0</v>
      </c>
      <c r="AH158" s="108">
        <f>VLOOKUP($B158,'[11]CT model - DATA UPDATE'!$A:$AX,COLUMN('[11]CT model - DATA UPDATE'!AE$1),0)/1000000</f>
        <v>0</v>
      </c>
      <c r="AI158" s="108">
        <f>(VLOOKUP($B158,'[11]CT model - DATA UPDATE'!$A:$AX,COLUMN('[11]CT model - DATA UPDATE'!AF$1),0)+IFERROR(VLOOKUP($B158,'[11]Fire £5 LQ'!$A:$P,COLUMN('[11]Fire £5 LQ'!N$1),0),0)*[11]Parameters!$C$41)/1000000</f>
        <v>4.7714604089841441E-2</v>
      </c>
      <c r="AJ158" s="108">
        <f>(VLOOKUP($B158,'[11]CT model - DATA UPDATE'!$A:$AX,COLUMN('[11]CT model - DATA UPDATE'!AG$1),0)+IFERROR(VLOOKUP($B158,'[11]Fire £5 LQ'!$A:$P,COLUMN('[11]Fire £5 LQ'!O$1),0),0)*[11]Parameters!$C$41)/1000000</f>
        <v>9.5537466432083495E-2</v>
      </c>
      <c r="AK158" s="108">
        <f>(VLOOKUP($B158,'[11]CT model - DATA UPDATE'!$A:$AX,COLUMN('[11]CT model - DATA UPDATE'!AH$1),0)+IFERROR(VLOOKUP($B158,'[11]Fire £5 LQ'!$A:$P,COLUMN('[11]Fire £5 LQ'!P$1),0),0)*[11]Parameters!$C$41)/1000000</f>
        <v>0.14337248112147863</v>
      </c>
      <c r="AL158" s="56">
        <f>'[11]Published CSP'!AI158</f>
        <v>0</v>
      </c>
      <c r="AM158" s="56">
        <f>'[11]Published CSP'!AJ158</f>
        <v>0</v>
      </c>
      <c r="AN158" s="56">
        <f>IFERROR(VLOOKUP($A158,'[11]iBCF post B17'!$A:$L,'[11]iBCF post B17'!$F$1,0)/1000000,0)</f>
        <v>0</v>
      </c>
      <c r="AO158" s="56">
        <f>IFERROR(VLOOKUP($A158,'[11]iBCF post B17'!$A:$L,'[11]iBCF post B17'!$I$1,0)/1000000,0)</f>
        <v>0</v>
      </c>
      <c r="AP158" s="56">
        <f>IFERROR(VLOOKUP($A158,'[11]iBCF post B17'!$A:$L,'[11]iBCF post B17'!$L$1,0)/1000000,0)</f>
        <v>0</v>
      </c>
      <c r="AQ158" s="56">
        <v>0</v>
      </c>
      <c r="AR158" s="56">
        <v>0</v>
      </c>
      <c r="AS158" s="56">
        <f>'[11]NHB savings'!E145</f>
        <v>0</v>
      </c>
      <c r="AT158" s="56">
        <f>'[11]NHB savings'!F145</f>
        <v>0</v>
      </c>
      <c r="AU158" s="56">
        <f>'[11]NHB savings'!G145</f>
        <v>0</v>
      </c>
      <c r="AV158" s="103">
        <f>'[11]Published CSP'!AN158</f>
        <v>2.3965124963604961E-2</v>
      </c>
      <c r="AW158" s="103">
        <f>'[11]Published CSP'!AO158</f>
        <v>0.12446403610130319</v>
      </c>
      <c r="AX158" s="103">
        <f>'[11]Published CSP'!AP158+'[11]NHB savings'!I145</f>
        <v>0.10049891113769824</v>
      </c>
      <c r="AY158" s="103">
        <f>'[11]Published CSP'!AQ158+'[11]NHB savings'!J145</f>
        <v>7.7306854721306342E-2</v>
      </c>
      <c r="AZ158" s="103">
        <f>'[11]Published CSP'!AR158+'[11]NHB savings'!K145</f>
        <v>0.10049891113769824</v>
      </c>
      <c r="BA158" s="103">
        <v>0</v>
      </c>
      <c r="BB158" s="103" t="e">
        <f>VLOOKUP($A158,'[11]Published CSP'!$A:$A:'[11]Published CSP'!$AW:$AW,COLUMN('[11]Published CSP'!AT$1),0)</f>
        <v>#REF!</v>
      </c>
      <c r="BC158" s="103" t="e">
        <f>VLOOKUP($A158,'[11]Published CSP'!$A:$A:'[11]Published CSP'!$AW:$AW,COLUMN('[11]Published CSP'!AU$1),0)+'[11]NHB savings'!L145</f>
        <v>#REF!</v>
      </c>
      <c r="BD158" s="103">
        <v>0</v>
      </c>
      <c r="BE158" s="103">
        <v>0</v>
      </c>
      <c r="BF158" s="60">
        <v>1.5312804744893582</v>
      </c>
      <c r="BG158" s="60">
        <v>2.0868979337494293</v>
      </c>
      <c r="BH158" s="103">
        <f>VLOOKUP($A158,[11]NHB!$A$7:$Q$389,COLUMN([11]NHB!O$2),0)+'[11]NHB savings'!P145</f>
        <v>1.9295549282854485</v>
      </c>
      <c r="BI158" s="103">
        <f>VLOOKUP($A158,[11]NHB!$A$7:$Q$389,COLUMN([11]NHB!P$2),0)+'[11]NHB savings'!Q145</f>
        <v>1.4701659963000695</v>
      </c>
      <c r="BJ158" s="103">
        <f>VLOOKUP($A158,[11]NHB!$A$7:$Q$389,COLUMN([11]NHB!Q$2),0)+'[11]NHB savings'!R145</f>
        <v>1.4106070326972928</v>
      </c>
      <c r="BK158" s="63">
        <f t="shared" si="81"/>
        <v>10.191224770781963</v>
      </c>
      <c r="BL158" s="63" t="e">
        <f t="shared" si="81"/>
        <v>#REF!</v>
      </c>
      <c r="BM158" s="63" t="e">
        <f t="shared" si="81"/>
        <v>#REF!</v>
      </c>
      <c r="BN158" s="63">
        <f t="shared" si="81"/>
        <v>9.5007177011656161</v>
      </c>
      <c r="BO158" s="63">
        <f t="shared" si="81"/>
        <v>9.4407469158988242</v>
      </c>
      <c r="BP158" s="64">
        <f t="shared" si="72"/>
        <v>10.191224770781963</v>
      </c>
      <c r="BQ158" s="64" t="e">
        <f>BL158*'[11]23112016 deflator update'!$C$68/'[11]23112016 deflator update'!$C$69</f>
        <v>#REF!</v>
      </c>
      <c r="BR158" s="64" t="e">
        <f>BM158*'[11]23112016 deflator update'!$C$68/'[11]23112016 deflator update'!$C$70</f>
        <v>#REF!</v>
      </c>
      <c r="BS158" s="64">
        <f>BN158*'[11]23112016 deflator update'!$C$68/'[11]23112016 deflator update'!$C$71</f>
        <v>9.0259371218147564</v>
      </c>
      <c r="BT158" s="64">
        <f>BO158*'[11]23112016 deflator update'!$C$68/'[11]23112016 deflator update'!$C$72</f>
        <v>8.8225448919644442</v>
      </c>
      <c r="BU158" s="109" t="e">
        <f t="shared" si="73"/>
        <v>#REF!</v>
      </c>
      <c r="BV158" s="109" t="e">
        <f t="shared" si="73"/>
        <v>#REF!</v>
      </c>
      <c r="BW158" s="109" t="e">
        <f t="shared" si="73"/>
        <v>#REF!</v>
      </c>
      <c r="BX158" s="109">
        <f t="shared" si="73"/>
        <v>-6.3122373649133756E-3</v>
      </c>
      <c r="BY158" s="109">
        <f t="shared" si="74"/>
        <v>-7.3639613663977199E-2</v>
      </c>
      <c r="BZ158" s="109">
        <f t="shared" si="75"/>
        <v>-1.8941299195035621E-2</v>
      </c>
      <c r="CA158" s="110" t="e">
        <f t="shared" si="76"/>
        <v>#REF!</v>
      </c>
      <c r="CB158" s="110" t="e">
        <f t="shared" si="76"/>
        <v>#REF!</v>
      </c>
      <c r="CC158" s="110" t="e">
        <f t="shared" si="76"/>
        <v>#REF!</v>
      </c>
      <c r="CD158" s="110">
        <f t="shared" si="70"/>
        <v>-2.2534195297985615E-2</v>
      </c>
      <c r="CE158" s="110">
        <f t="shared" si="77"/>
        <v>-0.13429984222715763</v>
      </c>
      <c r="CF158" s="110">
        <f t="shared" si="78"/>
        <v>-3.5411956895882835E-2</v>
      </c>
      <c r="CG158" s="60">
        <f t="shared" si="79"/>
        <v>5.8101247707819628</v>
      </c>
      <c r="CH158" s="60" t="e">
        <f t="shared" si="79"/>
        <v>#REF!</v>
      </c>
      <c r="CI158" s="60" t="e">
        <f t="shared" si="79"/>
        <v>#REF!</v>
      </c>
      <c r="CJ158" s="60">
        <f t="shared" si="79"/>
        <v>4.439209521200377</v>
      </c>
      <c r="CK158" s="60">
        <f t="shared" si="79"/>
        <v>4.1249966851319906</v>
      </c>
      <c r="CL158" s="60">
        <f t="shared" si="80"/>
        <v>4.3811</v>
      </c>
      <c r="CM158" s="60">
        <f t="shared" si="80"/>
        <v>4.5775383600000001</v>
      </c>
      <c r="CN158" s="60">
        <f t="shared" si="80"/>
        <v>4.8155150860557754</v>
      </c>
      <c r="CO158" s="60">
        <f t="shared" si="80"/>
        <v>5.0615081799652391</v>
      </c>
      <c r="CP158" s="60">
        <f t="shared" si="80"/>
        <v>5.3157502307668336</v>
      </c>
    </row>
    <row r="159" spans="1:94" ht="15" customHeight="1">
      <c r="A159" s="53" t="s">
        <v>198</v>
      </c>
      <c r="B159" s="53" t="s">
        <v>199</v>
      </c>
      <c r="C159" s="53" t="str">
        <f t="shared" si="71"/>
        <v>SD_PU</v>
      </c>
      <c r="D159" s="53" t="s">
        <v>41</v>
      </c>
      <c r="E159" s="53" t="s">
        <v>39</v>
      </c>
      <c r="F159" s="112" t="s">
        <v>1359</v>
      </c>
      <c r="G159" s="113">
        <v>1</v>
      </c>
      <c r="H159" s="127">
        <v>0</v>
      </c>
      <c r="I159" s="127">
        <v>0</v>
      </c>
      <c r="J159" s="112" t="s">
        <v>1380</v>
      </c>
      <c r="K159" s="101">
        <v>0</v>
      </c>
      <c r="L159" s="53" t="s">
        <v>200</v>
      </c>
      <c r="M159" s="54">
        <f>[11]Provisional!M159</f>
        <v>3.2580279844639999</v>
      </c>
      <c r="N159" s="54">
        <f>[11]Provisional!N159</f>
        <v>2.631826440028</v>
      </c>
      <c r="O159" s="54">
        <f>[11]Provisional!O159</f>
        <v>2.160963449649</v>
      </c>
      <c r="P159" s="54">
        <f>[11]Provisional!P159</f>
        <v>1.9125930383450001</v>
      </c>
      <c r="Q159" s="54">
        <f>[11]Provisional!Q159</f>
        <v>1.6365425861980001</v>
      </c>
      <c r="R159" s="128">
        <f>'[11]Published CSP'!O159</f>
        <v>5.2532120000000004</v>
      </c>
      <c r="S159" s="108">
        <f>VLOOKUP($B159,'[11]CT model - DATA UPDATE'!$A:$AX,COLUMN('[11]CT model - DATA UPDATE'!S$1),0)/1000000</f>
        <v>5.3409051299999994</v>
      </c>
      <c r="T159" s="108">
        <f>VLOOKUP($B159,'[11]CT model - DATA UPDATE'!$A:$AX,COLUMN('[11]CT model - DATA UPDATE'!T$1),0)/1000000</f>
        <v>5.4258416627217585</v>
      </c>
      <c r="U159" s="108">
        <f>VLOOKUP($B159,'[11]CT model - DATA UPDATE'!$A:$AX,COLUMN('[11]CT model - DATA UPDATE'!U$1),0)/1000000</f>
        <v>5.5121289430069345</v>
      </c>
      <c r="V159" s="108">
        <f>VLOOKUP($B159,'[11]CT model - DATA UPDATE'!$A:$AX,COLUMN('[11]CT model - DATA UPDATE'!V$1),0)/1000000</f>
        <v>5.5997884518239855</v>
      </c>
      <c r="W159" s="108">
        <v>0</v>
      </c>
      <c r="X159" s="108">
        <f>VLOOKUP($B159,'[11]CT model - DATA UPDATE'!$A:$AX,COLUMN('[11]CT model - DATA UPDATE'!W$1),0)/1000000</f>
        <v>0.10681810259999999</v>
      </c>
      <c r="Y159" s="108">
        <f>VLOOKUP($B159,'[11]CT model - DATA UPDATE'!$A:$AX,COLUMN('[11]CT model - DATA UPDATE'!X$1),0)/1000000</f>
        <v>0.21920400317395899</v>
      </c>
      <c r="Z159" s="108">
        <f>VLOOKUP($B159,'[11]CT model - DATA UPDATE'!$A:$AX,COLUMN('[11]CT model - DATA UPDATE'!Y$1),0)/1000000</f>
        <v>0.3373863883435681</v>
      </c>
      <c r="AA159" s="108">
        <f>VLOOKUP($B159,'[11]CT model - DATA UPDATE'!$A:$AX,COLUMN('[11]CT model - DATA UPDATE'!Z$1),0)/1000000</f>
        <v>0.46160265762690694</v>
      </c>
      <c r="AB159" s="108">
        <v>0</v>
      </c>
      <c r="AC159" s="108">
        <f>VLOOKUP($B159,'[11]CT model - DATA UPDATE'!$A:$AX,COLUMN('[11]CT model - DATA UPDATE'!AA$1),0)/1000000</f>
        <v>0</v>
      </c>
      <c r="AD159" s="108">
        <f>VLOOKUP($B159,'[11]CT model - DATA UPDATE'!$A:$AX,COLUMN('[11]CT model - DATA UPDATE'!AB$1),0)/1000000</f>
        <v>0</v>
      </c>
      <c r="AE159" s="108">
        <f>VLOOKUP($B159,'[11]CT model - DATA UPDATE'!$A:$AX,COLUMN('[11]CT model - DATA UPDATE'!AC$1),0)/1000000</f>
        <v>0</v>
      </c>
      <c r="AF159" s="108">
        <f>VLOOKUP($B159,'[11]CT model - DATA UPDATE'!$A:$AX,COLUMN('[11]CT model - DATA UPDATE'!AD$1),0)/1000000</f>
        <v>0</v>
      </c>
      <c r="AG159" s="108">
        <v>0</v>
      </c>
      <c r="AH159" s="108">
        <f>VLOOKUP($B159,'[11]CT model - DATA UPDATE'!$A:$AX,COLUMN('[11]CT model - DATA UPDATE'!AE$1),0)/1000000</f>
        <v>3.6341957400000478E-2</v>
      </c>
      <c r="AI159" s="108">
        <f>(VLOOKUP($B159,'[11]CT model - DATA UPDATE'!$A:$AX,COLUMN('[11]CT model - DATA UPDATE'!AF$1),0)+IFERROR(VLOOKUP($B159,'[11]Fire £5 LQ'!$A:$P,COLUMN('[11]Fire £5 LQ'!N$1),0),0)*[11]Parameters!$C$41)/1000000</f>
        <v>7.2253555327376748E-2</v>
      </c>
      <c r="AJ159" s="108">
        <f>(VLOOKUP($B159,'[11]CT model - DATA UPDATE'!$A:$AX,COLUMN('[11]CT model - DATA UPDATE'!AG$1),0)+IFERROR(VLOOKUP($B159,'[11]Fire £5 LQ'!$A:$P,COLUMN('[11]Fire £5 LQ'!O$1),0),0)*[11]Parameters!$C$41)/1000000</f>
        <v>0.10704921941919572</v>
      </c>
      <c r="AK159" s="108">
        <f>(VLOOKUP($B159,'[11]CT model - DATA UPDATE'!$A:$AX,COLUMN('[11]CT model - DATA UPDATE'!AH$1),0)+IFERROR(VLOOKUP($B159,'[11]Fire £5 LQ'!$A:$P,COLUMN('[11]Fire £5 LQ'!P$1),0),0)*[11]Parameters!$C$41)/1000000</f>
        <v>0.14060291461833344</v>
      </c>
      <c r="AL159" s="56">
        <f>'[11]Published CSP'!AI159</f>
        <v>0</v>
      </c>
      <c r="AM159" s="56">
        <f>'[11]Published CSP'!AJ159</f>
        <v>0</v>
      </c>
      <c r="AN159" s="56">
        <f>IFERROR(VLOOKUP($A159,'[11]iBCF post B17'!$A:$L,'[11]iBCF post B17'!$F$1,0)/1000000,0)</f>
        <v>0</v>
      </c>
      <c r="AO159" s="56">
        <f>IFERROR(VLOOKUP($A159,'[11]iBCF post B17'!$A:$L,'[11]iBCF post B17'!$I$1,0)/1000000,0)</f>
        <v>0</v>
      </c>
      <c r="AP159" s="56">
        <f>IFERROR(VLOOKUP($A159,'[11]iBCF post B17'!$A:$L,'[11]iBCF post B17'!$L$1,0)/1000000,0)</f>
        <v>0</v>
      </c>
      <c r="AQ159" s="56">
        <v>0</v>
      </c>
      <c r="AR159" s="56">
        <v>0</v>
      </c>
      <c r="AS159" s="56">
        <f>'[11]NHB savings'!E146</f>
        <v>0</v>
      </c>
      <c r="AT159" s="56">
        <f>'[11]NHB savings'!F146</f>
        <v>0</v>
      </c>
      <c r="AU159" s="56">
        <f>'[11]NHB savings'!G146</f>
        <v>0</v>
      </c>
      <c r="AV159" s="103">
        <f>'[11]Published CSP'!AN159</f>
        <v>0</v>
      </c>
      <c r="AW159" s="103">
        <f>'[11]Published CSP'!AO159</f>
        <v>0</v>
      </c>
      <c r="AX159" s="103">
        <f>'[11]Published CSP'!AP159+'[11]NHB savings'!I146</f>
        <v>0</v>
      </c>
      <c r="AY159" s="103">
        <f>'[11]Published CSP'!AQ159+'[11]NHB savings'!J146</f>
        <v>0</v>
      </c>
      <c r="AZ159" s="103">
        <f>'[11]Published CSP'!AR159+'[11]NHB savings'!K146</f>
        <v>0</v>
      </c>
      <c r="BA159" s="103">
        <v>0</v>
      </c>
      <c r="BB159" s="103" t="e">
        <f>VLOOKUP($A159,'[11]Published CSP'!$A:$A:'[11]Published CSP'!$AW:$AW,COLUMN('[11]Published CSP'!AT$1),0)</f>
        <v>#REF!</v>
      </c>
      <c r="BC159" s="103" t="e">
        <f>VLOOKUP($A159,'[11]Published CSP'!$A:$A:'[11]Published CSP'!$AW:$AW,COLUMN('[11]Published CSP'!AU$1),0)+'[11]NHB savings'!L146</f>
        <v>#REF!</v>
      </c>
      <c r="BD159" s="103">
        <v>0</v>
      </c>
      <c r="BE159" s="103">
        <v>0</v>
      </c>
      <c r="BF159" s="60">
        <v>1.6596855185749704</v>
      </c>
      <c r="BG159" s="60">
        <v>1.8628838454395591</v>
      </c>
      <c r="BH159" s="103">
        <f>VLOOKUP($A159,[11]NHB!$A$7:$Q$389,COLUMN([11]NHB!O$2),0)+'[11]NHB savings'!P146</f>
        <v>1.665569546094672</v>
      </c>
      <c r="BI159" s="103">
        <f>VLOOKUP($A159,[11]NHB!$A$7:$Q$389,COLUMN([11]NHB!P$2),0)+'[11]NHB savings'!Q146</f>
        <v>1.26953418385258</v>
      </c>
      <c r="BJ159" s="103">
        <f>VLOOKUP($A159,[11]NHB!$A$7:$Q$389,COLUMN([11]NHB!Q$2),0)+'[11]NHB savings'!R146</f>
        <v>1.2181031614790196</v>
      </c>
      <c r="BK159" s="63">
        <f t="shared" si="81"/>
        <v>10.170925503038971</v>
      </c>
      <c r="BL159" s="63" t="e">
        <f t="shared" si="81"/>
        <v>#REF!</v>
      </c>
      <c r="BM159" s="63" t="e">
        <f t="shared" si="81"/>
        <v>#REF!</v>
      </c>
      <c r="BN159" s="63">
        <f t="shared" si="81"/>
        <v>9.1386917729672792</v>
      </c>
      <c r="BO159" s="63">
        <f t="shared" si="81"/>
        <v>9.0566397717462443</v>
      </c>
      <c r="BP159" s="64">
        <f t="shared" si="72"/>
        <v>10.170925503038971</v>
      </c>
      <c r="BQ159" s="64" t="e">
        <f>BL159*'[11]23112016 deflator update'!$C$68/'[11]23112016 deflator update'!$C$69</f>
        <v>#REF!</v>
      </c>
      <c r="BR159" s="64" t="e">
        <f>BM159*'[11]23112016 deflator update'!$C$68/'[11]23112016 deflator update'!$C$70</f>
        <v>#REF!</v>
      </c>
      <c r="BS159" s="64">
        <f>BN159*'[11]23112016 deflator update'!$C$68/'[11]23112016 deflator update'!$C$71</f>
        <v>8.6820027615733277</v>
      </c>
      <c r="BT159" s="64">
        <f>BO159*'[11]23112016 deflator update'!$C$68/'[11]23112016 deflator update'!$C$72</f>
        <v>8.4635899752826464</v>
      </c>
      <c r="BU159" s="109" t="e">
        <f t="shared" si="73"/>
        <v>#REF!</v>
      </c>
      <c r="BV159" s="109" t="e">
        <f t="shared" si="73"/>
        <v>#REF!</v>
      </c>
      <c r="BW159" s="109" t="e">
        <f t="shared" si="73"/>
        <v>#REF!</v>
      </c>
      <c r="BX159" s="109">
        <f t="shared" si="73"/>
        <v>-8.9785281372273262E-3</v>
      </c>
      <c r="BY159" s="109">
        <f t="shared" si="74"/>
        <v>-0.10955598199591465</v>
      </c>
      <c r="BZ159" s="109">
        <f t="shared" si="75"/>
        <v>-2.8592046082971945E-2</v>
      </c>
      <c r="CA159" s="110" t="e">
        <f t="shared" si="76"/>
        <v>#REF!</v>
      </c>
      <c r="CB159" s="110" t="e">
        <f t="shared" si="76"/>
        <v>#REF!</v>
      </c>
      <c r="CC159" s="110" t="e">
        <f t="shared" si="76"/>
        <v>#REF!</v>
      </c>
      <c r="CD159" s="110">
        <f t="shared" si="70"/>
        <v>-2.5156958859467227E-2</v>
      </c>
      <c r="CE159" s="110">
        <f t="shared" si="77"/>
        <v>-0.1678643233839624</v>
      </c>
      <c r="CF159" s="110">
        <f t="shared" si="78"/>
        <v>-4.4900680707709362E-2</v>
      </c>
      <c r="CG159" s="60">
        <f t="shared" si="79"/>
        <v>4.9177135030389705</v>
      </c>
      <c r="CH159" s="60" t="e">
        <f t="shared" si="79"/>
        <v>#REF!</v>
      </c>
      <c r="CI159" s="60" t="e">
        <f t="shared" si="79"/>
        <v>#REF!</v>
      </c>
      <c r="CJ159" s="60">
        <f t="shared" si="79"/>
        <v>3.1821272221975807</v>
      </c>
      <c r="CK159" s="60">
        <f t="shared" si="79"/>
        <v>2.8546457476770186</v>
      </c>
      <c r="CL159" s="60">
        <f t="shared" si="80"/>
        <v>5.2532120000000004</v>
      </c>
      <c r="CM159" s="60">
        <f t="shared" si="80"/>
        <v>5.4840651899999999</v>
      </c>
      <c r="CN159" s="60">
        <f t="shared" si="80"/>
        <v>5.7172992212230946</v>
      </c>
      <c r="CO159" s="60">
        <f t="shared" si="80"/>
        <v>5.9565645507696985</v>
      </c>
      <c r="CP159" s="60">
        <f t="shared" si="80"/>
        <v>6.2019940240692257</v>
      </c>
    </row>
    <row r="160" spans="1:94" ht="15" customHeight="1">
      <c r="A160" s="53" t="s">
        <v>587</v>
      </c>
      <c r="B160" s="53" t="s">
        <v>588</v>
      </c>
      <c r="C160" s="53" t="str">
        <f t="shared" si="71"/>
        <v>MD_PU</v>
      </c>
      <c r="D160" s="53" t="s">
        <v>41</v>
      </c>
      <c r="E160" s="53" t="s">
        <v>531</v>
      </c>
      <c r="F160" s="112" t="s">
        <v>1361</v>
      </c>
      <c r="G160" s="113">
        <v>0</v>
      </c>
      <c r="H160" s="127">
        <v>0</v>
      </c>
      <c r="I160" s="127">
        <v>0</v>
      </c>
      <c r="J160" s="112" t="s">
        <v>1380</v>
      </c>
      <c r="K160" s="101">
        <v>0</v>
      </c>
      <c r="L160" s="53" t="s">
        <v>589</v>
      </c>
      <c r="M160" s="54">
        <f>[11]Provisional!M160</f>
        <v>102.1932927048</v>
      </c>
      <c r="N160" s="54">
        <f>[11]Provisional!N160</f>
        <v>90.767749363282007</v>
      </c>
      <c r="O160" s="54">
        <f>[11]Provisional!O160</f>
        <v>82.385887028795992</v>
      </c>
      <c r="P160" s="54">
        <f>[11]Provisional!P160</f>
        <v>77.782514227021991</v>
      </c>
      <c r="Q160" s="54">
        <f>[11]Provisional!Q160</f>
        <v>73.375692238108996</v>
      </c>
      <c r="R160" s="128">
        <f>'[11]Published CSP'!O160</f>
        <v>73.454977999999997</v>
      </c>
      <c r="S160" s="108">
        <f>VLOOKUP($B160,'[11]CT model - DATA UPDATE'!$A:$AX,COLUMN('[11]CT model - DATA UPDATE'!S$1),0)/1000000</f>
        <v>74.273390333999998</v>
      </c>
      <c r="T160" s="108">
        <f>VLOOKUP($B160,'[11]CT model - DATA UPDATE'!$A:$AX,COLUMN('[11]CT model - DATA UPDATE'!T$1),0)/1000000</f>
        <v>76.190515034362306</v>
      </c>
      <c r="U160" s="108">
        <f>VLOOKUP($B160,'[11]CT model - DATA UPDATE'!$A:$AX,COLUMN('[11]CT model - DATA UPDATE'!U$1),0)/1000000</f>
        <v>78.157124039940939</v>
      </c>
      <c r="V160" s="108">
        <f>VLOOKUP($B160,'[11]CT model - DATA UPDATE'!$A:$AX,COLUMN('[11]CT model - DATA UPDATE'!V$1),0)/1000000</f>
        <v>80.174494626263311</v>
      </c>
      <c r="W160" s="108">
        <v>0</v>
      </c>
      <c r="X160" s="108">
        <f>VLOOKUP($B160,'[11]CT model - DATA UPDATE'!$A:$AX,COLUMN('[11]CT model - DATA UPDATE'!W$1),0)/1000000</f>
        <v>1.4772100690000065</v>
      </c>
      <c r="Y160" s="108">
        <f>VLOOKUP($B160,'[11]CT model - DATA UPDATE'!$A:$AX,COLUMN('[11]CT model - DATA UPDATE'!X$1),0)/1000000</f>
        <v>3.0694565055290011</v>
      </c>
      <c r="Z160" s="108">
        <f>VLOOKUP($B160,'[11]CT model - DATA UPDATE'!$A:$AX,COLUMN('[11]CT model - DATA UPDATE'!Y$1),0)/1000000</f>
        <v>4.7748006587784673</v>
      </c>
      <c r="AA160" s="108">
        <f>VLOOKUP($B160,'[11]CT model - DATA UPDATE'!$A:$AX,COLUMN('[11]CT model - DATA UPDATE'!Z$1),0)/1000000</f>
        <v>6.5994973473842791</v>
      </c>
      <c r="AB160" s="108">
        <v>0</v>
      </c>
      <c r="AC160" s="108">
        <f>VLOOKUP($B160,'[11]CT model - DATA UPDATE'!$A:$AX,COLUMN('[11]CT model - DATA UPDATE'!AA$1),0)/1000000</f>
        <v>1.4854670000000001</v>
      </c>
      <c r="AD160" s="108">
        <f>VLOOKUP($B160,'[11]CT model - DATA UPDATE'!$A:$AX,COLUMN('[11]CT model - DATA UPDATE'!AB$1),0)/1000000</f>
        <v>3.1388789411303399</v>
      </c>
      <c r="AE160" s="108">
        <f>VLOOKUP($B160,'[11]CT model - DATA UPDATE'!$A:$AX,COLUMN('[11]CT model - DATA UPDATE'!AC$1),0)/1000000</f>
        <v>4.9748109610254767</v>
      </c>
      <c r="AF160" s="108">
        <f>VLOOKUP($B160,'[11]CT model - DATA UPDATE'!$A:$AX,COLUMN('[11]CT model - DATA UPDATE'!AD$1),0)/1000000</f>
        <v>7.0087990390997081</v>
      </c>
      <c r="AG160" s="108">
        <v>0</v>
      </c>
      <c r="AH160" s="108">
        <f>VLOOKUP($B160,'[11]CT model - DATA UPDATE'!$A:$AX,COLUMN('[11]CT model - DATA UPDATE'!AE$1),0)/1000000</f>
        <v>0</v>
      </c>
      <c r="AI160" s="108">
        <f>(VLOOKUP($B160,'[11]CT model - DATA UPDATE'!$A:$AX,COLUMN('[11]CT model - DATA UPDATE'!AF$1),0)+IFERROR(VLOOKUP($B160,'[11]Fire £5 LQ'!$A:$P,COLUMN('[11]Fire £5 LQ'!N$1),0),0)*[11]Parameters!$C$41)/1000000</f>
        <v>0</v>
      </c>
      <c r="AJ160" s="108">
        <f>(VLOOKUP($B160,'[11]CT model - DATA UPDATE'!$A:$AX,COLUMN('[11]CT model - DATA UPDATE'!AG$1),0)+IFERROR(VLOOKUP($B160,'[11]Fire £5 LQ'!$A:$P,COLUMN('[11]Fire £5 LQ'!O$1),0),0)*[11]Parameters!$C$41)/1000000</f>
        <v>0</v>
      </c>
      <c r="AK160" s="108">
        <f>(VLOOKUP($B160,'[11]CT model - DATA UPDATE'!$A:$AX,COLUMN('[11]CT model - DATA UPDATE'!AH$1),0)+IFERROR(VLOOKUP($B160,'[11]Fire £5 LQ'!$A:$P,COLUMN('[11]Fire £5 LQ'!P$1),0),0)*[11]Parameters!$C$41)/1000000</f>
        <v>0</v>
      </c>
      <c r="AL160" s="56">
        <f>'[11]Published CSP'!AI160</f>
        <v>0</v>
      </c>
      <c r="AM160" s="56">
        <f>'[11]Published CSP'!AJ160</f>
        <v>0</v>
      </c>
      <c r="AN160" s="56">
        <f>IFERROR(VLOOKUP($A160,'[11]iBCF post B17'!$A:$L,'[11]iBCF post B17'!$F$1,0)/1000000,0)</f>
        <v>5.9226446358973428</v>
      </c>
      <c r="AO160" s="56">
        <f>IFERROR(VLOOKUP($A160,'[11]iBCF post B17'!$A:$L,'[11]iBCF post B17'!$I$1,0)/1000000,0)</f>
        <v>8.0402188657560067</v>
      </c>
      <c r="AP160" s="56">
        <f>IFERROR(VLOOKUP($A160,'[11]iBCF post B17'!$A:$L,'[11]iBCF post B17'!$L$1,0)/1000000,0)</f>
        <v>9.9185556665556245</v>
      </c>
      <c r="AQ160" s="56">
        <v>0</v>
      </c>
      <c r="AR160" s="56">
        <v>0</v>
      </c>
      <c r="AS160" s="56">
        <f>'[11]NHB savings'!E147</f>
        <v>1.1383479999999999</v>
      </c>
      <c r="AT160" s="56">
        <f>'[11]NHB savings'!F147</f>
        <v>0</v>
      </c>
      <c r="AU160" s="56">
        <f>'[11]NHB savings'!G147</f>
        <v>0</v>
      </c>
      <c r="AV160" s="103">
        <f>'[11]Published CSP'!AN160</f>
        <v>0</v>
      </c>
      <c r="AW160" s="103">
        <f>'[11]Published CSP'!AO160</f>
        <v>0</v>
      </c>
      <c r="AX160" s="103">
        <f>'[11]Published CSP'!AP160+'[11]NHB savings'!I147</f>
        <v>0</v>
      </c>
      <c r="AY160" s="103">
        <f>'[11]Published CSP'!AQ160+'[11]NHB savings'!J147</f>
        <v>0</v>
      </c>
      <c r="AZ160" s="103">
        <f>'[11]Published CSP'!AR160+'[11]NHB savings'!K147</f>
        <v>0</v>
      </c>
      <c r="BA160" s="103">
        <v>0</v>
      </c>
      <c r="BB160" s="103" t="e">
        <f>VLOOKUP($A160,'[11]Published CSP'!$A:$A:'[11]Published CSP'!$AW:$AW,COLUMN('[11]Published CSP'!AT$1),0)</f>
        <v>#REF!</v>
      </c>
      <c r="BC160" s="103" t="e">
        <f>VLOOKUP($A160,'[11]Published CSP'!$A:$A:'[11]Published CSP'!$AW:$AW,COLUMN('[11]Published CSP'!AU$1),0)+'[11]NHB savings'!L147</f>
        <v>#REF!</v>
      </c>
      <c r="BD160" s="103">
        <v>0</v>
      </c>
      <c r="BE160" s="103">
        <v>0</v>
      </c>
      <c r="BF160" s="60">
        <v>2.5032999866396501</v>
      </c>
      <c r="BG160" s="60">
        <v>3.2310249400779263</v>
      </c>
      <c r="BH160" s="103">
        <f>VLOOKUP($A160,[11]NHB!$A$7:$Q$389,COLUMN([11]NHB!O$2),0)+'[11]NHB savings'!P147</f>
        <v>2.6100396522241529</v>
      </c>
      <c r="BI160" s="103">
        <f>VLOOKUP($A160,[11]NHB!$A$7:$Q$389,COLUMN([11]NHB!P$2),0)+'[11]NHB savings'!Q147</f>
        <v>1.8953218427957665</v>
      </c>
      <c r="BJ160" s="103">
        <f>VLOOKUP($A160,[11]NHB!$A$7:$Q$389,COLUMN([11]NHB!Q$2),0)+'[11]NHB savings'!R147</f>
        <v>1.8185390815737605</v>
      </c>
      <c r="BK160" s="63">
        <f t="shared" si="81"/>
        <v>178.15157069143964</v>
      </c>
      <c r="BL160" s="63" t="e">
        <f t="shared" si="81"/>
        <v>#REF!</v>
      </c>
      <c r="BM160" s="63" t="e">
        <f t="shared" si="81"/>
        <v>#REF!</v>
      </c>
      <c r="BN160" s="63">
        <f t="shared" si="81"/>
        <v>175.62479059531864</v>
      </c>
      <c r="BO160" s="63">
        <f t="shared" si="81"/>
        <v>178.89557799898566</v>
      </c>
      <c r="BP160" s="64">
        <f t="shared" si="72"/>
        <v>178.15157069143964</v>
      </c>
      <c r="BQ160" s="64" t="e">
        <f>BL160*'[11]23112016 deflator update'!$C$68/'[11]23112016 deflator update'!$C$69</f>
        <v>#REF!</v>
      </c>
      <c r="BR160" s="64" t="e">
        <f>BM160*'[11]23112016 deflator update'!$C$68/'[11]23112016 deflator update'!$C$70</f>
        <v>#REF!</v>
      </c>
      <c r="BS160" s="64">
        <f>BN160*'[11]23112016 deflator update'!$C$68/'[11]23112016 deflator update'!$C$71</f>
        <v>166.84827049968536</v>
      </c>
      <c r="BT160" s="64">
        <f>BO160*'[11]23112016 deflator update'!$C$68/'[11]23112016 deflator update'!$C$72</f>
        <v>167.18108026092671</v>
      </c>
      <c r="BU160" s="109" t="e">
        <f t="shared" si="73"/>
        <v>#REF!</v>
      </c>
      <c r="BV160" s="109" t="e">
        <f t="shared" si="73"/>
        <v>#REF!</v>
      </c>
      <c r="BW160" s="109" t="e">
        <f t="shared" si="73"/>
        <v>#REF!</v>
      </c>
      <c r="BX160" s="109">
        <f t="shared" si="73"/>
        <v>1.8623722724906644E-2</v>
      </c>
      <c r="BY160" s="109">
        <f t="shared" si="74"/>
        <v>4.1762601623909212E-3</v>
      </c>
      <c r="BZ160" s="109">
        <f t="shared" si="75"/>
        <v>1.0424339048535902E-3</v>
      </c>
      <c r="CA160" s="110" t="e">
        <f t="shared" si="76"/>
        <v>#REF!</v>
      </c>
      <c r="CB160" s="110" t="e">
        <f t="shared" si="76"/>
        <v>#REF!</v>
      </c>
      <c r="CC160" s="110" t="e">
        <f t="shared" si="76"/>
        <v>#REF!</v>
      </c>
      <c r="CD160" s="110">
        <f t="shared" si="70"/>
        <v>1.9946851126753096E-3</v>
      </c>
      <c r="CE160" s="110">
        <f t="shared" si="77"/>
        <v>-6.1579532461793152E-2</v>
      </c>
      <c r="CF160" s="110">
        <f t="shared" si="78"/>
        <v>-1.5763723829990917E-2</v>
      </c>
      <c r="CG160" s="60">
        <f t="shared" si="79"/>
        <v>104.69659269143965</v>
      </c>
      <c r="CH160" s="60" t="e">
        <f t="shared" si="79"/>
        <v>#REF!</v>
      </c>
      <c r="CI160" s="60" t="e">
        <f t="shared" si="79"/>
        <v>#REF!</v>
      </c>
      <c r="CJ160" s="60">
        <f t="shared" si="79"/>
        <v>87.718054935573761</v>
      </c>
      <c r="CK160" s="60">
        <f t="shared" si="79"/>
        <v>85.112786986238362</v>
      </c>
      <c r="CL160" s="60">
        <f t="shared" si="80"/>
        <v>73.454977999999997</v>
      </c>
      <c r="CM160" s="60">
        <f t="shared" si="80"/>
        <v>77.236067403000007</v>
      </c>
      <c r="CN160" s="60">
        <f t="shared" si="80"/>
        <v>82.398850481021654</v>
      </c>
      <c r="CO160" s="60">
        <f t="shared" si="80"/>
        <v>87.906735659744882</v>
      </c>
      <c r="CP160" s="60">
        <f t="shared" si="80"/>
        <v>93.782791012747296</v>
      </c>
    </row>
    <row r="161" spans="1:94" ht="15" customHeight="1">
      <c r="A161" s="53" t="s">
        <v>348</v>
      </c>
      <c r="B161" s="53" t="s">
        <v>349</v>
      </c>
      <c r="C161" s="53" t="str">
        <f t="shared" si="71"/>
        <v>SD_PU</v>
      </c>
      <c r="D161" s="53" t="s">
        <v>41</v>
      </c>
      <c r="E161" s="53" t="s">
        <v>39</v>
      </c>
      <c r="F161" s="112" t="s">
        <v>1365</v>
      </c>
      <c r="G161" s="113">
        <v>0</v>
      </c>
      <c r="H161" s="127">
        <v>0</v>
      </c>
      <c r="I161" s="127">
        <v>0</v>
      </c>
      <c r="J161" s="112" t="s">
        <v>1380</v>
      </c>
      <c r="K161" s="101">
        <v>0</v>
      </c>
      <c r="L161" s="53" t="s">
        <v>350</v>
      </c>
      <c r="M161" s="54">
        <f>[11]Provisional!M161</f>
        <v>5.0001383193899995</v>
      </c>
      <c r="N161" s="54">
        <f>[11]Provisional!N161</f>
        <v>4.2312247261889997</v>
      </c>
      <c r="O161" s="54">
        <f>[11]Provisional!O161</f>
        <v>3.6535305482760001</v>
      </c>
      <c r="P161" s="54">
        <f>[11]Provisional!P161</f>
        <v>3.3503171063380002</v>
      </c>
      <c r="Q161" s="54">
        <f>[11]Provisional!Q161</f>
        <v>3.0138609709850002</v>
      </c>
      <c r="R161" s="128">
        <f>'[11]Published CSP'!O161</f>
        <v>5.4508229999999998</v>
      </c>
      <c r="S161" s="108">
        <f>VLOOKUP($B161,'[11]CT model - DATA UPDATE'!$A:$AX,COLUMN('[11]CT model - DATA UPDATE'!S$1),0)/1000000</f>
        <v>5.5265311219999997</v>
      </c>
      <c r="T161" s="108">
        <f>VLOOKUP($B161,'[11]CT model - DATA UPDATE'!$A:$AX,COLUMN('[11]CT model - DATA UPDATE'!T$1),0)/1000000</f>
        <v>5.6165599440674692</v>
      </c>
      <c r="U161" s="108">
        <f>VLOOKUP($B161,'[11]CT model - DATA UPDATE'!$A:$AX,COLUMN('[11]CT model - DATA UPDATE'!U$1),0)/1000000</f>
        <v>5.7080553622010655</v>
      </c>
      <c r="V161" s="108">
        <f>VLOOKUP($B161,'[11]CT model - DATA UPDATE'!$A:$AX,COLUMN('[11]CT model - DATA UPDATE'!V$1),0)/1000000</f>
        <v>5.8010412676832912</v>
      </c>
      <c r="W161" s="108">
        <v>0</v>
      </c>
      <c r="X161" s="108">
        <f>VLOOKUP($B161,'[11]CT model - DATA UPDATE'!$A:$AX,COLUMN('[11]CT model - DATA UPDATE'!W$1),0)/1000000</f>
        <v>0</v>
      </c>
      <c r="Y161" s="108">
        <f>VLOOKUP($B161,'[11]CT model - DATA UPDATE'!$A:$AX,COLUMN('[11]CT model - DATA UPDATE'!X$1),0)/1000000</f>
        <v>0.11233119888134949</v>
      </c>
      <c r="Z161" s="108">
        <f>VLOOKUP($B161,'[11]CT model - DATA UPDATE'!$A:$AX,COLUMN('[11]CT model - DATA UPDATE'!Y$1),0)/1000000</f>
        <v>0.23060543663292299</v>
      </c>
      <c r="AA161" s="108">
        <f>VLOOKUP($B161,'[11]CT model - DATA UPDATE'!$A:$AX,COLUMN('[11]CT model - DATA UPDATE'!Z$1),0)/1000000</f>
        <v>0.35507013391235842</v>
      </c>
      <c r="AB161" s="108">
        <v>0</v>
      </c>
      <c r="AC161" s="108">
        <f>VLOOKUP($B161,'[11]CT model - DATA UPDATE'!$A:$AX,COLUMN('[11]CT model - DATA UPDATE'!AA$1),0)/1000000</f>
        <v>0</v>
      </c>
      <c r="AD161" s="108">
        <f>VLOOKUP($B161,'[11]CT model - DATA UPDATE'!$A:$AX,COLUMN('[11]CT model - DATA UPDATE'!AB$1),0)/1000000</f>
        <v>0</v>
      </c>
      <c r="AE161" s="108">
        <f>VLOOKUP($B161,'[11]CT model - DATA UPDATE'!$A:$AX,COLUMN('[11]CT model - DATA UPDATE'!AC$1),0)/1000000</f>
        <v>0</v>
      </c>
      <c r="AF161" s="108">
        <f>VLOOKUP($B161,'[11]CT model - DATA UPDATE'!$A:$AX,COLUMN('[11]CT model - DATA UPDATE'!AD$1),0)/1000000</f>
        <v>0</v>
      </c>
      <c r="AG161" s="108">
        <v>0</v>
      </c>
      <c r="AH161" s="108">
        <f>VLOOKUP($B161,'[11]CT model - DATA UPDATE'!$A:$AX,COLUMN('[11]CT model - DATA UPDATE'!AE$1),0)/1000000</f>
        <v>0</v>
      </c>
      <c r="AI161" s="108">
        <f>(VLOOKUP($B161,'[11]CT model - DATA UPDATE'!$A:$AX,COLUMN('[11]CT model - DATA UPDATE'!AF$1),0)+IFERROR(VLOOKUP($B161,'[11]Fire £5 LQ'!$A:$P,COLUMN('[11]Fire £5 LQ'!N$1),0),0)*[11]Parameters!$C$41)/1000000</f>
        <v>7.1132574035207688E-2</v>
      </c>
      <c r="AJ161" s="108">
        <f>(VLOOKUP($B161,'[11]CT model - DATA UPDATE'!$A:$AX,COLUMN('[11]CT model - DATA UPDATE'!AG$1),0)+IFERROR(VLOOKUP($B161,'[11]Fire £5 LQ'!$A:$P,COLUMN('[11]Fire £5 LQ'!O$1),0),0)*[11]Parameters!$C$41)/1000000</f>
        <v>0.1422994671497303</v>
      </c>
      <c r="AK161" s="108">
        <f>(VLOOKUP($B161,'[11]CT model - DATA UPDATE'!$A:$AX,COLUMN('[11]CT model - DATA UPDATE'!AH$1),0)+IFERROR(VLOOKUP($B161,'[11]Fire £5 LQ'!$A:$P,COLUMN('[11]Fire £5 LQ'!P$1),0),0)*[11]Parameters!$C$41)/1000000</f>
        <v>0.21339931807202422</v>
      </c>
      <c r="AL161" s="56">
        <f>'[11]Published CSP'!AI161</f>
        <v>0</v>
      </c>
      <c r="AM161" s="56">
        <f>'[11]Published CSP'!AJ161</f>
        <v>0</v>
      </c>
      <c r="AN161" s="56">
        <f>IFERROR(VLOOKUP($A161,'[11]iBCF post B17'!$A:$L,'[11]iBCF post B17'!$F$1,0)/1000000,0)</f>
        <v>0</v>
      </c>
      <c r="AO161" s="56">
        <f>IFERROR(VLOOKUP($A161,'[11]iBCF post B17'!$A:$L,'[11]iBCF post B17'!$I$1,0)/1000000,0)</f>
        <v>0</v>
      </c>
      <c r="AP161" s="56">
        <f>IFERROR(VLOOKUP($A161,'[11]iBCF post B17'!$A:$L,'[11]iBCF post B17'!$L$1,0)/1000000,0)</f>
        <v>0</v>
      </c>
      <c r="AQ161" s="56">
        <v>0</v>
      </c>
      <c r="AR161" s="56">
        <v>0</v>
      </c>
      <c r="AS161" s="56">
        <f>'[11]NHB savings'!E148</f>
        <v>0</v>
      </c>
      <c r="AT161" s="56">
        <f>'[11]NHB savings'!F148</f>
        <v>0</v>
      </c>
      <c r="AU161" s="56">
        <f>'[11]NHB savings'!G148</f>
        <v>0</v>
      </c>
      <c r="AV161" s="103">
        <f>'[11]Published CSP'!AN161</f>
        <v>0</v>
      </c>
      <c r="AW161" s="103">
        <f>'[11]Published CSP'!AO161</f>
        <v>0</v>
      </c>
      <c r="AX161" s="103">
        <f>'[11]Published CSP'!AP161+'[11]NHB savings'!I148</f>
        <v>0</v>
      </c>
      <c r="AY161" s="103">
        <f>'[11]Published CSP'!AQ161+'[11]NHB savings'!J148</f>
        <v>0</v>
      </c>
      <c r="AZ161" s="103">
        <f>'[11]Published CSP'!AR161+'[11]NHB savings'!K148</f>
        <v>0</v>
      </c>
      <c r="BA161" s="103">
        <v>0</v>
      </c>
      <c r="BB161" s="103" t="e">
        <f>VLOOKUP($A161,'[11]Published CSP'!$A:$A:'[11]Published CSP'!$AW:$AW,COLUMN('[11]Published CSP'!AT$1),0)</f>
        <v>#REF!</v>
      </c>
      <c r="BC161" s="103" t="e">
        <f>VLOOKUP($A161,'[11]Published CSP'!$A:$A:'[11]Published CSP'!$AW:$AW,COLUMN('[11]Published CSP'!AU$1),0)+'[11]NHB savings'!L148</f>
        <v>#REF!</v>
      </c>
      <c r="BD161" s="103">
        <v>0</v>
      </c>
      <c r="BE161" s="103">
        <v>0</v>
      </c>
      <c r="BF161" s="60">
        <v>2.0405845181378974</v>
      </c>
      <c r="BG161" s="60">
        <v>2.4067143284215424</v>
      </c>
      <c r="BH161" s="103">
        <f>VLOOKUP($A161,[11]NHB!$A$7:$Q$389,COLUMN([11]NHB!O$2),0)+'[11]NHB savings'!P148</f>
        <v>1.6666202928437337</v>
      </c>
      <c r="BI161" s="103">
        <f>VLOOKUP($A161,[11]NHB!$A$7:$Q$389,COLUMN([11]NHB!P$2),0)+'[11]NHB savings'!Q148</f>
        <v>1.2684559092347112</v>
      </c>
      <c r="BJ161" s="103">
        <f>VLOOKUP($A161,[11]NHB!$A$7:$Q$389,COLUMN([11]NHB!Q$2),0)+'[11]NHB savings'!R148</f>
        <v>1.2170685696281858</v>
      </c>
      <c r="BK161" s="63">
        <f t="shared" si="81"/>
        <v>12.491545837527898</v>
      </c>
      <c r="BL161" s="63" t="e">
        <f t="shared" si="81"/>
        <v>#REF!</v>
      </c>
      <c r="BM161" s="63" t="e">
        <f t="shared" si="81"/>
        <v>#REF!</v>
      </c>
      <c r="BN161" s="63">
        <f t="shared" si="81"/>
        <v>10.69973328155643</v>
      </c>
      <c r="BO161" s="63">
        <f t="shared" si="81"/>
        <v>10.600440260280861</v>
      </c>
      <c r="BP161" s="64">
        <f t="shared" si="72"/>
        <v>12.491545837527898</v>
      </c>
      <c r="BQ161" s="64" t="e">
        <f>BL161*'[11]23112016 deflator update'!$C$68/'[11]23112016 deflator update'!$C$69</f>
        <v>#REF!</v>
      </c>
      <c r="BR161" s="64" t="e">
        <f>BM161*'[11]23112016 deflator update'!$C$68/'[11]23112016 deflator update'!$C$70</f>
        <v>#REF!</v>
      </c>
      <c r="BS161" s="64">
        <f>BN161*'[11]23112016 deflator update'!$C$68/'[11]23112016 deflator update'!$C$71</f>
        <v>10.165034143438287</v>
      </c>
      <c r="BT161" s="64">
        <f>BO161*'[11]23112016 deflator update'!$C$68/'[11]23112016 deflator update'!$C$72</f>
        <v>9.9062988240280703</v>
      </c>
      <c r="BU161" s="109" t="e">
        <f t="shared" si="73"/>
        <v>#REF!</v>
      </c>
      <c r="BV161" s="109" t="e">
        <f t="shared" si="73"/>
        <v>#REF!</v>
      </c>
      <c r="BW161" s="109" t="e">
        <f t="shared" si="73"/>
        <v>#REF!</v>
      </c>
      <c r="BX161" s="109">
        <f t="shared" si="73"/>
        <v>-9.2799529355301891E-3</v>
      </c>
      <c r="BY161" s="109">
        <f t="shared" si="74"/>
        <v>-0.15139083679824938</v>
      </c>
      <c r="BZ161" s="109">
        <f t="shared" si="75"/>
        <v>-4.0208434209739963E-2</v>
      </c>
      <c r="CA161" s="110" t="e">
        <f t="shared" si="76"/>
        <v>#REF!</v>
      </c>
      <c r="CB161" s="110" t="e">
        <f t="shared" si="76"/>
        <v>#REF!</v>
      </c>
      <c r="CC161" s="110" t="e">
        <f t="shared" si="76"/>
        <v>#REF!</v>
      </c>
      <c r="CD161" s="110">
        <f t="shared" si="70"/>
        <v>-2.5453462896357859E-2</v>
      </c>
      <c r="CE161" s="110">
        <f t="shared" si="77"/>
        <v>-0.20695973477782581</v>
      </c>
      <c r="CF161" s="110">
        <f t="shared" si="78"/>
        <v>-5.6322045282472533E-2</v>
      </c>
      <c r="CG161" s="60">
        <f t="shared" si="79"/>
        <v>7.0407228375278983</v>
      </c>
      <c r="CH161" s="60" t="e">
        <f t="shared" si="79"/>
        <v>#REF!</v>
      </c>
      <c r="CI161" s="60" t="e">
        <f t="shared" si="79"/>
        <v>#REF!</v>
      </c>
      <c r="CJ161" s="60">
        <f t="shared" si="79"/>
        <v>4.6187730155727111</v>
      </c>
      <c r="CK161" s="60">
        <f t="shared" si="79"/>
        <v>4.2309295406131868</v>
      </c>
      <c r="CL161" s="60">
        <f t="shared" si="80"/>
        <v>5.4508229999999998</v>
      </c>
      <c r="CM161" s="60">
        <f t="shared" si="80"/>
        <v>5.5265311219999997</v>
      </c>
      <c r="CN161" s="60">
        <f t="shared" si="80"/>
        <v>5.8000237169840263</v>
      </c>
      <c r="CO161" s="60">
        <f t="shared" si="80"/>
        <v>6.0809602659837187</v>
      </c>
      <c r="CP161" s="60">
        <f t="shared" si="80"/>
        <v>6.3695107196676739</v>
      </c>
    </row>
    <row r="162" spans="1:94" ht="15" customHeight="1">
      <c r="A162" s="112" t="s">
        <v>798</v>
      </c>
      <c r="B162" s="112" t="s">
        <v>799</v>
      </c>
      <c r="C162" s="53" t="str">
        <f t="shared" si="71"/>
        <v>GLA_PU</v>
      </c>
      <c r="D162" s="53" t="s">
        <v>41</v>
      </c>
      <c r="E162" s="112" t="s">
        <v>32</v>
      </c>
      <c r="F162" s="112" t="s">
        <v>1385</v>
      </c>
      <c r="G162" s="113">
        <v>0</v>
      </c>
      <c r="H162" s="127">
        <v>0</v>
      </c>
      <c r="I162" s="127">
        <v>1</v>
      </c>
      <c r="J162" s="112" t="s">
        <v>1380</v>
      </c>
      <c r="K162" s="113">
        <v>0</v>
      </c>
      <c r="L162" s="53" t="s">
        <v>1208</v>
      </c>
      <c r="M162" s="54">
        <f>[11]Provisional!M162</f>
        <v>1163.4926646011099</v>
      </c>
      <c r="N162" s="54">
        <f>[11]Provisional!N162</f>
        <v>1156.5559663826079</v>
      </c>
      <c r="O162" s="54">
        <f>[11]Provisional!O162</f>
        <v>1157.153451880934</v>
      </c>
      <c r="P162" s="54">
        <f>[11]Provisional!P162</f>
        <v>1177.519533442141</v>
      </c>
      <c r="Q162" s="54">
        <f>[11]Provisional!Q162</f>
        <v>1205.954281370512</v>
      </c>
      <c r="R162" s="128">
        <f>'[11]Published CSP'!O162</f>
        <v>800.67866600000002</v>
      </c>
      <c r="S162" s="108">
        <f>VLOOKUP($B162,'[11]CT model - DATA UPDATE'!$A:$AX,COLUMN('[11]CT model - DATA UPDATE'!S$1),0)/1000000</f>
        <v>827.69997408642655</v>
      </c>
      <c r="T162" s="108">
        <f>VLOOKUP($B162,'[11]CT model - DATA UPDATE'!$A:$AX,COLUMN('[11]CT model - DATA UPDATE'!T$1),0)/1000000</f>
        <v>852.46796584444496</v>
      </c>
      <c r="U162" s="108">
        <f>VLOOKUP($B162,'[11]CT model - DATA UPDATE'!$A:$AX,COLUMN('[11]CT model - DATA UPDATE'!U$1),0)/1000000</f>
        <v>878.08316934245374</v>
      </c>
      <c r="V162" s="108">
        <f>VLOOKUP($B162,'[11]CT model - DATA UPDATE'!$A:$AX,COLUMN('[11]CT model - DATA UPDATE'!V$1),0)/1000000</f>
        <v>904.57784492202268</v>
      </c>
      <c r="W162" s="108">
        <v>0</v>
      </c>
      <c r="X162" s="108">
        <f>VLOOKUP($B162,'[11]CT model - DATA UPDATE'!$A:$AX,COLUMN('[11]CT model - DATA UPDATE'!W$1),0)/1000000</f>
        <v>-53.356619086426328</v>
      </c>
      <c r="Y162" s="108">
        <f>VLOOKUP($B162,'[11]CT model - DATA UPDATE'!$A:$AX,COLUMN('[11]CT model - DATA UPDATE'!X$1),0)/1000000</f>
        <v>-39.004232128576348</v>
      </c>
      <c r="Z162" s="108">
        <f>VLOOKUP($B162,'[11]CT model - DATA UPDATE'!$A:$AX,COLUMN('[11]CT model - DATA UPDATE'!Y$1),0)/1000000</f>
        <v>-23.419466360652823</v>
      </c>
      <c r="AA162" s="108">
        <f>VLOOKUP($B162,'[11]CT model - DATA UPDATE'!$A:$AX,COLUMN('[11]CT model - DATA UPDATE'!Z$1),0)/1000000</f>
        <v>-6.5185353770676331</v>
      </c>
      <c r="AB162" s="108">
        <v>0</v>
      </c>
      <c r="AC162" s="108">
        <f>VLOOKUP($B162,'[11]CT model - DATA UPDATE'!$A:$AX,COLUMN('[11]CT model - DATA UPDATE'!AA$1),0)/1000000</f>
        <v>0</v>
      </c>
      <c r="AD162" s="108">
        <f>VLOOKUP($B162,'[11]CT model - DATA UPDATE'!$A:$AX,COLUMN('[11]CT model - DATA UPDATE'!AB$1),0)/1000000</f>
        <v>0</v>
      </c>
      <c r="AE162" s="108">
        <f>VLOOKUP($B162,'[11]CT model - DATA UPDATE'!$A:$AX,COLUMN('[11]CT model - DATA UPDATE'!AC$1),0)/1000000</f>
        <v>0</v>
      </c>
      <c r="AF162" s="108">
        <f>VLOOKUP($B162,'[11]CT model - DATA UPDATE'!$A:$AX,COLUMN('[11]CT model - DATA UPDATE'!AD$1),0)/1000000</f>
        <v>0</v>
      </c>
      <c r="AG162" s="108">
        <v>0</v>
      </c>
      <c r="AH162" s="108">
        <f>VLOOKUP($B162,'[11]CT model - DATA UPDATE'!$A:$AX,COLUMN('[11]CT model - DATA UPDATE'!AE$1),0)/1000000</f>
        <v>0</v>
      </c>
      <c r="AI162" s="108">
        <f>(VLOOKUP($B162,'[11]CT model - DATA UPDATE'!$A:$AX,COLUMN('[11]CT model - DATA UPDATE'!AF$1),0)+IFERROR(VLOOKUP($B162,'[11]Fire £5 LQ'!$A:$P,COLUMN('[11]Fire £5 LQ'!N$1),0),0)*[11]Parameters!$C$41)/1000000</f>
        <v>0</v>
      </c>
      <c r="AJ162" s="108">
        <f>(VLOOKUP($B162,'[11]CT model - DATA UPDATE'!$A:$AX,COLUMN('[11]CT model - DATA UPDATE'!AG$1),0)+IFERROR(VLOOKUP($B162,'[11]Fire £5 LQ'!$A:$P,COLUMN('[11]Fire £5 LQ'!O$1),0),0)*[11]Parameters!$C$41)/1000000</f>
        <v>0</v>
      </c>
      <c r="AK162" s="108">
        <f>(VLOOKUP($B162,'[11]CT model - DATA UPDATE'!$A:$AX,COLUMN('[11]CT model - DATA UPDATE'!AH$1),0)+IFERROR(VLOOKUP($B162,'[11]Fire £5 LQ'!$A:$P,COLUMN('[11]Fire £5 LQ'!P$1),0),0)*[11]Parameters!$C$41)/1000000</f>
        <v>0</v>
      </c>
      <c r="AL162" s="56">
        <f>'[11]Published CSP'!AI162</f>
        <v>0</v>
      </c>
      <c r="AM162" s="56">
        <f>'[11]Published CSP'!AJ162</f>
        <v>0</v>
      </c>
      <c r="AN162" s="56">
        <f>IFERROR(VLOOKUP($A162,'[11]iBCF post B17'!$A:$L,'[11]iBCF post B17'!$F$1,0)/1000000,0)</f>
        <v>0</v>
      </c>
      <c r="AO162" s="56">
        <f>IFERROR(VLOOKUP($A162,'[11]iBCF post B17'!$A:$L,'[11]iBCF post B17'!$I$1,0)/1000000,0)</f>
        <v>0</v>
      </c>
      <c r="AP162" s="56">
        <f>IFERROR(VLOOKUP($A162,'[11]iBCF post B17'!$A:$L,'[11]iBCF post B17'!$L$1,0)/1000000,0)</f>
        <v>0</v>
      </c>
      <c r="AQ162" s="56">
        <v>0</v>
      </c>
      <c r="AR162" s="56">
        <v>0</v>
      </c>
      <c r="AS162" s="56">
        <f>'[11]NHB savings'!E149</f>
        <v>0</v>
      </c>
      <c r="AT162" s="56">
        <f>'[11]NHB savings'!F149</f>
        <v>0</v>
      </c>
      <c r="AU162" s="56">
        <f>'[11]NHB savings'!G149</f>
        <v>0</v>
      </c>
      <c r="AV162" s="103">
        <f>'[11]Published CSP'!AN162</f>
        <v>0</v>
      </c>
      <c r="AW162" s="103">
        <f>'[11]Published CSP'!AO162</f>
        <v>0</v>
      </c>
      <c r="AX162" s="103">
        <f>'[11]Published CSP'!AP162+'[11]NHB savings'!I149</f>
        <v>0</v>
      </c>
      <c r="AY162" s="103">
        <f>'[11]Published CSP'!AQ162+'[11]NHB savings'!J149</f>
        <v>0</v>
      </c>
      <c r="AZ162" s="103">
        <f>'[11]Published CSP'!AR162+'[11]NHB savings'!K149</f>
        <v>0</v>
      </c>
      <c r="BA162" s="103">
        <v>0</v>
      </c>
      <c r="BB162" s="103" t="e">
        <f>VLOOKUP($A162,'[11]Published CSP'!$A:$A:'[11]Published CSP'!$AW:$AW,COLUMN('[11]Published CSP'!AT$1),0)</f>
        <v>#REF!</v>
      </c>
      <c r="BC162" s="103" t="e">
        <f>VLOOKUP($A162,'[11]Published CSP'!$A:$A:'[11]Published CSP'!$AW:$AW,COLUMN('[11]Published CSP'!AU$1),0)+'[11]NHB savings'!L149</f>
        <v>#REF!</v>
      </c>
      <c r="BD162" s="103">
        <v>0</v>
      </c>
      <c r="BE162" s="103">
        <v>0</v>
      </c>
      <c r="BF162" s="60">
        <v>0</v>
      </c>
      <c r="BG162" s="60">
        <v>0</v>
      </c>
      <c r="BH162" s="103">
        <f>VLOOKUP($A162,[11]NHB!$A$7:$Q$389,COLUMN([11]NHB!O$2),0)+'[11]NHB savings'!P149</f>
        <v>0</v>
      </c>
      <c r="BI162" s="103">
        <f>VLOOKUP($A162,[11]NHB!$A$7:$Q$389,COLUMN([11]NHB!P$2),0)+'[11]NHB savings'!Q149</f>
        <v>0</v>
      </c>
      <c r="BJ162" s="103">
        <f>VLOOKUP($A162,[11]NHB!$A$7:$Q$389,COLUMN([11]NHB!Q$2),0)+'[11]NHB savings'!R149</f>
        <v>0</v>
      </c>
      <c r="BK162" s="63">
        <f t="shared" si="81"/>
        <v>1964.17133060111</v>
      </c>
      <c r="BL162" s="63" t="e">
        <f t="shared" si="81"/>
        <v>#REF!</v>
      </c>
      <c r="BM162" s="63" t="e">
        <f t="shared" si="81"/>
        <v>#REF!</v>
      </c>
      <c r="BN162" s="63">
        <f t="shared" si="81"/>
        <v>2032.1832364239419</v>
      </c>
      <c r="BO162" s="63">
        <f t="shared" si="81"/>
        <v>2104.0135909154669</v>
      </c>
      <c r="BP162" s="64">
        <f t="shared" si="72"/>
        <v>1964.17133060111</v>
      </c>
      <c r="BQ162" s="64" t="e">
        <f>BL162*'[11]23112016 deflator update'!$C$68/'[11]23112016 deflator update'!$C$69</f>
        <v>#REF!</v>
      </c>
      <c r="BR162" s="64" t="e">
        <f>BM162*'[11]23112016 deflator update'!$C$68/'[11]23112016 deflator update'!$C$70</f>
        <v>#REF!</v>
      </c>
      <c r="BS162" s="64">
        <f>BN162*'[11]23112016 deflator update'!$C$68/'[11]23112016 deflator update'!$C$71</f>
        <v>1930.6286839485967</v>
      </c>
      <c r="BT162" s="64">
        <f>BO162*'[11]23112016 deflator update'!$C$68/'[11]23112016 deflator update'!$C$72</f>
        <v>1966.23789669588</v>
      </c>
      <c r="BU162" s="109" t="e">
        <f t="shared" si="73"/>
        <v>#REF!</v>
      </c>
      <c r="BV162" s="109" t="e">
        <f t="shared" si="73"/>
        <v>#REF!</v>
      </c>
      <c r="BW162" s="109" t="e">
        <f t="shared" si="73"/>
        <v>#REF!</v>
      </c>
      <c r="BX162" s="109">
        <f t="shared" si="73"/>
        <v>3.5346396527670354E-2</v>
      </c>
      <c r="BY162" s="109">
        <f t="shared" si="74"/>
        <v>7.1196569329601278E-2</v>
      </c>
      <c r="BZ162" s="109">
        <f t="shared" si="75"/>
        <v>1.7342747202479192E-2</v>
      </c>
      <c r="CA162" s="110" t="e">
        <f t="shared" si="76"/>
        <v>#REF!</v>
      </c>
      <c r="CB162" s="110" t="e">
        <f t="shared" si="76"/>
        <v>#REF!</v>
      </c>
      <c r="CC162" s="110" t="e">
        <f t="shared" si="76"/>
        <v>#REF!</v>
      </c>
      <c r="CD162" s="110">
        <f t="shared" si="70"/>
        <v>1.8444361177962998E-2</v>
      </c>
      <c r="CE162" s="110">
        <f t="shared" si="77"/>
        <v>1.0521312792695081E-3</v>
      </c>
      <c r="CF162" s="110">
        <f t="shared" si="78"/>
        <v>2.6292910406877645E-4</v>
      </c>
      <c r="CG162" s="60">
        <f t="shared" si="79"/>
        <v>1163.4926646011099</v>
      </c>
      <c r="CH162" s="60" t="e">
        <f t="shared" si="79"/>
        <v>#REF!</v>
      </c>
      <c r="CI162" s="60" t="e">
        <f t="shared" si="79"/>
        <v>#REF!</v>
      </c>
      <c r="CJ162" s="60">
        <f t="shared" si="79"/>
        <v>1177.519533442141</v>
      </c>
      <c r="CK162" s="60">
        <f t="shared" si="79"/>
        <v>1205.954281370512</v>
      </c>
      <c r="CL162" s="60">
        <f t="shared" si="80"/>
        <v>800.67866600000002</v>
      </c>
      <c r="CM162" s="60">
        <f t="shared" si="80"/>
        <v>774.3433550000002</v>
      </c>
      <c r="CN162" s="60">
        <f t="shared" si="80"/>
        <v>813.46373371586856</v>
      </c>
      <c r="CO162" s="60">
        <f t="shared" si="80"/>
        <v>854.66370298180095</v>
      </c>
      <c r="CP162" s="60">
        <f t="shared" si="80"/>
        <v>898.059309544955</v>
      </c>
    </row>
    <row r="163" spans="1:94" ht="15" customHeight="1">
      <c r="A163" s="53" t="s">
        <v>66</v>
      </c>
      <c r="B163" s="53" t="s">
        <v>67</v>
      </c>
      <c r="C163" s="53" t="str">
        <f t="shared" si="71"/>
        <v>SD_PU</v>
      </c>
      <c r="D163" s="53" t="s">
        <v>41</v>
      </c>
      <c r="E163" s="53" t="s">
        <v>39</v>
      </c>
      <c r="F163" s="112" t="s">
        <v>1369</v>
      </c>
      <c r="G163" s="113">
        <v>0</v>
      </c>
      <c r="H163" s="127">
        <v>0</v>
      </c>
      <c r="I163" s="127">
        <v>0</v>
      </c>
      <c r="J163" s="112" t="s">
        <v>1380</v>
      </c>
      <c r="K163" s="101">
        <v>0</v>
      </c>
      <c r="L163" s="53" t="s">
        <v>68</v>
      </c>
      <c r="M163" s="54">
        <f>[11]Provisional!M163</f>
        <v>6.1712520407600007</v>
      </c>
      <c r="N163" s="54">
        <f>[11]Provisional!N163</f>
        <v>5.2467804407620005</v>
      </c>
      <c r="O163" s="54">
        <f>[11]Provisional!O163</f>
        <v>4.5522175229409996</v>
      </c>
      <c r="P163" s="54">
        <f>[11]Provisional!P163</f>
        <v>4.1876756297300002</v>
      </c>
      <c r="Q163" s="54">
        <f>[11]Provisional!Q163</f>
        <v>3.7831718101510003</v>
      </c>
      <c r="R163" s="128">
        <f>'[11]Published CSP'!O163</f>
        <v>6.394031</v>
      </c>
      <c r="S163" s="108">
        <f>VLOOKUP($B163,'[11]CT model - DATA UPDATE'!$A:$AX,COLUMN('[11]CT model - DATA UPDATE'!S$1),0)/1000000</f>
        <v>6.5385470939999983</v>
      </c>
      <c r="T163" s="108">
        <f>VLOOKUP($B163,'[11]CT model - DATA UPDATE'!$A:$AX,COLUMN('[11]CT model - DATA UPDATE'!T$1),0)/1000000</f>
        <v>6.65353019440232</v>
      </c>
      <c r="U163" s="108">
        <f>VLOOKUP($B163,'[11]CT model - DATA UPDATE'!$A:$AX,COLUMN('[11]CT model - DATA UPDATE'!U$1),0)/1000000</f>
        <v>6.7705353209808035</v>
      </c>
      <c r="V163" s="108">
        <f>VLOOKUP($B163,'[11]CT model - DATA UPDATE'!$A:$AX,COLUMN('[11]CT model - DATA UPDATE'!V$1),0)/1000000</f>
        <v>6.8895980319161074</v>
      </c>
      <c r="W163" s="108">
        <v>0</v>
      </c>
      <c r="X163" s="108">
        <f>VLOOKUP($B163,'[11]CT model - DATA UPDATE'!$A:$AX,COLUMN('[11]CT model - DATA UPDATE'!W$1),0)/1000000</f>
        <v>0.13077094187999996</v>
      </c>
      <c r="Y163" s="108">
        <f>VLOOKUP($B163,'[11]CT model - DATA UPDATE'!$A:$AX,COLUMN('[11]CT model - DATA UPDATE'!X$1),0)/1000000</f>
        <v>0.26880261985385367</v>
      </c>
      <c r="Z163" s="108">
        <f>VLOOKUP($B163,'[11]CT model - DATA UPDATE'!$A:$AX,COLUMN('[11]CT model - DATA UPDATE'!Y$1),0)/1000000</f>
        <v>0.41441092592659251</v>
      </c>
      <c r="AA163" s="108">
        <f>VLOOKUP($B163,'[11]CT model - DATA UPDATE'!$A:$AX,COLUMN('[11]CT model - DATA UPDATE'!Z$1),0)/1000000</f>
        <v>0.5679244473025935</v>
      </c>
      <c r="AB163" s="108">
        <v>0</v>
      </c>
      <c r="AC163" s="108">
        <f>VLOOKUP($B163,'[11]CT model - DATA UPDATE'!$A:$AX,COLUMN('[11]CT model - DATA UPDATE'!AA$1),0)/1000000</f>
        <v>0</v>
      </c>
      <c r="AD163" s="108">
        <f>VLOOKUP($B163,'[11]CT model - DATA UPDATE'!$A:$AX,COLUMN('[11]CT model - DATA UPDATE'!AB$1),0)/1000000</f>
        <v>0</v>
      </c>
      <c r="AE163" s="108">
        <f>VLOOKUP($B163,'[11]CT model - DATA UPDATE'!$A:$AX,COLUMN('[11]CT model - DATA UPDATE'!AC$1),0)/1000000</f>
        <v>0</v>
      </c>
      <c r="AF163" s="108">
        <f>VLOOKUP($B163,'[11]CT model - DATA UPDATE'!$A:$AX,COLUMN('[11]CT model - DATA UPDATE'!AD$1),0)/1000000</f>
        <v>0</v>
      </c>
      <c r="AG163" s="108">
        <v>0</v>
      </c>
      <c r="AH163" s="108">
        <f>VLOOKUP($B163,'[11]CT model - DATA UPDATE'!$A:$AX,COLUMN('[11]CT model - DATA UPDATE'!AE$1),0)/1000000</f>
        <v>5.0432558120000394E-2</v>
      </c>
      <c r="AI163" s="108">
        <f>(VLOOKUP($B163,'[11]CT model - DATA UPDATE'!$A:$AX,COLUMN('[11]CT model - DATA UPDATE'!AF$1),0)+IFERROR(VLOOKUP($B163,'[11]Fire £5 LQ'!$A:$P,COLUMN('[11]Fire £5 LQ'!N$1),0),0)*[11]Parameters!$C$41)/1000000</f>
        <v>9.99774596496565E-2</v>
      </c>
      <c r="AJ163" s="108">
        <f>(VLOOKUP($B163,'[11]CT model - DATA UPDATE'!$A:$AX,COLUMN('[11]CT model - DATA UPDATE'!AG$1),0)+IFERROR(VLOOKUP($B163,'[11]Fire £5 LQ'!$A:$P,COLUMN('[11]Fire £5 LQ'!O$1),0),0)*[11]Parameters!$C$41)/1000000</f>
        <v>0.1484869225087922</v>
      </c>
      <c r="AK163" s="108">
        <f>(VLOOKUP($B163,'[11]CT model - DATA UPDATE'!$A:$AX,COLUMN('[11]CT model - DATA UPDATE'!AH$1),0)+IFERROR(VLOOKUP($B163,'[11]Fire £5 LQ'!$A:$P,COLUMN('[11]Fire £5 LQ'!P$1),0),0)*[11]Parameters!$C$41)/1000000</f>
        <v>0.19580441112952224</v>
      </c>
      <c r="AL163" s="56">
        <f>'[11]Published CSP'!AI163</f>
        <v>0</v>
      </c>
      <c r="AM163" s="56">
        <f>'[11]Published CSP'!AJ163</f>
        <v>0</v>
      </c>
      <c r="AN163" s="56">
        <f>IFERROR(VLOOKUP($A163,'[11]iBCF post B17'!$A:$L,'[11]iBCF post B17'!$F$1,0)/1000000,0)</f>
        <v>0</v>
      </c>
      <c r="AO163" s="56">
        <f>IFERROR(VLOOKUP($A163,'[11]iBCF post B17'!$A:$L,'[11]iBCF post B17'!$I$1,0)/1000000,0)</f>
        <v>0</v>
      </c>
      <c r="AP163" s="56">
        <f>IFERROR(VLOOKUP($A163,'[11]iBCF post B17'!$A:$L,'[11]iBCF post B17'!$L$1,0)/1000000,0)</f>
        <v>0</v>
      </c>
      <c r="AQ163" s="56">
        <v>0</v>
      </c>
      <c r="AR163" s="56">
        <v>0</v>
      </c>
      <c r="AS163" s="56">
        <f>'[11]NHB savings'!E150</f>
        <v>0</v>
      </c>
      <c r="AT163" s="56">
        <f>'[11]NHB savings'!F150</f>
        <v>0</v>
      </c>
      <c r="AU163" s="56">
        <f>'[11]NHB savings'!G150</f>
        <v>0</v>
      </c>
      <c r="AV163" s="103">
        <f>'[11]Published CSP'!AN163</f>
        <v>0</v>
      </c>
      <c r="AW163" s="103">
        <f>'[11]Published CSP'!AO163</f>
        <v>0</v>
      </c>
      <c r="AX163" s="103">
        <f>'[11]Published CSP'!AP163+'[11]NHB savings'!I150</f>
        <v>0</v>
      </c>
      <c r="AY163" s="103">
        <f>'[11]Published CSP'!AQ163+'[11]NHB savings'!J150</f>
        <v>0</v>
      </c>
      <c r="AZ163" s="103">
        <f>'[11]Published CSP'!AR163+'[11]NHB savings'!K150</f>
        <v>0</v>
      </c>
      <c r="BA163" s="103">
        <v>0</v>
      </c>
      <c r="BB163" s="103" t="e">
        <f>VLOOKUP($A163,'[11]Published CSP'!$A:$A:'[11]Published CSP'!$AW:$AW,COLUMN('[11]Published CSP'!AT$1),0)</f>
        <v>#REF!</v>
      </c>
      <c r="BC163" s="103" t="e">
        <f>VLOOKUP($A163,'[11]Published CSP'!$A:$A:'[11]Published CSP'!$AW:$AW,COLUMN('[11]Published CSP'!AU$1),0)+'[11]NHB savings'!L150</f>
        <v>#REF!</v>
      </c>
      <c r="BD163" s="103">
        <v>0</v>
      </c>
      <c r="BE163" s="103">
        <v>0</v>
      </c>
      <c r="BF163" s="60">
        <v>3.0958741772973495</v>
      </c>
      <c r="BG163" s="60">
        <v>3.8307461904252382</v>
      </c>
      <c r="BH163" s="103">
        <f>VLOOKUP($A163,[11]NHB!$A$7:$Q$389,COLUMN([11]NHB!O$2),0)+'[11]NHB savings'!P150</f>
        <v>2.6958840613652888</v>
      </c>
      <c r="BI163" s="103">
        <f>VLOOKUP($A163,[11]NHB!$A$7:$Q$389,COLUMN([11]NHB!P$2),0)+'[11]NHB savings'!Q150</f>
        <v>2.0539126759507327</v>
      </c>
      <c r="BJ163" s="103">
        <f>VLOOKUP($A163,[11]NHB!$A$7:$Q$389,COLUMN([11]NHB!Q$2),0)+'[11]NHB savings'!R150</f>
        <v>1.9707051261787387</v>
      </c>
      <c r="BK163" s="63">
        <f t="shared" si="81"/>
        <v>15.661157218057351</v>
      </c>
      <c r="BL163" s="63" t="e">
        <f t="shared" si="81"/>
        <v>#REF!</v>
      </c>
      <c r="BM163" s="63" t="e">
        <f t="shared" si="81"/>
        <v>#REF!</v>
      </c>
      <c r="BN163" s="63">
        <f t="shared" si="81"/>
        <v>13.575021475096921</v>
      </c>
      <c r="BO163" s="63">
        <f t="shared" si="81"/>
        <v>13.407203826677963</v>
      </c>
      <c r="BP163" s="64">
        <f t="shared" si="72"/>
        <v>15.661157218057351</v>
      </c>
      <c r="BQ163" s="64" t="e">
        <f>BL163*'[11]23112016 deflator update'!$C$68/'[11]23112016 deflator update'!$C$69</f>
        <v>#REF!</v>
      </c>
      <c r="BR163" s="64" t="e">
        <f>BM163*'[11]23112016 deflator update'!$C$68/'[11]23112016 deflator update'!$C$70</f>
        <v>#REF!</v>
      </c>
      <c r="BS163" s="64">
        <f>BN163*'[11]23112016 deflator update'!$C$68/'[11]23112016 deflator update'!$C$71</f>
        <v>12.896635192778888</v>
      </c>
      <c r="BT163" s="64">
        <f>BO163*'[11]23112016 deflator update'!$C$68/'[11]23112016 deflator update'!$C$72</f>
        <v>12.529268996437469</v>
      </c>
      <c r="BU163" s="109" t="e">
        <f t="shared" si="73"/>
        <v>#REF!</v>
      </c>
      <c r="BV163" s="109" t="e">
        <f t="shared" si="73"/>
        <v>#REF!</v>
      </c>
      <c r="BW163" s="109" t="e">
        <f t="shared" si="73"/>
        <v>#REF!</v>
      </c>
      <c r="BX163" s="109">
        <f t="shared" ref="BX163:BX226" si="82">BO163/BN163-1</f>
        <v>-1.2362238153863503E-2</v>
      </c>
      <c r="BY163" s="109">
        <f t="shared" si="74"/>
        <v>-0.14391997730414041</v>
      </c>
      <c r="BZ163" s="109">
        <f t="shared" si="75"/>
        <v>-3.81029548218631E-2</v>
      </c>
      <c r="CA163" s="110" t="e">
        <f t="shared" si="76"/>
        <v>#REF!</v>
      </c>
      <c r="CB163" s="110" t="e">
        <f t="shared" si="76"/>
        <v>#REF!</v>
      </c>
      <c r="CC163" s="110" t="e">
        <f t="shared" si="76"/>
        <v>#REF!</v>
      </c>
      <c r="CD163" s="110">
        <f t="shared" si="76"/>
        <v>-2.848542979234725E-2</v>
      </c>
      <c r="CE163" s="110">
        <f t="shared" si="77"/>
        <v>-0.19997808450634846</v>
      </c>
      <c r="CF163" s="110">
        <f t="shared" si="78"/>
        <v>-5.4251914065164275E-2</v>
      </c>
      <c r="CG163" s="60">
        <f t="shared" si="79"/>
        <v>9.267126218057351</v>
      </c>
      <c r="CH163" s="60" t="e">
        <f t="shared" si="79"/>
        <v>#REF!</v>
      </c>
      <c r="CI163" s="60" t="e">
        <f t="shared" si="79"/>
        <v>#REF!</v>
      </c>
      <c r="CJ163" s="60">
        <f t="shared" si="79"/>
        <v>6.2415883056807333</v>
      </c>
      <c r="CK163" s="60">
        <f t="shared" si="79"/>
        <v>5.7538769363297391</v>
      </c>
      <c r="CL163" s="60">
        <f t="shared" si="80"/>
        <v>6.394031</v>
      </c>
      <c r="CM163" s="60">
        <f t="shared" si="80"/>
        <v>6.7197505939999989</v>
      </c>
      <c r="CN163" s="60">
        <f t="shared" si="80"/>
        <v>7.0223102739058296</v>
      </c>
      <c r="CO163" s="60">
        <f t="shared" si="80"/>
        <v>7.3334331694161881</v>
      </c>
      <c r="CP163" s="60">
        <f t="shared" si="80"/>
        <v>7.6533268903482234</v>
      </c>
    </row>
    <row r="164" spans="1:94" ht="15" customHeight="1">
      <c r="A164" s="53" t="s">
        <v>732</v>
      </c>
      <c r="B164" s="53" t="s">
        <v>733</v>
      </c>
      <c r="C164" s="53" t="str">
        <f t="shared" ref="C164:C227" si="83">E164&amp;D164&amp;"_"&amp;J164</f>
        <v>SCF_SR</v>
      </c>
      <c r="D164" s="53" t="s">
        <v>1383</v>
      </c>
      <c r="E164" s="53" t="s">
        <v>730</v>
      </c>
      <c r="F164" s="112" t="s">
        <v>1369</v>
      </c>
      <c r="G164" s="113">
        <v>0</v>
      </c>
      <c r="H164" s="127">
        <v>0</v>
      </c>
      <c r="I164" s="127">
        <v>0</v>
      </c>
      <c r="J164" s="112" t="s">
        <v>1382</v>
      </c>
      <c r="K164" s="101">
        <v>0</v>
      </c>
      <c r="L164" s="53" t="s">
        <v>734</v>
      </c>
      <c r="M164" s="54">
        <f>[11]Provisional!M164</f>
        <v>142.388690381712</v>
      </c>
      <c r="N164" s="54">
        <f>[11]Provisional!N164</f>
        <v>119.248079012704</v>
      </c>
      <c r="O164" s="54">
        <f>[11]Provisional!O164</f>
        <v>101.96915092716401</v>
      </c>
      <c r="P164" s="54">
        <f>[11]Provisional!P164</f>
        <v>92.420044356750992</v>
      </c>
      <c r="Q164" s="54">
        <f>[11]Provisional!Q164</f>
        <v>83.677316533485993</v>
      </c>
      <c r="R164" s="128">
        <f>'[11]Published CSP'!O164</f>
        <v>231.11606599999999</v>
      </c>
      <c r="S164" s="108">
        <f>VLOOKUP($B164,'[11]CT model - DATA UPDATE'!$A:$AX,COLUMN('[11]CT model - DATA UPDATE'!S$1),0)/1000000</f>
        <v>236.28201554999998</v>
      </c>
      <c r="T164" s="108">
        <f>VLOOKUP($B164,'[11]CT model - DATA UPDATE'!$A:$AX,COLUMN('[11]CT model - DATA UPDATE'!T$1),0)/1000000</f>
        <v>240.7287644311711</v>
      </c>
      <c r="U164" s="108">
        <f>VLOOKUP($B164,'[11]CT model - DATA UPDATE'!$A:$AX,COLUMN('[11]CT model - DATA UPDATE'!U$1),0)/1000000</f>
        <v>245.26064760696761</v>
      </c>
      <c r="V164" s="108">
        <f>VLOOKUP($B164,'[11]CT model - DATA UPDATE'!$A:$AX,COLUMN('[11]CT model - DATA UPDATE'!V$1),0)/1000000</f>
        <v>249.87932339429571</v>
      </c>
      <c r="W164" s="108">
        <v>0</v>
      </c>
      <c r="X164" s="108">
        <f>VLOOKUP($B164,'[11]CT model - DATA UPDATE'!$A:$AX,COLUMN('[11]CT model - DATA UPDATE'!W$1),0)/1000000</f>
        <v>4.7018053999995946</v>
      </c>
      <c r="Y164" s="108">
        <f>VLOOKUP($B164,'[11]CT model - DATA UPDATE'!$A:$AX,COLUMN('[11]CT model - DATA UPDATE'!X$1),0)/1000000</f>
        <v>9.7006729374060168</v>
      </c>
      <c r="Z164" s="108">
        <f>VLOOKUP($B164,'[11]CT model - DATA UPDATE'!$A:$AX,COLUMN('[11]CT model - DATA UPDATE'!Y$1),0)/1000000</f>
        <v>14.986173568220902</v>
      </c>
      <c r="AA164" s="108">
        <f>VLOOKUP($B164,'[11]CT model - DATA UPDATE'!$A:$AX,COLUMN('[11]CT model - DATA UPDATE'!Z$1),0)/1000000</f>
        <v>20.571342987714704</v>
      </c>
      <c r="AB164" s="108">
        <v>0</v>
      </c>
      <c r="AC164" s="108">
        <f>VLOOKUP($B164,'[11]CT model - DATA UPDATE'!$A:$AX,COLUMN('[11]CT model - DATA UPDATE'!AA$1),0)/1000000</f>
        <v>4.7256411810004009</v>
      </c>
      <c r="AD164" s="108">
        <f>VLOOKUP($B164,'[11]CT model - DATA UPDATE'!$A:$AX,COLUMN('[11]CT model - DATA UPDATE'!AB$1),0)/1000000</f>
        <v>9.9175403468708989</v>
      </c>
      <c r="AE164" s="108">
        <f>VLOOKUP($B164,'[11]CT model - DATA UPDATE'!$A:$AX,COLUMN('[11]CT model - DATA UPDATE'!AC$1),0)/1000000</f>
        <v>15.611293446900458</v>
      </c>
      <c r="AF164" s="108">
        <f>VLOOKUP($B164,'[11]CT model - DATA UPDATE'!$A:$AX,COLUMN('[11]CT model - DATA UPDATE'!AD$1),0)/1000000</f>
        <v>21.844446166411402</v>
      </c>
      <c r="AG164" s="108">
        <v>0</v>
      </c>
      <c r="AH164" s="108">
        <f>VLOOKUP($B164,'[11]CT model - DATA UPDATE'!$A:$AX,COLUMN('[11]CT model - DATA UPDATE'!AE$1),0)/1000000</f>
        <v>0</v>
      </c>
      <c r="AI164" s="108">
        <f>(VLOOKUP($B164,'[11]CT model - DATA UPDATE'!$A:$AX,COLUMN('[11]CT model - DATA UPDATE'!AF$1),0)+IFERROR(VLOOKUP($B164,'[11]Fire £5 LQ'!$A:$P,COLUMN('[11]Fire £5 LQ'!N$1),0),0)*[11]Parameters!$C$41)/1000000</f>
        <v>0</v>
      </c>
      <c r="AJ164" s="108">
        <f>(VLOOKUP($B164,'[11]CT model - DATA UPDATE'!$A:$AX,COLUMN('[11]CT model - DATA UPDATE'!AG$1),0)+IFERROR(VLOOKUP($B164,'[11]Fire £5 LQ'!$A:$P,COLUMN('[11]Fire £5 LQ'!O$1),0),0)*[11]Parameters!$C$41)/1000000</f>
        <v>0</v>
      </c>
      <c r="AK164" s="108">
        <f>(VLOOKUP($B164,'[11]CT model - DATA UPDATE'!$A:$AX,COLUMN('[11]CT model - DATA UPDATE'!AH$1),0)+IFERROR(VLOOKUP($B164,'[11]Fire £5 LQ'!$A:$P,COLUMN('[11]Fire £5 LQ'!P$1),0),0)*[11]Parameters!$C$41)/1000000</f>
        <v>0</v>
      </c>
      <c r="AL164" s="56">
        <f>'[11]Published CSP'!AI164</f>
        <v>0</v>
      </c>
      <c r="AM164" s="56">
        <f>'[11]Published CSP'!AJ164</f>
        <v>0</v>
      </c>
      <c r="AN164" s="56">
        <f>IFERROR(VLOOKUP($A164,'[11]iBCF post B17'!$A:$L,'[11]iBCF post B17'!$F$1,0)/1000000,0)</f>
        <v>10.59763956868559</v>
      </c>
      <c r="AO164" s="56">
        <f>IFERROR(VLOOKUP($A164,'[11]iBCF post B17'!$A:$L,'[11]iBCF post B17'!$I$1,0)/1000000,0)</f>
        <v>14.014184081076607</v>
      </c>
      <c r="AP164" s="56">
        <f>IFERROR(VLOOKUP($A164,'[11]iBCF post B17'!$A:$L,'[11]iBCF post B17'!$L$1,0)/1000000,0)</f>
        <v>16.905946482522243</v>
      </c>
      <c r="AQ164" s="56">
        <v>0</v>
      </c>
      <c r="AR164" s="56">
        <v>0</v>
      </c>
      <c r="AS164" s="56">
        <f>'[11]NHB savings'!E151</f>
        <v>2.5412889999999999</v>
      </c>
      <c r="AT164" s="56">
        <f>'[11]NHB savings'!F151</f>
        <v>0</v>
      </c>
      <c r="AU164" s="56">
        <f>'[11]NHB savings'!G151</f>
        <v>0</v>
      </c>
      <c r="AV164" s="103">
        <f>'[11]Published CSP'!AN164</f>
        <v>0</v>
      </c>
      <c r="AW164" s="103">
        <f>'[11]Published CSP'!AO164</f>
        <v>0</v>
      </c>
      <c r="AX164" s="103">
        <f>'[11]Published CSP'!AP164+'[11]NHB savings'!I151</f>
        <v>0</v>
      </c>
      <c r="AY164" s="103">
        <f>'[11]Published CSP'!AQ164+'[11]NHB savings'!J151</f>
        <v>0</v>
      </c>
      <c r="AZ164" s="103">
        <f>'[11]Published CSP'!AR164+'[11]NHB savings'!K151</f>
        <v>0</v>
      </c>
      <c r="BA164" s="103">
        <v>0</v>
      </c>
      <c r="BB164" s="103" t="e">
        <f>VLOOKUP($A164,'[11]Published CSP'!$A:$A:'[11]Published CSP'!$AW:$AW,COLUMN('[11]Published CSP'!AT$1),0)</f>
        <v>#REF!</v>
      </c>
      <c r="BC164" s="103" t="e">
        <f>VLOOKUP($A164,'[11]Published CSP'!$A:$A:'[11]Published CSP'!$AW:$AW,COLUMN('[11]Published CSP'!AU$1),0)+'[11]NHB savings'!L151</f>
        <v>#REF!</v>
      </c>
      <c r="BD164" s="103">
        <v>0</v>
      </c>
      <c r="BE164" s="103">
        <v>0</v>
      </c>
      <c r="BF164" s="60">
        <v>3.6757738109838654</v>
      </c>
      <c r="BG164" s="60">
        <v>4.6398527739333533</v>
      </c>
      <c r="BH164" s="103">
        <f>VLOOKUP($A164,[11]NHB!$A$7:$Q$389,COLUMN([11]NHB!O$2),0)+'[11]NHB savings'!P151</f>
        <v>4.0374795911080277</v>
      </c>
      <c r="BI164" s="103">
        <f>VLOOKUP($A164,[11]NHB!$A$7:$Q$389,COLUMN([11]NHB!P$2),0)+'[11]NHB savings'!Q151</f>
        <v>2.9557627191520082</v>
      </c>
      <c r="BJ164" s="103">
        <f>VLOOKUP($A164,[11]NHB!$A$7:$Q$389,COLUMN([11]NHB!Q$2),0)+'[11]NHB savings'!R151</f>
        <v>2.8360196665637565</v>
      </c>
      <c r="BK164" s="63">
        <f t="shared" si="81"/>
        <v>377.18053019269587</v>
      </c>
      <c r="BL164" s="63" t="e">
        <f t="shared" si="81"/>
        <v>#REF!</v>
      </c>
      <c r="BM164" s="63" t="e">
        <f t="shared" si="81"/>
        <v>#REF!</v>
      </c>
      <c r="BN164" s="63">
        <f t="shared" si="81"/>
        <v>385.24810577906857</v>
      </c>
      <c r="BO164" s="63">
        <f t="shared" si="81"/>
        <v>395.71439523099383</v>
      </c>
      <c r="BP164" s="64">
        <f t="shared" ref="BP164:BP227" si="84">BK164</f>
        <v>377.18053019269587</v>
      </c>
      <c r="BQ164" s="64" t="e">
        <f>BL164*'[11]23112016 deflator update'!$C$68/'[11]23112016 deflator update'!$C$69</f>
        <v>#REF!</v>
      </c>
      <c r="BR164" s="64" t="e">
        <f>BM164*'[11]23112016 deflator update'!$C$68/'[11]23112016 deflator update'!$C$70</f>
        <v>#REF!</v>
      </c>
      <c r="BS164" s="64">
        <f>BN164*'[11]23112016 deflator update'!$C$68/'[11]23112016 deflator update'!$C$71</f>
        <v>365.99605297539807</v>
      </c>
      <c r="BT164" s="64">
        <f>BO164*'[11]23112016 deflator update'!$C$68/'[11]23112016 deflator update'!$C$72</f>
        <v>369.80209801436212</v>
      </c>
      <c r="BU164" s="109" t="e">
        <f t="shared" ref="BU164:BX227" si="85">BL164/BK164-1</f>
        <v>#REF!</v>
      </c>
      <c r="BV164" s="109" t="e">
        <f t="shared" si="85"/>
        <v>#REF!</v>
      </c>
      <c r="BW164" s="109" t="e">
        <f t="shared" si="85"/>
        <v>#REF!</v>
      </c>
      <c r="BX164" s="109">
        <f t="shared" si="82"/>
        <v>2.716765973646984E-2</v>
      </c>
      <c r="BY164" s="109">
        <f t="shared" ref="BY164:BY227" si="86">BO164/BK164-1</f>
        <v>4.9137915546248578E-2</v>
      </c>
      <c r="BZ164" s="109">
        <f t="shared" ref="BZ164:BZ227" si="87">((BO164/BK164)^(1/4))-1</f>
        <v>1.2064393246364213E-2</v>
      </c>
      <c r="CA164" s="110" t="e">
        <f t="shared" ref="CA164:CD227" si="88">BQ164/BP164-1</f>
        <v>#REF!</v>
      </c>
      <c r="CB164" s="110" t="e">
        <f t="shared" si="88"/>
        <v>#REF!</v>
      </c>
      <c r="CC164" s="110" t="e">
        <f t="shared" si="88"/>
        <v>#REF!</v>
      </c>
      <c r="CD164" s="110">
        <f t="shared" si="88"/>
        <v>1.0399142307744746E-2</v>
      </c>
      <c r="CE164" s="110">
        <f t="shared" ref="CE164:CE227" si="89">BT164/BP164-1</f>
        <v>-1.9562070647083041E-2</v>
      </c>
      <c r="CF164" s="110">
        <f t="shared" ref="CF164:CF227" si="90">((BT164/BP164)^(1/4))-1</f>
        <v>-4.9268083796945028E-3</v>
      </c>
      <c r="CG164" s="60">
        <f t="shared" si="79"/>
        <v>146.06446419269588</v>
      </c>
      <c r="CH164" s="60" t="e">
        <f t="shared" si="79"/>
        <v>#REF!</v>
      </c>
      <c r="CI164" s="60" t="e">
        <f t="shared" si="79"/>
        <v>#REF!</v>
      </c>
      <c r="CJ164" s="60">
        <f t="shared" si="79"/>
        <v>109.38999115697959</v>
      </c>
      <c r="CK164" s="60">
        <f t="shared" si="79"/>
        <v>103.41928268257203</v>
      </c>
      <c r="CL164" s="60">
        <f t="shared" si="80"/>
        <v>231.11606599999999</v>
      </c>
      <c r="CM164" s="60">
        <f t="shared" si="80"/>
        <v>245.70946213099998</v>
      </c>
      <c r="CN164" s="60">
        <f t="shared" si="80"/>
        <v>260.34697771544802</v>
      </c>
      <c r="CO164" s="60">
        <f t="shared" si="80"/>
        <v>275.85811462208898</v>
      </c>
      <c r="CP164" s="60">
        <f t="shared" si="80"/>
        <v>292.2951125484218</v>
      </c>
    </row>
    <row r="165" spans="1:94" ht="15" customHeight="1">
      <c r="A165" s="53" t="s">
        <v>87</v>
      </c>
      <c r="B165" s="53" t="s">
        <v>88</v>
      </c>
      <c r="C165" s="53" t="str">
        <f t="shared" si="83"/>
        <v>SD_PU</v>
      </c>
      <c r="D165" s="53" t="s">
        <v>41</v>
      </c>
      <c r="E165" s="53" t="s">
        <v>39</v>
      </c>
      <c r="F165" s="112" t="s">
        <v>1373</v>
      </c>
      <c r="G165" s="113">
        <v>1</v>
      </c>
      <c r="H165" s="127">
        <v>0</v>
      </c>
      <c r="I165" s="127">
        <v>0</v>
      </c>
      <c r="J165" s="112" t="s">
        <v>1380</v>
      </c>
      <c r="K165" s="101">
        <v>0</v>
      </c>
      <c r="L165" s="53" t="s">
        <v>89</v>
      </c>
      <c r="M165" s="54">
        <f>[11]Provisional!M165</f>
        <v>4.1567797974360001</v>
      </c>
      <c r="N165" s="54">
        <f>[11]Provisional!N165</f>
        <v>3.4683593819620002</v>
      </c>
      <c r="O165" s="54">
        <f>[11]Provisional!O165</f>
        <v>2.9509700151890002</v>
      </c>
      <c r="P165" s="54">
        <f>[11]Provisional!P165</f>
        <v>2.6788707888660004</v>
      </c>
      <c r="Q165" s="54">
        <f>[11]Provisional!Q165</f>
        <v>2.3767431478580003</v>
      </c>
      <c r="R165" s="128">
        <f>'[11]Published CSP'!O165</f>
        <v>5.2001299999999997</v>
      </c>
      <c r="S165" s="108">
        <f>VLOOKUP($B165,'[11]CT model - DATA UPDATE'!$A:$AX,COLUMN('[11]CT model - DATA UPDATE'!S$1),0)/1000000</f>
        <v>5.2620879790000004</v>
      </c>
      <c r="T165" s="108">
        <f>VLOOKUP($B165,'[11]CT model - DATA UPDATE'!$A:$AX,COLUMN('[11]CT model - DATA UPDATE'!T$1),0)/1000000</f>
        <v>5.3612699154206966</v>
      </c>
      <c r="U165" s="108">
        <f>VLOOKUP($B165,'[11]CT model - DATA UPDATE'!$A:$AX,COLUMN('[11]CT model - DATA UPDATE'!U$1),0)/1000000</f>
        <v>5.4623212726020158</v>
      </c>
      <c r="V165" s="108">
        <f>VLOOKUP($B165,'[11]CT model - DATA UPDATE'!$A:$AX,COLUMN('[11]CT model - DATA UPDATE'!V$1),0)/1000000</f>
        <v>5.5652772861332815</v>
      </c>
      <c r="W165" s="108">
        <v>0</v>
      </c>
      <c r="X165" s="108">
        <f>VLOOKUP($B165,'[11]CT model - DATA UPDATE'!$A:$AX,COLUMN('[11]CT model - DATA UPDATE'!W$1),0)/1000000</f>
        <v>0.10524175958000001</v>
      </c>
      <c r="Y165" s="108">
        <f>VLOOKUP($B165,'[11]CT model - DATA UPDATE'!$A:$AX,COLUMN('[11]CT model - DATA UPDATE'!X$1),0)/1000000</f>
        <v>0.21659530458299611</v>
      </c>
      <c r="Z165" s="108">
        <f>VLOOKUP($B165,'[11]CT model - DATA UPDATE'!$A:$AX,COLUMN('[11]CT model - DATA UPDATE'!Y$1),0)/1000000</f>
        <v>0.33433776045342384</v>
      </c>
      <c r="AA165" s="108">
        <f>VLOOKUP($B165,'[11]CT model - DATA UPDATE'!$A:$AX,COLUMN('[11]CT model - DATA UPDATE'!Z$1),0)/1000000</f>
        <v>0.45875782769490436</v>
      </c>
      <c r="AB165" s="108">
        <v>0</v>
      </c>
      <c r="AC165" s="108">
        <f>VLOOKUP($B165,'[11]CT model - DATA UPDATE'!$A:$AX,COLUMN('[11]CT model - DATA UPDATE'!AA$1),0)/1000000</f>
        <v>0</v>
      </c>
      <c r="AD165" s="108">
        <f>VLOOKUP($B165,'[11]CT model - DATA UPDATE'!$A:$AX,COLUMN('[11]CT model - DATA UPDATE'!AB$1),0)/1000000</f>
        <v>0</v>
      </c>
      <c r="AE165" s="108">
        <f>VLOOKUP($B165,'[11]CT model - DATA UPDATE'!$A:$AX,COLUMN('[11]CT model - DATA UPDATE'!AC$1),0)/1000000</f>
        <v>0</v>
      </c>
      <c r="AF165" s="108">
        <f>VLOOKUP($B165,'[11]CT model - DATA UPDATE'!$A:$AX,COLUMN('[11]CT model - DATA UPDATE'!AD$1),0)/1000000</f>
        <v>0</v>
      </c>
      <c r="AG165" s="108">
        <v>0</v>
      </c>
      <c r="AH165" s="108">
        <f>VLOOKUP($B165,'[11]CT model - DATA UPDATE'!$A:$AX,COLUMN('[11]CT model - DATA UPDATE'!AE$1),0)/1000000</f>
        <v>2.4487740420000268E-2</v>
      </c>
      <c r="AI165" s="108">
        <f>(VLOOKUP($B165,'[11]CT model - DATA UPDATE'!$A:$AX,COLUMN('[11]CT model - DATA UPDATE'!AF$1),0)+IFERROR(VLOOKUP($B165,'[11]Fire £5 LQ'!$A:$P,COLUMN('[11]Fire £5 LQ'!N$1),0),0)*[11]Parameters!$C$41)/1000000</f>
        <v>4.7754082302300369E-2</v>
      </c>
      <c r="AJ165" s="108">
        <f>(VLOOKUP($B165,'[11]CT model - DATA UPDATE'!$A:$AX,COLUMN('[11]CT model - DATA UPDATE'!AG$1),0)+IFERROR(VLOOKUP($B165,'[11]Fire £5 LQ'!$A:$P,COLUMN('[11]Fire £5 LQ'!O$1),0),0)*[11]Parameters!$C$41)/1000000</f>
        <v>6.9660164151034348E-2</v>
      </c>
      <c r="AK165" s="108">
        <f>(VLOOKUP($B165,'[11]CT model - DATA UPDATE'!$A:$AX,COLUMN('[11]CT model - DATA UPDATE'!AH$1),0)+IFERROR(VLOOKUP($B165,'[11]Fire £5 LQ'!$A:$P,COLUMN('[11]Fire £5 LQ'!P$1),0),0)*[11]Parameters!$C$41)/1000000</f>
        <v>9.0059024150002887E-2</v>
      </c>
      <c r="AL165" s="56">
        <f>'[11]Published CSP'!AI165</f>
        <v>0</v>
      </c>
      <c r="AM165" s="56">
        <f>'[11]Published CSP'!AJ165</f>
        <v>0</v>
      </c>
      <c r="AN165" s="56">
        <f>IFERROR(VLOOKUP($A165,'[11]iBCF post B17'!$A:$L,'[11]iBCF post B17'!$F$1,0)/1000000,0)</f>
        <v>0</v>
      </c>
      <c r="AO165" s="56">
        <f>IFERROR(VLOOKUP($A165,'[11]iBCF post B17'!$A:$L,'[11]iBCF post B17'!$I$1,0)/1000000,0)</f>
        <v>0</v>
      </c>
      <c r="AP165" s="56">
        <f>IFERROR(VLOOKUP($A165,'[11]iBCF post B17'!$A:$L,'[11]iBCF post B17'!$L$1,0)/1000000,0)</f>
        <v>0</v>
      </c>
      <c r="AQ165" s="56">
        <v>0</v>
      </c>
      <c r="AR165" s="56">
        <v>0</v>
      </c>
      <c r="AS165" s="56">
        <f>'[11]NHB savings'!E152</f>
        <v>0</v>
      </c>
      <c r="AT165" s="56">
        <f>'[11]NHB savings'!F152</f>
        <v>0</v>
      </c>
      <c r="AU165" s="56">
        <f>'[11]NHB savings'!G152</f>
        <v>0</v>
      </c>
      <c r="AV165" s="103">
        <f>'[11]Published CSP'!AN165</f>
        <v>0</v>
      </c>
      <c r="AW165" s="103">
        <f>'[11]Published CSP'!AO165</f>
        <v>0</v>
      </c>
      <c r="AX165" s="103">
        <f>'[11]Published CSP'!AP165+'[11]NHB savings'!I152</f>
        <v>0</v>
      </c>
      <c r="AY165" s="103">
        <f>'[11]Published CSP'!AQ165+'[11]NHB savings'!J152</f>
        <v>0</v>
      </c>
      <c r="AZ165" s="103">
        <f>'[11]Published CSP'!AR165+'[11]NHB savings'!K152</f>
        <v>0</v>
      </c>
      <c r="BA165" s="103">
        <v>0</v>
      </c>
      <c r="BB165" s="103" t="e">
        <f>VLOOKUP($A165,'[11]Published CSP'!$A:$A:'[11]Published CSP'!$AW:$AW,COLUMN('[11]Published CSP'!AT$1),0)</f>
        <v>#REF!</v>
      </c>
      <c r="BC165" s="103" t="e">
        <f>VLOOKUP($A165,'[11]Published CSP'!$A:$A:'[11]Published CSP'!$AW:$AW,COLUMN('[11]Published CSP'!AU$1),0)+'[11]NHB savings'!L152</f>
        <v>#REF!</v>
      </c>
      <c r="BD165" s="103">
        <v>0</v>
      </c>
      <c r="BE165" s="103">
        <v>0</v>
      </c>
      <c r="BF165" s="60">
        <v>0.80348834295197458</v>
      </c>
      <c r="BG165" s="60">
        <v>0.99072608906142046</v>
      </c>
      <c r="BH165" s="103">
        <f>VLOOKUP($A165,[11]NHB!$A$7:$Q$389,COLUMN([11]NHB!O$2),0)+'[11]NHB savings'!P152</f>
        <v>0.77938592219040559</v>
      </c>
      <c r="BI165" s="103">
        <f>VLOOKUP($A165,[11]NHB!$A$7:$Q$389,COLUMN([11]NHB!P$2),0)+'[11]NHB savings'!Q152</f>
        <v>0.59134447522045153</v>
      </c>
      <c r="BJ165" s="103">
        <f>VLOOKUP($A165,[11]NHB!$A$7:$Q$389,COLUMN([11]NHB!Q$2),0)+'[11]NHB savings'!R152</f>
        <v>0.5673880892307096</v>
      </c>
      <c r="BK165" s="63">
        <f t="shared" si="81"/>
        <v>10.160398140387974</v>
      </c>
      <c r="BL165" s="63" t="e">
        <f t="shared" si="81"/>
        <v>#REF!</v>
      </c>
      <c r="BM165" s="63" t="e">
        <f t="shared" si="81"/>
        <v>#REF!</v>
      </c>
      <c r="BN165" s="63">
        <f t="shared" si="81"/>
        <v>9.1365344612929267</v>
      </c>
      <c r="BO165" s="63">
        <f t="shared" si="81"/>
        <v>9.0582253750668986</v>
      </c>
      <c r="BP165" s="64">
        <f t="shared" si="84"/>
        <v>10.160398140387974</v>
      </c>
      <c r="BQ165" s="64" t="e">
        <f>BL165*'[11]23112016 deflator update'!$C$68/'[11]23112016 deflator update'!$C$69</f>
        <v>#REF!</v>
      </c>
      <c r="BR165" s="64" t="e">
        <f>BM165*'[11]23112016 deflator update'!$C$68/'[11]23112016 deflator update'!$C$70</f>
        <v>#REF!</v>
      </c>
      <c r="BS165" s="64">
        <f>BN165*'[11]23112016 deflator update'!$C$68/'[11]23112016 deflator update'!$C$71</f>
        <v>8.6799532575108636</v>
      </c>
      <c r="BT165" s="64">
        <f>BO165*'[11]23112016 deflator update'!$C$68/'[11]23112016 deflator update'!$C$72</f>
        <v>8.4650717496170227</v>
      </c>
      <c r="BU165" s="109" t="e">
        <f t="shared" si="85"/>
        <v>#REF!</v>
      </c>
      <c r="BV165" s="109" t="e">
        <f t="shared" si="85"/>
        <v>#REF!</v>
      </c>
      <c r="BW165" s="109" t="e">
        <f t="shared" si="85"/>
        <v>#REF!</v>
      </c>
      <c r="BX165" s="109">
        <f t="shared" si="82"/>
        <v>-8.5709835121605682E-3</v>
      </c>
      <c r="BY165" s="109">
        <f t="shared" si="86"/>
        <v>-0.10847732048411529</v>
      </c>
      <c r="BZ165" s="109">
        <f t="shared" si="87"/>
        <v>-2.8297994829239892E-2</v>
      </c>
      <c r="CA165" s="110" t="e">
        <f t="shared" si="88"/>
        <v>#REF!</v>
      </c>
      <c r="CB165" s="110" t="e">
        <f t="shared" si="88"/>
        <v>#REF!</v>
      </c>
      <c r="CC165" s="110" t="e">
        <f t="shared" si="88"/>
        <v>#REF!</v>
      </c>
      <c r="CD165" s="110">
        <f t="shared" si="88"/>
        <v>-2.475606740254066E-2</v>
      </c>
      <c r="CE165" s="110">
        <f t="shared" si="89"/>
        <v>-0.16685629513197553</v>
      </c>
      <c r="CF165" s="110">
        <f t="shared" si="90"/>
        <v>-4.4611566179519557E-2</v>
      </c>
      <c r="CG165" s="60">
        <f t="shared" si="79"/>
        <v>4.9602681403879743</v>
      </c>
      <c r="CH165" s="60" t="e">
        <f t="shared" si="79"/>
        <v>#REF!</v>
      </c>
      <c r="CI165" s="60" t="e">
        <f t="shared" si="79"/>
        <v>#REF!</v>
      </c>
      <c r="CJ165" s="60">
        <f t="shared" si="79"/>
        <v>3.2702152640864535</v>
      </c>
      <c r="CK165" s="60">
        <f t="shared" si="79"/>
        <v>2.9441312370887101</v>
      </c>
      <c r="CL165" s="60">
        <f t="shared" si="80"/>
        <v>5.2001299999999997</v>
      </c>
      <c r="CM165" s="60">
        <f t="shared" si="80"/>
        <v>5.3918174790000011</v>
      </c>
      <c r="CN165" s="60">
        <f t="shared" si="80"/>
        <v>5.6256193023059931</v>
      </c>
      <c r="CO165" s="60">
        <f t="shared" si="80"/>
        <v>5.8663191972064732</v>
      </c>
      <c r="CP165" s="60">
        <f t="shared" si="80"/>
        <v>6.1140941379781886</v>
      </c>
    </row>
    <row r="166" spans="1:94" ht="15" customHeight="1">
      <c r="A166" s="53" t="s">
        <v>165</v>
      </c>
      <c r="B166" s="53" t="s">
        <v>166</v>
      </c>
      <c r="C166" s="53" t="str">
        <f t="shared" si="83"/>
        <v>SD_PU</v>
      </c>
      <c r="D166" s="53" t="s">
        <v>41</v>
      </c>
      <c r="E166" s="53" t="s">
        <v>39</v>
      </c>
      <c r="F166" s="112" t="s">
        <v>1373</v>
      </c>
      <c r="G166" s="113">
        <v>1</v>
      </c>
      <c r="H166" s="127">
        <v>0</v>
      </c>
      <c r="I166" s="127">
        <v>0</v>
      </c>
      <c r="J166" s="112" t="s">
        <v>1380</v>
      </c>
      <c r="K166" s="101">
        <v>0</v>
      </c>
      <c r="L166" s="53" t="s">
        <v>167</v>
      </c>
      <c r="M166" s="54">
        <f>[11]Provisional!M166</f>
        <v>4.7112845590329995</v>
      </c>
      <c r="N166" s="54">
        <f>[11]Provisional!N166</f>
        <v>3.9391180439310003</v>
      </c>
      <c r="O166" s="54">
        <f>[11]Provisional!O166</f>
        <v>3.3588946138670002</v>
      </c>
      <c r="P166" s="54">
        <f>[11]Provisional!P166</f>
        <v>3.0540848862350001</v>
      </c>
      <c r="Q166" s="54">
        <f>[11]Provisional!Q166</f>
        <v>2.7157590634819999</v>
      </c>
      <c r="R166" s="128">
        <f>'[11]Published CSP'!O166</f>
        <v>5.7838900000000004</v>
      </c>
      <c r="S166" s="108">
        <f>VLOOKUP($B166,'[11]CT model - DATA UPDATE'!$A:$AX,COLUMN('[11]CT model - DATA UPDATE'!S$1),0)/1000000</f>
        <v>5.889711717</v>
      </c>
      <c r="T166" s="108">
        <f>VLOOKUP($B166,'[11]CT model - DATA UPDATE'!$A:$AX,COLUMN('[11]CT model - DATA UPDATE'!T$1),0)/1000000</f>
        <v>5.9726661297513832</v>
      </c>
      <c r="U166" s="108">
        <f>VLOOKUP($B166,'[11]CT model - DATA UPDATE'!$A:$AX,COLUMN('[11]CT model - DATA UPDATE'!U$1),0)/1000000</f>
        <v>6.0567889247471918</v>
      </c>
      <c r="V166" s="108">
        <f>VLOOKUP($B166,'[11]CT model - DATA UPDATE'!$A:$AX,COLUMN('[11]CT model - DATA UPDATE'!V$1),0)/1000000</f>
        <v>6.1420965582195146</v>
      </c>
      <c r="W166" s="108">
        <v>0</v>
      </c>
      <c r="X166" s="108">
        <f>VLOOKUP($B166,'[11]CT model - DATA UPDATE'!$A:$AX,COLUMN('[11]CT model - DATA UPDATE'!W$1),0)/1000000</f>
        <v>0.11779423434000001</v>
      </c>
      <c r="Y166" s="108">
        <f>VLOOKUP($B166,'[11]CT model - DATA UPDATE'!$A:$AX,COLUMN('[11]CT model - DATA UPDATE'!X$1),0)/1000000</f>
        <v>0.24129571164195582</v>
      </c>
      <c r="Z166" s="108">
        <f>VLOOKUP($B166,'[11]CT model - DATA UPDATE'!$A:$AX,COLUMN('[11]CT model - DATA UPDATE'!Y$1),0)/1000000</f>
        <v>0.37072393650592567</v>
      </c>
      <c r="AA166" s="108">
        <f>VLOOKUP($B166,'[11]CT model - DATA UPDATE'!$A:$AX,COLUMN('[11]CT model - DATA UPDATE'!Z$1),0)/1000000</f>
        <v>0.50630628622260021</v>
      </c>
      <c r="AB166" s="108">
        <v>0</v>
      </c>
      <c r="AC166" s="108">
        <f>VLOOKUP($B166,'[11]CT model - DATA UPDATE'!$A:$AX,COLUMN('[11]CT model - DATA UPDATE'!AA$1),0)/1000000</f>
        <v>0</v>
      </c>
      <c r="AD166" s="108">
        <f>VLOOKUP($B166,'[11]CT model - DATA UPDATE'!$A:$AX,COLUMN('[11]CT model - DATA UPDATE'!AB$1),0)/1000000</f>
        <v>0</v>
      </c>
      <c r="AE166" s="108">
        <f>VLOOKUP($B166,'[11]CT model - DATA UPDATE'!$A:$AX,COLUMN('[11]CT model - DATA UPDATE'!AC$1),0)/1000000</f>
        <v>0</v>
      </c>
      <c r="AF166" s="108">
        <f>VLOOKUP($B166,'[11]CT model - DATA UPDATE'!$A:$AX,COLUMN('[11]CT model - DATA UPDATE'!AD$1),0)/1000000</f>
        <v>0</v>
      </c>
      <c r="AG166" s="108">
        <v>0</v>
      </c>
      <c r="AH166" s="108">
        <f>VLOOKUP($B166,'[11]CT model - DATA UPDATE'!$A:$AX,COLUMN('[11]CT model - DATA UPDATE'!AE$1),0)/1000000</f>
        <v>4.2648630659999867E-2</v>
      </c>
      <c r="AI166" s="108">
        <f>(VLOOKUP($B166,'[11]CT model - DATA UPDATE'!$A:$AX,COLUMN('[11]CT model - DATA UPDATE'!AF$1),0)+IFERROR(VLOOKUP($B166,'[11]Fire £5 LQ'!$A:$P,COLUMN('[11]Fire £5 LQ'!N$1),0),0)*[11]Parameters!$C$41)/1000000</f>
        <v>8.5753036313721984E-2</v>
      </c>
      <c r="AJ166" s="108">
        <f>(VLOOKUP($B166,'[11]CT model - DATA UPDATE'!$A:$AX,COLUMN('[11]CT model - DATA UPDATE'!AG$1),0)+IFERROR(VLOOKUP($B166,'[11]Fire £5 LQ'!$A:$P,COLUMN('[11]Fire £5 LQ'!O$1),0),0)*[11]Parameters!$C$41)/1000000</f>
        <v>0.12759203083197723</v>
      </c>
      <c r="AK166" s="108">
        <f>(VLOOKUP($B166,'[11]CT model - DATA UPDATE'!$A:$AX,COLUMN('[11]CT model - DATA UPDATE'!AH$1),0)+IFERROR(VLOOKUP($B166,'[11]Fire £5 LQ'!$A:$P,COLUMN('[11]Fire £5 LQ'!P$1),0),0)*[11]Parameters!$C$41)/1000000</f>
        <v>0.16803649258142367</v>
      </c>
      <c r="AL166" s="56">
        <f>'[11]Published CSP'!AI166</f>
        <v>0</v>
      </c>
      <c r="AM166" s="56">
        <f>'[11]Published CSP'!AJ166</f>
        <v>0</v>
      </c>
      <c r="AN166" s="56">
        <f>IFERROR(VLOOKUP($A166,'[11]iBCF post B17'!$A:$L,'[11]iBCF post B17'!$F$1,0)/1000000,0)</f>
        <v>0</v>
      </c>
      <c r="AO166" s="56">
        <f>IFERROR(VLOOKUP($A166,'[11]iBCF post B17'!$A:$L,'[11]iBCF post B17'!$I$1,0)/1000000,0)</f>
        <v>0</v>
      </c>
      <c r="AP166" s="56">
        <f>IFERROR(VLOOKUP($A166,'[11]iBCF post B17'!$A:$L,'[11]iBCF post B17'!$L$1,0)/1000000,0)</f>
        <v>0</v>
      </c>
      <c r="AQ166" s="56">
        <v>0</v>
      </c>
      <c r="AR166" s="56">
        <v>0</v>
      </c>
      <c r="AS166" s="56">
        <f>'[11]NHB savings'!E153</f>
        <v>0</v>
      </c>
      <c r="AT166" s="56">
        <f>'[11]NHB savings'!F153</f>
        <v>0</v>
      </c>
      <c r="AU166" s="56">
        <f>'[11]NHB savings'!G153</f>
        <v>0</v>
      </c>
      <c r="AV166" s="103">
        <f>'[11]Published CSP'!AN166</f>
        <v>0</v>
      </c>
      <c r="AW166" s="103">
        <f>'[11]Published CSP'!AO166</f>
        <v>0</v>
      </c>
      <c r="AX166" s="103">
        <f>'[11]Published CSP'!AP166+'[11]NHB savings'!I153</f>
        <v>0</v>
      </c>
      <c r="AY166" s="103">
        <f>'[11]Published CSP'!AQ166+'[11]NHB savings'!J153</f>
        <v>0</v>
      </c>
      <c r="AZ166" s="103">
        <f>'[11]Published CSP'!AR166+'[11]NHB savings'!K153</f>
        <v>0</v>
      </c>
      <c r="BA166" s="103">
        <v>0</v>
      </c>
      <c r="BB166" s="103" t="e">
        <f>VLOOKUP($A166,'[11]Published CSP'!$A:$A:'[11]Published CSP'!$AW:$AW,COLUMN('[11]Published CSP'!AT$1),0)</f>
        <v>#REF!</v>
      </c>
      <c r="BC166" s="103" t="e">
        <f>VLOOKUP($A166,'[11]Published CSP'!$A:$A:'[11]Published CSP'!$AW:$AW,COLUMN('[11]Published CSP'!AU$1),0)+'[11]NHB savings'!L153</f>
        <v>#REF!</v>
      </c>
      <c r="BD166" s="103">
        <v>0</v>
      </c>
      <c r="BE166" s="103">
        <v>0</v>
      </c>
      <c r="BF166" s="60">
        <v>1.636814866507557</v>
      </c>
      <c r="BG166" s="60">
        <v>1.8481335780981327</v>
      </c>
      <c r="BH166" s="103">
        <f>VLOOKUP($A166,[11]NHB!$A$7:$Q$389,COLUMN([11]NHB!O$2),0)+'[11]NHB savings'!P153</f>
        <v>1.4320432761297726</v>
      </c>
      <c r="BI166" s="103">
        <f>VLOOKUP($A166,[11]NHB!$A$7:$Q$389,COLUMN([11]NHB!P$2),0)+'[11]NHB savings'!Q153</f>
        <v>1.0893784481869955</v>
      </c>
      <c r="BJ166" s="103">
        <f>VLOOKUP($A166,[11]NHB!$A$7:$Q$389,COLUMN([11]NHB!Q$2),0)+'[11]NHB savings'!R153</f>
        <v>1.0452458458084164</v>
      </c>
      <c r="BK166" s="63">
        <f t="shared" si="81"/>
        <v>12.131989425540556</v>
      </c>
      <c r="BL166" s="63" t="e">
        <f t="shared" si="81"/>
        <v>#REF!</v>
      </c>
      <c r="BM166" s="63" t="e">
        <f t="shared" si="81"/>
        <v>#REF!</v>
      </c>
      <c r="BN166" s="63">
        <f t="shared" si="81"/>
        <v>10.698568226507088</v>
      </c>
      <c r="BO166" s="63">
        <f t="shared" si="81"/>
        <v>10.577444246313954</v>
      </c>
      <c r="BP166" s="64">
        <f t="shared" si="84"/>
        <v>12.131989425540556</v>
      </c>
      <c r="BQ166" s="64" t="e">
        <f>BL166*'[11]23112016 deflator update'!$C$68/'[11]23112016 deflator update'!$C$69</f>
        <v>#REF!</v>
      </c>
      <c r="BR166" s="64" t="e">
        <f>BM166*'[11]23112016 deflator update'!$C$68/'[11]23112016 deflator update'!$C$70</f>
        <v>#REF!</v>
      </c>
      <c r="BS166" s="64">
        <f>BN166*'[11]23112016 deflator update'!$C$68/'[11]23112016 deflator update'!$C$71</f>
        <v>10.163927309833758</v>
      </c>
      <c r="BT166" s="64">
        <f>BO166*'[11]23112016 deflator update'!$C$68/'[11]23112016 deflator update'!$C$72</f>
        <v>9.8848086424389816</v>
      </c>
      <c r="BU166" s="109" t="e">
        <f t="shared" si="85"/>
        <v>#REF!</v>
      </c>
      <c r="BV166" s="109" t="e">
        <f t="shared" si="85"/>
        <v>#REF!</v>
      </c>
      <c r="BW166" s="109" t="e">
        <f t="shared" si="85"/>
        <v>#REF!</v>
      </c>
      <c r="BX166" s="109">
        <f t="shared" si="82"/>
        <v>-1.1321513087427348E-2</v>
      </c>
      <c r="BY166" s="109">
        <f t="shared" si="86"/>
        <v>-0.12813604798846401</v>
      </c>
      <c r="BZ166" s="109">
        <f t="shared" si="87"/>
        <v>-3.3699553007195515E-2</v>
      </c>
      <c r="CA166" s="110" t="e">
        <f t="shared" si="88"/>
        <v>#REF!</v>
      </c>
      <c r="CB166" s="110" t="e">
        <f t="shared" si="88"/>
        <v>#REF!</v>
      </c>
      <c r="CC166" s="110" t="e">
        <f t="shared" si="88"/>
        <v>#REF!</v>
      </c>
      <c r="CD166" s="110">
        <f t="shared" si="88"/>
        <v>-2.7461694568075568E-2</v>
      </c>
      <c r="CE166" s="110">
        <f t="shared" si="89"/>
        <v>-0.18522772352329586</v>
      </c>
      <c r="CF166" s="110">
        <f t="shared" si="90"/>
        <v>-4.9922439451742906E-2</v>
      </c>
      <c r="CG166" s="60">
        <f t="shared" si="79"/>
        <v>6.3480994255405561</v>
      </c>
      <c r="CH166" s="60" t="e">
        <f t="shared" si="79"/>
        <v>#REF!</v>
      </c>
      <c r="CI166" s="60" t="e">
        <f t="shared" si="79"/>
        <v>#REF!</v>
      </c>
      <c r="CJ166" s="60">
        <f t="shared" si="79"/>
        <v>4.1434633344219938</v>
      </c>
      <c r="CK166" s="60">
        <f t="shared" si="79"/>
        <v>3.7610049092904152</v>
      </c>
      <c r="CL166" s="60">
        <f t="shared" si="80"/>
        <v>5.7838900000000004</v>
      </c>
      <c r="CM166" s="60">
        <f t="shared" si="80"/>
        <v>6.0501545819999993</v>
      </c>
      <c r="CN166" s="60">
        <f t="shared" si="80"/>
        <v>6.2997148777070615</v>
      </c>
      <c r="CO166" s="60">
        <f t="shared" si="80"/>
        <v>6.5551048920850947</v>
      </c>
      <c r="CP166" s="60">
        <f t="shared" si="80"/>
        <v>6.8164393370235388</v>
      </c>
    </row>
    <row r="167" spans="1:94" ht="15" customHeight="1">
      <c r="A167" s="53" t="s">
        <v>282</v>
      </c>
      <c r="B167" s="53" t="s">
        <v>283</v>
      </c>
      <c r="C167" s="53" t="str">
        <f t="shared" si="83"/>
        <v>SD_SR</v>
      </c>
      <c r="D167" s="53" t="s">
        <v>41</v>
      </c>
      <c r="E167" s="53" t="s">
        <v>39</v>
      </c>
      <c r="F167" s="112" t="s">
        <v>1371</v>
      </c>
      <c r="G167" s="113">
        <v>1</v>
      </c>
      <c r="H167" s="127">
        <v>0</v>
      </c>
      <c r="I167" s="127">
        <v>0</v>
      </c>
      <c r="J167" s="112" t="s">
        <v>1382</v>
      </c>
      <c r="K167" s="101">
        <v>0</v>
      </c>
      <c r="L167" s="53" t="s">
        <v>284</v>
      </c>
      <c r="M167" s="54">
        <f>[11]Provisional!M167</f>
        <v>8.134990002008001</v>
      </c>
      <c r="N167" s="54">
        <f>[11]Provisional!N167</f>
        <v>7.2545947316620003</v>
      </c>
      <c r="O167" s="54">
        <f>[11]Provisional!O167</f>
        <v>6.5933607393949991</v>
      </c>
      <c r="P167" s="54">
        <f>[11]Provisional!P167</f>
        <v>6.2469859723659997</v>
      </c>
      <c r="Q167" s="54">
        <f>[11]Provisional!Q167</f>
        <v>5.8628877126859997</v>
      </c>
      <c r="R167" s="128">
        <f>'[11]Published CSP'!O167</f>
        <v>3.8312140000000001</v>
      </c>
      <c r="S167" s="108">
        <f>VLOOKUP($B167,'[11]CT model - DATA UPDATE'!$A:$AX,COLUMN('[11]CT model - DATA UPDATE'!S$1),0)/1000000</f>
        <v>3.9142678559999995</v>
      </c>
      <c r="T167" s="108">
        <f>VLOOKUP($B167,'[11]CT model - DATA UPDATE'!$A:$AX,COLUMN('[11]CT model - DATA UPDATE'!T$1),0)/1000000</f>
        <v>3.9861904477402841</v>
      </c>
      <c r="U167" s="108">
        <f>VLOOKUP($B167,'[11]CT model - DATA UPDATE'!$A:$AX,COLUMN('[11]CT model - DATA UPDATE'!U$1),0)/1000000</f>
        <v>4.0594345788828123</v>
      </c>
      <c r="V167" s="108">
        <f>VLOOKUP($B167,'[11]CT model - DATA UPDATE'!$A:$AX,COLUMN('[11]CT model - DATA UPDATE'!V$1),0)/1000000</f>
        <v>4.134024532011809</v>
      </c>
      <c r="W167" s="108">
        <v>0</v>
      </c>
      <c r="X167" s="108">
        <f>VLOOKUP($B167,'[11]CT model - DATA UPDATE'!$A:$AX,COLUMN('[11]CT model - DATA UPDATE'!W$1),0)/1000000</f>
        <v>0</v>
      </c>
      <c r="Y167" s="108">
        <f>VLOOKUP($B167,'[11]CT model - DATA UPDATE'!$A:$AX,COLUMN('[11]CT model - DATA UPDATE'!X$1),0)/1000000</f>
        <v>7.9723808954805755E-2</v>
      </c>
      <c r="Z167" s="108">
        <f>VLOOKUP($B167,'[11]CT model - DATA UPDATE'!$A:$AX,COLUMN('[11]CT model - DATA UPDATE'!Y$1),0)/1000000</f>
        <v>0.16400115698686557</v>
      </c>
      <c r="AA167" s="108">
        <f>VLOOKUP($B167,'[11]CT model - DATA UPDATE'!$A:$AX,COLUMN('[11]CT model - DATA UPDATE'!Z$1),0)/1000000</f>
        <v>0.25303537355537853</v>
      </c>
      <c r="AB167" s="108">
        <v>0</v>
      </c>
      <c r="AC167" s="108">
        <f>VLOOKUP($B167,'[11]CT model - DATA UPDATE'!$A:$AX,COLUMN('[11]CT model - DATA UPDATE'!AA$1),0)/1000000</f>
        <v>0</v>
      </c>
      <c r="AD167" s="108">
        <f>VLOOKUP($B167,'[11]CT model - DATA UPDATE'!$A:$AX,COLUMN('[11]CT model - DATA UPDATE'!AB$1),0)/1000000</f>
        <v>0</v>
      </c>
      <c r="AE167" s="108">
        <f>VLOOKUP($B167,'[11]CT model - DATA UPDATE'!$A:$AX,COLUMN('[11]CT model - DATA UPDATE'!AC$1),0)/1000000</f>
        <v>0</v>
      </c>
      <c r="AF167" s="108">
        <f>VLOOKUP($B167,'[11]CT model - DATA UPDATE'!$A:$AX,COLUMN('[11]CT model - DATA UPDATE'!AD$1),0)/1000000</f>
        <v>0</v>
      </c>
      <c r="AG167" s="108">
        <v>0</v>
      </c>
      <c r="AH167" s="108">
        <f>VLOOKUP($B167,'[11]CT model - DATA UPDATE'!$A:$AX,COLUMN('[11]CT model - DATA UPDATE'!AE$1),0)/1000000</f>
        <v>0</v>
      </c>
      <c r="AI167" s="108">
        <f>(VLOOKUP($B167,'[11]CT model - DATA UPDATE'!$A:$AX,COLUMN('[11]CT model - DATA UPDATE'!AF$1),0)+IFERROR(VLOOKUP($B167,'[11]Fire £5 LQ'!$A:$P,COLUMN('[11]Fire £5 LQ'!N$1),0),0)*[11]Parameters!$C$41)/1000000</f>
        <v>5.6342222166859031E-2</v>
      </c>
      <c r="AJ167" s="108">
        <f>(VLOOKUP($B167,'[11]CT model - DATA UPDATE'!$A:$AX,COLUMN('[11]CT model - DATA UPDATE'!AG$1),0)+IFERROR(VLOOKUP($B167,'[11]Fire £5 LQ'!$A:$P,COLUMN('[11]Fire £5 LQ'!O$1),0),0)*[11]Parameters!$C$41)/1000000</f>
        <v>0.11313118728421684</v>
      </c>
      <c r="AK167" s="108">
        <f>(VLOOKUP($B167,'[11]CT model - DATA UPDATE'!$A:$AX,COLUMN('[11]CT model - DATA UPDATE'!AH$1),0)+IFERROR(VLOOKUP($B167,'[11]Fire £5 LQ'!$A:$P,COLUMN('[11]Fire £5 LQ'!P$1),0),0)*[11]Parameters!$C$41)/1000000</f>
        <v>0.17030138218040158</v>
      </c>
      <c r="AL167" s="56">
        <f>'[11]Published CSP'!AI167</f>
        <v>0</v>
      </c>
      <c r="AM167" s="56">
        <f>'[11]Published CSP'!AJ167</f>
        <v>0</v>
      </c>
      <c r="AN167" s="56">
        <f>IFERROR(VLOOKUP($A167,'[11]iBCF post B17'!$A:$L,'[11]iBCF post B17'!$F$1,0)/1000000,0)</f>
        <v>0</v>
      </c>
      <c r="AO167" s="56">
        <f>IFERROR(VLOOKUP($A167,'[11]iBCF post B17'!$A:$L,'[11]iBCF post B17'!$I$1,0)/1000000,0)</f>
        <v>0</v>
      </c>
      <c r="AP167" s="56">
        <f>IFERROR(VLOOKUP($A167,'[11]iBCF post B17'!$A:$L,'[11]iBCF post B17'!$L$1,0)/1000000,0)</f>
        <v>0</v>
      </c>
      <c r="AQ167" s="56">
        <v>0</v>
      </c>
      <c r="AR167" s="56">
        <v>0</v>
      </c>
      <c r="AS167" s="56">
        <f>'[11]NHB savings'!E154</f>
        <v>0</v>
      </c>
      <c r="AT167" s="56">
        <f>'[11]NHB savings'!F154</f>
        <v>0</v>
      </c>
      <c r="AU167" s="56">
        <f>'[11]NHB savings'!G154</f>
        <v>0</v>
      </c>
      <c r="AV167" s="103">
        <f>'[11]Published CSP'!AN167</f>
        <v>0</v>
      </c>
      <c r="AW167" s="103">
        <f>'[11]Published CSP'!AO167</f>
        <v>0</v>
      </c>
      <c r="AX167" s="103">
        <f>'[11]Published CSP'!AP167+'[11]NHB savings'!I154</f>
        <v>0</v>
      </c>
      <c r="AY167" s="103">
        <f>'[11]Published CSP'!AQ167+'[11]NHB savings'!J154</f>
        <v>0</v>
      </c>
      <c r="AZ167" s="103">
        <f>'[11]Published CSP'!AR167+'[11]NHB savings'!K154</f>
        <v>0</v>
      </c>
      <c r="BA167" s="103">
        <v>0</v>
      </c>
      <c r="BB167" s="103" t="e">
        <f>VLOOKUP($A167,'[11]Published CSP'!$A:$A:'[11]Published CSP'!$AW:$AW,COLUMN('[11]Published CSP'!AT$1),0)</f>
        <v>#REF!</v>
      </c>
      <c r="BC167" s="103" t="e">
        <f>VLOOKUP($A167,'[11]Published CSP'!$A:$A:'[11]Published CSP'!$AW:$AW,COLUMN('[11]Published CSP'!AU$1),0)+'[11]NHB savings'!L154</f>
        <v>#REF!</v>
      </c>
      <c r="BD167" s="103">
        <v>0</v>
      </c>
      <c r="BE167" s="103">
        <v>0</v>
      </c>
      <c r="BF167" s="60">
        <v>1.1680156840802793</v>
      </c>
      <c r="BG167" s="60">
        <v>1.3850922185289081</v>
      </c>
      <c r="BH167" s="103">
        <f>VLOOKUP($A167,[11]NHB!$A$7:$Q$389,COLUMN([11]NHB!O$2),0)+'[11]NHB savings'!P154</f>
        <v>1.0719410847683606</v>
      </c>
      <c r="BI167" s="103">
        <f>VLOOKUP($A167,[11]NHB!$A$7:$Q$389,COLUMN([11]NHB!P$2),0)+'[11]NHB savings'!Q154</f>
        <v>0.81267194530847531</v>
      </c>
      <c r="BJ167" s="103">
        <f>VLOOKUP($A167,[11]NHB!$A$7:$Q$389,COLUMN([11]NHB!Q$2),0)+'[11]NHB savings'!R154</f>
        <v>0.77974920125546565</v>
      </c>
      <c r="BK167" s="63">
        <f t="shared" si="81"/>
        <v>13.134219686088281</v>
      </c>
      <c r="BL167" s="63" t="e">
        <f t="shared" si="81"/>
        <v>#REF!</v>
      </c>
      <c r="BM167" s="63" t="e">
        <f t="shared" si="81"/>
        <v>#REF!</v>
      </c>
      <c r="BN167" s="63">
        <f t="shared" si="81"/>
        <v>11.396224840828371</v>
      </c>
      <c r="BO167" s="63">
        <f t="shared" si="81"/>
        <v>11.199998201689056</v>
      </c>
      <c r="BP167" s="64">
        <f t="shared" si="84"/>
        <v>13.134219686088281</v>
      </c>
      <c r="BQ167" s="64" t="e">
        <f>BL167*'[11]23112016 deflator update'!$C$68/'[11]23112016 deflator update'!$C$69</f>
        <v>#REF!</v>
      </c>
      <c r="BR167" s="64" t="e">
        <f>BM167*'[11]23112016 deflator update'!$C$68/'[11]23112016 deflator update'!$C$70</f>
        <v>#REF!</v>
      </c>
      <c r="BS167" s="64">
        <f>BN167*'[11]23112016 deflator update'!$C$68/'[11]23112016 deflator update'!$C$71</f>
        <v>10.826719841045319</v>
      </c>
      <c r="BT167" s="64">
        <f>BO167*'[11]23112016 deflator update'!$C$68/'[11]23112016 deflator update'!$C$72</f>
        <v>10.466596319610703</v>
      </c>
      <c r="BU167" s="109" t="e">
        <f t="shared" si="85"/>
        <v>#REF!</v>
      </c>
      <c r="BV167" s="109" t="e">
        <f t="shared" si="85"/>
        <v>#REF!</v>
      </c>
      <c r="BW167" s="109" t="e">
        <f t="shared" si="85"/>
        <v>#REF!</v>
      </c>
      <c r="BX167" s="109">
        <f t="shared" si="82"/>
        <v>-1.7218565084492599E-2</v>
      </c>
      <c r="BY167" s="109">
        <f t="shared" si="86"/>
        <v>-0.14726580875207573</v>
      </c>
      <c r="BZ167" s="109">
        <f t="shared" si="87"/>
        <v>-3.9044184890177802E-2</v>
      </c>
      <c r="CA167" s="110" t="e">
        <f t="shared" si="88"/>
        <v>#REF!</v>
      </c>
      <c r="CB167" s="110" t="e">
        <f t="shared" si="88"/>
        <v>#REF!</v>
      </c>
      <c r="CC167" s="110" t="e">
        <f t="shared" si="88"/>
        <v>#REF!</v>
      </c>
      <c r="CD167" s="110">
        <f t="shared" si="88"/>
        <v>-3.3262477160381221E-2</v>
      </c>
      <c r="CE167" s="110">
        <f t="shared" si="89"/>
        <v>-0.20310482314401324</v>
      </c>
      <c r="CF167" s="110">
        <f t="shared" si="90"/>
        <v>-5.5177342145014685E-2</v>
      </c>
      <c r="CG167" s="60">
        <f t="shared" si="79"/>
        <v>9.3030056860882802</v>
      </c>
      <c r="CH167" s="60" t="e">
        <f t="shared" si="79"/>
        <v>#REF!</v>
      </c>
      <c r="CI167" s="60" t="e">
        <f t="shared" si="79"/>
        <v>#REF!</v>
      </c>
      <c r="CJ167" s="60">
        <f t="shared" si="79"/>
        <v>7.0596579176744756</v>
      </c>
      <c r="CK167" s="60">
        <f t="shared" si="79"/>
        <v>6.6426369139414669</v>
      </c>
      <c r="CL167" s="60">
        <f t="shared" si="80"/>
        <v>3.8312140000000001</v>
      </c>
      <c r="CM167" s="60">
        <f t="shared" si="80"/>
        <v>3.9142678559999995</v>
      </c>
      <c r="CN167" s="60">
        <f t="shared" si="80"/>
        <v>4.1222564788619485</v>
      </c>
      <c r="CO167" s="60">
        <f t="shared" si="80"/>
        <v>4.336566923153895</v>
      </c>
      <c r="CP167" s="60">
        <f t="shared" si="80"/>
        <v>4.5573612877475886</v>
      </c>
    </row>
    <row r="168" spans="1:94" ht="15" customHeight="1">
      <c r="A168" s="53" t="s">
        <v>510</v>
      </c>
      <c r="B168" s="53" t="s">
        <v>511</v>
      </c>
      <c r="C168" s="53" t="str">
        <f t="shared" si="83"/>
        <v>FIR_PU</v>
      </c>
      <c r="D168" s="53" t="s">
        <v>41</v>
      </c>
      <c r="E168" s="53" t="s">
        <v>512</v>
      </c>
      <c r="F168" s="112" t="s">
        <v>1359</v>
      </c>
      <c r="G168" s="113">
        <v>0</v>
      </c>
      <c r="H168" s="127">
        <v>0</v>
      </c>
      <c r="I168" s="127">
        <v>0</v>
      </c>
      <c r="J168" s="112" t="s">
        <v>1380</v>
      </c>
      <c r="K168" s="101">
        <v>0</v>
      </c>
      <c r="L168" s="53" t="s">
        <v>513</v>
      </c>
      <c r="M168" s="54">
        <f>[11]Provisional!M168</f>
        <v>59.801877591502006</v>
      </c>
      <c r="N168" s="54">
        <f>[11]Provisional!N168</f>
        <v>56.475758999789996</v>
      </c>
      <c r="O168" s="54">
        <f>[11]Provisional!O168</f>
        <v>52.453925487511</v>
      </c>
      <c r="P168" s="54">
        <f>[11]Provisional!P168</f>
        <v>50.818655506230996</v>
      </c>
      <c r="Q168" s="54">
        <f>[11]Provisional!Q168</f>
        <v>50.233448241825997</v>
      </c>
      <c r="R168" s="128">
        <f>'[11]Published CSP'!O168</f>
        <v>39.792983999999997</v>
      </c>
      <c r="S168" s="108">
        <f>VLOOKUP($B168,'[11]CT model - DATA UPDATE'!$A:$AX,COLUMN('[11]CT model - DATA UPDATE'!S$1),0)/1000000</f>
        <v>40.673418147999996</v>
      </c>
      <c r="T168" s="108">
        <f>VLOOKUP($B168,'[11]CT model - DATA UPDATE'!$A:$AX,COLUMN('[11]CT model - DATA UPDATE'!T$1),0)/1000000</f>
        <v>41.481644622496766</v>
      </c>
      <c r="U168" s="108">
        <f>VLOOKUP($B168,'[11]CT model - DATA UPDATE'!$A:$AX,COLUMN('[11]CT model - DATA UPDATE'!U$1),0)/1000000</f>
        <v>42.312350598804692</v>
      </c>
      <c r="V168" s="108">
        <f>VLOOKUP($B168,'[11]CT model - DATA UPDATE'!$A:$AX,COLUMN('[11]CT model - DATA UPDATE'!V$1),0)/1000000</f>
        <v>43.166312663605069</v>
      </c>
      <c r="W168" s="108">
        <v>0</v>
      </c>
      <c r="X168" s="108">
        <f>VLOOKUP($B168,'[11]CT model - DATA UPDATE'!$A:$AX,COLUMN('[11]CT model - DATA UPDATE'!W$1),0)/1000000</f>
        <v>0.80443609799999938</v>
      </c>
      <c r="Y168" s="108">
        <f>VLOOKUP($B168,'[11]CT model - DATA UPDATE'!$A:$AX,COLUMN('[11]CT model - DATA UPDATE'!X$1),0)/1000000</f>
        <v>1.6664624616213304</v>
      </c>
      <c r="Z168" s="108">
        <f>VLOOKUP($B168,'[11]CT model - DATA UPDATE'!$A:$AX,COLUMN('[11]CT model - DATA UPDATE'!Y$1),0)/1000000</f>
        <v>2.5800785287617245</v>
      </c>
      <c r="AA168" s="108">
        <f>VLOOKUP($B168,'[11]CT model - DATA UPDATE'!$A:$AX,COLUMN('[11]CT model - DATA UPDATE'!Z$1),0)/1000000</f>
        <v>3.5481198038761099</v>
      </c>
      <c r="AB168" s="108">
        <v>0</v>
      </c>
      <c r="AC168" s="108">
        <f>VLOOKUP($B168,'[11]CT model - DATA UPDATE'!$A:$AX,COLUMN('[11]CT model - DATA UPDATE'!AA$1),0)/1000000</f>
        <v>0</v>
      </c>
      <c r="AD168" s="108">
        <f>VLOOKUP($B168,'[11]CT model - DATA UPDATE'!$A:$AX,COLUMN('[11]CT model - DATA UPDATE'!AB$1),0)/1000000</f>
        <v>0</v>
      </c>
      <c r="AE168" s="108">
        <f>VLOOKUP($B168,'[11]CT model - DATA UPDATE'!$A:$AX,COLUMN('[11]CT model - DATA UPDATE'!AC$1),0)/1000000</f>
        <v>0</v>
      </c>
      <c r="AF168" s="108">
        <f>VLOOKUP($B168,'[11]CT model - DATA UPDATE'!$A:$AX,COLUMN('[11]CT model - DATA UPDATE'!AD$1),0)/1000000</f>
        <v>0</v>
      </c>
      <c r="AG168" s="108">
        <v>0</v>
      </c>
      <c r="AH168" s="108">
        <f>VLOOKUP($B168,'[11]CT model - DATA UPDATE'!$A:$AX,COLUMN('[11]CT model - DATA UPDATE'!AE$1),0)/1000000</f>
        <v>0</v>
      </c>
      <c r="AI168" s="108">
        <f>(VLOOKUP($B168,'[11]CT model - DATA UPDATE'!$A:$AX,COLUMN('[11]CT model - DATA UPDATE'!AF$1),0)+IFERROR(VLOOKUP($B168,'[11]Fire £5 LQ'!$A:$P,COLUMN('[11]Fire £5 LQ'!N$1),0),0)*[11]Parameters!$C$41)/1000000</f>
        <v>0</v>
      </c>
      <c r="AJ168" s="108">
        <f>(VLOOKUP($B168,'[11]CT model - DATA UPDATE'!$A:$AX,COLUMN('[11]CT model - DATA UPDATE'!AG$1),0)+IFERROR(VLOOKUP($B168,'[11]Fire £5 LQ'!$A:$P,COLUMN('[11]Fire £5 LQ'!O$1),0),0)*[11]Parameters!$C$41)/1000000</f>
        <v>0</v>
      </c>
      <c r="AK168" s="108">
        <f>(VLOOKUP($B168,'[11]CT model - DATA UPDATE'!$A:$AX,COLUMN('[11]CT model - DATA UPDATE'!AH$1),0)+IFERROR(VLOOKUP($B168,'[11]Fire £5 LQ'!$A:$P,COLUMN('[11]Fire £5 LQ'!P$1),0),0)*[11]Parameters!$C$41)/1000000</f>
        <v>0</v>
      </c>
      <c r="AL168" s="56">
        <f>'[11]Published CSP'!AI168</f>
        <v>0</v>
      </c>
      <c r="AM168" s="56">
        <f>'[11]Published CSP'!AJ168</f>
        <v>0</v>
      </c>
      <c r="AN168" s="56">
        <f>IFERROR(VLOOKUP($A168,'[11]iBCF post B17'!$A:$L,'[11]iBCF post B17'!$F$1,0)/1000000,0)</f>
        <v>0</v>
      </c>
      <c r="AO168" s="56">
        <f>IFERROR(VLOOKUP($A168,'[11]iBCF post B17'!$A:$L,'[11]iBCF post B17'!$I$1,0)/1000000,0)</f>
        <v>0</v>
      </c>
      <c r="AP168" s="56">
        <f>IFERROR(VLOOKUP($A168,'[11]iBCF post B17'!$A:$L,'[11]iBCF post B17'!$L$1,0)/1000000,0)</f>
        <v>0</v>
      </c>
      <c r="AQ168" s="56">
        <v>0</v>
      </c>
      <c r="AR168" s="56">
        <v>0</v>
      </c>
      <c r="AS168" s="56">
        <f>'[11]NHB savings'!E155</f>
        <v>0</v>
      </c>
      <c r="AT168" s="56">
        <f>'[11]NHB savings'!F155</f>
        <v>0</v>
      </c>
      <c r="AU168" s="56">
        <f>'[11]NHB savings'!G155</f>
        <v>0</v>
      </c>
      <c r="AV168" s="103">
        <f>'[11]Published CSP'!AN168</f>
        <v>0</v>
      </c>
      <c r="AW168" s="103">
        <f>'[11]Published CSP'!AO168</f>
        <v>0</v>
      </c>
      <c r="AX168" s="103">
        <f>'[11]Published CSP'!AP168+'[11]NHB savings'!I155</f>
        <v>0</v>
      </c>
      <c r="AY168" s="103">
        <f>'[11]Published CSP'!AQ168+'[11]NHB savings'!J155</f>
        <v>0</v>
      </c>
      <c r="AZ168" s="103">
        <f>'[11]Published CSP'!AR168+'[11]NHB savings'!K155</f>
        <v>0</v>
      </c>
      <c r="BA168" s="103">
        <v>0</v>
      </c>
      <c r="BB168" s="103" t="e">
        <f>VLOOKUP($A168,'[11]Published CSP'!$A:$A:'[11]Published CSP'!$AW:$AW,COLUMN('[11]Published CSP'!AT$1),0)</f>
        <v>#REF!</v>
      </c>
      <c r="BC168" s="103" t="e">
        <f>VLOOKUP($A168,'[11]Published CSP'!$A:$A:'[11]Published CSP'!$AW:$AW,COLUMN('[11]Published CSP'!AU$1),0)+'[11]NHB savings'!L155</f>
        <v>#REF!</v>
      </c>
      <c r="BD168" s="103">
        <v>0</v>
      </c>
      <c r="BE168" s="103">
        <v>0</v>
      </c>
      <c r="BF168" s="60">
        <v>0</v>
      </c>
      <c r="BG168" s="60">
        <v>0</v>
      </c>
      <c r="BH168" s="103">
        <f>VLOOKUP($A168,[11]NHB!$A$7:$Q$389,COLUMN([11]NHB!O$2),0)+'[11]NHB savings'!P155</f>
        <v>0</v>
      </c>
      <c r="BI168" s="103">
        <f>VLOOKUP($A168,[11]NHB!$A$7:$Q$389,COLUMN([11]NHB!P$2),0)+'[11]NHB savings'!Q155</f>
        <v>0</v>
      </c>
      <c r="BJ168" s="103">
        <f>VLOOKUP($A168,[11]NHB!$A$7:$Q$389,COLUMN([11]NHB!Q$2),0)+'[11]NHB savings'!R155</f>
        <v>0</v>
      </c>
      <c r="BK168" s="63">
        <f t="shared" si="81"/>
        <v>99.594861591501996</v>
      </c>
      <c r="BL168" s="63" t="e">
        <f t="shared" si="81"/>
        <v>#REF!</v>
      </c>
      <c r="BM168" s="63" t="e">
        <f t="shared" si="81"/>
        <v>#REF!</v>
      </c>
      <c r="BN168" s="63">
        <f t="shared" si="81"/>
        <v>95.711084633797412</v>
      </c>
      <c r="BO168" s="63">
        <f t="shared" si="81"/>
        <v>96.947880709307171</v>
      </c>
      <c r="BP168" s="64">
        <f t="shared" si="84"/>
        <v>99.594861591501996</v>
      </c>
      <c r="BQ168" s="64" t="e">
        <f>BL168*'[11]23112016 deflator update'!$C$68/'[11]23112016 deflator update'!$C$69</f>
        <v>#REF!</v>
      </c>
      <c r="BR168" s="64" t="e">
        <f>BM168*'[11]23112016 deflator update'!$C$68/'[11]23112016 deflator update'!$C$70</f>
        <v>#REF!</v>
      </c>
      <c r="BS168" s="64">
        <f>BN168*'[11]23112016 deflator update'!$C$68/'[11]23112016 deflator update'!$C$71</f>
        <v>90.92810237476678</v>
      </c>
      <c r="BT168" s="64">
        <f>BO168*'[11]23112016 deflator update'!$C$68/'[11]23112016 deflator update'!$C$72</f>
        <v>90.599508424301746</v>
      </c>
      <c r="BU168" s="109" t="e">
        <f t="shared" si="85"/>
        <v>#REF!</v>
      </c>
      <c r="BV168" s="109" t="e">
        <f t="shared" si="85"/>
        <v>#REF!</v>
      </c>
      <c r="BW168" s="109" t="e">
        <f t="shared" si="85"/>
        <v>#REF!</v>
      </c>
      <c r="BX168" s="109">
        <f t="shared" si="82"/>
        <v>1.2922182213709998E-2</v>
      </c>
      <c r="BY168" s="109">
        <f t="shared" si="86"/>
        <v>-2.65774844193436E-2</v>
      </c>
      <c r="BZ168" s="109">
        <f t="shared" si="87"/>
        <v>-6.7116384143617314E-3</v>
      </c>
      <c r="CA168" s="110" t="e">
        <f t="shared" si="88"/>
        <v>#REF!</v>
      </c>
      <c r="CB168" s="110" t="e">
        <f t="shared" si="88"/>
        <v>#REF!</v>
      </c>
      <c r="CC168" s="110" t="e">
        <f t="shared" si="88"/>
        <v>#REF!</v>
      </c>
      <c r="CD168" s="110">
        <f t="shared" si="88"/>
        <v>-3.6137777197935428E-3</v>
      </c>
      <c r="CE168" s="110">
        <f t="shared" si="89"/>
        <v>-9.0319450456144645E-2</v>
      </c>
      <c r="CF168" s="110">
        <f t="shared" si="90"/>
        <v>-2.3387615691245145E-2</v>
      </c>
      <c r="CG168" s="60">
        <f t="shared" si="79"/>
        <v>59.801877591501999</v>
      </c>
      <c r="CH168" s="60" t="e">
        <f t="shared" si="79"/>
        <v>#REF!</v>
      </c>
      <c r="CI168" s="60" t="e">
        <f t="shared" si="79"/>
        <v>#REF!</v>
      </c>
      <c r="CJ168" s="60">
        <f t="shared" si="79"/>
        <v>50.818655506230996</v>
      </c>
      <c r="CK168" s="60">
        <f t="shared" si="79"/>
        <v>50.23344824182599</v>
      </c>
      <c r="CL168" s="60">
        <f t="shared" si="80"/>
        <v>39.792983999999997</v>
      </c>
      <c r="CM168" s="60">
        <f t="shared" si="80"/>
        <v>41.477854245999993</v>
      </c>
      <c r="CN168" s="60">
        <f t="shared" si="80"/>
        <v>43.148107084118095</v>
      </c>
      <c r="CO168" s="60">
        <f t="shared" si="80"/>
        <v>44.892429127566416</v>
      </c>
      <c r="CP168" s="60">
        <f t="shared" si="80"/>
        <v>46.714432467481181</v>
      </c>
    </row>
    <row r="169" spans="1:94" ht="15" customHeight="1">
      <c r="A169" s="53" t="s">
        <v>631</v>
      </c>
      <c r="B169" s="53" t="s">
        <v>632</v>
      </c>
      <c r="C169" s="53" t="str">
        <f t="shared" si="83"/>
        <v>ILB_PU</v>
      </c>
      <c r="D169" s="53" t="s">
        <v>41</v>
      </c>
      <c r="E169" s="53" t="s">
        <v>1352</v>
      </c>
      <c r="F169" s="112" t="s">
        <v>1375</v>
      </c>
      <c r="G169" s="113">
        <v>0</v>
      </c>
      <c r="H169" s="127">
        <v>0</v>
      </c>
      <c r="I169" s="127">
        <v>0</v>
      </c>
      <c r="J169" s="112" t="s">
        <v>1380</v>
      </c>
      <c r="K169" s="101">
        <v>0</v>
      </c>
      <c r="L169" s="53" t="s">
        <v>633</v>
      </c>
      <c r="M169" s="54">
        <f>[11]Provisional!M169</f>
        <v>143.382361535261</v>
      </c>
      <c r="N169" s="54">
        <f>[11]Provisional!N169</f>
        <v>129.52732829635499</v>
      </c>
      <c r="O169" s="54">
        <f>[11]Provisional!O169</f>
        <v>119.360049506235</v>
      </c>
      <c r="P169" s="54">
        <f>[11]Provisional!P169</f>
        <v>113.81736203615202</v>
      </c>
      <c r="Q169" s="54">
        <f>[11]Provisional!Q169</f>
        <v>108.48537934148399</v>
      </c>
      <c r="R169" s="128">
        <f>'[11]Published CSP'!O169</f>
        <v>68.381050000000002</v>
      </c>
      <c r="S169" s="108">
        <f>VLOOKUP($B169,'[11]CT model - DATA UPDATE'!$A:$AX,COLUMN('[11]CT model - DATA UPDATE'!S$1),0)/1000000</f>
        <v>72.928257207999991</v>
      </c>
      <c r="T169" s="108">
        <f>VLOOKUP($B169,'[11]CT model - DATA UPDATE'!$A:$AX,COLUMN('[11]CT model - DATA UPDATE'!T$1),0)/1000000</f>
        <v>75.686355289349834</v>
      </c>
      <c r="U169" s="108">
        <f>VLOOKUP($B169,'[11]CT model - DATA UPDATE'!$A:$AX,COLUMN('[11]CT model - DATA UPDATE'!U$1),0)/1000000</f>
        <v>78.548762801880102</v>
      </c>
      <c r="V169" s="108">
        <f>VLOOKUP($B169,'[11]CT model - DATA UPDATE'!$A:$AX,COLUMN('[11]CT model - DATA UPDATE'!V$1),0)/1000000</f>
        <v>81.519424658756421</v>
      </c>
      <c r="W169" s="108">
        <v>0</v>
      </c>
      <c r="X169" s="108">
        <f>VLOOKUP($B169,'[11]CT model - DATA UPDATE'!$A:$AX,COLUMN('[11]CT model - DATA UPDATE'!W$1),0)/1000000</f>
        <v>1.4512075779999989</v>
      </c>
      <c r="Y169" s="108">
        <f>VLOOKUP($B169,'[11]CT model - DATA UPDATE'!$A:$AX,COLUMN('[11]CT model - DATA UPDATE'!X$1),0)/1000000</f>
        <v>3.0499402127931643</v>
      </c>
      <c r="Z169" s="108">
        <f>VLOOKUP($B169,'[11]CT model - DATA UPDATE'!$A:$AX,COLUMN('[11]CT model - DATA UPDATE'!Y$1),0)/1000000</f>
        <v>4.7995679132887705</v>
      </c>
      <c r="AA169" s="108">
        <f>VLOOKUP($B169,'[11]CT model - DATA UPDATE'!$A:$AX,COLUMN('[11]CT model - DATA UPDATE'!Z$1),0)/1000000</f>
        <v>6.7110945535182607</v>
      </c>
      <c r="AB169" s="108">
        <v>0</v>
      </c>
      <c r="AC169" s="108">
        <f>VLOOKUP($B169,'[11]CT model - DATA UPDATE'!$A:$AX,COLUMN('[11]CT model - DATA UPDATE'!AA$1),0)/1000000</f>
        <v>1.4583699999999999</v>
      </c>
      <c r="AD169" s="108">
        <f>VLOOKUP($B169,'[11]CT model - DATA UPDATE'!$A:$AX,COLUMN('[11]CT model - DATA UPDATE'!AB$1),0)/1000000</f>
        <v>3.1179144960756897</v>
      </c>
      <c r="AE169" s="108">
        <f>VLOOKUP($B169,'[11]CT model - DATA UPDATE'!$A:$AX,COLUMN('[11]CT model - DATA UPDATE'!AC$1),0)/1000000</f>
        <v>4.999546216430411</v>
      </c>
      <c r="AF169" s="108">
        <f>VLOOKUP($B169,'[11]CT model - DATA UPDATE'!$A:$AX,COLUMN('[11]CT model - DATA UPDATE'!AD$1),0)/1000000</f>
        <v>7.1261809316870419</v>
      </c>
      <c r="AG169" s="108">
        <v>0</v>
      </c>
      <c r="AH169" s="108">
        <f>VLOOKUP($B169,'[11]CT model - DATA UPDATE'!$A:$AX,COLUMN('[11]CT model - DATA UPDATE'!AE$1),0)/1000000</f>
        <v>0</v>
      </c>
      <c r="AI169" s="108">
        <f>(VLOOKUP($B169,'[11]CT model - DATA UPDATE'!$A:$AX,COLUMN('[11]CT model - DATA UPDATE'!AF$1),0)+IFERROR(VLOOKUP($B169,'[11]Fire £5 LQ'!$A:$P,COLUMN('[11]Fire £5 LQ'!N$1),0),0)*[11]Parameters!$C$41)/1000000</f>
        <v>0</v>
      </c>
      <c r="AJ169" s="108">
        <f>(VLOOKUP($B169,'[11]CT model - DATA UPDATE'!$A:$AX,COLUMN('[11]CT model - DATA UPDATE'!AG$1),0)+IFERROR(VLOOKUP($B169,'[11]Fire £5 LQ'!$A:$P,COLUMN('[11]Fire £5 LQ'!O$1),0),0)*[11]Parameters!$C$41)/1000000</f>
        <v>0</v>
      </c>
      <c r="AK169" s="108">
        <f>(VLOOKUP($B169,'[11]CT model - DATA UPDATE'!$A:$AX,COLUMN('[11]CT model - DATA UPDATE'!AH$1),0)+IFERROR(VLOOKUP($B169,'[11]Fire £5 LQ'!$A:$P,COLUMN('[11]Fire £5 LQ'!P$1),0),0)*[11]Parameters!$C$41)/1000000</f>
        <v>0</v>
      </c>
      <c r="AL169" s="56">
        <f>'[11]Published CSP'!AI169</f>
        <v>0</v>
      </c>
      <c r="AM169" s="56">
        <f>'[11]Published CSP'!AJ169</f>
        <v>0</v>
      </c>
      <c r="AN169" s="56">
        <f>IFERROR(VLOOKUP($A169,'[11]iBCF post B17'!$A:$L,'[11]iBCF post B17'!$F$1,0)/1000000,0)</f>
        <v>7.7877731848024014</v>
      </c>
      <c r="AO169" s="56">
        <f>IFERROR(VLOOKUP($A169,'[11]iBCF post B17'!$A:$L,'[11]iBCF post B17'!$I$1,0)/1000000,0)</f>
        <v>10.811555901197892</v>
      </c>
      <c r="AP169" s="56">
        <f>IFERROR(VLOOKUP($A169,'[11]iBCF post B17'!$A:$L,'[11]iBCF post B17'!$L$1,0)/1000000,0)</f>
        <v>13.650074388803818</v>
      </c>
      <c r="AQ169" s="56">
        <v>0</v>
      </c>
      <c r="AR169" s="56">
        <v>0</v>
      </c>
      <c r="AS169" s="56">
        <f>'[11]NHB savings'!E156</f>
        <v>1.3362210000000001</v>
      </c>
      <c r="AT169" s="56">
        <f>'[11]NHB savings'!F156</f>
        <v>0</v>
      </c>
      <c r="AU169" s="56">
        <f>'[11]NHB savings'!G156</f>
        <v>0</v>
      </c>
      <c r="AV169" s="103">
        <f>'[11]Published CSP'!AN169</f>
        <v>0</v>
      </c>
      <c r="AW169" s="103">
        <f>'[11]Published CSP'!AO169</f>
        <v>0</v>
      </c>
      <c r="AX169" s="103">
        <f>'[11]Published CSP'!AP169+'[11]NHB savings'!I156</f>
        <v>0</v>
      </c>
      <c r="AY169" s="103">
        <f>'[11]Published CSP'!AQ169+'[11]NHB savings'!J156</f>
        <v>0</v>
      </c>
      <c r="AZ169" s="103">
        <f>'[11]Published CSP'!AR169+'[11]NHB savings'!K156</f>
        <v>0</v>
      </c>
      <c r="BA169" s="103">
        <v>0</v>
      </c>
      <c r="BB169" s="103" t="e">
        <f>VLOOKUP($A169,'[11]Published CSP'!$A:$A:'[11]Published CSP'!$AW:$AW,COLUMN('[11]Published CSP'!AT$1),0)</f>
        <v>#REF!</v>
      </c>
      <c r="BC169" s="103" t="e">
        <f>VLOOKUP($A169,'[11]Published CSP'!$A:$A:'[11]Published CSP'!$AW:$AW,COLUMN('[11]Published CSP'!AU$1),0)+'[11]NHB savings'!L156</f>
        <v>#REF!</v>
      </c>
      <c r="BD169" s="103">
        <v>0</v>
      </c>
      <c r="BE169" s="103">
        <v>0</v>
      </c>
      <c r="BF169" s="60">
        <v>10.797831770615449</v>
      </c>
      <c r="BG169" s="60">
        <v>13.449978864153557</v>
      </c>
      <c r="BH169" s="103">
        <f>VLOOKUP($A169,[11]NHB!$A$7:$Q$389,COLUMN([11]NHB!O$2),0)+'[11]NHB savings'!P156</f>
        <v>13.902824975331285</v>
      </c>
      <c r="BI169" s="103">
        <f>VLOOKUP($A169,[11]NHB!$A$7:$Q$389,COLUMN([11]NHB!P$2),0)+'[11]NHB savings'!Q156</f>
        <v>10.483201819093562</v>
      </c>
      <c r="BJ169" s="103">
        <f>VLOOKUP($A169,[11]NHB!$A$7:$Q$389,COLUMN([11]NHB!Q$2),0)+'[11]NHB savings'!R156</f>
        <v>10.058509208085491</v>
      </c>
      <c r="BK169" s="63">
        <f t="shared" si="81"/>
        <v>222.56124330587647</v>
      </c>
      <c r="BL169" s="63" t="e">
        <f t="shared" si="81"/>
        <v>#REF!</v>
      </c>
      <c r="BM169" s="63" t="e">
        <f t="shared" si="81"/>
        <v>#REF!</v>
      </c>
      <c r="BN169" s="63">
        <f t="shared" si="81"/>
        <v>223.45999668804276</v>
      </c>
      <c r="BO169" s="63">
        <f t="shared" si="81"/>
        <v>227.55066308233503</v>
      </c>
      <c r="BP169" s="64">
        <f t="shared" si="84"/>
        <v>222.56124330587647</v>
      </c>
      <c r="BQ169" s="64" t="e">
        <f>BL169*'[11]23112016 deflator update'!$C$68/'[11]23112016 deflator update'!$C$69</f>
        <v>#REF!</v>
      </c>
      <c r="BR169" s="64" t="e">
        <f>BM169*'[11]23112016 deflator update'!$C$68/'[11]23112016 deflator update'!$C$70</f>
        <v>#REF!</v>
      </c>
      <c r="BS169" s="64">
        <f>BN169*'[11]23112016 deflator update'!$C$68/'[11]23112016 deflator update'!$C$71</f>
        <v>212.29300172762271</v>
      </c>
      <c r="BT169" s="64">
        <f>BO169*'[11]23112016 deflator update'!$C$68/'[11]23112016 deflator update'!$C$72</f>
        <v>212.6501174244265</v>
      </c>
      <c r="BU169" s="109" t="e">
        <f t="shared" si="85"/>
        <v>#REF!</v>
      </c>
      <c r="BV169" s="109" t="e">
        <f t="shared" si="85"/>
        <v>#REF!</v>
      </c>
      <c r="BW169" s="109" t="e">
        <f t="shared" si="85"/>
        <v>#REF!</v>
      </c>
      <c r="BX169" s="109">
        <f t="shared" si="82"/>
        <v>1.8306034435340068E-2</v>
      </c>
      <c r="BY169" s="109">
        <f t="shared" si="86"/>
        <v>2.2418187921431354E-2</v>
      </c>
      <c r="BZ169" s="109">
        <f t="shared" si="87"/>
        <v>5.5580373749259948E-3</v>
      </c>
      <c r="CA169" s="110" t="e">
        <f t="shared" si="88"/>
        <v>#REF!</v>
      </c>
      <c r="CB169" s="110" t="e">
        <f t="shared" si="88"/>
        <v>#REF!</v>
      </c>
      <c r="CC169" s="110" t="e">
        <f t="shared" si="88"/>
        <v>#REF!</v>
      </c>
      <c r="CD169" s="110">
        <f t="shared" si="88"/>
        <v>1.6821830861009079E-3</v>
      </c>
      <c r="CE169" s="110">
        <f t="shared" si="89"/>
        <v>-4.4532128479479405E-2</v>
      </c>
      <c r="CF169" s="110">
        <f t="shared" si="90"/>
        <v>-1.1323931276234989E-2</v>
      </c>
      <c r="CG169" s="60">
        <f t="shared" si="79"/>
        <v>154.18019330587646</v>
      </c>
      <c r="CH169" s="60" t="e">
        <f t="shared" si="79"/>
        <v>#REF!</v>
      </c>
      <c r="CI169" s="60" t="e">
        <f t="shared" si="79"/>
        <v>#REF!</v>
      </c>
      <c r="CJ169" s="60">
        <f t="shared" si="79"/>
        <v>135.11211975644346</v>
      </c>
      <c r="CK169" s="60">
        <f t="shared" si="79"/>
        <v>132.19396293837332</v>
      </c>
      <c r="CL169" s="60">
        <f t="shared" si="80"/>
        <v>68.381050000000002</v>
      </c>
      <c r="CM169" s="60">
        <f t="shared" si="80"/>
        <v>75.837834785999988</v>
      </c>
      <c r="CN169" s="60">
        <f t="shared" si="80"/>
        <v>81.854209998218678</v>
      </c>
      <c r="CO169" s="60">
        <f t="shared" si="80"/>
        <v>88.347876931599288</v>
      </c>
      <c r="CP169" s="60">
        <f t="shared" si="80"/>
        <v>95.356700143961731</v>
      </c>
    </row>
    <row r="170" spans="1:94" ht="15" customHeight="1">
      <c r="A170" s="53" t="s">
        <v>447</v>
      </c>
      <c r="B170" s="53" t="s">
        <v>448</v>
      </c>
      <c r="C170" s="53" t="str">
        <f t="shared" si="83"/>
        <v>SD_PU</v>
      </c>
      <c r="D170" s="53" t="s">
        <v>41</v>
      </c>
      <c r="E170" s="53" t="s">
        <v>39</v>
      </c>
      <c r="F170" s="112" t="s">
        <v>1373</v>
      </c>
      <c r="G170" s="113">
        <v>0</v>
      </c>
      <c r="H170" s="127">
        <v>0</v>
      </c>
      <c r="I170" s="127">
        <v>0</v>
      </c>
      <c r="J170" s="112" t="s">
        <v>1380</v>
      </c>
      <c r="K170" s="101">
        <v>0</v>
      </c>
      <c r="L170" s="53" t="s">
        <v>449</v>
      </c>
      <c r="M170" s="54">
        <f>[11]Provisional!M170</f>
        <v>4.737871338223</v>
      </c>
      <c r="N170" s="54">
        <f>[11]Provisional!N170</f>
        <v>3.7768897597910001</v>
      </c>
      <c r="O170" s="54">
        <f>[11]Provisional!O170</f>
        <v>3.0542655027349999</v>
      </c>
      <c r="P170" s="54">
        <f>[11]Provisional!P170</f>
        <v>2.822846074713</v>
      </c>
      <c r="Q170" s="54">
        <f>[11]Provisional!Q170</f>
        <v>2.2492258753329999</v>
      </c>
      <c r="R170" s="128">
        <f>'[11]Published CSP'!O170</f>
        <v>8.3236500000000007</v>
      </c>
      <c r="S170" s="108">
        <f>VLOOKUP($B170,'[11]CT model - DATA UPDATE'!$A:$AX,COLUMN('[11]CT model - DATA UPDATE'!S$1),0)/1000000</f>
        <v>8.4307316019999998</v>
      </c>
      <c r="T170" s="108">
        <f>VLOOKUP($B170,'[11]CT model - DATA UPDATE'!$A:$AX,COLUMN('[11]CT model - DATA UPDATE'!T$1),0)/1000000</f>
        <v>8.5413598028452871</v>
      </c>
      <c r="U170" s="108">
        <f>VLOOKUP($B170,'[11]CT model - DATA UPDATE'!$A:$AX,COLUMN('[11]CT model - DATA UPDATE'!U$1),0)/1000000</f>
        <v>8.6534396687891721</v>
      </c>
      <c r="V170" s="108">
        <f>VLOOKUP($B170,'[11]CT model - DATA UPDATE'!$A:$AX,COLUMN('[11]CT model - DATA UPDATE'!V$1),0)/1000000</f>
        <v>8.7669902486053157</v>
      </c>
      <c r="W170" s="108">
        <v>0</v>
      </c>
      <c r="X170" s="108">
        <f>VLOOKUP($B170,'[11]CT model - DATA UPDATE'!$A:$AX,COLUMN('[11]CT model - DATA UPDATE'!W$1),0)/1000000</f>
        <v>0.16861463203999999</v>
      </c>
      <c r="Y170" s="108">
        <f>VLOOKUP($B170,'[11]CT model - DATA UPDATE'!$A:$AX,COLUMN('[11]CT model - DATA UPDATE'!X$1),0)/1000000</f>
        <v>0.34507093603494948</v>
      </c>
      <c r="Z170" s="108">
        <f>VLOOKUP($B170,'[11]CT model - DATA UPDATE'!$A:$AX,COLUMN('[11]CT model - DATA UPDATE'!Y$1),0)/1000000</f>
        <v>0.52965973524724708</v>
      </c>
      <c r="AA170" s="108">
        <f>VLOOKUP($B170,'[11]CT model - DATA UPDATE'!$A:$AX,COLUMN('[11]CT model - DATA UPDATE'!Z$1),0)/1000000</f>
        <v>0.72268194289147303</v>
      </c>
      <c r="AB170" s="108">
        <v>0</v>
      </c>
      <c r="AC170" s="108">
        <f>VLOOKUP($B170,'[11]CT model - DATA UPDATE'!$A:$AX,COLUMN('[11]CT model - DATA UPDATE'!AA$1),0)/1000000</f>
        <v>0</v>
      </c>
      <c r="AD170" s="108">
        <f>VLOOKUP($B170,'[11]CT model - DATA UPDATE'!$A:$AX,COLUMN('[11]CT model - DATA UPDATE'!AB$1),0)/1000000</f>
        <v>0</v>
      </c>
      <c r="AE170" s="108">
        <f>VLOOKUP($B170,'[11]CT model - DATA UPDATE'!$A:$AX,COLUMN('[11]CT model - DATA UPDATE'!AC$1),0)/1000000</f>
        <v>0</v>
      </c>
      <c r="AF170" s="108">
        <f>VLOOKUP($B170,'[11]CT model - DATA UPDATE'!$A:$AX,COLUMN('[11]CT model - DATA UPDATE'!AD$1),0)/1000000</f>
        <v>0</v>
      </c>
      <c r="AG170" s="108">
        <v>0</v>
      </c>
      <c r="AH170" s="108">
        <f>VLOOKUP($B170,'[11]CT model - DATA UPDATE'!$A:$AX,COLUMN('[11]CT model - DATA UPDATE'!AE$1),0)/1000000</f>
        <v>0.10904086795999919</v>
      </c>
      <c r="AI170" s="108">
        <f>(VLOOKUP($B170,'[11]CT model - DATA UPDATE'!$A:$AX,COLUMN('[11]CT model - DATA UPDATE'!AF$1),0)+IFERROR(VLOOKUP($B170,'[11]Fire £5 LQ'!$A:$P,COLUMN('[11]Fire £5 LQ'!N$1),0),0)*[11]Parameters!$C$41)/1000000</f>
        <v>0.21752686417880859</v>
      </c>
      <c r="AJ170" s="108">
        <f>(VLOOKUP($B170,'[11]CT model - DATA UPDATE'!$A:$AX,COLUMN('[11]CT model - DATA UPDATE'!AG$1),0)+IFERROR(VLOOKUP($B170,'[11]Fire £5 LQ'!$A:$P,COLUMN('[11]Fire £5 LQ'!O$1),0),0)*[11]Parameters!$C$41)/1000000</f>
        <v>0.32531059166513182</v>
      </c>
      <c r="AK170" s="108">
        <f>(VLOOKUP($B170,'[11]CT model - DATA UPDATE'!$A:$AX,COLUMN('[11]CT model - DATA UPDATE'!AH$1),0)+IFERROR(VLOOKUP($B170,'[11]Fire £5 LQ'!$A:$P,COLUMN('[11]Fire £5 LQ'!P$1),0),0)*[11]Parameters!$C$41)/1000000</f>
        <v>0.4322370728647264</v>
      </c>
      <c r="AL170" s="56">
        <f>'[11]Published CSP'!AI170</f>
        <v>0</v>
      </c>
      <c r="AM170" s="56">
        <f>'[11]Published CSP'!AJ170</f>
        <v>0</v>
      </c>
      <c r="AN170" s="56">
        <f>IFERROR(VLOOKUP($A170,'[11]iBCF post B17'!$A:$L,'[11]iBCF post B17'!$F$1,0)/1000000,0)</f>
        <v>0</v>
      </c>
      <c r="AO170" s="56">
        <f>IFERROR(VLOOKUP($A170,'[11]iBCF post B17'!$A:$L,'[11]iBCF post B17'!$I$1,0)/1000000,0)</f>
        <v>0</v>
      </c>
      <c r="AP170" s="56">
        <f>IFERROR(VLOOKUP($A170,'[11]iBCF post B17'!$A:$L,'[11]iBCF post B17'!$L$1,0)/1000000,0)</f>
        <v>0</v>
      </c>
      <c r="AQ170" s="56">
        <v>0</v>
      </c>
      <c r="AR170" s="56">
        <v>0</v>
      </c>
      <c r="AS170" s="56">
        <f>'[11]NHB savings'!E157</f>
        <v>0</v>
      </c>
      <c r="AT170" s="56">
        <f>'[11]NHB savings'!F157</f>
        <v>0</v>
      </c>
      <c r="AU170" s="56">
        <f>'[11]NHB savings'!G157</f>
        <v>0</v>
      </c>
      <c r="AV170" s="103">
        <f>'[11]Published CSP'!AN170</f>
        <v>0</v>
      </c>
      <c r="AW170" s="103">
        <f>'[11]Published CSP'!AO170</f>
        <v>0</v>
      </c>
      <c r="AX170" s="103">
        <f>'[11]Published CSP'!AP170+'[11]NHB savings'!I157</f>
        <v>0</v>
      </c>
      <c r="AY170" s="103">
        <f>'[11]Published CSP'!AQ170+'[11]NHB savings'!J157</f>
        <v>0</v>
      </c>
      <c r="AZ170" s="103">
        <f>'[11]Published CSP'!AR170+'[11]NHB savings'!K157</f>
        <v>0</v>
      </c>
      <c r="BA170" s="103">
        <v>0</v>
      </c>
      <c r="BB170" s="103" t="e">
        <f>VLOOKUP($A170,'[11]Published CSP'!$A:$A:'[11]Published CSP'!$AW:$AW,COLUMN('[11]Published CSP'!AT$1),0)</f>
        <v>#REF!</v>
      </c>
      <c r="BC170" s="103" t="e">
        <f>VLOOKUP($A170,'[11]Published CSP'!$A:$A:'[11]Published CSP'!$AW:$AW,COLUMN('[11]Published CSP'!AU$1),0)+'[11]NHB savings'!L157</f>
        <v>#REF!</v>
      </c>
      <c r="BD170" s="103">
        <v>0</v>
      </c>
      <c r="BE170" s="103">
        <v>0</v>
      </c>
      <c r="BF170" s="60">
        <v>1.7879858724140441</v>
      </c>
      <c r="BG170" s="60">
        <v>2.3681579392180074</v>
      </c>
      <c r="BH170" s="103">
        <f>VLOOKUP($A170,[11]NHB!$A$7:$Q$389,COLUMN([11]NHB!O$2),0)+'[11]NHB savings'!P157</f>
        <v>2.0693062338142614</v>
      </c>
      <c r="BI170" s="103">
        <f>VLOOKUP($A170,[11]NHB!$A$7:$Q$389,COLUMN([11]NHB!P$2),0)+'[11]NHB savings'!Q157</f>
        <v>1.5764414845120867</v>
      </c>
      <c r="BJ170" s="103">
        <f>VLOOKUP($A170,[11]NHB!$A$7:$Q$389,COLUMN([11]NHB!Q$2),0)+'[11]NHB savings'!R157</f>
        <v>1.5125771173356886</v>
      </c>
      <c r="BK170" s="63">
        <f t="shared" si="81"/>
        <v>14.849507210637045</v>
      </c>
      <c r="BL170" s="63" t="e">
        <f t="shared" si="81"/>
        <v>#REF!</v>
      </c>
      <c r="BM170" s="63" t="e">
        <f t="shared" si="81"/>
        <v>#REF!</v>
      </c>
      <c r="BN170" s="63">
        <f t="shared" si="81"/>
        <v>13.907697554926637</v>
      </c>
      <c r="BO170" s="63">
        <f t="shared" si="81"/>
        <v>13.683712257030203</v>
      </c>
      <c r="BP170" s="64">
        <f t="shared" si="84"/>
        <v>14.849507210637045</v>
      </c>
      <c r="BQ170" s="64" t="e">
        <f>BL170*'[11]23112016 deflator update'!$C$68/'[11]23112016 deflator update'!$C$69</f>
        <v>#REF!</v>
      </c>
      <c r="BR170" s="64" t="e">
        <f>BM170*'[11]23112016 deflator update'!$C$68/'[11]23112016 deflator update'!$C$70</f>
        <v>#REF!</v>
      </c>
      <c r="BS170" s="64">
        <f>BN170*'[11]23112016 deflator update'!$C$68/'[11]23112016 deflator update'!$C$71</f>
        <v>13.212686408373521</v>
      </c>
      <c r="BT170" s="64">
        <f>BO170*'[11]23112016 deflator update'!$C$68/'[11]23112016 deflator update'!$C$72</f>
        <v>12.787671012879727</v>
      </c>
      <c r="BU170" s="109" t="e">
        <f t="shared" si="85"/>
        <v>#REF!</v>
      </c>
      <c r="BV170" s="109" t="e">
        <f t="shared" si="85"/>
        <v>#REF!</v>
      </c>
      <c r="BW170" s="109" t="e">
        <f t="shared" si="85"/>
        <v>#REF!</v>
      </c>
      <c r="BX170" s="109">
        <f t="shared" si="82"/>
        <v>-1.6105131493680647E-2</v>
      </c>
      <c r="BY170" s="109">
        <f t="shared" si="86"/>
        <v>-7.8507315904177366E-2</v>
      </c>
      <c r="BZ170" s="109">
        <f t="shared" si="87"/>
        <v>-2.0232627266719816E-2</v>
      </c>
      <c r="CA170" s="110" t="e">
        <f t="shared" si="88"/>
        <v>#REF!</v>
      </c>
      <c r="CB170" s="110" t="e">
        <f t="shared" si="88"/>
        <v>#REF!</v>
      </c>
      <c r="CC170" s="110" t="e">
        <f t="shared" si="88"/>
        <v>#REF!</v>
      </c>
      <c r="CD170" s="110">
        <f t="shared" si="88"/>
        <v>-3.2167220378774841E-2</v>
      </c>
      <c r="CE170" s="110">
        <f t="shared" si="89"/>
        <v>-0.13884879602471767</v>
      </c>
      <c r="CF170" s="110">
        <f t="shared" si="90"/>
        <v>-3.668160530392317E-2</v>
      </c>
      <c r="CG170" s="60">
        <f t="shared" si="79"/>
        <v>6.525857210637044</v>
      </c>
      <c r="CH170" s="60" t="e">
        <f t="shared" si="79"/>
        <v>#REF!</v>
      </c>
      <c r="CI170" s="60" t="e">
        <f t="shared" si="79"/>
        <v>#REF!</v>
      </c>
      <c r="CJ170" s="60">
        <f t="shared" si="79"/>
        <v>4.3992875592250869</v>
      </c>
      <c r="CK170" s="60">
        <f t="shared" si="79"/>
        <v>3.761802992668688</v>
      </c>
      <c r="CL170" s="60">
        <f t="shared" si="80"/>
        <v>8.3236500000000007</v>
      </c>
      <c r="CM170" s="60">
        <f t="shared" si="80"/>
        <v>8.7083871019999997</v>
      </c>
      <c r="CN170" s="60">
        <f t="shared" si="80"/>
        <v>9.1039576030590439</v>
      </c>
      <c r="CO170" s="60">
        <f t="shared" si="80"/>
        <v>9.50840999570155</v>
      </c>
      <c r="CP170" s="60">
        <f t="shared" si="80"/>
        <v>9.9219092643615152</v>
      </c>
    </row>
    <row r="171" spans="1:94" ht="15" customHeight="1">
      <c r="A171" s="53" t="s">
        <v>634</v>
      </c>
      <c r="B171" s="53" t="s">
        <v>635</v>
      </c>
      <c r="C171" s="53" t="str">
        <f t="shared" si="83"/>
        <v>ILB_PU</v>
      </c>
      <c r="D171" s="53" t="s">
        <v>41</v>
      </c>
      <c r="E171" s="53" t="s">
        <v>1352</v>
      </c>
      <c r="F171" s="112" t="s">
        <v>1375</v>
      </c>
      <c r="G171" s="113">
        <v>0</v>
      </c>
      <c r="H171" s="127">
        <v>1</v>
      </c>
      <c r="I171" s="127">
        <v>0</v>
      </c>
      <c r="J171" s="112" t="s">
        <v>1380</v>
      </c>
      <c r="K171" s="101">
        <v>0</v>
      </c>
      <c r="L171" s="53" t="s">
        <v>636</v>
      </c>
      <c r="M171" s="54">
        <f>[11]Provisional!M171</f>
        <v>187.31664392209299</v>
      </c>
      <c r="N171" s="54">
        <f>[11]Provisional!N171</f>
        <v>170.75900987035601</v>
      </c>
      <c r="O171" s="54">
        <f>[11]Provisional!O171</f>
        <v>158.59757196753199</v>
      </c>
      <c r="P171" s="54">
        <f>[11]Provisional!P171</f>
        <v>152.01453625443699</v>
      </c>
      <c r="Q171" s="54">
        <f>[11]Provisional!Q171</f>
        <v>145.630221255386</v>
      </c>
      <c r="R171" s="128">
        <f>'[11]Published CSP'!O171</f>
        <v>63.796999999999997</v>
      </c>
      <c r="S171" s="108">
        <f>VLOOKUP($B171,'[11]CT model - DATA UPDATE'!$A:$AX,COLUMN('[11]CT model - DATA UPDATE'!S$1),0)/1000000</f>
        <v>66.520732800000005</v>
      </c>
      <c r="T171" s="108">
        <f>VLOOKUP($B171,'[11]CT model - DATA UPDATE'!$A:$AX,COLUMN('[11]CT model - DATA UPDATE'!T$1),0)/1000000</f>
        <v>69.386986738629787</v>
      </c>
      <c r="U171" s="108">
        <f>VLOOKUP($B171,'[11]CT model - DATA UPDATE'!$A:$AX,COLUMN('[11]CT model - DATA UPDATE'!U$1),0)/1000000</f>
        <v>72.376742197686468</v>
      </c>
      <c r="V171" s="108">
        <f>VLOOKUP($B171,'[11]CT model - DATA UPDATE'!$A:$AX,COLUMN('[11]CT model - DATA UPDATE'!V$1),0)/1000000</f>
        <v>75.495320626655783</v>
      </c>
      <c r="W171" s="108">
        <v>0</v>
      </c>
      <c r="X171" s="108">
        <f>VLOOKUP($B171,'[11]CT model - DATA UPDATE'!$A:$AX,COLUMN('[11]CT model - DATA UPDATE'!W$1),0)/1000000</f>
        <v>2.799999909012783E-7</v>
      </c>
      <c r="Y171" s="108">
        <f>VLOOKUP($B171,'[11]CT model - DATA UPDATE'!$A:$AX,COLUMN('[11]CT model - DATA UPDATE'!X$1),0)/1000000</f>
        <v>1.3877400326785527</v>
      </c>
      <c r="Z171" s="108">
        <f>VLOOKUP($B171,'[11]CT model - DATA UPDATE'!$A:$AX,COLUMN('[11]CT model - DATA UPDATE'!Y$1),0)/1000000</f>
        <v>2.9240207017435433</v>
      </c>
      <c r="AA171" s="108">
        <f>VLOOKUP($B171,'[11]CT model - DATA UPDATE'!$A:$AX,COLUMN('[11]CT model - DATA UPDATE'!Z$1),0)/1000000</f>
        <v>4.6209179221427163</v>
      </c>
      <c r="AB171" s="108">
        <v>0</v>
      </c>
      <c r="AC171" s="108">
        <f>VLOOKUP($B171,'[11]CT model - DATA UPDATE'!$A:$AX,COLUMN('[11]CT model - DATA UPDATE'!AA$1),0)/1000000</f>
        <v>1.330481</v>
      </c>
      <c r="AD171" s="108">
        <f>VLOOKUP($B171,'[11]CT model - DATA UPDATE'!$A:$AX,COLUMN('[11]CT model - DATA UPDATE'!AB$1),0)/1000000</f>
        <v>2.8310610355217904</v>
      </c>
      <c r="AE171" s="108">
        <f>VLOOKUP($B171,'[11]CT model - DATA UPDATE'!$A:$AX,COLUMN('[11]CT model - DATA UPDATE'!AC$1),0)/1000000</f>
        <v>4.5476535530189128</v>
      </c>
      <c r="AF171" s="108">
        <f>VLOOKUP($B171,'[11]CT model - DATA UPDATE'!$A:$AX,COLUMN('[11]CT model - DATA UPDATE'!AD$1),0)/1000000</f>
        <v>6.5042542132134136</v>
      </c>
      <c r="AG171" s="108">
        <v>0</v>
      </c>
      <c r="AH171" s="108">
        <f>VLOOKUP($B171,'[11]CT model - DATA UPDATE'!$A:$AX,COLUMN('[11]CT model - DATA UPDATE'!AE$1),0)/1000000</f>
        <v>0</v>
      </c>
      <c r="AI171" s="108">
        <f>(VLOOKUP($B171,'[11]CT model - DATA UPDATE'!$A:$AX,COLUMN('[11]CT model - DATA UPDATE'!AF$1),0)+IFERROR(VLOOKUP($B171,'[11]Fire £5 LQ'!$A:$P,COLUMN('[11]Fire £5 LQ'!N$1),0),0)*[11]Parameters!$C$41)/1000000</f>
        <v>0</v>
      </c>
      <c r="AJ171" s="108">
        <f>(VLOOKUP($B171,'[11]CT model - DATA UPDATE'!$A:$AX,COLUMN('[11]CT model - DATA UPDATE'!AG$1),0)+IFERROR(VLOOKUP($B171,'[11]Fire £5 LQ'!$A:$P,COLUMN('[11]Fire £5 LQ'!O$1),0),0)*[11]Parameters!$C$41)/1000000</f>
        <v>0</v>
      </c>
      <c r="AK171" s="108">
        <f>(VLOOKUP($B171,'[11]CT model - DATA UPDATE'!$A:$AX,COLUMN('[11]CT model - DATA UPDATE'!AH$1),0)+IFERROR(VLOOKUP($B171,'[11]Fire £5 LQ'!$A:$P,COLUMN('[11]Fire £5 LQ'!P$1),0),0)*[11]Parameters!$C$41)/1000000</f>
        <v>0</v>
      </c>
      <c r="AL171" s="56">
        <f>'[11]Published CSP'!AI171</f>
        <v>0</v>
      </c>
      <c r="AM171" s="56">
        <f>'[11]Published CSP'!AJ171</f>
        <v>0</v>
      </c>
      <c r="AN171" s="56">
        <f>IFERROR(VLOOKUP($A171,'[11]iBCF post B17'!$A:$L,'[11]iBCF post B17'!$F$1,0)/1000000,0)</f>
        <v>8.4817952187865</v>
      </c>
      <c r="AO171" s="56">
        <f>IFERROR(VLOOKUP($A171,'[11]iBCF post B17'!$A:$L,'[11]iBCF post B17'!$I$1,0)/1000000,0)</f>
        <v>11.738088449742172</v>
      </c>
      <c r="AP171" s="56">
        <f>IFERROR(VLOOKUP($A171,'[11]iBCF post B17'!$A:$L,'[11]iBCF post B17'!$L$1,0)/1000000,0)</f>
        <v>14.742565958155549</v>
      </c>
      <c r="AQ171" s="56">
        <v>0</v>
      </c>
      <c r="AR171" s="56">
        <v>0</v>
      </c>
      <c r="AS171" s="56">
        <f>'[11]NHB savings'!E158</f>
        <v>1.411281</v>
      </c>
      <c r="AT171" s="56">
        <f>'[11]NHB savings'!F158</f>
        <v>0</v>
      </c>
      <c r="AU171" s="56">
        <f>'[11]NHB savings'!G158</f>
        <v>0</v>
      </c>
      <c r="AV171" s="103">
        <f>'[11]Published CSP'!AN171</f>
        <v>0</v>
      </c>
      <c r="AW171" s="103">
        <f>'[11]Published CSP'!AO171</f>
        <v>0</v>
      </c>
      <c r="AX171" s="103">
        <f>'[11]Published CSP'!AP171+'[11]NHB savings'!I158</f>
        <v>0</v>
      </c>
      <c r="AY171" s="103">
        <f>'[11]Published CSP'!AQ171+'[11]NHB savings'!J158</f>
        <v>0</v>
      </c>
      <c r="AZ171" s="103">
        <f>'[11]Published CSP'!AR171+'[11]NHB savings'!K158</f>
        <v>0</v>
      </c>
      <c r="BA171" s="103">
        <v>0</v>
      </c>
      <c r="BB171" s="103" t="e">
        <f>VLOOKUP($A171,'[11]Published CSP'!$A:$A:'[11]Published CSP'!$AW:$AW,COLUMN('[11]Published CSP'!AT$1),0)</f>
        <v>#REF!</v>
      </c>
      <c r="BC171" s="103" t="e">
        <f>VLOOKUP($A171,'[11]Published CSP'!$A:$A:'[11]Published CSP'!$AW:$AW,COLUMN('[11]Published CSP'!AU$1),0)+'[11]NHB savings'!L158</f>
        <v>#REF!</v>
      </c>
      <c r="BD171" s="103">
        <v>0</v>
      </c>
      <c r="BE171" s="103">
        <v>0</v>
      </c>
      <c r="BF171" s="60">
        <v>15.147290927905432</v>
      </c>
      <c r="BG171" s="60">
        <v>18.274835795181545</v>
      </c>
      <c r="BH171" s="103">
        <f>VLOOKUP($A171,[11]NHB!$A$7:$Q$389,COLUMN([11]NHB!O$2),0)+'[11]NHB savings'!P158</f>
        <v>15.982454123071722</v>
      </c>
      <c r="BI171" s="103">
        <f>VLOOKUP($A171,[11]NHB!$A$7:$Q$389,COLUMN([11]NHB!P$2),0)+'[11]NHB savings'!Q158</f>
        <v>12.025985833217108</v>
      </c>
      <c r="BJ171" s="103">
        <f>VLOOKUP($A171,[11]NHB!$A$7:$Q$389,COLUMN([11]NHB!Q$2),0)+'[11]NHB savings'!R158</f>
        <v>11.538792377287187</v>
      </c>
      <c r="BK171" s="63">
        <f t="shared" si="81"/>
        <v>266.26093484999842</v>
      </c>
      <c r="BL171" s="63" t="e">
        <f t="shared" si="81"/>
        <v>#REF!</v>
      </c>
      <c r="BM171" s="63" t="e">
        <f t="shared" si="81"/>
        <v>#REF!</v>
      </c>
      <c r="BN171" s="63">
        <f t="shared" si="81"/>
        <v>255.62702698984518</v>
      </c>
      <c r="BO171" s="63">
        <f t="shared" si="81"/>
        <v>258.53207235284066</v>
      </c>
      <c r="BP171" s="64">
        <f t="shared" si="84"/>
        <v>266.26093484999842</v>
      </c>
      <c r="BQ171" s="64" t="e">
        <f>BL171*'[11]23112016 deflator update'!$C$68/'[11]23112016 deflator update'!$C$69</f>
        <v>#REF!</v>
      </c>
      <c r="BR171" s="64" t="e">
        <f>BM171*'[11]23112016 deflator update'!$C$68/'[11]23112016 deflator update'!$C$70</f>
        <v>#REF!</v>
      </c>
      <c r="BS171" s="64">
        <f>BN171*'[11]23112016 deflator update'!$C$68/'[11]23112016 deflator update'!$C$71</f>
        <v>242.85254491497136</v>
      </c>
      <c r="BT171" s="64">
        <f>BO171*'[11]23112016 deflator update'!$C$68/'[11]23112016 deflator update'!$C$72</f>
        <v>241.6027920952246</v>
      </c>
      <c r="BU171" s="109" t="e">
        <f t="shared" si="85"/>
        <v>#REF!</v>
      </c>
      <c r="BV171" s="109" t="e">
        <f t="shared" si="85"/>
        <v>#REF!</v>
      </c>
      <c r="BW171" s="109" t="e">
        <f t="shared" si="85"/>
        <v>#REF!</v>
      </c>
      <c r="BX171" s="109">
        <f t="shared" si="82"/>
        <v>1.1364390523193268E-2</v>
      </c>
      <c r="BY171" s="109">
        <f t="shared" si="86"/>
        <v>-2.9027399387416386E-2</v>
      </c>
      <c r="BZ171" s="109">
        <f t="shared" si="87"/>
        <v>-7.3372074964317413E-3</v>
      </c>
      <c r="CA171" s="110" t="e">
        <f t="shared" si="88"/>
        <v>#REF!</v>
      </c>
      <c r="CB171" s="110" t="e">
        <f t="shared" si="88"/>
        <v>#REF!</v>
      </c>
      <c r="CC171" s="110" t="e">
        <f t="shared" si="88"/>
        <v>#REF!</v>
      </c>
      <c r="CD171" s="110">
        <f t="shared" si="88"/>
        <v>-5.1461384527978771E-3</v>
      </c>
      <c r="CE171" s="110">
        <f t="shared" si="89"/>
        <v>-9.2608939304841376E-2</v>
      </c>
      <c r="CF171" s="110">
        <f t="shared" si="90"/>
        <v>-2.4002682308773005E-2</v>
      </c>
      <c r="CG171" s="60">
        <f t="shared" si="79"/>
        <v>202.46393484999842</v>
      </c>
      <c r="CH171" s="60" t="e">
        <f t="shared" si="79"/>
        <v>#REF!</v>
      </c>
      <c r="CI171" s="60" t="e">
        <f t="shared" si="79"/>
        <v>#REF!</v>
      </c>
      <c r="CJ171" s="60">
        <f t="shared" si="79"/>
        <v>175.77861053739625</v>
      </c>
      <c r="CK171" s="60">
        <f t="shared" si="79"/>
        <v>171.91157959082875</v>
      </c>
      <c r="CL171" s="60">
        <f t="shared" si="80"/>
        <v>63.796999999999997</v>
      </c>
      <c r="CM171" s="60">
        <f t="shared" si="80"/>
        <v>67.851214080000005</v>
      </c>
      <c r="CN171" s="60">
        <f t="shared" si="80"/>
        <v>73.605787806830122</v>
      </c>
      <c r="CO171" s="60">
        <f t="shared" si="80"/>
        <v>79.84841645244893</v>
      </c>
      <c r="CP171" s="60">
        <f t="shared" si="80"/>
        <v>86.620492762011907</v>
      </c>
    </row>
    <row r="172" spans="1:94" ht="15" customHeight="1">
      <c r="A172" s="53" t="s">
        <v>960</v>
      </c>
      <c r="B172" s="53" t="s">
        <v>961</v>
      </c>
      <c r="C172" s="53" t="str">
        <f t="shared" si="83"/>
        <v>UA_PU</v>
      </c>
      <c r="D172" s="53" t="s">
        <v>41</v>
      </c>
      <c r="E172" s="53" t="s">
        <v>726</v>
      </c>
      <c r="F172" s="112" t="s">
        <v>1359</v>
      </c>
      <c r="G172" s="113">
        <v>0</v>
      </c>
      <c r="H172" s="127">
        <v>0</v>
      </c>
      <c r="I172" s="127">
        <v>1</v>
      </c>
      <c r="J172" s="112" t="s">
        <v>1380</v>
      </c>
      <c r="K172" s="101">
        <v>0</v>
      </c>
      <c r="L172" s="53" t="s">
        <v>962</v>
      </c>
      <c r="M172" s="54">
        <f>[11]Provisional!M172</f>
        <v>61.819630915453004</v>
      </c>
      <c r="N172" s="54">
        <f>[11]Provisional!N172</f>
        <v>55.292191519767997</v>
      </c>
      <c r="O172" s="54">
        <f>[11]Provisional!O172</f>
        <v>50.506603774879004</v>
      </c>
      <c r="P172" s="54">
        <f>[11]Provisional!P172</f>
        <v>47.882711568432001</v>
      </c>
      <c r="Q172" s="54">
        <f>[11]Provisional!Q172</f>
        <v>45.377979217891003</v>
      </c>
      <c r="R172" s="128">
        <f>'[11]Published CSP'!O172</f>
        <v>38.648721000000002</v>
      </c>
      <c r="S172" s="108">
        <f>VLOOKUP($B172,'[11]CT model - DATA UPDATE'!$A:$AX,COLUMN('[11]CT model - DATA UPDATE'!S$1),0)/1000000</f>
        <v>39.669841880999996</v>
      </c>
      <c r="T172" s="108">
        <f>VLOOKUP($B172,'[11]CT model - DATA UPDATE'!$A:$AX,COLUMN('[11]CT model - DATA UPDATE'!T$1),0)/1000000</f>
        <v>40.402097150487059</v>
      </c>
      <c r="U172" s="108">
        <f>VLOOKUP($B172,'[11]CT model - DATA UPDATE'!$A:$AX,COLUMN('[11]CT model - DATA UPDATE'!U$1),0)/1000000</f>
        <v>41.147868929097108</v>
      </c>
      <c r="V172" s="108">
        <f>VLOOKUP($B172,'[11]CT model - DATA UPDATE'!$A:$AX,COLUMN('[11]CT model - DATA UPDATE'!V$1),0)/1000000</f>
        <v>41.907406714548323</v>
      </c>
      <c r="W172" s="108">
        <v>0</v>
      </c>
      <c r="X172" s="108">
        <f>VLOOKUP($B172,'[11]CT model - DATA UPDATE'!$A:$AX,COLUMN('[11]CT model - DATA UPDATE'!W$1),0)/1000000</f>
        <v>0.75385493600000497</v>
      </c>
      <c r="Y172" s="108">
        <f>VLOOKUP($B172,'[11]CT model - DATA UPDATE'!$A:$AX,COLUMN('[11]CT model - DATA UPDATE'!X$1),0)/1000000</f>
        <v>1.5911674937006488</v>
      </c>
      <c r="Z172" s="108">
        <f>VLOOKUP($B172,'[11]CT model - DATA UPDATE'!$A:$AX,COLUMN('[11]CT model - DATA UPDATE'!Y$1),0)/1000000</f>
        <v>2.4759065870298995</v>
      </c>
      <c r="AA172" s="108">
        <f>VLOOKUP($B172,'[11]CT model - DATA UPDATE'!$A:$AX,COLUMN('[11]CT model - DATA UPDATE'!Z$1),0)/1000000</f>
        <v>3.4101890095755105</v>
      </c>
      <c r="AB172" s="108">
        <v>0</v>
      </c>
      <c r="AC172" s="108">
        <f>VLOOKUP($B172,'[11]CT model - DATA UPDATE'!$A:$AX,COLUMN('[11]CT model - DATA UPDATE'!AA$1),0)/1000000</f>
        <v>0.79338783999999996</v>
      </c>
      <c r="AD172" s="108">
        <f>VLOOKUP($B172,'[11]CT model - DATA UPDATE'!$A:$AX,COLUMN('[11]CT model - DATA UPDATE'!AB$1),0)/1000000</f>
        <v>1.6637514364416823</v>
      </c>
      <c r="AE172" s="108">
        <f>VLOOKUP($B172,'[11]CT model - DATA UPDATE'!$A:$AX,COLUMN('[11]CT model - DATA UPDATE'!AC$1),0)/1000000</f>
        <v>2.6176088254664989</v>
      </c>
      <c r="AF172" s="108">
        <f>VLOOKUP($B172,'[11]CT model - DATA UPDATE'!$A:$AX,COLUMN('[11]CT model - DATA UPDATE'!AD$1),0)/1000000</f>
        <v>3.661143956065096</v>
      </c>
      <c r="AG172" s="108">
        <v>0</v>
      </c>
      <c r="AH172" s="108">
        <f>VLOOKUP($B172,'[11]CT model - DATA UPDATE'!$A:$AX,COLUMN('[11]CT model - DATA UPDATE'!AE$1),0)/1000000</f>
        <v>0</v>
      </c>
      <c r="AI172" s="108">
        <f>(VLOOKUP($B172,'[11]CT model - DATA UPDATE'!$A:$AX,COLUMN('[11]CT model - DATA UPDATE'!AF$1),0)+IFERROR(VLOOKUP($B172,'[11]Fire £5 LQ'!$A:$P,COLUMN('[11]Fire £5 LQ'!N$1),0),0)*[11]Parameters!$C$41)/1000000</f>
        <v>0</v>
      </c>
      <c r="AJ172" s="108">
        <f>(VLOOKUP($B172,'[11]CT model - DATA UPDATE'!$A:$AX,COLUMN('[11]CT model - DATA UPDATE'!AG$1),0)+IFERROR(VLOOKUP($B172,'[11]Fire £5 LQ'!$A:$P,COLUMN('[11]Fire £5 LQ'!O$1),0),0)*[11]Parameters!$C$41)/1000000</f>
        <v>0</v>
      </c>
      <c r="AK172" s="108">
        <f>(VLOOKUP($B172,'[11]CT model - DATA UPDATE'!$A:$AX,COLUMN('[11]CT model - DATA UPDATE'!AH$1),0)+IFERROR(VLOOKUP($B172,'[11]Fire £5 LQ'!$A:$P,COLUMN('[11]Fire £5 LQ'!P$1),0),0)*[11]Parameters!$C$41)/1000000</f>
        <v>0</v>
      </c>
      <c r="AL172" s="56">
        <f>'[11]Published CSP'!AI172</f>
        <v>0</v>
      </c>
      <c r="AM172" s="56">
        <f>'[11]Published CSP'!AJ172</f>
        <v>0</v>
      </c>
      <c r="AN172" s="56">
        <f>IFERROR(VLOOKUP($A172,'[11]iBCF post B17'!$A:$L,'[11]iBCF post B17'!$F$1,0)/1000000,0)</f>
        <v>3.5225091760553062</v>
      </c>
      <c r="AO172" s="56">
        <f>IFERROR(VLOOKUP($A172,'[11]iBCF post B17'!$A:$L,'[11]iBCF post B17'!$I$1,0)/1000000,0)</f>
        <v>4.8719054452832022</v>
      </c>
      <c r="AP172" s="56">
        <f>IFERROR(VLOOKUP($A172,'[11]iBCF post B17'!$A:$L,'[11]iBCF post B17'!$L$1,0)/1000000,0)</f>
        <v>6.1376487105497128</v>
      </c>
      <c r="AQ172" s="56">
        <v>0</v>
      </c>
      <c r="AR172" s="56">
        <v>0</v>
      </c>
      <c r="AS172" s="56">
        <f>'[11]NHB savings'!E159</f>
        <v>0.641988</v>
      </c>
      <c r="AT172" s="56">
        <f>'[11]NHB savings'!F159</f>
        <v>0</v>
      </c>
      <c r="AU172" s="56">
        <f>'[11]NHB savings'!G159</f>
        <v>0</v>
      </c>
      <c r="AV172" s="103">
        <f>'[11]Published CSP'!AN172</f>
        <v>0</v>
      </c>
      <c r="AW172" s="103">
        <f>'[11]Published CSP'!AO172</f>
        <v>0</v>
      </c>
      <c r="AX172" s="103">
        <f>'[11]Published CSP'!AP172+'[11]NHB savings'!I159</f>
        <v>0</v>
      </c>
      <c r="AY172" s="103">
        <f>'[11]Published CSP'!AQ172+'[11]NHB savings'!J159</f>
        <v>0</v>
      </c>
      <c r="AZ172" s="103">
        <f>'[11]Published CSP'!AR172+'[11]NHB savings'!K159</f>
        <v>0</v>
      </c>
      <c r="BA172" s="103">
        <v>0</v>
      </c>
      <c r="BB172" s="103" t="e">
        <f>VLOOKUP($A172,'[11]Published CSP'!$A:$A:'[11]Published CSP'!$AW:$AW,COLUMN('[11]Published CSP'!AT$1),0)</f>
        <v>#REF!</v>
      </c>
      <c r="BC172" s="103" t="e">
        <f>VLOOKUP($A172,'[11]Published CSP'!$A:$A:'[11]Published CSP'!$AW:$AW,COLUMN('[11]Published CSP'!AU$1),0)+'[11]NHB savings'!L159</f>
        <v>#REF!</v>
      </c>
      <c r="BD172" s="103">
        <v>0</v>
      </c>
      <c r="BE172" s="103">
        <v>0</v>
      </c>
      <c r="BF172" s="60">
        <v>2.2716193018155733</v>
      </c>
      <c r="BG172" s="60">
        <v>2.7526993437812179</v>
      </c>
      <c r="BH172" s="103">
        <f>VLOOKUP($A172,[11]NHB!$A$7:$Q$389,COLUMN([11]NHB!O$2),0)+'[11]NHB savings'!P159</f>
        <v>2.412508736248776</v>
      </c>
      <c r="BI172" s="103">
        <f>VLOOKUP($A172,[11]NHB!$A$7:$Q$389,COLUMN([11]NHB!P$2),0)+'[11]NHB savings'!Q159</f>
        <v>1.782756500201665</v>
      </c>
      <c r="BJ172" s="103">
        <f>VLOOKUP($A172,[11]NHB!$A$7:$Q$389,COLUMN([11]NHB!Q$2),0)+'[11]NHB savings'!R159</f>
        <v>1.7105339554173733</v>
      </c>
      <c r="BK172" s="63">
        <f t="shared" si="81"/>
        <v>102.73997121726859</v>
      </c>
      <c r="BL172" s="63" t="e">
        <f t="shared" si="81"/>
        <v>#REF!</v>
      </c>
      <c r="BM172" s="63" t="e">
        <f t="shared" si="81"/>
        <v>#REF!</v>
      </c>
      <c r="BN172" s="63">
        <f t="shared" si="81"/>
        <v>100.77875785551039</v>
      </c>
      <c r="BO172" s="63">
        <f t="shared" si="81"/>
        <v>102.20490156404701</v>
      </c>
      <c r="BP172" s="64">
        <f t="shared" si="84"/>
        <v>102.73997121726859</v>
      </c>
      <c r="BQ172" s="64" t="e">
        <f>BL172*'[11]23112016 deflator update'!$C$68/'[11]23112016 deflator update'!$C$69</f>
        <v>#REF!</v>
      </c>
      <c r="BR172" s="64" t="e">
        <f>BM172*'[11]23112016 deflator update'!$C$68/'[11]23112016 deflator update'!$C$70</f>
        <v>#REF!</v>
      </c>
      <c r="BS172" s="64">
        <f>BN172*'[11]23112016 deflator update'!$C$68/'[11]23112016 deflator update'!$C$71</f>
        <v>95.742528115200471</v>
      </c>
      <c r="BT172" s="64">
        <f>BO172*'[11]23112016 deflator update'!$C$68/'[11]23112016 deflator update'!$C$72</f>
        <v>95.512287349751816</v>
      </c>
      <c r="BU172" s="109" t="e">
        <f t="shared" si="85"/>
        <v>#REF!</v>
      </c>
      <c r="BV172" s="109" t="e">
        <f t="shared" si="85"/>
        <v>#REF!</v>
      </c>
      <c r="BW172" s="109" t="e">
        <f t="shared" si="85"/>
        <v>#REF!</v>
      </c>
      <c r="BX172" s="109">
        <f t="shared" si="82"/>
        <v>1.4151233244820594E-2</v>
      </c>
      <c r="BY172" s="109">
        <f t="shared" si="86"/>
        <v>-5.2079988623906504E-3</v>
      </c>
      <c r="BZ172" s="109">
        <f t="shared" si="87"/>
        <v>-1.304550273294347E-3</v>
      </c>
      <c r="CA172" s="110" t="e">
        <f t="shared" si="88"/>
        <v>#REF!</v>
      </c>
      <c r="CB172" s="110" t="e">
        <f t="shared" si="88"/>
        <v>#REF!</v>
      </c>
      <c r="CC172" s="110" t="e">
        <f t="shared" si="88"/>
        <v>#REF!</v>
      </c>
      <c r="CD172" s="110">
        <f t="shared" si="88"/>
        <v>-2.4047909532075584E-3</v>
      </c>
      <c r="CE172" s="110">
        <f t="shared" si="89"/>
        <v>-7.0349288420882283E-2</v>
      </c>
      <c r="CF172" s="110">
        <f t="shared" si="90"/>
        <v>-1.807130529656209E-2</v>
      </c>
      <c r="CG172" s="60">
        <f t="shared" si="79"/>
        <v>64.091250217268595</v>
      </c>
      <c r="CH172" s="60" t="e">
        <f t="shared" si="79"/>
        <v>#REF!</v>
      </c>
      <c r="CI172" s="60" t="e">
        <f t="shared" si="79"/>
        <v>#REF!</v>
      </c>
      <c r="CJ172" s="60">
        <f t="shared" si="79"/>
        <v>54.53737351391689</v>
      </c>
      <c r="CK172" s="60">
        <f t="shared" si="79"/>
        <v>53.226161883858076</v>
      </c>
      <c r="CL172" s="60">
        <f t="shared" si="80"/>
        <v>38.648721000000002</v>
      </c>
      <c r="CM172" s="60">
        <f t="shared" si="80"/>
        <v>41.217084657000001</v>
      </c>
      <c r="CN172" s="60">
        <f t="shared" si="80"/>
        <v>43.65701608062939</v>
      </c>
      <c r="CO172" s="60">
        <f t="shared" si="80"/>
        <v>46.241384341593502</v>
      </c>
      <c r="CP172" s="60">
        <f t="shared" si="80"/>
        <v>48.97873968018893</v>
      </c>
    </row>
    <row r="173" spans="1:94" ht="15" customHeight="1">
      <c r="A173" s="53" t="s">
        <v>327</v>
      </c>
      <c r="B173" s="53" t="s">
        <v>328</v>
      </c>
      <c r="C173" s="53" t="str">
        <f t="shared" si="83"/>
        <v>SD_PR</v>
      </c>
      <c r="D173" s="53" t="s">
        <v>41</v>
      </c>
      <c r="E173" s="53" t="s">
        <v>39</v>
      </c>
      <c r="F173" s="112" t="s">
        <v>1363</v>
      </c>
      <c r="G173" s="113">
        <v>0</v>
      </c>
      <c r="H173" s="127">
        <v>0</v>
      </c>
      <c r="I173" s="127">
        <v>0</v>
      </c>
      <c r="J173" s="112" t="s">
        <v>1381</v>
      </c>
      <c r="K173" s="101">
        <v>0</v>
      </c>
      <c r="L173" s="53" t="s">
        <v>329</v>
      </c>
      <c r="M173" s="54">
        <f>[11]Provisional!M173</f>
        <v>3.4107561973970002</v>
      </c>
      <c r="N173" s="54">
        <f>[11]Provisional!N173</f>
        <v>2.9313048890109998</v>
      </c>
      <c r="O173" s="54">
        <f>[11]Provisional!O173</f>
        <v>2.5712031263330002</v>
      </c>
      <c r="P173" s="54">
        <f>[11]Provisional!P173</f>
        <v>2.3825621698430002</v>
      </c>
      <c r="Q173" s="54">
        <f>[11]Provisional!Q173</f>
        <v>2.1733732929539999</v>
      </c>
      <c r="R173" s="128">
        <f>'[11]Published CSP'!O173</f>
        <v>3.1058762</v>
      </c>
      <c r="S173" s="108">
        <f>VLOOKUP($B173,'[11]CT model - DATA UPDATE'!$A:$AX,COLUMN('[11]CT model - DATA UPDATE'!S$1),0)/1000000</f>
        <v>3.13971898</v>
      </c>
      <c r="T173" s="108">
        <f>VLOOKUP($B173,'[11]CT model - DATA UPDATE'!$A:$AX,COLUMN('[11]CT model - DATA UPDATE'!T$1),0)/1000000</f>
        <v>3.1904264077083981</v>
      </c>
      <c r="U173" s="108">
        <f>VLOOKUP($B173,'[11]CT model - DATA UPDATE'!$A:$AX,COLUMN('[11]CT model - DATA UPDATE'!U$1),0)/1000000</f>
        <v>3.2419527759784135</v>
      </c>
      <c r="V173" s="108">
        <f>VLOOKUP($B173,'[11]CT model - DATA UPDATE'!$A:$AX,COLUMN('[11]CT model - DATA UPDATE'!V$1),0)/1000000</f>
        <v>3.2943113109521285</v>
      </c>
      <c r="W173" s="108">
        <v>0</v>
      </c>
      <c r="X173" s="108">
        <f>VLOOKUP($B173,'[11]CT model - DATA UPDATE'!$A:$AX,COLUMN('[11]CT model - DATA UPDATE'!W$1),0)/1000000</f>
        <v>6.2794379600000019E-2</v>
      </c>
      <c r="Y173" s="108">
        <f>VLOOKUP($B173,'[11]CT model - DATA UPDATE'!$A:$AX,COLUMN('[11]CT model - DATA UPDATE'!X$1),0)/1000000</f>
        <v>0.12889322687141927</v>
      </c>
      <c r="Z173" s="108">
        <f>VLOOKUP($B173,'[11]CT model - DATA UPDATE'!$A:$AX,COLUMN('[11]CT model - DATA UPDATE'!Y$1),0)/1000000</f>
        <v>0.1984334455120865</v>
      </c>
      <c r="AA173" s="108">
        <f>VLOOKUP($B173,'[11]CT model - DATA UPDATE'!$A:$AX,COLUMN('[11]CT model - DATA UPDATE'!Z$1),0)/1000000</f>
        <v>0.2715571970742155</v>
      </c>
      <c r="AB173" s="108">
        <v>0</v>
      </c>
      <c r="AC173" s="108">
        <f>VLOOKUP($B173,'[11]CT model - DATA UPDATE'!$A:$AX,COLUMN('[11]CT model - DATA UPDATE'!AA$1),0)/1000000</f>
        <v>0</v>
      </c>
      <c r="AD173" s="108">
        <f>VLOOKUP($B173,'[11]CT model - DATA UPDATE'!$A:$AX,COLUMN('[11]CT model - DATA UPDATE'!AB$1),0)/1000000</f>
        <v>0</v>
      </c>
      <c r="AE173" s="108">
        <f>VLOOKUP($B173,'[11]CT model - DATA UPDATE'!$A:$AX,COLUMN('[11]CT model - DATA UPDATE'!AC$1),0)/1000000</f>
        <v>0</v>
      </c>
      <c r="AF173" s="108">
        <f>VLOOKUP($B173,'[11]CT model - DATA UPDATE'!$A:$AX,COLUMN('[11]CT model - DATA UPDATE'!AD$1),0)/1000000</f>
        <v>0</v>
      </c>
      <c r="AG173" s="108">
        <v>0</v>
      </c>
      <c r="AH173" s="108">
        <f>VLOOKUP($B173,'[11]CT model - DATA UPDATE'!$A:$AX,COLUMN('[11]CT model - DATA UPDATE'!AE$1),0)/1000000</f>
        <v>0.11264812039999975</v>
      </c>
      <c r="AI173" s="108">
        <f>(VLOOKUP($B173,'[11]CT model - DATA UPDATE'!$A:$AX,COLUMN('[11]CT model - DATA UPDATE'!AF$1),0)+IFERROR(VLOOKUP($B173,'[11]Fire £5 LQ'!$A:$P,COLUMN('[11]Fire £5 LQ'!N$1),0),0)*[11]Parameters!$C$41)/1000000</f>
        <v>0.22765867385593805</v>
      </c>
      <c r="AJ173" s="108">
        <f>(VLOOKUP($B173,'[11]CT model - DATA UPDATE'!$A:$AX,COLUMN('[11]CT model - DATA UPDATE'!AG$1),0)+IFERROR(VLOOKUP($B173,'[11]Fire £5 LQ'!$A:$P,COLUMN('[11]Fire £5 LQ'!O$1),0),0)*[11]Parameters!$C$41)/1000000</f>
        <v>0.34503203995590753</v>
      </c>
      <c r="AK173" s="108">
        <f>(VLOOKUP($B173,'[11]CT model - DATA UPDATE'!$A:$AX,COLUMN('[11]CT model - DATA UPDATE'!AH$1),0)+IFERROR(VLOOKUP($B173,'[11]Fire £5 LQ'!$A:$P,COLUMN('[11]Fire £5 LQ'!P$1),0),0)*[11]Parameters!$C$41)/1000000</f>
        <v>0.46476629665670155</v>
      </c>
      <c r="AL173" s="56">
        <f>'[11]Published CSP'!AI173</f>
        <v>0</v>
      </c>
      <c r="AM173" s="56">
        <f>'[11]Published CSP'!AJ173</f>
        <v>0</v>
      </c>
      <c r="AN173" s="56">
        <f>IFERROR(VLOOKUP($A173,'[11]iBCF post B17'!$A:$L,'[11]iBCF post B17'!$F$1,0)/1000000,0)</f>
        <v>0</v>
      </c>
      <c r="AO173" s="56">
        <f>IFERROR(VLOOKUP($A173,'[11]iBCF post B17'!$A:$L,'[11]iBCF post B17'!$I$1,0)/1000000,0)</f>
        <v>0</v>
      </c>
      <c r="AP173" s="56">
        <f>IFERROR(VLOOKUP($A173,'[11]iBCF post B17'!$A:$L,'[11]iBCF post B17'!$L$1,0)/1000000,0)</f>
        <v>0</v>
      </c>
      <c r="AQ173" s="56">
        <v>0</v>
      </c>
      <c r="AR173" s="56">
        <v>0</v>
      </c>
      <c r="AS173" s="56">
        <f>'[11]NHB savings'!E160</f>
        <v>0</v>
      </c>
      <c r="AT173" s="56">
        <f>'[11]NHB savings'!F160</f>
        <v>0</v>
      </c>
      <c r="AU173" s="56">
        <f>'[11]NHB savings'!G160</f>
        <v>0</v>
      </c>
      <c r="AV173" s="103">
        <f>'[11]Published CSP'!AN173</f>
        <v>0.12033419733239828</v>
      </c>
      <c r="AW173" s="103">
        <f>'[11]Published CSP'!AO173</f>
        <v>0.62496147646826217</v>
      </c>
      <c r="AX173" s="103">
        <f>'[11]Published CSP'!AP173+'[11]NHB savings'!I160</f>
        <v>0.5046272791358638</v>
      </c>
      <c r="AY173" s="103">
        <f>'[11]Published CSP'!AQ173+'[11]NHB savings'!J160</f>
        <v>0.38817483010451059</v>
      </c>
      <c r="AZ173" s="103">
        <f>'[11]Published CSP'!AR173+'[11]NHB savings'!K160</f>
        <v>0.5046272791358638</v>
      </c>
      <c r="BA173" s="103">
        <v>0</v>
      </c>
      <c r="BB173" s="103" t="e">
        <f>VLOOKUP($A173,'[11]Published CSP'!$A:$A:'[11]Published CSP'!$AW:$AW,COLUMN('[11]Published CSP'!AT$1),0)</f>
        <v>#REF!</v>
      </c>
      <c r="BC173" s="103" t="e">
        <f>VLOOKUP($A173,'[11]Published CSP'!$A:$A:'[11]Published CSP'!$AW:$AW,COLUMN('[11]Published CSP'!AU$1),0)+'[11]NHB savings'!L160</f>
        <v>#REF!</v>
      </c>
      <c r="BD173" s="103">
        <v>0</v>
      </c>
      <c r="BE173" s="103">
        <v>0</v>
      </c>
      <c r="BF173" s="60">
        <v>1.3473375679881894</v>
      </c>
      <c r="BG173" s="60">
        <v>1.8319279165770519</v>
      </c>
      <c r="BH173" s="103">
        <f>VLOOKUP($A173,[11]NHB!$A$7:$Q$389,COLUMN([11]NHB!O$2),0)+'[11]NHB savings'!P160</f>
        <v>1.5383246922590672</v>
      </c>
      <c r="BI173" s="103">
        <f>VLOOKUP($A173,[11]NHB!$A$7:$Q$389,COLUMN([11]NHB!P$2),0)+'[11]NHB savings'!Q160</f>
        <v>1.1720062119818968</v>
      </c>
      <c r="BJ173" s="103">
        <f>VLOOKUP($A173,[11]NHB!$A$7:$Q$389,COLUMN([11]NHB!Q$2),0)+'[11]NHB savings'!R160</f>
        <v>1.1245262161873193</v>
      </c>
      <c r="BK173" s="63">
        <f t="shared" si="81"/>
        <v>7.9843041627175877</v>
      </c>
      <c r="BL173" s="63" t="e">
        <f t="shared" si="81"/>
        <v>#REF!</v>
      </c>
      <c r="BM173" s="63" t="e">
        <f t="shared" si="81"/>
        <v>#REF!</v>
      </c>
      <c r="BN173" s="63">
        <f t="shared" si="81"/>
        <v>7.728161473375815</v>
      </c>
      <c r="BO173" s="63">
        <f t="shared" si="81"/>
        <v>7.833161592960229</v>
      </c>
      <c r="BP173" s="64">
        <f t="shared" si="84"/>
        <v>7.9843041627175877</v>
      </c>
      <c r="BQ173" s="64" t="e">
        <f>BL173*'[11]23112016 deflator update'!$C$68/'[11]23112016 deflator update'!$C$69</f>
        <v>#REF!</v>
      </c>
      <c r="BR173" s="64" t="e">
        <f>BM173*'[11]23112016 deflator update'!$C$68/'[11]23112016 deflator update'!$C$70</f>
        <v>#REF!</v>
      </c>
      <c r="BS173" s="64">
        <f>BN173*'[11]23112016 deflator update'!$C$68/'[11]23112016 deflator update'!$C$71</f>
        <v>7.3419610728317384</v>
      </c>
      <c r="BT173" s="64">
        <f>BO173*'[11]23112016 deflator update'!$C$68/'[11]23112016 deflator update'!$C$72</f>
        <v>7.3202279878428174</v>
      </c>
      <c r="BU173" s="109" t="e">
        <f t="shared" si="85"/>
        <v>#REF!</v>
      </c>
      <c r="BV173" s="109" t="e">
        <f t="shared" si="85"/>
        <v>#REF!</v>
      </c>
      <c r="BW173" s="109" t="e">
        <f t="shared" si="85"/>
        <v>#REF!</v>
      </c>
      <c r="BX173" s="109">
        <f t="shared" si="82"/>
        <v>1.3586688107662948E-2</v>
      </c>
      <c r="BY173" s="109">
        <f t="shared" si="86"/>
        <v>-1.8929961418944097E-2</v>
      </c>
      <c r="BZ173" s="109">
        <f t="shared" si="87"/>
        <v>-4.7664609183664108E-3</v>
      </c>
      <c r="CA173" s="110" t="e">
        <f t="shared" si="88"/>
        <v>#REF!</v>
      </c>
      <c r="CB173" s="110" t="e">
        <f t="shared" si="88"/>
        <v>#REF!</v>
      </c>
      <c r="CC173" s="110" t="e">
        <f t="shared" si="88"/>
        <v>#REF!</v>
      </c>
      <c r="CD173" s="110">
        <f t="shared" si="88"/>
        <v>-2.9601198880422341E-3</v>
      </c>
      <c r="CE173" s="110">
        <f t="shared" si="89"/>
        <v>-8.3172705014877724E-2</v>
      </c>
      <c r="CF173" s="110">
        <f t="shared" si="90"/>
        <v>-2.1475095112392095E-2</v>
      </c>
      <c r="CG173" s="60">
        <f t="shared" si="79"/>
        <v>4.8784279627175877</v>
      </c>
      <c r="CH173" s="60" t="e">
        <f t="shared" si="79"/>
        <v>#REF!</v>
      </c>
      <c r="CI173" s="60" t="e">
        <f t="shared" si="79"/>
        <v>#REF!</v>
      </c>
      <c r="CJ173" s="60">
        <f t="shared" si="79"/>
        <v>3.9427432119294075</v>
      </c>
      <c r="CK173" s="60">
        <f t="shared" si="79"/>
        <v>3.8025267882771834</v>
      </c>
      <c r="CL173" s="60">
        <f t="shared" si="80"/>
        <v>3.1058762</v>
      </c>
      <c r="CM173" s="60">
        <f t="shared" si="80"/>
        <v>3.31516148</v>
      </c>
      <c r="CN173" s="60">
        <f t="shared" si="80"/>
        <v>3.5469783084357553</v>
      </c>
      <c r="CO173" s="60">
        <f t="shared" si="80"/>
        <v>3.7854182614464076</v>
      </c>
      <c r="CP173" s="60">
        <f t="shared" si="80"/>
        <v>4.0306348046830456</v>
      </c>
    </row>
    <row r="174" spans="1:94" ht="15" customHeight="1">
      <c r="A174" s="53" t="s">
        <v>637</v>
      </c>
      <c r="B174" s="53" t="s">
        <v>638</v>
      </c>
      <c r="C174" s="53" t="str">
        <f t="shared" si="83"/>
        <v>ILB_PU</v>
      </c>
      <c r="D174" s="53" t="s">
        <v>41</v>
      </c>
      <c r="E174" s="53" t="s">
        <v>1352</v>
      </c>
      <c r="F174" s="112" t="s">
        <v>1375</v>
      </c>
      <c r="G174" s="113">
        <v>0</v>
      </c>
      <c r="H174" s="127">
        <v>0</v>
      </c>
      <c r="I174" s="127">
        <v>0</v>
      </c>
      <c r="J174" s="112" t="s">
        <v>1380</v>
      </c>
      <c r="K174" s="101">
        <v>0</v>
      </c>
      <c r="L174" s="53" t="s">
        <v>639</v>
      </c>
      <c r="M174" s="54">
        <f>[11]Provisional!M174</f>
        <v>105.64005305644099</v>
      </c>
      <c r="N174" s="54">
        <f>[11]Provisional!N174</f>
        <v>95.062281545187005</v>
      </c>
      <c r="O174" s="54">
        <f>[11]Provisional!O174</f>
        <v>87.264033253109005</v>
      </c>
      <c r="P174" s="54">
        <f>[11]Provisional!P174</f>
        <v>83.050924598067013</v>
      </c>
      <c r="Q174" s="54">
        <f>[11]Provisional!Q174</f>
        <v>78.875518083051986</v>
      </c>
      <c r="R174" s="128">
        <f>'[11]Published CSP'!O174</f>
        <v>52.39</v>
      </c>
      <c r="S174" s="108">
        <f>VLOOKUP($B174,'[11]CT model - DATA UPDATE'!$A:$AX,COLUMN('[11]CT model - DATA UPDATE'!S$1),0)/1000000</f>
        <v>53.887707428999988</v>
      </c>
      <c r="T174" s="108">
        <f>VLOOKUP($B174,'[11]CT model - DATA UPDATE'!$A:$AX,COLUMN('[11]CT model - DATA UPDATE'!T$1),0)/1000000</f>
        <v>55.466956906081641</v>
      </c>
      <c r="U174" s="108">
        <f>VLOOKUP($B174,'[11]CT model - DATA UPDATE'!$A:$AX,COLUMN('[11]CT model - DATA UPDATE'!U$1),0)/1000000</f>
        <v>57.092488346710333</v>
      </c>
      <c r="V174" s="108">
        <f>VLOOKUP($B174,'[11]CT model - DATA UPDATE'!$A:$AX,COLUMN('[11]CT model - DATA UPDATE'!V$1),0)/1000000</f>
        <v>58.765658104129081</v>
      </c>
      <c r="W174" s="108">
        <v>0</v>
      </c>
      <c r="X174" s="108">
        <f>VLOOKUP($B174,'[11]CT model - DATA UPDATE'!$A:$AX,COLUMN('[11]CT model - DATA UPDATE'!W$1),0)/1000000</f>
        <v>0</v>
      </c>
      <c r="Y174" s="108">
        <f>VLOOKUP($B174,'[11]CT model - DATA UPDATE'!$A:$AX,COLUMN('[11]CT model - DATA UPDATE'!X$1),0)/1000000</f>
        <v>1.1093391381216338</v>
      </c>
      <c r="Z174" s="108">
        <f>VLOOKUP($B174,'[11]CT model - DATA UPDATE'!$A:$AX,COLUMN('[11]CT model - DATA UPDATE'!Y$1),0)/1000000</f>
        <v>2.3065365292070967</v>
      </c>
      <c r="AA174" s="108">
        <f>VLOOKUP($B174,'[11]CT model - DATA UPDATE'!$A:$AX,COLUMN('[11]CT model - DATA UPDATE'!Z$1),0)/1000000</f>
        <v>3.5969284012375287</v>
      </c>
      <c r="AB174" s="108">
        <v>0</v>
      </c>
      <c r="AC174" s="108">
        <f>VLOOKUP($B174,'[11]CT model - DATA UPDATE'!$A:$AX,COLUMN('[11]CT model - DATA UPDATE'!AA$1),0)/1000000</f>
        <v>0</v>
      </c>
      <c r="AD174" s="108">
        <f>VLOOKUP($B174,'[11]CT model - DATA UPDATE'!$A:$AX,COLUMN('[11]CT model - DATA UPDATE'!AB$1),0)/1000000</f>
        <v>1.1093391381216346</v>
      </c>
      <c r="AE174" s="108">
        <f>VLOOKUP($B174,'[11]CT model - DATA UPDATE'!$A:$AX,COLUMN('[11]CT model - DATA UPDATE'!AC$1),0)/1000000</f>
        <v>2.3522105198844745</v>
      </c>
      <c r="AF174" s="108">
        <f>VLOOKUP($B174,'[11]CT model - DATA UPDATE'!$A:$AX,COLUMN('[11]CT model - DATA UPDATE'!AD$1),0)/1000000</f>
        <v>3.7407867322764545</v>
      </c>
      <c r="AG174" s="108">
        <v>0</v>
      </c>
      <c r="AH174" s="108">
        <f>VLOOKUP($B174,'[11]CT model - DATA UPDATE'!$A:$AX,COLUMN('[11]CT model - DATA UPDATE'!AE$1),0)/1000000</f>
        <v>0</v>
      </c>
      <c r="AI174" s="108">
        <f>(VLOOKUP($B174,'[11]CT model - DATA UPDATE'!$A:$AX,COLUMN('[11]CT model - DATA UPDATE'!AF$1),0)+IFERROR(VLOOKUP($B174,'[11]Fire £5 LQ'!$A:$P,COLUMN('[11]Fire £5 LQ'!N$1),0),0)*[11]Parameters!$C$41)/1000000</f>
        <v>0</v>
      </c>
      <c r="AJ174" s="108">
        <f>(VLOOKUP($B174,'[11]CT model - DATA UPDATE'!$A:$AX,COLUMN('[11]CT model - DATA UPDATE'!AG$1),0)+IFERROR(VLOOKUP($B174,'[11]Fire £5 LQ'!$A:$P,COLUMN('[11]Fire £5 LQ'!O$1),0),0)*[11]Parameters!$C$41)/1000000</f>
        <v>0</v>
      </c>
      <c r="AK174" s="108">
        <f>(VLOOKUP($B174,'[11]CT model - DATA UPDATE'!$A:$AX,COLUMN('[11]CT model - DATA UPDATE'!AH$1),0)+IFERROR(VLOOKUP($B174,'[11]Fire £5 LQ'!$A:$P,COLUMN('[11]Fire £5 LQ'!P$1),0),0)*[11]Parameters!$C$41)/1000000</f>
        <v>0</v>
      </c>
      <c r="AL174" s="56">
        <f>'[11]Published CSP'!AI174</f>
        <v>0</v>
      </c>
      <c r="AM174" s="56">
        <f>'[11]Published CSP'!AJ174</f>
        <v>0</v>
      </c>
      <c r="AN174" s="56">
        <f>IFERROR(VLOOKUP($A174,'[11]iBCF post B17'!$A:$L,'[11]iBCF post B17'!$F$1,0)/1000000,0)</f>
        <v>5.1277238483138223</v>
      </c>
      <c r="AO174" s="56">
        <f>IFERROR(VLOOKUP($A174,'[11]iBCF post B17'!$A:$L,'[11]iBCF post B17'!$I$1,0)/1000000,0)</f>
        <v>7.0507689328776015</v>
      </c>
      <c r="AP174" s="56">
        <f>IFERROR(VLOOKUP($A174,'[11]iBCF post B17'!$A:$L,'[11]iBCF post B17'!$L$1,0)/1000000,0)</f>
        <v>8.8140249401770507</v>
      </c>
      <c r="AQ174" s="56">
        <v>0</v>
      </c>
      <c r="AR174" s="56">
        <v>0</v>
      </c>
      <c r="AS174" s="56">
        <f>'[11]NHB savings'!E161</f>
        <v>0.922485</v>
      </c>
      <c r="AT174" s="56">
        <f>'[11]NHB savings'!F161</f>
        <v>0</v>
      </c>
      <c r="AU174" s="56">
        <f>'[11]NHB savings'!G161</f>
        <v>0</v>
      </c>
      <c r="AV174" s="103">
        <f>'[11]Published CSP'!AN174</f>
        <v>0</v>
      </c>
      <c r="AW174" s="103">
        <f>'[11]Published CSP'!AO174</f>
        <v>0</v>
      </c>
      <c r="AX174" s="103">
        <f>'[11]Published CSP'!AP174+'[11]NHB savings'!I161</f>
        <v>0</v>
      </c>
      <c r="AY174" s="103">
        <f>'[11]Published CSP'!AQ174+'[11]NHB savings'!J161</f>
        <v>0</v>
      </c>
      <c r="AZ174" s="103">
        <f>'[11]Published CSP'!AR174+'[11]NHB savings'!K161</f>
        <v>0</v>
      </c>
      <c r="BA174" s="103">
        <v>0</v>
      </c>
      <c r="BB174" s="103" t="e">
        <f>VLOOKUP($A174,'[11]Published CSP'!$A:$A:'[11]Published CSP'!$AW:$AW,COLUMN('[11]Published CSP'!AT$1),0)</f>
        <v>#REF!</v>
      </c>
      <c r="BC174" s="103" t="e">
        <f>VLOOKUP($A174,'[11]Published CSP'!$A:$A:'[11]Published CSP'!$AW:$AW,COLUMN('[11]Published CSP'!AU$1),0)+'[11]NHB savings'!L161</f>
        <v>#REF!</v>
      </c>
      <c r="BD174" s="103">
        <v>0</v>
      </c>
      <c r="BE174" s="103">
        <v>0</v>
      </c>
      <c r="BF174" s="60">
        <v>5.906196843301263</v>
      </c>
      <c r="BG174" s="60">
        <v>8.0903094199149823</v>
      </c>
      <c r="BH174" s="103">
        <f>VLOOKUP($A174,[11]NHB!$A$7:$Q$389,COLUMN([11]NHB!O$2),0)+'[11]NHB savings'!P161</f>
        <v>7.8285371981890099</v>
      </c>
      <c r="BI174" s="103">
        <f>VLOOKUP($A174,[11]NHB!$A$7:$Q$389,COLUMN([11]NHB!P$2),0)+'[11]NHB savings'!Q161</f>
        <v>5.8778082091034207</v>
      </c>
      <c r="BJ174" s="103">
        <f>VLOOKUP($A174,[11]NHB!$A$7:$Q$389,COLUMN([11]NHB!Q$2),0)+'[11]NHB savings'!R161</f>
        <v>5.6396880471141477</v>
      </c>
      <c r="BK174" s="63">
        <f t="shared" si="81"/>
        <v>163.93624989974225</v>
      </c>
      <c r="BL174" s="63" t="e">
        <f t="shared" si="81"/>
        <v>#REF!</v>
      </c>
      <c r="BM174" s="63" t="e">
        <f t="shared" si="81"/>
        <v>#REF!</v>
      </c>
      <c r="BN174" s="63">
        <f t="shared" si="81"/>
        <v>157.73073713584992</v>
      </c>
      <c r="BO174" s="63">
        <f t="shared" si="81"/>
        <v>159.43260430798625</v>
      </c>
      <c r="BP174" s="64">
        <f t="shared" si="84"/>
        <v>163.93624989974225</v>
      </c>
      <c r="BQ174" s="64" t="e">
        <f>BL174*'[11]23112016 deflator update'!$C$68/'[11]23112016 deflator update'!$C$69</f>
        <v>#REF!</v>
      </c>
      <c r="BR174" s="64" t="e">
        <f>BM174*'[11]23112016 deflator update'!$C$68/'[11]23112016 deflator update'!$C$70</f>
        <v>#REF!</v>
      </c>
      <c r="BS174" s="64">
        <f>BN174*'[11]23112016 deflator update'!$C$68/'[11]23112016 deflator update'!$C$71</f>
        <v>149.84843885962505</v>
      </c>
      <c r="BT174" s="64">
        <f>BO174*'[11]23112016 deflator update'!$C$68/'[11]23112016 deflator update'!$C$72</f>
        <v>148.99258726883204</v>
      </c>
      <c r="BU174" s="109" t="e">
        <f t="shared" si="85"/>
        <v>#REF!</v>
      </c>
      <c r="BV174" s="109" t="e">
        <f t="shared" si="85"/>
        <v>#REF!</v>
      </c>
      <c r="BW174" s="109" t="e">
        <f t="shared" si="85"/>
        <v>#REF!</v>
      </c>
      <c r="BX174" s="109">
        <f t="shared" si="82"/>
        <v>1.0789698970788075E-2</v>
      </c>
      <c r="BY174" s="109">
        <f t="shared" si="86"/>
        <v>-2.7471932501263563E-2</v>
      </c>
      <c r="BZ174" s="109">
        <f t="shared" si="87"/>
        <v>-6.9398926299150121E-3</v>
      </c>
      <c r="CA174" s="110" t="e">
        <f t="shared" si="88"/>
        <v>#REF!</v>
      </c>
      <c r="CB174" s="110" t="e">
        <f t="shared" si="88"/>
        <v>#REF!</v>
      </c>
      <c r="CC174" s="110" t="e">
        <f t="shared" si="88"/>
        <v>#REF!</v>
      </c>
      <c r="CD174" s="110">
        <f t="shared" si="88"/>
        <v>-5.711448162598165E-3</v>
      </c>
      <c r="CE174" s="110">
        <f t="shared" si="89"/>
        <v>-9.1155328001276348E-2</v>
      </c>
      <c r="CF174" s="110">
        <f t="shared" si="90"/>
        <v>-2.3612037825139987E-2</v>
      </c>
      <c r="CG174" s="60">
        <f t="shared" si="79"/>
        <v>111.54624989974225</v>
      </c>
      <c r="CH174" s="60" t="e">
        <f t="shared" si="79"/>
        <v>#REF!</v>
      </c>
      <c r="CI174" s="60" t="e">
        <f t="shared" si="79"/>
        <v>#REF!</v>
      </c>
      <c r="CJ174" s="60">
        <f t="shared" si="79"/>
        <v>95.979501740048022</v>
      </c>
      <c r="CK174" s="60">
        <f t="shared" si="79"/>
        <v>93.329231070343184</v>
      </c>
      <c r="CL174" s="60">
        <f t="shared" si="80"/>
        <v>52.39</v>
      </c>
      <c r="CM174" s="60">
        <f t="shared" si="80"/>
        <v>53.887707428999988</v>
      </c>
      <c r="CN174" s="60">
        <f t="shared" si="80"/>
        <v>57.685635182324908</v>
      </c>
      <c r="CO174" s="60">
        <f t="shared" si="80"/>
        <v>61.751235395801899</v>
      </c>
      <c r="CP174" s="60">
        <f t="shared" si="80"/>
        <v>66.103373237643069</v>
      </c>
    </row>
    <row r="175" spans="1:94" ht="15" customHeight="1">
      <c r="A175" s="53" t="s">
        <v>924</v>
      </c>
      <c r="B175" s="53" t="s">
        <v>925</v>
      </c>
      <c r="C175" s="53" t="str">
        <f t="shared" si="83"/>
        <v>SC_SR</v>
      </c>
      <c r="D175" s="53" t="s">
        <v>41</v>
      </c>
      <c r="E175" s="53" t="s">
        <v>730</v>
      </c>
      <c r="F175" s="112" t="s">
        <v>1373</v>
      </c>
      <c r="G175" s="113">
        <v>0</v>
      </c>
      <c r="H175" s="127">
        <v>0</v>
      </c>
      <c r="I175" s="127">
        <v>0</v>
      </c>
      <c r="J175" s="112" t="s">
        <v>1382</v>
      </c>
      <c r="K175" s="101">
        <v>0</v>
      </c>
      <c r="L175" s="53" t="s">
        <v>926</v>
      </c>
      <c r="M175" s="54">
        <f>[11]Provisional!M175</f>
        <v>238.147609461152</v>
      </c>
      <c r="N175" s="54">
        <f>[11]Provisional!N175</f>
        <v>190.81843090398701</v>
      </c>
      <c r="O175" s="54">
        <f>[11]Provisional!O175</f>
        <v>156.16071268423198</v>
      </c>
      <c r="P175" s="54">
        <f>[11]Provisional!P175</f>
        <v>136.68645622194302</v>
      </c>
      <c r="Q175" s="54">
        <f>[11]Provisional!Q175</f>
        <v>118.409757507999</v>
      </c>
      <c r="R175" s="128">
        <f>'[11]Published CSP'!O175</f>
        <v>504.89064400000001</v>
      </c>
      <c r="S175" s="108">
        <f>VLOOKUP($B175,'[11]CT model - DATA UPDATE'!$A:$AX,COLUMN('[11]CT model - DATA UPDATE'!S$1),0)/1000000</f>
        <v>512.22740731200008</v>
      </c>
      <c r="T175" s="108">
        <f>VLOOKUP($B175,'[11]CT model - DATA UPDATE'!$A:$AX,COLUMN('[11]CT model - DATA UPDATE'!T$1),0)/1000000</f>
        <v>519.83578570678196</v>
      </c>
      <c r="U175" s="108">
        <f>VLOOKUP($B175,'[11]CT model - DATA UPDATE'!$A:$AX,COLUMN('[11]CT model - DATA UPDATE'!U$1),0)/1000000</f>
        <v>527.56608927118452</v>
      </c>
      <c r="V175" s="108">
        <f>VLOOKUP($B175,'[11]CT model - DATA UPDATE'!$A:$AX,COLUMN('[11]CT model - DATA UPDATE'!V$1),0)/1000000</f>
        <v>535.42041170690925</v>
      </c>
      <c r="W175" s="108">
        <v>0</v>
      </c>
      <c r="X175" s="108">
        <f>VLOOKUP($B175,'[11]CT model - DATA UPDATE'!$A:$AX,COLUMN('[11]CT model - DATA UPDATE'!W$1),0)/1000000</f>
        <v>10.191444059999945</v>
      </c>
      <c r="Y175" s="108">
        <f>VLOOKUP($B175,'[11]CT model - DATA UPDATE'!$A:$AX,COLUMN('[11]CT model - DATA UPDATE'!X$1),0)/1000000</f>
        <v>20.946395016503828</v>
      </c>
      <c r="Z175" s="108">
        <f>VLOOKUP($B175,'[11]CT model - DATA UPDATE'!$A:$AX,COLUMN('[11]CT model - DATA UPDATE'!Y$1),0)/1000000</f>
        <v>32.234361251290629</v>
      </c>
      <c r="AA175" s="108">
        <f>VLOOKUP($B175,'[11]CT model - DATA UPDATE'!$A:$AX,COLUMN('[11]CT model - DATA UPDATE'!Z$1),0)/1000000</f>
        <v>44.076954904831574</v>
      </c>
      <c r="AB175" s="108">
        <v>0</v>
      </c>
      <c r="AC175" s="108">
        <f>VLOOKUP($B175,'[11]CT model - DATA UPDATE'!$A:$AX,COLUMN('[11]CT model - DATA UPDATE'!AA$1),0)/1000000</f>
        <v>10.240797299999999</v>
      </c>
      <c r="AD175" s="108">
        <f>VLOOKUP($B175,'[11]CT model - DATA UPDATE'!$A:$AX,COLUMN('[11]CT model - DATA UPDATE'!AB$1),0)/1000000</f>
        <v>21.412197691868304</v>
      </c>
      <c r="AE175" s="108">
        <f>VLOOKUP($B175,'[11]CT model - DATA UPDATE'!$A:$AX,COLUMN('[11]CT model - DATA UPDATE'!AC$1),0)/1000000</f>
        <v>33.576315173961881</v>
      </c>
      <c r="AF175" s="108">
        <f>VLOOKUP($B175,'[11]CT model - DATA UPDATE'!$A:$AX,COLUMN('[11]CT model - DATA UPDATE'!AD$1),0)/1000000</f>
        <v>46.801935396879912</v>
      </c>
      <c r="AG175" s="108">
        <v>0</v>
      </c>
      <c r="AH175" s="108">
        <f>VLOOKUP($B175,'[11]CT model - DATA UPDATE'!$A:$AX,COLUMN('[11]CT model - DATA UPDATE'!AE$1),0)/1000000</f>
        <v>0</v>
      </c>
      <c r="AI175" s="108">
        <f>(VLOOKUP($B175,'[11]CT model - DATA UPDATE'!$A:$AX,COLUMN('[11]CT model - DATA UPDATE'!AF$1),0)+IFERROR(VLOOKUP($B175,'[11]Fire £5 LQ'!$A:$P,COLUMN('[11]Fire £5 LQ'!N$1),0),0)*[11]Parameters!$C$41)/1000000</f>
        <v>0</v>
      </c>
      <c r="AJ175" s="108">
        <f>(VLOOKUP($B175,'[11]CT model - DATA UPDATE'!$A:$AX,COLUMN('[11]CT model - DATA UPDATE'!AG$1),0)+IFERROR(VLOOKUP($B175,'[11]Fire £5 LQ'!$A:$P,COLUMN('[11]Fire £5 LQ'!O$1),0),0)*[11]Parameters!$C$41)/1000000</f>
        <v>0</v>
      </c>
      <c r="AK175" s="108">
        <f>(VLOOKUP($B175,'[11]CT model - DATA UPDATE'!$A:$AX,COLUMN('[11]CT model - DATA UPDATE'!AH$1),0)+IFERROR(VLOOKUP($B175,'[11]Fire £5 LQ'!$A:$P,COLUMN('[11]Fire £5 LQ'!P$1),0),0)*[11]Parameters!$C$41)/1000000</f>
        <v>0</v>
      </c>
      <c r="AL175" s="56">
        <f>'[11]Published CSP'!AI175</f>
        <v>0</v>
      </c>
      <c r="AM175" s="56">
        <f>'[11]Published CSP'!AJ175</f>
        <v>0</v>
      </c>
      <c r="AN175" s="56">
        <f>IFERROR(VLOOKUP($A175,'[11]iBCF post B17'!$A:$L,'[11]iBCF post B17'!$F$1,0)/1000000,0)</f>
        <v>17.010142087373978</v>
      </c>
      <c r="AO175" s="56">
        <f>IFERROR(VLOOKUP($A175,'[11]iBCF post B17'!$A:$L,'[11]iBCF post B17'!$I$1,0)/1000000,0)</f>
        <v>21.849382580919293</v>
      </c>
      <c r="AP175" s="56">
        <f>IFERROR(VLOOKUP($A175,'[11]iBCF post B17'!$A:$L,'[11]iBCF post B17'!$L$1,0)/1000000,0)</f>
        <v>25.605329261849807</v>
      </c>
      <c r="AQ175" s="56">
        <v>0</v>
      </c>
      <c r="AR175" s="56">
        <v>0</v>
      </c>
      <c r="AS175" s="56">
        <f>'[11]NHB savings'!E162</f>
        <v>4.7757420000000002</v>
      </c>
      <c r="AT175" s="56">
        <f>'[11]NHB savings'!F162</f>
        <v>0</v>
      </c>
      <c r="AU175" s="56">
        <f>'[11]NHB savings'!G162</f>
        <v>0</v>
      </c>
      <c r="AV175" s="103">
        <f>'[11]Published CSP'!AN175</f>
        <v>0</v>
      </c>
      <c r="AW175" s="103">
        <f>'[11]Published CSP'!AO175</f>
        <v>0</v>
      </c>
      <c r="AX175" s="103">
        <f>'[11]Published CSP'!AP175+'[11]NHB savings'!I162</f>
        <v>0</v>
      </c>
      <c r="AY175" s="103">
        <f>'[11]Published CSP'!AQ175+'[11]NHB savings'!J162</f>
        <v>0</v>
      </c>
      <c r="AZ175" s="103">
        <f>'[11]Published CSP'!AR175+'[11]NHB savings'!K162</f>
        <v>0</v>
      </c>
      <c r="BA175" s="103">
        <v>0</v>
      </c>
      <c r="BB175" s="103" t="e">
        <f>VLOOKUP($A175,'[11]Published CSP'!$A:$A:'[11]Published CSP'!$AW:$AW,COLUMN('[11]Published CSP'!AT$1),0)</f>
        <v>#REF!</v>
      </c>
      <c r="BC175" s="103" t="e">
        <f>VLOOKUP($A175,'[11]Published CSP'!$A:$A:'[11]Published CSP'!$AW:$AW,COLUMN('[11]Published CSP'!AU$1),0)+'[11]NHB savings'!L162</f>
        <v>#REF!</v>
      </c>
      <c r="BD175" s="103">
        <v>0</v>
      </c>
      <c r="BE175" s="103">
        <v>0</v>
      </c>
      <c r="BF175" s="60">
        <v>6.5395850332517345</v>
      </c>
      <c r="BG175" s="60">
        <v>7.8819830789401495</v>
      </c>
      <c r="BH175" s="103">
        <f>VLOOKUP($A175,[11]NHB!$A$7:$Q$389,COLUMN([11]NHB!O$2),0)+'[11]NHB savings'!P162</f>
        <v>6.4660739568060155</v>
      </c>
      <c r="BI175" s="103">
        <f>VLOOKUP($A175,[11]NHB!$A$7:$Q$389,COLUMN([11]NHB!P$2),0)+'[11]NHB savings'!Q162</f>
        <v>4.7344402278925308</v>
      </c>
      <c r="BJ175" s="103">
        <f>VLOOKUP($A175,[11]NHB!$A$7:$Q$389,COLUMN([11]NHB!Q$2),0)+'[11]NHB savings'!R162</f>
        <v>4.5426398775088188</v>
      </c>
      <c r="BK175" s="63">
        <f t="shared" si="81"/>
        <v>749.57783849440364</v>
      </c>
      <c r="BL175" s="63" t="e">
        <f t="shared" si="81"/>
        <v>#REF!</v>
      </c>
      <c r="BM175" s="63" t="e">
        <f t="shared" si="81"/>
        <v>#REF!</v>
      </c>
      <c r="BN175" s="63">
        <f t="shared" si="81"/>
        <v>756.64704472719177</v>
      </c>
      <c r="BO175" s="63">
        <f t="shared" si="81"/>
        <v>774.8570286559783</v>
      </c>
      <c r="BP175" s="64">
        <f t="shared" si="84"/>
        <v>749.57783849440364</v>
      </c>
      <c r="BQ175" s="64" t="e">
        <f>BL175*'[11]23112016 deflator update'!$C$68/'[11]23112016 deflator update'!$C$69</f>
        <v>#REF!</v>
      </c>
      <c r="BR175" s="64" t="e">
        <f>BM175*'[11]23112016 deflator update'!$C$68/'[11]23112016 deflator update'!$C$70</f>
        <v>#REF!</v>
      </c>
      <c r="BS175" s="64">
        <f>BN175*'[11]23112016 deflator update'!$C$68/'[11]23112016 deflator update'!$C$71</f>
        <v>718.83502530305748</v>
      </c>
      <c r="BT175" s="64">
        <f>BO175*'[11]23112016 deflator update'!$C$68/'[11]23112016 deflator update'!$C$72</f>
        <v>724.11759165569094</v>
      </c>
      <c r="BU175" s="109" t="e">
        <f t="shared" si="85"/>
        <v>#REF!</v>
      </c>
      <c r="BV175" s="109" t="e">
        <f t="shared" si="85"/>
        <v>#REF!</v>
      </c>
      <c r="BW175" s="109" t="e">
        <f t="shared" si="85"/>
        <v>#REF!</v>
      </c>
      <c r="BX175" s="109">
        <f t="shared" si="82"/>
        <v>2.4066682154758379E-2</v>
      </c>
      <c r="BY175" s="109">
        <f t="shared" si="86"/>
        <v>3.3724569835669405E-2</v>
      </c>
      <c r="BZ175" s="109">
        <f t="shared" si="87"/>
        <v>8.3265664001024309E-3</v>
      </c>
      <c r="CA175" s="110" t="e">
        <f t="shared" si="88"/>
        <v>#REF!</v>
      </c>
      <c r="CB175" s="110" t="e">
        <f t="shared" si="88"/>
        <v>#REF!</v>
      </c>
      <c r="CC175" s="110" t="e">
        <f t="shared" si="88"/>
        <v>#REF!</v>
      </c>
      <c r="CD175" s="110">
        <f t="shared" si="88"/>
        <v>7.3487882013072436E-3</v>
      </c>
      <c r="CE175" s="110">
        <f t="shared" si="89"/>
        <v>-3.3966114699778172E-2</v>
      </c>
      <c r="CF175" s="110">
        <f t="shared" si="90"/>
        <v>-8.6018821343427643E-3</v>
      </c>
      <c r="CG175" s="60">
        <f t="shared" si="79"/>
        <v>244.68719449440363</v>
      </c>
      <c r="CH175" s="60" t="e">
        <f t="shared" si="79"/>
        <v>#REF!</v>
      </c>
      <c r="CI175" s="60" t="e">
        <f t="shared" si="79"/>
        <v>#REF!</v>
      </c>
      <c r="CJ175" s="60">
        <f t="shared" si="79"/>
        <v>163.27027903075475</v>
      </c>
      <c r="CK175" s="60">
        <f t="shared" si="79"/>
        <v>148.55772664735753</v>
      </c>
      <c r="CL175" s="60">
        <f t="shared" si="80"/>
        <v>504.89064400000001</v>
      </c>
      <c r="CM175" s="60">
        <f t="shared" si="80"/>
        <v>532.65964867200012</v>
      </c>
      <c r="CN175" s="60">
        <f t="shared" si="80"/>
        <v>562.19437841515412</v>
      </c>
      <c r="CO175" s="60">
        <f t="shared" si="80"/>
        <v>593.37676569643702</v>
      </c>
      <c r="CP175" s="60">
        <f t="shared" si="80"/>
        <v>626.29930200862077</v>
      </c>
    </row>
    <row r="176" spans="1:94" ht="15" customHeight="1">
      <c r="A176" s="53" t="s">
        <v>1134</v>
      </c>
      <c r="B176" s="53" t="s">
        <v>1135</v>
      </c>
      <c r="C176" s="53" t="str">
        <f t="shared" si="83"/>
        <v>SFIR_PU</v>
      </c>
      <c r="D176" s="53" t="s">
        <v>41</v>
      </c>
      <c r="E176" s="53" t="s">
        <v>1357</v>
      </c>
      <c r="F176" s="112" t="s">
        <v>1373</v>
      </c>
      <c r="G176" s="113">
        <v>0</v>
      </c>
      <c r="H176" s="127">
        <v>0</v>
      </c>
      <c r="I176" s="127">
        <v>0</v>
      </c>
      <c r="J176" s="112" t="s">
        <v>1380</v>
      </c>
      <c r="K176" s="101">
        <v>0</v>
      </c>
      <c r="L176" s="53" t="s">
        <v>1226</v>
      </c>
      <c r="M176" s="54">
        <f>[11]Provisional!M176</f>
        <v>28.020304314396999</v>
      </c>
      <c r="N176" s="54">
        <f>[11]Provisional!N176</f>
        <v>25.85753983144</v>
      </c>
      <c r="O176" s="54">
        <f>[11]Provisional!O176</f>
        <v>23.238109515571999</v>
      </c>
      <c r="P176" s="54">
        <f>[11]Provisional!P176</f>
        <v>22.159040258411999</v>
      </c>
      <c r="Q176" s="54">
        <f>[11]Provisional!Q176</f>
        <v>21.756088020019</v>
      </c>
      <c r="R176" s="128">
        <f>'[11]Published CSP'!O176</f>
        <v>36.739933000000001</v>
      </c>
      <c r="S176" s="108">
        <f>VLOOKUP($B176,'[11]CT model - DATA UPDATE'!$A:$AX,COLUMN('[11]CT model - DATA UPDATE'!S$1),0)/1000000</f>
        <v>37.290510575999996</v>
      </c>
      <c r="T176" s="108">
        <f>VLOOKUP($B176,'[11]CT model - DATA UPDATE'!$A:$AX,COLUMN('[11]CT model - DATA UPDATE'!T$1),0)/1000000</f>
        <v>37.913241079622644</v>
      </c>
      <c r="U176" s="108">
        <f>VLOOKUP($B176,'[11]CT model - DATA UPDATE'!$A:$AX,COLUMN('[11]CT model - DATA UPDATE'!U$1),0)/1000000</f>
        <v>38.547604638845556</v>
      </c>
      <c r="V176" s="108">
        <f>VLOOKUP($B176,'[11]CT model - DATA UPDATE'!$A:$AX,COLUMN('[11]CT model - DATA UPDATE'!V$1),0)/1000000</f>
        <v>39.193841908257191</v>
      </c>
      <c r="W176" s="108">
        <v>0</v>
      </c>
      <c r="X176" s="108">
        <f>VLOOKUP($B176,'[11]CT model - DATA UPDATE'!$A:$AX,COLUMN('[11]CT model - DATA UPDATE'!W$1),0)/1000000</f>
        <v>0.74119294400000202</v>
      </c>
      <c r="Y176" s="108">
        <f>VLOOKUP($B176,'[11]CT model - DATA UPDATE'!$A:$AX,COLUMN('[11]CT model - DATA UPDATE'!X$1),0)/1000000</f>
        <v>1.5269066788665231</v>
      </c>
      <c r="Z176" s="108">
        <f>VLOOKUP($B176,'[11]CT model - DATA UPDATE'!$A:$AX,COLUMN('[11]CT model - DATA UPDATE'!Y$1),0)/1000000</f>
        <v>2.3544560393486131</v>
      </c>
      <c r="AA176" s="108">
        <f>VLOOKUP($B176,'[11]CT model - DATA UPDATE'!$A:$AX,COLUMN('[11]CT model - DATA UPDATE'!Z$1),0)/1000000</f>
        <v>3.2256830729173003</v>
      </c>
      <c r="AB176" s="108">
        <v>0</v>
      </c>
      <c r="AC176" s="108">
        <f>VLOOKUP($B176,'[11]CT model - DATA UPDATE'!$A:$AX,COLUMN('[11]CT model - DATA UPDATE'!AA$1),0)/1000000</f>
        <v>0</v>
      </c>
      <c r="AD176" s="108">
        <f>VLOOKUP($B176,'[11]CT model - DATA UPDATE'!$A:$AX,COLUMN('[11]CT model - DATA UPDATE'!AB$1),0)/1000000</f>
        <v>0</v>
      </c>
      <c r="AE176" s="108">
        <f>VLOOKUP($B176,'[11]CT model - DATA UPDATE'!$A:$AX,COLUMN('[11]CT model - DATA UPDATE'!AC$1),0)/1000000</f>
        <v>0</v>
      </c>
      <c r="AF176" s="108">
        <f>VLOOKUP($B176,'[11]CT model - DATA UPDATE'!$A:$AX,COLUMN('[11]CT model - DATA UPDATE'!AD$1),0)/1000000</f>
        <v>0</v>
      </c>
      <c r="AG176" s="108">
        <v>0</v>
      </c>
      <c r="AH176" s="108">
        <f>VLOOKUP($B176,'[11]CT model - DATA UPDATE'!$A:$AX,COLUMN('[11]CT model - DATA UPDATE'!AE$1),0)/1000000</f>
        <v>0</v>
      </c>
      <c r="AI176" s="108">
        <f>(VLOOKUP($B176,'[11]CT model - DATA UPDATE'!$A:$AX,COLUMN('[11]CT model - DATA UPDATE'!AF$1),0)+IFERROR(VLOOKUP($B176,'[11]Fire £5 LQ'!$A:$P,COLUMN('[11]Fire £5 LQ'!N$1),0),0)*[11]Parameters!$C$41)/1000000</f>
        <v>0</v>
      </c>
      <c r="AJ176" s="108">
        <f>(VLOOKUP($B176,'[11]CT model - DATA UPDATE'!$A:$AX,COLUMN('[11]CT model - DATA UPDATE'!AG$1),0)+IFERROR(VLOOKUP($B176,'[11]Fire £5 LQ'!$A:$P,COLUMN('[11]Fire £5 LQ'!O$1),0),0)*[11]Parameters!$C$41)/1000000</f>
        <v>0</v>
      </c>
      <c r="AK176" s="108">
        <f>(VLOOKUP($B176,'[11]CT model - DATA UPDATE'!$A:$AX,COLUMN('[11]CT model - DATA UPDATE'!AH$1),0)+IFERROR(VLOOKUP($B176,'[11]Fire £5 LQ'!$A:$P,COLUMN('[11]Fire £5 LQ'!P$1),0),0)*[11]Parameters!$C$41)/1000000</f>
        <v>0</v>
      </c>
      <c r="AL176" s="56">
        <f>'[11]Published CSP'!AI176</f>
        <v>0</v>
      </c>
      <c r="AM176" s="56">
        <f>'[11]Published CSP'!AJ176</f>
        <v>0</v>
      </c>
      <c r="AN176" s="56">
        <f>IFERROR(VLOOKUP($A176,'[11]iBCF post B17'!$A:$L,'[11]iBCF post B17'!$F$1,0)/1000000,0)</f>
        <v>0</v>
      </c>
      <c r="AO176" s="56">
        <f>IFERROR(VLOOKUP($A176,'[11]iBCF post B17'!$A:$L,'[11]iBCF post B17'!$I$1,0)/1000000,0)</f>
        <v>0</v>
      </c>
      <c r="AP176" s="56">
        <f>IFERROR(VLOOKUP($A176,'[11]iBCF post B17'!$A:$L,'[11]iBCF post B17'!$L$1,0)/1000000,0)</f>
        <v>0</v>
      </c>
      <c r="AQ176" s="56">
        <v>0</v>
      </c>
      <c r="AR176" s="56">
        <v>0</v>
      </c>
      <c r="AS176" s="56">
        <f>'[11]NHB savings'!E163</f>
        <v>0</v>
      </c>
      <c r="AT176" s="56">
        <f>'[11]NHB savings'!F163</f>
        <v>0</v>
      </c>
      <c r="AU176" s="56">
        <f>'[11]NHB savings'!G163</f>
        <v>0</v>
      </c>
      <c r="AV176" s="103">
        <f>'[11]Published CSP'!AN176</f>
        <v>0</v>
      </c>
      <c r="AW176" s="103">
        <f>'[11]Published CSP'!AO176</f>
        <v>0</v>
      </c>
      <c r="AX176" s="103">
        <f>'[11]Published CSP'!AP176+'[11]NHB savings'!I163</f>
        <v>0</v>
      </c>
      <c r="AY176" s="103">
        <f>'[11]Published CSP'!AQ176+'[11]NHB savings'!J163</f>
        <v>0</v>
      </c>
      <c r="AZ176" s="103">
        <f>'[11]Published CSP'!AR176+'[11]NHB savings'!K163</f>
        <v>0</v>
      </c>
      <c r="BA176" s="103">
        <v>0</v>
      </c>
      <c r="BB176" s="103" t="e">
        <f>VLOOKUP($A176,'[11]Published CSP'!$A:$A:'[11]Published CSP'!$AW:$AW,COLUMN('[11]Published CSP'!AT$1),0)</f>
        <v>#REF!</v>
      </c>
      <c r="BC176" s="103" t="e">
        <f>VLOOKUP($A176,'[11]Published CSP'!$A:$A:'[11]Published CSP'!$AW:$AW,COLUMN('[11]Published CSP'!AU$1),0)+'[11]NHB savings'!L163</f>
        <v>#REF!</v>
      </c>
      <c r="BD176" s="103">
        <v>0</v>
      </c>
      <c r="BE176" s="103">
        <v>0</v>
      </c>
      <c r="BF176" s="60">
        <v>0</v>
      </c>
      <c r="BG176" s="60">
        <v>0</v>
      </c>
      <c r="BH176" s="103">
        <f>VLOOKUP($A176,[11]NHB!$A$7:$Q$389,COLUMN([11]NHB!O$2),0)+'[11]NHB savings'!P163</f>
        <v>0</v>
      </c>
      <c r="BI176" s="103">
        <f>VLOOKUP($A176,[11]NHB!$A$7:$Q$389,COLUMN([11]NHB!P$2),0)+'[11]NHB savings'!Q163</f>
        <v>0</v>
      </c>
      <c r="BJ176" s="103">
        <f>VLOOKUP($A176,[11]NHB!$A$7:$Q$389,COLUMN([11]NHB!Q$2),0)+'[11]NHB savings'!R163</f>
        <v>0</v>
      </c>
      <c r="BK176" s="63">
        <f t="shared" si="81"/>
        <v>64.760237314397003</v>
      </c>
      <c r="BL176" s="63" t="e">
        <f t="shared" si="81"/>
        <v>#REF!</v>
      </c>
      <c r="BM176" s="63" t="e">
        <f t="shared" si="81"/>
        <v>#REF!</v>
      </c>
      <c r="BN176" s="63">
        <f t="shared" si="81"/>
        <v>63.061100936606167</v>
      </c>
      <c r="BO176" s="63">
        <f t="shared" si="81"/>
        <v>64.175613001193497</v>
      </c>
      <c r="BP176" s="64">
        <f t="shared" si="84"/>
        <v>64.760237314397003</v>
      </c>
      <c r="BQ176" s="64" t="e">
        <f>BL176*'[11]23112016 deflator update'!$C$68/'[11]23112016 deflator update'!$C$69</f>
        <v>#REF!</v>
      </c>
      <c r="BR176" s="64" t="e">
        <f>BM176*'[11]23112016 deflator update'!$C$68/'[11]23112016 deflator update'!$C$70</f>
        <v>#REF!</v>
      </c>
      <c r="BS176" s="64">
        <f>BN176*'[11]23112016 deflator update'!$C$68/'[11]23112016 deflator update'!$C$71</f>
        <v>59.909740483751996</v>
      </c>
      <c r="BT176" s="64">
        <f>BO176*'[11]23112016 deflator update'!$C$68/'[11]23112016 deflator update'!$C$72</f>
        <v>59.973244883713868</v>
      </c>
      <c r="BU176" s="109" t="e">
        <f t="shared" si="85"/>
        <v>#REF!</v>
      </c>
      <c r="BV176" s="109" t="e">
        <f t="shared" si="85"/>
        <v>#REF!</v>
      </c>
      <c r="BW176" s="109" t="e">
        <f t="shared" si="85"/>
        <v>#REF!</v>
      </c>
      <c r="BX176" s="109">
        <f t="shared" si="82"/>
        <v>1.7673526913330129E-2</v>
      </c>
      <c r="BY176" s="109">
        <f t="shared" si="86"/>
        <v>-9.0275196238902566E-3</v>
      </c>
      <c r="BZ176" s="109">
        <f t="shared" si="87"/>
        <v>-2.2645606517665007E-3</v>
      </c>
      <c r="CA176" s="110" t="e">
        <f t="shared" si="88"/>
        <v>#REF!</v>
      </c>
      <c r="CB176" s="110" t="e">
        <f t="shared" si="88"/>
        <v>#REF!</v>
      </c>
      <c r="CC176" s="110" t="e">
        <f t="shared" si="88"/>
        <v>#REF!</v>
      </c>
      <c r="CD176" s="110">
        <f t="shared" si="88"/>
        <v>1.0600012527026692E-3</v>
      </c>
      <c r="CE176" s="110">
        <f t="shared" si="89"/>
        <v>-7.3918698096230195E-2</v>
      </c>
      <c r="CF176" s="110">
        <f t="shared" si="90"/>
        <v>-1.9015198390390564E-2</v>
      </c>
      <c r="CG176" s="60">
        <f t="shared" si="79"/>
        <v>28.020304314397002</v>
      </c>
      <c r="CH176" s="60" t="e">
        <f t="shared" si="79"/>
        <v>#REF!</v>
      </c>
      <c r="CI176" s="60" t="e">
        <f t="shared" si="79"/>
        <v>#REF!</v>
      </c>
      <c r="CJ176" s="60">
        <f t="shared" si="79"/>
        <v>22.159040258411999</v>
      </c>
      <c r="CK176" s="60">
        <f t="shared" si="79"/>
        <v>21.756088020019007</v>
      </c>
      <c r="CL176" s="60">
        <f t="shared" si="80"/>
        <v>36.739933000000001</v>
      </c>
      <c r="CM176" s="60">
        <f t="shared" si="80"/>
        <v>38.031703520000001</v>
      </c>
      <c r="CN176" s="60">
        <f t="shared" si="80"/>
        <v>39.440147758489168</v>
      </c>
      <c r="CO176" s="60">
        <f t="shared" si="80"/>
        <v>40.902060678194168</v>
      </c>
      <c r="CP176" s="60">
        <f t="shared" si="80"/>
        <v>42.41952498117449</v>
      </c>
    </row>
    <row r="177" spans="1:94" ht="15" customHeight="1">
      <c r="A177" s="53" t="s">
        <v>237</v>
      </c>
      <c r="B177" s="53" t="s">
        <v>238</v>
      </c>
      <c r="C177" s="53" t="str">
        <f t="shared" si="83"/>
        <v>SD_PR</v>
      </c>
      <c r="D177" s="53" t="s">
        <v>41</v>
      </c>
      <c r="E177" s="53" t="s">
        <v>39</v>
      </c>
      <c r="F177" s="112" t="s">
        <v>1365</v>
      </c>
      <c r="G177" s="113">
        <v>0</v>
      </c>
      <c r="H177" s="127">
        <v>0</v>
      </c>
      <c r="I177" s="127">
        <v>0</v>
      </c>
      <c r="J177" s="112" t="s">
        <v>1381</v>
      </c>
      <c r="K177" s="101">
        <v>0</v>
      </c>
      <c r="L177" s="53" t="s">
        <v>239</v>
      </c>
      <c r="M177" s="54">
        <f>[11]Provisional!M177</f>
        <v>3.006635670453</v>
      </c>
      <c r="N177" s="54">
        <f>[11]Provisional!N177</f>
        <v>2.4056680869829998</v>
      </c>
      <c r="O177" s="54">
        <f>[11]Provisional!O177</f>
        <v>1.953720030258</v>
      </c>
      <c r="P177" s="54">
        <f>[11]Provisional!P177</f>
        <v>1.7151399281649999</v>
      </c>
      <c r="Q177" s="54">
        <f>[11]Provisional!Q177</f>
        <v>1.4499027877970003</v>
      </c>
      <c r="R177" s="128">
        <f>'[11]Published CSP'!O177</f>
        <v>5.1616280000000003</v>
      </c>
      <c r="S177" s="108">
        <f>VLOOKUP($B177,'[11]CT model - DATA UPDATE'!$A:$AX,COLUMN('[11]CT model - DATA UPDATE'!S$1),0)/1000000</f>
        <v>5.2617380000000002</v>
      </c>
      <c r="T177" s="108">
        <f>VLOOKUP($B177,'[11]CT model - DATA UPDATE'!$A:$AX,COLUMN('[11]CT model - DATA UPDATE'!T$1),0)/1000000</f>
        <v>5.3446467798021819</v>
      </c>
      <c r="U177" s="108">
        <f>VLOOKUP($B177,'[11]CT model - DATA UPDATE'!$A:$AX,COLUMN('[11]CT model - DATA UPDATE'!U$1),0)/1000000</f>
        <v>5.4288619465374044</v>
      </c>
      <c r="V177" s="108">
        <f>VLOOKUP($B177,'[11]CT model - DATA UPDATE'!$A:$AX,COLUMN('[11]CT model - DATA UPDATE'!V$1),0)/1000000</f>
        <v>5.514404084838838</v>
      </c>
      <c r="W177" s="108">
        <v>0</v>
      </c>
      <c r="X177" s="108">
        <f>VLOOKUP($B177,'[11]CT model - DATA UPDATE'!$A:$AX,COLUMN('[11]CT model - DATA UPDATE'!W$1),0)/1000000</f>
        <v>0</v>
      </c>
      <c r="Y177" s="108">
        <f>VLOOKUP($B177,'[11]CT model - DATA UPDATE'!$A:$AX,COLUMN('[11]CT model - DATA UPDATE'!X$1),0)/1000000</f>
        <v>0.10689293559604372</v>
      </c>
      <c r="Z177" s="108">
        <f>VLOOKUP($B177,'[11]CT model - DATA UPDATE'!$A:$AX,COLUMN('[11]CT model - DATA UPDATE'!Y$1),0)/1000000</f>
        <v>0.21932602264011111</v>
      </c>
      <c r="AA177" s="108">
        <f>VLOOKUP($B177,'[11]CT model - DATA UPDATE'!$A:$AX,COLUMN('[11]CT model - DATA UPDATE'!Z$1),0)/1000000</f>
        <v>0.33752564522481521</v>
      </c>
      <c r="AB177" s="108">
        <v>0</v>
      </c>
      <c r="AC177" s="108">
        <f>VLOOKUP($B177,'[11]CT model - DATA UPDATE'!$A:$AX,COLUMN('[11]CT model - DATA UPDATE'!AA$1),0)/1000000</f>
        <v>0</v>
      </c>
      <c r="AD177" s="108">
        <f>VLOOKUP($B177,'[11]CT model - DATA UPDATE'!$A:$AX,COLUMN('[11]CT model - DATA UPDATE'!AB$1),0)/1000000</f>
        <v>0</v>
      </c>
      <c r="AE177" s="108">
        <f>VLOOKUP($B177,'[11]CT model - DATA UPDATE'!$A:$AX,COLUMN('[11]CT model - DATA UPDATE'!AC$1),0)/1000000</f>
        <v>0</v>
      </c>
      <c r="AF177" s="108">
        <f>VLOOKUP($B177,'[11]CT model - DATA UPDATE'!$A:$AX,COLUMN('[11]CT model - DATA UPDATE'!AD$1),0)/1000000</f>
        <v>0</v>
      </c>
      <c r="AG177" s="108">
        <v>0</v>
      </c>
      <c r="AH177" s="108">
        <f>VLOOKUP($B177,'[11]CT model - DATA UPDATE'!$A:$AX,COLUMN('[11]CT model - DATA UPDATE'!AE$1),0)/1000000</f>
        <v>0</v>
      </c>
      <c r="AI177" s="108">
        <f>(VLOOKUP($B177,'[11]CT model - DATA UPDATE'!$A:$AX,COLUMN('[11]CT model - DATA UPDATE'!AF$1),0)+IFERROR(VLOOKUP($B177,'[11]Fire £5 LQ'!$A:$P,COLUMN('[11]Fire £5 LQ'!N$1),0),0)*[11]Parameters!$C$41)/1000000</f>
        <v>5.9627714323017542E-2</v>
      </c>
      <c r="AJ177" s="108">
        <f>(VLOOKUP($B177,'[11]CT model - DATA UPDATE'!$A:$AX,COLUMN('[11]CT model - DATA UPDATE'!AG$1),0)+IFERROR(VLOOKUP($B177,'[11]Fire £5 LQ'!$A:$P,COLUMN('[11]Fire £5 LQ'!O$1),0),0)*[11]Parameters!$C$41)/1000000</f>
        <v>0.11896298200454238</v>
      </c>
      <c r="AK177" s="108">
        <f>(VLOOKUP($B177,'[11]CT model - DATA UPDATE'!$A:$AX,COLUMN('[11]CT model - DATA UPDATE'!AH$1),0)+IFERROR(VLOOKUP($B177,'[11]Fire £5 LQ'!$A:$P,COLUMN('[11]Fire £5 LQ'!P$1),0),0)*[11]Parameters!$C$41)/1000000</f>
        <v>0.17790345044182559</v>
      </c>
      <c r="AL177" s="56">
        <f>'[11]Published CSP'!AI177</f>
        <v>0</v>
      </c>
      <c r="AM177" s="56">
        <f>'[11]Published CSP'!AJ177</f>
        <v>0</v>
      </c>
      <c r="AN177" s="56">
        <f>IFERROR(VLOOKUP($A177,'[11]iBCF post B17'!$A:$L,'[11]iBCF post B17'!$F$1,0)/1000000,0)</f>
        <v>0</v>
      </c>
      <c r="AO177" s="56">
        <f>IFERROR(VLOOKUP($A177,'[11]iBCF post B17'!$A:$L,'[11]iBCF post B17'!$I$1,0)/1000000,0)</f>
        <v>0</v>
      </c>
      <c r="AP177" s="56">
        <f>IFERROR(VLOOKUP($A177,'[11]iBCF post B17'!$A:$L,'[11]iBCF post B17'!$L$1,0)/1000000,0)</f>
        <v>0</v>
      </c>
      <c r="AQ177" s="56">
        <v>0</v>
      </c>
      <c r="AR177" s="56">
        <v>0</v>
      </c>
      <c r="AS177" s="56">
        <f>'[11]NHB savings'!E164</f>
        <v>0</v>
      </c>
      <c r="AT177" s="56">
        <f>'[11]NHB savings'!F164</f>
        <v>0</v>
      </c>
      <c r="AU177" s="56">
        <f>'[11]NHB savings'!G164</f>
        <v>0</v>
      </c>
      <c r="AV177" s="103">
        <f>'[11]Published CSP'!AN177</f>
        <v>2.5699568726999699E-2</v>
      </c>
      <c r="AW177" s="103">
        <f>'[11]Published CSP'!AO177</f>
        <v>0.133471953711192</v>
      </c>
      <c r="AX177" s="103">
        <f>'[11]Published CSP'!AP177+'[11]NHB savings'!I164</f>
        <v>0.10777238498419231</v>
      </c>
      <c r="AY177" s="103">
        <f>'[11]Published CSP'!AQ177+'[11]NHB savings'!J164</f>
        <v>8.2901834603224853E-2</v>
      </c>
      <c r="AZ177" s="103">
        <f>'[11]Published CSP'!AR177+'[11]NHB savings'!K164</f>
        <v>0.10777238498419231</v>
      </c>
      <c r="BA177" s="103">
        <v>0</v>
      </c>
      <c r="BB177" s="103" t="e">
        <f>VLOOKUP($A177,'[11]Published CSP'!$A:$A:'[11]Published CSP'!$AW:$AW,COLUMN('[11]Published CSP'!AT$1),0)</f>
        <v>#REF!</v>
      </c>
      <c r="BC177" s="103" t="e">
        <f>VLOOKUP($A177,'[11]Published CSP'!$A:$A:'[11]Published CSP'!$AW:$AW,COLUMN('[11]Published CSP'!AU$1),0)+'[11]NHB savings'!L164</f>
        <v>#REF!</v>
      </c>
      <c r="BD177" s="103">
        <v>0</v>
      </c>
      <c r="BE177" s="103">
        <v>0</v>
      </c>
      <c r="BF177" s="60">
        <v>2.1874648669669146</v>
      </c>
      <c r="BG177" s="60">
        <v>2.9883912988824832</v>
      </c>
      <c r="BH177" s="103">
        <f>VLOOKUP($A177,[11]NHB!$A$7:$Q$389,COLUMN([11]NHB!O$2),0)+'[11]NHB savings'!P164</f>
        <v>2.6855023118803252</v>
      </c>
      <c r="BI177" s="103">
        <f>VLOOKUP($A177,[11]NHB!$A$7:$Q$389,COLUMN([11]NHB!P$2),0)+'[11]NHB savings'!Q164</f>
        <v>2.0492424615717661</v>
      </c>
      <c r="BJ177" s="103">
        <f>VLOOKUP($A177,[11]NHB!$A$7:$Q$389,COLUMN([11]NHB!Q$2),0)+'[11]NHB savings'!R164</f>
        <v>1.9662241102500924</v>
      </c>
      <c r="BK177" s="63">
        <f t="shared" si="81"/>
        <v>10.381428106146915</v>
      </c>
      <c r="BL177" s="63" t="e">
        <f t="shared" si="81"/>
        <v>#REF!</v>
      </c>
      <c r="BM177" s="63" t="e">
        <f t="shared" si="81"/>
        <v>#REF!</v>
      </c>
      <c r="BN177" s="63">
        <f t="shared" si="81"/>
        <v>9.614435175522047</v>
      </c>
      <c r="BO177" s="63">
        <f t="shared" si="81"/>
        <v>9.5537324635367646</v>
      </c>
      <c r="BP177" s="64">
        <f t="shared" si="84"/>
        <v>10.381428106146915</v>
      </c>
      <c r="BQ177" s="64" t="e">
        <f>BL177*'[11]23112016 deflator update'!$C$68/'[11]23112016 deflator update'!$C$69</f>
        <v>#REF!</v>
      </c>
      <c r="BR177" s="64" t="e">
        <f>BM177*'[11]23112016 deflator update'!$C$68/'[11]23112016 deflator update'!$C$70</f>
        <v>#REF!</v>
      </c>
      <c r="BS177" s="64">
        <f>BN177*'[11]23112016 deflator update'!$C$68/'[11]23112016 deflator update'!$C$71</f>
        <v>9.133971778298319</v>
      </c>
      <c r="BT177" s="64">
        <f>BO177*'[11]23112016 deflator update'!$C$68/'[11]23112016 deflator update'!$C$72</f>
        <v>8.9281318836568282</v>
      </c>
      <c r="BU177" s="109" t="e">
        <f t="shared" si="85"/>
        <v>#REF!</v>
      </c>
      <c r="BV177" s="109" t="e">
        <f t="shared" si="85"/>
        <v>#REF!</v>
      </c>
      <c r="BW177" s="109" t="e">
        <f t="shared" si="85"/>
        <v>#REF!</v>
      </c>
      <c r="BX177" s="109">
        <f t="shared" si="82"/>
        <v>-6.3137054727696595E-3</v>
      </c>
      <c r="BY177" s="109">
        <f t="shared" si="86"/>
        <v>-7.972849536183424E-2</v>
      </c>
      <c r="BZ177" s="109">
        <f t="shared" si="87"/>
        <v>-2.0557390247668117E-2</v>
      </c>
      <c r="CA177" s="110" t="e">
        <f t="shared" si="88"/>
        <v>#REF!</v>
      </c>
      <c r="CB177" s="110" t="e">
        <f t="shared" si="88"/>
        <v>#REF!</v>
      </c>
      <c r="CC177" s="110" t="e">
        <f t="shared" si="88"/>
        <v>#REF!</v>
      </c>
      <c r="CD177" s="110">
        <f t="shared" si="88"/>
        <v>-2.253563943897352E-2</v>
      </c>
      <c r="CE177" s="110">
        <f t="shared" si="89"/>
        <v>-0.13999000981662435</v>
      </c>
      <c r="CF177" s="110">
        <f t="shared" si="90"/>
        <v>-3.7000915950685442E-2</v>
      </c>
      <c r="CG177" s="60">
        <f t="shared" si="79"/>
        <v>5.2198001061469146</v>
      </c>
      <c r="CH177" s="60" t="e">
        <f t="shared" si="79"/>
        <v>#REF!</v>
      </c>
      <c r="CI177" s="60" t="e">
        <f t="shared" si="79"/>
        <v>#REF!</v>
      </c>
      <c r="CJ177" s="60">
        <f t="shared" si="79"/>
        <v>3.8472842243399894</v>
      </c>
      <c r="CK177" s="60">
        <f t="shared" si="79"/>
        <v>3.5238992830312856</v>
      </c>
      <c r="CL177" s="60">
        <f t="shared" si="80"/>
        <v>5.1616280000000003</v>
      </c>
      <c r="CM177" s="60">
        <f t="shared" si="80"/>
        <v>5.2617380000000002</v>
      </c>
      <c r="CN177" s="60">
        <f t="shared" si="80"/>
        <v>5.511167429721243</v>
      </c>
      <c r="CO177" s="60">
        <f t="shared" si="80"/>
        <v>5.7671509511820576</v>
      </c>
      <c r="CP177" s="60">
        <f t="shared" si="80"/>
        <v>6.029833180505479</v>
      </c>
    </row>
    <row r="178" spans="1:94" ht="15" customHeight="1">
      <c r="A178" s="53" t="s">
        <v>688</v>
      </c>
      <c r="B178" s="53" t="s">
        <v>689</v>
      </c>
      <c r="C178" s="53" t="str">
        <f t="shared" si="83"/>
        <v>OLB_PU</v>
      </c>
      <c r="D178" s="53" t="s">
        <v>41</v>
      </c>
      <c r="E178" s="53" t="s">
        <v>1351</v>
      </c>
      <c r="F178" s="112" t="s">
        <v>1375</v>
      </c>
      <c r="G178" s="113">
        <v>0</v>
      </c>
      <c r="H178" s="127">
        <v>0</v>
      </c>
      <c r="I178" s="127">
        <v>0</v>
      </c>
      <c r="J178" s="112" t="s">
        <v>1380</v>
      </c>
      <c r="K178" s="101">
        <v>0</v>
      </c>
      <c r="L178" s="53" t="s">
        <v>690</v>
      </c>
      <c r="M178" s="54">
        <f>[11]Provisional!M178</f>
        <v>140.80845626038501</v>
      </c>
      <c r="N178" s="54">
        <f>[11]Provisional!N178</f>
        <v>126.02357012640999</v>
      </c>
      <c r="O178" s="54">
        <f>[11]Provisional!O178</f>
        <v>115.156659697495</v>
      </c>
      <c r="P178" s="54">
        <f>[11]Provisional!P178</f>
        <v>109.232458877997</v>
      </c>
      <c r="Q178" s="54">
        <f>[11]Provisional!Q178</f>
        <v>103.48211760890601</v>
      </c>
      <c r="R178" s="128">
        <f>'[11]Published CSP'!O178</f>
        <v>83.861381800000004</v>
      </c>
      <c r="S178" s="108">
        <f>VLOOKUP($B178,'[11]CT model - DATA UPDATE'!$A:$AX,COLUMN('[11]CT model - DATA UPDATE'!S$1),0)/1000000</f>
        <v>85.478296</v>
      </c>
      <c r="T178" s="108">
        <f>VLOOKUP($B178,'[11]CT model - DATA UPDATE'!$A:$AX,COLUMN('[11]CT model - DATA UPDATE'!T$1),0)/1000000</f>
        <v>89.191942836647243</v>
      </c>
      <c r="U178" s="108">
        <f>VLOOKUP($B178,'[11]CT model - DATA UPDATE'!$A:$AX,COLUMN('[11]CT model - DATA UPDATE'!U$1),0)/1000000</f>
        <v>93.066930896420189</v>
      </c>
      <c r="V178" s="108">
        <f>VLOOKUP($B178,'[11]CT model - DATA UPDATE'!$A:$AX,COLUMN('[11]CT model - DATA UPDATE'!V$1),0)/1000000</f>
        <v>97.110269728536849</v>
      </c>
      <c r="W178" s="108">
        <v>0</v>
      </c>
      <c r="X178" s="108">
        <f>VLOOKUP($B178,'[11]CT model - DATA UPDATE'!$A:$AX,COLUMN('[11]CT model - DATA UPDATE'!W$1),0)/1000000</f>
        <v>0</v>
      </c>
      <c r="Y178" s="108">
        <f>VLOOKUP($B178,'[11]CT model - DATA UPDATE'!$A:$AX,COLUMN('[11]CT model - DATA UPDATE'!X$1),0)/1000000</f>
        <v>1.7838388567329464</v>
      </c>
      <c r="Z178" s="108">
        <f>VLOOKUP($B178,'[11]CT model - DATA UPDATE'!$A:$AX,COLUMN('[11]CT model - DATA UPDATE'!Y$1),0)/1000000</f>
        <v>3.7599040082153752</v>
      </c>
      <c r="AA178" s="108">
        <f>VLOOKUP($B178,'[11]CT model - DATA UPDATE'!$A:$AX,COLUMN('[11]CT model - DATA UPDATE'!Z$1),0)/1000000</f>
        <v>5.943925389544277</v>
      </c>
      <c r="AB178" s="108">
        <v>0</v>
      </c>
      <c r="AC178" s="108">
        <f>VLOOKUP($B178,'[11]CT model - DATA UPDATE'!$A:$AX,COLUMN('[11]CT model - DATA UPDATE'!AA$1),0)/1000000</f>
        <v>1.70982575</v>
      </c>
      <c r="AD178" s="108">
        <f>VLOOKUP($B178,'[11]CT model - DATA UPDATE'!$A:$AX,COLUMN('[11]CT model - DATA UPDATE'!AB$1),0)/1000000</f>
        <v>3.6393132309157701</v>
      </c>
      <c r="AE178" s="108">
        <f>VLOOKUP($B178,'[11]CT model - DATA UPDATE'!$A:$AX,COLUMN('[11]CT model - DATA UPDATE'!AC$1),0)/1000000</f>
        <v>5.8478873838226493</v>
      </c>
      <c r="AF178" s="108">
        <f>VLOOKUP($B178,'[11]CT model - DATA UPDATE'!$A:$AX,COLUMN('[11]CT model - DATA UPDATE'!AD$1),0)/1000000</f>
        <v>8.3667003050755415</v>
      </c>
      <c r="AG178" s="108">
        <v>0</v>
      </c>
      <c r="AH178" s="108">
        <f>VLOOKUP($B178,'[11]CT model - DATA UPDATE'!$A:$AX,COLUMN('[11]CT model - DATA UPDATE'!AE$1),0)/1000000</f>
        <v>0</v>
      </c>
      <c r="AI178" s="108">
        <f>(VLOOKUP($B178,'[11]CT model - DATA UPDATE'!$A:$AX,COLUMN('[11]CT model - DATA UPDATE'!AF$1),0)+IFERROR(VLOOKUP($B178,'[11]Fire £5 LQ'!$A:$P,COLUMN('[11]Fire £5 LQ'!N$1),0),0)*[11]Parameters!$C$41)/1000000</f>
        <v>0</v>
      </c>
      <c r="AJ178" s="108">
        <f>(VLOOKUP($B178,'[11]CT model - DATA UPDATE'!$A:$AX,COLUMN('[11]CT model - DATA UPDATE'!AG$1),0)+IFERROR(VLOOKUP($B178,'[11]Fire £5 LQ'!$A:$P,COLUMN('[11]Fire £5 LQ'!O$1),0),0)*[11]Parameters!$C$41)/1000000</f>
        <v>0</v>
      </c>
      <c r="AK178" s="108">
        <f>(VLOOKUP($B178,'[11]CT model - DATA UPDATE'!$A:$AX,COLUMN('[11]CT model - DATA UPDATE'!AH$1),0)+IFERROR(VLOOKUP($B178,'[11]Fire £5 LQ'!$A:$P,COLUMN('[11]Fire £5 LQ'!P$1),0),0)*[11]Parameters!$C$41)/1000000</f>
        <v>0</v>
      </c>
      <c r="AL178" s="56">
        <f>'[11]Published CSP'!AI178</f>
        <v>0</v>
      </c>
      <c r="AM178" s="56">
        <f>'[11]Published CSP'!AJ178</f>
        <v>0</v>
      </c>
      <c r="AN178" s="56">
        <f>IFERROR(VLOOKUP($A178,'[11]iBCF post B17'!$A:$L,'[11]iBCF post B17'!$F$1,0)/1000000,0)</f>
        <v>5.4256491309229231</v>
      </c>
      <c r="AO178" s="56">
        <f>IFERROR(VLOOKUP($A178,'[11]iBCF post B17'!$A:$L,'[11]iBCF post B17'!$I$1,0)/1000000,0)</f>
        <v>7.0973002952954971</v>
      </c>
      <c r="AP178" s="56">
        <f>IFERROR(VLOOKUP($A178,'[11]iBCF post B17'!$A:$L,'[11]iBCF post B17'!$L$1,0)/1000000,0)</f>
        <v>8.3698741729269095</v>
      </c>
      <c r="AQ178" s="56">
        <v>0</v>
      </c>
      <c r="AR178" s="56">
        <v>0</v>
      </c>
      <c r="AS178" s="56">
        <f>'[11]NHB savings'!E165</f>
        <v>1.1533329999999999</v>
      </c>
      <c r="AT178" s="56">
        <f>'[11]NHB savings'!F165</f>
        <v>0</v>
      </c>
      <c r="AU178" s="56">
        <f>'[11]NHB savings'!G165</f>
        <v>0</v>
      </c>
      <c r="AV178" s="103">
        <f>'[11]Published CSP'!AN178</f>
        <v>0</v>
      </c>
      <c r="AW178" s="103">
        <f>'[11]Published CSP'!AO178</f>
        <v>0</v>
      </c>
      <c r="AX178" s="103">
        <f>'[11]Published CSP'!AP178+'[11]NHB savings'!I165</f>
        <v>0</v>
      </c>
      <c r="AY178" s="103">
        <f>'[11]Published CSP'!AQ178+'[11]NHB savings'!J165</f>
        <v>0</v>
      </c>
      <c r="AZ178" s="103">
        <f>'[11]Published CSP'!AR178+'[11]NHB savings'!K165</f>
        <v>0</v>
      </c>
      <c r="BA178" s="103">
        <v>0</v>
      </c>
      <c r="BB178" s="103" t="e">
        <f>VLOOKUP($A178,'[11]Published CSP'!$A:$A:'[11]Published CSP'!$AW:$AW,COLUMN('[11]Published CSP'!AT$1),0)</f>
        <v>#REF!</v>
      </c>
      <c r="BC178" s="103" t="e">
        <f>VLOOKUP($A178,'[11]Published CSP'!$A:$A:'[11]Published CSP'!$AW:$AW,COLUMN('[11]Published CSP'!AU$1),0)+'[11]NHB savings'!L165</f>
        <v>#REF!</v>
      </c>
      <c r="BD178" s="103">
        <v>0</v>
      </c>
      <c r="BE178" s="103">
        <v>0</v>
      </c>
      <c r="BF178" s="60">
        <v>6.1772085109954435</v>
      </c>
      <c r="BG178" s="60">
        <v>6.8969048027827915</v>
      </c>
      <c r="BH178" s="103">
        <f>VLOOKUP($A178,[11]NHB!$A$7:$Q$389,COLUMN([11]NHB!O$2),0)+'[11]NHB savings'!P165</f>
        <v>5.7199559798142694</v>
      </c>
      <c r="BI178" s="103">
        <f>VLOOKUP($A178,[11]NHB!$A$7:$Q$389,COLUMN([11]NHB!P$2),0)+'[11]NHB savings'!Q165</f>
        <v>4.2321529940309999</v>
      </c>
      <c r="BJ178" s="103">
        <f>VLOOKUP($A178,[11]NHB!$A$7:$Q$389,COLUMN([11]NHB!Q$2),0)+'[11]NHB savings'!R165</f>
        <v>4.0607011669806976</v>
      </c>
      <c r="BK178" s="63">
        <f t="shared" si="81"/>
        <v>230.84704657138047</v>
      </c>
      <c r="BL178" s="63" t="e">
        <f t="shared" si="81"/>
        <v>#REF!</v>
      </c>
      <c r="BM178" s="63" t="e">
        <f t="shared" si="81"/>
        <v>#REF!</v>
      </c>
      <c r="BN178" s="63">
        <f t="shared" si="81"/>
        <v>223.23663445578171</v>
      </c>
      <c r="BO178" s="63">
        <f t="shared" si="81"/>
        <v>227.33358837197028</v>
      </c>
      <c r="BP178" s="64">
        <f t="shared" si="84"/>
        <v>230.84704657138047</v>
      </c>
      <c r="BQ178" s="64" t="e">
        <f>BL178*'[11]23112016 deflator update'!$C$68/'[11]23112016 deflator update'!$C$69</f>
        <v>#REF!</v>
      </c>
      <c r="BR178" s="64" t="e">
        <f>BM178*'[11]23112016 deflator update'!$C$68/'[11]23112016 deflator update'!$C$70</f>
        <v>#REF!</v>
      </c>
      <c r="BS178" s="64">
        <f>BN178*'[11]23112016 deflator update'!$C$68/'[11]23112016 deflator update'!$C$71</f>
        <v>212.08080160472787</v>
      </c>
      <c r="BT178" s="64">
        <f>BO178*'[11]23112016 deflator update'!$C$68/'[11]23112016 deflator update'!$C$72</f>
        <v>212.44725727001668</v>
      </c>
      <c r="BU178" s="109" t="e">
        <f t="shared" si="85"/>
        <v>#REF!</v>
      </c>
      <c r="BV178" s="109" t="e">
        <f t="shared" si="85"/>
        <v>#REF!</v>
      </c>
      <c r="BW178" s="109" t="e">
        <f t="shared" si="85"/>
        <v>#REF!</v>
      </c>
      <c r="BX178" s="109">
        <f t="shared" si="82"/>
        <v>1.8352516047271283E-2</v>
      </c>
      <c r="BY178" s="109">
        <f t="shared" si="86"/>
        <v>-1.5219853368684033E-2</v>
      </c>
      <c r="BZ178" s="109">
        <f t="shared" si="87"/>
        <v>-3.8268748075085401E-3</v>
      </c>
      <c r="CA178" s="110" t="e">
        <f t="shared" si="88"/>
        <v>#REF!</v>
      </c>
      <c r="CB178" s="110" t="e">
        <f t="shared" si="88"/>
        <v>#REF!</v>
      </c>
      <c r="CC178" s="110" t="e">
        <f t="shared" si="88"/>
        <v>#REF!</v>
      </c>
      <c r="CD178" s="110">
        <f t="shared" si="88"/>
        <v>1.7279058854737794E-3</v>
      </c>
      <c r="CE178" s="110">
        <f t="shared" si="89"/>
        <v>-7.9705543452445182E-2</v>
      </c>
      <c r="CF178" s="110">
        <f t="shared" si="90"/>
        <v>-2.0551283390161323E-2</v>
      </c>
      <c r="CG178" s="60">
        <f t="shared" si="79"/>
        <v>146.98566477138047</v>
      </c>
      <c r="CH178" s="60" t="e">
        <f t="shared" si="79"/>
        <v>#REF!</v>
      </c>
      <c r="CI178" s="60" t="e">
        <f t="shared" si="79"/>
        <v>#REF!</v>
      </c>
      <c r="CJ178" s="60">
        <f t="shared" si="79"/>
        <v>120.5619121673235</v>
      </c>
      <c r="CK178" s="60">
        <f t="shared" si="79"/>
        <v>115.91269294881361</v>
      </c>
      <c r="CL178" s="60">
        <f t="shared" si="80"/>
        <v>83.861381800000004</v>
      </c>
      <c r="CM178" s="60">
        <f t="shared" si="80"/>
        <v>87.188121749999993</v>
      </c>
      <c r="CN178" s="60">
        <f t="shared" si="80"/>
        <v>94.61509492429596</v>
      </c>
      <c r="CO178" s="60">
        <f t="shared" si="80"/>
        <v>102.67472228845821</v>
      </c>
      <c r="CP178" s="60">
        <f t="shared" si="80"/>
        <v>111.42089542315667</v>
      </c>
    </row>
    <row r="179" spans="1:94" ht="15" customHeight="1">
      <c r="A179" s="53" t="s">
        <v>42</v>
      </c>
      <c r="B179" s="53" t="s">
        <v>43</v>
      </c>
      <c r="C179" s="53" t="str">
        <f t="shared" si="83"/>
        <v>SD_PU</v>
      </c>
      <c r="D179" s="53" t="s">
        <v>41</v>
      </c>
      <c r="E179" s="53" t="s">
        <v>39</v>
      </c>
      <c r="F179" s="112" t="s">
        <v>1371</v>
      </c>
      <c r="G179" s="113">
        <v>0</v>
      </c>
      <c r="H179" s="127">
        <v>0</v>
      </c>
      <c r="I179" s="127">
        <v>0</v>
      </c>
      <c r="J179" s="112" t="s">
        <v>1380</v>
      </c>
      <c r="K179" s="101">
        <v>0</v>
      </c>
      <c r="L179" s="53" t="s">
        <v>44</v>
      </c>
      <c r="M179" s="54">
        <f>[11]Provisional!M179</f>
        <v>4.9792768769449998</v>
      </c>
      <c r="N179" s="54">
        <f>[11]Provisional!N179</f>
        <v>4.1429780281620001</v>
      </c>
      <c r="O179" s="54">
        <f>[11]Provisional!O179</f>
        <v>3.5145005605650002</v>
      </c>
      <c r="P179" s="54">
        <f>[11]Provisional!P179</f>
        <v>3.1841412468670005</v>
      </c>
      <c r="Q179" s="54">
        <f>[11]Provisional!Q179</f>
        <v>2.817383237644</v>
      </c>
      <c r="R179" s="128">
        <f>'[11]Published CSP'!O179</f>
        <v>6.387575</v>
      </c>
      <c r="S179" s="108">
        <f>VLOOKUP($B179,'[11]CT model - DATA UPDATE'!$A:$AX,COLUMN('[11]CT model - DATA UPDATE'!S$1),0)/1000000</f>
        <v>6.4228957959999988</v>
      </c>
      <c r="T179" s="108">
        <f>VLOOKUP($B179,'[11]CT model - DATA UPDATE'!$A:$AX,COLUMN('[11]CT model - DATA UPDATE'!T$1),0)/1000000</f>
        <v>6.5161871280728434</v>
      </c>
      <c r="U179" s="108">
        <f>VLOOKUP($B179,'[11]CT model - DATA UPDATE'!$A:$AX,COLUMN('[11]CT model - DATA UPDATE'!U$1),0)/1000000</f>
        <v>6.6108334988877662</v>
      </c>
      <c r="V179" s="108">
        <f>VLOOKUP($B179,'[11]CT model - DATA UPDATE'!$A:$AX,COLUMN('[11]CT model - DATA UPDATE'!V$1),0)/1000000</f>
        <v>6.7068545901231396</v>
      </c>
      <c r="W179" s="108">
        <v>0</v>
      </c>
      <c r="X179" s="108">
        <f>VLOOKUP($B179,'[11]CT model - DATA UPDATE'!$A:$AX,COLUMN('[11]CT model - DATA UPDATE'!W$1),0)/1000000</f>
        <v>9.6458210000001696E-2</v>
      </c>
      <c r="Y179" s="108">
        <f>VLOOKUP($B179,'[11]CT model - DATA UPDATE'!$A:$AX,COLUMN('[11]CT model - DATA UPDATE'!X$1),0)/1000000</f>
        <v>0.23014017454003582</v>
      </c>
      <c r="Z179" s="108">
        <f>VLOOKUP($B179,'[11]CT model - DATA UPDATE'!$A:$AX,COLUMN('[11]CT model - DATA UPDATE'!Y$1),0)/1000000</f>
        <v>0.370369244833888</v>
      </c>
      <c r="AA179" s="108">
        <f>VLOOKUP($B179,'[11]CT model - DATA UPDATE'!$A:$AX,COLUMN('[11]CT model - DATA UPDATE'!Z$1),0)/1000000</f>
        <v>0.51740085477213538</v>
      </c>
      <c r="AB179" s="108">
        <v>0</v>
      </c>
      <c r="AC179" s="108">
        <f>VLOOKUP($B179,'[11]CT model - DATA UPDATE'!$A:$AX,COLUMN('[11]CT model - DATA UPDATE'!AA$1),0)/1000000</f>
        <v>0</v>
      </c>
      <c r="AD179" s="108">
        <f>VLOOKUP($B179,'[11]CT model - DATA UPDATE'!$A:$AX,COLUMN('[11]CT model - DATA UPDATE'!AB$1),0)/1000000</f>
        <v>0</v>
      </c>
      <c r="AE179" s="108">
        <f>VLOOKUP($B179,'[11]CT model - DATA UPDATE'!$A:$AX,COLUMN('[11]CT model - DATA UPDATE'!AC$1),0)/1000000</f>
        <v>0</v>
      </c>
      <c r="AF179" s="108">
        <f>VLOOKUP($B179,'[11]CT model - DATA UPDATE'!$A:$AX,COLUMN('[11]CT model - DATA UPDATE'!AD$1),0)/1000000</f>
        <v>0</v>
      </c>
      <c r="AG179" s="108">
        <v>0</v>
      </c>
      <c r="AH179" s="108">
        <f>VLOOKUP($B179,'[11]CT model - DATA UPDATE'!$A:$AX,COLUMN('[11]CT model - DATA UPDATE'!AE$1),0)/1000000</f>
        <v>0</v>
      </c>
      <c r="AI179" s="108">
        <f>(VLOOKUP($B179,'[11]CT model - DATA UPDATE'!$A:$AX,COLUMN('[11]CT model - DATA UPDATE'!AF$1),0)+IFERROR(VLOOKUP($B179,'[11]Fire £5 LQ'!$A:$P,COLUMN('[11]Fire £5 LQ'!N$1),0),0)*[11]Parameters!$C$41)/1000000</f>
        <v>0</v>
      </c>
      <c r="AJ179" s="108">
        <f>(VLOOKUP($B179,'[11]CT model - DATA UPDATE'!$A:$AX,COLUMN('[11]CT model - DATA UPDATE'!AG$1),0)+IFERROR(VLOOKUP($B179,'[11]Fire £5 LQ'!$A:$P,COLUMN('[11]Fire £5 LQ'!O$1),0),0)*[11]Parameters!$C$41)/1000000</f>
        <v>0</v>
      </c>
      <c r="AK179" s="108">
        <f>(VLOOKUP($B179,'[11]CT model - DATA UPDATE'!$A:$AX,COLUMN('[11]CT model - DATA UPDATE'!AH$1),0)+IFERROR(VLOOKUP($B179,'[11]Fire £5 LQ'!$A:$P,COLUMN('[11]Fire £5 LQ'!P$1),0),0)*[11]Parameters!$C$41)/1000000</f>
        <v>0</v>
      </c>
      <c r="AL179" s="56">
        <f>'[11]Published CSP'!AI179</f>
        <v>0</v>
      </c>
      <c r="AM179" s="56">
        <f>'[11]Published CSP'!AJ179</f>
        <v>0</v>
      </c>
      <c r="AN179" s="56">
        <f>IFERROR(VLOOKUP($A179,'[11]iBCF post B17'!$A:$L,'[11]iBCF post B17'!$F$1,0)/1000000,0)</f>
        <v>0</v>
      </c>
      <c r="AO179" s="56">
        <f>IFERROR(VLOOKUP($A179,'[11]iBCF post B17'!$A:$L,'[11]iBCF post B17'!$I$1,0)/1000000,0)</f>
        <v>0</v>
      </c>
      <c r="AP179" s="56">
        <f>IFERROR(VLOOKUP($A179,'[11]iBCF post B17'!$A:$L,'[11]iBCF post B17'!$L$1,0)/1000000,0)</f>
        <v>0</v>
      </c>
      <c r="AQ179" s="56">
        <v>0</v>
      </c>
      <c r="AR179" s="56">
        <v>0</v>
      </c>
      <c r="AS179" s="56">
        <f>'[11]NHB savings'!E166</f>
        <v>0</v>
      </c>
      <c r="AT179" s="56">
        <f>'[11]NHB savings'!F166</f>
        <v>0</v>
      </c>
      <c r="AU179" s="56">
        <f>'[11]NHB savings'!G166</f>
        <v>0</v>
      </c>
      <c r="AV179" s="103">
        <f>'[11]Published CSP'!AN179</f>
        <v>0</v>
      </c>
      <c r="AW179" s="103">
        <f>'[11]Published CSP'!AO179</f>
        <v>0</v>
      </c>
      <c r="AX179" s="103">
        <f>'[11]Published CSP'!AP179+'[11]NHB savings'!I166</f>
        <v>0</v>
      </c>
      <c r="AY179" s="103">
        <f>'[11]Published CSP'!AQ179+'[11]NHB savings'!J166</f>
        <v>0</v>
      </c>
      <c r="AZ179" s="103">
        <f>'[11]Published CSP'!AR179+'[11]NHB savings'!K166</f>
        <v>0</v>
      </c>
      <c r="BA179" s="103">
        <v>0</v>
      </c>
      <c r="BB179" s="103" t="e">
        <f>VLOOKUP($A179,'[11]Published CSP'!$A:$A:'[11]Published CSP'!$AW:$AW,COLUMN('[11]Published CSP'!AT$1),0)</f>
        <v>#REF!</v>
      </c>
      <c r="BC179" s="103" t="e">
        <f>VLOOKUP($A179,'[11]Published CSP'!$A:$A:'[11]Published CSP'!$AW:$AW,COLUMN('[11]Published CSP'!AU$1),0)+'[11]NHB savings'!L166</f>
        <v>#REF!</v>
      </c>
      <c r="BD179" s="103">
        <v>0</v>
      </c>
      <c r="BE179" s="103">
        <v>0</v>
      </c>
      <c r="BF179" s="60">
        <v>0.9915779701471743</v>
      </c>
      <c r="BG179" s="60">
        <v>1.2098047387875042</v>
      </c>
      <c r="BH179" s="103">
        <f>VLOOKUP($A179,[11]NHB!$A$7:$Q$389,COLUMN([11]NHB!O$2),0)+'[11]NHB savings'!P166</f>
        <v>0.8963793442473027</v>
      </c>
      <c r="BI179" s="103">
        <f>VLOOKUP($A179,[11]NHB!$A$7:$Q$389,COLUMN([11]NHB!P$2),0)+'[11]NHB savings'!Q166</f>
        <v>0.67976074204488857</v>
      </c>
      <c r="BJ179" s="103">
        <f>VLOOKUP($A179,[11]NHB!$A$7:$Q$389,COLUMN([11]NHB!Q$2),0)+'[11]NHB savings'!R166</f>
        <v>0.65222246038422049</v>
      </c>
      <c r="BK179" s="63">
        <f t="shared" si="81"/>
        <v>12.358429847092173</v>
      </c>
      <c r="BL179" s="63" t="e">
        <f t="shared" si="81"/>
        <v>#REF!</v>
      </c>
      <c r="BM179" s="63" t="e">
        <f t="shared" si="81"/>
        <v>#REF!</v>
      </c>
      <c r="BN179" s="63">
        <f t="shared" si="81"/>
        <v>10.845104732633544</v>
      </c>
      <c r="BO179" s="63">
        <f t="shared" si="81"/>
        <v>10.693861142923495</v>
      </c>
      <c r="BP179" s="64">
        <f t="shared" si="84"/>
        <v>12.358429847092173</v>
      </c>
      <c r="BQ179" s="64" t="e">
        <f>BL179*'[11]23112016 deflator update'!$C$68/'[11]23112016 deflator update'!$C$69</f>
        <v>#REF!</v>
      </c>
      <c r="BR179" s="64" t="e">
        <f>BM179*'[11]23112016 deflator update'!$C$68/'[11]23112016 deflator update'!$C$70</f>
        <v>#REF!</v>
      </c>
      <c r="BS179" s="64">
        <f>BN179*'[11]23112016 deflator update'!$C$68/'[11]23112016 deflator update'!$C$71</f>
        <v>10.303140928420229</v>
      </c>
      <c r="BT179" s="64">
        <f>BO179*'[11]23112016 deflator update'!$C$68/'[11]23112016 deflator update'!$C$72</f>
        <v>9.9936022904067272</v>
      </c>
      <c r="BU179" s="109" t="e">
        <f t="shared" si="85"/>
        <v>#REF!</v>
      </c>
      <c r="BV179" s="109" t="e">
        <f t="shared" si="85"/>
        <v>#REF!</v>
      </c>
      <c r="BW179" s="109" t="e">
        <f t="shared" si="85"/>
        <v>#REF!</v>
      </c>
      <c r="BX179" s="109">
        <f t="shared" si="82"/>
        <v>-1.3945793373018156E-2</v>
      </c>
      <c r="BY179" s="109">
        <f t="shared" si="86"/>
        <v>-0.13469095384801943</v>
      </c>
      <c r="BZ179" s="109">
        <f t="shared" si="87"/>
        <v>-3.552092231598114E-2</v>
      </c>
      <c r="CA179" s="110" t="e">
        <f t="shared" si="88"/>
        <v>#REF!</v>
      </c>
      <c r="CB179" s="110" t="e">
        <f t="shared" si="88"/>
        <v>#REF!</v>
      </c>
      <c r="CC179" s="110" t="e">
        <f t="shared" si="88"/>
        <v>#REF!</v>
      </c>
      <c r="CD179" s="110">
        <f t="shared" si="88"/>
        <v>-3.0043133464249583E-2</v>
      </c>
      <c r="CE179" s="110">
        <f t="shared" si="89"/>
        <v>-0.19135339893051773</v>
      </c>
      <c r="CF179" s="110">
        <f t="shared" si="90"/>
        <v>-5.1713230416534195E-2</v>
      </c>
      <c r="CG179" s="60">
        <f t="shared" si="79"/>
        <v>5.9708548470921734</v>
      </c>
      <c r="CH179" s="60" t="e">
        <f t="shared" si="79"/>
        <v>#REF!</v>
      </c>
      <c r="CI179" s="60" t="e">
        <f t="shared" si="79"/>
        <v>#REF!</v>
      </c>
      <c r="CJ179" s="60">
        <f t="shared" si="79"/>
        <v>3.8639019889118895</v>
      </c>
      <c r="CK179" s="60">
        <f t="shared" si="79"/>
        <v>3.4696056980282206</v>
      </c>
      <c r="CL179" s="60">
        <f t="shared" si="80"/>
        <v>6.387575</v>
      </c>
      <c r="CM179" s="60">
        <f t="shared" si="80"/>
        <v>6.5193540060000004</v>
      </c>
      <c r="CN179" s="60">
        <f t="shared" si="80"/>
        <v>6.7463273026128796</v>
      </c>
      <c r="CO179" s="60">
        <f t="shared" si="80"/>
        <v>6.9812027437216546</v>
      </c>
      <c r="CP179" s="60">
        <f t="shared" si="80"/>
        <v>7.2242554448952747</v>
      </c>
    </row>
    <row r="180" spans="1:94" ht="15" customHeight="1">
      <c r="A180" s="53" t="s">
        <v>852</v>
      </c>
      <c r="B180" s="53" t="s">
        <v>853</v>
      </c>
      <c r="C180" s="53" t="str">
        <f t="shared" si="83"/>
        <v>SD_SR</v>
      </c>
      <c r="D180" s="53" t="s">
        <v>41</v>
      </c>
      <c r="E180" s="53" t="s">
        <v>39</v>
      </c>
      <c r="F180" s="112" t="s">
        <v>1363</v>
      </c>
      <c r="G180" s="113">
        <v>0</v>
      </c>
      <c r="H180" s="127">
        <v>0</v>
      </c>
      <c r="I180" s="127">
        <v>0</v>
      </c>
      <c r="J180" s="112" t="s">
        <v>1382</v>
      </c>
      <c r="K180" s="101">
        <v>0</v>
      </c>
      <c r="L180" s="53" t="s">
        <v>854</v>
      </c>
      <c r="M180" s="54">
        <f>[11]Provisional!M180</f>
        <v>6.3961629821789998</v>
      </c>
      <c r="N180" s="54">
        <f>[11]Provisional!N180</f>
        <v>4.9684651168730003</v>
      </c>
      <c r="O180" s="54">
        <f>[11]Provisional!O180</f>
        <v>3.8944704538599999</v>
      </c>
      <c r="P180" s="54">
        <f>[11]Provisional!P180</f>
        <v>3.6074932378989999</v>
      </c>
      <c r="Q180" s="54">
        <f>[11]Provisional!Q180</f>
        <v>2.6947424129719999</v>
      </c>
      <c r="R180" s="128">
        <f>'[11]Published CSP'!O180</f>
        <v>13.008898</v>
      </c>
      <c r="S180" s="108">
        <f>VLOOKUP($B180,'[11]CT model - DATA UPDATE'!$A:$AX,COLUMN('[11]CT model - DATA UPDATE'!S$1),0)/1000000</f>
        <v>13.216721584</v>
      </c>
      <c r="T180" s="108">
        <f>VLOOKUP($B180,'[11]CT model - DATA UPDATE'!$A:$AX,COLUMN('[11]CT model - DATA UPDATE'!T$1),0)/1000000</f>
        <v>13.377850057063339</v>
      </c>
      <c r="U180" s="108">
        <f>VLOOKUP($B180,'[11]CT model - DATA UPDATE'!$A:$AX,COLUMN('[11]CT model - DATA UPDATE'!U$1),0)/1000000</f>
        <v>13.540942889038737</v>
      </c>
      <c r="V180" s="108">
        <f>VLOOKUP($B180,'[11]CT model - DATA UPDATE'!$A:$AX,COLUMN('[11]CT model - DATA UPDATE'!V$1),0)/1000000</f>
        <v>13.706024027934028</v>
      </c>
      <c r="W180" s="108">
        <v>0</v>
      </c>
      <c r="X180" s="108">
        <f>VLOOKUP($B180,'[11]CT model - DATA UPDATE'!$A:$AX,COLUMN('[11]CT model - DATA UPDATE'!W$1),0)/1000000</f>
        <v>0.26305826799999954</v>
      </c>
      <c r="Y180" s="108">
        <f>VLOOKUP($B180,'[11]CT model - DATA UPDATE'!$A:$AX,COLUMN('[11]CT model - DATA UPDATE'!X$1),0)/1000000</f>
        <v>0.53914758614925551</v>
      </c>
      <c r="Z180" s="108">
        <f>VLOOKUP($B180,'[11]CT model - DATA UPDATE'!$A:$AX,COLUMN('[11]CT model - DATA UPDATE'!Y$1),0)/1000000</f>
        <v>0.82745374115163894</v>
      </c>
      <c r="AA180" s="108">
        <f>VLOOKUP($B180,'[11]CT model - DATA UPDATE'!$A:$AX,COLUMN('[11]CT model - DATA UPDATE'!Z$1),0)/1000000</f>
        <v>1.1284127532745603</v>
      </c>
      <c r="AB180" s="108">
        <v>0</v>
      </c>
      <c r="AC180" s="108">
        <f>VLOOKUP($B180,'[11]CT model - DATA UPDATE'!$A:$AX,COLUMN('[11]CT model - DATA UPDATE'!AA$1),0)/1000000</f>
        <v>0</v>
      </c>
      <c r="AD180" s="108">
        <f>VLOOKUP($B180,'[11]CT model - DATA UPDATE'!$A:$AX,COLUMN('[11]CT model - DATA UPDATE'!AB$1),0)/1000000</f>
        <v>0</v>
      </c>
      <c r="AE180" s="108">
        <f>VLOOKUP($B180,'[11]CT model - DATA UPDATE'!$A:$AX,COLUMN('[11]CT model - DATA UPDATE'!AC$1),0)/1000000</f>
        <v>0</v>
      </c>
      <c r="AF180" s="108">
        <f>VLOOKUP($B180,'[11]CT model - DATA UPDATE'!$A:$AX,COLUMN('[11]CT model - DATA UPDATE'!AD$1),0)/1000000</f>
        <v>0</v>
      </c>
      <c r="AG180" s="108">
        <v>0</v>
      </c>
      <c r="AH180" s="108">
        <f>VLOOKUP($B180,'[11]CT model - DATA UPDATE'!$A:$AX,COLUMN('[11]CT model - DATA UPDATE'!AE$1),0)/1000000</f>
        <v>0</v>
      </c>
      <c r="AI180" s="108">
        <f>(VLOOKUP($B180,'[11]CT model - DATA UPDATE'!$A:$AX,COLUMN('[11]CT model - DATA UPDATE'!AF$1),0)+IFERROR(VLOOKUP($B180,'[11]Fire £5 LQ'!$A:$P,COLUMN('[11]Fire £5 LQ'!N$1),0),0)*[11]Parameters!$C$41)/1000000</f>
        <v>3.176904272068147E-2</v>
      </c>
      <c r="AJ180" s="108">
        <f>(VLOOKUP($B180,'[11]CT model - DATA UPDATE'!$A:$AX,COLUMN('[11]CT model - DATA UPDATE'!AG$1),0)+IFERROR(VLOOKUP($B180,'[11]Fire £5 LQ'!$A:$P,COLUMN('[11]Fire £5 LQ'!O$1),0),0)*[11]Parameters!$C$41)/1000000</f>
        <v>5.8788512972456547E-2</v>
      </c>
      <c r="AK180" s="108">
        <f>(VLOOKUP($B180,'[11]CT model - DATA UPDATE'!$A:$AX,COLUMN('[11]CT model - DATA UPDATE'!AH$1),0)+IFERROR(VLOOKUP($B180,'[11]Fire £5 LQ'!$A:$P,COLUMN('[11]Fire £5 LQ'!P$1),0),0)*[11]Parameters!$C$41)/1000000</f>
        <v>8.0758705192745694E-2</v>
      </c>
      <c r="AL180" s="56">
        <f>'[11]Published CSP'!AI180</f>
        <v>0</v>
      </c>
      <c r="AM180" s="56">
        <f>'[11]Published CSP'!AJ180</f>
        <v>0</v>
      </c>
      <c r="AN180" s="56">
        <f>IFERROR(VLOOKUP($A180,'[11]iBCF post B17'!$A:$L,'[11]iBCF post B17'!$F$1,0)/1000000,0)</f>
        <v>0</v>
      </c>
      <c r="AO180" s="56">
        <f>IFERROR(VLOOKUP($A180,'[11]iBCF post B17'!$A:$L,'[11]iBCF post B17'!$I$1,0)/1000000,0)</f>
        <v>0</v>
      </c>
      <c r="AP180" s="56">
        <f>IFERROR(VLOOKUP($A180,'[11]iBCF post B17'!$A:$L,'[11]iBCF post B17'!$L$1,0)/1000000,0)</f>
        <v>0</v>
      </c>
      <c r="AQ180" s="56">
        <v>0</v>
      </c>
      <c r="AR180" s="56">
        <v>0</v>
      </c>
      <c r="AS180" s="56">
        <f>'[11]NHB savings'!E167</f>
        <v>0</v>
      </c>
      <c r="AT180" s="56">
        <f>'[11]NHB savings'!F167</f>
        <v>0</v>
      </c>
      <c r="AU180" s="56">
        <f>'[11]NHB savings'!G167</f>
        <v>0</v>
      </c>
      <c r="AV180" s="103">
        <f>'[11]Published CSP'!AN180</f>
        <v>4.6008937341487789E-2</v>
      </c>
      <c r="AW180" s="103">
        <f>'[11]Published CSP'!AO180</f>
        <v>0.23894964232192045</v>
      </c>
      <c r="AX180" s="103">
        <f>'[11]Published CSP'!AP180+'[11]NHB savings'!I167</f>
        <v>0.19294070498043267</v>
      </c>
      <c r="AY180" s="103">
        <f>'[11]Published CSP'!AQ180+'[11]NHB savings'!J167</f>
        <v>0.14841592690802513</v>
      </c>
      <c r="AZ180" s="103">
        <f>'[11]Published CSP'!AR180+'[11]NHB savings'!K167</f>
        <v>0.19294070498043267</v>
      </c>
      <c r="BA180" s="103">
        <v>0</v>
      </c>
      <c r="BB180" s="103" t="e">
        <f>VLOOKUP($A180,'[11]Published CSP'!$A:$A:'[11]Published CSP'!$AW:$AW,COLUMN('[11]Published CSP'!AT$1),0)</f>
        <v>#REF!</v>
      </c>
      <c r="BC180" s="103" t="e">
        <f>VLOOKUP($A180,'[11]Published CSP'!$A:$A:'[11]Published CSP'!$AW:$AW,COLUMN('[11]Published CSP'!AU$1),0)+'[11]NHB savings'!L167</f>
        <v>#REF!</v>
      </c>
      <c r="BD180" s="103">
        <v>0</v>
      </c>
      <c r="BE180" s="103">
        <v>0</v>
      </c>
      <c r="BF180" s="60">
        <v>1.4930276321569811</v>
      </c>
      <c r="BG180" s="60">
        <v>1.6532834020070954</v>
      </c>
      <c r="BH180" s="103">
        <f>VLOOKUP($A180,[11]NHB!$A$7:$Q$389,COLUMN([11]NHB!O$2),0)+'[11]NHB savings'!P167</f>
        <v>1.2274261463921512</v>
      </c>
      <c r="BI180" s="103">
        <f>VLOOKUP($A180,[11]NHB!$A$7:$Q$389,COLUMN([11]NHB!P$2),0)+'[11]NHB savings'!Q167</f>
        <v>0.9315707965968113</v>
      </c>
      <c r="BJ180" s="103">
        <f>VLOOKUP($A180,[11]NHB!$A$7:$Q$389,COLUMN([11]NHB!Q$2),0)+'[11]NHB savings'!R167</f>
        <v>0.89383125473041458</v>
      </c>
      <c r="BK180" s="63">
        <f t="shared" si="81"/>
        <v>20.944097551677469</v>
      </c>
      <c r="BL180" s="63" t="e">
        <f t="shared" si="81"/>
        <v>#REF!</v>
      </c>
      <c r="BM180" s="63" t="e">
        <f t="shared" si="81"/>
        <v>#REF!</v>
      </c>
      <c r="BN180" s="63">
        <f t="shared" si="81"/>
        <v>19.114665104566672</v>
      </c>
      <c r="BO180" s="63">
        <f t="shared" si="81"/>
        <v>18.696709859084184</v>
      </c>
      <c r="BP180" s="64">
        <f t="shared" si="84"/>
        <v>20.944097551677469</v>
      </c>
      <c r="BQ180" s="64" t="e">
        <f>BL180*'[11]23112016 deflator update'!$C$68/'[11]23112016 deflator update'!$C$69</f>
        <v>#REF!</v>
      </c>
      <c r="BR180" s="64" t="e">
        <f>BM180*'[11]23112016 deflator update'!$C$68/'[11]23112016 deflator update'!$C$70</f>
        <v>#REF!</v>
      </c>
      <c r="BS180" s="64">
        <f>BN180*'[11]23112016 deflator update'!$C$68/'[11]23112016 deflator update'!$C$71</f>
        <v>18.159445503490598</v>
      </c>
      <c r="BT180" s="64">
        <f>BO180*'[11]23112016 deflator update'!$C$68/'[11]23112016 deflator update'!$C$72</f>
        <v>17.472405894708785</v>
      </c>
      <c r="BU180" s="109" t="e">
        <f t="shared" si="85"/>
        <v>#REF!</v>
      </c>
      <c r="BV180" s="109" t="e">
        <f t="shared" si="85"/>
        <v>#REF!</v>
      </c>
      <c r="BW180" s="109" t="e">
        <f t="shared" si="85"/>
        <v>#REF!</v>
      </c>
      <c r="BX180" s="109">
        <f t="shared" si="82"/>
        <v>-2.1865684969946675E-2</v>
      </c>
      <c r="BY180" s="109">
        <f t="shared" si="86"/>
        <v>-0.10730410737670038</v>
      </c>
      <c r="BZ180" s="109">
        <f t="shared" si="87"/>
        <v>-2.7978470883106676E-2</v>
      </c>
      <c r="CA180" s="110" t="e">
        <f t="shared" si="88"/>
        <v>#REF!</v>
      </c>
      <c r="CB180" s="110" t="e">
        <f t="shared" si="88"/>
        <v>#REF!</v>
      </c>
      <c r="CC180" s="110" t="e">
        <f t="shared" si="88"/>
        <v>#REF!</v>
      </c>
      <c r="CD180" s="110">
        <f t="shared" si="88"/>
        <v>-3.7833732789349206E-2</v>
      </c>
      <c r="CE180" s="110">
        <f t="shared" si="89"/>
        <v>-0.16575990674234742</v>
      </c>
      <c r="CF180" s="110">
        <f t="shared" si="90"/>
        <v>-4.4297406611215728E-2</v>
      </c>
      <c r="CG180" s="60">
        <f t="shared" si="79"/>
        <v>7.9351995516774689</v>
      </c>
      <c r="CH180" s="60" t="e">
        <f t="shared" si="79"/>
        <v>#REF!</v>
      </c>
      <c r="CI180" s="60" t="e">
        <f t="shared" si="79"/>
        <v>#REF!</v>
      </c>
      <c r="CJ180" s="60">
        <f t="shared" si="79"/>
        <v>4.6874799614038398</v>
      </c>
      <c r="CK180" s="60">
        <f t="shared" si="79"/>
        <v>3.7815143726828495</v>
      </c>
      <c r="CL180" s="60">
        <f t="shared" si="80"/>
        <v>13.008898</v>
      </c>
      <c r="CM180" s="60">
        <f t="shared" si="80"/>
        <v>13.479779852</v>
      </c>
      <c r="CN180" s="60">
        <f t="shared" si="80"/>
        <v>13.948766685933276</v>
      </c>
      <c r="CO180" s="60">
        <f t="shared" si="80"/>
        <v>14.427185143162832</v>
      </c>
      <c r="CP180" s="60">
        <f t="shared" si="80"/>
        <v>14.915195486401334</v>
      </c>
    </row>
    <row r="181" spans="1:94" ht="15" customHeight="1">
      <c r="A181" s="53" t="s">
        <v>691</v>
      </c>
      <c r="B181" s="53" t="s">
        <v>692</v>
      </c>
      <c r="C181" s="53" t="str">
        <f t="shared" si="83"/>
        <v>OLB_PU</v>
      </c>
      <c r="D181" s="53" t="s">
        <v>41</v>
      </c>
      <c r="E181" s="53" t="s">
        <v>1351</v>
      </c>
      <c r="F181" s="112" t="s">
        <v>1375</v>
      </c>
      <c r="G181" s="113">
        <v>0</v>
      </c>
      <c r="H181" s="127">
        <v>0</v>
      </c>
      <c r="I181" s="127">
        <v>0</v>
      </c>
      <c r="J181" s="112" t="s">
        <v>1380</v>
      </c>
      <c r="K181" s="101">
        <v>0</v>
      </c>
      <c r="L181" s="53" t="s">
        <v>693</v>
      </c>
      <c r="M181" s="54">
        <f>[11]Provisional!M181</f>
        <v>69.338442526611004</v>
      </c>
      <c r="N181" s="54">
        <f>[11]Provisional!N181</f>
        <v>58.24582063106601</v>
      </c>
      <c r="O181" s="54">
        <f>[11]Provisional!O181</f>
        <v>50.070859788871999</v>
      </c>
      <c r="P181" s="54">
        <f>[11]Provisional!P181</f>
        <v>45.575841171918995</v>
      </c>
      <c r="Q181" s="54">
        <f>[11]Provisional!Q181</f>
        <v>41.163780522631001</v>
      </c>
      <c r="R181" s="128">
        <f>'[11]Published CSP'!O181</f>
        <v>98.495756</v>
      </c>
      <c r="S181" s="108">
        <f>VLOOKUP($B181,'[11]CT model - DATA UPDATE'!$A:$AX,COLUMN('[11]CT model - DATA UPDATE'!S$1),0)/1000000</f>
        <v>101.21751999999998</v>
      </c>
      <c r="T181" s="108">
        <f>VLOOKUP($B181,'[11]CT model - DATA UPDATE'!$A:$AX,COLUMN('[11]CT model - DATA UPDATE'!T$1),0)/1000000</f>
        <v>103.4190354973441</v>
      </c>
      <c r="U181" s="108">
        <f>VLOOKUP($B181,'[11]CT model - DATA UPDATE'!$A:$AX,COLUMN('[11]CT model - DATA UPDATE'!U$1),0)/1000000</f>
        <v>105.66843470577939</v>
      </c>
      <c r="V181" s="108">
        <f>VLOOKUP($B181,'[11]CT model - DATA UPDATE'!$A:$AX,COLUMN('[11]CT model - DATA UPDATE'!V$1),0)/1000000</f>
        <v>107.96675911231362</v>
      </c>
      <c r="W181" s="108">
        <v>0</v>
      </c>
      <c r="X181" s="108">
        <f>VLOOKUP($B181,'[11]CT model - DATA UPDATE'!$A:$AX,COLUMN('[11]CT model - DATA UPDATE'!W$1),0)/1000000</f>
        <v>2.0147400000000038</v>
      </c>
      <c r="Y181" s="108">
        <f>VLOOKUP($B181,'[11]CT model - DATA UPDATE'!$A:$AX,COLUMN('[11]CT model - DATA UPDATE'!X$1),0)/1000000</f>
        <v>4.168113216033559</v>
      </c>
      <c r="Z181" s="108">
        <f>VLOOKUP($B181,'[11]CT model - DATA UPDATE'!$A:$AX,COLUMN('[11]CT model - DATA UPDATE'!Y$1),0)/1000000</f>
        <v>6.4573152126515225</v>
      </c>
      <c r="AA181" s="108">
        <f>VLOOKUP($B181,'[11]CT model - DATA UPDATE'!$A:$AX,COLUMN('[11]CT model - DATA UPDATE'!Z$1),0)/1000000</f>
        <v>8.8890544780622722</v>
      </c>
      <c r="AB181" s="108">
        <v>0</v>
      </c>
      <c r="AC181" s="108">
        <f>VLOOKUP($B181,'[11]CT model - DATA UPDATE'!$A:$AX,COLUMN('[11]CT model - DATA UPDATE'!AA$1),0)/1000000</f>
        <v>2.0237599999999998</v>
      </c>
      <c r="AD181" s="108">
        <f>VLOOKUP($B181,'[11]CT model - DATA UPDATE'!$A:$AX,COLUMN('[11]CT model - DATA UPDATE'!AB$1),0)/1000000</f>
        <v>4.2600405028442587</v>
      </c>
      <c r="AE181" s="108">
        <f>VLOOKUP($B181,'[11]CT model - DATA UPDATE'!$A:$AX,COLUMN('[11]CT model - DATA UPDATE'!AC$1),0)/1000000</f>
        <v>6.7253498625540731</v>
      </c>
      <c r="AF181" s="108">
        <f>VLOOKUP($B181,'[11]CT model - DATA UPDATE'!$A:$AX,COLUMN('[11]CT model - DATA UPDATE'!AD$1),0)/1000000</f>
        <v>9.4377841132034366</v>
      </c>
      <c r="AG181" s="108">
        <v>0</v>
      </c>
      <c r="AH181" s="108">
        <f>VLOOKUP($B181,'[11]CT model - DATA UPDATE'!$A:$AX,COLUMN('[11]CT model - DATA UPDATE'!AE$1),0)/1000000</f>
        <v>0</v>
      </c>
      <c r="AI181" s="108">
        <f>(VLOOKUP($B181,'[11]CT model - DATA UPDATE'!$A:$AX,COLUMN('[11]CT model - DATA UPDATE'!AF$1),0)+IFERROR(VLOOKUP($B181,'[11]Fire £5 LQ'!$A:$P,COLUMN('[11]Fire £5 LQ'!N$1),0),0)*[11]Parameters!$C$41)/1000000</f>
        <v>0</v>
      </c>
      <c r="AJ181" s="108">
        <f>(VLOOKUP($B181,'[11]CT model - DATA UPDATE'!$A:$AX,COLUMN('[11]CT model - DATA UPDATE'!AG$1),0)+IFERROR(VLOOKUP($B181,'[11]Fire £5 LQ'!$A:$P,COLUMN('[11]Fire £5 LQ'!O$1),0),0)*[11]Parameters!$C$41)/1000000</f>
        <v>0</v>
      </c>
      <c r="AK181" s="108">
        <f>(VLOOKUP($B181,'[11]CT model - DATA UPDATE'!$A:$AX,COLUMN('[11]CT model - DATA UPDATE'!AH$1),0)+IFERROR(VLOOKUP($B181,'[11]Fire £5 LQ'!$A:$P,COLUMN('[11]Fire £5 LQ'!P$1),0),0)*[11]Parameters!$C$41)/1000000</f>
        <v>0</v>
      </c>
      <c r="AL181" s="56">
        <f>'[11]Published CSP'!AI181</f>
        <v>0</v>
      </c>
      <c r="AM181" s="56">
        <f>'[11]Published CSP'!AJ181</f>
        <v>0</v>
      </c>
      <c r="AN181" s="56">
        <f>IFERROR(VLOOKUP($A181,'[11]iBCF post B17'!$A:$L,'[11]iBCF post B17'!$F$1,0)/1000000,0)</f>
        <v>3.6278265489521755</v>
      </c>
      <c r="AO181" s="56">
        <f>IFERROR(VLOOKUP($A181,'[11]iBCF post B17'!$A:$L,'[11]iBCF post B17'!$I$1,0)/1000000,0)</f>
        <v>4.6792461221640336</v>
      </c>
      <c r="AP181" s="56">
        <f>IFERROR(VLOOKUP($A181,'[11]iBCF post B17'!$A:$L,'[11]iBCF post B17'!$L$1,0)/1000000,0)</f>
        <v>5.4978020094025188</v>
      </c>
      <c r="AQ181" s="56">
        <v>0</v>
      </c>
      <c r="AR181" s="56">
        <v>0</v>
      </c>
      <c r="AS181" s="56">
        <f>'[11]NHB savings'!E168</f>
        <v>0.97416199999999997</v>
      </c>
      <c r="AT181" s="56">
        <f>'[11]NHB savings'!F168</f>
        <v>0</v>
      </c>
      <c r="AU181" s="56">
        <f>'[11]NHB savings'!G168</f>
        <v>0</v>
      </c>
      <c r="AV181" s="103">
        <f>'[11]Published CSP'!AN181</f>
        <v>0</v>
      </c>
      <c r="AW181" s="103">
        <f>'[11]Published CSP'!AO181</f>
        <v>0</v>
      </c>
      <c r="AX181" s="103">
        <f>'[11]Published CSP'!AP181+'[11]NHB savings'!I168</f>
        <v>0</v>
      </c>
      <c r="AY181" s="103">
        <f>'[11]Published CSP'!AQ181+'[11]NHB savings'!J168</f>
        <v>0</v>
      </c>
      <c r="AZ181" s="103">
        <f>'[11]Published CSP'!AR181+'[11]NHB savings'!K168</f>
        <v>0</v>
      </c>
      <c r="BA181" s="103">
        <v>0</v>
      </c>
      <c r="BB181" s="103" t="e">
        <f>VLOOKUP($A181,'[11]Published CSP'!$A:$A:'[11]Published CSP'!$AW:$AW,COLUMN('[11]Published CSP'!AT$1),0)</f>
        <v>#REF!</v>
      </c>
      <c r="BC181" s="103" t="e">
        <f>VLOOKUP($A181,'[11]Published CSP'!$A:$A:'[11]Published CSP'!$AW:$AW,COLUMN('[11]Published CSP'!AU$1),0)+'[11]NHB savings'!L168</f>
        <v>#REF!</v>
      </c>
      <c r="BD181" s="103">
        <v>0</v>
      </c>
      <c r="BE181" s="103">
        <v>0</v>
      </c>
      <c r="BF181" s="60">
        <v>3.8677569034390706</v>
      </c>
      <c r="BG181" s="60">
        <v>5.2495815886089519</v>
      </c>
      <c r="BH181" s="103">
        <f>VLOOKUP($A181,[11]NHB!$A$7:$Q$389,COLUMN([11]NHB!O$2),0)+'[11]NHB savings'!P168</f>
        <v>4.0672671759111241</v>
      </c>
      <c r="BI181" s="103">
        <f>VLOOKUP($A181,[11]NHB!$A$7:$Q$389,COLUMN([11]NHB!P$2),0)+'[11]NHB savings'!Q168</f>
        <v>3.0413120402257774</v>
      </c>
      <c r="BJ181" s="103">
        <f>VLOOKUP($A181,[11]NHB!$A$7:$Q$389,COLUMN([11]NHB!Q$2),0)+'[11]NHB savings'!R168</f>
        <v>2.9181032368904005</v>
      </c>
      <c r="BK181" s="63">
        <f t="shared" si="81"/>
        <v>171.70195543005008</v>
      </c>
      <c r="BL181" s="63" t="e">
        <f t="shared" si="81"/>
        <v>#REF!</v>
      </c>
      <c r="BM181" s="63" t="e">
        <f t="shared" si="81"/>
        <v>#REF!</v>
      </c>
      <c r="BN181" s="63">
        <f t="shared" si="81"/>
        <v>172.14749911529381</v>
      </c>
      <c r="BO181" s="63">
        <f t="shared" si="81"/>
        <v>175.87328347250323</v>
      </c>
      <c r="BP181" s="64">
        <f t="shared" si="84"/>
        <v>171.70195543005008</v>
      </c>
      <c r="BQ181" s="64" t="e">
        <f>BL181*'[11]23112016 deflator update'!$C$68/'[11]23112016 deflator update'!$C$69</f>
        <v>#REF!</v>
      </c>
      <c r="BR181" s="64" t="e">
        <f>BM181*'[11]23112016 deflator update'!$C$68/'[11]23112016 deflator update'!$C$70</f>
        <v>#REF!</v>
      </c>
      <c r="BS181" s="64">
        <f>BN181*'[11]23112016 deflator update'!$C$68/'[11]23112016 deflator update'!$C$71</f>
        <v>163.54475015099888</v>
      </c>
      <c r="BT181" s="64">
        <f>BO181*'[11]23112016 deflator update'!$C$68/'[11]23112016 deflator update'!$C$72</f>
        <v>164.35669259603497</v>
      </c>
      <c r="BU181" s="109" t="e">
        <f t="shared" si="85"/>
        <v>#REF!</v>
      </c>
      <c r="BV181" s="109" t="e">
        <f t="shared" si="85"/>
        <v>#REF!</v>
      </c>
      <c r="BW181" s="109" t="e">
        <f t="shared" si="85"/>
        <v>#REF!</v>
      </c>
      <c r="BX181" s="109">
        <f t="shared" si="82"/>
        <v>2.1642976960787097E-2</v>
      </c>
      <c r="BY181" s="109">
        <f t="shared" si="86"/>
        <v>2.4294004293693217E-2</v>
      </c>
      <c r="BZ181" s="109">
        <f t="shared" si="87"/>
        <v>6.018941213204787E-3</v>
      </c>
      <c r="CA181" s="110" t="e">
        <f t="shared" si="88"/>
        <v>#REF!</v>
      </c>
      <c r="CB181" s="110" t="e">
        <f t="shared" si="88"/>
        <v>#REF!</v>
      </c>
      <c r="CC181" s="110" t="e">
        <f t="shared" si="88"/>
        <v>#REF!</v>
      </c>
      <c r="CD181" s="110">
        <f t="shared" si="88"/>
        <v>4.9646500073310396E-3</v>
      </c>
      <c r="CE181" s="110">
        <f t="shared" si="89"/>
        <v>-4.2779144917819534E-2</v>
      </c>
      <c r="CF181" s="110">
        <f t="shared" si="90"/>
        <v>-1.0870765394254689E-2</v>
      </c>
      <c r="CG181" s="60">
        <f t="shared" si="79"/>
        <v>73.206199430050077</v>
      </c>
      <c r="CH181" s="60" t="e">
        <f t="shared" si="79"/>
        <v>#REF!</v>
      </c>
      <c r="CI181" s="60" t="e">
        <f t="shared" si="79"/>
        <v>#REF!</v>
      </c>
      <c r="CJ181" s="60">
        <f t="shared" si="79"/>
        <v>53.29639933430883</v>
      </c>
      <c r="CK181" s="60">
        <f t="shared" si="79"/>
        <v>49.579685768923895</v>
      </c>
      <c r="CL181" s="60">
        <f t="shared" si="80"/>
        <v>98.495756</v>
      </c>
      <c r="CM181" s="60">
        <f t="shared" si="80"/>
        <v>105.25601999999998</v>
      </c>
      <c r="CN181" s="60">
        <f t="shared" si="80"/>
        <v>111.84718921622192</v>
      </c>
      <c r="CO181" s="60">
        <f t="shared" si="80"/>
        <v>118.85109978098498</v>
      </c>
      <c r="CP181" s="60">
        <f t="shared" si="80"/>
        <v>126.29359770357934</v>
      </c>
    </row>
    <row r="182" spans="1:94" ht="15" customHeight="1">
      <c r="A182" s="53" t="s">
        <v>90</v>
      </c>
      <c r="B182" s="53" t="s">
        <v>91</v>
      </c>
      <c r="C182" s="53" t="str">
        <f t="shared" si="83"/>
        <v>SD_SR</v>
      </c>
      <c r="D182" s="53" t="s">
        <v>41</v>
      </c>
      <c r="E182" s="53" t="s">
        <v>39</v>
      </c>
      <c r="F182" s="112" t="s">
        <v>1373</v>
      </c>
      <c r="G182" s="113">
        <v>0</v>
      </c>
      <c r="H182" s="127">
        <v>0</v>
      </c>
      <c r="I182" s="127">
        <v>0</v>
      </c>
      <c r="J182" s="112" t="s">
        <v>1382</v>
      </c>
      <c r="K182" s="101">
        <v>0</v>
      </c>
      <c r="L182" s="53" t="s">
        <v>92</v>
      </c>
      <c r="M182" s="54">
        <f>[11]Provisional!M182</f>
        <v>2.4296491510959997</v>
      </c>
      <c r="N182" s="54">
        <f>[11]Provisional!N182</f>
        <v>1.826590132522</v>
      </c>
      <c r="O182" s="54">
        <f>[11]Provisional!O182</f>
        <v>1.3727991750819999</v>
      </c>
      <c r="P182" s="54">
        <f>[11]Provisional!P182</f>
        <v>1.3321780777710002</v>
      </c>
      <c r="Q182" s="54">
        <f>[11]Provisional!Q182</f>
        <v>0.86482267532399992</v>
      </c>
      <c r="R182" s="128">
        <f>'[11]Published CSP'!O182</f>
        <v>5.7670410800000003</v>
      </c>
      <c r="S182" s="108">
        <f>VLOOKUP($B182,'[11]CT model - DATA UPDATE'!$A:$AX,COLUMN('[11]CT model - DATA UPDATE'!S$1),0)/1000000</f>
        <v>5.8438964479999997</v>
      </c>
      <c r="T182" s="108">
        <f>VLOOKUP($B182,'[11]CT model - DATA UPDATE'!$A:$AX,COLUMN('[11]CT model - DATA UPDATE'!T$1),0)/1000000</f>
        <v>5.9098596572796973</v>
      </c>
      <c r="U182" s="108">
        <f>VLOOKUP($B182,'[11]CT model - DATA UPDATE'!$A:$AX,COLUMN('[11]CT model - DATA UPDATE'!U$1),0)/1000000</f>
        <v>5.9765674288590871</v>
      </c>
      <c r="V182" s="108">
        <f>VLOOKUP($B182,'[11]CT model - DATA UPDATE'!$A:$AX,COLUMN('[11]CT model - DATA UPDATE'!V$1),0)/1000000</f>
        <v>6.0440281670141882</v>
      </c>
      <c r="W182" s="108">
        <v>0</v>
      </c>
      <c r="X182" s="108">
        <f>VLOOKUP($B182,'[11]CT model - DATA UPDATE'!$A:$AX,COLUMN('[11]CT model - DATA UPDATE'!W$1),0)/1000000</f>
        <v>0.11687792896</v>
      </c>
      <c r="Y182" s="108">
        <f>VLOOKUP($B182,'[11]CT model - DATA UPDATE'!$A:$AX,COLUMN('[11]CT model - DATA UPDATE'!X$1),0)/1000000</f>
        <v>0.2387583301540997</v>
      </c>
      <c r="Z182" s="108">
        <f>VLOOKUP($B182,'[11]CT model - DATA UPDATE'!$A:$AX,COLUMN('[11]CT model - DATA UPDATE'!Y$1),0)/1000000</f>
        <v>0.36581373918560656</v>
      </c>
      <c r="AA182" s="108">
        <f>VLOOKUP($B182,'[11]CT model - DATA UPDATE'!$A:$AX,COLUMN('[11]CT model - DATA UPDATE'!Z$1),0)/1000000</f>
        <v>0.49822229690782016</v>
      </c>
      <c r="AB182" s="108">
        <v>0</v>
      </c>
      <c r="AC182" s="108">
        <f>VLOOKUP($B182,'[11]CT model - DATA UPDATE'!$A:$AX,COLUMN('[11]CT model - DATA UPDATE'!AA$1),0)/1000000</f>
        <v>0</v>
      </c>
      <c r="AD182" s="108">
        <f>VLOOKUP($B182,'[11]CT model - DATA UPDATE'!$A:$AX,COLUMN('[11]CT model - DATA UPDATE'!AB$1),0)/1000000</f>
        <v>0</v>
      </c>
      <c r="AE182" s="108">
        <f>VLOOKUP($B182,'[11]CT model - DATA UPDATE'!$A:$AX,COLUMN('[11]CT model - DATA UPDATE'!AC$1),0)/1000000</f>
        <v>0</v>
      </c>
      <c r="AF182" s="108">
        <f>VLOOKUP($B182,'[11]CT model - DATA UPDATE'!$A:$AX,COLUMN('[11]CT model - DATA UPDATE'!AD$1),0)/1000000</f>
        <v>0</v>
      </c>
      <c r="AG182" s="108">
        <v>0</v>
      </c>
      <c r="AH182" s="108">
        <f>VLOOKUP($B182,'[11]CT model - DATA UPDATE'!$A:$AX,COLUMN('[11]CT model - DATA UPDATE'!AE$1),0)/1000000</f>
        <v>7.5558071040000008E-2</v>
      </c>
      <c r="AI182" s="108">
        <f>(VLOOKUP($B182,'[11]CT model - DATA UPDATE'!$A:$AX,COLUMN('[11]CT model - DATA UPDATE'!AF$1),0)+IFERROR(VLOOKUP($B182,'[11]Fire £5 LQ'!$A:$P,COLUMN('[11]Fire £5 LQ'!N$1),0),0)*[11]Parameters!$C$41)/1000000</f>
        <v>0.15045792756980059</v>
      </c>
      <c r="AJ182" s="108">
        <f>(VLOOKUP($B182,'[11]CT model - DATA UPDATE'!$A:$AX,COLUMN('[11]CT model - DATA UPDATE'!AG$1),0)+IFERROR(VLOOKUP($B182,'[11]Fire £5 LQ'!$A:$P,COLUMN('[11]Fire £5 LQ'!O$1),0),0)*[11]Parameters!$C$41)/1000000</f>
        <v>0.22460058795405594</v>
      </c>
      <c r="AK182" s="108">
        <f>(VLOOKUP($B182,'[11]CT model - DATA UPDATE'!$A:$AX,COLUMN('[11]CT model - DATA UPDATE'!AH$1),0)+IFERROR(VLOOKUP($B182,'[11]Fire £5 LQ'!$A:$P,COLUMN('[11]Fire £5 LQ'!P$1),0),0)*[11]Parameters!$C$41)/1000000</f>
        <v>0.29788257229847442</v>
      </c>
      <c r="AL182" s="56">
        <f>'[11]Published CSP'!AI182</f>
        <v>0</v>
      </c>
      <c r="AM182" s="56">
        <f>'[11]Published CSP'!AJ182</f>
        <v>0</v>
      </c>
      <c r="AN182" s="56">
        <f>IFERROR(VLOOKUP($A182,'[11]iBCF post B17'!$A:$L,'[11]iBCF post B17'!$F$1,0)/1000000,0)</f>
        <v>0</v>
      </c>
      <c r="AO182" s="56">
        <f>IFERROR(VLOOKUP($A182,'[11]iBCF post B17'!$A:$L,'[11]iBCF post B17'!$I$1,0)/1000000,0)</f>
        <v>0</v>
      </c>
      <c r="AP182" s="56">
        <f>IFERROR(VLOOKUP($A182,'[11]iBCF post B17'!$A:$L,'[11]iBCF post B17'!$L$1,0)/1000000,0)</f>
        <v>0</v>
      </c>
      <c r="AQ182" s="56">
        <v>0</v>
      </c>
      <c r="AR182" s="56">
        <v>0</v>
      </c>
      <c r="AS182" s="56">
        <f>'[11]NHB savings'!E169</f>
        <v>0</v>
      </c>
      <c r="AT182" s="56">
        <f>'[11]NHB savings'!F169</f>
        <v>0</v>
      </c>
      <c r="AU182" s="56">
        <f>'[11]NHB savings'!G169</f>
        <v>0</v>
      </c>
      <c r="AV182" s="103">
        <f>'[11]Published CSP'!AN182</f>
        <v>0</v>
      </c>
      <c r="AW182" s="103">
        <f>'[11]Published CSP'!AO182</f>
        <v>0</v>
      </c>
      <c r="AX182" s="103">
        <f>'[11]Published CSP'!AP182+'[11]NHB savings'!I169</f>
        <v>0</v>
      </c>
      <c r="AY182" s="103">
        <f>'[11]Published CSP'!AQ182+'[11]NHB savings'!J169</f>
        <v>0</v>
      </c>
      <c r="AZ182" s="103">
        <f>'[11]Published CSP'!AR182+'[11]NHB savings'!K169</f>
        <v>0</v>
      </c>
      <c r="BA182" s="103">
        <v>0</v>
      </c>
      <c r="BB182" s="103" t="e">
        <f>VLOOKUP($A182,'[11]Published CSP'!$A:$A:'[11]Published CSP'!$AW:$AW,COLUMN('[11]Published CSP'!AT$1),0)</f>
        <v>#REF!</v>
      </c>
      <c r="BC182" s="103" t="e">
        <f>VLOOKUP($A182,'[11]Published CSP'!$A:$A:'[11]Published CSP'!$AW:$AW,COLUMN('[11]Published CSP'!AU$1),0)+'[11]NHB savings'!L169</f>
        <v>#REF!</v>
      </c>
      <c r="BD182" s="103">
        <v>0</v>
      </c>
      <c r="BE182" s="103">
        <v>0</v>
      </c>
      <c r="BF182" s="60">
        <v>1.5871285219259323</v>
      </c>
      <c r="BG182" s="60">
        <v>2.0794984873960312</v>
      </c>
      <c r="BH182" s="103">
        <f>VLOOKUP($A182,[11]NHB!$A$7:$Q$389,COLUMN([11]NHB!O$2),0)+'[11]NHB savings'!P169</f>
        <v>2.2764757071433537</v>
      </c>
      <c r="BI182" s="103">
        <f>VLOOKUP($A182,[11]NHB!$A$7:$Q$389,COLUMN([11]NHB!P$2),0)+'[11]NHB savings'!Q169</f>
        <v>1.737325604544478</v>
      </c>
      <c r="BJ182" s="103">
        <f>VLOOKUP($A182,[11]NHB!$A$7:$Q$389,COLUMN([11]NHB!Q$2),0)+'[11]NHB savings'!R169</f>
        <v>1.6669435438059998</v>
      </c>
      <c r="BK182" s="63">
        <f t="shared" si="81"/>
        <v>9.7838187530219312</v>
      </c>
      <c r="BL182" s="63" t="e">
        <f t="shared" si="81"/>
        <v>#REF!</v>
      </c>
      <c r="BM182" s="63" t="e">
        <f t="shared" si="81"/>
        <v>#REF!</v>
      </c>
      <c r="BN182" s="63">
        <f t="shared" si="81"/>
        <v>9.636485438314228</v>
      </c>
      <c r="BO182" s="63">
        <f t="shared" si="81"/>
        <v>9.371899255350483</v>
      </c>
      <c r="BP182" s="64">
        <f t="shared" si="84"/>
        <v>9.7838187530219312</v>
      </c>
      <c r="BQ182" s="64" t="e">
        <f>BL182*'[11]23112016 deflator update'!$C$68/'[11]23112016 deflator update'!$C$69</f>
        <v>#REF!</v>
      </c>
      <c r="BR182" s="64" t="e">
        <f>BM182*'[11]23112016 deflator update'!$C$68/'[11]23112016 deflator update'!$C$70</f>
        <v>#REF!</v>
      </c>
      <c r="BS182" s="64">
        <f>BN182*'[11]23112016 deflator update'!$C$68/'[11]23112016 deflator update'!$C$71</f>
        <v>9.1549201204911714</v>
      </c>
      <c r="BT182" s="64">
        <f>BO182*'[11]23112016 deflator update'!$C$68/'[11]23112016 deflator update'!$C$72</f>
        <v>8.758205536052726</v>
      </c>
      <c r="BU182" s="109" t="e">
        <f t="shared" si="85"/>
        <v>#REF!</v>
      </c>
      <c r="BV182" s="109" t="e">
        <f t="shared" si="85"/>
        <v>#REF!</v>
      </c>
      <c r="BW182" s="109" t="e">
        <f t="shared" si="85"/>
        <v>#REF!</v>
      </c>
      <c r="BX182" s="109">
        <f t="shared" si="82"/>
        <v>-2.7456709674645752E-2</v>
      </c>
      <c r="BY182" s="109">
        <f t="shared" si="86"/>
        <v>-4.2102118617458939E-2</v>
      </c>
      <c r="BZ182" s="109">
        <f t="shared" si="87"/>
        <v>-1.0695913122831358E-2</v>
      </c>
      <c r="CA182" s="110" t="e">
        <f t="shared" si="88"/>
        <v>#REF!</v>
      </c>
      <c r="CB182" s="110" t="e">
        <f t="shared" si="88"/>
        <v>#REF!</v>
      </c>
      <c r="CC182" s="110" t="e">
        <f t="shared" si="88"/>
        <v>#REF!</v>
      </c>
      <c r="CD182" s="110">
        <f t="shared" si="88"/>
        <v>-4.3333483986440435E-2</v>
      </c>
      <c r="CE182" s="110">
        <f t="shared" si="89"/>
        <v>-0.10482749556786541</v>
      </c>
      <c r="CF182" s="110">
        <f t="shared" si="90"/>
        <v>-2.7304999779555694E-2</v>
      </c>
      <c r="CG182" s="60">
        <f t="shared" si="79"/>
        <v>4.0167776730219309</v>
      </c>
      <c r="CH182" s="60" t="e">
        <f t="shared" si="79"/>
        <v>#REF!</v>
      </c>
      <c r="CI182" s="60" t="e">
        <f t="shared" si="79"/>
        <v>#REF!</v>
      </c>
      <c r="CJ182" s="60">
        <f t="shared" si="79"/>
        <v>3.0695036823154789</v>
      </c>
      <c r="CK182" s="60">
        <f t="shared" si="79"/>
        <v>2.5317662191299997</v>
      </c>
      <c r="CL182" s="60">
        <f t="shared" si="80"/>
        <v>5.7670410800000003</v>
      </c>
      <c r="CM182" s="60">
        <f t="shared" si="80"/>
        <v>6.0363324479999996</v>
      </c>
      <c r="CN182" s="60">
        <f t="shared" si="80"/>
        <v>6.2990759150035975</v>
      </c>
      <c r="CO182" s="60">
        <f t="shared" si="80"/>
        <v>6.5669817559987491</v>
      </c>
      <c r="CP182" s="60">
        <f t="shared" si="80"/>
        <v>6.8401330362204833</v>
      </c>
    </row>
    <row r="183" spans="1:94" ht="15" customHeight="1">
      <c r="A183" s="53" t="s">
        <v>825</v>
      </c>
      <c r="B183" s="53" t="s">
        <v>826</v>
      </c>
      <c r="C183" s="53" t="str">
        <f t="shared" si="83"/>
        <v>UA_PU</v>
      </c>
      <c r="D183" s="53" t="s">
        <v>41</v>
      </c>
      <c r="E183" s="53" t="s">
        <v>726</v>
      </c>
      <c r="F183" s="112" t="s">
        <v>1361</v>
      </c>
      <c r="G183" s="113">
        <v>1</v>
      </c>
      <c r="H183" s="127">
        <v>0</v>
      </c>
      <c r="I183" s="127">
        <v>0</v>
      </c>
      <c r="J183" s="112" t="s">
        <v>1380</v>
      </c>
      <c r="K183" s="101">
        <v>0</v>
      </c>
      <c r="L183" s="53" t="s">
        <v>827</v>
      </c>
      <c r="M183" s="54">
        <f>[11]Provisional!M183</f>
        <v>49.579050282632004</v>
      </c>
      <c r="N183" s="54">
        <f>[11]Provisional!N183</f>
        <v>44.280618885491997</v>
      </c>
      <c r="O183" s="54">
        <f>[11]Provisional!O183</f>
        <v>40.392310435205999</v>
      </c>
      <c r="P183" s="54">
        <f>[11]Provisional!P183</f>
        <v>38.262556986657998</v>
      </c>
      <c r="Q183" s="54">
        <f>[11]Provisional!Q183</f>
        <v>36.217435551041007</v>
      </c>
      <c r="R183" s="128">
        <f>'[11]Published CSP'!O183</f>
        <v>31.635307999999998</v>
      </c>
      <c r="S183" s="108">
        <f>VLOOKUP($B183,'[11]CT model - DATA UPDATE'!$A:$AX,COLUMN('[11]CT model - DATA UPDATE'!S$1),0)/1000000</f>
        <v>33.007048590000004</v>
      </c>
      <c r="T183" s="108">
        <f>VLOOKUP($B183,'[11]CT model - DATA UPDATE'!$A:$AX,COLUMN('[11]CT model - DATA UPDATE'!T$1),0)/1000000</f>
        <v>33.781646671156402</v>
      </c>
      <c r="U183" s="108">
        <f>VLOOKUP($B183,'[11]CT model - DATA UPDATE'!$A:$AX,COLUMN('[11]CT model - DATA UPDATE'!U$1),0)/1000000</f>
        <v>34.574422754071882</v>
      </c>
      <c r="V183" s="108">
        <f>VLOOKUP($B183,'[11]CT model - DATA UPDATE'!$A:$AX,COLUMN('[11]CT model - DATA UPDATE'!V$1),0)/1000000</f>
        <v>35.385803433849112</v>
      </c>
      <c r="W183" s="108">
        <v>0</v>
      </c>
      <c r="X183" s="108">
        <f>VLOOKUP($B183,'[11]CT model - DATA UPDATE'!$A:$AX,COLUMN('[11]CT model - DATA UPDATE'!W$1),0)/1000000</f>
        <v>0.62715018099999997</v>
      </c>
      <c r="Y183" s="108">
        <f>VLOOKUP($B183,'[11]CT model - DATA UPDATE'!$A:$AX,COLUMN('[11]CT model - DATA UPDATE'!X$1),0)/1000000</f>
        <v>1.3303382180188184</v>
      </c>
      <c r="Z183" s="108">
        <f>VLOOKUP($B183,'[11]CT model - DATA UPDATE'!$A:$AX,COLUMN('[11]CT model - DATA UPDATE'!Y$1),0)/1000000</f>
        <v>2.0802777563102768</v>
      </c>
      <c r="AA183" s="108">
        <f>VLOOKUP($B183,'[11]CT model - DATA UPDATE'!$A:$AX,COLUMN('[11]CT model - DATA UPDATE'!Z$1),0)/1000000</f>
        <v>2.8793950089772444</v>
      </c>
      <c r="AB183" s="108">
        <v>0</v>
      </c>
      <c r="AC183" s="108">
        <f>VLOOKUP($B183,'[11]CT model - DATA UPDATE'!$A:$AX,COLUMN('[11]CT model - DATA UPDATE'!AA$1),0)/1000000</f>
        <v>0.66014099999999998</v>
      </c>
      <c r="AD183" s="108">
        <f>VLOOKUP($B183,'[11]CT model - DATA UPDATE'!$A:$AX,COLUMN('[11]CT model - DATA UPDATE'!AB$1),0)/1000000</f>
        <v>1.3911285727209226</v>
      </c>
      <c r="AE183" s="108">
        <f>VLOOKUP($B183,'[11]CT model - DATA UPDATE'!$A:$AX,COLUMN('[11]CT model - DATA UPDATE'!AC$1),0)/1000000</f>
        <v>2.1994457221933232</v>
      </c>
      <c r="AF183" s="108">
        <f>VLOOKUP($B183,'[11]CT model - DATA UPDATE'!$A:$AX,COLUMN('[11]CT model - DATA UPDATE'!AD$1),0)/1000000</f>
        <v>3.0914020301225036</v>
      </c>
      <c r="AG183" s="108">
        <v>0</v>
      </c>
      <c r="AH183" s="108">
        <f>VLOOKUP($B183,'[11]CT model - DATA UPDATE'!$A:$AX,COLUMN('[11]CT model - DATA UPDATE'!AE$1),0)/1000000</f>
        <v>0</v>
      </c>
      <c r="AI183" s="108">
        <f>(VLOOKUP($B183,'[11]CT model - DATA UPDATE'!$A:$AX,COLUMN('[11]CT model - DATA UPDATE'!AF$1),0)+IFERROR(VLOOKUP($B183,'[11]Fire £5 LQ'!$A:$P,COLUMN('[11]Fire £5 LQ'!N$1),0),0)*[11]Parameters!$C$41)/1000000</f>
        <v>0</v>
      </c>
      <c r="AJ183" s="108">
        <f>(VLOOKUP($B183,'[11]CT model - DATA UPDATE'!$A:$AX,COLUMN('[11]CT model - DATA UPDATE'!AG$1),0)+IFERROR(VLOOKUP($B183,'[11]Fire £5 LQ'!$A:$P,COLUMN('[11]Fire £5 LQ'!O$1),0),0)*[11]Parameters!$C$41)/1000000</f>
        <v>0</v>
      </c>
      <c r="AK183" s="108">
        <f>(VLOOKUP($B183,'[11]CT model - DATA UPDATE'!$A:$AX,COLUMN('[11]CT model - DATA UPDATE'!AH$1),0)+IFERROR(VLOOKUP($B183,'[11]Fire £5 LQ'!$A:$P,COLUMN('[11]Fire £5 LQ'!P$1),0),0)*[11]Parameters!$C$41)/1000000</f>
        <v>0</v>
      </c>
      <c r="AL183" s="56">
        <f>'[11]Published CSP'!AI183</f>
        <v>0</v>
      </c>
      <c r="AM183" s="56">
        <f>'[11]Published CSP'!AJ183</f>
        <v>0</v>
      </c>
      <c r="AN183" s="56">
        <f>IFERROR(VLOOKUP($A183,'[11]iBCF post B17'!$A:$L,'[11]iBCF post B17'!$F$1,0)/1000000,0)</f>
        <v>2.7078744055616535</v>
      </c>
      <c r="AO183" s="56">
        <f>IFERROR(VLOOKUP($A183,'[11]iBCF post B17'!$A:$L,'[11]iBCF post B17'!$I$1,0)/1000000,0)</f>
        <v>3.7371592385118961</v>
      </c>
      <c r="AP183" s="56">
        <f>IFERROR(VLOOKUP($A183,'[11]iBCF post B17'!$A:$L,'[11]iBCF post B17'!$L$1,0)/1000000,0)</f>
        <v>4.6995620833521912</v>
      </c>
      <c r="AQ183" s="56">
        <v>0</v>
      </c>
      <c r="AR183" s="56">
        <v>0</v>
      </c>
      <c r="AS183" s="56">
        <f>'[11]NHB savings'!E170</f>
        <v>0.503363</v>
      </c>
      <c r="AT183" s="56">
        <f>'[11]NHB savings'!F170</f>
        <v>0</v>
      </c>
      <c r="AU183" s="56">
        <f>'[11]NHB savings'!G170</f>
        <v>0</v>
      </c>
      <c r="AV183" s="103">
        <f>'[11]Published CSP'!AN183</f>
        <v>0</v>
      </c>
      <c r="AW183" s="103">
        <f>'[11]Published CSP'!AO183</f>
        <v>0</v>
      </c>
      <c r="AX183" s="103">
        <f>'[11]Published CSP'!AP183+'[11]NHB savings'!I170</f>
        <v>0</v>
      </c>
      <c r="AY183" s="103">
        <f>'[11]Published CSP'!AQ183+'[11]NHB savings'!J170</f>
        <v>0</v>
      </c>
      <c r="AZ183" s="103">
        <f>'[11]Published CSP'!AR183+'[11]NHB savings'!K170</f>
        <v>0</v>
      </c>
      <c r="BA183" s="103">
        <v>0</v>
      </c>
      <c r="BB183" s="103" t="e">
        <f>VLOOKUP($A183,'[11]Published CSP'!$A:$A:'[11]Published CSP'!$AW:$AW,COLUMN('[11]Published CSP'!AT$1),0)</f>
        <v>#REF!</v>
      </c>
      <c r="BC183" s="103" t="e">
        <f>VLOOKUP($A183,'[11]Published CSP'!$A:$A:'[11]Published CSP'!$AW:$AW,COLUMN('[11]Published CSP'!AU$1),0)+'[11]NHB savings'!L170</f>
        <v>#REF!</v>
      </c>
      <c r="BD183" s="103">
        <v>0</v>
      </c>
      <c r="BE183" s="103">
        <v>0</v>
      </c>
      <c r="BF183" s="60">
        <v>1.7677674038660811</v>
      </c>
      <c r="BG183" s="60">
        <v>2.3390603141986563</v>
      </c>
      <c r="BH183" s="103">
        <f>VLOOKUP($A183,[11]NHB!$A$7:$Q$389,COLUMN([11]NHB!O$2),0)+'[11]NHB savings'!P170</f>
        <v>1.9579078886876449</v>
      </c>
      <c r="BI183" s="103">
        <f>VLOOKUP($A183,[11]NHB!$A$7:$Q$389,COLUMN([11]NHB!P$2),0)+'[11]NHB savings'!Q170</f>
        <v>1.4478739291127756</v>
      </c>
      <c r="BJ183" s="103">
        <f>VLOOKUP($A183,[11]NHB!$A$7:$Q$389,COLUMN([11]NHB!Q$2),0)+'[11]NHB savings'!R170</f>
        <v>1.3892180556519147</v>
      </c>
      <c r="BK183" s="63">
        <f t="shared" si="81"/>
        <v>82.98212568649808</v>
      </c>
      <c r="BL183" s="63" t="e">
        <f t="shared" si="81"/>
        <v>#REF!</v>
      </c>
      <c r="BM183" s="63" t="e">
        <f t="shared" si="81"/>
        <v>#REF!</v>
      </c>
      <c r="BN183" s="63">
        <f t="shared" si="81"/>
        <v>82.301736386858138</v>
      </c>
      <c r="BO183" s="63">
        <f t="shared" si="81"/>
        <v>83.662816162993963</v>
      </c>
      <c r="BP183" s="64">
        <f t="shared" si="84"/>
        <v>82.98212568649808</v>
      </c>
      <c r="BQ183" s="64" t="e">
        <f>BL183*'[11]23112016 deflator update'!$C$68/'[11]23112016 deflator update'!$C$69</f>
        <v>#REF!</v>
      </c>
      <c r="BR183" s="64" t="e">
        <f>BM183*'[11]23112016 deflator update'!$C$68/'[11]23112016 deflator update'!$C$70</f>
        <v>#REF!</v>
      </c>
      <c r="BS183" s="64">
        <f>BN183*'[11]23112016 deflator update'!$C$68/'[11]23112016 deflator update'!$C$71</f>
        <v>78.188861200750864</v>
      </c>
      <c r="BT183" s="64">
        <f>BO183*'[11]23112016 deflator update'!$C$68/'[11]23112016 deflator update'!$C$72</f>
        <v>78.184380744614927</v>
      </c>
      <c r="BU183" s="109" t="e">
        <f t="shared" si="85"/>
        <v>#REF!</v>
      </c>
      <c r="BV183" s="109" t="e">
        <f t="shared" si="85"/>
        <v>#REF!</v>
      </c>
      <c r="BW183" s="109" t="e">
        <f t="shared" si="85"/>
        <v>#REF!</v>
      </c>
      <c r="BX183" s="109">
        <f t="shared" si="82"/>
        <v>1.6537679955354712E-2</v>
      </c>
      <c r="BY183" s="109">
        <f t="shared" si="86"/>
        <v>8.2028565894720629E-3</v>
      </c>
      <c r="BZ183" s="109">
        <f t="shared" si="87"/>
        <v>2.0444360198741407E-3</v>
      </c>
      <c r="CA183" s="110" t="e">
        <f t="shared" si="88"/>
        <v>#REF!</v>
      </c>
      <c r="CB183" s="110" t="e">
        <f t="shared" si="88"/>
        <v>#REF!</v>
      </c>
      <c r="CC183" s="110" t="e">
        <f t="shared" si="88"/>
        <v>#REF!</v>
      </c>
      <c r="CD183" s="110">
        <f t="shared" si="88"/>
        <v>-5.7302997730546146E-5</v>
      </c>
      <c r="CE183" s="110">
        <f t="shared" si="89"/>
        <v>-5.781660691615409E-2</v>
      </c>
      <c r="CF183" s="110">
        <f t="shared" si="90"/>
        <v>-1.4778543984461878E-2</v>
      </c>
      <c r="CG183" s="60">
        <f t="shared" si="79"/>
        <v>51.346817686498085</v>
      </c>
      <c r="CH183" s="60" t="e">
        <f t="shared" si="79"/>
        <v>#REF!</v>
      </c>
      <c r="CI183" s="60" t="e">
        <f t="shared" si="79"/>
        <v>#REF!</v>
      </c>
      <c r="CJ183" s="60">
        <f t="shared" si="79"/>
        <v>43.447590154282658</v>
      </c>
      <c r="CK183" s="60">
        <f t="shared" si="79"/>
        <v>42.3062156900451</v>
      </c>
      <c r="CL183" s="60">
        <f t="shared" si="80"/>
        <v>31.635307999999998</v>
      </c>
      <c r="CM183" s="60">
        <f t="shared" si="80"/>
        <v>34.294339771000004</v>
      </c>
      <c r="CN183" s="60">
        <f t="shared" si="80"/>
        <v>36.503113461896142</v>
      </c>
      <c r="CO183" s="60">
        <f t="shared" si="80"/>
        <v>38.854146232575481</v>
      </c>
      <c r="CP183" s="60">
        <f t="shared" si="80"/>
        <v>41.356600472948863</v>
      </c>
    </row>
    <row r="184" spans="1:94" ht="15" customHeight="1">
      <c r="A184" s="53" t="s">
        <v>1086</v>
      </c>
      <c r="B184" s="53" t="s">
        <v>1087</v>
      </c>
      <c r="C184" s="53" t="str">
        <f t="shared" si="83"/>
        <v>SD_PU</v>
      </c>
      <c r="D184" s="53" t="s">
        <v>41</v>
      </c>
      <c r="E184" s="53" t="s">
        <v>39</v>
      </c>
      <c r="F184" s="112" t="s">
        <v>1373</v>
      </c>
      <c r="G184" s="113">
        <v>1</v>
      </c>
      <c r="H184" s="127">
        <v>0</v>
      </c>
      <c r="I184" s="127">
        <v>0</v>
      </c>
      <c r="J184" s="112" t="s">
        <v>1380</v>
      </c>
      <c r="K184" s="101">
        <v>0</v>
      </c>
      <c r="L184" s="53" t="s">
        <v>1088</v>
      </c>
      <c r="M184" s="54">
        <f>[11]Provisional!M184</f>
        <v>7.2970690458549994</v>
      </c>
      <c r="N184" s="54">
        <f>[11]Provisional!N184</f>
        <v>6.3308612703579996</v>
      </c>
      <c r="O184" s="54">
        <f>[11]Provisional!O184</f>
        <v>5.6049058766739996</v>
      </c>
      <c r="P184" s="54">
        <f>[11]Provisional!P184</f>
        <v>5.2237749574970005</v>
      </c>
      <c r="Q184" s="54">
        <f>[11]Provisional!Q184</f>
        <v>4.8008223381470003</v>
      </c>
      <c r="R184" s="128">
        <f>'[11]Published CSP'!O184</f>
        <v>5.8354860000000004</v>
      </c>
      <c r="S184" s="108">
        <f>VLOOKUP($B184,'[11]CT model - DATA UPDATE'!$A:$AX,COLUMN('[11]CT model - DATA UPDATE'!S$1),0)/1000000</f>
        <v>5.9308637400000004</v>
      </c>
      <c r="T184" s="108">
        <f>VLOOKUP($B184,'[11]CT model - DATA UPDATE'!$A:$AX,COLUMN('[11]CT model - DATA UPDATE'!T$1),0)/1000000</f>
        <v>6.0439095854516118</v>
      </c>
      <c r="U184" s="108">
        <f>VLOOKUP($B184,'[11]CT model - DATA UPDATE'!$A:$AX,COLUMN('[11]CT model - DATA UPDATE'!U$1),0)/1000000</f>
        <v>6.1591101530034278</v>
      </c>
      <c r="V184" s="108">
        <f>VLOOKUP($B184,'[11]CT model - DATA UPDATE'!$A:$AX,COLUMN('[11]CT model - DATA UPDATE'!V$1),0)/1000000</f>
        <v>6.2765065129602462</v>
      </c>
      <c r="W184" s="108">
        <v>0</v>
      </c>
      <c r="X184" s="108">
        <f>VLOOKUP($B184,'[11]CT model - DATA UPDATE'!$A:$AX,COLUMN('[11]CT model - DATA UPDATE'!W$1),0)/1000000</f>
        <v>0.11861727480000002</v>
      </c>
      <c r="Y184" s="108">
        <f>VLOOKUP($B184,'[11]CT model - DATA UPDATE'!$A:$AX,COLUMN('[11]CT model - DATA UPDATE'!X$1),0)/1000000</f>
        <v>0.24417394725224509</v>
      </c>
      <c r="Z184" s="108">
        <f>VLOOKUP($B184,'[11]CT model - DATA UPDATE'!$A:$AX,COLUMN('[11]CT model - DATA UPDATE'!Y$1),0)/1000000</f>
        <v>0.37698681424503339</v>
      </c>
      <c r="AA184" s="108">
        <f>VLOOKUP($B184,'[11]CT model - DATA UPDATE'!$A:$AX,COLUMN('[11]CT model - DATA UPDATE'!Z$1),0)/1000000</f>
        <v>0.51738598911738098</v>
      </c>
      <c r="AB184" s="108">
        <v>0</v>
      </c>
      <c r="AC184" s="108">
        <f>VLOOKUP($B184,'[11]CT model - DATA UPDATE'!$A:$AX,COLUMN('[11]CT model - DATA UPDATE'!AA$1),0)/1000000</f>
        <v>0</v>
      </c>
      <c r="AD184" s="108">
        <f>VLOOKUP($B184,'[11]CT model - DATA UPDATE'!$A:$AX,COLUMN('[11]CT model - DATA UPDATE'!AB$1),0)/1000000</f>
        <v>0</v>
      </c>
      <c r="AE184" s="108">
        <f>VLOOKUP($B184,'[11]CT model - DATA UPDATE'!$A:$AX,COLUMN('[11]CT model - DATA UPDATE'!AC$1),0)/1000000</f>
        <v>0</v>
      </c>
      <c r="AF184" s="108">
        <f>VLOOKUP($B184,'[11]CT model - DATA UPDATE'!$A:$AX,COLUMN('[11]CT model - DATA UPDATE'!AD$1),0)/1000000</f>
        <v>0</v>
      </c>
      <c r="AG184" s="108">
        <v>0</v>
      </c>
      <c r="AH184" s="108">
        <f>VLOOKUP($B184,'[11]CT model - DATA UPDATE'!$A:$AX,COLUMN('[11]CT model - DATA UPDATE'!AE$1),0)/1000000</f>
        <v>4.7727251999999231E-3</v>
      </c>
      <c r="AI184" s="108">
        <f>(VLOOKUP($B184,'[11]CT model - DATA UPDATE'!$A:$AX,COLUMN('[11]CT model - DATA UPDATE'!AF$1),0)+IFERROR(VLOOKUP($B184,'[11]Fire £5 LQ'!$A:$P,COLUMN('[11]Fire £5 LQ'!N$1),0),0)*[11]Parameters!$C$41)/1000000</f>
        <v>7.3098286164188517E-3</v>
      </c>
      <c r="AJ184" s="108">
        <f>(VLOOKUP($B184,'[11]CT model - DATA UPDATE'!$A:$AX,COLUMN('[11]CT model - DATA UPDATE'!AG$1),0)+IFERROR(VLOOKUP($B184,'[11]Fire £5 LQ'!$A:$P,COLUMN('[11]Fire £5 LQ'!O$1),0),0)*[11]Parameters!$C$41)/1000000</f>
        <v>7.5981415326929541E-3</v>
      </c>
      <c r="AK184" s="108">
        <f>(VLOOKUP($B184,'[11]CT model - DATA UPDATE'!$A:$AX,COLUMN('[11]CT model - DATA UPDATE'!AH$1),0)+IFERROR(VLOOKUP($B184,'[11]Fire £5 LQ'!$A:$P,COLUMN('[11]Fire £5 LQ'!P$1),0),0)*[11]Parameters!$C$41)/1000000</f>
        <v>7.8978260339999766E-3</v>
      </c>
      <c r="AL184" s="56">
        <f>'[11]Published CSP'!AI184</f>
        <v>0</v>
      </c>
      <c r="AM184" s="56">
        <f>'[11]Published CSP'!AJ184</f>
        <v>0</v>
      </c>
      <c r="AN184" s="56">
        <f>IFERROR(VLOOKUP($A184,'[11]iBCF post B17'!$A:$L,'[11]iBCF post B17'!$F$1,0)/1000000,0)</f>
        <v>0</v>
      </c>
      <c r="AO184" s="56">
        <f>IFERROR(VLOOKUP($A184,'[11]iBCF post B17'!$A:$L,'[11]iBCF post B17'!$I$1,0)/1000000,0)</f>
        <v>0</v>
      </c>
      <c r="AP184" s="56">
        <f>IFERROR(VLOOKUP($A184,'[11]iBCF post B17'!$A:$L,'[11]iBCF post B17'!$L$1,0)/1000000,0)</f>
        <v>0</v>
      </c>
      <c r="AQ184" s="56">
        <v>0</v>
      </c>
      <c r="AR184" s="56">
        <v>0</v>
      </c>
      <c r="AS184" s="56">
        <f>'[11]NHB savings'!E171</f>
        <v>0</v>
      </c>
      <c r="AT184" s="56">
        <f>'[11]NHB savings'!F171</f>
        <v>0</v>
      </c>
      <c r="AU184" s="56">
        <f>'[11]NHB savings'!G171</f>
        <v>0</v>
      </c>
      <c r="AV184" s="103">
        <f>'[11]Published CSP'!AN184</f>
        <v>0</v>
      </c>
      <c r="AW184" s="103">
        <f>'[11]Published CSP'!AO184</f>
        <v>0</v>
      </c>
      <c r="AX184" s="103">
        <f>'[11]Published CSP'!AP184+'[11]NHB savings'!I171</f>
        <v>0</v>
      </c>
      <c r="AY184" s="103">
        <f>'[11]Published CSP'!AQ184+'[11]NHB savings'!J171</f>
        <v>0</v>
      </c>
      <c r="AZ184" s="103">
        <f>'[11]Published CSP'!AR184+'[11]NHB savings'!K171</f>
        <v>0</v>
      </c>
      <c r="BA184" s="103">
        <v>0</v>
      </c>
      <c r="BB184" s="103" t="e">
        <f>VLOOKUP($A184,'[11]Published CSP'!$A:$A:'[11]Published CSP'!$AW:$AW,COLUMN('[11]Published CSP'!AT$1),0)</f>
        <v>#REF!</v>
      </c>
      <c r="BC184" s="103" t="e">
        <f>VLOOKUP($A184,'[11]Published CSP'!$A:$A:'[11]Published CSP'!$AW:$AW,COLUMN('[11]Published CSP'!AU$1),0)+'[11]NHB savings'!L171</f>
        <v>#REF!</v>
      </c>
      <c r="BD184" s="103">
        <v>0</v>
      </c>
      <c r="BE184" s="103">
        <v>0</v>
      </c>
      <c r="BF184" s="60">
        <v>1.0171951676072875</v>
      </c>
      <c r="BG184" s="60">
        <v>1.3959388543176496</v>
      </c>
      <c r="BH184" s="103">
        <f>VLOOKUP($A184,[11]NHB!$A$7:$Q$389,COLUMN([11]NHB!O$2),0)+'[11]NHB savings'!P171</f>
        <v>1.0174648852707973</v>
      </c>
      <c r="BI184" s="103">
        <f>VLOOKUP($A184,[11]NHB!$A$7:$Q$389,COLUMN([11]NHB!P$2),0)+'[11]NHB savings'!Q171</f>
        <v>0.77105818543937865</v>
      </c>
      <c r="BJ184" s="103">
        <f>VLOOKUP($A184,[11]NHB!$A$7:$Q$389,COLUMN([11]NHB!Q$2),0)+'[11]NHB savings'!R171</f>
        <v>0.73982128666891234</v>
      </c>
      <c r="BK184" s="63">
        <f t="shared" si="81"/>
        <v>14.149750213462287</v>
      </c>
      <c r="BL184" s="63" t="e">
        <f t="shared" si="81"/>
        <v>#REF!</v>
      </c>
      <c r="BM184" s="63" t="e">
        <f t="shared" si="81"/>
        <v>#REF!</v>
      </c>
      <c r="BN184" s="63">
        <f t="shared" si="81"/>
        <v>12.538528251717533</v>
      </c>
      <c r="BO184" s="63">
        <f t="shared" si="81"/>
        <v>12.342433952927539</v>
      </c>
      <c r="BP184" s="64">
        <f t="shared" si="84"/>
        <v>14.149750213462287</v>
      </c>
      <c r="BQ184" s="64" t="e">
        <f>BL184*'[11]23112016 deflator update'!$C$68/'[11]23112016 deflator update'!$C$69</f>
        <v>#REF!</v>
      </c>
      <c r="BR184" s="64" t="e">
        <f>BM184*'[11]23112016 deflator update'!$C$68/'[11]23112016 deflator update'!$C$70</f>
        <v>#REF!</v>
      </c>
      <c r="BS184" s="64">
        <f>BN184*'[11]23112016 deflator update'!$C$68/'[11]23112016 deflator update'!$C$71</f>
        <v>11.911938777658408</v>
      </c>
      <c r="BT184" s="64">
        <f>BO184*'[11]23112016 deflator update'!$C$68/'[11]23112016 deflator update'!$C$72</f>
        <v>11.534222725791835</v>
      </c>
      <c r="BU184" s="109" t="e">
        <f t="shared" si="85"/>
        <v>#REF!</v>
      </c>
      <c r="BV184" s="109" t="e">
        <f t="shared" si="85"/>
        <v>#REF!</v>
      </c>
      <c r="BW184" s="109" t="e">
        <f t="shared" si="85"/>
        <v>#REF!</v>
      </c>
      <c r="BX184" s="109">
        <f t="shared" si="82"/>
        <v>-1.5639339390819851E-2</v>
      </c>
      <c r="BY184" s="109">
        <f t="shared" si="86"/>
        <v>-0.12772778552763708</v>
      </c>
      <c r="BZ184" s="109">
        <f t="shared" si="87"/>
        <v>-3.3586451948865781E-2</v>
      </c>
      <c r="CA184" s="110" t="e">
        <f t="shared" si="88"/>
        <v>#REF!</v>
      </c>
      <c r="CB184" s="110" t="e">
        <f t="shared" si="88"/>
        <v>#REF!</v>
      </c>
      <c r="CC184" s="110" t="e">
        <f t="shared" si="88"/>
        <v>#REF!</v>
      </c>
      <c r="CD184" s="110">
        <f t="shared" si="88"/>
        <v>-3.1709032334434339E-2</v>
      </c>
      <c r="CE184" s="110">
        <f t="shared" si="89"/>
        <v>-0.18484619503614974</v>
      </c>
      <c r="CF184" s="110">
        <f t="shared" si="90"/>
        <v>-4.9811237208250314E-2</v>
      </c>
      <c r="CG184" s="60">
        <f t="shared" si="79"/>
        <v>8.3142642134622875</v>
      </c>
      <c r="CH184" s="60" t="e">
        <f t="shared" si="79"/>
        <v>#REF!</v>
      </c>
      <c r="CI184" s="60" t="e">
        <f t="shared" si="79"/>
        <v>#REF!</v>
      </c>
      <c r="CJ184" s="60">
        <f t="shared" si="79"/>
        <v>5.994833142936379</v>
      </c>
      <c r="CK184" s="60">
        <f t="shared" si="79"/>
        <v>5.5406436248159121</v>
      </c>
      <c r="CL184" s="60">
        <f t="shared" si="80"/>
        <v>5.8354860000000004</v>
      </c>
      <c r="CM184" s="60">
        <f t="shared" si="80"/>
        <v>6.0542537400000001</v>
      </c>
      <c r="CN184" s="60">
        <f t="shared" si="80"/>
        <v>6.2953933613202766</v>
      </c>
      <c r="CO184" s="60">
        <f t="shared" si="80"/>
        <v>6.5436951087811543</v>
      </c>
      <c r="CP184" s="60">
        <f t="shared" si="80"/>
        <v>6.8017903281116272</v>
      </c>
    </row>
    <row r="185" spans="1:94" ht="15" customHeight="1">
      <c r="A185" s="53" t="s">
        <v>93</v>
      </c>
      <c r="B185" s="53" t="s">
        <v>94</v>
      </c>
      <c r="C185" s="53" t="str">
        <f t="shared" si="83"/>
        <v>SD_PU</v>
      </c>
      <c r="D185" s="53" t="s">
        <v>41</v>
      </c>
      <c r="E185" s="53" t="s">
        <v>39</v>
      </c>
      <c r="F185" s="112" t="s">
        <v>1373</v>
      </c>
      <c r="G185" s="113">
        <v>1</v>
      </c>
      <c r="H185" s="127">
        <v>0</v>
      </c>
      <c r="I185" s="127">
        <v>0</v>
      </c>
      <c r="J185" s="112" t="s">
        <v>1380</v>
      </c>
      <c r="K185" s="101">
        <v>0</v>
      </c>
      <c r="L185" s="53" t="s">
        <v>95</v>
      </c>
      <c r="M185" s="54">
        <f>[11]Provisional!M185</f>
        <v>5.5820183049259997</v>
      </c>
      <c r="N185" s="54">
        <f>[11]Provisional!N185</f>
        <v>4.6203563949739994</v>
      </c>
      <c r="O185" s="54">
        <f>[11]Provisional!O185</f>
        <v>3.8975060461450002</v>
      </c>
      <c r="P185" s="54">
        <f>[11]Provisional!P185</f>
        <v>3.517027030685</v>
      </c>
      <c r="Q185" s="54">
        <f>[11]Provisional!Q185</f>
        <v>3.0944398000679998</v>
      </c>
      <c r="R185" s="128">
        <f>'[11]Published CSP'!O185</f>
        <v>7.4887499999999996</v>
      </c>
      <c r="S185" s="108">
        <f>VLOOKUP($B185,'[11]CT model - DATA UPDATE'!$A:$AX,COLUMN('[11]CT model - DATA UPDATE'!S$1),0)/1000000</f>
        <v>7.5744225900000002</v>
      </c>
      <c r="T185" s="108">
        <f>VLOOKUP($B185,'[11]CT model - DATA UPDATE'!$A:$AX,COLUMN('[11]CT model - DATA UPDATE'!T$1),0)/1000000</f>
        <v>7.7134433337452837</v>
      </c>
      <c r="U185" s="108">
        <f>VLOOKUP($B185,'[11]CT model - DATA UPDATE'!$A:$AX,COLUMN('[11]CT model - DATA UPDATE'!U$1),0)/1000000</f>
        <v>7.8550156603949883</v>
      </c>
      <c r="V185" s="108">
        <f>VLOOKUP($B185,'[11]CT model - DATA UPDATE'!$A:$AX,COLUMN('[11]CT model - DATA UPDATE'!V$1),0)/1000000</f>
        <v>7.999186401631512</v>
      </c>
      <c r="W185" s="108">
        <v>0</v>
      </c>
      <c r="X185" s="108">
        <f>VLOOKUP($B185,'[11]CT model - DATA UPDATE'!$A:$AX,COLUMN('[11]CT model - DATA UPDATE'!W$1),0)/1000000</f>
        <v>0</v>
      </c>
      <c r="Y185" s="108">
        <f>VLOOKUP($B185,'[11]CT model - DATA UPDATE'!$A:$AX,COLUMN('[11]CT model - DATA UPDATE'!X$1),0)/1000000</f>
        <v>0.15426886667490583</v>
      </c>
      <c r="Z185" s="108">
        <f>VLOOKUP($B185,'[11]CT model - DATA UPDATE'!$A:$AX,COLUMN('[11]CT model - DATA UPDATE'!Y$1),0)/1000000</f>
        <v>0.31734263267995744</v>
      </c>
      <c r="AA185" s="108">
        <f>VLOOKUP($B185,'[11]CT model - DATA UPDATE'!$A:$AX,COLUMN('[11]CT model - DATA UPDATE'!Z$1),0)/1000000</f>
        <v>0.48961420127106103</v>
      </c>
      <c r="AB185" s="108">
        <v>0</v>
      </c>
      <c r="AC185" s="108">
        <f>VLOOKUP($B185,'[11]CT model - DATA UPDATE'!$A:$AX,COLUMN('[11]CT model - DATA UPDATE'!AA$1),0)/1000000</f>
        <v>0</v>
      </c>
      <c r="AD185" s="108">
        <f>VLOOKUP($B185,'[11]CT model - DATA UPDATE'!$A:$AX,COLUMN('[11]CT model - DATA UPDATE'!AB$1),0)/1000000</f>
        <v>0</v>
      </c>
      <c r="AE185" s="108">
        <f>VLOOKUP($B185,'[11]CT model - DATA UPDATE'!$A:$AX,COLUMN('[11]CT model - DATA UPDATE'!AC$1),0)/1000000</f>
        <v>0</v>
      </c>
      <c r="AF185" s="108">
        <f>VLOOKUP($B185,'[11]CT model - DATA UPDATE'!$A:$AX,COLUMN('[11]CT model - DATA UPDATE'!AD$1),0)/1000000</f>
        <v>0</v>
      </c>
      <c r="AG185" s="108">
        <v>0</v>
      </c>
      <c r="AH185" s="108">
        <f>VLOOKUP($B185,'[11]CT model - DATA UPDATE'!$A:$AX,COLUMN('[11]CT model - DATA UPDATE'!AE$1),0)/1000000</f>
        <v>0</v>
      </c>
      <c r="AI185" s="108">
        <f>(VLOOKUP($B185,'[11]CT model - DATA UPDATE'!$A:$AX,COLUMN('[11]CT model - DATA UPDATE'!AF$1),0)+IFERROR(VLOOKUP($B185,'[11]Fire £5 LQ'!$A:$P,COLUMN('[11]Fire £5 LQ'!N$1),0),0)*[11]Parameters!$C$41)/1000000</f>
        <v>4.5789317103112501E-2</v>
      </c>
      <c r="AJ185" s="108">
        <f>(VLOOKUP($B185,'[11]CT model - DATA UPDATE'!$A:$AX,COLUMN('[11]CT model - DATA UPDATE'!AG$1),0)+IFERROR(VLOOKUP($B185,'[11]Fire £5 LQ'!$A:$P,COLUMN('[11]Fire £5 LQ'!O$1),0),0)*[11]Parameters!$C$41)/1000000</f>
        <v>9.011745967376035E-2</v>
      </c>
      <c r="AK185" s="108">
        <f>(VLOOKUP($B185,'[11]CT model - DATA UPDATE'!$A:$AX,COLUMN('[11]CT model - DATA UPDATE'!AH$1),0)+IFERROR(VLOOKUP($B185,'[11]Fire £5 LQ'!$A:$P,COLUMN('[11]Fire £5 LQ'!P$1),0),0)*[11]Parameters!$C$41)/1000000</f>
        <v>0.13279370424025971</v>
      </c>
      <c r="AL185" s="56">
        <f>'[11]Published CSP'!AI185</f>
        <v>0</v>
      </c>
      <c r="AM185" s="56">
        <f>'[11]Published CSP'!AJ185</f>
        <v>0</v>
      </c>
      <c r="AN185" s="56">
        <f>IFERROR(VLOOKUP($A185,'[11]iBCF post B17'!$A:$L,'[11]iBCF post B17'!$F$1,0)/1000000,0)</f>
        <v>0</v>
      </c>
      <c r="AO185" s="56">
        <f>IFERROR(VLOOKUP($A185,'[11]iBCF post B17'!$A:$L,'[11]iBCF post B17'!$I$1,0)/1000000,0)</f>
        <v>0</v>
      </c>
      <c r="AP185" s="56">
        <f>IFERROR(VLOOKUP($A185,'[11]iBCF post B17'!$A:$L,'[11]iBCF post B17'!$L$1,0)/1000000,0)</f>
        <v>0</v>
      </c>
      <c r="AQ185" s="56">
        <v>0</v>
      </c>
      <c r="AR185" s="56">
        <v>0</v>
      </c>
      <c r="AS185" s="56">
        <f>'[11]NHB savings'!E172</f>
        <v>0</v>
      </c>
      <c r="AT185" s="56">
        <f>'[11]NHB savings'!F172</f>
        <v>0</v>
      </c>
      <c r="AU185" s="56">
        <f>'[11]NHB savings'!G172</f>
        <v>0</v>
      </c>
      <c r="AV185" s="103">
        <f>'[11]Published CSP'!AN185</f>
        <v>0</v>
      </c>
      <c r="AW185" s="103">
        <f>'[11]Published CSP'!AO185</f>
        <v>0</v>
      </c>
      <c r="AX185" s="103">
        <f>'[11]Published CSP'!AP185+'[11]NHB savings'!I172</f>
        <v>0</v>
      </c>
      <c r="AY185" s="103">
        <f>'[11]Published CSP'!AQ185+'[11]NHB savings'!J172</f>
        <v>0</v>
      </c>
      <c r="AZ185" s="103">
        <f>'[11]Published CSP'!AR185+'[11]NHB savings'!K172</f>
        <v>0</v>
      </c>
      <c r="BA185" s="103">
        <v>0</v>
      </c>
      <c r="BB185" s="103" t="e">
        <f>VLOOKUP($A185,'[11]Published CSP'!$A:$A:'[11]Published CSP'!$AW:$AW,COLUMN('[11]Published CSP'!AT$1),0)</f>
        <v>#REF!</v>
      </c>
      <c r="BC185" s="103" t="e">
        <f>VLOOKUP($A185,'[11]Published CSP'!$A:$A:'[11]Published CSP'!$AW:$AW,COLUMN('[11]Published CSP'!AU$1),0)+'[11]NHB savings'!L172</f>
        <v>#REF!</v>
      </c>
      <c r="BD185" s="103">
        <v>0</v>
      </c>
      <c r="BE185" s="103">
        <v>0</v>
      </c>
      <c r="BF185" s="60">
        <v>1.086952807290765</v>
      </c>
      <c r="BG185" s="60">
        <v>1.8229436192692872</v>
      </c>
      <c r="BH185" s="103">
        <f>VLOOKUP($A185,[11]NHB!$A$7:$Q$389,COLUMN([11]NHB!O$2),0)+'[11]NHB savings'!P172</f>
        <v>2.0222905254170636</v>
      </c>
      <c r="BI185" s="103">
        <f>VLOOKUP($A185,[11]NHB!$A$7:$Q$389,COLUMN([11]NHB!P$2),0)+'[11]NHB savings'!Q172</f>
        <v>1.5397401636869503</v>
      </c>
      <c r="BJ185" s="103">
        <f>VLOOKUP($A185,[11]NHB!$A$7:$Q$389,COLUMN([11]NHB!Q$2),0)+'[11]NHB savings'!R172</f>
        <v>1.477362630403255</v>
      </c>
      <c r="BK185" s="63">
        <f t="shared" si="81"/>
        <v>14.157721112216763</v>
      </c>
      <c r="BL185" s="63" t="e">
        <f t="shared" si="81"/>
        <v>#REF!</v>
      </c>
      <c r="BM185" s="63" t="e">
        <f t="shared" si="81"/>
        <v>#REF!</v>
      </c>
      <c r="BN185" s="63">
        <f t="shared" si="81"/>
        <v>13.319242947120657</v>
      </c>
      <c r="BO185" s="63">
        <f t="shared" si="81"/>
        <v>13.193396737614087</v>
      </c>
      <c r="BP185" s="64">
        <f t="shared" si="84"/>
        <v>14.157721112216763</v>
      </c>
      <c r="BQ185" s="64" t="e">
        <f>BL185*'[11]23112016 deflator update'!$C$68/'[11]23112016 deflator update'!$C$69</f>
        <v>#REF!</v>
      </c>
      <c r="BR185" s="64" t="e">
        <f>BM185*'[11]23112016 deflator update'!$C$68/'[11]23112016 deflator update'!$C$70</f>
        <v>#REF!</v>
      </c>
      <c r="BS185" s="64">
        <f>BN185*'[11]23112016 deflator update'!$C$68/'[11]23112016 deflator update'!$C$71</f>
        <v>12.653638717855644</v>
      </c>
      <c r="BT185" s="64">
        <f>BO185*'[11]23112016 deflator update'!$C$68/'[11]23112016 deflator update'!$C$72</f>
        <v>12.32946249190025</v>
      </c>
      <c r="BU185" s="109" t="e">
        <f t="shared" si="85"/>
        <v>#REF!</v>
      </c>
      <c r="BV185" s="109" t="e">
        <f t="shared" si="85"/>
        <v>#REF!</v>
      </c>
      <c r="BW185" s="109" t="e">
        <f t="shared" si="85"/>
        <v>#REF!</v>
      </c>
      <c r="BX185" s="109">
        <f t="shared" si="82"/>
        <v>-9.4484506368865961E-3</v>
      </c>
      <c r="BY185" s="109">
        <f t="shared" si="86"/>
        <v>-6.8112965848052709E-2</v>
      </c>
      <c r="BZ185" s="109">
        <f t="shared" si="87"/>
        <v>-1.7481317260503393E-2</v>
      </c>
      <c r="CA185" s="110" t="e">
        <f t="shared" si="88"/>
        <v>#REF!</v>
      </c>
      <c r="CB185" s="110" t="e">
        <f t="shared" si="88"/>
        <v>#REF!</v>
      </c>
      <c r="CC185" s="110" t="e">
        <f t="shared" si="88"/>
        <v>#REF!</v>
      </c>
      <c r="CD185" s="110">
        <f t="shared" si="88"/>
        <v>-2.5619209871856619E-2</v>
      </c>
      <c r="CE185" s="110">
        <f t="shared" si="89"/>
        <v>-0.12913509213985719</v>
      </c>
      <c r="CF185" s="110">
        <f t="shared" si="90"/>
        <v>-3.3976486096793712E-2</v>
      </c>
      <c r="CG185" s="60">
        <f t="shared" si="79"/>
        <v>6.668971112216763</v>
      </c>
      <c r="CH185" s="60" t="e">
        <f t="shared" si="79"/>
        <v>#REF!</v>
      </c>
      <c r="CI185" s="60" t="e">
        <f t="shared" si="79"/>
        <v>#REF!</v>
      </c>
      <c r="CJ185" s="60">
        <f t="shared" si="79"/>
        <v>5.0567671943719503</v>
      </c>
      <c r="CK185" s="60">
        <f t="shared" si="79"/>
        <v>4.5718024304712532</v>
      </c>
      <c r="CL185" s="60">
        <f t="shared" si="80"/>
        <v>7.4887499999999996</v>
      </c>
      <c r="CM185" s="60">
        <f t="shared" si="80"/>
        <v>7.5744225900000002</v>
      </c>
      <c r="CN185" s="60">
        <f t="shared" si="80"/>
        <v>7.9135015175233026</v>
      </c>
      <c r="CO185" s="60">
        <f t="shared" si="80"/>
        <v>8.2624757527487063</v>
      </c>
      <c r="CP185" s="60">
        <f t="shared" si="80"/>
        <v>8.6215943071428338</v>
      </c>
    </row>
    <row r="186" spans="1:94" ht="15" customHeight="1">
      <c r="A186" s="53" t="s">
        <v>694</v>
      </c>
      <c r="B186" s="53" t="s">
        <v>695</v>
      </c>
      <c r="C186" s="53" t="str">
        <f t="shared" si="83"/>
        <v>OLB_PU</v>
      </c>
      <c r="D186" s="53" t="s">
        <v>41</v>
      </c>
      <c r="E186" s="53" t="s">
        <v>1351</v>
      </c>
      <c r="F186" s="112" t="s">
        <v>1375</v>
      </c>
      <c r="G186" s="113">
        <v>0</v>
      </c>
      <c r="H186" s="127">
        <v>0</v>
      </c>
      <c r="I186" s="127">
        <v>0</v>
      </c>
      <c r="J186" s="112" t="s">
        <v>1380</v>
      </c>
      <c r="K186" s="101">
        <v>0</v>
      </c>
      <c r="L186" s="53" t="s">
        <v>696</v>
      </c>
      <c r="M186" s="54">
        <f>[11]Provisional!M186</f>
        <v>63.327849438588004</v>
      </c>
      <c r="N186" s="54">
        <f>[11]Provisional!N186</f>
        <v>52.516359943190999</v>
      </c>
      <c r="O186" s="54">
        <f>[11]Provisional!O186</f>
        <v>44.555836617499999</v>
      </c>
      <c r="P186" s="54">
        <f>[11]Provisional!P186</f>
        <v>40.157641620306002</v>
      </c>
      <c r="Q186" s="54">
        <f>[11]Provisional!Q186</f>
        <v>35.871120051177996</v>
      </c>
      <c r="R186" s="128">
        <f>'[11]Published CSP'!O186</f>
        <v>101.31108500000001</v>
      </c>
      <c r="S186" s="108">
        <f>VLOOKUP($B186,'[11]CT model - DATA UPDATE'!$A:$AX,COLUMN('[11]CT model - DATA UPDATE'!S$1),0)/1000000</f>
        <v>104.192806</v>
      </c>
      <c r="T186" s="108">
        <f>VLOOKUP($B186,'[11]CT model - DATA UPDATE'!$A:$AX,COLUMN('[11]CT model - DATA UPDATE'!T$1),0)/1000000</f>
        <v>106.78422160112213</v>
      </c>
      <c r="U186" s="108">
        <f>VLOOKUP($B186,'[11]CT model - DATA UPDATE'!$A:$AX,COLUMN('[11]CT model - DATA UPDATE'!U$1),0)/1000000</f>
        <v>109.44008920306416</v>
      </c>
      <c r="V186" s="108">
        <f>VLOOKUP($B186,'[11]CT model - DATA UPDATE'!$A:$AX,COLUMN('[11]CT model - DATA UPDATE'!V$1),0)/1000000</f>
        <v>112.16201181400736</v>
      </c>
      <c r="W186" s="108">
        <v>0</v>
      </c>
      <c r="X186" s="108">
        <f>VLOOKUP($B186,'[11]CT model - DATA UPDATE'!$A:$AX,COLUMN('[11]CT model - DATA UPDATE'!W$1),0)/1000000</f>
        <v>2.0735993600000184</v>
      </c>
      <c r="Y186" s="108">
        <f>VLOOKUP($B186,'[11]CT model - DATA UPDATE'!$A:$AX,COLUMN('[11]CT model - DATA UPDATE'!X$1),0)/1000000</f>
        <v>4.303360456042669</v>
      </c>
      <c r="Z186" s="108">
        <f>VLOOKUP($B186,'[11]CT model - DATA UPDATE'!$A:$AX,COLUMN('[11]CT model - DATA UPDATE'!Y$1),0)/1000000</f>
        <v>6.687400434902079</v>
      </c>
      <c r="AA186" s="108">
        <f>VLOOKUP($B186,'[11]CT model - DATA UPDATE'!$A:$AX,COLUMN('[11]CT model - DATA UPDATE'!Z$1),0)/1000000</f>
        <v>9.2340398407705369</v>
      </c>
      <c r="AB186" s="108">
        <v>0</v>
      </c>
      <c r="AC186" s="108">
        <f>VLOOKUP($B186,'[11]CT model - DATA UPDATE'!$A:$AX,COLUMN('[11]CT model - DATA UPDATE'!AA$1),0)/1000000</f>
        <v>2.0838559999999999</v>
      </c>
      <c r="AD186" s="108">
        <f>VLOOKUP($B186,'[11]CT model - DATA UPDATE'!$A:$AX,COLUMN('[11]CT model - DATA UPDATE'!AB$1),0)/1000000</f>
        <v>4.3992995648732185</v>
      </c>
      <c r="AE186" s="108">
        <f>VLOOKUP($B186,'[11]CT model - DATA UPDATE'!$A:$AX,COLUMN('[11]CT model - DATA UPDATE'!AC$1),0)/1000000</f>
        <v>6.9660743218744843</v>
      </c>
      <c r="AF186" s="108">
        <f>VLOOKUP($B186,'[11]CT model - DATA UPDATE'!$A:$AX,COLUMN('[11]CT model - DATA UPDATE'!AD$1),0)/1000000</f>
        <v>9.80521792252779</v>
      </c>
      <c r="AG186" s="108">
        <v>0</v>
      </c>
      <c r="AH186" s="108">
        <f>VLOOKUP($B186,'[11]CT model - DATA UPDATE'!$A:$AX,COLUMN('[11]CT model - DATA UPDATE'!AE$1),0)/1000000</f>
        <v>0</v>
      </c>
      <c r="AI186" s="108">
        <f>(VLOOKUP($B186,'[11]CT model - DATA UPDATE'!$A:$AX,COLUMN('[11]CT model - DATA UPDATE'!AF$1),0)+IFERROR(VLOOKUP($B186,'[11]Fire £5 LQ'!$A:$P,COLUMN('[11]Fire £5 LQ'!N$1),0),0)*[11]Parameters!$C$41)/1000000</f>
        <v>0</v>
      </c>
      <c r="AJ186" s="108">
        <f>(VLOOKUP($B186,'[11]CT model - DATA UPDATE'!$A:$AX,COLUMN('[11]CT model - DATA UPDATE'!AG$1),0)+IFERROR(VLOOKUP($B186,'[11]Fire £5 LQ'!$A:$P,COLUMN('[11]Fire £5 LQ'!O$1),0),0)*[11]Parameters!$C$41)/1000000</f>
        <v>0</v>
      </c>
      <c r="AK186" s="108">
        <f>(VLOOKUP($B186,'[11]CT model - DATA UPDATE'!$A:$AX,COLUMN('[11]CT model - DATA UPDATE'!AH$1),0)+IFERROR(VLOOKUP($B186,'[11]Fire £5 LQ'!$A:$P,COLUMN('[11]Fire £5 LQ'!P$1),0),0)*[11]Parameters!$C$41)/1000000</f>
        <v>0</v>
      </c>
      <c r="AL186" s="56">
        <f>'[11]Published CSP'!AI186</f>
        <v>0</v>
      </c>
      <c r="AM186" s="56">
        <f>'[11]Published CSP'!AJ186</f>
        <v>0</v>
      </c>
      <c r="AN186" s="56">
        <f>IFERROR(VLOOKUP($A186,'[11]iBCF post B17'!$A:$L,'[11]iBCF post B17'!$F$1,0)/1000000,0)</f>
        <v>3.7609022452870979</v>
      </c>
      <c r="AO186" s="56">
        <f>IFERROR(VLOOKUP($A186,'[11]iBCF post B17'!$A:$L,'[11]iBCF post B17'!$I$1,0)/1000000,0)</f>
        <v>4.821987922419952</v>
      </c>
      <c r="AP186" s="56">
        <f>IFERROR(VLOOKUP($A186,'[11]iBCF post B17'!$A:$L,'[11]iBCF post B17'!$L$1,0)/1000000,0)</f>
        <v>5.6186211487853743</v>
      </c>
      <c r="AQ186" s="56">
        <v>0</v>
      </c>
      <c r="AR186" s="56">
        <v>0</v>
      </c>
      <c r="AS186" s="56">
        <f>'[11]NHB savings'!E173</f>
        <v>1.0101770000000001</v>
      </c>
      <c r="AT186" s="56">
        <f>'[11]NHB savings'!F173</f>
        <v>0</v>
      </c>
      <c r="AU186" s="56">
        <f>'[11]NHB savings'!G173</f>
        <v>0</v>
      </c>
      <c r="AV186" s="103">
        <f>'[11]Published CSP'!AN186</f>
        <v>0</v>
      </c>
      <c r="AW186" s="103">
        <f>'[11]Published CSP'!AO186</f>
        <v>0</v>
      </c>
      <c r="AX186" s="103">
        <f>'[11]Published CSP'!AP186+'[11]NHB savings'!I173</f>
        <v>0</v>
      </c>
      <c r="AY186" s="103">
        <f>'[11]Published CSP'!AQ186+'[11]NHB savings'!J173</f>
        <v>0</v>
      </c>
      <c r="AZ186" s="103">
        <f>'[11]Published CSP'!AR186+'[11]NHB savings'!K173</f>
        <v>0</v>
      </c>
      <c r="BA186" s="103">
        <v>0</v>
      </c>
      <c r="BB186" s="103" t="e">
        <f>VLOOKUP($A186,'[11]Published CSP'!$A:$A:'[11]Published CSP'!$AW:$AW,COLUMN('[11]Published CSP'!AT$1),0)</f>
        <v>#REF!</v>
      </c>
      <c r="BC186" s="103" t="e">
        <f>VLOOKUP($A186,'[11]Published CSP'!$A:$A:'[11]Published CSP'!$AW:$AW,COLUMN('[11]Published CSP'!AU$1),0)+'[11]NHB savings'!L173</f>
        <v>#REF!</v>
      </c>
      <c r="BD186" s="103">
        <v>0</v>
      </c>
      <c r="BE186" s="103">
        <v>0</v>
      </c>
      <c r="BF186" s="60">
        <v>4.9454895517948163</v>
      </c>
      <c r="BG186" s="60">
        <v>7.0320232725083187</v>
      </c>
      <c r="BH186" s="103">
        <f>VLOOKUP($A186,[11]NHB!$A$7:$Q$389,COLUMN([11]NHB!O$2),0)+'[11]NHB savings'!P173</f>
        <v>7.0161877161216912</v>
      </c>
      <c r="BI186" s="103">
        <f>VLOOKUP($A186,[11]NHB!$A$7:$Q$389,COLUMN([11]NHB!P$2),0)+'[11]NHB savings'!Q173</f>
        <v>5.3026889768855181</v>
      </c>
      <c r="BJ186" s="103">
        <f>VLOOKUP($A186,[11]NHB!$A$7:$Q$389,COLUMN([11]NHB!Q$2),0)+'[11]NHB savings'!R173</f>
        <v>5.0878678882696793</v>
      </c>
      <c r="BK186" s="63">
        <f t="shared" si="81"/>
        <v>169.58442399038285</v>
      </c>
      <c r="BL186" s="63" t="e">
        <f t="shared" si="81"/>
        <v>#REF!</v>
      </c>
      <c r="BM186" s="63" t="e">
        <f t="shared" si="81"/>
        <v>#REF!</v>
      </c>
      <c r="BN186" s="63">
        <f t="shared" si="81"/>
        <v>173.37588247945223</v>
      </c>
      <c r="BO186" s="63">
        <f t="shared" si="81"/>
        <v>177.77887866553871</v>
      </c>
      <c r="BP186" s="64">
        <f t="shared" si="84"/>
        <v>169.58442399038285</v>
      </c>
      <c r="BQ186" s="64" t="e">
        <f>BL186*'[11]23112016 deflator update'!$C$68/'[11]23112016 deflator update'!$C$69</f>
        <v>#REF!</v>
      </c>
      <c r="BR186" s="64" t="e">
        <f>BM186*'[11]23112016 deflator update'!$C$68/'[11]23112016 deflator update'!$C$70</f>
        <v>#REF!</v>
      </c>
      <c r="BS186" s="64">
        <f>BN186*'[11]23112016 deflator update'!$C$68/'[11]23112016 deflator update'!$C$71</f>
        <v>164.71174735638024</v>
      </c>
      <c r="BT186" s="64">
        <f>BO186*'[11]23112016 deflator update'!$C$68/'[11]23112016 deflator update'!$C$72</f>
        <v>166.13750499215527</v>
      </c>
      <c r="BU186" s="109" t="e">
        <f t="shared" si="85"/>
        <v>#REF!</v>
      </c>
      <c r="BV186" s="109" t="e">
        <f t="shared" si="85"/>
        <v>#REF!</v>
      </c>
      <c r="BW186" s="109" t="e">
        <f t="shared" si="85"/>
        <v>#REF!</v>
      </c>
      <c r="BX186" s="109">
        <f t="shared" si="82"/>
        <v>2.539566705079821E-2</v>
      </c>
      <c r="BY186" s="109">
        <f t="shared" si="86"/>
        <v>4.8320797879530364E-2</v>
      </c>
      <c r="BZ186" s="109">
        <f t="shared" si="87"/>
        <v>1.1867274896653734E-2</v>
      </c>
      <c r="CA186" s="110" t="e">
        <f t="shared" si="88"/>
        <v>#REF!</v>
      </c>
      <c r="CB186" s="110" t="e">
        <f t="shared" si="88"/>
        <v>#REF!</v>
      </c>
      <c r="CC186" s="110" t="e">
        <f t="shared" si="88"/>
        <v>#REF!</v>
      </c>
      <c r="CD186" s="110">
        <f t="shared" si="88"/>
        <v>8.6560774119539552E-3</v>
      </c>
      <c r="CE186" s="110">
        <f t="shared" si="89"/>
        <v>-2.0325681552116226E-2</v>
      </c>
      <c r="CF186" s="110">
        <f t="shared" si="90"/>
        <v>-5.1206173771083385E-3</v>
      </c>
      <c r="CG186" s="60">
        <f t="shared" si="79"/>
        <v>68.27333899038284</v>
      </c>
      <c r="CH186" s="60" t="e">
        <f t="shared" si="79"/>
        <v>#REF!</v>
      </c>
      <c r="CI186" s="60" t="e">
        <f t="shared" si="79"/>
        <v>#REF!</v>
      </c>
      <c r="CJ186" s="60">
        <f t="shared" si="79"/>
        <v>50.282318519611508</v>
      </c>
      <c r="CK186" s="60">
        <f t="shared" si="79"/>
        <v>46.577609088233032</v>
      </c>
      <c r="CL186" s="60">
        <f t="shared" si="80"/>
        <v>101.31108500000001</v>
      </c>
      <c r="CM186" s="60">
        <f t="shared" si="80"/>
        <v>108.35026136000002</v>
      </c>
      <c r="CN186" s="60">
        <f t="shared" si="80"/>
        <v>115.48688162203801</v>
      </c>
      <c r="CO186" s="60">
        <f t="shared" si="80"/>
        <v>123.09356395984072</v>
      </c>
      <c r="CP186" s="60">
        <f t="shared" si="80"/>
        <v>131.20126957730568</v>
      </c>
    </row>
    <row r="187" spans="1:94" ht="15" customHeight="1">
      <c r="A187" s="53" t="s">
        <v>1155</v>
      </c>
      <c r="B187" s="53" t="s">
        <v>1156</v>
      </c>
      <c r="C187" s="53" t="str">
        <f t="shared" si="83"/>
        <v>SFIR_SR</v>
      </c>
      <c r="D187" s="53" t="s">
        <v>41</v>
      </c>
      <c r="E187" s="53" t="s">
        <v>1357</v>
      </c>
      <c r="F187" s="112" t="s">
        <v>1367</v>
      </c>
      <c r="G187" s="113">
        <v>0</v>
      </c>
      <c r="H187" s="127">
        <v>0</v>
      </c>
      <c r="I187" s="127">
        <v>0</v>
      </c>
      <c r="J187" s="112" t="s">
        <v>1382</v>
      </c>
      <c r="K187" s="101">
        <v>0</v>
      </c>
      <c r="L187" s="53" t="s">
        <v>1235</v>
      </c>
      <c r="M187" s="54">
        <f>[11]Provisional!M187</f>
        <v>10.696801143793</v>
      </c>
      <c r="N187" s="54">
        <f>[11]Provisional!N187</f>
        <v>9.6695550605280012</v>
      </c>
      <c r="O187" s="54">
        <f>[11]Provisional!O187</f>
        <v>8.4245643689329999</v>
      </c>
      <c r="P187" s="54">
        <f>[11]Provisional!P187</f>
        <v>7.9089429710660006</v>
      </c>
      <c r="Q187" s="54">
        <f>[11]Provisional!Q187</f>
        <v>7.7131447580810004</v>
      </c>
      <c r="R187" s="128">
        <f>'[11]Published CSP'!O187</f>
        <v>20.062304000000001</v>
      </c>
      <c r="S187" s="108">
        <f>VLOOKUP($B187,'[11]CT model - DATA UPDATE'!$A:$AX,COLUMN('[11]CT model - DATA UPDATE'!S$1),0)/1000000</f>
        <v>20.45026305</v>
      </c>
      <c r="T187" s="108">
        <f>VLOOKUP($B187,'[11]CT model - DATA UPDATE'!$A:$AX,COLUMN('[11]CT model - DATA UPDATE'!T$1),0)/1000000</f>
        <v>20.849467416349647</v>
      </c>
      <c r="U187" s="108">
        <f>VLOOKUP($B187,'[11]CT model - DATA UPDATE'!$A:$AX,COLUMN('[11]CT model - DATA UPDATE'!U$1),0)/1000000</f>
        <v>21.257085096946238</v>
      </c>
      <c r="V187" s="108">
        <f>VLOOKUP($B187,'[11]CT model - DATA UPDATE'!$A:$AX,COLUMN('[11]CT model - DATA UPDATE'!V$1),0)/1000000</f>
        <v>21.673306248551054</v>
      </c>
      <c r="W187" s="108">
        <v>0</v>
      </c>
      <c r="X187" s="108">
        <f>VLOOKUP($B187,'[11]CT model - DATA UPDATE'!$A:$AX,COLUMN('[11]CT model - DATA UPDATE'!W$1),0)/1000000</f>
        <v>0.40098554999999858</v>
      </c>
      <c r="Y187" s="108">
        <f>VLOOKUP($B187,'[11]CT model - DATA UPDATE'!$A:$AX,COLUMN('[11]CT model - DATA UPDATE'!X$1),0)/1000000</f>
        <v>0.83397869665398661</v>
      </c>
      <c r="Z187" s="108">
        <f>VLOOKUP($B187,'[11]CT model - DATA UPDATE'!$A:$AX,COLUMN('[11]CT model - DATA UPDATE'!Y$1),0)/1000000</f>
        <v>1.2924307738943308</v>
      </c>
      <c r="AA187" s="108">
        <f>VLOOKUP($B187,'[11]CT model - DATA UPDATE'!$A:$AX,COLUMN('[11]CT model - DATA UPDATE'!Z$1),0)/1000000</f>
        <v>1.7775578852811602</v>
      </c>
      <c r="AB187" s="108">
        <v>0</v>
      </c>
      <c r="AC187" s="108">
        <f>VLOOKUP($B187,'[11]CT model - DATA UPDATE'!$A:$AX,COLUMN('[11]CT model - DATA UPDATE'!AA$1),0)/1000000</f>
        <v>0</v>
      </c>
      <c r="AD187" s="108">
        <f>VLOOKUP($B187,'[11]CT model - DATA UPDATE'!$A:$AX,COLUMN('[11]CT model - DATA UPDATE'!AB$1),0)/1000000</f>
        <v>0</v>
      </c>
      <c r="AE187" s="108">
        <f>VLOOKUP($B187,'[11]CT model - DATA UPDATE'!$A:$AX,COLUMN('[11]CT model - DATA UPDATE'!AC$1),0)/1000000</f>
        <v>0</v>
      </c>
      <c r="AF187" s="108">
        <f>VLOOKUP($B187,'[11]CT model - DATA UPDATE'!$A:$AX,COLUMN('[11]CT model - DATA UPDATE'!AD$1),0)/1000000</f>
        <v>0</v>
      </c>
      <c r="AG187" s="108">
        <v>0</v>
      </c>
      <c r="AH187" s="108">
        <f>VLOOKUP($B187,'[11]CT model - DATA UPDATE'!$A:$AX,COLUMN('[11]CT model - DATA UPDATE'!AE$1),0)/1000000</f>
        <v>0</v>
      </c>
      <c r="AI187" s="108">
        <f>(VLOOKUP($B187,'[11]CT model - DATA UPDATE'!$A:$AX,COLUMN('[11]CT model - DATA UPDATE'!AF$1),0)+IFERROR(VLOOKUP($B187,'[11]Fire £5 LQ'!$A:$P,COLUMN('[11]Fire £5 LQ'!N$1),0),0)*[11]Parameters!$C$41)/1000000</f>
        <v>0</v>
      </c>
      <c r="AJ187" s="108">
        <f>(VLOOKUP($B187,'[11]CT model - DATA UPDATE'!$A:$AX,COLUMN('[11]CT model - DATA UPDATE'!AG$1),0)+IFERROR(VLOOKUP($B187,'[11]Fire £5 LQ'!$A:$P,COLUMN('[11]Fire £5 LQ'!O$1),0),0)*[11]Parameters!$C$41)/1000000</f>
        <v>0</v>
      </c>
      <c r="AK187" s="108">
        <f>(VLOOKUP($B187,'[11]CT model - DATA UPDATE'!$A:$AX,COLUMN('[11]CT model - DATA UPDATE'!AH$1),0)+IFERROR(VLOOKUP($B187,'[11]Fire £5 LQ'!$A:$P,COLUMN('[11]Fire £5 LQ'!P$1),0),0)*[11]Parameters!$C$41)/1000000</f>
        <v>0</v>
      </c>
      <c r="AL187" s="56">
        <f>'[11]Published CSP'!AI187</f>
        <v>0</v>
      </c>
      <c r="AM187" s="56">
        <f>'[11]Published CSP'!AJ187</f>
        <v>0</v>
      </c>
      <c r="AN187" s="56">
        <f>IFERROR(VLOOKUP($A187,'[11]iBCF post B17'!$A:$L,'[11]iBCF post B17'!$F$1,0)/1000000,0)</f>
        <v>0</v>
      </c>
      <c r="AO187" s="56">
        <f>IFERROR(VLOOKUP($A187,'[11]iBCF post B17'!$A:$L,'[11]iBCF post B17'!$I$1,0)/1000000,0)</f>
        <v>0</v>
      </c>
      <c r="AP187" s="56">
        <f>IFERROR(VLOOKUP($A187,'[11]iBCF post B17'!$A:$L,'[11]iBCF post B17'!$L$1,0)/1000000,0)</f>
        <v>0</v>
      </c>
      <c r="AQ187" s="56">
        <v>0</v>
      </c>
      <c r="AR187" s="56">
        <v>0</v>
      </c>
      <c r="AS187" s="56">
        <f>'[11]NHB savings'!E174</f>
        <v>0</v>
      </c>
      <c r="AT187" s="56">
        <f>'[11]NHB savings'!F174</f>
        <v>0</v>
      </c>
      <c r="AU187" s="56">
        <f>'[11]NHB savings'!G174</f>
        <v>0</v>
      </c>
      <c r="AV187" s="103">
        <f>'[11]Published CSP'!AN187</f>
        <v>2.0881922420577695E-2</v>
      </c>
      <c r="AW187" s="103">
        <f>'[11]Published CSP'!AO187</f>
        <v>0.10845127450687127</v>
      </c>
      <c r="AX187" s="103">
        <f>'[11]Published CSP'!AP187+'[11]NHB savings'!I174</f>
        <v>8.7569352086293573E-2</v>
      </c>
      <c r="AY187" s="103">
        <f>'[11]Published CSP'!AQ187+'[11]NHB savings'!J174</f>
        <v>6.7361040066379677E-2</v>
      </c>
      <c r="AZ187" s="103">
        <f>'[11]Published CSP'!AR187+'[11]NHB savings'!K174</f>
        <v>8.7569352086293573E-2</v>
      </c>
      <c r="BA187" s="103">
        <v>0</v>
      </c>
      <c r="BB187" s="103" t="e">
        <f>VLOOKUP($A187,'[11]Published CSP'!$A:$A:'[11]Published CSP'!$AW:$AW,COLUMN('[11]Published CSP'!AT$1),0)</f>
        <v>#REF!</v>
      </c>
      <c r="BC187" s="103" t="e">
        <f>VLOOKUP($A187,'[11]Published CSP'!$A:$A:'[11]Published CSP'!$AW:$AW,COLUMN('[11]Published CSP'!AU$1),0)+'[11]NHB savings'!L174</f>
        <v>#REF!</v>
      </c>
      <c r="BD187" s="103">
        <v>0</v>
      </c>
      <c r="BE187" s="103">
        <v>0</v>
      </c>
      <c r="BF187" s="60">
        <v>0</v>
      </c>
      <c r="BG187" s="60">
        <v>0</v>
      </c>
      <c r="BH187" s="103">
        <f>VLOOKUP($A187,[11]NHB!$A$7:$Q$389,COLUMN([11]NHB!O$2),0)+'[11]NHB savings'!P174</f>
        <v>0</v>
      </c>
      <c r="BI187" s="103">
        <f>VLOOKUP($A187,[11]NHB!$A$7:$Q$389,COLUMN([11]NHB!P$2),0)+'[11]NHB savings'!Q174</f>
        <v>0</v>
      </c>
      <c r="BJ187" s="103">
        <f>VLOOKUP($A187,[11]NHB!$A$7:$Q$389,COLUMN([11]NHB!Q$2),0)+'[11]NHB savings'!R174</f>
        <v>0</v>
      </c>
      <c r="BK187" s="63">
        <f t="shared" si="81"/>
        <v>30.779987066213579</v>
      </c>
      <c r="BL187" s="63" t="e">
        <f t="shared" si="81"/>
        <v>#REF!</v>
      </c>
      <c r="BM187" s="63" t="e">
        <f t="shared" si="81"/>
        <v>#REF!</v>
      </c>
      <c r="BN187" s="63">
        <f t="shared" si="81"/>
        <v>30.52581988197295</v>
      </c>
      <c r="BO187" s="63">
        <f t="shared" si="81"/>
        <v>31.251578243999507</v>
      </c>
      <c r="BP187" s="64">
        <f t="shared" si="84"/>
        <v>30.779987066213579</v>
      </c>
      <c r="BQ187" s="64" t="e">
        <f>BL187*'[11]23112016 deflator update'!$C$68/'[11]23112016 deflator update'!$C$69</f>
        <v>#REF!</v>
      </c>
      <c r="BR187" s="64" t="e">
        <f>BM187*'[11]23112016 deflator update'!$C$68/'[11]23112016 deflator update'!$C$70</f>
        <v>#REF!</v>
      </c>
      <c r="BS187" s="64">
        <f>BN187*'[11]23112016 deflator update'!$C$68/'[11]23112016 deflator update'!$C$71</f>
        <v>29.000349185485987</v>
      </c>
      <c r="BT187" s="64">
        <f>BO187*'[11]23112016 deflator update'!$C$68/'[11]23112016 deflator update'!$C$72</f>
        <v>29.205152352733595</v>
      </c>
      <c r="BU187" s="109" t="e">
        <f t="shared" si="85"/>
        <v>#REF!</v>
      </c>
      <c r="BV187" s="109" t="e">
        <f t="shared" si="85"/>
        <v>#REF!</v>
      </c>
      <c r="BW187" s="109" t="e">
        <f t="shared" si="85"/>
        <v>#REF!</v>
      </c>
      <c r="BX187" s="109">
        <f t="shared" si="82"/>
        <v>2.3775229128412567E-2</v>
      </c>
      <c r="BY187" s="109">
        <f t="shared" si="86"/>
        <v>1.5321357243310185E-2</v>
      </c>
      <c r="BZ187" s="109">
        <f t="shared" si="87"/>
        <v>3.8085267025573799E-3</v>
      </c>
      <c r="CA187" s="110" t="e">
        <f t="shared" si="88"/>
        <v>#REF!</v>
      </c>
      <c r="CB187" s="110" t="e">
        <f t="shared" si="88"/>
        <v>#REF!</v>
      </c>
      <c r="CC187" s="110" t="e">
        <f t="shared" si="88"/>
        <v>#REF!</v>
      </c>
      <c r="CD187" s="110">
        <f t="shared" si="88"/>
        <v>7.0620931471441217E-3</v>
      </c>
      <c r="CE187" s="110">
        <f t="shared" si="89"/>
        <v>-5.116424221011584E-2</v>
      </c>
      <c r="CF187" s="110">
        <f t="shared" si="90"/>
        <v>-1.3044070014584852E-2</v>
      </c>
      <c r="CG187" s="60">
        <f t="shared" si="79"/>
        <v>10.717683066213578</v>
      </c>
      <c r="CH187" s="60" t="e">
        <f t="shared" si="79"/>
        <v>#REF!</v>
      </c>
      <c r="CI187" s="60" t="e">
        <f t="shared" si="79"/>
        <v>#REF!</v>
      </c>
      <c r="CJ187" s="60">
        <f t="shared" si="79"/>
        <v>7.9763040111323811</v>
      </c>
      <c r="CK187" s="60">
        <f t="shared" si="79"/>
        <v>7.800714110167295</v>
      </c>
      <c r="CL187" s="60">
        <f t="shared" si="80"/>
        <v>20.062304000000001</v>
      </c>
      <c r="CM187" s="60">
        <f t="shared" si="80"/>
        <v>20.851248599999998</v>
      </c>
      <c r="CN187" s="60">
        <f t="shared" si="80"/>
        <v>21.683446113003633</v>
      </c>
      <c r="CO187" s="60">
        <f t="shared" si="80"/>
        <v>22.549515870840569</v>
      </c>
      <c r="CP187" s="60">
        <f t="shared" si="80"/>
        <v>23.450864133832212</v>
      </c>
    </row>
    <row r="188" spans="1:94" ht="15" customHeight="1">
      <c r="A188" s="53" t="s">
        <v>978</v>
      </c>
      <c r="B188" s="53" t="s">
        <v>979</v>
      </c>
      <c r="C188" s="53" t="str">
        <f t="shared" si="83"/>
        <v>UA_PR</v>
      </c>
      <c r="D188" s="53" t="s">
        <v>41</v>
      </c>
      <c r="E188" s="53" t="s">
        <v>726</v>
      </c>
      <c r="F188" s="112" t="s">
        <v>1367</v>
      </c>
      <c r="G188" s="113">
        <v>0</v>
      </c>
      <c r="H188" s="127">
        <v>0</v>
      </c>
      <c r="I188" s="127">
        <v>0</v>
      </c>
      <c r="J188" s="112" t="s">
        <v>1381</v>
      </c>
      <c r="K188" s="101">
        <v>0</v>
      </c>
      <c r="L188" s="53" t="s">
        <v>980</v>
      </c>
      <c r="M188" s="54">
        <f>[11]Provisional!M188</f>
        <v>56.552797704258005</v>
      </c>
      <c r="N188" s="54">
        <f>[11]Provisional!N188</f>
        <v>47.347343044372998</v>
      </c>
      <c r="O188" s="54">
        <f>[11]Provisional!O188</f>
        <v>40.574723520482003</v>
      </c>
      <c r="P188" s="54">
        <f>[11]Provisional!P188</f>
        <v>36.835835150221001</v>
      </c>
      <c r="Q188" s="54">
        <f>[11]Provisional!Q188</f>
        <v>33.206563946863994</v>
      </c>
      <c r="R188" s="128">
        <f>'[11]Published CSP'!O188</f>
        <v>83.963155</v>
      </c>
      <c r="S188" s="108">
        <f>VLOOKUP($B188,'[11]CT model - DATA UPDATE'!$A:$AX,COLUMN('[11]CT model - DATA UPDATE'!S$1),0)/1000000</f>
        <v>85.269762299999996</v>
      </c>
      <c r="T188" s="108">
        <f>VLOOKUP($B188,'[11]CT model - DATA UPDATE'!$A:$AX,COLUMN('[11]CT model - DATA UPDATE'!T$1),0)/1000000</f>
        <v>86.410124373771453</v>
      </c>
      <c r="U188" s="108">
        <f>VLOOKUP($B188,'[11]CT model - DATA UPDATE'!$A:$AX,COLUMN('[11]CT model - DATA UPDATE'!U$1),0)/1000000</f>
        <v>87.565737172116542</v>
      </c>
      <c r="V188" s="108">
        <f>VLOOKUP($B188,'[11]CT model - DATA UPDATE'!$A:$AX,COLUMN('[11]CT model - DATA UPDATE'!V$1),0)/1000000</f>
        <v>88.736804651835811</v>
      </c>
      <c r="W188" s="108">
        <v>0</v>
      </c>
      <c r="X188" s="108">
        <f>VLOOKUP($B188,'[11]CT model - DATA UPDATE'!$A:$AX,COLUMN('[11]CT model - DATA UPDATE'!W$1),0)/1000000</f>
        <v>1.6201272900000032</v>
      </c>
      <c r="Y188" s="108">
        <f>VLOOKUP($B188,'[11]CT model - DATA UPDATE'!$A:$AX,COLUMN('[11]CT model - DATA UPDATE'!X$1),0)/1000000</f>
        <v>3.4028325649049553</v>
      </c>
      <c r="Z188" s="108">
        <f>VLOOKUP($B188,'[11]CT model - DATA UPDATE'!$A:$AX,COLUMN('[11]CT model - DATA UPDATE'!Y$1),0)/1000000</f>
        <v>5.2686221777529383</v>
      </c>
      <c r="AA188" s="108">
        <f>VLOOKUP($B188,'[11]CT model - DATA UPDATE'!$A:$AX,COLUMN('[11]CT model - DATA UPDATE'!Z$1),0)/1000000</f>
        <v>7.2206002667568603</v>
      </c>
      <c r="AB188" s="108">
        <v>0</v>
      </c>
      <c r="AC188" s="108">
        <f>VLOOKUP($B188,'[11]CT model - DATA UPDATE'!$A:$AX,COLUMN('[11]CT model - DATA UPDATE'!AA$1),0)/1000000</f>
        <v>1.7054670000000001</v>
      </c>
      <c r="AD188" s="108">
        <f>VLOOKUP($B188,'[11]CT model - DATA UPDATE'!$A:$AX,COLUMN('[11]CT model - DATA UPDATE'!AB$1),0)/1000000</f>
        <v>3.5584445804732887</v>
      </c>
      <c r="AE188" s="108">
        <f>VLOOKUP($B188,'[11]CT model - DATA UPDATE'!$A:$AX,COLUMN('[11]CT model - DATA UPDATE'!AC$1),0)/1000000</f>
        <v>5.5705566323110309</v>
      </c>
      <c r="AF188" s="108">
        <f>VLOOKUP($B188,'[11]CT model - DATA UPDATE'!$A:$AX,COLUMN('[11]CT model - DATA UPDATE'!AD$1),0)/1000000</f>
        <v>7.7523748631105569</v>
      </c>
      <c r="AG188" s="108">
        <v>0</v>
      </c>
      <c r="AH188" s="108">
        <f>VLOOKUP($B188,'[11]CT model - DATA UPDATE'!$A:$AX,COLUMN('[11]CT model - DATA UPDATE'!AE$1),0)/1000000</f>
        <v>0</v>
      </c>
      <c r="AI188" s="108">
        <f>(VLOOKUP($B188,'[11]CT model - DATA UPDATE'!$A:$AX,COLUMN('[11]CT model - DATA UPDATE'!AF$1),0)+IFERROR(VLOOKUP($B188,'[11]Fire £5 LQ'!$A:$P,COLUMN('[11]Fire £5 LQ'!N$1),0),0)*[11]Parameters!$C$41)/1000000</f>
        <v>0</v>
      </c>
      <c r="AJ188" s="108">
        <f>(VLOOKUP($B188,'[11]CT model - DATA UPDATE'!$A:$AX,COLUMN('[11]CT model - DATA UPDATE'!AG$1),0)+IFERROR(VLOOKUP($B188,'[11]Fire £5 LQ'!$A:$P,COLUMN('[11]Fire £5 LQ'!O$1),0),0)*[11]Parameters!$C$41)/1000000</f>
        <v>0</v>
      </c>
      <c r="AK188" s="108">
        <f>(VLOOKUP($B188,'[11]CT model - DATA UPDATE'!$A:$AX,COLUMN('[11]CT model - DATA UPDATE'!AH$1),0)+IFERROR(VLOOKUP($B188,'[11]Fire £5 LQ'!$A:$P,COLUMN('[11]Fire £5 LQ'!P$1),0),0)*[11]Parameters!$C$41)/1000000</f>
        <v>0</v>
      </c>
      <c r="AL188" s="56">
        <f>'[11]Published CSP'!AI188</f>
        <v>0</v>
      </c>
      <c r="AM188" s="56">
        <f>'[11]Published CSP'!AJ188</f>
        <v>0</v>
      </c>
      <c r="AN188" s="56">
        <f>IFERROR(VLOOKUP($A188,'[11]iBCF post B17'!$A:$L,'[11]iBCF post B17'!$F$1,0)/1000000,0)</f>
        <v>3.5727428191779458</v>
      </c>
      <c r="AO188" s="56">
        <f>IFERROR(VLOOKUP($A188,'[11]iBCF post B17'!$A:$L,'[11]iBCF post B17'!$I$1,0)/1000000,0)</f>
        <v>4.7219718897907512</v>
      </c>
      <c r="AP188" s="56">
        <f>IFERROR(VLOOKUP($A188,'[11]iBCF post B17'!$A:$L,'[11]iBCF post B17'!$L$1,0)/1000000,0)</f>
        <v>5.7028065616298482</v>
      </c>
      <c r="AQ188" s="56">
        <v>0</v>
      </c>
      <c r="AR188" s="56">
        <v>0</v>
      </c>
      <c r="AS188" s="56">
        <f>'[11]NHB savings'!E175</f>
        <v>0.884548</v>
      </c>
      <c r="AT188" s="56">
        <f>'[11]NHB savings'!F175</f>
        <v>0</v>
      </c>
      <c r="AU188" s="56">
        <f>'[11]NHB savings'!G175</f>
        <v>0</v>
      </c>
      <c r="AV188" s="103">
        <f>'[11]Published CSP'!AN188</f>
        <v>0.97605315315659436</v>
      </c>
      <c r="AW188" s="103">
        <f>'[11]Published CSP'!AO188</f>
        <v>5.0691792792971517</v>
      </c>
      <c r="AX188" s="103">
        <f>'[11]Published CSP'!AP188+'[11]NHB savings'!I175</f>
        <v>4.0931261261405574</v>
      </c>
      <c r="AY188" s="103">
        <f>'[11]Published CSP'!AQ188+'[11]NHB savings'!J175</f>
        <v>3.1485585585696594</v>
      </c>
      <c r="AZ188" s="103">
        <f>'[11]Published CSP'!AR188+'[11]NHB savings'!K175</f>
        <v>4.0931261261405574</v>
      </c>
      <c r="BA188" s="103">
        <v>0</v>
      </c>
      <c r="BB188" s="103" t="e">
        <f>VLOOKUP($A188,'[11]Published CSP'!$A:$A:'[11]Published CSP'!$AW:$AW,COLUMN('[11]Published CSP'!AT$1),0)</f>
        <v>#REF!</v>
      </c>
      <c r="BC188" s="103" t="e">
        <f>VLOOKUP($A188,'[11]Published CSP'!$A:$A:'[11]Published CSP'!$AW:$AW,COLUMN('[11]Published CSP'!AU$1),0)+'[11]NHB savings'!L175</f>
        <v>#REF!</v>
      </c>
      <c r="BD188" s="103">
        <v>0</v>
      </c>
      <c r="BE188" s="103">
        <v>0</v>
      </c>
      <c r="BF188" s="60">
        <v>3.6881869965266612</v>
      </c>
      <c r="BG188" s="60">
        <v>4.6261688023196612</v>
      </c>
      <c r="BH188" s="103">
        <f>VLOOKUP($A188,[11]NHB!$A$7:$Q$389,COLUMN([11]NHB!O$2),0)+'[11]NHB savings'!P175</f>
        <v>3.6574317226007893</v>
      </c>
      <c r="BI188" s="103">
        <f>VLOOKUP($A188,[11]NHB!$A$7:$Q$389,COLUMN([11]NHB!P$2),0)+'[11]NHB savings'!Q175</f>
        <v>2.7395690760040305</v>
      </c>
      <c r="BJ188" s="103">
        <f>VLOOKUP($A188,[11]NHB!$A$7:$Q$389,COLUMN([11]NHB!Q$2),0)+'[11]NHB savings'!R175</f>
        <v>2.6285844012831809</v>
      </c>
      <c r="BK188" s="63">
        <f t="shared" si="81"/>
        <v>145.18019285394126</v>
      </c>
      <c r="BL188" s="63" t="e">
        <f t="shared" si="81"/>
        <v>#REF!</v>
      </c>
      <c r="BM188" s="63" t="e">
        <f t="shared" si="81"/>
        <v>#REF!</v>
      </c>
      <c r="BN188" s="63">
        <f t="shared" si="81"/>
        <v>145.85085065676591</v>
      </c>
      <c r="BO188" s="63">
        <f t="shared" si="81"/>
        <v>149.34086081762081</v>
      </c>
      <c r="BP188" s="64">
        <f t="shared" si="84"/>
        <v>145.18019285394126</v>
      </c>
      <c r="BQ188" s="64" t="e">
        <f>BL188*'[11]23112016 deflator update'!$C$68/'[11]23112016 deflator update'!$C$69</f>
        <v>#REF!</v>
      </c>
      <c r="BR188" s="64" t="e">
        <f>BM188*'[11]23112016 deflator update'!$C$68/'[11]23112016 deflator update'!$C$70</f>
        <v>#REF!</v>
      </c>
      <c r="BS188" s="64">
        <f>BN188*'[11]23112016 deflator update'!$C$68/'[11]23112016 deflator update'!$C$71</f>
        <v>138.56222746515806</v>
      </c>
      <c r="BT188" s="64">
        <f>BO188*'[11]23112016 deflator update'!$C$68/'[11]23112016 deflator update'!$C$72</f>
        <v>139.56167456932957</v>
      </c>
      <c r="BU188" s="109" t="e">
        <f t="shared" si="85"/>
        <v>#REF!</v>
      </c>
      <c r="BV188" s="109" t="e">
        <f t="shared" si="85"/>
        <v>#REF!</v>
      </c>
      <c r="BW188" s="109" t="e">
        <f t="shared" si="85"/>
        <v>#REF!</v>
      </c>
      <c r="BX188" s="109">
        <f t="shared" si="82"/>
        <v>2.3928623968522578E-2</v>
      </c>
      <c r="BY188" s="109">
        <f t="shared" si="86"/>
        <v>2.8658647449693042E-2</v>
      </c>
      <c r="BZ188" s="109">
        <f t="shared" si="87"/>
        <v>7.0889256910624532E-3</v>
      </c>
      <c r="CA188" s="110" t="e">
        <f t="shared" si="88"/>
        <v>#REF!</v>
      </c>
      <c r="CB188" s="110" t="e">
        <f t="shared" si="88"/>
        <v>#REF!</v>
      </c>
      <c r="CC188" s="110" t="e">
        <f t="shared" si="88"/>
        <v>#REF!</v>
      </c>
      <c r="CD188" s="110">
        <f t="shared" si="88"/>
        <v>7.2129838156853587E-3</v>
      </c>
      <c r="CE188" s="110">
        <f t="shared" si="89"/>
        <v>-3.8700308727818045E-2</v>
      </c>
      <c r="CF188" s="110">
        <f t="shared" si="90"/>
        <v>-9.8187445184382272E-3</v>
      </c>
      <c r="CG188" s="60">
        <f t="shared" si="79"/>
        <v>61.217037853941264</v>
      </c>
      <c r="CH188" s="60" t="e">
        <f t="shared" si="79"/>
        <v>#REF!</v>
      </c>
      <c r="CI188" s="60" t="e">
        <f t="shared" si="79"/>
        <v>#REF!</v>
      </c>
      <c r="CJ188" s="60">
        <f t="shared" si="79"/>
        <v>47.445934674585402</v>
      </c>
      <c r="CK188" s="60">
        <f t="shared" si="79"/>
        <v>45.631081035917575</v>
      </c>
      <c r="CL188" s="60">
        <f t="shared" si="80"/>
        <v>83.963155</v>
      </c>
      <c r="CM188" s="60">
        <f t="shared" si="80"/>
        <v>88.595356589999994</v>
      </c>
      <c r="CN188" s="60">
        <f t="shared" si="80"/>
        <v>93.3714015191497</v>
      </c>
      <c r="CO188" s="60">
        <f t="shared" si="80"/>
        <v>98.404915982180512</v>
      </c>
      <c r="CP188" s="60">
        <f t="shared" si="80"/>
        <v>103.70977978170323</v>
      </c>
    </row>
    <row r="189" spans="1:94" ht="15" customHeight="1">
      <c r="A189" s="53" t="s">
        <v>735</v>
      </c>
      <c r="B189" s="53" t="s">
        <v>736</v>
      </c>
      <c r="C189" s="53" t="str">
        <f t="shared" si="83"/>
        <v>SCF_PU</v>
      </c>
      <c r="D189" s="53" t="s">
        <v>1383</v>
      </c>
      <c r="E189" s="53" t="s">
        <v>730</v>
      </c>
      <c r="F189" s="112" t="s">
        <v>1371</v>
      </c>
      <c r="G189" s="113">
        <v>0</v>
      </c>
      <c r="H189" s="127">
        <v>0</v>
      </c>
      <c r="I189" s="127">
        <v>0</v>
      </c>
      <c r="J189" s="112" t="s">
        <v>1380</v>
      </c>
      <c r="K189" s="101">
        <v>0</v>
      </c>
      <c r="L189" s="53" t="s">
        <v>737</v>
      </c>
      <c r="M189" s="54">
        <f>[11]Provisional!M189</f>
        <v>237.33035533600398</v>
      </c>
      <c r="N189" s="54">
        <f>[11]Provisional!N189</f>
        <v>193.53169041105701</v>
      </c>
      <c r="O189" s="54">
        <f>[11]Provisional!O189</f>
        <v>160.39283735864299</v>
      </c>
      <c r="P189" s="54">
        <f>[11]Provisional!P189</f>
        <v>142.18464955478399</v>
      </c>
      <c r="Q189" s="54">
        <f>[11]Provisional!Q189</f>
        <v>125.72955484017498</v>
      </c>
      <c r="R189" s="128">
        <f>'[11]Published CSP'!O189</f>
        <v>482.07053000000002</v>
      </c>
      <c r="S189" s="108">
        <f>VLOOKUP($B189,'[11]CT model - DATA UPDATE'!$A:$AX,COLUMN('[11]CT model - DATA UPDATE'!S$1),0)/1000000</f>
        <v>489.39592821399992</v>
      </c>
      <c r="T189" s="108">
        <f>VLOOKUP($B189,'[11]CT model - DATA UPDATE'!$A:$AX,COLUMN('[11]CT model - DATA UPDATE'!T$1),0)/1000000</f>
        <v>495.97480302981751</v>
      </c>
      <c r="U189" s="108">
        <f>VLOOKUP($B189,'[11]CT model - DATA UPDATE'!$A:$AX,COLUMN('[11]CT model - DATA UPDATE'!U$1),0)/1000000</f>
        <v>502.64660689652345</v>
      </c>
      <c r="V189" s="108">
        <f>VLOOKUP($B189,'[11]CT model - DATA UPDATE'!$A:$AX,COLUMN('[11]CT model - DATA UPDATE'!V$1),0)/1000000</f>
        <v>509.4127229550794</v>
      </c>
      <c r="W189" s="108">
        <v>0</v>
      </c>
      <c r="X189" s="108">
        <f>VLOOKUP($B189,'[11]CT model - DATA UPDATE'!$A:$AX,COLUMN('[11]CT model - DATA UPDATE'!W$1),0)/1000000</f>
        <v>9.7399691199999801</v>
      </c>
      <c r="Y189" s="108">
        <f>VLOOKUP($B189,'[11]CT model - DATA UPDATE'!$A:$AX,COLUMN('[11]CT model - DATA UPDATE'!X$1),0)/1000000</f>
        <v>19.987816140631981</v>
      </c>
      <c r="Z189" s="108">
        <f>VLOOKUP($B189,'[11]CT model - DATA UPDATE'!$A:$AX,COLUMN('[11]CT model - DATA UPDATE'!Y$1),0)/1000000</f>
        <v>30.714756204406918</v>
      </c>
      <c r="AA189" s="108">
        <f>VLOOKUP($B189,'[11]CT model - DATA UPDATE'!$A:$AX,COLUMN('[11]CT model - DATA UPDATE'!Z$1),0)/1000000</f>
        <v>41.939025529428477</v>
      </c>
      <c r="AB189" s="108">
        <v>0</v>
      </c>
      <c r="AC189" s="108">
        <f>VLOOKUP($B189,'[11]CT model - DATA UPDATE'!$A:$AX,COLUMN('[11]CT model - DATA UPDATE'!AA$1),0)/1000000</f>
        <v>9.7871467179999652</v>
      </c>
      <c r="AD189" s="108">
        <f>VLOOKUP($B189,'[11]CT model - DATA UPDATE'!$A:$AX,COLUMN('[11]CT model - DATA UPDATE'!AB$1),0)/1000000</f>
        <v>20.432376493426084</v>
      </c>
      <c r="AE189" s="108">
        <f>VLOOKUP($B189,'[11]CT model - DATA UPDATE'!$A:$AX,COLUMN('[11]CT model - DATA UPDATE'!AC$1),0)/1000000</f>
        <v>31.993585970814884</v>
      </c>
      <c r="AF189" s="108">
        <f>VLOOKUP($B189,'[11]CT model - DATA UPDATE'!$A:$AX,COLUMN('[11]CT model - DATA UPDATE'!AD$1),0)/1000000</f>
        <v>44.532039638105985</v>
      </c>
      <c r="AG189" s="108">
        <v>0</v>
      </c>
      <c r="AH189" s="108">
        <f>VLOOKUP($B189,'[11]CT model - DATA UPDATE'!$A:$AX,COLUMN('[11]CT model - DATA UPDATE'!AE$1),0)/1000000</f>
        <v>0</v>
      </c>
      <c r="AI189" s="108">
        <f>(VLOOKUP($B189,'[11]CT model - DATA UPDATE'!$A:$AX,COLUMN('[11]CT model - DATA UPDATE'!AF$1),0)+IFERROR(VLOOKUP($B189,'[11]Fire £5 LQ'!$A:$P,COLUMN('[11]Fire £5 LQ'!N$1),0),0)*[11]Parameters!$C$41)/1000000</f>
        <v>0</v>
      </c>
      <c r="AJ189" s="108">
        <f>(VLOOKUP($B189,'[11]CT model - DATA UPDATE'!$A:$AX,COLUMN('[11]CT model - DATA UPDATE'!AG$1),0)+IFERROR(VLOOKUP($B189,'[11]Fire £5 LQ'!$A:$P,COLUMN('[11]Fire £5 LQ'!O$1),0),0)*[11]Parameters!$C$41)/1000000</f>
        <v>0</v>
      </c>
      <c r="AK189" s="108">
        <f>(VLOOKUP($B189,'[11]CT model - DATA UPDATE'!$A:$AX,COLUMN('[11]CT model - DATA UPDATE'!AH$1),0)+IFERROR(VLOOKUP($B189,'[11]Fire £5 LQ'!$A:$P,COLUMN('[11]Fire £5 LQ'!P$1),0),0)*[11]Parameters!$C$41)/1000000</f>
        <v>0</v>
      </c>
      <c r="AL189" s="56">
        <f>'[11]Published CSP'!AI189</f>
        <v>0</v>
      </c>
      <c r="AM189" s="56">
        <f>'[11]Published CSP'!AJ189</f>
        <v>0</v>
      </c>
      <c r="AN189" s="56">
        <f>IFERROR(VLOOKUP($A189,'[11]iBCF post B17'!$A:$L,'[11]iBCF post B17'!$F$1,0)/1000000,0)</f>
        <v>13.071119585245691</v>
      </c>
      <c r="AO189" s="56">
        <f>IFERROR(VLOOKUP($A189,'[11]iBCF post B17'!$A:$L,'[11]iBCF post B17'!$I$1,0)/1000000,0)</f>
        <v>16.383557750400932</v>
      </c>
      <c r="AP189" s="56">
        <f>IFERROR(VLOOKUP($A189,'[11]iBCF post B17'!$A:$L,'[11]iBCF post B17'!$L$1,0)/1000000,0)</f>
        <v>18.728107549282619</v>
      </c>
      <c r="AQ189" s="56">
        <v>0</v>
      </c>
      <c r="AR189" s="56">
        <v>0</v>
      </c>
      <c r="AS189" s="56">
        <f>'[11]NHB savings'!E176</f>
        <v>4.1528890000000001</v>
      </c>
      <c r="AT189" s="56">
        <f>'[11]NHB savings'!F176</f>
        <v>0</v>
      </c>
      <c r="AU189" s="56">
        <f>'[11]NHB savings'!G176</f>
        <v>0</v>
      </c>
      <c r="AV189" s="103">
        <f>'[11]Published CSP'!AN189</f>
        <v>0</v>
      </c>
      <c r="AW189" s="103">
        <f>'[11]Published CSP'!AO189</f>
        <v>0</v>
      </c>
      <c r="AX189" s="103">
        <f>'[11]Published CSP'!AP189+'[11]NHB savings'!I176</f>
        <v>0</v>
      </c>
      <c r="AY189" s="103">
        <f>'[11]Published CSP'!AQ189+'[11]NHB savings'!J176</f>
        <v>0</v>
      </c>
      <c r="AZ189" s="103">
        <f>'[11]Published CSP'!AR189+'[11]NHB savings'!K176</f>
        <v>0</v>
      </c>
      <c r="BA189" s="103">
        <v>0</v>
      </c>
      <c r="BB189" s="103" t="e">
        <f>VLOOKUP($A189,'[11]Published CSP'!$A:$A:'[11]Published CSP'!$AW:$AW,COLUMN('[11]Published CSP'!AT$1),0)</f>
        <v>#REF!</v>
      </c>
      <c r="BC189" s="103" t="e">
        <f>VLOOKUP($A189,'[11]Published CSP'!$A:$A:'[11]Published CSP'!$AW:$AW,COLUMN('[11]Published CSP'!AU$1),0)+'[11]NHB savings'!L176</f>
        <v>#REF!</v>
      </c>
      <c r="BD189" s="103">
        <v>0</v>
      </c>
      <c r="BE189" s="103">
        <v>0</v>
      </c>
      <c r="BF189" s="60">
        <v>5.8286043596706358</v>
      </c>
      <c r="BG189" s="60">
        <v>6.8988578627923953</v>
      </c>
      <c r="BH189" s="103">
        <f>VLOOKUP($A189,[11]NHB!$A$7:$Q$389,COLUMN([11]NHB!O$2),0)+'[11]NHB savings'!P176</f>
        <v>5.642422727266136</v>
      </c>
      <c r="BI189" s="103">
        <f>VLOOKUP($A189,[11]NHB!$A$7:$Q$389,COLUMN([11]NHB!P$2),0)+'[11]NHB savings'!Q176</f>
        <v>4.0988048608191239</v>
      </c>
      <c r="BJ189" s="103">
        <f>VLOOKUP($A189,[11]NHB!$A$7:$Q$389,COLUMN([11]NHB!Q$2),0)+'[11]NHB savings'!R176</f>
        <v>3.9327551969479808</v>
      </c>
      <c r="BK189" s="63">
        <f t="shared" si="81"/>
        <v>725.2294896956746</v>
      </c>
      <c r="BL189" s="63" t="e">
        <f t="shared" si="81"/>
        <v>#REF!</v>
      </c>
      <c r="BM189" s="63" t="e">
        <f t="shared" si="81"/>
        <v>#REF!</v>
      </c>
      <c r="BN189" s="63">
        <f t="shared" si="81"/>
        <v>728.02196123774934</v>
      </c>
      <c r="BO189" s="63">
        <f t="shared" si="81"/>
        <v>744.27420570901938</v>
      </c>
      <c r="BP189" s="64">
        <f t="shared" si="84"/>
        <v>725.2294896956746</v>
      </c>
      <c r="BQ189" s="64" t="e">
        <f>BL189*'[11]23112016 deflator update'!$C$68/'[11]23112016 deflator update'!$C$69</f>
        <v>#REF!</v>
      </c>
      <c r="BR189" s="64" t="e">
        <f>BM189*'[11]23112016 deflator update'!$C$68/'[11]23112016 deflator update'!$C$70</f>
        <v>#REF!</v>
      </c>
      <c r="BS189" s="64">
        <f>BN189*'[11]23112016 deflator update'!$C$68/'[11]23112016 deflator update'!$C$71</f>
        <v>691.64042676754809</v>
      </c>
      <c r="BT189" s="64">
        <f>BO189*'[11]23112016 deflator update'!$C$68/'[11]23112016 deflator update'!$C$72</f>
        <v>695.53740295068985</v>
      </c>
      <c r="BU189" s="109" t="e">
        <f t="shared" si="85"/>
        <v>#REF!</v>
      </c>
      <c r="BV189" s="109" t="e">
        <f t="shared" si="85"/>
        <v>#REF!</v>
      </c>
      <c r="BW189" s="109" t="e">
        <f t="shared" si="85"/>
        <v>#REF!</v>
      </c>
      <c r="BX189" s="109">
        <f t="shared" si="82"/>
        <v>2.2323838203505142E-2</v>
      </c>
      <c r="BY189" s="109">
        <f t="shared" si="86"/>
        <v>2.626026145370397E-2</v>
      </c>
      <c r="BZ189" s="109">
        <f t="shared" si="87"/>
        <v>6.5013880460191853E-3</v>
      </c>
      <c r="CA189" s="110" t="e">
        <f t="shared" si="88"/>
        <v>#REF!</v>
      </c>
      <c r="CB189" s="110" t="e">
        <f t="shared" si="88"/>
        <v>#REF!</v>
      </c>
      <c r="CC189" s="110" t="e">
        <f t="shared" si="88"/>
        <v>#REF!</v>
      </c>
      <c r="CD189" s="110">
        <f t="shared" si="88"/>
        <v>5.6343961866929249E-3</v>
      </c>
      <c r="CE189" s="110">
        <f t="shared" si="89"/>
        <v>-4.09416428411431E-2</v>
      </c>
      <c r="CF189" s="110">
        <f t="shared" si="90"/>
        <v>-1.0396418195677937E-2</v>
      </c>
      <c r="CG189" s="60">
        <f t="shared" ref="CG189:CK239" si="91">BK189-CL189</f>
        <v>243.15895969567458</v>
      </c>
      <c r="CH189" s="60" t="e">
        <f t="shared" si="91"/>
        <v>#REF!</v>
      </c>
      <c r="CI189" s="60" t="e">
        <f t="shared" si="91"/>
        <v>#REF!</v>
      </c>
      <c r="CJ189" s="60">
        <f t="shared" si="91"/>
        <v>162.66701216600404</v>
      </c>
      <c r="CK189" s="60">
        <f t="shared" si="91"/>
        <v>148.39041758640553</v>
      </c>
      <c r="CL189" s="60">
        <f t="shared" ref="CL189:CP239" si="92">SUM(R189,W189,AB189,AG189)</f>
        <v>482.07053000000002</v>
      </c>
      <c r="CM189" s="60">
        <f t="shared" si="92"/>
        <v>508.92304405199985</v>
      </c>
      <c r="CN189" s="60">
        <f t="shared" si="92"/>
        <v>536.39499566387553</v>
      </c>
      <c r="CO189" s="60">
        <f t="shared" si="92"/>
        <v>565.3549490717453</v>
      </c>
      <c r="CP189" s="60">
        <f t="shared" si="92"/>
        <v>595.88378812261385</v>
      </c>
    </row>
    <row r="190" spans="1:94" ht="15" customHeight="1">
      <c r="A190" s="53" t="s">
        <v>132</v>
      </c>
      <c r="B190" s="53" t="s">
        <v>133</v>
      </c>
      <c r="C190" s="53" t="str">
        <f t="shared" si="83"/>
        <v>SD_PU</v>
      </c>
      <c r="D190" s="53" t="s">
        <v>41</v>
      </c>
      <c r="E190" s="53" t="s">
        <v>39</v>
      </c>
      <c r="F190" s="112" t="s">
        <v>1371</v>
      </c>
      <c r="G190" s="113">
        <v>0</v>
      </c>
      <c r="H190" s="127">
        <v>0</v>
      </c>
      <c r="I190" s="127">
        <v>0</v>
      </c>
      <c r="J190" s="112" t="s">
        <v>1380</v>
      </c>
      <c r="K190" s="101">
        <v>0</v>
      </c>
      <c r="L190" s="53" t="s">
        <v>134</v>
      </c>
      <c r="M190" s="54">
        <f>[11]Provisional!M190</f>
        <v>4.5295421423000004</v>
      </c>
      <c r="N190" s="54">
        <f>[11]Provisional!N190</f>
        <v>3.7453117407759997</v>
      </c>
      <c r="O190" s="54">
        <f>[11]Provisional!O190</f>
        <v>3.1558259142039997</v>
      </c>
      <c r="P190" s="54">
        <f>[11]Provisional!P190</f>
        <v>2.8455286843509997</v>
      </c>
      <c r="Q190" s="54">
        <f>[11]Provisional!Q190</f>
        <v>2.500884573984</v>
      </c>
      <c r="R190" s="128">
        <f>'[11]Published CSP'!O190</f>
        <v>6.1296030000000004</v>
      </c>
      <c r="S190" s="108">
        <f>VLOOKUP($B190,'[11]CT model - DATA UPDATE'!$A:$AX,COLUMN('[11]CT model - DATA UPDATE'!S$1),0)/1000000</f>
        <v>6.2111409599999998</v>
      </c>
      <c r="T190" s="108">
        <f>VLOOKUP($B190,'[11]CT model - DATA UPDATE'!$A:$AX,COLUMN('[11]CT model - DATA UPDATE'!T$1),0)/1000000</f>
        <v>6.3026285186639281</v>
      </c>
      <c r="U190" s="108">
        <f>VLOOKUP($B190,'[11]CT model - DATA UPDATE'!$A:$AX,COLUMN('[11]CT model - DATA UPDATE'!U$1),0)/1000000</f>
        <v>6.3954636515407408</v>
      </c>
      <c r="V190" s="108">
        <f>VLOOKUP($B190,'[11]CT model - DATA UPDATE'!$A:$AX,COLUMN('[11]CT model - DATA UPDATE'!V$1),0)/1000000</f>
        <v>6.4896662078458469</v>
      </c>
      <c r="W190" s="108">
        <v>0</v>
      </c>
      <c r="X190" s="108">
        <f>VLOOKUP($B190,'[11]CT model - DATA UPDATE'!$A:$AX,COLUMN('[11]CT model - DATA UPDATE'!W$1),0)/1000000</f>
        <v>0.1242228192</v>
      </c>
      <c r="Y190" s="108">
        <f>VLOOKUP($B190,'[11]CT model - DATA UPDATE'!$A:$AX,COLUMN('[11]CT model - DATA UPDATE'!X$1),0)/1000000</f>
        <v>0.25462619215402266</v>
      </c>
      <c r="Z190" s="108">
        <f>VLOOKUP($B190,'[11]CT model - DATA UPDATE'!$A:$AX,COLUMN('[11]CT model - DATA UPDATE'!Y$1),0)/1000000</f>
        <v>0.39145353918350517</v>
      </c>
      <c r="AA190" s="108">
        <f>VLOOKUP($B190,'[11]CT model - DATA UPDATE'!$A:$AX,COLUMN('[11]CT model - DATA UPDATE'!Z$1),0)/1000000</f>
        <v>0.534957203191742</v>
      </c>
      <c r="AB190" s="108">
        <v>0</v>
      </c>
      <c r="AC190" s="108">
        <f>VLOOKUP($B190,'[11]CT model - DATA UPDATE'!$A:$AX,COLUMN('[11]CT model - DATA UPDATE'!AA$1),0)/1000000</f>
        <v>0</v>
      </c>
      <c r="AD190" s="108">
        <f>VLOOKUP($B190,'[11]CT model - DATA UPDATE'!$A:$AX,COLUMN('[11]CT model - DATA UPDATE'!AB$1),0)/1000000</f>
        <v>0</v>
      </c>
      <c r="AE190" s="108">
        <f>VLOOKUP($B190,'[11]CT model - DATA UPDATE'!$A:$AX,COLUMN('[11]CT model - DATA UPDATE'!AC$1),0)/1000000</f>
        <v>0</v>
      </c>
      <c r="AF190" s="108">
        <f>VLOOKUP($B190,'[11]CT model - DATA UPDATE'!$A:$AX,COLUMN('[11]CT model - DATA UPDATE'!AD$1),0)/1000000</f>
        <v>0</v>
      </c>
      <c r="AG190" s="108">
        <v>0</v>
      </c>
      <c r="AH190" s="108">
        <f>VLOOKUP($B190,'[11]CT model - DATA UPDATE'!$A:$AX,COLUMN('[11]CT model - DATA UPDATE'!AE$1),0)/1000000</f>
        <v>7.2467260800001168E-2</v>
      </c>
      <c r="AI190" s="108">
        <f>(VLOOKUP($B190,'[11]CT model - DATA UPDATE'!$A:$AX,COLUMN('[11]CT model - DATA UPDATE'!AF$1),0)+IFERROR(VLOOKUP($B190,'[11]Fire £5 LQ'!$A:$P,COLUMN('[11]Fire £5 LQ'!N$1),0),0)*[11]Parameters!$C$41)/1000000</f>
        <v>0.14534985144426196</v>
      </c>
      <c r="AJ190" s="108">
        <f>(VLOOKUP($B190,'[11]CT model - DATA UPDATE'!$A:$AX,COLUMN('[11]CT model - DATA UPDATE'!AG$1),0)+IFERROR(VLOOKUP($B190,'[11]Fire £5 LQ'!$A:$P,COLUMN('[11]Fire £5 LQ'!O$1),0),0)*[11]Parameters!$C$41)/1000000</f>
        <v>0.21775443169326203</v>
      </c>
      <c r="AK190" s="108">
        <f>(VLOOKUP($B190,'[11]CT model - DATA UPDATE'!$A:$AX,COLUMN('[11]CT model - DATA UPDATE'!AH$1),0)+IFERROR(VLOOKUP($B190,'[11]Fire £5 LQ'!$A:$P,COLUMN('[11]Fire £5 LQ'!P$1),0),0)*[11]Parameters!$C$41)/1000000</f>
        <v>0.28955971676730841</v>
      </c>
      <c r="AL190" s="56">
        <f>'[11]Published CSP'!AI190</f>
        <v>0</v>
      </c>
      <c r="AM190" s="56">
        <f>'[11]Published CSP'!AJ190</f>
        <v>0</v>
      </c>
      <c r="AN190" s="56">
        <f>IFERROR(VLOOKUP($A190,'[11]iBCF post B17'!$A:$L,'[11]iBCF post B17'!$F$1,0)/1000000,0)</f>
        <v>0</v>
      </c>
      <c r="AO190" s="56">
        <f>IFERROR(VLOOKUP($A190,'[11]iBCF post B17'!$A:$L,'[11]iBCF post B17'!$I$1,0)/1000000,0)</f>
        <v>0</v>
      </c>
      <c r="AP190" s="56">
        <f>IFERROR(VLOOKUP($A190,'[11]iBCF post B17'!$A:$L,'[11]iBCF post B17'!$L$1,0)/1000000,0)</f>
        <v>0</v>
      </c>
      <c r="AQ190" s="56">
        <v>0</v>
      </c>
      <c r="AR190" s="56">
        <v>0</v>
      </c>
      <c r="AS190" s="56">
        <f>'[11]NHB savings'!E177</f>
        <v>0</v>
      </c>
      <c r="AT190" s="56">
        <f>'[11]NHB savings'!F177</f>
        <v>0</v>
      </c>
      <c r="AU190" s="56">
        <f>'[11]NHB savings'!G177</f>
        <v>0</v>
      </c>
      <c r="AV190" s="103">
        <f>'[11]Published CSP'!AN190</f>
        <v>0</v>
      </c>
      <c r="AW190" s="103">
        <f>'[11]Published CSP'!AO190</f>
        <v>0</v>
      </c>
      <c r="AX190" s="103">
        <f>'[11]Published CSP'!AP190+'[11]NHB savings'!I177</f>
        <v>0</v>
      </c>
      <c r="AY190" s="103">
        <f>'[11]Published CSP'!AQ190+'[11]NHB savings'!J177</f>
        <v>0</v>
      </c>
      <c r="AZ190" s="103">
        <f>'[11]Published CSP'!AR190+'[11]NHB savings'!K177</f>
        <v>0</v>
      </c>
      <c r="BA190" s="103">
        <v>0</v>
      </c>
      <c r="BB190" s="103" t="e">
        <f>VLOOKUP($A190,'[11]Published CSP'!$A:$A:'[11]Published CSP'!$AW:$AW,COLUMN('[11]Published CSP'!AT$1),0)</f>
        <v>#REF!</v>
      </c>
      <c r="BC190" s="103" t="e">
        <f>VLOOKUP($A190,'[11]Published CSP'!$A:$A:'[11]Published CSP'!$AW:$AW,COLUMN('[11]Published CSP'!AU$1),0)+'[11]NHB savings'!L177</f>
        <v>#REF!</v>
      </c>
      <c r="BD190" s="103">
        <v>0</v>
      </c>
      <c r="BE190" s="103">
        <v>0</v>
      </c>
      <c r="BF190" s="60">
        <v>1.9355182837982503</v>
      </c>
      <c r="BG190" s="60">
        <v>2.3609952724086161</v>
      </c>
      <c r="BH190" s="103">
        <f>VLOOKUP($A190,[11]NHB!$A$7:$Q$389,COLUMN([11]NHB!O$2),0)+'[11]NHB savings'!P177</f>
        <v>2.0238361164349561</v>
      </c>
      <c r="BI190" s="103">
        <f>VLOOKUP($A190,[11]NHB!$A$7:$Q$389,COLUMN([11]NHB!P$2),0)+'[11]NHB savings'!Q177</f>
        <v>1.5419895774426586</v>
      </c>
      <c r="BJ190" s="103">
        <f>VLOOKUP($A190,[11]NHB!$A$7:$Q$389,COLUMN([11]NHB!Q$2),0)+'[11]NHB savings'!R177</f>
        <v>1.4795209165228047</v>
      </c>
      <c r="BK190" s="63">
        <f t="shared" si="81"/>
        <v>12.594663426098252</v>
      </c>
      <c r="BL190" s="63" t="e">
        <f t="shared" si="81"/>
        <v>#REF!</v>
      </c>
      <c r="BM190" s="63" t="e">
        <f t="shared" si="81"/>
        <v>#REF!</v>
      </c>
      <c r="BN190" s="63">
        <f t="shared" si="81"/>
        <v>11.392189884211165</v>
      </c>
      <c r="BO190" s="63">
        <f t="shared" si="81"/>
        <v>11.294588618311701</v>
      </c>
      <c r="BP190" s="64">
        <f t="shared" si="84"/>
        <v>12.594663426098252</v>
      </c>
      <c r="BQ190" s="64" t="e">
        <f>BL190*'[11]23112016 deflator update'!$C$68/'[11]23112016 deflator update'!$C$69</f>
        <v>#REF!</v>
      </c>
      <c r="BR190" s="64" t="e">
        <f>BM190*'[11]23112016 deflator update'!$C$68/'[11]23112016 deflator update'!$C$70</f>
        <v>#REF!</v>
      </c>
      <c r="BS190" s="64">
        <f>BN190*'[11]23112016 deflator update'!$C$68/'[11]23112016 deflator update'!$C$71</f>
        <v>10.822886523830594</v>
      </c>
      <c r="BT190" s="64">
        <f>BO190*'[11]23112016 deflator update'!$C$68/'[11]23112016 deflator update'!$C$72</f>
        <v>10.554992736169389</v>
      </c>
      <c r="BU190" s="109" t="e">
        <f t="shared" si="85"/>
        <v>#REF!</v>
      </c>
      <c r="BV190" s="109" t="e">
        <f t="shared" si="85"/>
        <v>#REF!</v>
      </c>
      <c r="BW190" s="109" t="e">
        <f t="shared" si="85"/>
        <v>#REF!</v>
      </c>
      <c r="BX190" s="109">
        <f t="shared" si="82"/>
        <v>-8.5673840492013209E-3</v>
      </c>
      <c r="BY190" s="109">
        <f t="shared" si="86"/>
        <v>-0.10322425965687798</v>
      </c>
      <c r="BZ190" s="109">
        <f t="shared" si="87"/>
        <v>-2.6869772692119542E-2</v>
      </c>
      <c r="CA190" s="110" t="e">
        <f t="shared" si="88"/>
        <v>#REF!</v>
      </c>
      <c r="CB190" s="110" t="e">
        <f t="shared" si="88"/>
        <v>#REF!</v>
      </c>
      <c r="CC190" s="110" t="e">
        <f t="shared" si="88"/>
        <v>#REF!</v>
      </c>
      <c r="CD190" s="110">
        <f t="shared" si="88"/>
        <v>-2.4752526700833166E-2</v>
      </c>
      <c r="CE190" s="110">
        <f t="shared" si="89"/>
        <v>-0.16194721692223424</v>
      </c>
      <c r="CF190" s="110">
        <f t="shared" si="90"/>
        <v>-4.3207321973507629E-2</v>
      </c>
      <c r="CG190" s="60">
        <f t="shared" si="91"/>
        <v>6.465060426098252</v>
      </c>
      <c r="CH190" s="60" t="e">
        <f t="shared" si="91"/>
        <v>#REF!</v>
      </c>
      <c r="CI190" s="60" t="e">
        <f t="shared" si="91"/>
        <v>#REF!</v>
      </c>
      <c r="CJ190" s="60">
        <f t="shared" si="91"/>
        <v>4.387518261793657</v>
      </c>
      <c r="CK190" s="60">
        <f t="shared" si="91"/>
        <v>3.9804054905068043</v>
      </c>
      <c r="CL190" s="60">
        <f t="shared" si="92"/>
        <v>6.1296030000000004</v>
      </c>
      <c r="CM190" s="60">
        <f t="shared" si="92"/>
        <v>6.4078310400000005</v>
      </c>
      <c r="CN190" s="60">
        <f t="shared" si="92"/>
        <v>6.7026045622622128</v>
      </c>
      <c r="CO190" s="60">
        <f t="shared" si="92"/>
        <v>7.0046716224175078</v>
      </c>
      <c r="CP190" s="60">
        <f t="shared" si="92"/>
        <v>7.3141831278048972</v>
      </c>
    </row>
    <row r="191" spans="1:94" ht="15" customHeight="1">
      <c r="A191" s="53" t="s">
        <v>795</v>
      </c>
      <c r="B191" s="53" t="s">
        <v>796</v>
      </c>
      <c r="C191" s="53" t="str">
        <f t="shared" si="83"/>
        <v>SD_PR</v>
      </c>
      <c r="D191" s="53" t="s">
        <v>41</v>
      </c>
      <c r="E191" s="53" t="s">
        <v>39</v>
      </c>
      <c r="F191" s="112" t="s">
        <v>1365</v>
      </c>
      <c r="G191" s="113">
        <v>0</v>
      </c>
      <c r="H191" s="127">
        <v>0</v>
      </c>
      <c r="I191" s="127">
        <v>0</v>
      </c>
      <c r="J191" s="112" t="s">
        <v>1381</v>
      </c>
      <c r="K191" s="101">
        <v>0</v>
      </c>
      <c r="L191" s="53" t="s">
        <v>797</v>
      </c>
      <c r="M191" s="54">
        <f>[11]Provisional!M191</f>
        <v>3.9570178271659997</v>
      </c>
      <c r="N191" s="54">
        <f>[11]Provisional!N191</f>
        <v>3.2914671371619999</v>
      </c>
      <c r="O191" s="54">
        <f>[11]Provisional!O191</f>
        <v>2.7912287940340006</v>
      </c>
      <c r="P191" s="54">
        <f>[11]Provisional!P191</f>
        <v>2.5280330317540001</v>
      </c>
      <c r="Q191" s="54">
        <f>[11]Provisional!Q191</f>
        <v>2.2357488973690001</v>
      </c>
      <c r="R191" s="128">
        <f>'[11]Published CSP'!O191</f>
        <v>5.0890500000000003</v>
      </c>
      <c r="S191" s="108">
        <f>VLOOKUP($B191,'[11]CT model - DATA UPDATE'!$A:$AX,COLUMN('[11]CT model - DATA UPDATE'!S$1),0)/1000000</f>
        <v>5.1722506799999994</v>
      </c>
      <c r="T191" s="108">
        <f>VLOOKUP($B191,'[11]CT model - DATA UPDATE'!$A:$AX,COLUMN('[11]CT model - DATA UPDATE'!T$1),0)/1000000</f>
        <v>5.2369775728560555</v>
      </c>
      <c r="U191" s="108">
        <f>VLOOKUP($B191,'[11]CT model - DATA UPDATE'!$A:$AX,COLUMN('[11]CT model - DATA UPDATE'!U$1),0)/1000000</f>
        <v>5.3025144749166149</v>
      </c>
      <c r="V191" s="108">
        <f>VLOOKUP($B191,'[11]CT model - DATA UPDATE'!$A:$AX,COLUMN('[11]CT model - DATA UPDATE'!V$1),0)/1000000</f>
        <v>5.368871522847944</v>
      </c>
      <c r="W191" s="108">
        <v>0</v>
      </c>
      <c r="X191" s="108">
        <f>VLOOKUP($B191,'[11]CT model - DATA UPDATE'!$A:$AX,COLUMN('[11]CT model - DATA UPDATE'!W$1),0)/1000000</f>
        <v>9.8154740000000157E-2</v>
      </c>
      <c r="Y191" s="108">
        <f>VLOOKUP($B191,'[11]CT model - DATA UPDATE'!$A:$AX,COLUMN('[11]CT model - DATA UPDATE'!X$1),0)/1000000</f>
        <v>0.20611028693170316</v>
      </c>
      <c r="Z191" s="108">
        <f>VLOOKUP($B191,'[11]CT model - DATA UPDATE'!$A:$AX,COLUMN('[11]CT model - DATA UPDATE'!Y$1),0)/1000000</f>
        <v>0.3189136863668271</v>
      </c>
      <c r="AA191" s="108">
        <f>VLOOKUP($B191,'[11]CT model - DATA UPDATE'!$A:$AX,COLUMN('[11]CT model - DATA UPDATE'!Z$1),0)/1000000</f>
        <v>0.43674017890818456</v>
      </c>
      <c r="AB191" s="108">
        <v>0</v>
      </c>
      <c r="AC191" s="108">
        <f>VLOOKUP($B191,'[11]CT model - DATA UPDATE'!$A:$AX,COLUMN('[11]CT model - DATA UPDATE'!AA$1),0)/1000000</f>
        <v>0</v>
      </c>
      <c r="AD191" s="108">
        <f>VLOOKUP($B191,'[11]CT model - DATA UPDATE'!$A:$AX,COLUMN('[11]CT model - DATA UPDATE'!AB$1),0)/1000000</f>
        <v>0</v>
      </c>
      <c r="AE191" s="108">
        <f>VLOOKUP($B191,'[11]CT model - DATA UPDATE'!$A:$AX,COLUMN('[11]CT model - DATA UPDATE'!AC$1),0)/1000000</f>
        <v>0</v>
      </c>
      <c r="AF191" s="108">
        <f>VLOOKUP($B191,'[11]CT model - DATA UPDATE'!$A:$AX,COLUMN('[11]CT model - DATA UPDATE'!AD$1),0)/1000000</f>
        <v>0</v>
      </c>
      <c r="AG191" s="108">
        <v>0</v>
      </c>
      <c r="AH191" s="108">
        <f>VLOOKUP($B191,'[11]CT model - DATA UPDATE'!$A:$AX,COLUMN('[11]CT model - DATA UPDATE'!AE$1),0)/1000000</f>
        <v>0</v>
      </c>
      <c r="AI191" s="108">
        <f>(VLOOKUP($B191,'[11]CT model - DATA UPDATE'!$A:$AX,COLUMN('[11]CT model - DATA UPDATE'!AF$1),0)+IFERROR(VLOOKUP($B191,'[11]Fire £5 LQ'!$A:$P,COLUMN('[11]Fire £5 LQ'!N$1),0),0)*[11]Parameters!$C$41)/1000000</f>
        <v>4.3398276480943569E-2</v>
      </c>
      <c r="AJ191" s="108">
        <f>(VLOOKUP($B191,'[11]CT model - DATA UPDATE'!$A:$AX,COLUMN('[11]CT model - DATA UPDATE'!AG$1),0)+IFERROR(VLOOKUP($B191,'[11]Fire £5 LQ'!$A:$P,COLUMN('[11]Fire £5 LQ'!O$1),0),0)*[11]Parameters!$C$41)/1000000</f>
        <v>8.5721491142289483E-2</v>
      </c>
      <c r="AK191" s="108">
        <f>(VLOOKUP($B191,'[11]CT model - DATA UPDATE'!$A:$AX,COLUMN('[11]CT model - DATA UPDATE'!AH$1),0)+IFERROR(VLOOKUP($B191,'[11]Fire £5 LQ'!$A:$P,COLUMN('[11]Fire £5 LQ'!P$1),0),0)*[11]Parameters!$C$41)/1000000</f>
        <v>0.12686512772721115</v>
      </c>
      <c r="AL191" s="56">
        <f>'[11]Published CSP'!AI191</f>
        <v>0</v>
      </c>
      <c r="AM191" s="56">
        <f>'[11]Published CSP'!AJ191</f>
        <v>0</v>
      </c>
      <c r="AN191" s="56">
        <f>IFERROR(VLOOKUP($A191,'[11]iBCF post B17'!$A:$L,'[11]iBCF post B17'!$F$1,0)/1000000,0)</f>
        <v>0</v>
      </c>
      <c r="AO191" s="56">
        <f>IFERROR(VLOOKUP($A191,'[11]iBCF post B17'!$A:$L,'[11]iBCF post B17'!$I$1,0)/1000000,0)</f>
        <v>0</v>
      </c>
      <c r="AP191" s="56">
        <f>IFERROR(VLOOKUP($A191,'[11]iBCF post B17'!$A:$L,'[11]iBCF post B17'!$L$1,0)/1000000,0)</f>
        <v>0</v>
      </c>
      <c r="AQ191" s="56">
        <v>0</v>
      </c>
      <c r="AR191" s="56">
        <v>0</v>
      </c>
      <c r="AS191" s="56">
        <f>'[11]NHB savings'!E178</f>
        <v>0</v>
      </c>
      <c r="AT191" s="56">
        <f>'[11]NHB savings'!F178</f>
        <v>0</v>
      </c>
      <c r="AU191" s="56">
        <f>'[11]NHB savings'!G178</f>
        <v>0</v>
      </c>
      <c r="AV191" s="103">
        <f>'[11]Published CSP'!AN191</f>
        <v>0</v>
      </c>
      <c r="AW191" s="103">
        <f>'[11]Published CSP'!AO191</f>
        <v>0</v>
      </c>
      <c r="AX191" s="103">
        <f>'[11]Published CSP'!AP191+'[11]NHB savings'!I178</f>
        <v>0</v>
      </c>
      <c r="AY191" s="103">
        <f>'[11]Published CSP'!AQ191+'[11]NHB savings'!J178</f>
        <v>0</v>
      </c>
      <c r="AZ191" s="103">
        <f>'[11]Published CSP'!AR191+'[11]NHB savings'!K178</f>
        <v>0</v>
      </c>
      <c r="BA191" s="103">
        <v>0</v>
      </c>
      <c r="BB191" s="103" t="e">
        <f>VLOOKUP($A191,'[11]Published CSP'!$A:$A:'[11]Published CSP'!$AW:$AW,COLUMN('[11]Published CSP'!AT$1),0)</f>
        <v>#REF!</v>
      </c>
      <c r="BC191" s="103" t="e">
        <f>VLOOKUP($A191,'[11]Published CSP'!$A:$A:'[11]Published CSP'!$AW:$AW,COLUMN('[11]Published CSP'!AU$1),0)+'[11]NHB savings'!L178</f>
        <v>#REF!</v>
      </c>
      <c r="BD191" s="103">
        <v>0</v>
      </c>
      <c r="BE191" s="103">
        <v>0</v>
      </c>
      <c r="BF191" s="60">
        <v>0.61736586269899063</v>
      </c>
      <c r="BG191" s="60">
        <v>0.77830717357260948</v>
      </c>
      <c r="BH191" s="103">
        <f>VLOOKUP($A191,[11]NHB!$A$7:$Q$389,COLUMN([11]NHB!O$2),0)+'[11]NHB savings'!P178</f>
        <v>0.73034186896382536</v>
      </c>
      <c r="BI191" s="103">
        <f>VLOOKUP($A191,[11]NHB!$A$7:$Q$389,COLUMN([11]NHB!P$2),0)+'[11]NHB savings'!Q178</f>
        <v>0.55409573051105243</v>
      </c>
      <c r="BJ191" s="103">
        <f>VLOOKUP($A191,[11]NHB!$A$7:$Q$389,COLUMN([11]NHB!Q$2),0)+'[11]NHB savings'!R178</f>
        <v>0.53164835550100897</v>
      </c>
      <c r="BK191" s="63">
        <f t="shared" si="81"/>
        <v>9.6634336898649913</v>
      </c>
      <c r="BL191" s="63" t="e">
        <f t="shared" si="81"/>
        <v>#REF!</v>
      </c>
      <c r="BM191" s="63" t="e">
        <f t="shared" si="81"/>
        <v>#REF!</v>
      </c>
      <c r="BN191" s="63">
        <f t="shared" si="81"/>
        <v>8.7892784146907843</v>
      </c>
      <c r="BO191" s="63">
        <f t="shared" si="81"/>
        <v>8.6998740823533485</v>
      </c>
      <c r="BP191" s="64">
        <f t="shared" si="84"/>
        <v>9.6634336898649913</v>
      </c>
      <c r="BQ191" s="64" t="e">
        <f>BL191*'[11]23112016 deflator update'!$C$68/'[11]23112016 deflator update'!$C$69</f>
        <v>#REF!</v>
      </c>
      <c r="BR191" s="64" t="e">
        <f>BM191*'[11]23112016 deflator update'!$C$68/'[11]23112016 deflator update'!$C$70</f>
        <v>#REF!</v>
      </c>
      <c r="BS191" s="64">
        <f>BN191*'[11]23112016 deflator update'!$C$68/'[11]23112016 deflator update'!$C$71</f>
        <v>8.3500506816858433</v>
      </c>
      <c r="BT191" s="64">
        <f>BO191*'[11]23112016 deflator update'!$C$68/'[11]23112016 deflator update'!$C$72</f>
        <v>8.1301861314320369</v>
      </c>
      <c r="BU191" s="109" t="e">
        <f t="shared" si="85"/>
        <v>#REF!</v>
      </c>
      <c r="BV191" s="109" t="e">
        <f t="shared" si="85"/>
        <v>#REF!</v>
      </c>
      <c r="BW191" s="109" t="e">
        <f t="shared" si="85"/>
        <v>#REF!</v>
      </c>
      <c r="BX191" s="109">
        <f t="shared" si="82"/>
        <v>-1.017197636930034E-2</v>
      </c>
      <c r="BY191" s="109">
        <f t="shared" si="86"/>
        <v>-9.9711928330633026E-2</v>
      </c>
      <c r="BZ191" s="109">
        <f t="shared" si="87"/>
        <v>-2.5918323237713148E-2</v>
      </c>
      <c r="CA191" s="110" t="e">
        <f t="shared" si="88"/>
        <v>#REF!</v>
      </c>
      <c r="CB191" s="110" t="e">
        <f t="shared" si="88"/>
        <v>#REF!</v>
      </c>
      <c r="CC191" s="110" t="e">
        <f t="shared" si="88"/>
        <v>#REF!</v>
      </c>
      <c r="CD191" s="110">
        <f t="shared" si="88"/>
        <v>-2.6330924042896497E-2</v>
      </c>
      <c r="CE191" s="110">
        <f t="shared" si="89"/>
        <v>-0.1586648812048066</v>
      </c>
      <c r="CF191" s="110">
        <f t="shared" si="90"/>
        <v>-4.2271846077330144E-2</v>
      </c>
      <c r="CG191" s="60">
        <f t="shared" si="91"/>
        <v>4.574383689864991</v>
      </c>
      <c r="CH191" s="60" t="e">
        <f t="shared" si="91"/>
        <v>#REF!</v>
      </c>
      <c r="CI191" s="60" t="e">
        <f t="shared" si="91"/>
        <v>#REF!</v>
      </c>
      <c r="CJ191" s="60">
        <f t="shared" si="91"/>
        <v>3.0821287622650528</v>
      </c>
      <c r="CK191" s="60">
        <f t="shared" si="91"/>
        <v>2.7673972528700084</v>
      </c>
      <c r="CL191" s="60">
        <f t="shared" si="92"/>
        <v>5.0890500000000003</v>
      </c>
      <c r="CM191" s="60">
        <f t="shared" si="92"/>
        <v>5.2704054199999995</v>
      </c>
      <c r="CN191" s="60">
        <f t="shared" si="92"/>
        <v>5.4864861362687023</v>
      </c>
      <c r="CO191" s="60">
        <f t="shared" si="92"/>
        <v>5.7071496524257315</v>
      </c>
      <c r="CP191" s="60">
        <f t="shared" si="92"/>
        <v>5.9324768294833401</v>
      </c>
    </row>
    <row r="192" spans="1:94" ht="15" customHeight="1">
      <c r="A192" s="53" t="s">
        <v>697</v>
      </c>
      <c r="B192" s="53" t="s">
        <v>698</v>
      </c>
      <c r="C192" s="53" t="str">
        <f t="shared" si="83"/>
        <v>OLB_PU</v>
      </c>
      <c r="D192" s="53" t="s">
        <v>41</v>
      </c>
      <c r="E192" s="53" t="s">
        <v>1351</v>
      </c>
      <c r="F192" s="112" t="s">
        <v>1375</v>
      </c>
      <c r="G192" s="113">
        <v>0</v>
      </c>
      <c r="H192" s="127">
        <v>0</v>
      </c>
      <c r="I192" s="127">
        <v>0</v>
      </c>
      <c r="J192" s="112" t="s">
        <v>1380</v>
      </c>
      <c r="K192" s="101">
        <v>0</v>
      </c>
      <c r="L192" s="53" t="s">
        <v>699</v>
      </c>
      <c r="M192" s="54">
        <f>[11]Provisional!M192</f>
        <v>84.920863831304999</v>
      </c>
      <c r="N192" s="54">
        <f>[11]Provisional!N192</f>
        <v>72.647347711837</v>
      </c>
      <c r="O192" s="54">
        <f>[11]Provisional!O192</f>
        <v>63.611207187686006</v>
      </c>
      <c r="P192" s="54">
        <f>[11]Provisional!P192</f>
        <v>58.641428656482006</v>
      </c>
      <c r="Q192" s="54">
        <f>[11]Provisional!Q192</f>
        <v>53.790878742480004</v>
      </c>
      <c r="R192" s="128">
        <f>'[11]Published CSP'!O192</f>
        <v>101.499216</v>
      </c>
      <c r="S192" s="108">
        <f>VLOOKUP($B192,'[11]CT model - DATA UPDATE'!$A:$AX,COLUMN('[11]CT model - DATA UPDATE'!S$1),0)/1000000</f>
        <v>106.58530610000001</v>
      </c>
      <c r="T192" s="108">
        <f>VLOOKUP($B192,'[11]CT model - DATA UPDATE'!$A:$AX,COLUMN('[11]CT model - DATA UPDATE'!T$1),0)/1000000</f>
        <v>109.86537628536898</v>
      </c>
      <c r="U192" s="108">
        <f>VLOOKUP($B192,'[11]CT model - DATA UPDATE'!$A:$AX,COLUMN('[11]CT model - DATA UPDATE'!U$1),0)/1000000</f>
        <v>113.24638778070475</v>
      </c>
      <c r="V192" s="108">
        <f>VLOOKUP($B192,'[11]CT model - DATA UPDATE'!$A:$AX,COLUMN('[11]CT model - DATA UPDATE'!V$1),0)/1000000</f>
        <v>116.73144696711564</v>
      </c>
      <c r="W192" s="108">
        <v>0</v>
      </c>
      <c r="X192" s="108">
        <f>VLOOKUP($B192,'[11]CT model - DATA UPDATE'!$A:$AX,COLUMN('[11]CT model - DATA UPDATE'!W$1),0)/1000000</f>
        <v>0</v>
      </c>
      <c r="Y192" s="108">
        <f>VLOOKUP($B192,'[11]CT model - DATA UPDATE'!$A:$AX,COLUMN('[11]CT model - DATA UPDATE'!X$1),0)/1000000</f>
        <v>2.1973075257073815</v>
      </c>
      <c r="Z192" s="108">
        <f>VLOOKUP($B192,'[11]CT model - DATA UPDATE'!$A:$AX,COLUMN('[11]CT model - DATA UPDATE'!Y$1),0)/1000000</f>
        <v>4.5751540663404704</v>
      </c>
      <c r="AA192" s="108">
        <f>VLOOKUP($B192,'[11]CT model - DATA UPDATE'!$A:$AX,COLUMN('[11]CT model - DATA UPDATE'!Z$1),0)/1000000</f>
        <v>7.1448984059632057</v>
      </c>
      <c r="AB192" s="108">
        <v>0</v>
      </c>
      <c r="AC192" s="108">
        <f>VLOOKUP($B192,'[11]CT model - DATA UPDATE'!$A:$AX,COLUMN('[11]CT model - DATA UPDATE'!AA$1),0)/1000000</f>
        <v>0</v>
      </c>
      <c r="AD192" s="108">
        <f>VLOOKUP($B192,'[11]CT model - DATA UPDATE'!$A:$AX,COLUMN('[11]CT model - DATA UPDATE'!AB$1),0)/1000000</f>
        <v>2.1973075257073789</v>
      </c>
      <c r="AE192" s="108">
        <f>VLOOKUP($B192,'[11]CT model - DATA UPDATE'!$A:$AX,COLUMN('[11]CT model - DATA UPDATE'!AC$1),0)/1000000</f>
        <v>4.6657511765650508</v>
      </c>
      <c r="AF192" s="108">
        <f>VLOOKUP($B192,'[11]CT model - DATA UPDATE'!$A:$AX,COLUMN('[11]CT model - DATA UPDATE'!AD$1),0)/1000000</f>
        <v>7.4306569881387201</v>
      </c>
      <c r="AG192" s="108">
        <v>0</v>
      </c>
      <c r="AH192" s="108">
        <f>VLOOKUP($B192,'[11]CT model - DATA UPDATE'!$A:$AX,COLUMN('[11]CT model - DATA UPDATE'!AE$1),0)/1000000</f>
        <v>0</v>
      </c>
      <c r="AI192" s="108">
        <f>(VLOOKUP($B192,'[11]CT model - DATA UPDATE'!$A:$AX,COLUMN('[11]CT model - DATA UPDATE'!AF$1),0)+IFERROR(VLOOKUP($B192,'[11]Fire £5 LQ'!$A:$P,COLUMN('[11]Fire £5 LQ'!N$1),0),0)*[11]Parameters!$C$41)/1000000</f>
        <v>0</v>
      </c>
      <c r="AJ192" s="108">
        <f>(VLOOKUP($B192,'[11]CT model - DATA UPDATE'!$A:$AX,COLUMN('[11]CT model - DATA UPDATE'!AG$1),0)+IFERROR(VLOOKUP($B192,'[11]Fire £5 LQ'!$A:$P,COLUMN('[11]Fire £5 LQ'!O$1),0),0)*[11]Parameters!$C$41)/1000000</f>
        <v>0</v>
      </c>
      <c r="AK192" s="108">
        <f>(VLOOKUP($B192,'[11]CT model - DATA UPDATE'!$A:$AX,COLUMN('[11]CT model - DATA UPDATE'!AH$1),0)+IFERROR(VLOOKUP($B192,'[11]Fire £5 LQ'!$A:$P,COLUMN('[11]Fire £5 LQ'!P$1),0),0)*[11]Parameters!$C$41)/1000000</f>
        <v>0</v>
      </c>
      <c r="AL192" s="56">
        <f>'[11]Published CSP'!AI192</f>
        <v>0</v>
      </c>
      <c r="AM192" s="56">
        <f>'[11]Published CSP'!AJ192</f>
        <v>0</v>
      </c>
      <c r="AN192" s="56">
        <f>IFERROR(VLOOKUP($A192,'[11]iBCF post B17'!$A:$L,'[11]iBCF post B17'!$F$1,0)/1000000,0)</f>
        <v>4.0541783874953712</v>
      </c>
      <c r="AO192" s="56">
        <f>IFERROR(VLOOKUP($A192,'[11]iBCF post B17'!$A:$L,'[11]iBCF post B17'!$I$1,0)/1000000,0)</f>
        <v>5.2577958318093465</v>
      </c>
      <c r="AP192" s="56">
        <f>IFERROR(VLOOKUP($A192,'[11]iBCF post B17'!$A:$L,'[11]iBCF post B17'!$L$1,0)/1000000,0)</f>
        <v>6.2071403229539071</v>
      </c>
      <c r="AQ192" s="56">
        <v>0</v>
      </c>
      <c r="AR192" s="56">
        <v>0</v>
      </c>
      <c r="AS192" s="56">
        <f>'[11]NHB savings'!E179</f>
        <v>1.04576</v>
      </c>
      <c r="AT192" s="56">
        <f>'[11]NHB savings'!F179</f>
        <v>0</v>
      </c>
      <c r="AU192" s="56">
        <f>'[11]NHB savings'!G179</f>
        <v>0</v>
      </c>
      <c r="AV192" s="103">
        <f>'[11]Published CSP'!AN192</f>
        <v>0</v>
      </c>
      <c r="AW192" s="103">
        <f>'[11]Published CSP'!AO192</f>
        <v>0</v>
      </c>
      <c r="AX192" s="103">
        <f>'[11]Published CSP'!AP192+'[11]NHB savings'!I179</f>
        <v>0</v>
      </c>
      <c r="AY192" s="103">
        <f>'[11]Published CSP'!AQ192+'[11]NHB savings'!J179</f>
        <v>0</v>
      </c>
      <c r="AZ192" s="103">
        <f>'[11]Published CSP'!AR192+'[11]NHB savings'!K179</f>
        <v>0</v>
      </c>
      <c r="BA192" s="103">
        <v>0</v>
      </c>
      <c r="BB192" s="103" t="e">
        <f>VLOOKUP($A192,'[11]Published CSP'!$A:$A:'[11]Published CSP'!$AW:$AW,COLUMN('[11]Published CSP'!AT$1),0)</f>
        <v>#REF!</v>
      </c>
      <c r="BC192" s="103" t="e">
        <f>VLOOKUP($A192,'[11]Published CSP'!$A:$A:'[11]Published CSP'!$AW:$AW,COLUMN('[11]Published CSP'!AU$1),0)+'[11]NHB savings'!L179</f>
        <v>#REF!</v>
      </c>
      <c r="BD192" s="103">
        <v>0</v>
      </c>
      <c r="BE192" s="103">
        <v>0</v>
      </c>
      <c r="BF192" s="60">
        <v>8.086231984758685</v>
      </c>
      <c r="BG192" s="60">
        <v>9.1822115273661957</v>
      </c>
      <c r="BH192" s="103">
        <f>VLOOKUP($A192,[11]NHB!$A$7:$Q$389,COLUMN([11]NHB!O$2),0)+'[11]NHB savings'!P179</f>
        <v>7.2096972289146963</v>
      </c>
      <c r="BI192" s="103">
        <f>VLOOKUP($A192,[11]NHB!$A$7:$Q$389,COLUMN([11]NHB!P$2),0)+'[11]NHB savings'!Q179</f>
        <v>5.4291920608743913</v>
      </c>
      <c r="BJ192" s="103">
        <f>VLOOKUP($A192,[11]NHB!$A$7:$Q$389,COLUMN([11]NHB!Q$2),0)+'[11]NHB savings'!R179</f>
        <v>5.2092461138453574</v>
      </c>
      <c r="BK192" s="63">
        <f t="shared" si="81"/>
        <v>194.50631181606369</v>
      </c>
      <c r="BL192" s="63" t="e">
        <f t="shared" si="81"/>
        <v>#REF!</v>
      </c>
      <c r="BM192" s="63" t="e">
        <f t="shared" si="81"/>
        <v>#REF!</v>
      </c>
      <c r="BN192" s="63">
        <f t="shared" si="81"/>
        <v>191.815709572776</v>
      </c>
      <c r="BO192" s="63">
        <f t="shared" si="81"/>
        <v>196.5142675404968</v>
      </c>
      <c r="BP192" s="64">
        <f t="shared" si="84"/>
        <v>194.50631181606369</v>
      </c>
      <c r="BQ192" s="64" t="e">
        <f>BL192*'[11]23112016 deflator update'!$C$68/'[11]23112016 deflator update'!$C$69</f>
        <v>#REF!</v>
      </c>
      <c r="BR192" s="64" t="e">
        <f>BM192*'[11]23112016 deflator update'!$C$68/'[11]23112016 deflator update'!$C$70</f>
        <v>#REF!</v>
      </c>
      <c r="BS192" s="64">
        <f>BN192*'[11]23112016 deflator update'!$C$68/'[11]23112016 deflator update'!$C$71</f>
        <v>182.23007861477103</v>
      </c>
      <c r="BT192" s="64">
        <f>BO192*'[11]23112016 deflator update'!$C$68/'[11]23112016 deflator update'!$C$72</f>
        <v>183.64605711098852</v>
      </c>
      <c r="BU192" s="109" t="e">
        <f t="shared" si="85"/>
        <v>#REF!</v>
      </c>
      <c r="BV192" s="109" t="e">
        <f t="shared" si="85"/>
        <v>#REF!</v>
      </c>
      <c r="BW192" s="109" t="e">
        <f t="shared" si="85"/>
        <v>#REF!</v>
      </c>
      <c r="BX192" s="109">
        <f t="shared" si="82"/>
        <v>2.4495167669977169E-2</v>
      </c>
      <c r="BY192" s="109">
        <f t="shared" si="86"/>
        <v>1.0323344809149093E-2</v>
      </c>
      <c r="BZ192" s="109">
        <f t="shared" si="87"/>
        <v>2.5709048710527149E-3</v>
      </c>
      <c r="CA192" s="110" t="e">
        <f t="shared" si="88"/>
        <v>#REF!</v>
      </c>
      <c r="CB192" s="110" t="e">
        <f t="shared" si="88"/>
        <v>#REF!</v>
      </c>
      <c r="CC192" s="110" t="e">
        <f t="shared" si="88"/>
        <v>#REF!</v>
      </c>
      <c r="CD192" s="110">
        <f t="shared" si="88"/>
        <v>7.7702786882445363E-3</v>
      </c>
      <c r="CE192" s="110">
        <f t="shared" si="89"/>
        <v>-5.5834973187632309E-2</v>
      </c>
      <c r="CF192" s="110">
        <f t="shared" si="90"/>
        <v>-1.4260913838073153E-2</v>
      </c>
      <c r="CG192" s="60">
        <f t="shared" si="91"/>
        <v>93.007095816063682</v>
      </c>
      <c r="CH192" s="60" t="e">
        <f t="shared" si="91"/>
        <v>#REF!</v>
      </c>
      <c r="CI192" s="60" t="e">
        <f t="shared" si="91"/>
        <v>#REF!</v>
      </c>
      <c r="CJ192" s="60">
        <f t="shared" si="91"/>
        <v>69.328416549165723</v>
      </c>
      <c r="CK192" s="60">
        <f t="shared" si="91"/>
        <v>65.207265179279233</v>
      </c>
      <c r="CL192" s="60">
        <f t="shared" si="92"/>
        <v>101.499216</v>
      </c>
      <c r="CM192" s="60">
        <f t="shared" si="92"/>
        <v>106.58530610000001</v>
      </c>
      <c r="CN192" s="60">
        <f t="shared" si="92"/>
        <v>114.25999133678374</v>
      </c>
      <c r="CO192" s="60">
        <f t="shared" si="92"/>
        <v>122.48729302361028</v>
      </c>
      <c r="CP192" s="60">
        <f t="shared" si="92"/>
        <v>131.30700236121757</v>
      </c>
    </row>
    <row r="193" spans="1:94" ht="15" customHeight="1">
      <c r="A193" s="53" t="s">
        <v>240</v>
      </c>
      <c r="B193" s="53" t="s">
        <v>241</v>
      </c>
      <c r="C193" s="53" t="str">
        <f t="shared" si="83"/>
        <v>SD_PR</v>
      </c>
      <c r="D193" s="53" t="s">
        <v>41</v>
      </c>
      <c r="E193" s="53" t="s">
        <v>39</v>
      </c>
      <c r="F193" s="112" t="s">
        <v>1365</v>
      </c>
      <c r="G193" s="113">
        <v>0</v>
      </c>
      <c r="H193" s="127">
        <v>0</v>
      </c>
      <c r="I193" s="127">
        <v>0</v>
      </c>
      <c r="J193" s="112" t="s">
        <v>1381</v>
      </c>
      <c r="K193" s="101">
        <v>0</v>
      </c>
      <c r="L193" s="53" t="s">
        <v>242</v>
      </c>
      <c r="M193" s="54">
        <f>[11]Provisional!M193</f>
        <v>4.2413826055369999</v>
      </c>
      <c r="N193" s="54">
        <f>[11]Provisional!N193</f>
        <v>3.635744729482</v>
      </c>
      <c r="O193" s="54">
        <f>[11]Provisional!O193</f>
        <v>3.1808417539040001</v>
      </c>
      <c r="P193" s="54">
        <f>[11]Provisional!P193</f>
        <v>2.9424561736449997</v>
      </c>
      <c r="Q193" s="54">
        <f>[11]Provisional!Q193</f>
        <v>2.6780738969260001</v>
      </c>
      <c r="R193" s="128">
        <f>'[11]Published CSP'!O193</f>
        <v>3.9903590000000002</v>
      </c>
      <c r="S193" s="108">
        <f>VLOOKUP($B193,'[11]CT model - DATA UPDATE'!$A:$AX,COLUMN('[11]CT model - DATA UPDATE'!S$1),0)/1000000</f>
        <v>4.0799190740000002</v>
      </c>
      <c r="T193" s="108">
        <f>VLOOKUP($B193,'[11]CT model - DATA UPDATE'!$A:$AX,COLUMN('[11]CT model - DATA UPDATE'!T$1),0)/1000000</f>
        <v>4.1594211185205205</v>
      </c>
      <c r="U193" s="108">
        <f>VLOOKUP($B193,'[11]CT model - DATA UPDATE'!$A:$AX,COLUMN('[11]CT model - DATA UPDATE'!U$1),0)/1000000</f>
        <v>4.2404723543284915</v>
      </c>
      <c r="V193" s="108">
        <f>VLOOKUP($B193,'[11]CT model - DATA UPDATE'!$A:$AX,COLUMN('[11]CT model - DATA UPDATE'!V$1),0)/1000000</f>
        <v>4.3231029692468752</v>
      </c>
      <c r="W193" s="108">
        <v>0</v>
      </c>
      <c r="X193" s="108">
        <f>VLOOKUP($B193,'[11]CT model - DATA UPDATE'!$A:$AX,COLUMN('[11]CT model - DATA UPDATE'!W$1),0)/1000000</f>
        <v>8.1598381479999996E-2</v>
      </c>
      <c r="Y193" s="108">
        <f>VLOOKUP($B193,'[11]CT model - DATA UPDATE'!$A:$AX,COLUMN('[11]CT model - DATA UPDATE'!X$1),0)/1000000</f>
        <v>0.16804061318822899</v>
      </c>
      <c r="Z193" s="108">
        <f>VLOOKUP($B193,'[11]CT model - DATA UPDATE'!$A:$AX,COLUMN('[11]CT model - DATA UPDATE'!Y$1),0)/1000000</f>
        <v>0.25955083186373801</v>
      </c>
      <c r="AA193" s="108">
        <f>VLOOKUP($B193,'[11]CT model - DATA UPDATE'!$A:$AX,COLUMN('[11]CT model - DATA UPDATE'!Z$1),0)/1000000</f>
        <v>0.35636271565743344</v>
      </c>
      <c r="AB193" s="108">
        <v>0</v>
      </c>
      <c r="AC193" s="108">
        <f>VLOOKUP($B193,'[11]CT model - DATA UPDATE'!$A:$AX,COLUMN('[11]CT model - DATA UPDATE'!AA$1),0)/1000000</f>
        <v>0</v>
      </c>
      <c r="AD193" s="108">
        <f>VLOOKUP($B193,'[11]CT model - DATA UPDATE'!$A:$AX,COLUMN('[11]CT model - DATA UPDATE'!AB$1),0)/1000000</f>
        <v>0</v>
      </c>
      <c r="AE193" s="108">
        <f>VLOOKUP($B193,'[11]CT model - DATA UPDATE'!$A:$AX,COLUMN('[11]CT model - DATA UPDATE'!AC$1),0)/1000000</f>
        <v>0</v>
      </c>
      <c r="AF193" s="108">
        <f>VLOOKUP($B193,'[11]CT model - DATA UPDATE'!$A:$AX,COLUMN('[11]CT model - DATA UPDATE'!AD$1),0)/1000000</f>
        <v>0</v>
      </c>
      <c r="AG193" s="108">
        <v>0</v>
      </c>
      <c r="AH193" s="108">
        <f>VLOOKUP($B193,'[11]CT model - DATA UPDATE'!$A:$AX,COLUMN('[11]CT model - DATA UPDATE'!AE$1),0)/1000000</f>
        <v>0.10039461852000008</v>
      </c>
      <c r="AI193" s="108">
        <f>(VLOOKUP($B193,'[11]CT model - DATA UPDATE'!$A:$AX,COLUMN('[11]CT model - DATA UPDATE'!AF$1),0)+IFERROR(VLOOKUP($B193,'[11]Fire £5 LQ'!$A:$P,COLUMN('[11]Fire £5 LQ'!N$1),0),0)*[11]Parameters!$C$41)/1000000</f>
        <v>0.20303808415502381</v>
      </c>
      <c r="AJ193" s="108">
        <f>(VLOOKUP($B193,'[11]CT model - DATA UPDATE'!$A:$AX,COLUMN('[11]CT model - DATA UPDATE'!AG$1),0)+IFERROR(VLOOKUP($B193,'[11]Fire £5 LQ'!$A:$P,COLUMN('[11]Fire £5 LQ'!O$1),0),0)*[11]Parameters!$C$41)/1000000</f>
        <v>0.30791357455010199</v>
      </c>
      <c r="AK193" s="108">
        <f>(VLOOKUP($B193,'[11]CT model - DATA UPDATE'!$A:$AX,COLUMN('[11]CT model - DATA UPDATE'!AH$1),0)+IFERROR(VLOOKUP($B193,'[11]Fire £5 LQ'!$A:$P,COLUMN('[11]Fire £5 LQ'!P$1),0),0)*[11]Parameters!$C$41)/1000000</f>
        <v>0.41500011229276268</v>
      </c>
      <c r="AL193" s="56">
        <f>'[11]Published CSP'!AI193</f>
        <v>0</v>
      </c>
      <c r="AM193" s="56">
        <f>'[11]Published CSP'!AJ193</f>
        <v>0</v>
      </c>
      <c r="AN193" s="56">
        <f>IFERROR(VLOOKUP($A193,'[11]iBCF post B17'!$A:$L,'[11]iBCF post B17'!$F$1,0)/1000000,0)</f>
        <v>0</v>
      </c>
      <c r="AO193" s="56">
        <f>IFERROR(VLOOKUP($A193,'[11]iBCF post B17'!$A:$L,'[11]iBCF post B17'!$I$1,0)/1000000,0)</f>
        <v>0</v>
      </c>
      <c r="AP193" s="56">
        <f>IFERROR(VLOOKUP($A193,'[11]iBCF post B17'!$A:$L,'[11]iBCF post B17'!$L$1,0)/1000000,0)</f>
        <v>0</v>
      </c>
      <c r="AQ193" s="56">
        <v>0</v>
      </c>
      <c r="AR193" s="56">
        <v>0</v>
      </c>
      <c r="AS193" s="56">
        <f>'[11]NHB savings'!E180</f>
        <v>0</v>
      </c>
      <c r="AT193" s="56">
        <f>'[11]NHB savings'!F180</f>
        <v>0</v>
      </c>
      <c r="AU193" s="56">
        <f>'[11]NHB savings'!G180</f>
        <v>0</v>
      </c>
      <c r="AV193" s="103">
        <f>'[11]Published CSP'!AN193</f>
        <v>0</v>
      </c>
      <c r="AW193" s="103">
        <f>'[11]Published CSP'!AO193</f>
        <v>0</v>
      </c>
      <c r="AX193" s="103">
        <f>'[11]Published CSP'!AP193+'[11]NHB savings'!I180</f>
        <v>0</v>
      </c>
      <c r="AY193" s="103">
        <f>'[11]Published CSP'!AQ193+'[11]NHB savings'!J180</f>
        <v>0</v>
      </c>
      <c r="AZ193" s="103">
        <f>'[11]Published CSP'!AR193+'[11]NHB savings'!K180</f>
        <v>0</v>
      </c>
      <c r="BA193" s="103">
        <v>0</v>
      </c>
      <c r="BB193" s="103" t="e">
        <f>VLOOKUP($A193,'[11]Published CSP'!$A:$A:'[11]Published CSP'!$AW:$AW,COLUMN('[11]Published CSP'!AT$1),0)</f>
        <v>#REF!</v>
      </c>
      <c r="BC193" s="103" t="e">
        <f>VLOOKUP($A193,'[11]Published CSP'!$A:$A:'[11]Published CSP'!$AW:$AW,COLUMN('[11]Published CSP'!AU$1),0)+'[11]NHB savings'!L180</f>
        <v>#REF!</v>
      </c>
      <c r="BD193" s="103">
        <v>0</v>
      </c>
      <c r="BE193" s="103">
        <v>0</v>
      </c>
      <c r="BF193" s="60">
        <v>1.9824494919479283</v>
      </c>
      <c r="BG193" s="60">
        <v>2.9158342661008469</v>
      </c>
      <c r="BH193" s="103">
        <f>VLOOKUP($A193,[11]NHB!$A$7:$Q$389,COLUMN([11]NHB!O$2),0)+'[11]NHB savings'!P180</f>
        <v>2.7995191082847906</v>
      </c>
      <c r="BI193" s="103">
        <f>VLOOKUP($A193,[11]NHB!$A$7:$Q$389,COLUMN([11]NHB!P$2),0)+'[11]NHB savings'!Q180</f>
        <v>2.1350000780710543</v>
      </c>
      <c r="BJ193" s="103">
        <f>VLOOKUP($A193,[11]NHB!$A$7:$Q$389,COLUMN([11]NHB!Q$2),0)+'[11]NHB savings'!R180</f>
        <v>2.048507537594825</v>
      </c>
      <c r="BK193" s="63">
        <f t="shared" si="81"/>
        <v>10.214191097484928</v>
      </c>
      <c r="BL193" s="63" t="e">
        <f t="shared" si="81"/>
        <v>#REF!</v>
      </c>
      <c r="BM193" s="63" t="e">
        <f t="shared" si="81"/>
        <v>#REF!</v>
      </c>
      <c r="BN193" s="63">
        <f t="shared" si="81"/>
        <v>9.8853930124583851</v>
      </c>
      <c r="BO193" s="63">
        <f t="shared" si="81"/>
        <v>9.8210472317178965</v>
      </c>
      <c r="BP193" s="64">
        <f t="shared" si="84"/>
        <v>10.214191097484928</v>
      </c>
      <c r="BQ193" s="64" t="e">
        <f>BL193*'[11]23112016 deflator update'!$C$68/'[11]23112016 deflator update'!$C$69</f>
        <v>#REF!</v>
      </c>
      <c r="BR193" s="64" t="e">
        <f>BM193*'[11]23112016 deflator update'!$C$68/'[11]23112016 deflator update'!$C$70</f>
        <v>#REF!</v>
      </c>
      <c r="BS193" s="64">
        <f>BN193*'[11]23112016 deflator update'!$C$68/'[11]23112016 deflator update'!$C$71</f>
        <v>9.3913890046358901</v>
      </c>
      <c r="BT193" s="64">
        <f>BO193*'[11]23112016 deflator update'!$C$68/'[11]23112016 deflator update'!$C$72</f>
        <v>9.1779422602692353</v>
      </c>
      <c r="BU193" s="109" t="e">
        <f t="shared" si="85"/>
        <v>#REF!</v>
      </c>
      <c r="BV193" s="109" t="e">
        <f t="shared" si="85"/>
        <v>#REF!</v>
      </c>
      <c r="BW193" s="109" t="e">
        <f t="shared" si="85"/>
        <v>#REF!</v>
      </c>
      <c r="BX193" s="109">
        <f t="shared" si="82"/>
        <v>-6.5091777999514155E-3</v>
      </c>
      <c r="BY193" s="109">
        <f t="shared" si="86"/>
        <v>-3.8489965775541091E-2</v>
      </c>
      <c r="BZ193" s="109">
        <f t="shared" si="87"/>
        <v>-9.7645833232878898E-3</v>
      </c>
      <c r="CA193" s="110" t="e">
        <f t="shared" si="88"/>
        <v>#REF!</v>
      </c>
      <c r="CB193" s="110" t="e">
        <f t="shared" si="88"/>
        <v>#REF!</v>
      </c>
      <c r="CC193" s="110" t="e">
        <f t="shared" si="88"/>
        <v>#REF!</v>
      </c>
      <c r="CD193" s="110">
        <f t="shared" si="88"/>
        <v>-2.2727920679389446E-2</v>
      </c>
      <c r="CE193" s="110">
        <f t="shared" si="89"/>
        <v>-0.10145187487933838</v>
      </c>
      <c r="CF193" s="110">
        <f t="shared" si="90"/>
        <v>-2.6389305756263193E-2</v>
      </c>
      <c r="CG193" s="60">
        <f t="shared" si="91"/>
        <v>6.2238320974849284</v>
      </c>
      <c r="CH193" s="60" t="e">
        <f t="shared" si="91"/>
        <v>#REF!</v>
      </c>
      <c r="CI193" s="60" t="e">
        <f t="shared" si="91"/>
        <v>#REF!</v>
      </c>
      <c r="CJ193" s="60">
        <f t="shared" si="91"/>
        <v>5.077456251716054</v>
      </c>
      <c r="CK193" s="60">
        <f t="shared" si="91"/>
        <v>4.726581434520825</v>
      </c>
      <c r="CL193" s="60">
        <f t="shared" si="92"/>
        <v>3.9903590000000002</v>
      </c>
      <c r="CM193" s="60">
        <f t="shared" si="92"/>
        <v>4.2619120740000005</v>
      </c>
      <c r="CN193" s="60">
        <f t="shared" si="92"/>
        <v>4.5304998158637728</v>
      </c>
      <c r="CO193" s="60">
        <f t="shared" si="92"/>
        <v>4.8079367607423311</v>
      </c>
      <c r="CP193" s="60">
        <f t="shared" si="92"/>
        <v>5.0944657971970715</v>
      </c>
    </row>
    <row r="194" spans="1:94" ht="15" customHeight="1">
      <c r="A194" s="53" t="s">
        <v>501</v>
      </c>
      <c r="B194" s="53" t="s">
        <v>502</v>
      </c>
      <c r="C194" s="53" t="str">
        <f t="shared" si="83"/>
        <v>SD_PR</v>
      </c>
      <c r="D194" s="53" t="s">
        <v>41</v>
      </c>
      <c r="E194" s="53" t="s">
        <v>39</v>
      </c>
      <c r="F194" s="112" t="s">
        <v>1373</v>
      </c>
      <c r="G194" s="113">
        <v>0</v>
      </c>
      <c r="H194" s="127">
        <v>0</v>
      </c>
      <c r="I194" s="127">
        <v>0</v>
      </c>
      <c r="J194" s="112" t="s">
        <v>1381</v>
      </c>
      <c r="K194" s="101">
        <v>0</v>
      </c>
      <c r="L194" s="53" t="s">
        <v>503</v>
      </c>
      <c r="M194" s="54">
        <f>[11]Provisional!M194</f>
        <v>3.549442336532</v>
      </c>
      <c r="N194" s="54">
        <f>[11]Provisional!N194</f>
        <v>2.7027264056279998</v>
      </c>
      <c r="O194" s="54">
        <f>[11]Provisional!O194</f>
        <v>2.0656644704909999</v>
      </c>
      <c r="P194" s="54">
        <f>[11]Provisional!P194</f>
        <v>1.978079520773</v>
      </c>
      <c r="Q194" s="54">
        <f>[11]Provisional!Q194</f>
        <v>1.3531285306380001</v>
      </c>
      <c r="R194" s="128">
        <f>'[11]Published CSP'!O194</f>
        <v>7.9589969500000004</v>
      </c>
      <c r="S194" s="108">
        <f>VLOOKUP($B194,'[11]CT model - DATA UPDATE'!$A:$AX,COLUMN('[11]CT model - DATA UPDATE'!S$1),0)/1000000</f>
        <v>8.1508522370000005</v>
      </c>
      <c r="T194" s="108">
        <f>VLOOKUP($B194,'[11]CT model - DATA UPDATE'!$A:$AX,COLUMN('[11]CT model - DATA UPDATE'!T$1),0)/1000000</f>
        <v>8.3501367368612573</v>
      </c>
      <c r="U194" s="108">
        <f>VLOOKUP($B194,'[11]CT model - DATA UPDATE'!$A:$AX,COLUMN('[11]CT model - DATA UPDATE'!U$1),0)/1000000</f>
        <v>8.5542936489231263</v>
      </c>
      <c r="V194" s="108">
        <f>VLOOKUP($B194,'[11]CT model - DATA UPDATE'!$A:$AX,COLUMN('[11]CT model - DATA UPDATE'!V$1),0)/1000000</f>
        <v>8.7634421013700337</v>
      </c>
      <c r="W194" s="108">
        <v>0</v>
      </c>
      <c r="X194" s="108">
        <f>VLOOKUP($B194,'[11]CT model - DATA UPDATE'!$A:$AX,COLUMN('[11]CT model - DATA UPDATE'!W$1),0)/1000000</f>
        <v>9.8371351000000745E-2</v>
      </c>
      <c r="Y194" s="108">
        <f>VLOOKUP($B194,'[11]CT model - DATA UPDATE'!$A:$AX,COLUMN('[11]CT model - DATA UPDATE'!X$1),0)/1000000</f>
        <v>0.2697947486413988</v>
      </c>
      <c r="Z194" s="108">
        <f>VLOOKUP($B194,'[11]CT model - DATA UPDATE'!$A:$AX,COLUMN('[11]CT model - DATA UPDATE'!Y$1),0)/1000000</f>
        <v>0.45300479827226897</v>
      </c>
      <c r="AA194" s="108">
        <f>VLOOKUP($B194,'[11]CT model - DATA UPDATE'!$A:$AX,COLUMN('[11]CT model - DATA UPDATE'!Z$1),0)/1000000</f>
        <v>0.64863100539405416</v>
      </c>
      <c r="AB194" s="108">
        <v>0</v>
      </c>
      <c r="AC194" s="108">
        <f>VLOOKUP($B194,'[11]CT model - DATA UPDATE'!$A:$AX,COLUMN('[11]CT model - DATA UPDATE'!AA$1),0)/1000000</f>
        <v>0</v>
      </c>
      <c r="AD194" s="108">
        <f>VLOOKUP($B194,'[11]CT model - DATA UPDATE'!$A:$AX,COLUMN('[11]CT model - DATA UPDATE'!AB$1),0)/1000000</f>
        <v>0</v>
      </c>
      <c r="AE194" s="108">
        <f>VLOOKUP($B194,'[11]CT model - DATA UPDATE'!$A:$AX,COLUMN('[11]CT model - DATA UPDATE'!AC$1),0)/1000000</f>
        <v>0</v>
      </c>
      <c r="AF194" s="108">
        <f>VLOOKUP($B194,'[11]CT model - DATA UPDATE'!$A:$AX,COLUMN('[11]CT model - DATA UPDATE'!AD$1),0)/1000000</f>
        <v>0</v>
      </c>
      <c r="AG194" s="108">
        <v>0</v>
      </c>
      <c r="AH194" s="108">
        <f>VLOOKUP($B194,'[11]CT model - DATA UPDATE'!$A:$AX,COLUMN('[11]CT model - DATA UPDATE'!AE$1),0)/1000000</f>
        <v>0</v>
      </c>
      <c r="AI194" s="108">
        <f>(VLOOKUP($B194,'[11]CT model - DATA UPDATE'!$A:$AX,COLUMN('[11]CT model - DATA UPDATE'!AF$1),0)+IFERROR(VLOOKUP($B194,'[11]Fire £5 LQ'!$A:$P,COLUMN('[11]Fire £5 LQ'!N$1),0),0)*[11]Parameters!$C$41)/1000000</f>
        <v>0.12913701433511648</v>
      </c>
      <c r="AJ194" s="108">
        <f>(VLOOKUP($B194,'[11]CT model - DATA UPDATE'!$A:$AX,COLUMN('[11]CT model - DATA UPDATE'!AG$1),0)+IFERROR(VLOOKUP($B194,'[11]Fire £5 LQ'!$A:$P,COLUMN('[11]Fire £5 LQ'!O$1),0),0)*[11]Parameters!$C$41)/1000000</f>
        <v>0.26112569345029879</v>
      </c>
      <c r="AK194" s="108">
        <f>(VLOOKUP($B194,'[11]CT model - DATA UPDATE'!$A:$AX,COLUMN('[11]CT model - DATA UPDATE'!AH$1),0)+IFERROR(VLOOKUP($B194,'[11]Fire £5 LQ'!$A:$P,COLUMN('[11]Fire £5 LQ'!P$1),0),0)*[11]Parameters!$C$41)/1000000</f>
        <v>0.39587266290463685</v>
      </c>
      <c r="AL194" s="56">
        <f>'[11]Published CSP'!AI194</f>
        <v>0</v>
      </c>
      <c r="AM194" s="56">
        <f>'[11]Published CSP'!AJ194</f>
        <v>0</v>
      </c>
      <c r="AN194" s="56">
        <f>IFERROR(VLOOKUP($A194,'[11]iBCF post B17'!$A:$L,'[11]iBCF post B17'!$F$1,0)/1000000,0)</f>
        <v>0</v>
      </c>
      <c r="AO194" s="56">
        <f>IFERROR(VLOOKUP($A194,'[11]iBCF post B17'!$A:$L,'[11]iBCF post B17'!$I$1,0)/1000000,0)</f>
        <v>0</v>
      </c>
      <c r="AP194" s="56">
        <f>IFERROR(VLOOKUP($A194,'[11]iBCF post B17'!$A:$L,'[11]iBCF post B17'!$L$1,0)/1000000,0)</f>
        <v>0</v>
      </c>
      <c r="AQ194" s="56">
        <v>0</v>
      </c>
      <c r="AR194" s="56">
        <v>0</v>
      </c>
      <c r="AS194" s="56">
        <f>'[11]NHB savings'!E181</f>
        <v>0</v>
      </c>
      <c r="AT194" s="56">
        <f>'[11]NHB savings'!F181</f>
        <v>0</v>
      </c>
      <c r="AU194" s="56">
        <f>'[11]NHB savings'!G181</f>
        <v>0</v>
      </c>
      <c r="AV194" s="103">
        <f>'[11]Published CSP'!AN194</f>
        <v>1.9504019029371981E-3</v>
      </c>
      <c r="AW194" s="103">
        <f>'[11]Published CSP'!AO194</f>
        <v>1.0129506657189964E-2</v>
      </c>
      <c r="AX194" s="103">
        <f>'[11]Published CSP'!AP194+'[11]NHB savings'!I181</f>
        <v>8.1791047542527674E-3</v>
      </c>
      <c r="AY194" s="103">
        <f>'[11]Published CSP'!AQ194+'[11]NHB savings'!J181</f>
        <v>6.2916190417328984E-3</v>
      </c>
      <c r="AZ194" s="103">
        <f>'[11]Published CSP'!AR194+'[11]NHB savings'!K181</f>
        <v>8.1791047542527674E-3</v>
      </c>
      <c r="BA194" s="103">
        <v>0</v>
      </c>
      <c r="BB194" s="103" t="e">
        <f>VLOOKUP($A194,'[11]Published CSP'!$A:$A:'[11]Published CSP'!$AW:$AW,COLUMN('[11]Published CSP'!AT$1),0)</f>
        <v>#REF!</v>
      </c>
      <c r="BC194" s="103" t="e">
        <f>VLOOKUP($A194,'[11]Published CSP'!$A:$A:'[11]Published CSP'!$AW:$AW,COLUMN('[11]Published CSP'!AU$1),0)+'[11]NHB savings'!L181</f>
        <v>#REF!</v>
      </c>
      <c r="BD194" s="103">
        <v>0</v>
      </c>
      <c r="BE194" s="103">
        <v>0</v>
      </c>
      <c r="BF194" s="60">
        <v>2.9429184060492783</v>
      </c>
      <c r="BG194" s="60">
        <v>4.4026572167253377</v>
      </c>
      <c r="BH194" s="103">
        <f>VLOOKUP($A194,[11]NHB!$A$7:$Q$389,COLUMN([11]NHB!O$2),0)+'[11]NHB savings'!P181</f>
        <v>4.8203187703872388</v>
      </c>
      <c r="BI194" s="103">
        <f>VLOOKUP($A194,[11]NHB!$A$7:$Q$389,COLUMN([11]NHB!P$2),0)+'[11]NHB savings'!Q181</f>
        <v>3.6802023766179248</v>
      </c>
      <c r="BJ194" s="103">
        <f>VLOOKUP($A194,[11]NHB!$A$7:$Q$389,COLUMN([11]NHB!Q$2),0)+'[11]NHB savings'!R181</f>
        <v>3.5311110223412872</v>
      </c>
      <c r="BK194" s="63">
        <f t="shared" si="81"/>
        <v>14.453308094484216</v>
      </c>
      <c r="BL194" s="63" t="e">
        <f t="shared" si="81"/>
        <v>#REF!</v>
      </c>
      <c r="BM194" s="63" t="e">
        <f t="shared" si="81"/>
        <v>#REF!</v>
      </c>
      <c r="BN194" s="63">
        <f t="shared" si="81"/>
        <v>14.932997657078349</v>
      </c>
      <c r="BO194" s="63">
        <f t="shared" si="81"/>
        <v>14.700364427402267</v>
      </c>
      <c r="BP194" s="64">
        <f t="shared" si="84"/>
        <v>14.453308094484216</v>
      </c>
      <c r="BQ194" s="64" t="e">
        <f>BL194*'[11]23112016 deflator update'!$C$68/'[11]23112016 deflator update'!$C$69</f>
        <v>#REF!</v>
      </c>
      <c r="BR194" s="64" t="e">
        <f>BM194*'[11]23112016 deflator update'!$C$68/'[11]23112016 deflator update'!$C$70</f>
        <v>#REF!</v>
      </c>
      <c r="BS194" s="64">
        <f>BN194*'[11]23112016 deflator update'!$C$68/'[11]23112016 deflator update'!$C$71</f>
        <v>14.186749057543301</v>
      </c>
      <c r="BT194" s="64">
        <f>BO194*'[11]23112016 deflator update'!$C$68/'[11]23112016 deflator update'!$C$72</f>
        <v>13.737750439065325</v>
      </c>
      <c r="BU194" s="109" t="e">
        <f t="shared" si="85"/>
        <v>#REF!</v>
      </c>
      <c r="BV194" s="109" t="e">
        <f t="shared" si="85"/>
        <v>#REF!</v>
      </c>
      <c r="BW194" s="109" t="e">
        <f t="shared" si="85"/>
        <v>#REF!</v>
      </c>
      <c r="BX194" s="109">
        <f t="shared" si="82"/>
        <v>-1.5578468236470466E-2</v>
      </c>
      <c r="BY194" s="109">
        <f t="shared" si="86"/>
        <v>1.7093410816609866E-2</v>
      </c>
      <c r="BZ194" s="109">
        <f t="shared" si="87"/>
        <v>4.2462303530232948E-3</v>
      </c>
      <c r="CA194" s="110" t="e">
        <f t="shared" si="88"/>
        <v>#REF!</v>
      </c>
      <c r="CB194" s="110" t="e">
        <f t="shared" si="88"/>
        <v>#REF!</v>
      </c>
      <c r="CC194" s="110" t="e">
        <f t="shared" si="88"/>
        <v>#REF!</v>
      </c>
      <c r="CD194" s="110">
        <f t="shared" si="88"/>
        <v>-3.1649154901998933E-2</v>
      </c>
      <c r="CE194" s="110">
        <f t="shared" si="89"/>
        <v>-4.9508226818465673E-2</v>
      </c>
      <c r="CF194" s="110">
        <f t="shared" si="90"/>
        <v>-1.2613714820429833E-2</v>
      </c>
      <c r="CG194" s="60">
        <f t="shared" si="91"/>
        <v>6.4943111444842154</v>
      </c>
      <c r="CH194" s="60" t="e">
        <f t="shared" si="91"/>
        <v>#REF!</v>
      </c>
      <c r="CI194" s="60" t="e">
        <f t="shared" si="91"/>
        <v>#REF!</v>
      </c>
      <c r="CJ194" s="60">
        <f t="shared" si="91"/>
        <v>5.6645735164326538</v>
      </c>
      <c r="CK194" s="60">
        <f t="shared" si="91"/>
        <v>4.8924186577335416</v>
      </c>
      <c r="CL194" s="60">
        <f t="shared" si="92"/>
        <v>7.9589969500000004</v>
      </c>
      <c r="CM194" s="60">
        <f t="shared" si="92"/>
        <v>8.2492235880000013</v>
      </c>
      <c r="CN194" s="60">
        <f t="shared" si="92"/>
        <v>8.7490684998377724</v>
      </c>
      <c r="CO194" s="60">
        <f t="shared" si="92"/>
        <v>9.2684241406456955</v>
      </c>
      <c r="CP194" s="60">
        <f t="shared" si="92"/>
        <v>9.8079457696687253</v>
      </c>
    </row>
    <row r="195" spans="1:94" ht="15" customHeight="1">
      <c r="A195" s="53" t="s">
        <v>700</v>
      </c>
      <c r="B195" s="53" t="s">
        <v>701</v>
      </c>
      <c r="C195" s="53" t="str">
        <f t="shared" si="83"/>
        <v>OLB_PU</v>
      </c>
      <c r="D195" s="53" t="s">
        <v>41</v>
      </c>
      <c r="E195" s="53" t="s">
        <v>1351</v>
      </c>
      <c r="F195" s="112" t="s">
        <v>1375</v>
      </c>
      <c r="G195" s="113">
        <v>0</v>
      </c>
      <c r="H195" s="127">
        <v>0</v>
      </c>
      <c r="I195" s="127">
        <v>0</v>
      </c>
      <c r="J195" s="112" t="s">
        <v>1380</v>
      </c>
      <c r="K195" s="101">
        <v>0</v>
      </c>
      <c r="L195" s="53" t="s">
        <v>702</v>
      </c>
      <c r="M195" s="54">
        <f>[11]Provisional!M195</f>
        <v>87.600923257351994</v>
      </c>
      <c r="N195" s="54">
        <f>[11]Provisional!N195</f>
        <v>76.201539149005001</v>
      </c>
      <c r="O195" s="54">
        <f>[11]Provisional!O195</f>
        <v>67.807943785009996</v>
      </c>
      <c r="P195" s="54">
        <f>[11]Provisional!P195</f>
        <v>63.208991838472002</v>
      </c>
      <c r="Q195" s="54">
        <f>[11]Provisional!Q195</f>
        <v>58.709989567890005</v>
      </c>
      <c r="R195" s="128">
        <f>'[11]Published CSP'!O195</f>
        <v>85.043452000000002</v>
      </c>
      <c r="S195" s="108">
        <f>VLOOKUP($B195,'[11]CT model - DATA UPDATE'!$A:$AX,COLUMN('[11]CT model - DATA UPDATE'!S$1),0)/1000000</f>
        <v>86.564728991999999</v>
      </c>
      <c r="T195" s="108">
        <f>VLOOKUP($B195,'[11]CT model - DATA UPDATE'!$A:$AX,COLUMN('[11]CT model - DATA UPDATE'!T$1),0)/1000000</f>
        <v>88.654893666746389</v>
      </c>
      <c r="U195" s="108">
        <f>VLOOKUP($B195,'[11]CT model - DATA UPDATE'!$A:$AX,COLUMN('[11]CT model - DATA UPDATE'!U$1),0)/1000000</f>
        <v>90.795526799240292</v>
      </c>
      <c r="V195" s="108">
        <f>VLOOKUP($B195,'[11]CT model - DATA UPDATE'!$A:$AX,COLUMN('[11]CT model - DATA UPDATE'!V$1),0)/1000000</f>
        <v>92.9878469849628</v>
      </c>
      <c r="W195" s="108">
        <v>0</v>
      </c>
      <c r="X195" s="108">
        <f>VLOOKUP($B195,'[11]CT model - DATA UPDATE'!$A:$AX,COLUMN('[11]CT model - DATA UPDATE'!W$1),0)/1000000</f>
        <v>0</v>
      </c>
      <c r="Y195" s="108">
        <f>VLOOKUP($B195,'[11]CT model - DATA UPDATE'!$A:$AX,COLUMN('[11]CT model - DATA UPDATE'!X$1),0)/1000000</f>
        <v>1.7730978733349294</v>
      </c>
      <c r="Z195" s="108">
        <f>VLOOKUP($B195,'[11]CT model - DATA UPDATE'!$A:$AX,COLUMN('[11]CT model - DATA UPDATE'!Y$1),0)/1000000</f>
        <v>3.6681392826893067</v>
      </c>
      <c r="AA195" s="108">
        <f>VLOOKUP($B195,'[11]CT model - DATA UPDATE'!$A:$AX,COLUMN('[11]CT model - DATA UPDATE'!Z$1),0)/1000000</f>
        <v>5.6916001382555974</v>
      </c>
      <c r="AB195" s="108">
        <v>0</v>
      </c>
      <c r="AC195" s="108">
        <f>VLOOKUP($B195,'[11]CT model - DATA UPDATE'!$A:$AX,COLUMN('[11]CT model - DATA UPDATE'!AA$1),0)/1000000</f>
        <v>0</v>
      </c>
      <c r="AD195" s="108">
        <f>VLOOKUP($B195,'[11]CT model - DATA UPDATE'!$A:$AX,COLUMN('[11]CT model - DATA UPDATE'!AB$1),0)/1000000</f>
        <v>1.7730978733349294</v>
      </c>
      <c r="AE195" s="108">
        <f>VLOOKUP($B195,'[11]CT model - DATA UPDATE'!$A:$AX,COLUMN('[11]CT model - DATA UPDATE'!AC$1),0)/1000000</f>
        <v>3.7407757041287124</v>
      </c>
      <c r="AF195" s="108">
        <f>VLOOKUP($B195,'[11]CT model - DATA UPDATE'!$A:$AX,COLUMN('[11]CT model - DATA UPDATE'!AD$1),0)/1000000</f>
        <v>5.9192343876748081</v>
      </c>
      <c r="AG195" s="108">
        <v>0</v>
      </c>
      <c r="AH195" s="108">
        <f>VLOOKUP($B195,'[11]CT model - DATA UPDATE'!$A:$AX,COLUMN('[11]CT model - DATA UPDATE'!AE$1),0)/1000000</f>
        <v>0</v>
      </c>
      <c r="AI195" s="108">
        <f>(VLOOKUP($B195,'[11]CT model - DATA UPDATE'!$A:$AX,COLUMN('[11]CT model - DATA UPDATE'!AF$1),0)+IFERROR(VLOOKUP($B195,'[11]Fire £5 LQ'!$A:$P,COLUMN('[11]Fire £5 LQ'!N$1),0),0)*[11]Parameters!$C$41)/1000000</f>
        <v>0</v>
      </c>
      <c r="AJ195" s="108">
        <f>(VLOOKUP($B195,'[11]CT model - DATA UPDATE'!$A:$AX,COLUMN('[11]CT model - DATA UPDATE'!AG$1),0)+IFERROR(VLOOKUP($B195,'[11]Fire £5 LQ'!$A:$P,COLUMN('[11]Fire £5 LQ'!O$1),0),0)*[11]Parameters!$C$41)/1000000</f>
        <v>0</v>
      </c>
      <c r="AK195" s="108">
        <f>(VLOOKUP($B195,'[11]CT model - DATA UPDATE'!$A:$AX,COLUMN('[11]CT model - DATA UPDATE'!AH$1),0)+IFERROR(VLOOKUP($B195,'[11]Fire £5 LQ'!$A:$P,COLUMN('[11]Fire £5 LQ'!P$1),0),0)*[11]Parameters!$C$41)/1000000</f>
        <v>0</v>
      </c>
      <c r="AL195" s="56">
        <f>'[11]Published CSP'!AI195</f>
        <v>0</v>
      </c>
      <c r="AM195" s="56">
        <f>'[11]Published CSP'!AJ195</f>
        <v>0</v>
      </c>
      <c r="AN195" s="56">
        <f>IFERROR(VLOOKUP($A195,'[11]iBCF post B17'!$A:$L,'[11]iBCF post B17'!$F$1,0)/1000000,0)</f>
        <v>4.3779726515899959</v>
      </c>
      <c r="AO195" s="56">
        <f>IFERROR(VLOOKUP($A195,'[11]iBCF post B17'!$A:$L,'[11]iBCF post B17'!$I$1,0)/1000000,0)</f>
        <v>5.7783224547888254</v>
      </c>
      <c r="AP195" s="56">
        <f>IFERROR(VLOOKUP($A195,'[11]iBCF post B17'!$A:$L,'[11]iBCF post B17'!$L$1,0)/1000000,0)</f>
        <v>6.9345706136022915</v>
      </c>
      <c r="AQ195" s="56">
        <v>0</v>
      </c>
      <c r="AR195" s="56">
        <v>0</v>
      </c>
      <c r="AS195" s="56">
        <f>'[11]NHB savings'!E182</f>
        <v>1.0038069999999999</v>
      </c>
      <c r="AT195" s="56">
        <f>'[11]NHB savings'!F182</f>
        <v>0</v>
      </c>
      <c r="AU195" s="56">
        <f>'[11]NHB savings'!G182</f>
        <v>0</v>
      </c>
      <c r="AV195" s="103">
        <f>'[11]Published CSP'!AN195</f>
        <v>0</v>
      </c>
      <c r="AW195" s="103">
        <f>'[11]Published CSP'!AO195</f>
        <v>0</v>
      </c>
      <c r="AX195" s="103">
        <f>'[11]Published CSP'!AP195+'[11]NHB savings'!I182</f>
        <v>0</v>
      </c>
      <c r="AY195" s="103">
        <f>'[11]Published CSP'!AQ195+'[11]NHB savings'!J182</f>
        <v>0</v>
      </c>
      <c r="AZ195" s="103">
        <f>'[11]Published CSP'!AR195+'[11]NHB savings'!K182</f>
        <v>0</v>
      </c>
      <c r="BA195" s="103">
        <v>0</v>
      </c>
      <c r="BB195" s="103" t="e">
        <f>VLOOKUP($A195,'[11]Published CSP'!$A:$A:'[11]Published CSP'!$AW:$AW,COLUMN('[11]Published CSP'!AT$1),0)</f>
        <v>#REF!</v>
      </c>
      <c r="BC195" s="103" t="e">
        <f>VLOOKUP($A195,'[11]Published CSP'!$A:$A:'[11]Published CSP'!$AW:$AW,COLUMN('[11]Published CSP'!AU$1),0)+'[11]NHB savings'!L182</f>
        <v>#REF!</v>
      </c>
      <c r="BD195" s="103">
        <v>0</v>
      </c>
      <c r="BE195" s="103">
        <v>0</v>
      </c>
      <c r="BF195" s="60">
        <v>5.9424978956949488</v>
      </c>
      <c r="BG195" s="60">
        <v>8.1519412865523933</v>
      </c>
      <c r="BH195" s="103">
        <f>VLOOKUP($A195,[11]NHB!$A$7:$Q$389,COLUMN([11]NHB!O$2),0)+'[11]NHB savings'!P182</f>
        <v>6.0792569137366632</v>
      </c>
      <c r="BI195" s="103">
        <f>VLOOKUP($A195,[11]NHB!$A$7:$Q$389,COLUMN([11]NHB!P$2),0)+'[11]NHB savings'!Q182</f>
        <v>4.5619032536836093</v>
      </c>
      <c r="BJ195" s="103">
        <f>VLOOKUP($A195,[11]NHB!$A$7:$Q$389,COLUMN([11]NHB!Q$2),0)+'[11]NHB savings'!R182</f>
        <v>4.3770926741100666</v>
      </c>
      <c r="BK195" s="63">
        <f t="shared" si="81"/>
        <v>178.58687315304695</v>
      </c>
      <c r="BL195" s="63" t="e">
        <f t="shared" si="81"/>
        <v>#REF!</v>
      </c>
      <c r="BM195" s="63" t="e">
        <f t="shared" si="81"/>
        <v>#REF!</v>
      </c>
      <c r="BN195" s="63">
        <f t="shared" si="81"/>
        <v>171.75365933300273</v>
      </c>
      <c r="BO195" s="63">
        <f t="shared" si="81"/>
        <v>174.62033436649557</v>
      </c>
      <c r="BP195" s="64">
        <f t="shared" si="84"/>
        <v>178.58687315304695</v>
      </c>
      <c r="BQ195" s="64" t="e">
        <f>BL195*'[11]23112016 deflator update'!$C$68/'[11]23112016 deflator update'!$C$69</f>
        <v>#REF!</v>
      </c>
      <c r="BR195" s="64" t="e">
        <f>BM195*'[11]23112016 deflator update'!$C$68/'[11]23112016 deflator update'!$C$70</f>
        <v>#REF!</v>
      </c>
      <c r="BS195" s="64">
        <f>BN195*'[11]23112016 deflator update'!$C$68/'[11]23112016 deflator update'!$C$71</f>
        <v>163.17059177445938</v>
      </c>
      <c r="BT195" s="64">
        <f>BO195*'[11]23112016 deflator update'!$C$68/'[11]23112016 deflator update'!$C$72</f>
        <v>163.18578950610214</v>
      </c>
      <c r="BU195" s="109" t="e">
        <f t="shared" si="85"/>
        <v>#REF!</v>
      </c>
      <c r="BV195" s="109" t="e">
        <f t="shared" si="85"/>
        <v>#REF!</v>
      </c>
      <c r="BW195" s="109" t="e">
        <f t="shared" si="85"/>
        <v>#REF!</v>
      </c>
      <c r="BX195" s="109">
        <f t="shared" si="82"/>
        <v>1.6690619836720932E-2</v>
      </c>
      <c r="BY195" s="109">
        <f t="shared" si="86"/>
        <v>-2.2210696209189473E-2</v>
      </c>
      <c r="BZ195" s="109">
        <f t="shared" si="87"/>
        <v>-5.5995308447335246E-3</v>
      </c>
      <c r="CA195" s="110" t="e">
        <f t="shared" si="88"/>
        <v>#REF!</v>
      </c>
      <c r="CB195" s="110" t="e">
        <f t="shared" si="88"/>
        <v>#REF!</v>
      </c>
      <c r="CC195" s="110" t="e">
        <f t="shared" si="88"/>
        <v>#REF!</v>
      </c>
      <c r="CD195" s="110">
        <f t="shared" si="88"/>
        <v>9.3140139270753153E-5</v>
      </c>
      <c r="CE195" s="110">
        <f t="shared" si="89"/>
        <v>-8.6238609675114541E-2</v>
      </c>
      <c r="CF195" s="110">
        <f t="shared" si="90"/>
        <v>-2.2294178913783491E-2</v>
      </c>
      <c r="CG195" s="60">
        <f t="shared" si="91"/>
        <v>93.54342115304695</v>
      </c>
      <c r="CH195" s="60" t="e">
        <f t="shared" si="91"/>
        <v>#REF!</v>
      </c>
      <c r="CI195" s="60" t="e">
        <f t="shared" si="91"/>
        <v>#REF!</v>
      </c>
      <c r="CJ195" s="60">
        <f t="shared" si="91"/>
        <v>73.549217546944419</v>
      </c>
      <c r="CK195" s="60">
        <f t="shared" si="91"/>
        <v>70.021652855602369</v>
      </c>
      <c r="CL195" s="60">
        <f t="shared" si="92"/>
        <v>85.043452000000002</v>
      </c>
      <c r="CM195" s="60">
        <f t="shared" si="92"/>
        <v>86.564728991999999</v>
      </c>
      <c r="CN195" s="60">
        <f t="shared" si="92"/>
        <v>92.201089413416256</v>
      </c>
      <c r="CO195" s="60">
        <f t="shared" si="92"/>
        <v>98.204441786058311</v>
      </c>
      <c r="CP195" s="60">
        <f t="shared" si="92"/>
        <v>104.5986815108932</v>
      </c>
    </row>
    <row r="196" spans="1:94" ht="15" customHeight="1">
      <c r="A196" s="53" t="s">
        <v>1110</v>
      </c>
      <c r="B196" s="53" t="s">
        <v>1111</v>
      </c>
      <c r="C196" s="53" t="str">
        <f t="shared" si="83"/>
        <v>SFIR_SR</v>
      </c>
      <c r="D196" s="53" t="s">
        <v>41</v>
      </c>
      <c r="E196" s="53" t="s">
        <v>1357</v>
      </c>
      <c r="F196" s="112" t="s">
        <v>1363</v>
      </c>
      <c r="G196" s="113">
        <v>0</v>
      </c>
      <c r="H196" s="127">
        <v>0</v>
      </c>
      <c r="I196" s="127">
        <v>0</v>
      </c>
      <c r="J196" s="112" t="s">
        <v>1382</v>
      </c>
      <c r="K196" s="101">
        <v>0</v>
      </c>
      <c r="L196" s="53" t="s">
        <v>1217</v>
      </c>
      <c r="M196" s="54">
        <f>[11]Provisional!M196</f>
        <v>24.176036561114</v>
      </c>
      <c r="N196" s="54">
        <f>[11]Provisional!N196</f>
        <v>22.720525391259002</v>
      </c>
      <c r="O196" s="54">
        <f>[11]Provisional!O196</f>
        <v>20.959723687846001</v>
      </c>
      <c r="P196" s="54">
        <f>[11]Provisional!P196</f>
        <v>20.241021330282997</v>
      </c>
      <c r="Q196" s="54">
        <f>[11]Provisional!Q196</f>
        <v>19.980511086536001</v>
      </c>
      <c r="R196" s="128">
        <f>'[11]Published CSP'!O196</f>
        <v>19.406725000000002</v>
      </c>
      <c r="S196" s="108">
        <f>VLOOKUP($B196,'[11]CT model - DATA UPDATE'!$A:$AX,COLUMN('[11]CT model - DATA UPDATE'!S$1),0)/1000000</f>
        <v>19.945494080000003</v>
      </c>
      <c r="T196" s="108">
        <f>VLOOKUP($B196,'[11]CT model - DATA UPDATE'!$A:$AX,COLUMN('[11]CT model - DATA UPDATE'!T$1),0)/1000000</f>
        <v>20.335447153735576</v>
      </c>
      <c r="U196" s="108">
        <f>VLOOKUP($B196,'[11]CT model - DATA UPDATE'!$A:$AX,COLUMN('[11]CT model - DATA UPDATE'!U$1),0)/1000000</f>
        <v>20.733690386366426</v>
      </c>
      <c r="V196" s="108">
        <f>VLOOKUP($B196,'[11]CT model - DATA UPDATE'!$A:$AX,COLUMN('[11]CT model - DATA UPDATE'!V$1),0)/1000000</f>
        <v>21.140415914951969</v>
      </c>
      <c r="W196" s="108">
        <v>0</v>
      </c>
      <c r="X196" s="108">
        <f>VLOOKUP($B196,'[11]CT model - DATA UPDATE'!$A:$AX,COLUMN('[11]CT model - DATA UPDATE'!W$1),0)/1000000</f>
        <v>0.24829478000000169</v>
      </c>
      <c r="Y196" s="108">
        <f>VLOOKUP($B196,'[11]CT model - DATA UPDATE'!$A:$AX,COLUMN('[11]CT model - DATA UPDATE'!X$1),0)/1000000</f>
        <v>0.66492110187740672</v>
      </c>
      <c r="Z196" s="108">
        <f>VLOOKUP($B196,'[11]CT model - DATA UPDATE'!$A:$AX,COLUMN('[11]CT model - DATA UPDATE'!Y$1),0)/1000000</f>
        <v>1.1061753772051537</v>
      </c>
      <c r="AA196" s="108">
        <f>VLOOKUP($B196,'[11]CT model - DATA UPDATE'!$A:$AX,COLUMN('[11]CT model - DATA UPDATE'!Z$1),0)/1000000</f>
        <v>1.5732406463355511</v>
      </c>
      <c r="AB196" s="108">
        <v>0</v>
      </c>
      <c r="AC196" s="108">
        <f>VLOOKUP($B196,'[11]CT model - DATA UPDATE'!$A:$AX,COLUMN('[11]CT model - DATA UPDATE'!AA$1),0)/1000000</f>
        <v>0</v>
      </c>
      <c r="AD196" s="108">
        <f>VLOOKUP($B196,'[11]CT model - DATA UPDATE'!$A:$AX,COLUMN('[11]CT model - DATA UPDATE'!AB$1),0)/1000000</f>
        <v>0</v>
      </c>
      <c r="AE196" s="108">
        <f>VLOOKUP($B196,'[11]CT model - DATA UPDATE'!$A:$AX,COLUMN('[11]CT model - DATA UPDATE'!AC$1),0)/1000000</f>
        <v>0</v>
      </c>
      <c r="AF196" s="108">
        <f>VLOOKUP($B196,'[11]CT model - DATA UPDATE'!$A:$AX,COLUMN('[11]CT model - DATA UPDATE'!AD$1),0)/1000000</f>
        <v>0</v>
      </c>
      <c r="AG196" s="108">
        <v>0</v>
      </c>
      <c r="AH196" s="108">
        <f>VLOOKUP($B196,'[11]CT model - DATA UPDATE'!$A:$AX,COLUMN('[11]CT model - DATA UPDATE'!AE$1),0)/1000000</f>
        <v>0</v>
      </c>
      <c r="AI196" s="108">
        <f>(VLOOKUP($B196,'[11]CT model - DATA UPDATE'!$A:$AX,COLUMN('[11]CT model - DATA UPDATE'!AF$1),0)+IFERROR(VLOOKUP($B196,'[11]Fire £5 LQ'!$A:$P,COLUMN('[11]Fire £5 LQ'!N$1),0),0)*[11]Parameters!$C$41)/1000000</f>
        <v>0</v>
      </c>
      <c r="AJ196" s="108">
        <f>(VLOOKUP($B196,'[11]CT model - DATA UPDATE'!$A:$AX,COLUMN('[11]CT model - DATA UPDATE'!AG$1),0)+IFERROR(VLOOKUP($B196,'[11]Fire £5 LQ'!$A:$P,COLUMN('[11]Fire £5 LQ'!O$1),0),0)*[11]Parameters!$C$41)/1000000</f>
        <v>0</v>
      </c>
      <c r="AK196" s="108">
        <f>(VLOOKUP($B196,'[11]CT model - DATA UPDATE'!$A:$AX,COLUMN('[11]CT model - DATA UPDATE'!AH$1),0)+IFERROR(VLOOKUP($B196,'[11]Fire £5 LQ'!$A:$P,COLUMN('[11]Fire £5 LQ'!P$1),0),0)*[11]Parameters!$C$41)/1000000</f>
        <v>0</v>
      </c>
      <c r="AL196" s="56">
        <f>'[11]Published CSP'!AI196</f>
        <v>0</v>
      </c>
      <c r="AM196" s="56">
        <f>'[11]Published CSP'!AJ196</f>
        <v>0</v>
      </c>
      <c r="AN196" s="56">
        <f>IFERROR(VLOOKUP($A196,'[11]iBCF post B17'!$A:$L,'[11]iBCF post B17'!$F$1,0)/1000000,0)</f>
        <v>0</v>
      </c>
      <c r="AO196" s="56">
        <f>IFERROR(VLOOKUP($A196,'[11]iBCF post B17'!$A:$L,'[11]iBCF post B17'!$I$1,0)/1000000,0)</f>
        <v>0</v>
      </c>
      <c r="AP196" s="56">
        <f>IFERROR(VLOOKUP($A196,'[11]iBCF post B17'!$A:$L,'[11]iBCF post B17'!$L$1,0)/1000000,0)</f>
        <v>0</v>
      </c>
      <c r="AQ196" s="56">
        <v>0</v>
      </c>
      <c r="AR196" s="56">
        <v>0</v>
      </c>
      <c r="AS196" s="56">
        <f>'[11]NHB savings'!E183</f>
        <v>0</v>
      </c>
      <c r="AT196" s="56">
        <f>'[11]NHB savings'!F183</f>
        <v>0</v>
      </c>
      <c r="AU196" s="56">
        <f>'[11]NHB savings'!G183</f>
        <v>0</v>
      </c>
      <c r="AV196" s="103">
        <f>'[11]Published CSP'!AN196</f>
        <v>0</v>
      </c>
      <c r="AW196" s="103">
        <f>'[11]Published CSP'!AO196</f>
        <v>0</v>
      </c>
      <c r="AX196" s="103">
        <f>'[11]Published CSP'!AP196+'[11]NHB savings'!I183</f>
        <v>0</v>
      </c>
      <c r="AY196" s="103">
        <f>'[11]Published CSP'!AQ196+'[11]NHB savings'!J183</f>
        <v>0</v>
      </c>
      <c r="AZ196" s="103">
        <f>'[11]Published CSP'!AR196+'[11]NHB savings'!K183</f>
        <v>0</v>
      </c>
      <c r="BA196" s="103">
        <v>0</v>
      </c>
      <c r="BB196" s="103" t="e">
        <f>VLOOKUP($A196,'[11]Published CSP'!$A:$A:'[11]Published CSP'!$AW:$AW,COLUMN('[11]Published CSP'!AT$1),0)</f>
        <v>#REF!</v>
      </c>
      <c r="BC196" s="103" t="e">
        <f>VLOOKUP($A196,'[11]Published CSP'!$A:$A:'[11]Published CSP'!$AW:$AW,COLUMN('[11]Published CSP'!AU$1),0)+'[11]NHB savings'!L183</f>
        <v>#REF!</v>
      </c>
      <c r="BD196" s="103">
        <v>0</v>
      </c>
      <c r="BE196" s="103">
        <v>0</v>
      </c>
      <c r="BF196" s="60">
        <v>0</v>
      </c>
      <c r="BG196" s="60">
        <v>0</v>
      </c>
      <c r="BH196" s="103">
        <f>VLOOKUP($A196,[11]NHB!$A$7:$Q$389,COLUMN([11]NHB!O$2),0)+'[11]NHB savings'!P183</f>
        <v>0</v>
      </c>
      <c r="BI196" s="103">
        <f>VLOOKUP($A196,[11]NHB!$A$7:$Q$389,COLUMN([11]NHB!P$2),0)+'[11]NHB savings'!Q183</f>
        <v>0</v>
      </c>
      <c r="BJ196" s="103">
        <f>VLOOKUP($A196,[11]NHB!$A$7:$Q$389,COLUMN([11]NHB!Q$2),0)+'[11]NHB savings'!R183</f>
        <v>0</v>
      </c>
      <c r="BK196" s="63">
        <f t="shared" si="81"/>
        <v>43.582761561113998</v>
      </c>
      <c r="BL196" s="63" t="e">
        <f t="shared" si="81"/>
        <v>#REF!</v>
      </c>
      <c r="BM196" s="63" t="e">
        <f t="shared" si="81"/>
        <v>#REF!</v>
      </c>
      <c r="BN196" s="63">
        <f t="shared" si="81"/>
        <v>42.080887093854578</v>
      </c>
      <c r="BO196" s="63">
        <f t="shared" si="81"/>
        <v>42.694167647823519</v>
      </c>
      <c r="BP196" s="64">
        <f t="shared" si="84"/>
        <v>43.582761561113998</v>
      </c>
      <c r="BQ196" s="64" t="e">
        <f>BL196*'[11]23112016 deflator update'!$C$68/'[11]23112016 deflator update'!$C$69</f>
        <v>#REF!</v>
      </c>
      <c r="BR196" s="64" t="e">
        <f>BM196*'[11]23112016 deflator update'!$C$68/'[11]23112016 deflator update'!$C$70</f>
        <v>#REF!</v>
      </c>
      <c r="BS196" s="64">
        <f>BN196*'[11]23112016 deflator update'!$C$68/'[11]23112016 deflator update'!$C$71</f>
        <v>39.977973547484588</v>
      </c>
      <c r="BT196" s="64">
        <f>BO196*'[11]23112016 deflator update'!$C$68/'[11]23112016 deflator update'!$C$72</f>
        <v>39.898454439408873</v>
      </c>
      <c r="BU196" s="109" t="e">
        <f t="shared" si="85"/>
        <v>#REF!</v>
      </c>
      <c r="BV196" s="109" t="e">
        <f t="shared" si="85"/>
        <v>#REF!</v>
      </c>
      <c r="BW196" s="109" t="e">
        <f t="shared" si="85"/>
        <v>#REF!</v>
      </c>
      <c r="BX196" s="109">
        <f t="shared" si="82"/>
        <v>1.457385041815118E-2</v>
      </c>
      <c r="BY196" s="109">
        <f t="shared" si="86"/>
        <v>-2.038865554777769E-2</v>
      </c>
      <c r="BZ196" s="109">
        <f t="shared" si="87"/>
        <v>-5.1366056088680834E-3</v>
      </c>
      <c r="CA196" s="110" t="e">
        <f t="shared" si="88"/>
        <v>#REF!</v>
      </c>
      <c r="CB196" s="110" t="e">
        <f t="shared" si="88"/>
        <v>#REF!</v>
      </c>
      <c r="CC196" s="110" t="e">
        <f t="shared" si="88"/>
        <v>#REF!</v>
      </c>
      <c r="CD196" s="110">
        <f t="shared" si="88"/>
        <v>-1.9890730074465512E-3</v>
      </c>
      <c r="CE196" s="110">
        <f t="shared" si="89"/>
        <v>-8.4535880465922308E-2</v>
      </c>
      <c r="CF196" s="110">
        <f t="shared" si="90"/>
        <v>-2.1839025570766779E-2</v>
      </c>
      <c r="CG196" s="60">
        <f t="shared" si="91"/>
        <v>24.176036561113996</v>
      </c>
      <c r="CH196" s="60" t="e">
        <f t="shared" si="91"/>
        <v>#REF!</v>
      </c>
      <c r="CI196" s="60" t="e">
        <f t="shared" si="91"/>
        <v>#REF!</v>
      </c>
      <c r="CJ196" s="60">
        <f t="shared" si="91"/>
        <v>20.241021330282997</v>
      </c>
      <c r="CK196" s="60">
        <f t="shared" si="91"/>
        <v>19.980511086535998</v>
      </c>
      <c r="CL196" s="60">
        <f t="shared" si="92"/>
        <v>19.406725000000002</v>
      </c>
      <c r="CM196" s="60">
        <f t="shared" si="92"/>
        <v>20.193788860000005</v>
      </c>
      <c r="CN196" s="60">
        <f t="shared" si="92"/>
        <v>21.000368255612983</v>
      </c>
      <c r="CO196" s="60">
        <f t="shared" si="92"/>
        <v>21.839865763571581</v>
      </c>
      <c r="CP196" s="60">
        <f t="shared" si="92"/>
        <v>22.713656561287522</v>
      </c>
    </row>
    <row r="197" spans="1:94" ht="15" customHeight="1">
      <c r="A197" s="53" t="s">
        <v>951</v>
      </c>
      <c r="B197" s="53" t="s">
        <v>952</v>
      </c>
      <c r="C197" s="53" t="str">
        <f t="shared" si="83"/>
        <v>SD_PR</v>
      </c>
      <c r="D197" s="53" t="s">
        <v>41</v>
      </c>
      <c r="E197" s="53" t="s">
        <v>39</v>
      </c>
      <c r="F197" s="112" t="s">
        <v>1371</v>
      </c>
      <c r="G197" s="113">
        <v>0</v>
      </c>
      <c r="H197" s="127">
        <v>0</v>
      </c>
      <c r="I197" s="127">
        <v>0</v>
      </c>
      <c r="J197" s="112" t="s">
        <v>1381</v>
      </c>
      <c r="K197" s="101">
        <v>0</v>
      </c>
      <c r="L197" s="53" t="s">
        <v>953</v>
      </c>
      <c r="M197" s="54">
        <f>[11]Provisional!M197</f>
        <v>7.4191274988930003</v>
      </c>
      <c r="N197" s="54">
        <f>[11]Provisional!N197</f>
        <v>6.3017388433849995</v>
      </c>
      <c r="O197" s="54">
        <f>[11]Provisional!O197</f>
        <v>5.4623083346449999</v>
      </c>
      <c r="P197" s="54">
        <f>[11]Provisional!P197</f>
        <v>5.021961145914001</v>
      </c>
      <c r="Q197" s="54">
        <f>[11]Provisional!Q197</f>
        <v>4.5334257624259999</v>
      </c>
      <c r="R197" s="128">
        <f>'[11]Published CSP'!O197</f>
        <v>7.768256</v>
      </c>
      <c r="S197" s="108">
        <f>VLOOKUP($B197,'[11]CT model - DATA UPDATE'!$A:$AX,COLUMN('[11]CT model - DATA UPDATE'!S$1),0)/1000000</f>
        <v>7.9054049840000014</v>
      </c>
      <c r="T197" s="108">
        <f>VLOOKUP($B197,'[11]CT model - DATA UPDATE'!$A:$AX,COLUMN('[11]CT model - DATA UPDATE'!T$1),0)/1000000</f>
        <v>8.0432944895953753</v>
      </c>
      <c r="U197" s="108">
        <f>VLOOKUP($B197,'[11]CT model - DATA UPDATE'!$A:$AX,COLUMN('[11]CT model - DATA UPDATE'!U$1),0)/1000000</f>
        <v>8.1835891238074137</v>
      </c>
      <c r="V197" s="108">
        <f>VLOOKUP($B197,'[11]CT model - DATA UPDATE'!$A:$AX,COLUMN('[11]CT model - DATA UPDATE'!V$1),0)/1000000</f>
        <v>8.3263308379335541</v>
      </c>
      <c r="W197" s="108">
        <v>0</v>
      </c>
      <c r="X197" s="108">
        <f>VLOOKUP($B197,'[11]CT model - DATA UPDATE'!$A:$AX,COLUMN('[11]CT model - DATA UPDATE'!W$1),0)/1000000</f>
        <v>0</v>
      </c>
      <c r="Y197" s="108">
        <f>VLOOKUP($B197,'[11]CT model - DATA UPDATE'!$A:$AX,COLUMN('[11]CT model - DATA UPDATE'!X$1),0)/1000000</f>
        <v>0.16086588979190766</v>
      </c>
      <c r="Z197" s="108">
        <f>VLOOKUP($B197,'[11]CT model - DATA UPDATE'!$A:$AX,COLUMN('[11]CT model - DATA UPDATE'!Y$1),0)/1000000</f>
        <v>0.33061700060181948</v>
      </c>
      <c r="AA197" s="108">
        <f>VLOOKUP($B197,'[11]CT model - DATA UPDATE'!$A:$AX,COLUMN('[11]CT model - DATA UPDATE'!Z$1),0)/1000000</f>
        <v>0.50963805792823635</v>
      </c>
      <c r="AB197" s="108">
        <v>0</v>
      </c>
      <c r="AC197" s="108">
        <f>VLOOKUP($B197,'[11]CT model - DATA UPDATE'!$A:$AX,COLUMN('[11]CT model - DATA UPDATE'!AA$1),0)/1000000</f>
        <v>0</v>
      </c>
      <c r="AD197" s="108">
        <f>VLOOKUP($B197,'[11]CT model - DATA UPDATE'!$A:$AX,COLUMN('[11]CT model - DATA UPDATE'!AB$1),0)/1000000</f>
        <v>0</v>
      </c>
      <c r="AE197" s="108">
        <f>VLOOKUP($B197,'[11]CT model - DATA UPDATE'!$A:$AX,COLUMN('[11]CT model - DATA UPDATE'!AC$1),0)/1000000</f>
        <v>0</v>
      </c>
      <c r="AF197" s="108">
        <f>VLOOKUP($B197,'[11]CT model - DATA UPDATE'!$A:$AX,COLUMN('[11]CT model - DATA UPDATE'!AD$1),0)/1000000</f>
        <v>0</v>
      </c>
      <c r="AG197" s="108">
        <v>0</v>
      </c>
      <c r="AH197" s="108">
        <f>VLOOKUP($B197,'[11]CT model - DATA UPDATE'!$A:$AX,COLUMN('[11]CT model - DATA UPDATE'!AE$1),0)/1000000</f>
        <v>0</v>
      </c>
      <c r="AI197" s="108">
        <f>(VLOOKUP($B197,'[11]CT model - DATA UPDATE'!$A:$AX,COLUMN('[11]CT model - DATA UPDATE'!AF$1),0)+IFERROR(VLOOKUP($B197,'[11]Fire £5 LQ'!$A:$P,COLUMN('[11]Fire £5 LQ'!N$1),0),0)*[11]Parameters!$C$41)/1000000</f>
        <v>0.14110491999917868</v>
      </c>
      <c r="AJ197" s="108">
        <f>(VLOOKUP($B197,'[11]CT model - DATA UPDATE'!$A:$AX,COLUMN('[11]CT model - DATA UPDATE'!AG$1),0)+IFERROR(VLOOKUP($B197,'[11]Fire £5 LQ'!$A:$P,COLUMN('[11]Fire £5 LQ'!O$1),0),0)*[11]Parameters!$C$41)/1000000</f>
        <v>0.28385883088995223</v>
      </c>
      <c r="AK197" s="108">
        <f>(VLOOKUP($B197,'[11]CT model - DATA UPDATE'!$A:$AX,COLUMN('[11]CT model - DATA UPDATE'!AH$1),0)+IFERROR(VLOOKUP($B197,'[11]Fire £5 LQ'!$A:$P,COLUMN('[11]Fire £5 LQ'!P$1),0),0)*[11]Parameters!$C$41)/1000000</f>
        <v>0.42815262061961762</v>
      </c>
      <c r="AL197" s="56">
        <f>'[11]Published CSP'!AI197</f>
        <v>0</v>
      </c>
      <c r="AM197" s="56">
        <f>'[11]Published CSP'!AJ197</f>
        <v>0</v>
      </c>
      <c r="AN197" s="56">
        <f>IFERROR(VLOOKUP($A197,'[11]iBCF post B17'!$A:$L,'[11]iBCF post B17'!$F$1,0)/1000000,0)</f>
        <v>0</v>
      </c>
      <c r="AO197" s="56">
        <f>IFERROR(VLOOKUP($A197,'[11]iBCF post B17'!$A:$L,'[11]iBCF post B17'!$I$1,0)/1000000,0)</f>
        <v>0</v>
      </c>
      <c r="AP197" s="56">
        <f>IFERROR(VLOOKUP($A197,'[11]iBCF post B17'!$A:$L,'[11]iBCF post B17'!$L$1,0)/1000000,0)</f>
        <v>0</v>
      </c>
      <c r="AQ197" s="56">
        <v>0</v>
      </c>
      <c r="AR197" s="56">
        <v>0</v>
      </c>
      <c r="AS197" s="56">
        <f>'[11]NHB savings'!E184</f>
        <v>0</v>
      </c>
      <c r="AT197" s="56">
        <f>'[11]NHB savings'!F184</f>
        <v>0</v>
      </c>
      <c r="AU197" s="56">
        <f>'[11]NHB savings'!G184</f>
        <v>0</v>
      </c>
      <c r="AV197" s="103">
        <f>'[11]Published CSP'!AN197</f>
        <v>8.1512143447420651E-3</v>
      </c>
      <c r="AW197" s="103">
        <f>'[11]Published CSP'!AO197</f>
        <v>4.2333726113015245E-2</v>
      </c>
      <c r="AX197" s="103">
        <f>'[11]Published CSP'!AP197+'[11]NHB savings'!I184</f>
        <v>3.418251176827318E-2</v>
      </c>
      <c r="AY197" s="103">
        <f>'[11]Published CSP'!AQ197+'[11]NHB savings'!J184</f>
        <v>2.62942398217486E-2</v>
      </c>
      <c r="AZ197" s="103">
        <f>'[11]Published CSP'!AR197+'[11]NHB savings'!K184</f>
        <v>3.418251176827318E-2</v>
      </c>
      <c r="BA197" s="103">
        <v>0</v>
      </c>
      <c r="BB197" s="103" t="e">
        <f>VLOOKUP($A197,'[11]Published CSP'!$A:$A:'[11]Published CSP'!$AW:$AW,COLUMN('[11]Published CSP'!AT$1),0)</f>
        <v>#REF!</v>
      </c>
      <c r="BC197" s="103" t="e">
        <f>VLOOKUP($A197,'[11]Published CSP'!$A:$A:'[11]Published CSP'!$AW:$AW,COLUMN('[11]Published CSP'!AU$1),0)+'[11]NHB savings'!L184</f>
        <v>#REF!</v>
      </c>
      <c r="BD197" s="103">
        <v>0</v>
      </c>
      <c r="BE197" s="103">
        <v>0</v>
      </c>
      <c r="BF197" s="60">
        <v>4.4163468388289715</v>
      </c>
      <c r="BG197" s="60">
        <v>4.975020661649376</v>
      </c>
      <c r="BH197" s="103">
        <f>VLOOKUP($A197,[11]NHB!$A$7:$Q$389,COLUMN([11]NHB!O$2),0)+'[11]NHB savings'!P184</f>
        <v>3.6556946932857146</v>
      </c>
      <c r="BI197" s="103">
        <f>VLOOKUP($A197,[11]NHB!$A$7:$Q$389,COLUMN([11]NHB!P$2),0)+'[11]NHB savings'!Q184</f>
        <v>2.7859751956098431</v>
      </c>
      <c r="BJ197" s="103">
        <f>VLOOKUP($A197,[11]NHB!$A$7:$Q$389,COLUMN([11]NHB!Q$2),0)+'[11]NHB savings'!R184</f>
        <v>2.6731105288367325</v>
      </c>
      <c r="BK197" s="63">
        <f t="shared" si="81"/>
        <v>19.611881552066713</v>
      </c>
      <c r="BL197" s="63" t="e">
        <f t="shared" si="81"/>
        <v>#REF!</v>
      </c>
      <c r="BM197" s="63" t="e">
        <f t="shared" si="81"/>
        <v>#REF!</v>
      </c>
      <c r="BN197" s="63">
        <f t="shared" si="81"/>
        <v>16.632295536644776</v>
      </c>
      <c r="BO197" s="63">
        <f t="shared" si="81"/>
        <v>16.504840319512414</v>
      </c>
      <c r="BP197" s="64">
        <f t="shared" si="84"/>
        <v>19.611881552066713</v>
      </c>
      <c r="BQ197" s="64" t="e">
        <f>BL197*'[11]23112016 deflator update'!$C$68/'[11]23112016 deflator update'!$C$69</f>
        <v>#REF!</v>
      </c>
      <c r="BR197" s="64" t="e">
        <f>BM197*'[11]23112016 deflator update'!$C$68/'[11]23112016 deflator update'!$C$70</f>
        <v>#REF!</v>
      </c>
      <c r="BS197" s="64">
        <f>BN197*'[11]23112016 deflator update'!$C$68/'[11]23112016 deflator update'!$C$71</f>
        <v>15.801127707097109</v>
      </c>
      <c r="BT197" s="64">
        <f>BO197*'[11]23112016 deflator update'!$C$68/'[11]23112016 deflator update'!$C$72</f>
        <v>15.424065060824642</v>
      </c>
      <c r="BU197" s="109" t="e">
        <f t="shared" si="85"/>
        <v>#REF!</v>
      </c>
      <c r="BV197" s="109" t="e">
        <f t="shared" si="85"/>
        <v>#REF!</v>
      </c>
      <c r="BW197" s="109" t="e">
        <f t="shared" si="85"/>
        <v>#REF!</v>
      </c>
      <c r="BX197" s="109">
        <f t="shared" si="82"/>
        <v>-7.6631164262052076E-3</v>
      </c>
      <c r="BY197" s="109">
        <f t="shared" si="86"/>
        <v>-0.15842647347759842</v>
      </c>
      <c r="BZ197" s="109">
        <f t="shared" si="87"/>
        <v>-4.2204005829035274E-2</v>
      </c>
      <c r="CA197" s="110" t="e">
        <f t="shared" si="88"/>
        <v>#REF!</v>
      </c>
      <c r="CB197" s="110" t="e">
        <f t="shared" si="88"/>
        <v>#REF!</v>
      </c>
      <c r="CC197" s="110" t="e">
        <f t="shared" si="88"/>
        <v>#REF!</v>
      </c>
      <c r="CD197" s="110">
        <f t="shared" si="88"/>
        <v>-2.3863021251521732E-2</v>
      </c>
      <c r="CE197" s="110">
        <f t="shared" si="89"/>
        <v>-0.21353466163478618</v>
      </c>
      <c r="CF197" s="110">
        <f t="shared" si="90"/>
        <v>-5.8284113934991333E-2</v>
      </c>
      <c r="CG197" s="60">
        <f t="shared" si="91"/>
        <v>11.843625552066712</v>
      </c>
      <c r="CH197" s="60" t="e">
        <f t="shared" si="91"/>
        <v>#REF!</v>
      </c>
      <c r="CI197" s="60" t="e">
        <f t="shared" si="91"/>
        <v>#REF!</v>
      </c>
      <c r="CJ197" s="60">
        <f t="shared" si="91"/>
        <v>7.8342305813455901</v>
      </c>
      <c r="CK197" s="60">
        <f t="shared" si="91"/>
        <v>7.2407188030310063</v>
      </c>
      <c r="CL197" s="60">
        <f t="shared" si="92"/>
        <v>7.768256</v>
      </c>
      <c r="CM197" s="60">
        <f t="shared" si="92"/>
        <v>7.9054049840000014</v>
      </c>
      <c r="CN197" s="60">
        <f t="shared" si="92"/>
        <v>8.3452652993864618</v>
      </c>
      <c r="CO197" s="60">
        <f t="shared" si="92"/>
        <v>8.7980649552991856</v>
      </c>
      <c r="CP197" s="60">
        <f t="shared" si="92"/>
        <v>9.2641215164814081</v>
      </c>
    </row>
    <row r="198" spans="1:94" ht="15" customHeight="1">
      <c r="A198" s="53" t="s">
        <v>201</v>
      </c>
      <c r="B198" s="53" t="s">
        <v>202</v>
      </c>
      <c r="C198" s="53" t="str">
        <f t="shared" si="83"/>
        <v>SD_PU</v>
      </c>
      <c r="D198" s="53" t="s">
        <v>41</v>
      </c>
      <c r="E198" s="53" t="s">
        <v>39</v>
      </c>
      <c r="F198" s="112" t="s">
        <v>1359</v>
      </c>
      <c r="G198" s="113">
        <v>0</v>
      </c>
      <c r="H198" s="127">
        <v>1</v>
      </c>
      <c r="I198" s="127">
        <v>0</v>
      </c>
      <c r="J198" s="112" t="s">
        <v>1380</v>
      </c>
      <c r="K198" s="101">
        <v>0</v>
      </c>
      <c r="L198" s="53" t="s">
        <v>203</v>
      </c>
      <c r="M198" s="54">
        <f>[11]Provisional!M198</f>
        <v>7.3503932077460004</v>
      </c>
      <c r="N198" s="54">
        <f>[11]Provisional!N198</f>
        <v>6.49000203645</v>
      </c>
      <c r="O198" s="54">
        <f>[11]Provisional!O198</f>
        <v>5.8436879332549996</v>
      </c>
      <c r="P198" s="54">
        <f>[11]Provisional!P198</f>
        <v>5.5047993085889999</v>
      </c>
      <c r="Q198" s="54">
        <f>[11]Provisional!Q198</f>
        <v>5.1288816869460003</v>
      </c>
      <c r="R198" s="128">
        <f>'[11]Published CSP'!O198</f>
        <v>4.3439180000000004</v>
      </c>
      <c r="S198" s="108">
        <f>VLOOKUP($B198,'[11]CT model - DATA UPDATE'!$A:$AX,COLUMN('[11]CT model - DATA UPDATE'!S$1),0)/1000000</f>
        <v>4.4003962799999998</v>
      </c>
      <c r="T198" s="108">
        <f>VLOOKUP($B198,'[11]CT model - DATA UPDATE'!$A:$AX,COLUMN('[11]CT model - DATA UPDATE'!T$1),0)/1000000</f>
        <v>4.4612301786179067</v>
      </c>
      <c r="U198" s="108">
        <f>VLOOKUP($B198,'[11]CT model - DATA UPDATE'!$A:$AX,COLUMN('[11]CT model - DATA UPDATE'!U$1),0)/1000000</f>
        <v>4.5229050840419225</v>
      </c>
      <c r="V198" s="108">
        <f>VLOOKUP($B198,'[11]CT model - DATA UPDATE'!$A:$AX,COLUMN('[11]CT model - DATA UPDATE'!V$1),0)/1000000</f>
        <v>4.5854326228891784</v>
      </c>
      <c r="W198" s="108">
        <v>0</v>
      </c>
      <c r="X198" s="108">
        <f>VLOOKUP($B198,'[11]CT model - DATA UPDATE'!$A:$AX,COLUMN('[11]CT model - DATA UPDATE'!W$1),0)/1000000</f>
        <v>0</v>
      </c>
      <c r="Y198" s="108">
        <f>VLOOKUP($B198,'[11]CT model - DATA UPDATE'!$A:$AX,COLUMN('[11]CT model - DATA UPDATE'!X$1),0)/1000000</f>
        <v>8.9224603572358216E-2</v>
      </c>
      <c r="Z198" s="108">
        <f>VLOOKUP($B198,'[11]CT model - DATA UPDATE'!$A:$AX,COLUMN('[11]CT model - DATA UPDATE'!Y$1),0)/1000000</f>
        <v>0.18272536539529363</v>
      </c>
      <c r="AA198" s="108">
        <f>VLOOKUP($B198,'[11]CT model - DATA UPDATE'!$A:$AX,COLUMN('[11]CT model - DATA UPDATE'!Z$1),0)/1000000</f>
        <v>0.28066515998180053</v>
      </c>
      <c r="AB198" s="108">
        <v>0</v>
      </c>
      <c r="AC198" s="108">
        <f>VLOOKUP($B198,'[11]CT model - DATA UPDATE'!$A:$AX,COLUMN('[11]CT model - DATA UPDATE'!AA$1),0)/1000000</f>
        <v>0</v>
      </c>
      <c r="AD198" s="108">
        <f>VLOOKUP($B198,'[11]CT model - DATA UPDATE'!$A:$AX,COLUMN('[11]CT model - DATA UPDATE'!AB$1),0)/1000000</f>
        <v>0</v>
      </c>
      <c r="AE198" s="108">
        <f>VLOOKUP($B198,'[11]CT model - DATA UPDATE'!$A:$AX,COLUMN('[11]CT model - DATA UPDATE'!AC$1),0)/1000000</f>
        <v>0</v>
      </c>
      <c r="AF198" s="108">
        <f>VLOOKUP($B198,'[11]CT model - DATA UPDATE'!$A:$AX,COLUMN('[11]CT model - DATA UPDATE'!AD$1),0)/1000000</f>
        <v>0</v>
      </c>
      <c r="AG198" s="108">
        <v>0</v>
      </c>
      <c r="AH198" s="108">
        <f>VLOOKUP($B198,'[11]CT model - DATA UPDATE'!$A:$AX,COLUMN('[11]CT model - DATA UPDATE'!AE$1),0)/1000000</f>
        <v>0</v>
      </c>
      <c r="AI198" s="108">
        <f>(VLOOKUP($B198,'[11]CT model - DATA UPDATE'!$A:$AX,COLUMN('[11]CT model - DATA UPDATE'!AF$1),0)+IFERROR(VLOOKUP($B198,'[11]Fire £5 LQ'!$A:$P,COLUMN('[11]Fire £5 LQ'!N$1),0),0)*[11]Parameters!$C$41)/1000000</f>
        <v>7.539889283314E-3</v>
      </c>
      <c r="AJ198" s="108">
        <f>(VLOOKUP($B198,'[11]CT model - DATA UPDATE'!$A:$AX,COLUMN('[11]CT model - DATA UPDATE'!AG$1),0)+IFERROR(VLOOKUP($B198,'[11]Fire £5 LQ'!$A:$P,COLUMN('[11]Fire £5 LQ'!O$1),0),0)*[11]Parameters!$C$41)/1000000</f>
        <v>1.3479089057331877E-2</v>
      </c>
      <c r="AK198" s="108">
        <f>(VLOOKUP($B198,'[11]CT model - DATA UPDATE'!$A:$AX,COLUMN('[11]CT model - DATA UPDATE'!AH$1),0)+IFERROR(VLOOKUP($B198,'[11]Fire £5 LQ'!$A:$P,COLUMN('[11]Fire £5 LQ'!P$1),0),0)*[11]Parameters!$C$41)/1000000</f>
        <v>1.7710205901149103E-2</v>
      </c>
      <c r="AL198" s="56">
        <f>'[11]Published CSP'!AI198</f>
        <v>0</v>
      </c>
      <c r="AM198" s="56">
        <f>'[11]Published CSP'!AJ198</f>
        <v>0</v>
      </c>
      <c r="AN198" s="56">
        <f>IFERROR(VLOOKUP($A198,'[11]iBCF post B17'!$A:$L,'[11]iBCF post B17'!$F$1,0)/1000000,0)</f>
        <v>0</v>
      </c>
      <c r="AO198" s="56">
        <f>IFERROR(VLOOKUP($A198,'[11]iBCF post B17'!$A:$L,'[11]iBCF post B17'!$I$1,0)/1000000,0)</f>
        <v>0</v>
      </c>
      <c r="AP198" s="56">
        <f>IFERROR(VLOOKUP($A198,'[11]iBCF post B17'!$A:$L,'[11]iBCF post B17'!$L$1,0)/1000000,0)</f>
        <v>0</v>
      </c>
      <c r="AQ198" s="56">
        <v>0</v>
      </c>
      <c r="AR198" s="56">
        <v>0</v>
      </c>
      <c r="AS198" s="56">
        <f>'[11]NHB savings'!E185</f>
        <v>0</v>
      </c>
      <c r="AT198" s="56">
        <f>'[11]NHB savings'!F185</f>
        <v>0</v>
      </c>
      <c r="AU198" s="56">
        <f>'[11]NHB savings'!G185</f>
        <v>0</v>
      </c>
      <c r="AV198" s="103">
        <f>'[11]Published CSP'!AN198</f>
        <v>0</v>
      </c>
      <c r="AW198" s="103">
        <f>'[11]Published CSP'!AO198</f>
        <v>0</v>
      </c>
      <c r="AX198" s="103">
        <f>'[11]Published CSP'!AP198+'[11]NHB savings'!I185</f>
        <v>0</v>
      </c>
      <c r="AY198" s="103">
        <f>'[11]Published CSP'!AQ198+'[11]NHB savings'!J185</f>
        <v>0</v>
      </c>
      <c r="AZ198" s="103">
        <f>'[11]Published CSP'!AR198+'[11]NHB savings'!K185</f>
        <v>0</v>
      </c>
      <c r="BA198" s="103">
        <v>0</v>
      </c>
      <c r="BB198" s="103" t="e">
        <f>VLOOKUP($A198,'[11]Published CSP'!$A:$A:'[11]Published CSP'!$AW:$AW,COLUMN('[11]Published CSP'!AT$1),0)</f>
        <v>#REF!</v>
      </c>
      <c r="BC198" s="103" t="e">
        <f>VLOOKUP($A198,'[11]Published CSP'!$A:$A:'[11]Published CSP'!$AW:$AW,COLUMN('[11]Published CSP'!AU$1),0)+'[11]NHB savings'!L185</f>
        <v>#REF!</v>
      </c>
      <c r="BD198" s="103">
        <v>0</v>
      </c>
      <c r="BE198" s="103">
        <v>0</v>
      </c>
      <c r="BF198" s="60">
        <v>0.4624589355029865</v>
      </c>
      <c r="BG198" s="60">
        <v>0.63884932548210505</v>
      </c>
      <c r="BH198" s="103">
        <f>VLOOKUP($A198,[11]NHB!$A$7:$Q$389,COLUMN([11]NHB!O$2),0)+'[11]NHB savings'!P185</f>
        <v>0.55545150427953105</v>
      </c>
      <c r="BI198" s="103">
        <f>VLOOKUP($A198,[11]NHB!$A$7:$Q$389,COLUMN([11]NHB!P$2),0)+'[11]NHB savings'!Q185</f>
        <v>0.41836556768563399</v>
      </c>
      <c r="BJ198" s="103">
        <f>VLOOKUP($A198,[11]NHB!$A$7:$Q$389,COLUMN([11]NHB!Q$2),0)+'[11]NHB savings'!R185</f>
        <v>0.40141685598834759</v>
      </c>
      <c r="BK198" s="63">
        <f t="shared" si="81"/>
        <v>12.156770143248988</v>
      </c>
      <c r="BL198" s="63" t="e">
        <f t="shared" si="81"/>
        <v>#REF!</v>
      </c>
      <c r="BM198" s="63" t="e">
        <f t="shared" si="81"/>
        <v>#REF!</v>
      </c>
      <c r="BN198" s="63">
        <f t="shared" si="81"/>
        <v>10.642274414769183</v>
      </c>
      <c r="BO198" s="63">
        <f t="shared" si="81"/>
        <v>10.414106531706476</v>
      </c>
      <c r="BP198" s="64">
        <f t="shared" si="84"/>
        <v>12.156770143248988</v>
      </c>
      <c r="BQ198" s="64" t="e">
        <f>BL198*'[11]23112016 deflator update'!$C$68/'[11]23112016 deflator update'!$C$69</f>
        <v>#REF!</v>
      </c>
      <c r="BR198" s="64" t="e">
        <f>BM198*'[11]23112016 deflator update'!$C$68/'[11]23112016 deflator update'!$C$70</f>
        <v>#REF!</v>
      </c>
      <c r="BS198" s="64">
        <f>BN198*'[11]23112016 deflator update'!$C$68/'[11]23112016 deflator update'!$C$71</f>
        <v>10.110446675941091</v>
      </c>
      <c r="BT198" s="64">
        <f>BO198*'[11]23112016 deflator update'!$C$68/'[11]23112016 deflator update'!$C$72</f>
        <v>9.7321666605584483</v>
      </c>
      <c r="BU198" s="109" t="e">
        <f t="shared" si="85"/>
        <v>#REF!</v>
      </c>
      <c r="BV198" s="109" t="e">
        <f t="shared" si="85"/>
        <v>#REF!</v>
      </c>
      <c r="BW198" s="109" t="e">
        <f t="shared" si="85"/>
        <v>#REF!</v>
      </c>
      <c r="BX198" s="109">
        <f t="shared" si="82"/>
        <v>-2.1439766930465454E-2</v>
      </c>
      <c r="BY198" s="109">
        <f t="shared" si="86"/>
        <v>-0.14334922771491765</v>
      </c>
      <c r="BZ198" s="109">
        <f t="shared" si="87"/>
        <v>-3.7942670407872248E-2</v>
      </c>
      <c r="CA198" s="110" t="e">
        <f t="shared" si="88"/>
        <v>#REF!</v>
      </c>
      <c r="CB198" s="110" t="e">
        <f t="shared" si="88"/>
        <v>#REF!</v>
      </c>
      <c r="CC198" s="110" t="e">
        <f t="shared" si="88"/>
        <v>#REF!</v>
      </c>
      <c r="CD198" s="110">
        <f t="shared" si="88"/>
        <v>-3.7414767864094589E-2</v>
      </c>
      <c r="CE198" s="110">
        <f t="shared" si="89"/>
        <v>-0.19944470892517396</v>
      </c>
      <c r="CF198" s="110">
        <f t="shared" si="90"/>
        <v>-5.4094320611169477E-2</v>
      </c>
      <c r="CG198" s="60">
        <f t="shared" si="91"/>
        <v>7.8128521432489872</v>
      </c>
      <c r="CH198" s="60" t="e">
        <f t="shared" si="91"/>
        <v>#REF!</v>
      </c>
      <c r="CI198" s="60" t="e">
        <f t="shared" si="91"/>
        <v>#REF!</v>
      </c>
      <c r="CJ198" s="60">
        <f t="shared" si="91"/>
        <v>5.9231648762746349</v>
      </c>
      <c r="CK198" s="60">
        <f t="shared" si="91"/>
        <v>5.5302985429343492</v>
      </c>
      <c r="CL198" s="60">
        <f t="shared" si="92"/>
        <v>4.3439180000000004</v>
      </c>
      <c r="CM198" s="60">
        <f t="shared" si="92"/>
        <v>4.4003962799999998</v>
      </c>
      <c r="CN198" s="60">
        <f t="shared" si="92"/>
        <v>4.5579946714735788</v>
      </c>
      <c r="CO198" s="60">
        <f t="shared" si="92"/>
        <v>4.7191095384945481</v>
      </c>
      <c r="CP198" s="60">
        <f t="shared" si="92"/>
        <v>4.8838079887721273</v>
      </c>
    </row>
    <row r="199" spans="1:94" ht="15" customHeight="1">
      <c r="A199" s="53" t="s">
        <v>423</v>
      </c>
      <c r="B199" s="53" t="s">
        <v>424</v>
      </c>
      <c r="C199" s="53" t="str">
        <f t="shared" si="83"/>
        <v>SD_PU</v>
      </c>
      <c r="D199" s="53" t="s">
        <v>41</v>
      </c>
      <c r="E199" s="53" t="s">
        <v>39</v>
      </c>
      <c r="F199" s="112" t="s">
        <v>1371</v>
      </c>
      <c r="G199" s="113">
        <v>0</v>
      </c>
      <c r="H199" s="127">
        <v>0</v>
      </c>
      <c r="I199" s="127">
        <v>0</v>
      </c>
      <c r="J199" s="112" t="s">
        <v>1380</v>
      </c>
      <c r="K199" s="101">
        <v>0</v>
      </c>
      <c r="L199" s="53" t="s">
        <v>425</v>
      </c>
      <c r="M199" s="54">
        <f>[11]Provisional!M199</f>
        <v>6.9485468028999993</v>
      </c>
      <c r="N199" s="54">
        <f>[11]Provisional!N199</f>
        <v>5.5562408847320004</v>
      </c>
      <c r="O199" s="54">
        <f>[11]Provisional!O199</f>
        <v>4.5093541269130002</v>
      </c>
      <c r="P199" s="54">
        <f>[11]Provisional!P199</f>
        <v>4.1999909706210001</v>
      </c>
      <c r="Q199" s="54">
        <f>[11]Provisional!Q199</f>
        <v>3.3436792866709997</v>
      </c>
      <c r="R199" s="128">
        <f>'[11]Published CSP'!O199</f>
        <v>11.975472</v>
      </c>
      <c r="S199" s="108">
        <f>VLOOKUP($B199,'[11]CT model - DATA UPDATE'!$A:$AX,COLUMN('[11]CT model - DATA UPDATE'!S$1),0)/1000000</f>
        <v>12.16294272</v>
      </c>
      <c r="T199" s="108">
        <f>VLOOKUP($B199,'[11]CT model - DATA UPDATE'!$A:$AX,COLUMN('[11]CT model - DATA UPDATE'!T$1),0)/1000000</f>
        <v>12.4736303781198</v>
      </c>
      <c r="U199" s="108">
        <f>VLOOKUP($B199,'[11]CT model - DATA UPDATE'!$A:$AX,COLUMN('[11]CT model - DATA UPDATE'!U$1),0)/1000000</f>
        <v>12.792254176623558</v>
      </c>
      <c r="V199" s="108">
        <f>VLOOKUP($B199,'[11]CT model - DATA UPDATE'!$A:$AX,COLUMN('[11]CT model - DATA UPDATE'!V$1),0)/1000000</f>
        <v>13.119016834616938</v>
      </c>
      <c r="W199" s="108">
        <v>0</v>
      </c>
      <c r="X199" s="108">
        <f>VLOOKUP($B199,'[11]CT model - DATA UPDATE'!$A:$AX,COLUMN('[11]CT model - DATA UPDATE'!W$1),0)/1000000</f>
        <v>0.24005808000000145</v>
      </c>
      <c r="Y199" s="108">
        <f>VLOOKUP($B199,'[11]CT model - DATA UPDATE'!$A:$AX,COLUMN('[11]CT model - DATA UPDATE'!X$1),0)/1000000</f>
        <v>0.5005864822798104</v>
      </c>
      <c r="Z199" s="108">
        <f>VLOOKUP($B199,'[11]CT model - DATA UPDATE'!$A:$AX,COLUMN('[11]CT model - DATA UPDATE'!Y$1),0)/1000000</f>
        <v>0.77948590910452475</v>
      </c>
      <c r="AA199" s="108">
        <f>VLOOKUP($B199,'[11]CT model - DATA UPDATE'!$A:$AX,COLUMN('[11]CT model - DATA UPDATE'!Z$1),0)/1000000</f>
        <v>1.0777652090651455</v>
      </c>
      <c r="AB199" s="108">
        <v>0</v>
      </c>
      <c r="AC199" s="108">
        <f>VLOOKUP($B199,'[11]CT model - DATA UPDATE'!$A:$AX,COLUMN('[11]CT model - DATA UPDATE'!AA$1),0)/1000000</f>
        <v>0</v>
      </c>
      <c r="AD199" s="108">
        <f>VLOOKUP($B199,'[11]CT model - DATA UPDATE'!$A:$AX,COLUMN('[11]CT model - DATA UPDATE'!AB$1),0)/1000000</f>
        <v>0</v>
      </c>
      <c r="AE199" s="108">
        <f>VLOOKUP($B199,'[11]CT model - DATA UPDATE'!$A:$AX,COLUMN('[11]CT model - DATA UPDATE'!AC$1),0)/1000000</f>
        <v>0</v>
      </c>
      <c r="AF199" s="108">
        <f>VLOOKUP($B199,'[11]CT model - DATA UPDATE'!$A:$AX,COLUMN('[11]CT model - DATA UPDATE'!AD$1),0)/1000000</f>
        <v>0</v>
      </c>
      <c r="AG199" s="108">
        <v>0</v>
      </c>
      <c r="AH199" s="108">
        <f>VLOOKUP($B199,'[11]CT model - DATA UPDATE'!$A:$AX,COLUMN('[11]CT model - DATA UPDATE'!AE$1),0)/1000000</f>
        <v>0</v>
      </c>
      <c r="AI199" s="108">
        <f>(VLOOKUP($B199,'[11]CT model - DATA UPDATE'!$A:$AX,COLUMN('[11]CT model - DATA UPDATE'!AF$1),0)+IFERROR(VLOOKUP($B199,'[11]Fire £5 LQ'!$A:$P,COLUMN('[11]Fire £5 LQ'!N$1),0),0)*[11]Parameters!$C$41)/1000000</f>
        <v>0</v>
      </c>
      <c r="AJ199" s="108">
        <f>(VLOOKUP($B199,'[11]CT model - DATA UPDATE'!$A:$AX,COLUMN('[11]CT model - DATA UPDATE'!AG$1),0)+IFERROR(VLOOKUP($B199,'[11]Fire £5 LQ'!$A:$P,COLUMN('[11]Fire £5 LQ'!O$1),0),0)*[11]Parameters!$C$41)/1000000</f>
        <v>0</v>
      </c>
      <c r="AK199" s="108">
        <f>(VLOOKUP($B199,'[11]CT model - DATA UPDATE'!$A:$AX,COLUMN('[11]CT model - DATA UPDATE'!AH$1),0)+IFERROR(VLOOKUP($B199,'[11]Fire £5 LQ'!$A:$P,COLUMN('[11]Fire £5 LQ'!P$1),0),0)*[11]Parameters!$C$41)/1000000</f>
        <v>0</v>
      </c>
      <c r="AL199" s="56">
        <f>'[11]Published CSP'!AI199</f>
        <v>0</v>
      </c>
      <c r="AM199" s="56">
        <f>'[11]Published CSP'!AJ199</f>
        <v>0</v>
      </c>
      <c r="AN199" s="56">
        <f>IFERROR(VLOOKUP($A199,'[11]iBCF post B17'!$A:$L,'[11]iBCF post B17'!$F$1,0)/1000000,0)</f>
        <v>0</v>
      </c>
      <c r="AO199" s="56">
        <f>IFERROR(VLOOKUP($A199,'[11]iBCF post B17'!$A:$L,'[11]iBCF post B17'!$I$1,0)/1000000,0)</f>
        <v>0</v>
      </c>
      <c r="AP199" s="56">
        <f>IFERROR(VLOOKUP($A199,'[11]iBCF post B17'!$A:$L,'[11]iBCF post B17'!$L$1,0)/1000000,0)</f>
        <v>0</v>
      </c>
      <c r="AQ199" s="56">
        <v>0</v>
      </c>
      <c r="AR199" s="56">
        <v>0</v>
      </c>
      <c r="AS199" s="56">
        <f>'[11]NHB savings'!E186</f>
        <v>0</v>
      </c>
      <c r="AT199" s="56">
        <f>'[11]NHB savings'!F186</f>
        <v>0</v>
      </c>
      <c r="AU199" s="56">
        <f>'[11]NHB savings'!G186</f>
        <v>0</v>
      </c>
      <c r="AV199" s="103">
        <f>'[11]Published CSP'!AN199</f>
        <v>0</v>
      </c>
      <c r="AW199" s="103">
        <f>'[11]Published CSP'!AO199</f>
        <v>0</v>
      </c>
      <c r="AX199" s="103">
        <f>'[11]Published CSP'!AP199+'[11]NHB savings'!I186</f>
        <v>0</v>
      </c>
      <c r="AY199" s="103">
        <f>'[11]Published CSP'!AQ199+'[11]NHB savings'!J186</f>
        <v>0</v>
      </c>
      <c r="AZ199" s="103">
        <f>'[11]Published CSP'!AR199+'[11]NHB savings'!K186</f>
        <v>0</v>
      </c>
      <c r="BA199" s="103">
        <v>0</v>
      </c>
      <c r="BB199" s="103" t="e">
        <f>VLOOKUP($A199,'[11]Published CSP'!$A:$A:'[11]Published CSP'!$AW:$AW,COLUMN('[11]Published CSP'!AT$1),0)</f>
        <v>#REF!</v>
      </c>
      <c r="BC199" s="103" t="e">
        <f>VLOOKUP($A199,'[11]Published CSP'!$A:$A:'[11]Published CSP'!$AW:$AW,COLUMN('[11]Published CSP'!AU$1),0)+'[11]NHB savings'!L186</f>
        <v>#REF!</v>
      </c>
      <c r="BD199" s="103">
        <v>0</v>
      </c>
      <c r="BE199" s="103">
        <v>0</v>
      </c>
      <c r="BF199" s="60">
        <v>1.7968357966252408</v>
      </c>
      <c r="BG199" s="60">
        <v>2.3261346596811077</v>
      </c>
      <c r="BH199" s="103">
        <f>VLOOKUP($A199,[11]NHB!$A$7:$Q$389,COLUMN([11]NHB!O$2),0)+'[11]NHB savings'!P186</f>
        <v>1.6281857964574378</v>
      </c>
      <c r="BI199" s="103">
        <f>VLOOKUP($A199,[11]NHB!$A$7:$Q$389,COLUMN([11]NHB!P$2),0)+'[11]NHB savings'!Q186</f>
        <v>1.2369233803233806</v>
      </c>
      <c r="BJ199" s="103">
        <f>VLOOKUP($A199,[11]NHB!$A$7:$Q$389,COLUMN([11]NHB!Q$2),0)+'[11]NHB savings'!R186</f>
        <v>1.1868134779222184</v>
      </c>
      <c r="BK199" s="63">
        <f t="shared" si="81"/>
        <v>20.720854599525243</v>
      </c>
      <c r="BL199" s="63" t="e">
        <f t="shared" si="81"/>
        <v>#REF!</v>
      </c>
      <c r="BM199" s="63" t="e">
        <f t="shared" si="81"/>
        <v>#REF!</v>
      </c>
      <c r="BN199" s="63">
        <f t="shared" si="81"/>
        <v>19.008654436672465</v>
      </c>
      <c r="BO199" s="63">
        <f t="shared" si="81"/>
        <v>18.7272748082753</v>
      </c>
      <c r="BP199" s="64">
        <f t="shared" si="84"/>
        <v>20.720854599525243</v>
      </c>
      <c r="BQ199" s="64" t="e">
        <f>BL199*'[11]23112016 deflator update'!$C$68/'[11]23112016 deflator update'!$C$69</f>
        <v>#REF!</v>
      </c>
      <c r="BR199" s="64" t="e">
        <f>BM199*'[11]23112016 deflator update'!$C$68/'[11]23112016 deflator update'!$C$70</f>
        <v>#REF!</v>
      </c>
      <c r="BS199" s="64">
        <f>BN199*'[11]23112016 deflator update'!$C$68/'[11]23112016 deflator update'!$C$71</f>
        <v>18.058732520245417</v>
      </c>
      <c r="BT199" s="64">
        <f>BO199*'[11]23112016 deflator update'!$C$68/'[11]23112016 deflator update'!$C$72</f>
        <v>17.500969380072974</v>
      </c>
      <c r="BU199" s="109" t="e">
        <f t="shared" si="85"/>
        <v>#REF!</v>
      </c>
      <c r="BV199" s="109" t="e">
        <f t="shared" si="85"/>
        <v>#REF!</v>
      </c>
      <c r="BW199" s="109" t="e">
        <f t="shared" si="85"/>
        <v>#REF!</v>
      </c>
      <c r="BX199" s="109">
        <f t="shared" si="82"/>
        <v>-1.4802711540397806E-2</v>
      </c>
      <c r="BY199" s="109">
        <f t="shared" si="86"/>
        <v>-9.6211272641989365E-2</v>
      </c>
      <c r="BZ199" s="109">
        <f t="shared" si="87"/>
        <v>-2.4972802639589009E-2</v>
      </c>
      <c r="CA199" s="110" t="e">
        <f t="shared" si="88"/>
        <v>#REF!</v>
      </c>
      <c r="CB199" s="110" t="e">
        <f t="shared" si="88"/>
        <v>#REF!</v>
      </c>
      <c r="CC199" s="110" t="e">
        <f t="shared" si="88"/>
        <v>#REF!</v>
      </c>
      <c r="CD199" s="110">
        <f t="shared" si="88"/>
        <v>-3.0886062438055584E-2</v>
      </c>
      <c r="CE199" s="110">
        <f t="shared" si="89"/>
        <v>-0.15539345657712611</v>
      </c>
      <c r="CF199" s="110">
        <f t="shared" si="90"/>
        <v>-4.1342199499902144E-2</v>
      </c>
      <c r="CG199" s="60">
        <f t="shared" si="91"/>
        <v>8.745382599525243</v>
      </c>
      <c r="CH199" s="60" t="e">
        <f t="shared" si="91"/>
        <v>#REF!</v>
      </c>
      <c r="CI199" s="60" t="e">
        <f t="shared" si="91"/>
        <v>#REF!</v>
      </c>
      <c r="CJ199" s="60">
        <f t="shared" si="91"/>
        <v>5.4369143509443827</v>
      </c>
      <c r="CK199" s="60">
        <f t="shared" si="91"/>
        <v>4.5304927645932178</v>
      </c>
      <c r="CL199" s="60">
        <f t="shared" si="92"/>
        <v>11.975472</v>
      </c>
      <c r="CM199" s="60">
        <f t="shared" si="92"/>
        <v>12.403000800000001</v>
      </c>
      <c r="CN199" s="60">
        <f t="shared" si="92"/>
        <v>12.974216860399611</v>
      </c>
      <c r="CO199" s="60">
        <f t="shared" si="92"/>
        <v>13.571740085728083</v>
      </c>
      <c r="CP199" s="60">
        <f t="shared" si="92"/>
        <v>14.196782043682083</v>
      </c>
    </row>
    <row r="200" spans="1:94" ht="15" customHeight="1">
      <c r="A200" s="53" t="s">
        <v>810</v>
      </c>
      <c r="B200" s="53" t="s">
        <v>811</v>
      </c>
      <c r="C200" s="53" t="str">
        <f t="shared" si="83"/>
        <v>UAF_PR</v>
      </c>
      <c r="D200" s="112" t="s">
        <v>1383</v>
      </c>
      <c r="E200" s="53" t="s">
        <v>726</v>
      </c>
      <c r="F200" s="112" t="s">
        <v>1373</v>
      </c>
      <c r="G200" s="113">
        <v>1</v>
      </c>
      <c r="H200" s="127">
        <v>0</v>
      </c>
      <c r="I200" s="127">
        <v>0</v>
      </c>
      <c r="J200" s="112" t="s">
        <v>1381</v>
      </c>
      <c r="K200" s="101">
        <v>0</v>
      </c>
      <c r="L200" s="53" t="s">
        <v>812</v>
      </c>
      <c r="M200" s="54">
        <f>[11]Provisional!M200</f>
        <v>56.951290262345999</v>
      </c>
      <c r="N200" s="54">
        <f>[11]Provisional!N200</f>
        <v>49.160594671614</v>
      </c>
      <c r="O200" s="54">
        <f>[11]Provisional!O200</f>
        <v>43.321237253768004</v>
      </c>
      <c r="P200" s="54">
        <f>[11]Provisional!P200</f>
        <v>40.139489173359003</v>
      </c>
      <c r="Q200" s="54">
        <f>[11]Provisional!Q200</f>
        <v>37.157718141025001</v>
      </c>
      <c r="R200" s="128">
        <f>'[11]Published CSP'!O200</f>
        <v>66.458136999999994</v>
      </c>
      <c r="S200" s="108">
        <f>VLOOKUP($B200,'[11]CT model - DATA UPDATE'!$A:$AX,COLUMN('[11]CT model - DATA UPDATE'!S$1),0)/1000000</f>
        <v>68.362461216</v>
      </c>
      <c r="T200" s="108">
        <f>VLOOKUP($B200,'[11]CT model - DATA UPDATE'!$A:$AX,COLUMN('[11]CT model - DATA UPDATE'!T$1),0)/1000000</f>
        <v>70.198464573225991</v>
      </c>
      <c r="U200" s="108">
        <f>VLOOKUP($B200,'[11]CT model - DATA UPDATE'!$A:$AX,COLUMN('[11]CT model - DATA UPDATE'!U$1),0)/1000000</f>
        <v>72.083777277537862</v>
      </c>
      <c r="V200" s="108">
        <f>VLOOKUP($B200,'[11]CT model - DATA UPDATE'!$A:$AX,COLUMN('[11]CT model - DATA UPDATE'!V$1),0)/1000000</f>
        <v>74.019723624831087</v>
      </c>
      <c r="W200" s="108">
        <v>0</v>
      </c>
      <c r="X200" s="108">
        <f>VLOOKUP($B200,'[11]CT model - DATA UPDATE'!$A:$AX,COLUMN('[11]CT model - DATA UPDATE'!W$1),0)/1000000</f>
        <v>1.3604820319999986</v>
      </c>
      <c r="Y200" s="108">
        <f>VLOOKUP($B200,'[11]CT model - DATA UPDATE'!$A:$AX,COLUMN('[11]CT model - DATA UPDATE'!X$1),0)/1000000</f>
        <v>2.8289300519115179</v>
      </c>
      <c r="Z200" s="108">
        <f>VLOOKUP($B200,'[11]CT model - DATA UPDATE'!$A:$AX,COLUMN('[11]CT model - DATA UPDATE'!Y$1),0)/1000000</f>
        <v>4.4046799978015398</v>
      </c>
      <c r="AA200" s="108">
        <f>VLOOKUP($B200,'[11]CT model - DATA UPDATE'!$A:$AX,COLUMN('[11]CT model - DATA UPDATE'!Z$1),0)/1000000</f>
        <v>6.0938300134027301</v>
      </c>
      <c r="AB200" s="108">
        <v>0</v>
      </c>
      <c r="AC200" s="108">
        <f>VLOOKUP($B200,'[11]CT model - DATA UPDATE'!$A:$AX,COLUMN('[11]CT model - DATA UPDATE'!AA$1),0)/1000000</f>
        <v>1.3671070000000001</v>
      </c>
      <c r="AD200" s="108">
        <f>VLOOKUP($B200,'[11]CT model - DATA UPDATE'!$A:$AX,COLUMN('[11]CT model - DATA UPDATE'!AB$1),0)/1000000</f>
        <v>2.8918858758708237</v>
      </c>
      <c r="AE200" s="108">
        <f>VLOOKUP($B200,'[11]CT model - DATA UPDATE'!$A:$AX,COLUMN('[11]CT model - DATA UPDATE'!AC$1),0)/1000000</f>
        <v>4.588108737538561</v>
      </c>
      <c r="AF200" s="108">
        <f>VLOOKUP($B200,'[11]CT model - DATA UPDATE'!$A:$AX,COLUMN('[11]CT model - DATA UPDATE'!AD$1),0)/1000000</f>
        <v>6.4706383227694477</v>
      </c>
      <c r="AG200" s="108">
        <v>0</v>
      </c>
      <c r="AH200" s="108">
        <f>VLOOKUP($B200,'[11]CT model - DATA UPDATE'!$A:$AX,COLUMN('[11]CT model - DATA UPDATE'!AE$1),0)/1000000</f>
        <v>0</v>
      </c>
      <c r="AI200" s="108">
        <f>(VLOOKUP($B200,'[11]CT model - DATA UPDATE'!$A:$AX,COLUMN('[11]CT model - DATA UPDATE'!AF$1),0)+IFERROR(VLOOKUP($B200,'[11]Fire £5 LQ'!$A:$P,COLUMN('[11]Fire £5 LQ'!N$1),0),0)*[11]Parameters!$C$41)/1000000</f>
        <v>0</v>
      </c>
      <c r="AJ200" s="108">
        <f>(VLOOKUP($B200,'[11]CT model - DATA UPDATE'!$A:$AX,COLUMN('[11]CT model - DATA UPDATE'!AG$1),0)+IFERROR(VLOOKUP($B200,'[11]Fire £5 LQ'!$A:$P,COLUMN('[11]Fire £5 LQ'!O$1),0),0)*[11]Parameters!$C$41)/1000000</f>
        <v>0</v>
      </c>
      <c r="AK200" s="108">
        <f>(VLOOKUP($B200,'[11]CT model - DATA UPDATE'!$A:$AX,COLUMN('[11]CT model - DATA UPDATE'!AH$1),0)+IFERROR(VLOOKUP($B200,'[11]Fire £5 LQ'!$A:$P,COLUMN('[11]Fire £5 LQ'!P$1),0),0)*[11]Parameters!$C$41)/1000000</f>
        <v>0</v>
      </c>
      <c r="AL200" s="56">
        <f>'[11]Published CSP'!AI200</f>
        <v>0</v>
      </c>
      <c r="AM200" s="56">
        <f>'[11]Published CSP'!AJ200</f>
        <v>0</v>
      </c>
      <c r="AN200" s="56">
        <f>IFERROR(VLOOKUP($A200,'[11]iBCF post B17'!$A:$L,'[11]iBCF post B17'!$F$1,0)/1000000,0)</f>
        <v>3.3114806263033794</v>
      </c>
      <c r="AO200" s="56">
        <f>IFERROR(VLOOKUP($A200,'[11]iBCF post B17'!$A:$L,'[11]iBCF post B17'!$I$1,0)/1000000,0)</f>
        <v>4.3644291911813271</v>
      </c>
      <c r="AP200" s="56">
        <f>IFERROR(VLOOKUP($A200,'[11]iBCF post B17'!$A:$L,'[11]iBCF post B17'!$L$1,0)/1000000,0)</f>
        <v>5.2319948638689162</v>
      </c>
      <c r="AQ200" s="56">
        <v>0</v>
      </c>
      <c r="AR200" s="56">
        <v>0</v>
      </c>
      <c r="AS200" s="56">
        <f>'[11]NHB savings'!E187</f>
        <v>0.76983999999999997</v>
      </c>
      <c r="AT200" s="56">
        <f>'[11]NHB savings'!F187</f>
        <v>0</v>
      </c>
      <c r="AU200" s="56">
        <f>'[11]NHB savings'!G187</f>
        <v>0</v>
      </c>
      <c r="AV200" s="103">
        <f>'[11]Published CSP'!AN200</f>
        <v>0</v>
      </c>
      <c r="AW200" s="103">
        <f>'[11]Published CSP'!AO200</f>
        <v>0</v>
      </c>
      <c r="AX200" s="103">
        <f>'[11]Published CSP'!AP200+'[11]NHB savings'!I187</f>
        <v>0</v>
      </c>
      <c r="AY200" s="103">
        <f>'[11]Published CSP'!AQ200+'[11]NHB savings'!J187</f>
        <v>0</v>
      </c>
      <c r="AZ200" s="103">
        <f>'[11]Published CSP'!AR200+'[11]NHB savings'!K187</f>
        <v>0</v>
      </c>
      <c r="BA200" s="103">
        <v>0</v>
      </c>
      <c r="BB200" s="103" t="e">
        <f>VLOOKUP($A200,'[11]Published CSP'!$A:$A:'[11]Published CSP'!$AW:$AW,COLUMN('[11]Published CSP'!AT$1),0)</f>
        <v>#REF!</v>
      </c>
      <c r="BC200" s="103" t="e">
        <f>VLOOKUP($A200,'[11]Published CSP'!$A:$A:'[11]Published CSP'!$AW:$AW,COLUMN('[11]Published CSP'!AU$1),0)+'[11]NHB savings'!L187</f>
        <v>#REF!</v>
      </c>
      <c r="BD200" s="103">
        <v>0</v>
      </c>
      <c r="BE200" s="103">
        <v>0</v>
      </c>
      <c r="BF200" s="60">
        <v>3.1535333600119504</v>
      </c>
      <c r="BG200" s="60">
        <v>3.9892727211496246</v>
      </c>
      <c r="BH200" s="103">
        <f>VLOOKUP($A200,[11]NHB!$A$7:$Q$389,COLUMN([11]NHB!O$2),0)+'[11]NHB savings'!P187</f>
        <v>3.0283712831809702</v>
      </c>
      <c r="BI200" s="103">
        <f>VLOOKUP($A200,[11]NHB!$A$7:$Q$389,COLUMN([11]NHB!P$2),0)+'[11]NHB savings'!Q187</f>
        <v>2.2584685594508001</v>
      </c>
      <c r="BJ200" s="103">
        <f>VLOOKUP($A200,[11]NHB!$A$7:$Q$389,COLUMN([11]NHB!Q$2),0)+'[11]NHB savings'!R187</f>
        <v>2.1669740975540694</v>
      </c>
      <c r="BK200" s="63">
        <f t="shared" si="81"/>
        <v>126.56296062235793</v>
      </c>
      <c r="BL200" s="63" t="e">
        <f t="shared" si="81"/>
        <v>#REF!</v>
      </c>
      <c r="BM200" s="63" t="e">
        <f t="shared" si="81"/>
        <v>#REF!</v>
      </c>
      <c r="BN200" s="63">
        <f t="shared" si="81"/>
        <v>127.83895293686909</v>
      </c>
      <c r="BO200" s="63">
        <f t="shared" si="81"/>
        <v>131.14087906345125</v>
      </c>
      <c r="BP200" s="64">
        <f t="shared" si="84"/>
        <v>126.56296062235793</v>
      </c>
      <c r="BQ200" s="64" t="e">
        <f>BL200*'[11]23112016 deflator update'!$C$68/'[11]23112016 deflator update'!$C$69</f>
        <v>#REF!</v>
      </c>
      <c r="BR200" s="64" t="e">
        <f>BM200*'[11]23112016 deflator update'!$C$68/'[11]23112016 deflator update'!$C$70</f>
        <v>#REF!</v>
      </c>
      <c r="BS200" s="64">
        <f>BN200*'[11]23112016 deflator update'!$C$68/'[11]23112016 deflator update'!$C$71</f>
        <v>121.45044061095004</v>
      </c>
      <c r="BT200" s="64">
        <f>BO200*'[11]23112016 deflator update'!$C$68/'[11]23112016 deflator update'!$C$72</f>
        <v>122.55346987011406</v>
      </c>
      <c r="BU200" s="109" t="e">
        <f t="shared" si="85"/>
        <v>#REF!</v>
      </c>
      <c r="BV200" s="109" t="e">
        <f t="shared" si="85"/>
        <v>#REF!</v>
      </c>
      <c r="BW200" s="109" t="e">
        <f t="shared" si="85"/>
        <v>#REF!</v>
      </c>
      <c r="BX200" s="109">
        <f t="shared" si="82"/>
        <v>2.5828795142062599E-2</v>
      </c>
      <c r="BY200" s="109">
        <f t="shared" si="86"/>
        <v>3.6171075791700424E-2</v>
      </c>
      <c r="BZ200" s="109">
        <f t="shared" si="87"/>
        <v>8.9226368294803571E-3</v>
      </c>
      <c r="CA200" s="110" t="e">
        <f t="shared" si="88"/>
        <v>#REF!</v>
      </c>
      <c r="CB200" s="110" t="e">
        <f t="shared" si="88"/>
        <v>#REF!</v>
      </c>
      <c r="CC200" s="110" t="e">
        <f t="shared" si="88"/>
        <v>#REF!</v>
      </c>
      <c r="CD200" s="110">
        <f t="shared" si="88"/>
        <v>9.0821346848581896E-3</v>
      </c>
      <c r="CE200" s="110">
        <f t="shared" si="89"/>
        <v>-3.1679811633100963E-2</v>
      </c>
      <c r="CF200" s="110">
        <f t="shared" si="90"/>
        <v>-8.0158189267547364E-3</v>
      </c>
      <c r="CG200" s="60">
        <f t="shared" si="91"/>
        <v>60.104823622357941</v>
      </c>
      <c r="CH200" s="60" t="e">
        <f t="shared" si="91"/>
        <v>#REF!</v>
      </c>
      <c r="CI200" s="60" t="e">
        <f t="shared" si="91"/>
        <v>#REF!</v>
      </c>
      <c r="CJ200" s="60">
        <f t="shared" si="91"/>
        <v>46.76238692399113</v>
      </c>
      <c r="CK200" s="60">
        <f t="shared" si="91"/>
        <v>44.556687102447995</v>
      </c>
      <c r="CL200" s="60">
        <f t="shared" si="92"/>
        <v>66.458136999999994</v>
      </c>
      <c r="CM200" s="60">
        <f t="shared" si="92"/>
        <v>71.090050247999997</v>
      </c>
      <c r="CN200" s="60">
        <f t="shared" si="92"/>
        <v>75.91928050100833</v>
      </c>
      <c r="CO200" s="60">
        <f t="shared" si="92"/>
        <v>81.076566012877961</v>
      </c>
      <c r="CP200" s="60">
        <f t="shared" si="92"/>
        <v>86.584191961003256</v>
      </c>
    </row>
    <row r="201" spans="1:94" ht="15" customHeight="1">
      <c r="A201" s="53" t="s">
        <v>724</v>
      </c>
      <c r="B201" s="53" t="s">
        <v>725</v>
      </c>
      <c r="C201" s="53" t="str">
        <f t="shared" si="83"/>
        <v>UAF_PR</v>
      </c>
      <c r="D201" s="112" t="s">
        <v>1383</v>
      </c>
      <c r="E201" s="112" t="s">
        <v>726</v>
      </c>
      <c r="F201" s="112" t="s">
        <v>1369</v>
      </c>
      <c r="G201" s="113">
        <v>1</v>
      </c>
      <c r="H201" s="127">
        <v>1</v>
      </c>
      <c r="I201" s="127">
        <v>0</v>
      </c>
      <c r="J201" s="112" t="s">
        <v>1381</v>
      </c>
      <c r="K201" s="113">
        <v>0</v>
      </c>
      <c r="L201" s="53" t="s">
        <v>727</v>
      </c>
      <c r="M201" s="54">
        <f>[11]Provisional!M201</f>
        <v>3.2846467406830002</v>
      </c>
      <c r="N201" s="54">
        <f>[11]Provisional!N201</f>
        <v>3.2850000000000001</v>
      </c>
      <c r="O201" s="54">
        <f>[11]Provisional!O201</f>
        <v>3.286043107872</v>
      </c>
      <c r="P201" s="54">
        <f>[11]Provisional!P201</f>
        <v>3.2898775012770001</v>
      </c>
      <c r="Q201" s="54">
        <f>[11]Provisional!Q201</f>
        <v>3.2953356117929999</v>
      </c>
      <c r="R201" s="128">
        <f>'[11]Published CSP'!O201</f>
        <v>1.4159459999999999</v>
      </c>
      <c r="S201" s="108">
        <f>VLOOKUP($B201,'[11]CT model - DATA UPDATE'!$A:$AX,COLUMN('[11]CT model - DATA UPDATE'!S$1),0)/1000000</f>
        <v>1.4129458299999997</v>
      </c>
      <c r="T201" s="108">
        <f>VLOOKUP($B201,'[11]CT model - DATA UPDATE'!$A:$AX,COLUMN('[11]CT model - DATA UPDATE'!T$1),0)/1000000</f>
        <v>1.4170774841738387</v>
      </c>
      <c r="U201" s="108">
        <f>VLOOKUP($B201,'[11]CT model - DATA UPDATE'!$A:$AX,COLUMN('[11]CT model - DATA UPDATE'!U$1),0)/1000000</f>
        <v>1.4212212198909679</v>
      </c>
      <c r="V201" s="108">
        <f>VLOOKUP($B201,'[11]CT model - DATA UPDATE'!$A:$AX,COLUMN('[11]CT model - DATA UPDATE'!V$1),0)/1000000</f>
        <v>1.4253770724795352</v>
      </c>
      <c r="W201" s="108">
        <v>0</v>
      </c>
      <c r="X201" s="108">
        <f>VLOOKUP($B201,'[11]CT model - DATA UPDATE'!$A:$AX,COLUMN('[11]CT model - DATA UPDATE'!W$1),0)/1000000</f>
        <v>2.8138521999999902E-2</v>
      </c>
      <c r="Y201" s="108">
        <f>VLOOKUP($B201,'[11]CT model - DATA UPDATE'!$A:$AX,COLUMN('[11]CT model - DATA UPDATE'!X$1),0)/1000000</f>
        <v>5.7126768776704674E-2</v>
      </c>
      <c r="Z201" s="108">
        <f>VLOOKUP($B201,'[11]CT model - DATA UPDATE'!$A:$AX,COLUMN('[11]CT model - DATA UPDATE'!Y$1),0)/1000000</f>
        <v>8.6864116266696462E-2</v>
      </c>
      <c r="AA201" s="108">
        <f>VLOOKUP($B201,'[11]CT model - DATA UPDATE'!$A:$AX,COLUMN('[11]CT model - DATA UPDATE'!Z$1),0)/1000000</f>
        <v>0.11736802310802609</v>
      </c>
      <c r="AB201" s="108">
        <v>0</v>
      </c>
      <c r="AC201" s="108">
        <f>VLOOKUP($B201,'[11]CT model - DATA UPDATE'!$A:$AX,COLUMN('[11]CT model - DATA UPDATE'!AA$1),0)/1000000</f>
        <v>2.8258000000000005E-2</v>
      </c>
      <c r="AD201" s="108">
        <f>VLOOKUP($B201,'[11]CT model - DATA UPDATE'!$A:$AX,COLUMN('[11]CT model - DATA UPDATE'!AB$1),0)/1000000</f>
        <v>5.8380221363464838E-2</v>
      </c>
      <c r="AE201" s="108">
        <f>VLOOKUP($B201,'[11]CT model - DATA UPDATE'!$A:$AX,COLUMN('[11]CT model - DATA UPDATE'!AC$1),0)/1000000</f>
        <v>9.0463271463458422E-2</v>
      </c>
      <c r="AF201" s="108">
        <f>VLOOKUP($B201,'[11]CT model - DATA UPDATE'!$A:$AX,COLUMN('[11]CT model - DATA UPDATE'!AD$1),0)/1000000</f>
        <v>0.12460681470189895</v>
      </c>
      <c r="AG201" s="108">
        <v>0</v>
      </c>
      <c r="AH201" s="108">
        <f>VLOOKUP($B201,'[11]CT model - DATA UPDATE'!$A:$AX,COLUMN('[11]CT model - DATA UPDATE'!AE$1),0)/1000000</f>
        <v>0</v>
      </c>
      <c r="AI201" s="108">
        <f>(VLOOKUP($B201,'[11]CT model - DATA UPDATE'!$A:$AX,COLUMN('[11]CT model - DATA UPDATE'!AF$1),0)+IFERROR(VLOOKUP($B201,'[11]Fire £5 LQ'!$A:$P,COLUMN('[11]Fire £5 LQ'!N$1),0),0)*[11]Parameters!$C$41)/1000000</f>
        <v>0</v>
      </c>
      <c r="AJ201" s="108">
        <f>(VLOOKUP($B201,'[11]CT model - DATA UPDATE'!$A:$AX,COLUMN('[11]CT model - DATA UPDATE'!AG$1),0)+IFERROR(VLOOKUP($B201,'[11]Fire £5 LQ'!$A:$P,COLUMN('[11]Fire £5 LQ'!O$1),0),0)*[11]Parameters!$C$41)/1000000</f>
        <v>0</v>
      </c>
      <c r="AK201" s="108">
        <f>(VLOOKUP($B201,'[11]CT model - DATA UPDATE'!$A:$AX,COLUMN('[11]CT model - DATA UPDATE'!AH$1),0)+IFERROR(VLOOKUP($B201,'[11]Fire £5 LQ'!$A:$P,COLUMN('[11]Fire £5 LQ'!P$1),0),0)*[11]Parameters!$C$41)/1000000</f>
        <v>0</v>
      </c>
      <c r="AL201" s="56">
        <f>'[11]Published CSP'!AI201</f>
        <v>0</v>
      </c>
      <c r="AM201" s="56">
        <f>'[11]Published CSP'!AJ201</f>
        <v>0</v>
      </c>
      <c r="AN201" s="56">
        <f>IFERROR(VLOOKUP($A201,'[11]iBCF post B17'!$A:$L,'[11]iBCF post B17'!$F$1,0)/1000000,0)</f>
        <v>4.3398025920959052E-2</v>
      </c>
      <c r="AO201" s="56">
        <f>IFERROR(VLOOKUP($A201,'[11]iBCF post B17'!$A:$L,'[11]iBCF post B17'!$I$1,0)/1000000,0)</f>
        <v>5.6072355326352574E-2</v>
      </c>
      <c r="AP201" s="56">
        <f>IFERROR(VLOOKUP($A201,'[11]iBCF post B17'!$A:$L,'[11]iBCF post B17'!$L$1,0)/1000000,0)</f>
        <v>6.6431855755539643E-2</v>
      </c>
      <c r="AQ201" s="56">
        <v>0</v>
      </c>
      <c r="AR201" s="56">
        <v>0</v>
      </c>
      <c r="AS201" s="56">
        <f>'[11]NHB savings'!E188</f>
        <v>1.2716999999999999E-2</v>
      </c>
      <c r="AT201" s="56">
        <f>'[11]NHB savings'!F188</f>
        <v>0</v>
      </c>
      <c r="AU201" s="56">
        <f>'[11]NHB savings'!G188</f>
        <v>0</v>
      </c>
      <c r="AV201" s="103">
        <f>'[11]Published CSP'!AN201</f>
        <v>0</v>
      </c>
      <c r="AW201" s="103">
        <f>'[11]Published CSP'!AO201</f>
        <v>0</v>
      </c>
      <c r="AX201" s="103">
        <f>'[11]Published CSP'!AP201+'[11]NHB savings'!I188</f>
        <v>0</v>
      </c>
      <c r="AY201" s="103">
        <f>'[11]Published CSP'!AQ201+'[11]NHB savings'!J188</f>
        <v>0</v>
      </c>
      <c r="AZ201" s="103">
        <f>'[11]Published CSP'!AR201+'[11]NHB savings'!K188</f>
        <v>0</v>
      </c>
      <c r="BA201" s="103">
        <v>0</v>
      </c>
      <c r="BB201" s="103" t="e">
        <f>VLOOKUP($A201,'[11]Published CSP'!$A:$A:'[11]Published CSP'!$AW:$AW,COLUMN('[11]Published CSP'!AT$1),0)</f>
        <v>#REF!</v>
      </c>
      <c r="BC201" s="103" t="e">
        <f>VLOOKUP($A201,'[11]Published CSP'!$A:$A:'[11]Published CSP'!$AW:$AW,COLUMN('[11]Published CSP'!AU$1),0)+'[11]NHB savings'!L188</f>
        <v>#REF!</v>
      </c>
      <c r="BD201" s="103">
        <v>0</v>
      </c>
      <c r="BE201" s="103">
        <v>0</v>
      </c>
      <c r="BF201" s="60">
        <v>5.7394652222222217E-2</v>
      </c>
      <c r="BG201" s="60">
        <v>5.7394652222222217E-2</v>
      </c>
      <c r="BH201" s="103">
        <f>VLOOKUP($A201,[11]NHB!$A$7:$Q$389,COLUMN([11]NHB!O$2),0)+'[11]NHB savings'!P188</f>
        <v>3.5174181111111119E-2</v>
      </c>
      <c r="BI201" s="103">
        <f>VLOOKUP($A201,[11]NHB!$A$7:$Q$389,COLUMN([11]NHB!P$2),0)+'[11]NHB savings'!Q188</f>
        <v>2.6880411539414516E-2</v>
      </c>
      <c r="BJ201" s="103">
        <f>VLOOKUP($A201,[11]NHB!$A$7:$Q$389,COLUMN([11]NHB!Q$2),0)+'[11]NHB savings'!R188</f>
        <v>2.579143964336144E-2</v>
      </c>
      <c r="BK201" s="63">
        <f t="shared" ref="BK201:BO251" si="93">SUM(M201,R201,W201,AB201,AG201,AL201,AQ201,AV201,BA201,BF201)</f>
        <v>4.7579873929052221</v>
      </c>
      <c r="BL201" s="63" t="e">
        <f t="shared" si="93"/>
        <v>#REF!</v>
      </c>
      <c r="BM201" s="63" t="e">
        <f t="shared" si="93"/>
        <v>#REF!</v>
      </c>
      <c r="BN201" s="63">
        <f t="shared" si="93"/>
        <v>4.9713788757638895</v>
      </c>
      <c r="BO201" s="63">
        <f t="shared" si="93"/>
        <v>5.0549108174813622</v>
      </c>
      <c r="BP201" s="64">
        <f t="shared" si="84"/>
        <v>4.7579873929052221</v>
      </c>
      <c r="BQ201" s="64" t="e">
        <f>BL201*'[11]23112016 deflator update'!$C$68/'[11]23112016 deflator update'!$C$69</f>
        <v>#REF!</v>
      </c>
      <c r="BR201" s="64" t="e">
        <f>BM201*'[11]23112016 deflator update'!$C$68/'[11]23112016 deflator update'!$C$70</f>
        <v>#REF!</v>
      </c>
      <c r="BS201" s="64">
        <f>BN201*'[11]23112016 deflator update'!$C$68/'[11]23112016 deflator update'!$C$71</f>
        <v>4.7229435241358519</v>
      </c>
      <c r="BT201" s="64">
        <f>BO201*'[11]23112016 deflator update'!$C$68/'[11]23112016 deflator update'!$C$72</f>
        <v>4.7239035226123356</v>
      </c>
      <c r="BU201" s="109" t="e">
        <f t="shared" si="85"/>
        <v>#REF!</v>
      </c>
      <c r="BV201" s="109" t="e">
        <f t="shared" si="85"/>
        <v>#REF!</v>
      </c>
      <c r="BW201" s="109" t="e">
        <f t="shared" si="85"/>
        <v>#REF!</v>
      </c>
      <c r="BX201" s="109">
        <f t="shared" si="82"/>
        <v>1.6802570032371067E-2</v>
      </c>
      <c r="BY201" s="109">
        <f t="shared" si="86"/>
        <v>6.2405256688761179E-2</v>
      </c>
      <c r="BZ201" s="109">
        <f t="shared" si="87"/>
        <v>1.524895869114129E-2</v>
      </c>
      <c r="CA201" s="110" t="e">
        <f t="shared" si="88"/>
        <v>#REF!</v>
      </c>
      <c r="CB201" s="110" t="e">
        <f t="shared" si="88"/>
        <v>#REF!</v>
      </c>
      <c r="CC201" s="110" t="e">
        <f t="shared" si="88"/>
        <v>#REF!</v>
      </c>
      <c r="CD201" s="110">
        <f t="shared" si="88"/>
        <v>2.0326274739002059E-4</v>
      </c>
      <c r="CE201" s="110">
        <f t="shared" si="89"/>
        <v>-7.1635058015727671E-3</v>
      </c>
      <c r="CF201" s="110">
        <f t="shared" si="90"/>
        <v>-1.7957075108128162E-3</v>
      </c>
      <c r="CG201" s="60">
        <f t="shared" si="91"/>
        <v>3.3420413929052222</v>
      </c>
      <c r="CH201" s="60" t="e">
        <f t="shared" si="91"/>
        <v>#REF!</v>
      </c>
      <c r="CI201" s="60" t="e">
        <f t="shared" si="91"/>
        <v>#REF!</v>
      </c>
      <c r="CJ201" s="60">
        <f t="shared" si="91"/>
        <v>3.3728302681427667</v>
      </c>
      <c r="CK201" s="60">
        <f t="shared" si="91"/>
        <v>3.3875589071919019</v>
      </c>
      <c r="CL201" s="60">
        <f t="shared" si="92"/>
        <v>1.4159459999999999</v>
      </c>
      <c r="CM201" s="60">
        <f t="shared" si="92"/>
        <v>1.4693423519999995</v>
      </c>
      <c r="CN201" s="60">
        <f t="shared" si="92"/>
        <v>1.5325844743140082</v>
      </c>
      <c r="CO201" s="60">
        <f t="shared" si="92"/>
        <v>1.5985486076211228</v>
      </c>
      <c r="CP201" s="60">
        <f t="shared" si="92"/>
        <v>1.6673519102894603</v>
      </c>
    </row>
    <row r="202" spans="1:94" ht="15" customHeight="1">
      <c r="A202" s="53" t="s">
        <v>640</v>
      </c>
      <c r="B202" s="53" t="s">
        <v>641</v>
      </c>
      <c r="C202" s="53" t="str">
        <f t="shared" si="83"/>
        <v>ILB_PU</v>
      </c>
      <c r="D202" s="53" t="s">
        <v>41</v>
      </c>
      <c r="E202" s="53" t="s">
        <v>1352</v>
      </c>
      <c r="F202" s="112" t="s">
        <v>1375</v>
      </c>
      <c r="G202" s="113">
        <v>0</v>
      </c>
      <c r="H202" s="127">
        <v>0</v>
      </c>
      <c r="I202" s="127">
        <v>0</v>
      </c>
      <c r="J202" s="112" t="s">
        <v>1380</v>
      </c>
      <c r="K202" s="101">
        <v>0</v>
      </c>
      <c r="L202" s="53" t="s">
        <v>642</v>
      </c>
      <c r="M202" s="54">
        <f>[11]Provisional!M202</f>
        <v>145.22550471450299</v>
      </c>
      <c r="N202" s="54">
        <f>[11]Provisional!N202</f>
        <v>130.94086915789899</v>
      </c>
      <c r="O202" s="54">
        <f>[11]Provisional!O202</f>
        <v>120.43428252387201</v>
      </c>
      <c r="P202" s="54">
        <f>[11]Provisional!P202</f>
        <v>114.733431519665</v>
      </c>
      <c r="Q202" s="54">
        <f>[11]Provisional!Q202</f>
        <v>109.166795144706</v>
      </c>
      <c r="R202" s="128">
        <f>'[11]Published CSP'!O202</f>
        <v>70.634</v>
      </c>
      <c r="S202" s="108">
        <f>VLOOKUP($B202,'[11]CT model - DATA UPDATE'!$A:$AX,COLUMN('[11]CT model - DATA UPDATE'!S$1),0)/1000000</f>
        <v>73.908900996</v>
      </c>
      <c r="T202" s="108">
        <f>VLOOKUP($B202,'[11]CT model - DATA UPDATE'!$A:$AX,COLUMN('[11]CT model - DATA UPDATE'!T$1),0)/1000000</f>
        <v>76.166403462700259</v>
      </c>
      <c r="U202" s="108">
        <f>VLOOKUP($B202,'[11]CT model - DATA UPDATE'!$A:$AX,COLUMN('[11]CT model - DATA UPDATE'!U$1),0)/1000000</f>
        <v>78.492859970368229</v>
      </c>
      <c r="V202" s="108">
        <f>VLOOKUP($B202,'[11]CT model - DATA UPDATE'!$A:$AX,COLUMN('[11]CT model - DATA UPDATE'!V$1),0)/1000000</f>
        <v>80.890376678282138</v>
      </c>
      <c r="W202" s="108">
        <v>0</v>
      </c>
      <c r="X202" s="108">
        <f>VLOOKUP($B202,'[11]CT model - DATA UPDATE'!$A:$AX,COLUMN('[11]CT model - DATA UPDATE'!W$1),0)/1000000</f>
        <v>1.4707919440000021</v>
      </c>
      <c r="Y202" s="108">
        <f>VLOOKUP($B202,'[11]CT model - DATA UPDATE'!$A:$AX,COLUMN('[11]CT model - DATA UPDATE'!X$1),0)/1000000</f>
        <v>3.0693587871902048</v>
      </c>
      <c r="Z202" s="108">
        <f>VLOOKUP($B202,'[11]CT model - DATA UPDATE'!$A:$AX,COLUMN('[11]CT model - DATA UPDATE'!Y$1),0)/1000000</f>
        <v>4.7962298952340481</v>
      </c>
      <c r="AA202" s="108">
        <f>VLOOKUP($B202,'[11]CT model - DATA UPDATE'!$A:$AX,COLUMN('[11]CT model - DATA UPDATE'!Z$1),0)/1000000</f>
        <v>6.6593899127493259</v>
      </c>
      <c r="AB202" s="108">
        <v>0</v>
      </c>
      <c r="AC202" s="108">
        <f>VLOOKUP($B202,'[11]CT model - DATA UPDATE'!$A:$AX,COLUMN('[11]CT model - DATA UPDATE'!AA$1),0)/1000000</f>
        <v>1.478</v>
      </c>
      <c r="AD202" s="108">
        <f>VLOOKUP($B202,'[11]CT model - DATA UPDATE'!$A:$AX,COLUMN('[11]CT model - DATA UPDATE'!AB$1),0)/1000000</f>
        <v>3.1377127933533489</v>
      </c>
      <c r="AE202" s="108">
        <f>VLOOKUP($B202,'[11]CT model - DATA UPDATE'!$A:$AX,COLUMN('[11]CT model - DATA UPDATE'!AC$1),0)/1000000</f>
        <v>4.9960138259308042</v>
      </c>
      <c r="AF202" s="108">
        <f>VLOOKUP($B202,'[11]CT model - DATA UPDATE'!$A:$AX,COLUMN('[11]CT model - DATA UPDATE'!AD$1),0)/1000000</f>
        <v>7.0712206834883986</v>
      </c>
      <c r="AG202" s="108">
        <v>0</v>
      </c>
      <c r="AH202" s="108">
        <f>VLOOKUP($B202,'[11]CT model - DATA UPDATE'!$A:$AX,COLUMN('[11]CT model - DATA UPDATE'!AE$1),0)/1000000</f>
        <v>0</v>
      </c>
      <c r="AI202" s="108">
        <f>(VLOOKUP($B202,'[11]CT model - DATA UPDATE'!$A:$AX,COLUMN('[11]CT model - DATA UPDATE'!AF$1),0)+IFERROR(VLOOKUP($B202,'[11]Fire £5 LQ'!$A:$P,COLUMN('[11]Fire £5 LQ'!N$1),0),0)*[11]Parameters!$C$41)/1000000</f>
        <v>0</v>
      </c>
      <c r="AJ202" s="108">
        <f>(VLOOKUP($B202,'[11]CT model - DATA UPDATE'!$A:$AX,COLUMN('[11]CT model - DATA UPDATE'!AG$1),0)+IFERROR(VLOOKUP($B202,'[11]Fire £5 LQ'!$A:$P,COLUMN('[11]Fire £5 LQ'!O$1),0),0)*[11]Parameters!$C$41)/1000000</f>
        <v>0</v>
      </c>
      <c r="AK202" s="108">
        <f>(VLOOKUP($B202,'[11]CT model - DATA UPDATE'!$A:$AX,COLUMN('[11]CT model - DATA UPDATE'!AH$1),0)+IFERROR(VLOOKUP($B202,'[11]Fire £5 LQ'!$A:$P,COLUMN('[11]Fire £5 LQ'!P$1),0),0)*[11]Parameters!$C$41)/1000000</f>
        <v>0</v>
      </c>
      <c r="AL202" s="56">
        <f>'[11]Published CSP'!AI202</f>
        <v>0</v>
      </c>
      <c r="AM202" s="56">
        <f>'[11]Published CSP'!AJ202</f>
        <v>0</v>
      </c>
      <c r="AN202" s="56">
        <f>IFERROR(VLOOKUP($A202,'[11]iBCF post B17'!$A:$L,'[11]iBCF post B17'!$F$1,0)/1000000,0)</f>
        <v>7.3392190726398452</v>
      </c>
      <c r="AO202" s="56">
        <f>IFERROR(VLOOKUP($A202,'[11]iBCF post B17'!$A:$L,'[11]iBCF post B17'!$I$1,0)/1000000,0)</f>
        <v>10.157899101679737</v>
      </c>
      <c r="AP202" s="56">
        <f>IFERROR(VLOOKUP($A202,'[11]iBCF post B17'!$A:$L,'[11]iBCF post B17'!$L$1,0)/1000000,0)</f>
        <v>12.790074964827172</v>
      </c>
      <c r="AQ202" s="56">
        <v>0</v>
      </c>
      <c r="AR202" s="56">
        <v>0</v>
      </c>
      <c r="AS202" s="56">
        <f>'[11]NHB savings'!E189</f>
        <v>1.2916350000000001</v>
      </c>
      <c r="AT202" s="56">
        <f>'[11]NHB savings'!F189</f>
        <v>0</v>
      </c>
      <c r="AU202" s="56">
        <f>'[11]NHB savings'!G189</f>
        <v>0</v>
      </c>
      <c r="AV202" s="103">
        <f>'[11]Published CSP'!AN202</f>
        <v>0</v>
      </c>
      <c r="AW202" s="103">
        <f>'[11]Published CSP'!AO202</f>
        <v>0</v>
      </c>
      <c r="AX202" s="103">
        <f>'[11]Published CSP'!AP202+'[11]NHB savings'!I189</f>
        <v>0</v>
      </c>
      <c r="AY202" s="103">
        <f>'[11]Published CSP'!AQ202+'[11]NHB savings'!J189</f>
        <v>0</v>
      </c>
      <c r="AZ202" s="103">
        <f>'[11]Published CSP'!AR202+'[11]NHB savings'!K189</f>
        <v>0</v>
      </c>
      <c r="BA202" s="103">
        <v>0</v>
      </c>
      <c r="BB202" s="103" t="e">
        <f>VLOOKUP($A202,'[11]Published CSP'!$A:$A:'[11]Published CSP'!$AW:$AW,COLUMN('[11]Published CSP'!AT$1),0)</f>
        <v>#REF!</v>
      </c>
      <c r="BC202" s="103" t="e">
        <f>VLOOKUP($A202,'[11]Published CSP'!$A:$A:'[11]Published CSP'!$AW:$AW,COLUMN('[11]Published CSP'!AU$1),0)+'[11]NHB savings'!L189</f>
        <v>#REF!</v>
      </c>
      <c r="BD202" s="103">
        <v>0</v>
      </c>
      <c r="BE202" s="103">
        <v>0</v>
      </c>
      <c r="BF202" s="60">
        <v>14.03348116506138</v>
      </c>
      <c r="BG202" s="60">
        <v>15.429498909822161</v>
      </c>
      <c r="BH202" s="103">
        <f>VLOOKUP($A202,[11]NHB!$A$7:$Q$389,COLUMN([11]NHB!O$2),0)+'[11]NHB savings'!P189</f>
        <v>12.162122004956814</v>
      </c>
      <c r="BI202" s="103">
        <f>VLOOKUP($A202,[11]NHB!$A$7:$Q$389,COLUMN([11]NHB!P$2),0)+'[11]NHB savings'!Q189</f>
        <v>9.1499171474433201</v>
      </c>
      <c r="BJ202" s="103">
        <f>VLOOKUP($A202,[11]NHB!$A$7:$Q$389,COLUMN([11]NHB!Q$2),0)+'[11]NHB savings'!R189</f>
        <v>8.7792382011716175</v>
      </c>
      <c r="BK202" s="63">
        <f t="shared" si="93"/>
        <v>229.89298587956435</v>
      </c>
      <c r="BL202" s="63" t="e">
        <f t="shared" si="93"/>
        <v>#REF!</v>
      </c>
      <c r="BM202" s="63" t="e">
        <f t="shared" si="93"/>
        <v>#REF!</v>
      </c>
      <c r="BN202" s="63">
        <f t="shared" si="93"/>
        <v>222.32635146032115</v>
      </c>
      <c r="BO202" s="63">
        <f t="shared" si="93"/>
        <v>225.35709558522467</v>
      </c>
      <c r="BP202" s="64">
        <f t="shared" si="84"/>
        <v>229.89298587956435</v>
      </c>
      <c r="BQ202" s="64" t="e">
        <f>BL202*'[11]23112016 deflator update'!$C$68/'[11]23112016 deflator update'!$C$69</f>
        <v>#REF!</v>
      </c>
      <c r="BR202" s="64" t="e">
        <f>BM202*'[11]23112016 deflator update'!$C$68/'[11]23112016 deflator update'!$C$70</f>
        <v>#REF!</v>
      </c>
      <c r="BS202" s="64">
        <f>BN202*'[11]23112016 deflator update'!$C$68/'[11]23112016 deflator update'!$C$71</f>
        <v>211.21600829768371</v>
      </c>
      <c r="BT202" s="64">
        <f>BO202*'[11]23112016 deflator update'!$C$68/'[11]23112016 deflator update'!$C$72</f>
        <v>210.60018981920504</v>
      </c>
      <c r="BU202" s="109" t="e">
        <f t="shared" si="85"/>
        <v>#REF!</v>
      </c>
      <c r="BV202" s="109" t="e">
        <f t="shared" si="85"/>
        <v>#REF!</v>
      </c>
      <c r="BW202" s="109" t="e">
        <f t="shared" si="85"/>
        <v>#REF!</v>
      </c>
      <c r="BX202" s="109">
        <f t="shared" si="82"/>
        <v>1.3631960876416382E-2</v>
      </c>
      <c r="BY202" s="109">
        <f t="shared" si="86"/>
        <v>-1.9730442305516571E-2</v>
      </c>
      <c r="BZ202" s="109">
        <f t="shared" si="87"/>
        <v>-4.9695323781169254E-3</v>
      </c>
      <c r="CA202" s="110" t="e">
        <f t="shared" si="88"/>
        <v>#REF!</v>
      </c>
      <c r="CB202" s="110" t="e">
        <f t="shared" si="88"/>
        <v>#REF!</v>
      </c>
      <c r="CC202" s="110" t="e">
        <f t="shared" si="88"/>
        <v>#REF!</v>
      </c>
      <c r="CD202" s="110">
        <f t="shared" si="88"/>
        <v>-2.9155861974758945E-3</v>
      </c>
      <c r="CE202" s="110">
        <f t="shared" si="89"/>
        <v>-8.3920768554749947E-2</v>
      </c>
      <c r="CF202" s="110">
        <f t="shared" si="90"/>
        <v>-2.1674757275125356E-2</v>
      </c>
      <c r="CG202" s="60">
        <f t="shared" si="91"/>
        <v>159.25898587956436</v>
      </c>
      <c r="CH202" s="60" t="e">
        <f t="shared" si="91"/>
        <v>#REF!</v>
      </c>
      <c r="CI202" s="60" t="e">
        <f t="shared" si="91"/>
        <v>#REF!</v>
      </c>
      <c r="CJ202" s="60">
        <f t="shared" si="91"/>
        <v>134.04124776878808</v>
      </c>
      <c r="CK202" s="60">
        <f t="shared" si="91"/>
        <v>130.73610831070479</v>
      </c>
      <c r="CL202" s="60">
        <f t="shared" si="92"/>
        <v>70.634</v>
      </c>
      <c r="CM202" s="60">
        <f t="shared" si="92"/>
        <v>76.857692939999993</v>
      </c>
      <c r="CN202" s="60">
        <f t="shared" si="92"/>
        <v>82.373475043243815</v>
      </c>
      <c r="CO202" s="60">
        <f t="shared" si="92"/>
        <v>88.285103691533081</v>
      </c>
      <c r="CP202" s="60">
        <f t="shared" si="92"/>
        <v>94.620987274519877</v>
      </c>
    </row>
    <row r="203" spans="1:94" ht="15" customHeight="1">
      <c r="A203" s="53" t="s">
        <v>643</v>
      </c>
      <c r="B203" s="53" t="s">
        <v>644</v>
      </c>
      <c r="C203" s="53" t="str">
        <f t="shared" si="83"/>
        <v>ILB_PU</v>
      </c>
      <c r="D203" s="53" t="s">
        <v>41</v>
      </c>
      <c r="E203" s="53" t="s">
        <v>1352</v>
      </c>
      <c r="F203" s="112" t="s">
        <v>1375</v>
      </c>
      <c r="G203" s="113">
        <v>0</v>
      </c>
      <c r="H203" s="127">
        <v>0</v>
      </c>
      <c r="I203" s="127">
        <v>0</v>
      </c>
      <c r="J203" s="112" t="s">
        <v>1380</v>
      </c>
      <c r="K203" s="101">
        <v>0</v>
      </c>
      <c r="L203" s="53" t="s">
        <v>645</v>
      </c>
      <c r="M203" s="54">
        <f>[11]Provisional!M203</f>
        <v>90.948902593273004</v>
      </c>
      <c r="N203" s="54">
        <f>[11]Provisional!N203</f>
        <v>79.805285369341988</v>
      </c>
      <c r="O203" s="54">
        <f>[11]Provisional!O203</f>
        <v>71.553519844985999</v>
      </c>
      <c r="P203" s="54">
        <f>[11]Provisional!P203</f>
        <v>67.102448585041003</v>
      </c>
      <c r="Q203" s="54">
        <f>[11]Provisional!Q203</f>
        <v>62.580452773853004</v>
      </c>
      <c r="R203" s="128">
        <f>'[11]Published CSP'!O203</f>
        <v>72.606206999999998</v>
      </c>
      <c r="S203" s="108">
        <f>VLOOKUP($B203,'[11]CT model - DATA UPDATE'!$A:$AX,COLUMN('[11]CT model - DATA UPDATE'!S$1),0)/1000000</f>
        <v>74.269189740000016</v>
      </c>
      <c r="T203" s="108">
        <f>VLOOKUP($B203,'[11]CT model - DATA UPDATE'!$A:$AX,COLUMN('[11]CT model - DATA UPDATE'!T$1),0)/1000000</f>
        <v>75.362847792821171</v>
      </c>
      <c r="U203" s="108">
        <f>VLOOKUP($B203,'[11]CT model - DATA UPDATE'!$A:$AX,COLUMN('[11]CT model - DATA UPDATE'!U$1),0)/1000000</f>
        <v>76.472610611840651</v>
      </c>
      <c r="V203" s="108">
        <f>VLOOKUP($B203,'[11]CT model - DATA UPDATE'!$A:$AX,COLUMN('[11]CT model - DATA UPDATE'!V$1),0)/1000000</f>
        <v>77.598715349332522</v>
      </c>
      <c r="W203" s="108">
        <v>0</v>
      </c>
      <c r="X203" s="108">
        <f>VLOOKUP($B203,'[11]CT model - DATA UPDATE'!$A:$AX,COLUMN('[11]CT model - DATA UPDATE'!W$1),0)/1000000</f>
        <v>0</v>
      </c>
      <c r="Y203" s="108">
        <f>VLOOKUP($B203,'[11]CT model - DATA UPDATE'!$A:$AX,COLUMN('[11]CT model - DATA UPDATE'!X$1),0)/1000000</f>
        <v>1.5072569558564248</v>
      </c>
      <c r="Z203" s="108">
        <f>VLOOKUP($B203,'[11]CT model - DATA UPDATE'!$A:$AX,COLUMN('[11]CT model - DATA UPDATE'!Y$1),0)/1000000</f>
        <v>3.0894934687183615</v>
      </c>
      <c r="AA203" s="108">
        <f>VLOOKUP($B203,'[11]CT model - DATA UPDATE'!$A:$AX,COLUMN('[11]CT model - DATA UPDATE'!Z$1),0)/1000000</f>
        <v>4.7496621691019394</v>
      </c>
      <c r="AB203" s="108">
        <v>0</v>
      </c>
      <c r="AC203" s="108">
        <f>VLOOKUP($B203,'[11]CT model - DATA UPDATE'!$A:$AX,COLUMN('[11]CT model - DATA UPDATE'!AA$1),0)/1000000</f>
        <v>0</v>
      </c>
      <c r="AD203" s="108">
        <f>VLOOKUP($B203,'[11]CT model - DATA UPDATE'!$A:$AX,COLUMN('[11]CT model - DATA UPDATE'!AB$1),0)/1000000</f>
        <v>1.5072569558564275</v>
      </c>
      <c r="AE203" s="108">
        <f>VLOOKUP($B203,'[11]CT model - DATA UPDATE'!$A:$AX,COLUMN('[11]CT model - DATA UPDATE'!AC$1),0)/1000000</f>
        <v>3.1506715572078376</v>
      </c>
      <c r="AF203" s="108">
        <f>VLOOKUP($B203,'[11]CT model - DATA UPDATE'!$A:$AX,COLUMN('[11]CT model - DATA UPDATE'!AD$1),0)/1000000</f>
        <v>4.9396238242771178</v>
      </c>
      <c r="AG203" s="108">
        <v>0</v>
      </c>
      <c r="AH203" s="108">
        <f>VLOOKUP($B203,'[11]CT model - DATA UPDATE'!$A:$AX,COLUMN('[11]CT model - DATA UPDATE'!AE$1),0)/1000000</f>
        <v>0</v>
      </c>
      <c r="AI203" s="108">
        <f>(VLOOKUP($B203,'[11]CT model - DATA UPDATE'!$A:$AX,COLUMN('[11]CT model - DATA UPDATE'!AF$1),0)+IFERROR(VLOOKUP($B203,'[11]Fire £5 LQ'!$A:$P,COLUMN('[11]Fire £5 LQ'!N$1),0),0)*[11]Parameters!$C$41)/1000000</f>
        <v>0</v>
      </c>
      <c r="AJ203" s="108">
        <f>(VLOOKUP($B203,'[11]CT model - DATA UPDATE'!$A:$AX,COLUMN('[11]CT model - DATA UPDATE'!AG$1),0)+IFERROR(VLOOKUP($B203,'[11]Fire £5 LQ'!$A:$P,COLUMN('[11]Fire £5 LQ'!O$1),0),0)*[11]Parameters!$C$41)/1000000</f>
        <v>0</v>
      </c>
      <c r="AK203" s="108">
        <f>(VLOOKUP($B203,'[11]CT model - DATA UPDATE'!$A:$AX,COLUMN('[11]CT model - DATA UPDATE'!AH$1),0)+IFERROR(VLOOKUP($B203,'[11]Fire £5 LQ'!$A:$P,COLUMN('[11]Fire £5 LQ'!P$1),0),0)*[11]Parameters!$C$41)/1000000</f>
        <v>0</v>
      </c>
      <c r="AL203" s="56">
        <f>'[11]Published CSP'!AI203</f>
        <v>0</v>
      </c>
      <c r="AM203" s="56">
        <f>'[11]Published CSP'!AJ203</f>
        <v>0</v>
      </c>
      <c r="AN203" s="56">
        <f>IFERROR(VLOOKUP($A203,'[11]iBCF post B17'!$A:$L,'[11]iBCF post B17'!$F$1,0)/1000000,0)</f>
        <v>3.9483754042613435</v>
      </c>
      <c r="AO203" s="56">
        <f>IFERROR(VLOOKUP($A203,'[11]iBCF post B17'!$A:$L,'[11]iBCF post B17'!$I$1,0)/1000000,0)</f>
        <v>5.3290825773267594</v>
      </c>
      <c r="AP203" s="56">
        <f>IFERROR(VLOOKUP($A203,'[11]iBCF post B17'!$A:$L,'[11]iBCF post B17'!$L$1,0)/1000000,0)</f>
        <v>6.5698570935026348</v>
      </c>
      <c r="AQ203" s="56">
        <v>0</v>
      </c>
      <c r="AR203" s="56">
        <v>0</v>
      </c>
      <c r="AS203" s="56">
        <f>'[11]NHB savings'!E190</f>
        <v>0.87067899999999998</v>
      </c>
      <c r="AT203" s="56">
        <f>'[11]NHB savings'!F190</f>
        <v>0</v>
      </c>
      <c r="AU203" s="56">
        <f>'[11]NHB savings'!G190</f>
        <v>0</v>
      </c>
      <c r="AV203" s="103">
        <f>'[11]Published CSP'!AN203</f>
        <v>0</v>
      </c>
      <c r="AW203" s="103">
        <f>'[11]Published CSP'!AO203</f>
        <v>0</v>
      </c>
      <c r="AX203" s="103">
        <f>'[11]Published CSP'!AP203+'[11]NHB savings'!I190</f>
        <v>0</v>
      </c>
      <c r="AY203" s="103">
        <f>'[11]Published CSP'!AQ203+'[11]NHB savings'!J190</f>
        <v>0</v>
      </c>
      <c r="AZ203" s="103">
        <f>'[11]Published CSP'!AR203+'[11]NHB savings'!K190</f>
        <v>0</v>
      </c>
      <c r="BA203" s="103">
        <v>0</v>
      </c>
      <c r="BB203" s="103" t="e">
        <f>VLOOKUP($A203,'[11]Published CSP'!$A:$A:'[11]Published CSP'!$AW:$AW,COLUMN('[11]Published CSP'!AT$1),0)</f>
        <v>#REF!</v>
      </c>
      <c r="BC203" s="103" t="e">
        <f>VLOOKUP($A203,'[11]Published CSP'!$A:$A:'[11]Published CSP'!$AW:$AW,COLUMN('[11]Published CSP'!AU$1),0)+'[11]NHB savings'!L190</f>
        <v>#REF!</v>
      </c>
      <c r="BD203" s="103">
        <v>0</v>
      </c>
      <c r="BE203" s="103">
        <v>0</v>
      </c>
      <c r="BF203" s="60">
        <v>2.6904528861559238</v>
      </c>
      <c r="BG203" s="60">
        <v>3.6302478739206352</v>
      </c>
      <c r="BH203" s="103">
        <f>VLOOKUP($A203,[11]NHB!$A$7:$Q$389,COLUMN([11]NHB!O$2),0)+'[11]NHB savings'!P190</f>
        <v>2.8959889616784227</v>
      </c>
      <c r="BI203" s="103">
        <f>VLOOKUP($A203,[11]NHB!$A$7:$Q$389,COLUMN([11]NHB!P$2),0)+'[11]NHB savings'!Q190</f>
        <v>2.1235700302840352</v>
      </c>
      <c r="BJ203" s="103">
        <f>VLOOKUP($A203,[11]NHB!$A$7:$Q$389,COLUMN([11]NHB!Q$2),0)+'[11]NHB savings'!R190</f>
        <v>2.0375405407842524</v>
      </c>
      <c r="BK203" s="63">
        <f t="shared" si="93"/>
        <v>166.24556247942894</v>
      </c>
      <c r="BL203" s="63" t="e">
        <f t="shared" si="93"/>
        <v>#REF!</v>
      </c>
      <c r="BM203" s="63" t="e">
        <f t="shared" si="93"/>
        <v>#REF!</v>
      </c>
      <c r="BN203" s="63">
        <f t="shared" si="93"/>
        <v>157.26787683041866</v>
      </c>
      <c r="BO203" s="63">
        <f t="shared" si="93"/>
        <v>158.47585175085146</v>
      </c>
      <c r="BP203" s="64">
        <f t="shared" si="84"/>
        <v>166.24556247942894</v>
      </c>
      <c r="BQ203" s="64" t="e">
        <f>BL203*'[11]23112016 deflator update'!$C$68/'[11]23112016 deflator update'!$C$69</f>
        <v>#REF!</v>
      </c>
      <c r="BR203" s="64" t="e">
        <f>BM203*'[11]23112016 deflator update'!$C$68/'[11]23112016 deflator update'!$C$70</f>
        <v>#REF!</v>
      </c>
      <c r="BS203" s="64">
        <f>BN203*'[11]23112016 deflator update'!$C$68/'[11]23112016 deflator update'!$C$71</f>
        <v>149.40870913136524</v>
      </c>
      <c r="BT203" s="64">
        <f>BO203*'[11]23112016 deflator update'!$C$68/'[11]23112016 deflator update'!$C$72</f>
        <v>148.09848509015714</v>
      </c>
      <c r="BU203" s="109" t="e">
        <f t="shared" si="85"/>
        <v>#REF!</v>
      </c>
      <c r="BV203" s="109" t="e">
        <f t="shared" si="85"/>
        <v>#REF!</v>
      </c>
      <c r="BW203" s="109" t="e">
        <f t="shared" si="85"/>
        <v>#REF!</v>
      </c>
      <c r="BX203" s="109">
        <f t="shared" si="82"/>
        <v>7.681002279539717E-3</v>
      </c>
      <c r="BY203" s="109">
        <f t="shared" si="86"/>
        <v>-4.6736349606558036E-2</v>
      </c>
      <c r="BZ203" s="109">
        <f t="shared" si="87"/>
        <v>-1.1894632966095386E-2</v>
      </c>
      <c r="CA203" s="110" t="e">
        <f t="shared" si="88"/>
        <v>#REF!</v>
      </c>
      <c r="CB203" s="110" t="e">
        <f t="shared" si="88"/>
        <v>#REF!</v>
      </c>
      <c r="CC203" s="110" t="e">
        <f t="shared" si="88"/>
        <v>#REF!</v>
      </c>
      <c r="CD203" s="110">
        <f t="shared" si="88"/>
        <v>-8.7693953640688438E-3</v>
      </c>
      <c r="CE203" s="110">
        <f t="shared" si="89"/>
        <v>-0.10915826635383008</v>
      </c>
      <c r="CF203" s="110">
        <f t="shared" si="90"/>
        <v>-2.8483594726927741E-2</v>
      </c>
      <c r="CG203" s="60">
        <f t="shared" si="91"/>
        <v>93.639355479428943</v>
      </c>
      <c r="CH203" s="60" t="e">
        <f t="shared" si="91"/>
        <v>#REF!</v>
      </c>
      <c r="CI203" s="60" t="e">
        <f t="shared" si="91"/>
        <v>#REF!</v>
      </c>
      <c r="CJ203" s="60">
        <f t="shared" si="91"/>
        <v>74.555101192651804</v>
      </c>
      <c r="CK203" s="60">
        <f t="shared" si="91"/>
        <v>71.18785040813988</v>
      </c>
      <c r="CL203" s="60">
        <f t="shared" si="92"/>
        <v>72.606206999999998</v>
      </c>
      <c r="CM203" s="60">
        <f t="shared" si="92"/>
        <v>74.269189740000016</v>
      </c>
      <c r="CN203" s="60">
        <f t="shared" si="92"/>
        <v>78.377361704534025</v>
      </c>
      <c r="CO203" s="60">
        <f t="shared" si="92"/>
        <v>82.712775637766853</v>
      </c>
      <c r="CP203" s="60">
        <f t="shared" si="92"/>
        <v>87.288001342711581</v>
      </c>
    </row>
    <row r="204" spans="1:94" ht="15" customHeight="1">
      <c r="A204" s="53" t="s">
        <v>1011</v>
      </c>
      <c r="B204" s="53" t="s">
        <v>1012</v>
      </c>
      <c r="C204" s="53" t="str">
        <f t="shared" si="83"/>
        <v>SC_SR</v>
      </c>
      <c r="D204" s="53" t="s">
        <v>41</v>
      </c>
      <c r="E204" s="53" t="s">
        <v>730</v>
      </c>
      <c r="F204" s="112" t="s">
        <v>1373</v>
      </c>
      <c r="G204" s="113">
        <v>0</v>
      </c>
      <c r="H204" s="127">
        <v>0</v>
      </c>
      <c r="I204" s="127">
        <v>0</v>
      </c>
      <c r="J204" s="112" t="s">
        <v>1382</v>
      </c>
      <c r="K204" s="101">
        <v>0</v>
      </c>
      <c r="L204" s="53" t="s">
        <v>1013</v>
      </c>
      <c r="M204" s="54">
        <f>[11]Provisional!M204</f>
        <v>340.01528716939197</v>
      </c>
      <c r="N204" s="54">
        <f>[11]Provisional!N204</f>
        <v>283.38566903436998</v>
      </c>
      <c r="O204" s="54">
        <f>[11]Provisional!O204</f>
        <v>241.94763901388399</v>
      </c>
      <c r="P204" s="54">
        <f>[11]Provisional!P204</f>
        <v>218.75729490833999</v>
      </c>
      <c r="Q204" s="54">
        <f>[11]Provisional!Q204</f>
        <v>197.046716135027</v>
      </c>
      <c r="R204" s="128">
        <f>'[11]Published CSP'!O204</f>
        <v>549.03400199999999</v>
      </c>
      <c r="S204" s="108">
        <f>VLOOKUP($B204,'[11]CT model - DATA UPDATE'!$A:$AX,COLUMN('[11]CT model - DATA UPDATE'!S$1),0)/1000000</f>
        <v>560.77075226699992</v>
      </c>
      <c r="T204" s="108">
        <f>VLOOKUP($B204,'[11]CT model - DATA UPDATE'!$A:$AX,COLUMN('[11]CT model - DATA UPDATE'!T$1),0)/1000000</f>
        <v>571.39139867213021</v>
      </c>
      <c r="U204" s="108">
        <f>VLOOKUP($B204,'[11]CT model - DATA UPDATE'!$A:$AX,COLUMN('[11]CT model - DATA UPDATE'!U$1),0)/1000000</f>
        <v>582.2293728418</v>
      </c>
      <c r="V204" s="108">
        <f>VLOOKUP($B204,'[11]CT model - DATA UPDATE'!$A:$AX,COLUMN('[11]CT model - DATA UPDATE'!V$1),0)/1000000</f>
        <v>593.28944627737758</v>
      </c>
      <c r="W204" s="108">
        <v>0</v>
      </c>
      <c r="X204" s="108">
        <f>VLOOKUP($B204,'[11]CT model - DATA UPDATE'!$A:$AX,COLUMN('[11]CT model - DATA UPDATE'!W$1),0)/1000000</f>
        <v>11.205228948000038</v>
      </c>
      <c r="Y204" s="108">
        <f>VLOOKUP($B204,'[11]CT model - DATA UPDATE'!$A:$AX,COLUMN('[11]CT model - DATA UPDATE'!X$1),0)/1000000</f>
        <v>23.073625910405145</v>
      </c>
      <c r="Z204" s="108">
        <f>VLOOKUP($B204,'[11]CT model - DATA UPDATE'!$A:$AX,COLUMN('[11]CT model - DATA UPDATE'!Y$1),0)/1000000</f>
        <v>35.626092305711644</v>
      </c>
      <c r="AA204" s="108">
        <f>VLOOKUP($B204,'[11]CT model - DATA UPDATE'!$A:$AX,COLUMN('[11]CT model - DATA UPDATE'!Z$1),0)/1000000</f>
        <v>48.894694154762057</v>
      </c>
      <c r="AB204" s="108">
        <v>0</v>
      </c>
      <c r="AC204" s="108">
        <f>VLOOKUP($B204,'[11]CT model - DATA UPDATE'!$A:$AX,COLUMN('[11]CT model - DATA UPDATE'!AA$1),0)/1000000</f>
        <v>11.205228</v>
      </c>
      <c r="AD204" s="108">
        <f>VLOOKUP($B204,'[11]CT model - DATA UPDATE'!$A:$AX,COLUMN('[11]CT model - DATA UPDATE'!AB$1),0)/1000000</f>
        <v>23.530322864124656</v>
      </c>
      <c r="AE204" s="108">
        <f>VLOOKUP($B204,'[11]CT model - DATA UPDATE'!$A:$AX,COLUMN('[11]CT model - DATA UPDATE'!AC$1),0)/1000000</f>
        <v>37.050517293193224</v>
      </c>
      <c r="AF204" s="108">
        <f>VLOOKUP($B204,'[11]CT model - DATA UPDATE'!$A:$AX,COLUMN('[11]CT model - DATA UPDATE'!AD$1),0)/1000000</f>
        <v>51.856350897081732</v>
      </c>
      <c r="AG204" s="108">
        <v>0</v>
      </c>
      <c r="AH204" s="108">
        <f>VLOOKUP($B204,'[11]CT model - DATA UPDATE'!$A:$AX,COLUMN('[11]CT model - DATA UPDATE'!AE$1),0)/1000000</f>
        <v>0</v>
      </c>
      <c r="AI204" s="108">
        <f>(VLOOKUP($B204,'[11]CT model - DATA UPDATE'!$A:$AX,COLUMN('[11]CT model - DATA UPDATE'!AF$1),0)+IFERROR(VLOOKUP($B204,'[11]Fire £5 LQ'!$A:$P,COLUMN('[11]Fire £5 LQ'!N$1),0),0)*[11]Parameters!$C$41)/1000000</f>
        <v>0</v>
      </c>
      <c r="AJ204" s="108">
        <f>(VLOOKUP($B204,'[11]CT model - DATA UPDATE'!$A:$AX,COLUMN('[11]CT model - DATA UPDATE'!AG$1),0)+IFERROR(VLOOKUP($B204,'[11]Fire £5 LQ'!$A:$P,COLUMN('[11]Fire £5 LQ'!O$1),0),0)*[11]Parameters!$C$41)/1000000</f>
        <v>0</v>
      </c>
      <c r="AK204" s="108">
        <f>(VLOOKUP($B204,'[11]CT model - DATA UPDATE'!$A:$AX,COLUMN('[11]CT model - DATA UPDATE'!AH$1),0)+IFERROR(VLOOKUP($B204,'[11]Fire £5 LQ'!$A:$P,COLUMN('[11]Fire £5 LQ'!P$1),0),0)*[11]Parameters!$C$41)/1000000</f>
        <v>0</v>
      </c>
      <c r="AL204" s="56">
        <f>'[11]Published CSP'!AI204</f>
        <v>0</v>
      </c>
      <c r="AM204" s="56">
        <f>'[11]Published CSP'!AJ204</f>
        <v>0</v>
      </c>
      <c r="AN204" s="56">
        <f>IFERROR(VLOOKUP($A204,'[11]iBCF post B17'!$A:$L,'[11]iBCF post B17'!$F$1,0)/1000000,0)</f>
        <v>26.392010465009189</v>
      </c>
      <c r="AO204" s="56">
        <f>IFERROR(VLOOKUP($A204,'[11]iBCF post B17'!$A:$L,'[11]iBCF post B17'!$I$1,0)/1000000,0)</f>
        <v>35.018900905904857</v>
      </c>
      <c r="AP204" s="56">
        <f>IFERROR(VLOOKUP($A204,'[11]iBCF post B17'!$A:$L,'[11]iBCF post B17'!$L$1,0)/1000000,0)</f>
        <v>42.379741322836502</v>
      </c>
      <c r="AQ204" s="56">
        <v>0</v>
      </c>
      <c r="AR204" s="56">
        <v>0</v>
      </c>
      <c r="AS204" s="56">
        <f>'[11]NHB savings'!E191</f>
        <v>6.1919789999999999</v>
      </c>
      <c r="AT204" s="56">
        <f>'[11]NHB savings'!F191</f>
        <v>0</v>
      </c>
      <c r="AU204" s="56">
        <f>'[11]NHB savings'!G191</f>
        <v>0</v>
      </c>
      <c r="AV204" s="103">
        <f>'[11]Published CSP'!AN204</f>
        <v>0</v>
      </c>
      <c r="AW204" s="103">
        <f>'[11]Published CSP'!AO204</f>
        <v>0</v>
      </c>
      <c r="AX204" s="103">
        <f>'[11]Published CSP'!AP204+'[11]NHB savings'!I191</f>
        <v>0</v>
      </c>
      <c r="AY204" s="103">
        <f>'[11]Published CSP'!AQ204+'[11]NHB savings'!J191</f>
        <v>0</v>
      </c>
      <c r="AZ204" s="103">
        <f>'[11]Published CSP'!AR204+'[11]NHB savings'!K191</f>
        <v>0</v>
      </c>
      <c r="BA204" s="103">
        <v>0</v>
      </c>
      <c r="BB204" s="103" t="e">
        <f>VLOOKUP($A204,'[11]Published CSP'!$A:$A:'[11]Published CSP'!$AW:$AW,COLUMN('[11]Published CSP'!AT$1),0)</f>
        <v>#REF!</v>
      </c>
      <c r="BC204" s="103" t="e">
        <f>VLOOKUP($A204,'[11]Published CSP'!$A:$A:'[11]Published CSP'!$AW:$AW,COLUMN('[11]Published CSP'!AU$1),0)+'[11]NHB savings'!L191</f>
        <v>#REF!</v>
      </c>
      <c r="BD204" s="103">
        <v>0</v>
      </c>
      <c r="BE204" s="103">
        <v>0</v>
      </c>
      <c r="BF204" s="60">
        <v>7.8861690941665596</v>
      </c>
      <c r="BG204" s="60">
        <v>9.3059080078011114</v>
      </c>
      <c r="BH204" s="103">
        <f>VLOOKUP($A204,[11]NHB!$A$7:$Q$389,COLUMN([11]NHB!O$2),0)+'[11]NHB savings'!P191</f>
        <v>7.8048898438173477</v>
      </c>
      <c r="BI204" s="103">
        <f>VLOOKUP($A204,[11]NHB!$A$7:$Q$389,COLUMN([11]NHB!P$2),0)+'[11]NHB savings'!Q191</f>
        <v>5.6431437505402577</v>
      </c>
      <c r="BJ204" s="103">
        <f>VLOOKUP($A204,[11]NHB!$A$7:$Q$389,COLUMN([11]NHB!Q$2),0)+'[11]NHB savings'!R191</f>
        <v>5.4145302510514117</v>
      </c>
      <c r="BK204" s="63">
        <f t="shared" si="93"/>
        <v>896.93545826355853</v>
      </c>
      <c r="BL204" s="63" t="e">
        <f t="shared" si="93"/>
        <v>#REF!</v>
      </c>
      <c r="BM204" s="63" t="e">
        <f t="shared" si="93"/>
        <v>#REF!</v>
      </c>
      <c r="BN204" s="63">
        <f t="shared" si="93"/>
        <v>914.32532200548997</v>
      </c>
      <c r="BO204" s="63">
        <f t="shared" si="93"/>
        <v>938.88147903813615</v>
      </c>
      <c r="BP204" s="64">
        <f t="shared" si="84"/>
        <v>896.93545826355853</v>
      </c>
      <c r="BQ204" s="64" t="e">
        <f>BL204*'[11]23112016 deflator update'!$C$68/'[11]23112016 deflator update'!$C$69</f>
        <v>#REF!</v>
      </c>
      <c r="BR204" s="64" t="e">
        <f>BM204*'[11]23112016 deflator update'!$C$68/'[11]23112016 deflator update'!$C$70</f>
        <v>#REF!</v>
      </c>
      <c r="BS204" s="64">
        <f>BN204*'[11]23112016 deflator update'!$C$68/'[11]23112016 deflator update'!$C$71</f>
        <v>868.63362588829364</v>
      </c>
      <c r="BT204" s="64">
        <f>BO204*'[11]23112016 deflator update'!$C$68/'[11]23112016 deflator update'!$C$72</f>
        <v>877.40134025818236</v>
      </c>
      <c r="BU204" s="109" t="e">
        <f t="shared" si="85"/>
        <v>#REF!</v>
      </c>
      <c r="BV204" s="109" t="e">
        <f t="shared" si="85"/>
        <v>#REF!</v>
      </c>
      <c r="BW204" s="109" t="e">
        <f t="shared" si="85"/>
        <v>#REF!</v>
      </c>
      <c r="BX204" s="109">
        <f t="shared" si="82"/>
        <v>2.6857133278103351E-2</v>
      </c>
      <c r="BY204" s="109">
        <f t="shared" si="86"/>
        <v>4.6765929909587722E-2</v>
      </c>
      <c r="BZ204" s="109">
        <f t="shared" si="87"/>
        <v>1.149186599118579E-2</v>
      </c>
      <c r="CA204" s="110" t="e">
        <f t="shared" si="88"/>
        <v>#REF!</v>
      </c>
      <c r="CB204" s="110" t="e">
        <f t="shared" si="88"/>
        <v>#REF!</v>
      </c>
      <c r="CC204" s="110" t="e">
        <f t="shared" si="88"/>
        <v>#REF!</v>
      </c>
      <c r="CD204" s="110">
        <f t="shared" si="88"/>
        <v>1.0093685195438518E-2</v>
      </c>
      <c r="CE204" s="110">
        <f t="shared" si="89"/>
        <v>-2.1778733157894803E-2</v>
      </c>
      <c r="CF204" s="110">
        <f t="shared" si="90"/>
        <v>-5.4897236713515873E-3</v>
      </c>
      <c r="CG204" s="60">
        <f t="shared" si="91"/>
        <v>347.90145626355854</v>
      </c>
      <c r="CH204" s="60" t="e">
        <f t="shared" si="91"/>
        <v>#REF!</v>
      </c>
      <c r="CI204" s="60" t="e">
        <f t="shared" si="91"/>
        <v>#REF!</v>
      </c>
      <c r="CJ204" s="60">
        <f t="shared" si="91"/>
        <v>259.4193395647851</v>
      </c>
      <c r="CK204" s="60">
        <f t="shared" si="91"/>
        <v>244.84098770891478</v>
      </c>
      <c r="CL204" s="60">
        <f t="shared" si="92"/>
        <v>549.03400199999999</v>
      </c>
      <c r="CM204" s="60">
        <f t="shared" si="92"/>
        <v>583.18120921499997</v>
      </c>
      <c r="CN204" s="60">
        <f t="shared" si="92"/>
        <v>617.99534744665993</v>
      </c>
      <c r="CO204" s="60">
        <f t="shared" si="92"/>
        <v>654.90598244070486</v>
      </c>
      <c r="CP204" s="60">
        <f t="shared" si="92"/>
        <v>694.04049132922137</v>
      </c>
    </row>
    <row r="205" spans="1:94" ht="15" customHeight="1">
      <c r="A205" s="53" t="s">
        <v>1161</v>
      </c>
      <c r="B205" s="53" t="s">
        <v>1162</v>
      </c>
      <c r="C205" s="53" t="str">
        <f t="shared" si="83"/>
        <v>SFIR_SR</v>
      </c>
      <c r="D205" s="53" t="s">
        <v>41</v>
      </c>
      <c r="E205" s="53" t="s">
        <v>1357</v>
      </c>
      <c r="F205" s="112" t="s">
        <v>1373</v>
      </c>
      <c r="G205" s="113">
        <v>0</v>
      </c>
      <c r="H205" s="127">
        <v>0</v>
      </c>
      <c r="I205" s="127">
        <v>0</v>
      </c>
      <c r="J205" s="112" t="s">
        <v>1382</v>
      </c>
      <c r="K205" s="101">
        <v>0</v>
      </c>
      <c r="L205" s="53" t="s">
        <v>1236</v>
      </c>
      <c r="M205" s="54">
        <f>[11]Provisional!M205</f>
        <v>27.887691261234</v>
      </c>
      <c r="N205" s="54">
        <f>[11]Provisional!N205</f>
        <v>25.578607281887003</v>
      </c>
      <c r="O205" s="54">
        <f>[11]Provisional!O205</f>
        <v>22.781517798620001</v>
      </c>
      <c r="P205" s="54">
        <f>[11]Provisional!P205</f>
        <v>21.627811555423001</v>
      </c>
      <c r="Q205" s="54">
        <f>[11]Provisional!Q205</f>
        <v>21.195272480752998</v>
      </c>
      <c r="R205" s="128">
        <f>'[11]Published CSP'!O205</f>
        <v>41.253830000000001</v>
      </c>
      <c r="S205" s="108">
        <f>VLOOKUP($B205,'[11]CT model - DATA UPDATE'!$A:$AX,COLUMN('[11]CT model - DATA UPDATE'!S$1),0)/1000000</f>
        <v>42.113532420000013</v>
      </c>
      <c r="T205" s="108">
        <f>VLOOKUP($B205,'[11]CT model - DATA UPDATE'!$A:$AX,COLUMN('[11]CT model - DATA UPDATE'!T$1),0)/1000000</f>
        <v>42.922202299105393</v>
      </c>
      <c r="U205" s="108">
        <f>VLOOKUP($B205,'[11]CT model - DATA UPDATE'!$A:$AX,COLUMN('[11]CT model - DATA UPDATE'!U$1),0)/1000000</f>
        <v>43.74746739975722</v>
      </c>
      <c r="V205" s="108">
        <f>VLOOKUP($B205,'[11]CT model - DATA UPDATE'!$A:$AX,COLUMN('[11]CT model - DATA UPDATE'!V$1),0)/1000000</f>
        <v>44.589689323984892</v>
      </c>
      <c r="W205" s="108">
        <v>0</v>
      </c>
      <c r="X205" s="108">
        <f>VLOOKUP($B205,'[11]CT model - DATA UPDATE'!$A:$AX,COLUMN('[11]CT model - DATA UPDATE'!W$1),0)/1000000</f>
        <v>0.80471718000000003</v>
      </c>
      <c r="Y205" s="108">
        <f>VLOOKUP($B205,'[11]CT model - DATA UPDATE'!$A:$AX,COLUMN('[11]CT model - DATA UPDATE'!X$1),0)/1000000</f>
        <v>1.6950169060793208</v>
      </c>
      <c r="Z205" s="108">
        <f>VLOOKUP($B205,'[11]CT model - DATA UPDATE'!$A:$AX,COLUMN('[11]CT model - DATA UPDATE'!Y$1),0)/1000000</f>
        <v>2.6371084807089291</v>
      </c>
      <c r="AA205" s="108">
        <f>VLOOKUP($B205,'[11]CT model - DATA UPDATE'!$A:$AX,COLUMN('[11]CT model - DATA UPDATE'!Z$1),0)/1000000</f>
        <v>3.6334291760175077</v>
      </c>
      <c r="AB205" s="108">
        <v>0</v>
      </c>
      <c r="AC205" s="108">
        <f>VLOOKUP($B205,'[11]CT model - DATA UPDATE'!$A:$AX,COLUMN('[11]CT model - DATA UPDATE'!AA$1),0)/1000000</f>
        <v>0</v>
      </c>
      <c r="AD205" s="108">
        <f>VLOOKUP($B205,'[11]CT model - DATA UPDATE'!$A:$AX,COLUMN('[11]CT model - DATA UPDATE'!AB$1),0)/1000000</f>
        <v>0</v>
      </c>
      <c r="AE205" s="108">
        <f>VLOOKUP($B205,'[11]CT model - DATA UPDATE'!$A:$AX,COLUMN('[11]CT model - DATA UPDATE'!AC$1),0)/1000000</f>
        <v>0</v>
      </c>
      <c r="AF205" s="108">
        <f>VLOOKUP($B205,'[11]CT model - DATA UPDATE'!$A:$AX,COLUMN('[11]CT model - DATA UPDATE'!AD$1),0)/1000000</f>
        <v>0</v>
      </c>
      <c r="AG205" s="108">
        <v>0</v>
      </c>
      <c r="AH205" s="108">
        <f>VLOOKUP($B205,'[11]CT model - DATA UPDATE'!$A:$AX,COLUMN('[11]CT model - DATA UPDATE'!AE$1),0)/1000000</f>
        <v>0</v>
      </c>
      <c r="AI205" s="108">
        <f>(VLOOKUP($B205,'[11]CT model - DATA UPDATE'!$A:$AX,COLUMN('[11]CT model - DATA UPDATE'!AF$1),0)+IFERROR(VLOOKUP($B205,'[11]Fire £5 LQ'!$A:$P,COLUMN('[11]Fire £5 LQ'!N$1),0),0)*[11]Parameters!$C$41)/1000000</f>
        <v>0</v>
      </c>
      <c r="AJ205" s="108">
        <f>(VLOOKUP($B205,'[11]CT model - DATA UPDATE'!$A:$AX,COLUMN('[11]CT model - DATA UPDATE'!AG$1),0)+IFERROR(VLOOKUP($B205,'[11]Fire £5 LQ'!$A:$P,COLUMN('[11]Fire £5 LQ'!O$1),0),0)*[11]Parameters!$C$41)/1000000</f>
        <v>0</v>
      </c>
      <c r="AK205" s="108">
        <f>(VLOOKUP($B205,'[11]CT model - DATA UPDATE'!$A:$AX,COLUMN('[11]CT model - DATA UPDATE'!AH$1),0)+IFERROR(VLOOKUP($B205,'[11]Fire £5 LQ'!$A:$P,COLUMN('[11]Fire £5 LQ'!P$1),0),0)*[11]Parameters!$C$41)/1000000</f>
        <v>0</v>
      </c>
      <c r="AL205" s="56">
        <f>'[11]Published CSP'!AI205</f>
        <v>0</v>
      </c>
      <c r="AM205" s="56">
        <f>'[11]Published CSP'!AJ205</f>
        <v>0</v>
      </c>
      <c r="AN205" s="56">
        <f>IFERROR(VLOOKUP($A205,'[11]iBCF post B17'!$A:$L,'[11]iBCF post B17'!$F$1,0)/1000000,0)</f>
        <v>0</v>
      </c>
      <c r="AO205" s="56">
        <f>IFERROR(VLOOKUP($A205,'[11]iBCF post B17'!$A:$L,'[11]iBCF post B17'!$I$1,0)/1000000,0)</f>
        <v>0</v>
      </c>
      <c r="AP205" s="56">
        <f>IFERROR(VLOOKUP($A205,'[11]iBCF post B17'!$A:$L,'[11]iBCF post B17'!$L$1,0)/1000000,0)</f>
        <v>0</v>
      </c>
      <c r="AQ205" s="56">
        <v>0</v>
      </c>
      <c r="AR205" s="56">
        <v>0</v>
      </c>
      <c r="AS205" s="56">
        <f>'[11]NHB savings'!E192</f>
        <v>0</v>
      </c>
      <c r="AT205" s="56">
        <f>'[11]NHB savings'!F192</f>
        <v>0</v>
      </c>
      <c r="AU205" s="56">
        <f>'[11]NHB savings'!G192</f>
        <v>0</v>
      </c>
      <c r="AV205" s="103">
        <f>'[11]Published CSP'!AN205</f>
        <v>0</v>
      </c>
      <c r="AW205" s="103">
        <f>'[11]Published CSP'!AO205</f>
        <v>0</v>
      </c>
      <c r="AX205" s="103">
        <f>'[11]Published CSP'!AP205+'[11]NHB savings'!I192</f>
        <v>0</v>
      </c>
      <c r="AY205" s="103">
        <f>'[11]Published CSP'!AQ205+'[11]NHB savings'!J192</f>
        <v>0</v>
      </c>
      <c r="AZ205" s="103">
        <f>'[11]Published CSP'!AR205+'[11]NHB savings'!K192</f>
        <v>0</v>
      </c>
      <c r="BA205" s="103">
        <v>0</v>
      </c>
      <c r="BB205" s="103" t="e">
        <f>VLOOKUP($A205,'[11]Published CSP'!$A:$A:'[11]Published CSP'!$AW:$AW,COLUMN('[11]Published CSP'!AT$1),0)</f>
        <v>#REF!</v>
      </c>
      <c r="BC205" s="103" t="e">
        <f>VLOOKUP($A205,'[11]Published CSP'!$A:$A:'[11]Published CSP'!$AW:$AW,COLUMN('[11]Published CSP'!AU$1),0)+'[11]NHB savings'!L192</f>
        <v>#REF!</v>
      </c>
      <c r="BD205" s="103">
        <v>0</v>
      </c>
      <c r="BE205" s="103">
        <v>0</v>
      </c>
      <c r="BF205" s="60">
        <v>0</v>
      </c>
      <c r="BG205" s="60">
        <v>0</v>
      </c>
      <c r="BH205" s="103">
        <f>VLOOKUP($A205,[11]NHB!$A$7:$Q$389,COLUMN([11]NHB!O$2),0)+'[11]NHB savings'!P192</f>
        <v>0</v>
      </c>
      <c r="BI205" s="103">
        <f>VLOOKUP($A205,[11]NHB!$A$7:$Q$389,COLUMN([11]NHB!P$2),0)+'[11]NHB savings'!Q192</f>
        <v>0</v>
      </c>
      <c r="BJ205" s="103">
        <f>VLOOKUP($A205,[11]NHB!$A$7:$Q$389,COLUMN([11]NHB!Q$2),0)+'[11]NHB savings'!R192</f>
        <v>0</v>
      </c>
      <c r="BK205" s="63">
        <f t="shared" si="93"/>
        <v>69.141521261234004</v>
      </c>
      <c r="BL205" s="63" t="e">
        <f t="shared" si="93"/>
        <v>#REF!</v>
      </c>
      <c r="BM205" s="63" t="e">
        <f t="shared" si="93"/>
        <v>#REF!</v>
      </c>
      <c r="BN205" s="63">
        <f t="shared" si="93"/>
        <v>68.012387435889153</v>
      </c>
      <c r="BO205" s="63">
        <f t="shared" si="93"/>
        <v>69.41839098075539</v>
      </c>
      <c r="BP205" s="64">
        <f t="shared" si="84"/>
        <v>69.141521261234004</v>
      </c>
      <c r="BQ205" s="64" t="e">
        <f>BL205*'[11]23112016 deflator update'!$C$68/'[11]23112016 deflator update'!$C$69</f>
        <v>#REF!</v>
      </c>
      <c r="BR205" s="64" t="e">
        <f>BM205*'[11]23112016 deflator update'!$C$68/'[11]23112016 deflator update'!$C$70</f>
        <v>#REF!</v>
      </c>
      <c r="BS205" s="64">
        <f>BN205*'[11]23112016 deflator update'!$C$68/'[11]23112016 deflator update'!$C$71</f>
        <v>64.613595710303528</v>
      </c>
      <c r="BT205" s="64">
        <f>BO205*'[11]23112016 deflator update'!$C$68/'[11]23112016 deflator update'!$C$72</f>
        <v>64.872713590516256</v>
      </c>
      <c r="BU205" s="109" t="e">
        <f t="shared" si="85"/>
        <v>#REF!</v>
      </c>
      <c r="BV205" s="109" t="e">
        <f t="shared" si="85"/>
        <v>#REF!</v>
      </c>
      <c r="BW205" s="109" t="e">
        <f t="shared" si="85"/>
        <v>#REF!</v>
      </c>
      <c r="BX205" s="109">
        <f t="shared" si="82"/>
        <v>2.0672756800245828E-2</v>
      </c>
      <c r="BY205" s="109">
        <f t="shared" si="86"/>
        <v>4.0043914925635971E-3</v>
      </c>
      <c r="BZ205" s="109">
        <f t="shared" si="87"/>
        <v>9.9959807961536029E-4</v>
      </c>
      <c r="CA205" s="110" t="e">
        <f t="shared" si="88"/>
        <v>#REF!</v>
      </c>
      <c r="CB205" s="110" t="e">
        <f t="shared" si="88"/>
        <v>#REF!</v>
      </c>
      <c r="CC205" s="110" t="e">
        <f t="shared" si="88"/>
        <v>#REF!</v>
      </c>
      <c r="CD205" s="110">
        <f t="shared" si="88"/>
        <v>4.0102686959953004E-3</v>
      </c>
      <c r="CE205" s="110">
        <f t="shared" si="89"/>
        <v>-6.1740146772141791E-2</v>
      </c>
      <c r="CF205" s="110">
        <f t="shared" si="90"/>
        <v>-1.5805840499265922E-2</v>
      </c>
      <c r="CG205" s="60">
        <f t="shared" si="91"/>
        <v>27.887691261234004</v>
      </c>
      <c r="CH205" s="60" t="e">
        <f t="shared" si="91"/>
        <v>#REF!</v>
      </c>
      <c r="CI205" s="60" t="e">
        <f t="shared" si="91"/>
        <v>#REF!</v>
      </c>
      <c r="CJ205" s="60">
        <f t="shared" si="91"/>
        <v>21.627811555423001</v>
      </c>
      <c r="CK205" s="60">
        <f t="shared" si="91"/>
        <v>21.19527248075299</v>
      </c>
      <c r="CL205" s="60">
        <f t="shared" si="92"/>
        <v>41.253830000000001</v>
      </c>
      <c r="CM205" s="60">
        <f t="shared" si="92"/>
        <v>42.91824960000001</v>
      </c>
      <c r="CN205" s="60">
        <f t="shared" si="92"/>
        <v>44.617219205184711</v>
      </c>
      <c r="CO205" s="60">
        <f t="shared" si="92"/>
        <v>46.384575880466151</v>
      </c>
      <c r="CP205" s="60">
        <f t="shared" si="92"/>
        <v>48.2231185000024</v>
      </c>
    </row>
    <row r="206" spans="1:94" ht="15" customHeight="1">
      <c r="A206" s="53" t="s">
        <v>309</v>
      </c>
      <c r="B206" s="53" t="s">
        <v>310</v>
      </c>
      <c r="C206" s="53" t="str">
        <f t="shared" si="83"/>
        <v>SD_PU</v>
      </c>
      <c r="D206" s="53" t="s">
        <v>41</v>
      </c>
      <c r="E206" s="53" t="s">
        <v>39</v>
      </c>
      <c r="F206" s="112" t="s">
        <v>1365</v>
      </c>
      <c r="G206" s="113">
        <v>0</v>
      </c>
      <c r="H206" s="127">
        <v>0</v>
      </c>
      <c r="I206" s="127">
        <v>0</v>
      </c>
      <c r="J206" s="112" t="s">
        <v>1380</v>
      </c>
      <c r="K206" s="101">
        <v>0</v>
      </c>
      <c r="L206" s="53" t="s">
        <v>311</v>
      </c>
      <c r="M206" s="54">
        <f>[11]Provisional!M206</f>
        <v>4.2256906532030003</v>
      </c>
      <c r="N206" s="54">
        <f>[11]Provisional!N206</f>
        <v>3.4706508601319999</v>
      </c>
      <c r="O206" s="54">
        <f>[11]Provisional!O206</f>
        <v>2.9030404319220002</v>
      </c>
      <c r="P206" s="54">
        <f>[11]Provisional!P206</f>
        <v>2.6040488821680006</v>
      </c>
      <c r="Q206" s="54">
        <f>[11]Provisional!Q206</f>
        <v>2.2718855027329998</v>
      </c>
      <c r="R206" s="128">
        <f>'[11]Published CSP'!O206</f>
        <v>6.0366999999999997</v>
      </c>
      <c r="S206" s="108">
        <f>VLOOKUP($B206,'[11]CT model - DATA UPDATE'!$A:$AX,COLUMN('[11]CT model - DATA UPDATE'!S$1),0)/1000000</f>
        <v>6.2541254999999998</v>
      </c>
      <c r="T206" s="108">
        <f>VLOOKUP($B206,'[11]CT model - DATA UPDATE'!$A:$AX,COLUMN('[11]CT model - DATA UPDATE'!T$1),0)/1000000</f>
        <v>6.4217671339832547</v>
      </c>
      <c r="U206" s="108">
        <f>VLOOKUP($B206,'[11]CT model - DATA UPDATE'!$A:$AX,COLUMN('[11]CT model - DATA UPDATE'!U$1),0)/1000000</f>
        <v>6.5939023966032506</v>
      </c>
      <c r="V206" s="108">
        <f>VLOOKUP($B206,'[11]CT model - DATA UPDATE'!$A:$AX,COLUMN('[11]CT model - DATA UPDATE'!V$1),0)/1000000</f>
        <v>6.7706517394318642</v>
      </c>
      <c r="W206" s="108">
        <v>0</v>
      </c>
      <c r="X206" s="108">
        <f>VLOOKUP($B206,'[11]CT model - DATA UPDATE'!$A:$AX,COLUMN('[11]CT model - DATA UPDATE'!W$1),0)/1000000</f>
        <v>0</v>
      </c>
      <c r="Y206" s="108">
        <f>VLOOKUP($B206,'[11]CT model - DATA UPDATE'!$A:$AX,COLUMN('[11]CT model - DATA UPDATE'!X$1),0)/1000000</f>
        <v>0.12843534267966519</v>
      </c>
      <c r="Z206" s="108">
        <f>VLOOKUP($B206,'[11]CT model - DATA UPDATE'!$A:$AX,COLUMN('[11]CT model - DATA UPDATE'!Y$1),0)/1000000</f>
        <v>0.26639365682277127</v>
      </c>
      <c r="AA206" s="108">
        <f>VLOOKUP($B206,'[11]CT model - DATA UPDATE'!$A:$AX,COLUMN('[11]CT model - DATA UPDATE'!Z$1),0)/1000000</f>
        <v>0.41441805166714513</v>
      </c>
      <c r="AB206" s="108">
        <v>0</v>
      </c>
      <c r="AC206" s="108">
        <f>VLOOKUP($B206,'[11]CT model - DATA UPDATE'!$A:$AX,COLUMN('[11]CT model - DATA UPDATE'!AA$1),0)/1000000</f>
        <v>0</v>
      </c>
      <c r="AD206" s="108">
        <f>VLOOKUP($B206,'[11]CT model - DATA UPDATE'!$A:$AX,COLUMN('[11]CT model - DATA UPDATE'!AB$1),0)/1000000</f>
        <v>0</v>
      </c>
      <c r="AE206" s="108">
        <f>VLOOKUP($B206,'[11]CT model - DATA UPDATE'!$A:$AX,COLUMN('[11]CT model - DATA UPDATE'!AC$1),0)/1000000</f>
        <v>0</v>
      </c>
      <c r="AF206" s="108">
        <f>VLOOKUP($B206,'[11]CT model - DATA UPDATE'!$A:$AX,COLUMN('[11]CT model - DATA UPDATE'!AD$1),0)/1000000</f>
        <v>0</v>
      </c>
      <c r="AG206" s="108">
        <v>0</v>
      </c>
      <c r="AH206" s="108">
        <f>VLOOKUP($B206,'[11]CT model - DATA UPDATE'!$A:$AX,COLUMN('[11]CT model - DATA UPDATE'!AE$1),0)/1000000</f>
        <v>0</v>
      </c>
      <c r="AI206" s="108">
        <f>(VLOOKUP($B206,'[11]CT model - DATA UPDATE'!$A:$AX,COLUMN('[11]CT model - DATA UPDATE'!AF$1),0)+IFERROR(VLOOKUP($B206,'[11]Fire £5 LQ'!$A:$P,COLUMN('[11]Fire £5 LQ'!N$1),0),0)*[11]Parameters!$C$41)/1000000</f>
        <v>2.7895713700471673E-2</v>
      </c>
      <c r="AJ206" s="108">
        <f>(VLOOKUP($B206,'[11]CT model - DATA UPDATE'!$A:$AX,COLUMN('[11]CT model - DATA UPDATE'!AG$1),0)+IFERROR(VLOOKUP($B206,'[11]Fire £5 LQ'!$A:$P,COLUMN('[11]Fire £5 LQ'!O$1),0),0)*[11]Parameters!$C$41)/1000000</f>
        <v>5.4649353869241704E-2</v>
      </c>
      <c r="AK206" s="108">
        <f>(VLOOKUP($B206,'[11]CT model - DATA UPDATE'!$A:$AX,COLUMN('[11]CT model - DATA UPDATE'!AH$1),0)+IFERROR(VLOOKUP($B206,'[11]Fire £5 LQ'!$A:$P,COLUMN('[11]Fire £5 LQ'!P$1),0),0)*[11]Parameters!$C$41)/1000000</f>
        <v>8.0054785819966709E-2</v>
      </c>
      <c r="AL206" s="56">
        <f>'[11]Published CSP'!AI206</f>
        <v>0</v>
      </c>
      <c r="AM206" s="56">
        <f>'[11]Published CSP'!AJ206</f>
        <v>0</v>
      </c>
      <c r="AN206" s="56">
        <f>IFERROR(VLOOKUP($A206,'[11]iBCF post B17'!$A:$L,'[11]iBCF post B17'!$F$1,0)/1000000,0)</f>
        <v>0</v>
      </c>
      <c r="AO206" s="56">
        <f>IFERROR(VLOOKUP($A206,'[11]iBCF post B17'!$A:$L,'[11]iBCF post B17'!$I$1,0)/1000000,0)</f>
        <v>0</v>
      </c>
      <c r="AP206" s="56">
        <f>IFERROR(VLOOKUP($A206,'[11]iBCF post B17'!$A:$L,'[11]iBCF post B17'!$L$1,0)/1000000,0)</f>
        <v>0</v>
      </c>
      <c r="AQ206" s="56">
        <v>0</v>
      </c>
      <c r="AR206" s="56">
        <v>0</v>
      </c>
      <c r="AS206" s="56">
        <f>'[11]NHB savings'!E193</f>
        <v>0</v>
      </c>
      <c r="AT206" s="56">
        <f>'[11]NHB savings'!F193</f>
        <v>0</v>
      </c>
      <c r="AU206" s="56">
        <f>'[11]NHB savings'!G193</f>
        <v>0</v>
      </c>
      <c r="AV206" s="103">
        <f>'[11]Published CSP'!AN206</f>
        <v>0</v>
      </c>
      <c r="AW206" s="103">
        <f>'[11]Published CSP'!AO206</f>
        <v>0</v>
      </c>
      <c r="AX206" s="103">
        <f>'[11]Published CSP'!AP206+'[11]NHB savings'!I193</f>
        <v>0</v>
      </c>
      <c r="AY206" s="103">
        <f>'[11]Published CSP'!AQ206+'[11]NHB savings'!J193</f>
        <v>0</v>
      </c>
      <c r="AZ206" s="103">
        <f>'[11]Published CSP'!AR206+'[11]NHB savings'!K193</f>
        <v>0</v>
      </c>
      <c r="BA206" s="103">
        <v>0</v>
      </c>
      <c r="BB206" s="103" t="e">
        <f>VLOOKUP($A206,'[11]Published CSP'!$A:$A:'[11]Published CSP'!$AW:$AW,COLUMN('[11]Published CSP'!AT$1),0)</f>
        <v>#REF!</v>
      </c>
      <c r="BC206" s="103" t="e">
        <f>VLOOKUP($A206,'[11]Published CSP'!$A:$A:'[11]Published CSP'!$AW:$AW,COLUMN('[11]Published CSP'!AU$1),0)+'[11]NHB savings'!L193</f>
        <v>#REF!</v>
      </c>
      <c r="BD206" s="103">
        <v>0</v>
      </c>
      <c r="BE206" s="103">
        <v>0</v>
      </c>
      <c r="BF206" s="60">
        <v>2.1314952449514961</v>
      </c>
      <c r="BG206" s="60">
        <v>2.6222327226390556</v>
      </c>
      <c r="BH206" s="103">
        <f>VLOOKUP($A206,[11]NHB!$A$7:$Q$389,COLUMN([11]NHB!O$2),0)+'[11]NHB savings'!P193</f>
        <v>2.2922161284224183</v>
      </c>
      <c r="BI206" s="103">
        <f>VLOOKUP($A206,[11]NHB!$A$7:$Q$389,COLUMN([11]NHB!P$2),0)+'[11]NHB savings'!Q193</f>
        <v>1.7474242880484498</v>
      </c>
      <c r="BJ206" s="103">
        <f>VLOOKUP($A206,[11]NHB!$A$7:$Q$389,COLUMN([11]NHB!Q$2),0)+'[11]NHB savings'!R193</f>
        <v>1.6766331122000027</v>
      </c>
      <c r="BK206" s="63">
        <f t="shared" si="93"/>
        <v>12.393885898154496</v>
      </c>
      <c r="BL206" s="63" t="e">
        <f t="shared" si="93"/>
        <v>#REF!</v>
      </c>
      <c r="BM206" s="63" t="e">
        <f t="shared" si="93"/>
        <v>#REF!</v>
      </c>
      <c r="BN206" s="63">
        <f t="shared" si="93"/>
        <v>11.266418577511713</v>
      </c>
      <c r="BO206" s="63">
        <f t="shared" si="93"/>
        <v>11.213643191851977</v>
      </c>
      <c r="BP206" s="64">
        <f t="shared" si="84"/>
        <v>12.393885898154496</v>
      </c>
      <c r="BQ206" s="64" t="e">
        <f>BL206*'[11]23112016 deflator update'!$C$68/'[11]23112016 deflator update'!$C$69</f>
        <v>#REF!</v>
      </c>
      <c r="BR206" s="64" t="e">
        <f>BM206*'[11]23112016 deflator update'!$C$68/'[11]23112016 deflator update'!$C$70</f>
        <v>#REF!</v>
      </c>
      <c r="BS206" s="64">
        <f>BN206*'[11]23112016 deflator update'!$C$68/'[11]23112016 deflator update'!$C$71</f>
        <v>10.703400402707505</v>
      </c>
      <c r="BT206" s="64">
        <f>BO206*'[11]23112016 deflator update'!$C$68/'[11]23112016 deflator update'!$C$72</f>
        <v>10.479347804142087</v>
      </c>
      <c r="BU206" s="109" t="e">
        <f t="shared" si="85"/>
        <v>#REF!</v>
      </c>
      <c r="BV206" s="109" t="e">
        <f t="shared" si="85"/>
        <v>#REF!</v>
      </c>
      <c r="BW206" s="109" t="e">
        <f t="shared" si="85"/>
        <v>#REF!</v>
      </c>
      <c r="BX206" s="109">
        <f t="shared" si="82"/>
        <v>-4.6843089750879807E-3</v>
      </c>
      <c r="BY206" s="109">
        <f t="shared" si="86"/>
        <v>-9.522781765146493E-2</v>
      </c>
      <c r="BZ206" s="109">
        <f t="shared" si="87"/>
        <v>-2.4707667575347259E-2</v>
      </c>
      <c r="CA206" s="110" t="e">
        <f t="shared" si="88"/>
        <v>#REF!</v>
      </c>
      <c r="CB206" s="110" t="e">
        <f t="shared" si="88"/>
        <v>#REF!</v>
      </c>
      <c r="CC206" s="110" t="e">
        <f t="shared" si="88"/>
        <v>#REF!</v>
      </c>
      <c r="CD206" s="110">
        <f t="shared" si="88"/>
        <v>-2.0932842847656397E-2</v>
      </c>
      <c r="CE206" s="110">
        <f t="shared" si="89"/>
        <v>-0.15447440050238737</v>
      </c>
      <c r="CF206" s="110">
        <f t="shared" si="90"/>
        <v>-4.1081515697225068E-2</v>
      </c>
      <c r="CG206" s="60">
        <f t="shared" si="91"/>
        <v>6.357185898154496</v>
      </c>
      <c r="CH206" s="60" t="e">
        <f t="shared" si="91"/>
        <v>#REF!</v>
      </c>
      <c r="CI206" s="60" t="e">
        <f t="shared" si="91"/>
        <v>#REF!</v>
      </c>
      <c r="CJ206" s="60">
        <f t="shared" si="91"/>
        <v>4.3514731702164493</v>
      </c>
      <c r="CK206" s="60">
        <f t="shared" si="91"/>
        <v>3.9485186149330014</v>
      </c>
      <c r="CL206" s="60">
        <f t="shared" si="92"/>
        <v>6.0366999999999997</v>
      </c>
      <c r="CM206" s="60">
        <f t="shared" si="92"/>
        <v>6.2541254999999998</v>
      </c>
      <c r="CN206" s="60">
        <f t="shared" si="92"/>
        <v>6.5780981903633924</v>
      </c>
      <c r="CO206" s="60">
        <f t="shared" si="92"/>
        <v>6.9149454072952636</v>
      </c>
      <c r="CP206" s="60">
        <f t="shared" si="92"/>
        <v>7.2651245769189758</v>
      </c>
    </row>
    <row r="207" spans="1:94" ht="15" customHeight="1">
      <c r="A207" s="53" t="s">
        <v>294</v>
      </c>
      <c r="B207" s="53" t="s">
        <v>295</v>
      </c>
      <c r="C207" s="53" t="str">
        <f t="shared" si="83"/>
        <v>SD_PR</v>
      </c>
      <c r="D207" s="53" t="s">
        <v>41</v>
      </c>
      <c r="E207" s="53" t="s">
        <v>39</v>
      </c>
      <c r="F207" s="112" t="s">
        <v>1371</v>
      </c>
      <c r="G207" s="113">
        <v>1</v>
      </c>
      <c r="H207" s="127">
        <v>0</v>
      </c>
      <c r="I207" s="127">
        <v>0</v>
      </c>
      <c r="J207" s="112" t="s">
        <v>1381</v>
      </c>
      <c r="K207" s="101">
        <v>0</v>
      </c>
      <c r="L207" s="53" t="s">
        <v>1203</v>
      </c>
      <c r="M207" s="54">
        <f>[11]Provisional!M207</f>
        <v>8.8746507164209998</v>
      </c>
      <c r="N207" s="54">
        <f>[11]Provisional!N207</f>
        <v>7.7957403863399994</v>
      </c>
      <c r="O207" s="54">
        <f>[11]Provisional!O207</f>
        <v>6.9859455316350001</v>
      </c>
      <c r="P207" s="54">
        <f>[11]Provisional!P207</f>
        <v>6.5634421514779993</v>
      </c>
      <c r="Q207" s="54">
        <f>[11]Provisional!Q207</f>
        <v>6.0955448755620001</v>
      </c>
      <c r="R207" s="128">
        <f>'[11]Published CSP'!O207</f>
        <v>5.7897410000000002</v>
      </c>
      <c r="S207" s="108">
        <f>VLOOKUP($B207,'[11]CT model - DATA UPDATE'!$A:$AX,COLUMN('[11]CT model - DATA UPDATE'!S$1),0)/1000000</f>
        <v>5.8702407550000002</v>
      </c>
      <c r="T207" s="108">
        <f>VLOOKUP($B207,'[11]CT model - DATA UPDATE'!$A:$AX,COLUMN('[11]CT model - DATA UPDATE'!T$1),0)/1000000</f>
        <v>5.9652350305508275</v>
      </c>
      <c r="U207" s="108">
        <f>VLOOKUP($B207,'[11]CT model - DATA UPDATE'!$A:$AX,COLUMN('[11]CT model - DATA UPDATE'!U$1),0)/1000000</f>
        <v>6.0617665364749982</v>
      </c>
      <c r="V207" s="108">
        <f>VLOOKUP($B207,'[11]CT model - DATA UPDATE'!$A:$AX,COLUMN('[11]CT model - DATA UPDATE'!V$1),0)/1000000</f>
        <v>6.1598601487685345</v>
      </c>
      <c r="W207" s="108">
        <v>0</v>
      </c>
      <c r="X207" s="108">
        <f>VLOOKUP($B207,'[11]CT model - DATA UPDATE'!$A:$AX,COLUMN('[11]CT model - DATA UPDATE'!W$1),0)/1000000</f>
        <v>0.1174048151</v>
      </c>
      <c r="Y207" s="108">
        <f>VLOOKUP($B207,'[11]CT model - DATA UPDATE'!$A:$AX,COLUMN('[11]CT model - DATA UPDATE'!X$1),0)/1000000</f>
        <v>0.24099549523425337</v>
      </c>
      <c r="Z207" s="108">
        <f>VLOOKUP($B207,'[11]CT model - DATA UPDATE'!$A:$AX,COLUMN('[11]CT model - DATA UPDATE'!Y$1),0)/1000000</f>
        <v>0.37102860616456124</v>
      </c>
      <c r="AA207" s="108">
        <f>VLOOKUP($B207,'[11]CT model - DATA UPDATE'!$A:$AX,COLUMN('[11]CT model - DATA UPDATE'!Z$1),0)/1000000</f>
        <v>0.50777057736091158</v>
      </c>
      <c r="AB207" s="108">
        <v>0</v>
      </c>
      <c r="AC207" s="108">
        <f>VLOOKUP($B207,'[11]CT model - DATA UPDATE'!$A:$AX,COLUMN('[11]CT model - DATA UPDATE'!AA$1),0)/1000000</f>
        <v>0</v>
      </c>
      <c r="AD207" s="108">
        <f>VLOOKUP($B207,'[11]CT model - DATA UPDATE'!$A:$AX,COLUMN('[11]CT model - DATA UPDATE'!AB$1),0)/1000000</f>
        <v>0</v>
      </c>
      <c r="AE207" s="108">
        <f>VLOOKUP($B207,'[11]CT model - DATA UPDATE'!$A:$AX,COLUMN('[11]CT model - DATA UPDATE'!AC$1),0)/1000000</f>
        <v>0</v>
      </c>
      <c r="AF207" s="108">
        <f>VLOOKUP($B207,'[11]CT model - DATA UPDATE'!$A:$AX,COLUMN('[11]CT model - DATA UPDATE'!AD$1),0)/1000000</f>
        <v>0</v>
      </c>
      <c r="AG207" s="108">
        <v>0</v>
      </c>
      <c r="AH207" s="108">
        <f>VLOOKUP($B207,'[11]CT model - DATA UPDATE'!$A:$AX,COLUMN('[11]CT model - DATA UPDATE'!AE$1),0)/1000000</f>
        <v>1.3471111900000284E-2</v>
      </c>
      <c r="AI207" s="108">
        <f>(VLOOKUP($B207,'[11]CT model - DATA UPDATE'!$A:$AX,COLUMN('[11]CT model - DATA UPDATE'!AF$1),0)+IFERROR(VLOOKUP($B207,'[11]Fire £5 LQ'!$A:$P,COLUMN('[11]Fire £5 LQ'!N$1),0),0)*[11]Parameters!$C$41)/1000000</f>
        <v>0.13557671208430877</v>
      </c>
      <c r="AJ207" s="108">
        <f>(VLOOKUP($B207,'[11]CT model - DATA UPDATE'!$A:$AX,COLUMN('[11]CT model - DATA UPDATE'!AG$1),0)+IFERROR(VLOOKUP($B207,'[11]Fire £5 LQ'!$A:$P,COLUMN('[11]Fire £5 LQ'!O$1),0),0)*[11]Parameters!$C$41)/1000000</f>
        <v>0.25915749436076962</v>
      </c>
      <c r="AK207" s="108">
        <f>(VLOOKUP($B207,'[11]CT model - DATA UPDATE'!$A:$AX,COLUMN('[11]CT model - DATA UPDATE'!AH$1),0)+IFERROR(VLOOKUP($B207,'[11]Fire £5 LQ'!$A:$P,COLUMN('[11]Fire £5 LQ'!P$1),0),0)*[11]Parameters!$C$41)/1000000</f>
        <v>0.38413894030071549</v>
      </c>
      <c r="AL207" s="56">
        <f>'[11]Published CSP'!AI207</f>
        <v>0</v>
      </c>
      <c r="AM207" s="56">
        <f>'[11]Published CSP'!AJ207</f>
        <v>0</v>
      </c>
      <c r="AN207" s="56">
        <f>IFERROR(VLOOKUP($A207,'[11]iBCF post B17'!$A:$L,'[11]iBCF post B17'!$F$1,0)/1000000,0)</f>
        <v>0</v>
      </c>
      <c r="AO207" s="56">
        <f>IFERROR(VLOOKUP($A207,'[11]iBCF post B17'!$A:$L,'[11]iBCF post B17'!$I$1,0)/1000000,0)</f>
        <v>0</v>
      </c>
      <c r="AP207" s="56">
        <f>IFERROR(VLOOKUP($A207,'[11]iBCF post B17'!$A:$L,'[11]iBCF post B17'!$L$1,0)/1000000,0)</f>
        <v>0</v>
      </c>
      <c r="AQ207" s="56">
        <v>0</v>
      </c>
      <c r="AR207" s="56">
        <v>0</v>
      </c>
      <c r="AS207" s="56">
        <f>'[11]NHB savings'!E194</f>
        <v>0</v>
      </c>
      <c r="AT207" s="56">
        <f>'[11]NHB savings'!F194</f>
        <v>0</v>
      </c>
      <c r="AU207" s="56">
        <f>'[11]NHB savings'!G194</f>
        <v>0</v>
      </c>
      <c r="AV207" s="103">
        <f>'[11]Published CSP'!AN207</f>
        <v>8.8566260790307785E-2</v>
      </c>
      <c r="AW207" s="103">
        <f>'[11]Published CSP'!AO207</f>
        <v>0.45997316087869533</v>
      </c>
      <c r="AX207" s="103">
        <f>'[11]Published CSP'!AP207+'[11]NHB savings'!I194</f>
        <v>0.37140690008838756</v>
      </c>
      <c r="AY207" s="103">
        <f>'[11]Published CSP'!AQ207+'[11]NHB savings'!J194</f>
        <v>0.28569761545260575</v>
      </c>
      <c r="AZ207" s="103">
        <f>'[11]Published CSP'!AR207+'[11]NHB savings'!K194</f>
        <v>0.37140690008838756</v>
      </c>
      <c r="BA207" s="103">
        <v>0</v>
      </c>
      <c r="BB207" s="103" t="e">
        <f>VLOOKUP($A207,'[11]Published CSP'!$A:$A:'[11]Published CSP'!$AW:$AW,COLUMN('[11]Published CSP'!AT$1),0)</f>
        <v>#REF!</v>
      </c>
      <c r="BC207" s="103" t="e">
        <f>VLOOKUP($A207,'[11]Published CSP'!$A:$A:'[11]Published CSP'!$AW:$AW,COLUMN('[11]Published CSP'!AU$1),0)+'[11]NHB savings'!L194</f>
        <v>#REF!</v>
      </c>
      <c r="BD207" s="103">
        <v>0</v>
      </c>
      <c r="BE207" s="103">
        <v>0</v>
      </c>
      <c r="BF207" s="60">
        <v>2.9353009702957009</v>
      </c>
      <c r="BG207" s="60">
        <v>3.286801428398952</v>
      </c>
      <c r="BH207" s="103">
        <f>VLOOKUP($A207,[11]NHB!$A$7:$Q$389,COLUMN([11]NHB!O$2),0)+'[11]NHB savings'!P194</f>
        <v>2.4231886348835423</v>
      </c>
      <c r="BI207" s="103">
        <f>VLOOKUP($A207,[11]NHB!$A$7:$Q$389,COLUMN([11]NHB!P$2),0)+'[11]NHB savings'!Q194</f>
        <v>1.8424706890588349</v>
      </c>
      <c r="BJ207" s="103">
        <f>VLOOKUP($A207,[11]NHB!$A$7:$Q$389,COLUMN([11]NHB!Q$2),0)+'[11]NHB savings'!R194</f>
        <v>1.7678290193528241</v>
      </c>
      <c r="BK207" s="63">
        <f t="shared" si="93"/>
        <v>17.688258947507009</v>
      </c>
      <c r="BL207" s="63" t="e">
        <f t="shared" si="93"/>
        <v>#REF!</v>
      </c>
      <c r="BM207" s="63" t="e">
        <f t="shared" si="93"/>
        <v>#REF!</v>
      </c>
      <c r="BN207" s="63">
        <f t="shared" si="93"/>
        <v>15.383563092989769</v>
      </c>
      <c r="BO207" s="63">
        <f t="shared" si="93"/>
        <v>15.286550461433375</v>
      </c>
      <c r="BP207" s="64">
        <f t="shared" si="84"/>
        <v>17.688258947507009</v>
      </c>
      <c r="BQ207" s="64" t="e">
        <f>BL207*'[11]23112016 deflator update'!$C$68/'[11]23112016 deflator update'!$C$69</f>
        <v>#REF!</v>
      </c>
      <c r="BR207" s="64" t="e">
        <f>BM207*'[11]23112016 deflator update'!$C$68/'[11]23112016 deflator update'!$C$70</f>
        <v>#REF!</v>
      </c>
      <c r="BS207" s="64">
        <f>BN207*'[11]23112016 deflator update'!$C$68/'[11]23112016 deflator update'!$C$71</f>
        <v>14.614798329368375</v>
      </c>
      <c r="BT207" s="64">
        <f>BO207*'[11]23112016 deflator update'!$C$68/'[11]23112016 deflator update'!$C$72</f>
        <v>14.285551650807657</v>
      </c>
      <c r="BU207" s="109" t="e">
        <f t="shared" si="85"/>
        <v>#REF!</v>
      </c>
      <c r="BV207" s="109" t="e">
        <f t="shared" si="85"/>
        <v>#REF!</v>
      </c>
      <c r="BW207" s="109" t="e">
        <f t="shared" si="85"/>
        <v>#REF!</v>
      </c>
      <c r="BX207" s="109">
        <f t="shared" si="82"/>
        <v>-6.3062523922433611E-3</v>
      </c>
      <c r="BY207" s="109">
        <f t="shared" si="86"/>
        <v>-0.13577981265432182</v>
      </c>
      <c r="BZ207" s="109">
        <f t="shared" si="87"/>
        <v>-3.5824477868088289E-2</v>
      </c>
      <c r="CA207" s="110" t="e">
        <f t="shared" si="88"/>
        <v>#REF!</v>
      </c>
      <c r="CB207" s="110" t="e">
        <f t="shared" si="88"/>
        <v>#REF!</v>
      </c>
      <c r="CC207" s="110" t="e">
        <f t="shared" si="88"/>
        <v>#REF!</v>
      </c>
      <c r="CD207" s="110">
        <f t="shared" si="88"/>
        <v>-2.2528308030025923E-2</v>
      </c>
      <c r="CE207" s="110">
        <f t="shared" si="89"/>
        <v>-0.19237095673449145</v>
      </c>
      <c r="CF207" s="110">
        <f t="shared" si="90"/>
        <v>-5.2011689678696738E-2</v>
      </c>
      <c r="CG207" s="60">
        <f t="shared" si="91"/>
        <v>11.89851794750701</v>
      </c>
      <c r="CH207" s="60" t="e">
        <f t="shared" si="91"/>
        <v>#REF!</v>
      </c>
      <c r="CI207" s="60" t="e">
        <f t="shared" si="91"/>
        <v>#REF!</v>
      </c>
      <c r="CJ207" s="60">
        <f t="shared" si="91"/>
        <v>8.6916104559894407</v>
      </c>
      <c r="CK207" s="60">
        <f t="shared" si="91"/>
        <v>8.2347807950032141</v>
      </c>
      <c r="CL207" s="60">
        <f t="shared" si="92"/>
        <v>5.7897410000000002</v>
      </c>
      <c r="CM207" s="60">
        <f t="shared" si="92"/>
        <v>6.0011166820000001</v>
      </c>
      <c r="CN207" s="60">
        <f t="shared" si="92"/>
        <v>6.3418072378693893</v>
      </c>
      <c r="CO207" s="60">
        <f t="shared" si="92"/>
        <v>6.6919526370003286</v>
      </c>
      <c r="CP207" s="60">
        <f t="shared" si="92"/>
        <v>7.0517696664301619</v>
      </c>
    </row>
    <row r="208" spans="1:94" ht="15" customHeight="1">
      <c r="A208" s="53" t="s">
        <v>843</v>
      </c>
      <c r="B208" s="53" t="s">
        <v>844</v>
      </c>
      <c r="C208" s="53" t="str">
        <f t="shared" si="83"/>
        <v>UA_PU</v>
      </c>
      <c r="D208" s="53" t="s">
        <v>41</v>
      </c>
      <c r="E208" s="53" t="s">
        <v>726</v>
      </c>
      <c r="F208" s="112" t="s">
        <v>1363</v>
      </c>
      <c r="G208" s="113">
        <v>1</v>
      </c>
      <c r="H208" s="127">
        <v>0</v>
      </c>
      <c r="I208" s="127">
        <v>0</v>
      </c>
      <c r="J208" s="112" t="s">
        <v>1380</v>
      </c>
      <c r="K208" s="101">
        <v>0</v>
      </c>
      <c r="L208" s="53" t="s">
        <v>845</v>
      </c>
      <c r="M208" s="54">
        <f>[11]Provisional!M208</f>
        <v>138.55973456567901</v>
      </c>
      <c r="N208" s="54">
        <f>[11]Provisional!N208</f>
        <v>125.38731346193799</v>
      </c>
      <c r="O208" s="54">
        <f>[11]Provisional!O208</f>
        <v>115.73061938712999</v>
      </c>
      <c r="P208" s="54">
        <f>[11]Provisional!P208</f>
        <v>110.46109357213599</v>
      </c>
      <c r="Q208" s="54">
        <f>[11]Provisional!Q208</f>
        <v>105.42274816912301</v>
      </c>
      <c r="R208" s="128">
        <f>'[11]Published CSP'!O208</f>
        <v>63.627566999999999</v>
      </c>
      <c r="S208" s="108">
        <f>VLOOKUP($B208,'[11]CT model - DATA UPDATE'!$A:$AX,COLUMN('[11]CT model - DATA UPDATE'!S$1),0)/1000000</f>
        <v>66.194469299999994</v>
      </c>
      <c r="T208" s="108">
        <f>VLOOKUP($B208,'[11]CT model - DATA UPDATE'!$A:$AX,COLUMN('[11]CT model - DATA UPDATE'!T$1),0)/1000000</f>
        <v>68.172041699035404</v>
      </c>
      <c r="U208" s="108">
        <f>VLOOKUP($B208,'[11]CT model - DATA UPDATE'!$A:$AX,COLUMN('[11]CT model - DATA UPDATE'!U$1),0)/1000000</f>
        <v>70.208694450776747</v>
      </c>
      <c r="V208" s="108">
        <f>VLOOKUP($B208,'[11]CT model - DATA UPDATE'!$A:$AX,COLUMN('[11]CT model - DATA UPDATE'!V$1),0)/1000000</f>
        <v>72.306192592032588</v>
      </c>
      <c r="W208" s="108">
        <v>0</v>
      </c>
      <c r="X208" s="108">
        <f>VLOOKUP($B208,'[11]CT model - DATA UPDATE'!$A:$AX,COLUMN('[11]CT model - DATA UPDATE'!W$1),0)/1000000</f>
        <v>1.289687200000009</v>
      </c>
      <c r="Y208" s="108">
        <f>VLOOKUP($B208,'[11]CT model - DATA UPDATE'!$A:$AX,COLUMN('[11]CT model - DATA UPDATE'!X$1),0)/1000000</f>
        <v>2.7182220221525006</v>
      </c>
      <c r="Z208" s="108">
        <f>VLOOKUP($B208,'[11]CT model - DATA UPDATE'!$A:$AX,COLUMN('[11]CT model - DATA UPDATE'!Y$1),0)/1000000</f>
        <v>4.2595919011400722</v>
      </c>
      <c r="AA208" s="108">
        <f>VLOOKUP($B208,'[11]CT model - DATA UPDATE'!$A:$AX,COLUMN('[11]CT model - DATA UPDATE'!Z$1),0)/1000000</f>
        <v>5.9207088341165326</v>
      </c>
      <c r="AB208" s="108">
        <v>0</v>
      </c>
      <c r="AC208" s="108">
        <f>VLOOKUP($B208,'[11]CT model - DATA UPDATE'!$A:$AX,COLUMN('[11]CT model - DATA UPDATE'!AA$1),0)/1000000</f>
        <v>1.3238669999999999</v>
      </c>
      <c r="AD208" s="108">
        <f>VLOOKUP($B208,'[11]CT model - DATA UPDATE'!$A:$AX,COLUMN('[11]CT model - DATA UPDATE'!AB$1),0)/1000000</f>
        <v>2.8079596613661648</v>
      </c>
      <c r="AE208" s="108">
        <f>VLOOKUP($B208,'[11]CT model - DATA UPDATE'!$A:$AX,COLUMN('[11]CT model - DATA UPDATE'!AC$1),0)/1000000</f>
        <v>4.4676843891238276</v>
      </c>
      <c r="AF208" s="108">
        <f>VLOOKUP($B208,'[11]CT model - DATA UPDATE'!$A:$AX,COLUMN('[11]CT model - DATA UPDATE'!AD$1),0)/1000000</f>
        <v>6.3190644173831494</v>
      </c>
      <c r="AG208" s="108">
        <v>0</v>
      </c>
      <c r="AH208" s="108">
        <f>VLOOKUP($B208,'[11]CT model - DATA UPDATE'!$A:$AX,COLUMN('[11]CT model - DATA UPDATE'!AE$1),0)/1000000</f>
        <v>0</v>
      </c>
      <c r="AI208" s="108">
        <f>(VLOOKUP($B208,'[11]CT model - DATA UPDATE'!$A:$AX,COLUMN('[11]CT model - DATA UPDATE'!AF$1),0)+IFERROR(VLOOKUP($B208,'[11]Fire £5 LQ'!$A:$P,COLUMN('[11]Fire £5 LQ'!N$1),0),0)*[11]Parameters!$C$41)/1000000</f>
        <v>0</v>
      </c>
      <c r="AJ208" s="108">
        <f>(VLOOKUP($B208,'[11]CT model - DATA UPDATE'!$A:$AX,COLUMN('[11]CT model - DATA UPDATE'!AG$1),0)+IFERROR(VLOOKUP($B208,'[11]Fire £5 LQ'!$A:$P,COLUMN('[11]Fire £5 LQ'!O$1),0),0)*[11]Parameters!$C$41)/1000000</f>
        <v>0</v>
      </c>
      <c r="AK208" s="108">
        <f>(VLOOKUP($B208,'[11]CT model - DATA UPDATE'!$A:$AX,COLUMN('[11]CT model - DATA UPDATE'!AH$1),0)+IFERROR(VLOOKUP($B208,'[11]Fire £5 LQ'!$A:$P,COLUMN('[11]Fire £5 LQ'!P$1),0),0)*[11]Parameters!$C$41)/1000000</f>
        <v>0</v>
      </c>
      <c r="AL208" s="56">
        <f>'[11]Published CSP'!AI208</f>
        <v>0</v>
      </c>
      <c r="AM208" s="56">
        <f>'[11]Published CSP'!AJ208</f>
        <v>0</v>
      </c>
      <c r="AN208" s="56">
        <f>IFERROR(VLOOKUP($A208,'[11]iBCF post B17'!$A:$L,'[11]iBCF post B17'!$F$1,0)/1000000,0)</f>
        <v>8.9762955091058281</v>
      </c>
      <c r="AO208" s="56">
        <f>IFERROR(VLOOKUP($A208,'[11]iBCF post B17'!$A:$L,'[11]iBCF post B17'!$I$1,0)/1000000,0)</f>
        <v>12.546996439274633</v>
      </c>
      <c r="AP208" s="56">
        <f>IFERROR(VLOOKUP($A208,'[11]iBCF post B17'!$A:$L,'[11]iBCF post B17'!$L$1,0)/1000000,0)</f>
        <v>15.94055492351117</v>
      </c>
      <c r="AQ208" s="56">
        <v>0</v>
      </c>
      <c r="AR208" s="56">
        <v>0</v>
      </c>
      <c r="AS208" s="56">
        <f>'[11]NHB savings'!E195</f>
        <v>1.459435</v>
      </c>
      <c r="AT208" s="56">
        <f>'[11]NHB savings'!F195</f>
        <v>0</v>
      </c>
      <c r="AU208" s="56">
        <f>'[11]NHB savings'!G195</f>
        <v>0</v>
      </c>
      <c r="AV208" s="103">
        <f>'[11]Published CSP'!AN208</f>
        <v>0</v>
      </c>
      <c r="AW208" s="103">
        <f>'[11]Published CSP'!AO208</f>
        <v>0</v>
      </c>
      <c r="AX208" s="103">
        <f>'[11]Published CSP'!AP208+'[11]NHB savings'!I195</f>
        <v>0</v>
      </c>
      <c r="AY208" s="103">
        <f>'[11]Published CSP'!AQ208+'[11]NHB savings'!J195</f>
        <v>0</v>
      </c>
      <c r="AZ208" s="103">
        <f>'[11]Published CSP'!AR208+'[11]NHB savings'!K195</f>
        <v>0</v>
      </c>
      <c r="BA208" s="103">
        <v>0</v>
      </c>
      <c r="BB208" s="103" t="e">
        <f>VLOOKUP($A208,'[11]Published CSP'!$A:$A:'[11]Published CSP'!$AW:$AW,COLUMN('[11]Published CSP'!AT$1),0)</f>
        <v>#REF!</v>
      </c>
      <c r="BC208" s="103" t="e">
        <f>VLOOKUP($A208,'[11]Published CSP'!$A:$A:'[11]Published CSP'!$AW:$AW,COLUMN('[11]Published CSP'!AU$1),0)+'[11]NHB savings'!L195</f>
        <v>#REF!</v>
      </c>
      <c r="BD208" s="103">
        <v>0</v>
      </c>
      <c r="BE208" s="103">
        <v>0</v>
      </c>
      <c r="BF208" s="60">
        <v>2.9831656031720057</v>
      </c>
      <c r="BG208" s="60">
        <v>3.9641403180451507</v>
      </c>
      <c r="BH208" s="103">
        <f>VLOOKUP($A208,[11]NHB!$A$7:$Q$389,COLUMN([11]NHB!O$2),0)+'[11]NHB savings'!P195</f>
        <v>3.5896671457140288</v>
      </c>
      <c r="BI208" s="103">
        <f>VLOOKUP($A208,[11]NHB!$A$7:$Q$389,COLUMN([11]NHB!P$2),0)+'[11]NHB savings'!Q195</f>
        <v>2.6056349392627971</v>
      </c>
      <c r="BJ208" s="103">
        <f>VLOOKUP($A208,[11]NHB!$A$7:$Q$389,COLUMN([11]NHB!Q$2),0)+'[11]NHB savings'!R195</f>
        <v>2.5000761677361556</v>
      </c>
      <c r="BK208" s="63">
        <f t="shared" si="93"/>
        <v>205.17046716885102</v>
      </c>
      <c r="BL208" s="63" t="e">
        <f t="shared" si="93"/>
        <v>#REF!</v>
      </c>
      <c r="BM208" s="63" t="e">
        <f t="shared" si="93"/>
        <v>#REF!</v>
      </c>
      <c r="BN208" s="63">
        <f t="shared" si="93"/>
        <v>204.54969569171408</v>
      </c>
      <c r="BO208" s="63">
        <f t="shared" si="93"/>
        <v>208.40934510390261</v>
      </c>
      <c r="BP208" s="64">
        <f t="shared" si="84"/>
        <v>205.17046716885102</v>
      </c>
      <c r="BQ208" s="64" t="e">
        <f>BL208*'[11]23112016 deflator update'!$C$68/'[11]23112016 deflator update'!$C$69</f>
        <v>#REF!</v>
      </c>
      <c r="BR208" s="64" t="e">
        <f>BM208*'[11]23112016 deflator update'!$C$68/'[11]23112016 deflator update'!$C$70</f>
        <v>#REF!</v>
      </c>
      <c r="BS208" s="64">
        <f>BN208*'[11]23112016 deflator update'!$C$68/'[11]23112016 deflator update'!$C$71</f>
        <v>194.32770761868261</v>
      </c>
      <c r="BT208" s="64">
        <f>BO208*'[11]23112016 deflator update'!$C$68/'[11]23112016 deflator update'!$C$72</f>
        <v>194.76221738214383</v>
      </c>
      <c r="BU208" s="109" t="e">
        <f t="shared" si="85"/>
        <v>#REF!</v>
      </c>
      <c r="BV208" s="109" t="e">
        <f t="shared" si="85"/>
        <v>#REF!</v>
      </c>
      <c r="BW208" s="109" t="e">
        <f t="shared" si="85"/>
        <v>#REF!</v>
      </c>
      <c r="BX208" s="109">
        <f t="shared" si="82"/>
        <v>1.8869005886987811E-2</v>
      </c>
      <c r="BY208" s="109">
        <f t="shared" si="86"/>
        <v>1.578627752690176E-2</v>
      </c>
      <c r="BZ208" s="109">
        <f t="shared" si="87"/>
        <v>3.9234191022661236E-3</v>
      </c>
      <c r="CA208" s="110" t="e">
        <f t="shared" si="88"/>
        <v>#REF!</v>
      </c>
      <c r="CB208" s="110" t="e">
        <f t="shared" si="88"/>
        <v>#REF!</v>
      </c>
      <c r="CC208" s="110" t="e">
        <f t="shared" si="88"/>
        <v>#REF!</v>
      </c>
      <c r="CD208" s="110">
        <f t="shared" si="88"/>
        <v>2.2359640258498015E-3</v>
      </c>
      <c r="CE208" s="110">
        <f t="shared" si="89"/>
        <v>-5.0729765985966235E-2</v>
      </c>
      <c r="CF208" s="110">
        <f t="shared" si="90"/>
        <v>-1.2931106503928702E-2</v>
      </c>
      <c r="CG208" s="60">
        <f t="shared" si="91"/>
        <v>141.54290016885102</v>
      </c>
      <c r="CH208" s="60" t="e">
        <f t="shared" si="91"/>
        <v>#REF!</v>
      </c>
      <c r="CI208" s="60" t="e">
        <f t="shared" si="91"/>
        <v>#REF!</v>
      </c>
      <c r="CJ208" s="60">
        <f t="shared" si="91"/>
        <v>125.61372495067343</v>
      </c>
      <c r="CK208" s="60">
        <f t="shared" si="91"/>
        <v>123.86337926037034</v>
      </c>
      <c r="CL208" s="60">
        <f t="shared" si="92"/>
        <v>63.627566999999999</v>
      </c>
      <c r="CM208" s="60">
        <f t="shared" si="92"/>
        <v>68.80802349999999</v>
      </c>
      <c r="CN208" s="60">
        <f t="shared" si="92"/>
        <v>73.698223382554076</v>
      </c>
      <c r="CO208" s="60">
        <f t="shared" si="92"/>
        <v>78.935970741040649</v>
      </c>
      <c r="CP208" s="60">
        <f t="shared" si="92"/>
        <v>84.545965843532272</v>
      </c>
    </row>
    <row r="209" spans="1:94" ht="15" customHeight="1">
      <c r="A209" s="53" t="s">
        <v>703</v>
      </c>
      <c r="B209" s="53" t="s">
        <v>704</v>
      </c>
      <c r="C209" s="53" t="str">
        <f t="shared" si="83"/>
        <v>OLB_PU</v>
      </c>
      <c r="D209" s="53" t="s">
        <v>41</v>
      </c>
      <c r="E209" s="53" t="s">
        <v>1351</v>
      </c>
      <c r="F209" s="112" t="s">
        <v>1375</v>
      </c>
      <c r="G209" s="113">
        <v>0</v>
      </c>
      <c r="H209" s="127">
        <v>0</v>
      </c>
      <c r="I209" s="127">
        <v>0</v>
      </c>
      <c r="J209" s="112" t="s">
        <v>1380</v>
      </c>
      <c r="K209" s="101">
        <v>0</v>
      </c>
      <c r="L209" s="53" t="s">
        <v>705</v>
      </c>
      <c r="M209" s="54">
        <f>[11]Provisional!M209</f>
        <v>40.305405312759</v>
      </c>
      <c r="N209" s="54">
        <f>[11]Provisional!N209</f>
        <v>32.152646688147001</v>
      </c>
      <c r="O209" s="54">
        <f>[11]Provisional!O209</f>
        <v>26.127741201184001</v>
      </c>
      <c r="P209" s="54">
        <f>[11]Provisional!P209</f>
        <v>22.814029296297001</v>
      </c>
      <c r="Q209" s="54">
        <f>[11]Provisional!Q209</f>
        <v>19.512852695710997</v>
      </c>
      <c r="R209" s="128">
        <f>'[11]Published CSP'!O209</f>
        <v>81.818764000000002</v>
      </c>
      <c r="S209" s="108">
        <f>VLOOKUP($B209,'[11]CT model - DATA UPDATE'!$A:$AX,COLUMN('[11]CT model - DATA UPDATE'!S$1),0)/1000000</f>
        <v>83.256358900000009</v>
      </c>
      <c r="T209" s="108">
        <f>VLOOKUP($B209,'[11]CT model - DATA UPDATE'!$A:$AX,COLUMN('[11]CT model - DATA UPDATE'!T$1),0)/1000000</f>
        <v>84.473406475290588</v>
      </c>
      <c r="U209" s="108">
        <f>VLOOKUP($B209,'[11]CT model - DATA UPDATE'!$A:$AX,COLUMN('[11]CT model - DATA UPDATE'!U$1),0)/1000000</f>
        <v>85.70824494151239</v>
      </c>
      <c r="V209" s="108">
        <f>VLOOKUP($B209,'[11]CT model - DATA UPDATE'!$A:$AX,COLUMN('[11]CT model - DATA UPDATE'!V$1),0)/1000000</f>
        <v>86.961134367217014</v>
      </c>
      <c r="W209" s="108">
        <v>0</v>
      </c>
      <c r="X209" s="108">
        <f>VLOOKUP($B209,'[11]CT model - DATA UPDATE'!$A:$AX,COLUMN('[11]CT model - DATA UPDATE'!W$1),0)/1000000</f>
        <v>1.3999998998243643E-7</v>
      </c>
      <c r="Y209" s="108">
        <f>VLOOKUP($B209,'[11]CT model - DATA UPDATE'!$A:$AX,COLUMN('[11]CT model - DATA UPDATE'!X$1),0)/1000000</f>
        <v>1.6894682743932667</v>
      </c>
      <c r="Z209" s="108">
        <f>VLOOKUP($B209,'[11]CT model - DATA UPDATE'!$A:$AX,COLUMN('[11]CT model - DATA UPDATE'!Y$1),0)/1000000</f>
        <v>3.4626132455826366</v>
      </c>
      <c r="AA209" s="108">
        <f>VLOOKUP($B209,'[11]CT model - DATA UPDATE'!$A:$AX,COLUMN('[11]CT model - DATA UPDATE'!Z$1),0)/1000000</f>
        <v>5.3227172675288159</v>
      </c>
      <c r="AB209" s="108">
        <v>0</v>
      </c>
      <c r="AC209" s="108">
        <f>VLOOKUP($B209,'[11]CT model - DATA UPDATE'!$A:$AX,COLUMN('[11]CT model - DATA UPDATE'!AA$1),0)/1000000</f>
        <v>1.664946</v>
      </c>
      <c r="AD209" s="108">
        <f>VLOOKUP($B209,'[11]CT model - DATA UPDATE'!$A:$AX,COLUMN('[11]CT model - DATA UPDATE'!AB$1),0)/1000000</f>
        <v>3.4463238075005411</v>
      </c>
      <c r="AE209" s="108">
        <f>VLOOKUP($B209,'[11]CT model - DATA UPDATE'!$A:$AX,COLUMN('[11]CT model - DATA UPDATE'!AC$1),0)/1000000</f>
        <v>5.3850187189259229</v>
      </c>
      <c r="AF209" s="108">
        <f>VLOOKUP($B209,'[11]CT model - DATA UPDATE'!$A:$AX,COLUMN('[11]CT model - DATA UPDATE'!AD$1),0)/1000000</f>
        <v>7.4917740981523098</v>
      </c>
      <c r="AG209" s="108">
        <v>0</v>
      </c>
      <c r="AH209" s="108">
        <f>VLOOKUP($B209,'[11]CT model - DATA UPDATE'!$A:$AX,COLUMN('[11]CT model - DATA UPDATE'!AE$1),0)/1000000</f>
        <v>0</v>
      </c>
      <c r="AI209" s="108">
        <f>(VLOOKUP($B209,'[11]CT model - DATA UPDATE'!$A:$AX,COLUMN('[11]CT model - DATA UPDATE'!AF$1),0)+IFERROR(VLOOKUP($B209,'[11]Fire £5 LQ'!$A:$P,COLUMN('[11]Fire £5 LQ'!N$1),0),0)*[11]Parameters!$C$41)/1000000</f>
        <v>0</v>
      </c>
      <c r="AJ209" s="108">
        <f>(VLOOKUP($B209,'[11]CT model - DATA UPDATE'!$A:$AX,COLUMN('[11]CT model - DATA UPDATE'!AG$1),0)+IFERROR(VLOOKUP($B209,'[11]Fire £5 LQ'!$A:$P,COLUMN('[11]Fire £5 LQ'!O$1),0),0)*[11]Parameters!$C$41)/1000000</f>
        <v>0</v>
      </c>
      <c r="AK209" s="108">
        <f>(VLOOKUP($B209,'[11]CT model - DATA UPDATE'!$A:$AX,COLUMN('[11]CT model - DATA UPDATE'!AH$1),0)+IFERROR(VLOOKUP($B209,'[11]Fire £5 LQ'!$A:$P,COLUMN('[11]Fire £5 LQ'!P$1),0),0)*[11]Parameters!$C$41)/1000000</f>
        <v>0</v>
      </c>
      <c r="AL209" s="56">
        <f>'[11]Published CSP'!AI209</f>
        <v>0</v>
      </c>
      <c r="AM209" s="56">
        <f>'[11]Published CSP'!AJ209</f>
        <v>0</v>
      </c>
      <c r="AN209" s="56">
        <f>IFERROR(VLOOKUP($A209,'[11]iBCF post B17'!$A:$L,'[11]iBCF post B17'!$F$1,0)/1000000,0)</f>
        <v>1.1779862726650909</v>
      </c>
      <c r="AO209" s="56">
        <f>IFERROR(VLOOKUP($A209,'[11]iBCF post B17'!$A:$L,'[11]iBCF post B17'!$I$1,0)/1000000,0)</f>
        <v>1.2783718923252756</v>
      </c>
      <c r="AP209" s="56">
        <f>IFERROR(VLOOKUP($A209,'[11]iBCF post B17'!$A:$L,'[11]iBCF post B17'!$L$1,0)/1000000,0)</f>
        <v>1.2125960028681926</v>
      </c>
      <c r="AQ209" s="56">
        <v>0</v>
      </c>
      <c r="AR209" s="56">
        <v>0</v>
      </c>
      <c r="AS209" s="56">
        <f>'[11]NHB savings'!E196</f>
        <v>0.57574000000000003</v>
      </c>
      <c r="AT209" s="56">
        <f>'[11]NHB savings'!F196</f>
        <v>0</v>
      </c>
      <c r="AU209" s="56">
        <f>'[11]NHB savings'!G196</f>
        <v>0</v>
      </c>
      <c r="AV209" s="103">
        <f>'[11]Published CSP'!AN209</f>
        <v>0</v>
      </c>
      <c r="AW209" s="103">
        <f>'[11]Published CSP'!AO209</f>
        <v>0</v>
      </c>
      <c r="AX209" s="103">
        <f>'[11]Published CSP'!AP209+'[11]NHB savings'!I196</f>
        <v>0</v>
      </c>
      <c r="AY209" s="103">
        <f>'[11]Published CSP'!AQ209+'[11]NHB savings'!J196</f>
        <v>0</v>
      </c>
      <c r="AZ209" s="103">
        <f>'[11]Published CSP'!AR209+'[11]NHB savings'!K196</f>
        <v>0</v>
      </c>
      <c r="BA209" s="103">
        <v>0</v>
      </c>
      <c r="BB209" s="103" t="e">
        <f>VLOOKUP($A209,'[11]Published CSP'!$A:$A:'[11]Published CSP'!$AW:$AW,COLUMN('[11]Published CSP'!AT$1),0)</f>
        <v>#REF!</v>
      </c>
      <c r="BC209" s="103" t="e">
        <f>VLOOKUP($A209,'[11]Published CSP'!$A:$A:'[11]Published CSP'!$AW:$AW,COLUMN('[11]Published CSP'!AU$1),0)+'[11]NHB savings'!L196</f>
        <v>#REF!</v>
      </c>
      <c r="BD209" s="103">
        <v>0</v>
      </c>
      <c r="BE209" s="103">
        <v>0</v>
      </c>
      <c r="BF209" s="60">
        <v>3.7170342981717188</v>
      </c>
      <c r="BG209" s="60">
        <v>4.7501936039509909</v>
      </c>
      <c r="BH209" s="103">
        <f>VLOOKUP($A209,[11]NHB!$A$7:$Q$389,COLUMN([11]NHB!O$2),0)+'[11]NHB savings'!P196</f>
        <v>3.7242273200814653</v>
      </c>
      <c r="BI209" s="103">
        <f>VLOOKUP($A209,[11]NHB!$A$7:$Q$389,COLUMN([11]NHB!P$2),0)+'[11]NHB savings'!Q196</f>
        <v>2.8088651583061899</v>
      </c>
      <c r="BJ209" s="103">
        <f>VLOOKUP($A209,[11]NHB!$A$7:$Q$389,COLUMN([11]NHB!Q$2),0)+'[11]NHB savings'!R196</f>
        <v>2.6950731796114789</v>
      </c>
      <c r="BK209" s="63">
        <f t="shared" si="93"/>
        <v>125.84120361093072</v>
      </c>
      <c r="BL209" s="63" t="e">
        <f t="shared" si="93"/>
        <v>#REF!</v>
      </c>
      <c r="BM209" s="63" t="e">
        <f t="shared" si="93"/>
        <v>#REF!</v>
      </c>
      <c r="BN209" s="63">
        <f t="shared" si="93"/>
        <v>121.45714325294942</v>
      </c>
      <c r="BO209" s="63">
        <f t="shared" si="93"/>
        <v>123.19614761108882</v>
      </c>
      <c r="BP209" s="64">
        <f t="shared" si="84"/>
        <v>125.84120361093072</v>
      </c>
      <c r="BQ209" s="64" t="e">
        <f>BL209*'[11]23112016 deflator update'!$C$68/'[11]23112016 deflator update'!$C$69</f>
        <v>#REF!</v>
      </c>
      <c r="BR209" s="64" t="e">
        <f>BM209*'[11]23112016 deflator update'!$C$68/'[11]23112016 deflator update'!$C$70</f>
        <v>#REF!</v>
      </c>
      <c r="BS209" s="64">
        <f>BN209*'[11]23112016 deflator update'!$C$68/'[11]23112016 deflator update'!$C$71</f>
        <v>115.38754991761004</v>
      </c>
      <c r="BT209" s="64">
        <f>BO209*'[11]23112016 deflator update'!$C$68/'[11]23112016 deflator update'!$C$72</f>
        <v>115.12897787626251</v>
      </c>
      <c r="BU209" s="109" t="e">
        <f t="shared" si="85"/>
        <v>#REF!</v>
      </c>
      <c r="BV209" s="109" t="e">
        <f t="shared" si="85"/>
        <v>#REF!</v>
      </c>
      <c r="BW209" s="109" t="e">
        <f t="shared" si="85"/>
        <v>#REF!</v>
      </c>
      <c r="BX209" s="109">
        <f t="shared" si="82"/>
        <v>1.4317843410145858E-2</v>
      </c>
      <c r="BY209" s="109">
        <f t="shared" si="86"/>
        <v>-2.101899794299289E-2</v>
      </c>
      <c r="BZ209" s="109">
        <f t="shared" si="87"/>
        <v>-5.2966833668680602E-3</v>
      </c>
      <c r="CA209" s="110" t="e">
        <f t="shared" si="88"/>
        <v>#REF!</v>
      </c>
      <c r="CB209" s="110" t="e">
        <f t="shared" si="88"/>
        <v>#REF!</v>
      </c>
      <c r="CC209" s="110" t="e">
        <f t="shared" si="88"/>
        <v>#REF!</v>
      </c>
      <c r="CD209" s="110">
        <f t="shared" si="88"/>
        <v>-2.2409006997042846E-3</v>
      </c>
      <c r="CE209" s="110">
        <f t="shared" si="89"/>
        <v>-8.5124946577813332E-2</v>
      </c>
      <c r="CF209" s="110">
        <f t="shared" si="90"/>
        <v>-2.1996415838247185E-2</v>
      </c>
      <c r="CG209" s="60">
        <f t="shared" si="91"/>
        <v>44.022439610930718</v>
      </c>
      <c r="CH209" s="60" t="e">
        <f t="shared" si="91"/>
        <v>#REF!</v>
      </c>
      <c r="CI209" s="60" t="e">
        <f t="shared" si="91"/>
        <v>#REF!</v>
      </c>
      <c r="CJ209" s="60">
        <f t="shared" si="91"/>
        <v>26.90126634692848</v>
      </c>
      <c r="CK209" s="60">
        <f t="shared" si="91"/>
        <v>23.420521878190684</v>
      </c>
      <c r="CL209" s="60">
        <f t="shared" si="92"/>
        <v>81.818764000000002</v>
      </c>
      <c r="CM209" s="60">
        <f t="shared" si="92"/>
        <v>84.921305039999993</v>
      </c>
      <c r="CN209" s="60">
        <f t="shared" si="92"/>
        <v>89.609198557184399</v>
      </c>
      <c r="CO209" s="60">
        <f t="shared" si="92"/>
        <v>94.555876906020941</v>
      </c>
      <c r="CP209" s="60">
        <f t="shared" si="92"/>
        <v>99.775625732898135</v>
      </c>
    </row>
    <row r="210" spans="1:94" ht="15" customHeight="1">
      <c r="A210" s="53" t="s">
        <v>615</v>
      </c>
      <c r="B210" s="53" t="s">
        <v>616</v>
      </c>
      <c r="C210" s="53" t="str">
        <f t="shared" si="83"/>
        <v>MD_PU</v>
      </c>
      <c r="D210" s="53" t="s">
        <v>41</v>
      </c>
      <c r="E210" s="53" t="s">
        <v>531</v>
      </c>
      <c r="F210" s="112" t="s">
        <v>1363</v>
      </c>
      <c r="G210" s="113">
        <v>0</v>
      </c>
      <c r="H210" s="127">
        <v>1</v>
      </c>
      <c r="I210" s="127">
        <v>0</v>
      </c>
      <c r="J210" s="112" t="s">
        <v>1380</v>
      </c>
      <c r="K210" s="101">
        <v>0</v>
      </c>
      <c r="L210" s="53" t="s">
        <v>617</v>
      </c>
      <c r="M210" s="54">
        <f>[11]Provisional!M210</f>
        <v>141.949118506773</v>
      </c>
      <c r="N210" s="54">
        <f>[11]Provisional!N210</f>
        <v>123.51239923856102</v>
      </c>
      <c r="O210" s="54">
        <f>[11]Provisional!O210</f>
        <v>109.974257047349</v>
      </c>
      <c r="P210" s="54">
        <f>[11]Provisional!P210</f>
        <v>102.51996630302801</v>
      </c>
      <c r="Q210" s="54">
        <f>[11]Provisional!Q210</f>
        <v>95.353465366264004</v>
      </c>
      <c r="R210" s="128">
        <f>'[11]Published CSP'!O210</f>
        <v>140.97461300000001</v>
      </c>
      <c r="S210" s="108">
        <f>VLOOKUP($B210,'[11]CT model - DATA UPDATE'!$A:$AX,COLUMN('[11]CT model - DATA UPDATE'!S$1),0)/1000000</f>
        <v>143.680744635</v>
      </c>
      <c r="T210" s="108">
        <f>VLOOKUP($B210,'[11]CT model - DATA UPDATE'!$A:$AX,COLUMN('[11]CT model - DATA UPDATE'!T$1),0)/1000000</f>
        <v>145.61861019327227</v>
      </c>
      <c r="U210" s="108">
        <f>VLOOKUP($B210,'[11]CT model - DATA UPDATE'!$A:$AX,COLUMN('[11]CT model - DATA UPDATE'!U$1),0)/1000000</f>
        <v>147.58261232907603</v>
      </c>
      <c r="V210" s="108">
        <f>VLOOKUP($B210,'[11]CT model - DATA UPDATE'!$A:$AX,COLUMN('[11]CT model - DATA UPDATE'!V$1),0)/1000000</f>
        <v>149.57310355431912</v>
      </c>
      <c r="W210" s="108">
        <v>0</v>
      </c>
      <c r="X210" s="108">
        <f>VLOOKUP($B210,'[11]CT model - DATA UPDATE'!$A:$AX,COLUMN('[11]CT model - DATA UPDATE'!W$1),0)/1000000</f>
        <v>2.8012744449999976</v>
      </c>
      <c r="Y210" s="108">
        <f>VLOOKUP($B210,'[11]CT model - DATA UPDATE'!$A:$AX,COLUMN('[11]CT model - DATA UPDATE'!X$1),0)/1000000</f>
        <v>5.8082094041585339</v>
      </c>
      <c r="Z210" s="108">
        <f>VLOOKUP($B210,'[11]CT model - DATA UPDATE'!$A:$AX,COLUMN('[11]CT model - DATA UPDATE'!Y$1),0)/1000000</f>
        <v>8.9559296531297807</v>
      </c>
      <c r="AA210" s="108">
        <f>VLOOKUP($B210,'[11]CT model - DATA UPDATE'!$A:$AX,COLUMN('[11]CT model - DATA UPDATE'!Z$1),0)/1000000</f>
        <v>12.249717469457877</v>
      </c>
      <c r="AB210" s="108">
        <v>0</v>
      </c>
      <c r="AC210" s="108">
        <f>VLOOKUP($B210,'[11]CT model - DATA UPDATE'!$A:$AX,COLUMN('[11]CT model - DATA UPDATE'!AA$1),0)/1000000</f>
        <v>2.87384</v>
      </c>
      <c r="AD210" s="108">
        <f>VLOOKUP($B210,'[11]CT model - DATA UPDATE'!$A:$AX,COLUMN('[11]CT model - DATA UPDATE'!AB$1),0)/1000000</f>
        <v>5.9982576865855757</v>
      </c>
      <c r="AE210" s="108">
        <f>VLOOKUP($B210,'[11]CT model - DATA UPDATE'!$A:$AX,COLUMN('[11]CT model - DATA UPDATE'!AC$1),0)/1000000</f>
        <v>9.3917074940072887</v>
      </c>
      <c r="AF210" s="108">
        <f>VLOOKUP($B210,'[11]CT model - DATA UPDATE'!$A:$AX,COLUMN('[11]CT model - DATA UPDATE'!AD$1),0)/1000000</f>
        <v>13.072107829046725</v>
      </c>
      <c r="AG210" s="108">
        <v>0</v>
      </c>
      <c r="AH210" s="108">
        <f>VLOOKUP($B210,'[11]CT model - DATA UPDATE'!$A:$AX,COLUMN('[11]CT model - DATA UPDATE'!AE$1),0)/1000000</f>
        <v>0</v>
      </c>
      <c r="AI210" s="108">
        <f>(VLOOKUP($B210,'[11]CT model - DATA UPDATE'!$A:$AX,COLUMN('[11]CT model - DATA UPDATE'!AF$1),0)+IFERROR(VLOOKUP($B210,'[11]Fire £5 LQ'!$A:$P,COLUMN('[11]Fire £5 LQ'!N$1),0),0)*[11]Parameters!$C$41)/1000000</f>
        <v>0</v>
      </c>
      <c r="AJ210" s="108">
        <f>(VLOOKUP($B210,'[11]CT model - DATA UPDATE'!$A:$AX,COLUMN('[11]CT model - DATA UPDATE'!AG$1),0)+IFERROR(VLOOKUP($B210,'[11]Fire £5 LQ'!$A:$P,COLUMN('[11]Fire £5 LQ'!O$1),0),0)*[11]Parameters!$C$41)/1000000</f>
        <v>0</v>
      </c>
      <c r="AK210" s="108">
        <f>(VLOOKUP($B210,'[11]CT model - DATA UPDATE'!$A:$AX,COLUMN('[11]CT model - DATA UPDATE'!AH$1),0)+IFERROR(VLOOKUP($B210,'[11]Fire £5 LQ'!$A:$P,COLUMN('[11]Fire £5 LQ'!P$1),0),0)*[11]Parameters!$C$41)/1000000</f>
        <v>0</v>
      </c>
      <c r="AL210" s="56">
        <f>'[11]Published CSP'!AI210</f>
        <v>0</v>
      </c>
      <c r="AM210" s="56">
        <f>'[11]Published CSP'!AJ210</f>
        <v>0</v>
      </c>
      <c r="AN210" s="56">
        <f>IFERROR(VLOOKUP($A210,'[11]iBCF post B17'!$A:$L,'[11]iBCF post B17'!$F$1,0)/1000000,0)</f>
        <v>9.0926086716397663</v>
      </c>
      <c r="AO210" s="56">
        <f>IFERROR(VLOOKUP($A210,'[11]iBCF post B17'!$A:$L,'[11]iBCF post B17'!$I$1,0)/1000000,0)</f>
        <v>12.401586313453745</v>
      </c>
      <c r="AP210" s="56">
        <f>IFERROR(VLOOKUP($A210,'[11]iBCF post B17'!$A:$L,'[11]iBCF post B17'!$L$1,0)/1000000,0)</f>
        <v>15.437885041861932</v>
      </c>
      <c r="AQ210" s="56">
        <v>0</v>
      </c>
      <c r="AR210" s="56">
        <v>0</v>
      </c>
      <c r="AS210" s="56">
        <f>'[11]NHB savings'!E197</f>
        <v>1.8681920000000001</v>
      </c>
      <c r="AT210" s="56">
        <f>'[11]NHB savings'!F197</f>
        <v>0</v>
      </c>
      <c r="AU210" s="56">
        <f>'[11]NHB savings'!G197</f>
        <v>0</v>
      </c>
      <c r="AV210" s="103">
        <f>'[11]Published CSP'!AN210</f>
        <v>0</v>
      </c>
      <c r="AW210" s="103">
        <f>'[11]Published CSP'!AO210</f>
        <v>0</v>
      </c>
      <c r="AX210" s="103">
        <f>'[11]Published CSP'!AP210+'[11]NHB savings'!I197</f>
        <v>0</v>
      </c>
      <c r="AY210" s="103">
        <f>'[11]Published CSP'!AQ210+'[11]NHB savings'!J197</f>
        <v>0</v>
      </c>
      <c r="AZ210" s="103">
        <f>'[11]Published CSP'!AR210+'[11]NHB savings'!K197</f>
        <v>0</v>
      </c>
      <c r="BA210" s="103">
        <v>0</v>
      </c>
      <c r="BB210" s="103" t="e">
        <f>VLOOKUP($A210,'[11]Published CSP'!$A:$A:'[11]Published CSP'!$AW:$AW,COLUMN('[11]Published CSP'!AT$1),0)</f>
        <v>#REF!</v>
      </c>
      <c r="BC210" s="103" t="e">
        <f>VLOOKUP($A210,'[11]Published CSP'!$A:$A:'[11]Published CSP'!$AW:$AW,COLUMN('[11]Published CSP'!AU$1),0)+'[11]NHB savings'!L197</f>
        <v>#REF!</v>
      </c>
      <c r="BD210" s="103">
        <v>0</v>
      </c>
      <c r="BE210" s="103">
        <v>0</v>
      </c>
      <c r="BF210" s="60">
        <v>7.9030217410700523</v>
      </c>
      <c r="BG210" s="60">
        <v>9.0325295911990651</v>
      </c>
      <c r="BH210" s="103">
        <f>VLOOKUP($A210,[11]NHB!$A$7:$Q$389,COLUMN([11]NHB!O$2),0)+'[11]NHB savings'!P197</f>
        <v>7.3420486773916211</v>
      </c>
      <c r="BI210" s="103">
        <f>VLOOKUP($A210,[11]NHB!$A$7:$Q$389,COLUMN([11]NHB!P$2),0)+'[11]NHB savings'!Q197</f>
        <v>5.4713863390688502</v>
      </c>
      <c r="BJ210" s="103">
        <f>VLOOKUP($A210,[11]NHB!$A$7:$Q$389,COLUMN([11]NHB!Q$2),0)+'[11]NHB savings'!R197</f>
        <v>5.2497310289573118</v>
      </c>
      <c r="BK210" s="63">
        <f t="shared" si="93"/>
        <v>290.8267532478431</v>
      </c>
      <c r="BL210" s="63" t="e">
        <f t="shared" si="93"/>
        <v>#REF!</v>
      </c>
      <c r="BM210" s="63" t="e">
        <f t="shared" si="93"/>
        <v>#REF!</v>
      </c>
      <c r="BN210" s="63">
        <f t="shared" si="93"/>
        <v>286.32318843176364</v>
      </c>
      <c r="BO210" s="63">
        <f t="shared" si="93"/>
        <v>290.93601028990696</v>
      </c>
      <c r="BP210" s="64">
        <f t="shared" si="84"/>
        <v>290.8267532478431</v>
      </c>
      <c r="BQ210" s="64" t="e">
        <f>BL210*'[11]23112016 deflator update'!$C$68/'[11]23112016 deflator update'!$C$69</f>
        <v>#REF!</v>
      </c>
      <c r="BR210" s="64" t="e">
        <f>BM210*'[11]23112016 deflator update'!$C$68/'[11]23112016 deflator update'!$C$70</f>
        <v>#REF!</v>
      </c>
      <c r="BS210" s="64">
        <f>BN210*'[11]23112016 deflator update'!$C$68/'[11]23112016 deflator update'!$C$71</f>
        <v>272.0147231598674</v>
      </c>
      <c r="BT210" s="64">
        <f>BO210*'[11]23112016 deflator update'!$C$68/'[11]23112016 deflator update'!$C$72</f>
        <v>271.88484495321916</v>
      </c>
      <c r="BU210" s="109" t="e">
        <f t="shared" si="85"/>
        <v>#REF!</v>
      </c>
      <c r="BV210" s="109" t="e">
        <f t="shared" si="85"/>
        <v>#REF!</v>
      </c>
      <c r="BW210" s="109" t="e">
        <f t="shared" si="85"/>
        <v>#REF!</v>
      </c>
      <c r="BX210" s="109">
        <f t="shared" si="82"/>
        <v>1.6110542367904213E-2</v>
      </c>
      <c r="BY210" s="109">
        <f t="shared" si="86"/>
        <v>3.7567741221788964E-4</v>
      </c>
      <c r="BZ210" s="109">
        <f t="shared" si="87"/>
        <v>9.3906124686071735E-5</v>
      </c>
      <c r="CA210" s="110" t="e">
        <f t="shared" si="88"/>
        <v>#REF!</v>
      </c>
      <c r="CB210" s="110" t="e">
        <f t="shared" si="88"/>
        <v>#REF!</v>
      </c>
      <c r="CC210" s="110" t="e">
        <f t="shared" si="88"/>
        <v>#REF!</v>
      </c>
      <c r="CD210" s="110">
        <f t="shared" si="88"/>
        <v>-4.7746756182720507E-4</v>
      </c>
      <c r="CE210" s="110">
        <f t="shared" si="89"/>
        <v>-6.5131244230759E-2</v>
      </c>
      <c r="CF210" s="110">
        <f t="shared" si="90"/>
        <v>-1.6696327102915354E-2</v>
      </c>
      <c r="CG210" s="60">
        <f t="shared" si="91"/>
        <v>149.8521402478431</v>
      </c>
      <c r="CH210" s="60" t="e">
        <f t="shared" si="91"/>
        <v>#REF!</v>
      </c>
      <c r="CI210" s="60" t="e">
        <f t="shared" si="91"/>
        <v>#REF!</v>
      </c>
      <c r="CJ210" s="60">
        <f t="shared" si="91"/>
        <v>120.39293895555056</v>
      </c>
      <c r="CK210" s="60">
        <f t="shared" si="91"/>
        <v>116.04108143708322</v>
      </c>
      <c r="CL210" s="60">
        <f t="shared" si="92"/>
        <v>140.97461300000001</v>
      </c>
      <c r="CM210" s="60">
        <f t="shared" si="92"/>
        <v>149.35585907999999</v>
      </c>
      <c r="CN210" s="60">
        <f t="shared" si="92"/>
        <v>157.4250772840164</v>
      </c>
      <c r="CO210" s="60">
        <f t="shared" si="92"/>
        <v>165.93024947621308</v>
      </c>
      <c r="CP210" s="60">
        <f t="shared" si="92"/>
        <v>174.89492885282374</v>
      </c>
    </row>
    <row r="211" spans="1:94" ht="15" customHeight="1">
      <c r="A211" s="53" t="s">
        <v>560</v>
      </c>
      <c r="B211" s="53" t="s">
        <v>561</v>
      </c>
      <c r="C211" s="53" t="str">
        <f t="shared" si="83"/>
        <v>MD_PU</v>
      </c>
      <c r="D211" s="53" t="s">
        <v>41</v>
      </c>
      <c r="E211" s="53" t="s">
        <v>531</v>
      </c>
      <c r="F211" s="112" t="s">
        <v>1359</v>
      </c>
      <c r="G211" s="113">
        <v>0</v>
      </c>
      <c r="H211" s="127">
        <v>0</v>
      </c>
      <c r="I211" s="127">
        <v>1</v>
      </c>
      <c r="J211" s="112" t="s">
        <v>1380</v>
      </c>
      <c r="K211" s="101">
        <v>0</v>
      </c>
      <c r="L211" s="53" t="s">
        <v>562</v>
      </c>
      <c r="M211" s="54">
        <f>[11]Provisional!M211</f>
        <v>107.76276467263099</v>
      </c>
      <c r="N211" s="54">
        <f>[11]Provisional!N211</f>
        <v>98.139144340271997</v>
      </c>
      <c r="O211" s="54">
        <f>[11]Provisional!O211</f>
        <v>91.092545420069996</v>
      </c>
      <c r="P211" s="54">
        <f>[11]Provisional!P211</f>
        <v>87.245288747274003</v>
      </c>
      <c r="Q211" s="54">
        <f>[11]Provisional!Q211</f>
        <v>83.592858293060004</v>
      </c>
      <c r="R211" s="128">
        <f>'[11]Published CSP'!O211</f>
        <v>40.643391000000001</v>
      </c>
      <c r="S211" s="108">
        <f>VLOOKUP($B211,'[11]CT model - DATA UPDATE'!$A:$AX,COLUMN('[11]CT model - DATA UPDATE'!S$1),0)/1000000</f>
        <v>41.574213119999996</v>
      </c>
      <c r="T211" s="108">
        <f>VLOOKUP($B211,'[11]CT model - DATA UPDATE'!$A:$AX,COLUMN('[11]CT model - DATA UPDATE'!T$1),0)/1000000</f>
        <v>42.802656457651246</v>
      </c>
      <c r="U211" s="108">
        <f>VLOOKUP($B211,'[11]CT model - DATA UPDATE'!$A:$AX,COLUMN('[11]CT model - DATA UPDATE'!U$1),0)/1000000</f>
        <v>44.067398089859843</v>
      </c>
      <c r="V211" s="108">
        <f>VLOOKUP($B211,'[11]CT model - DATA UPDATE'!$A:$AX,COLUMN('[11]CT model - DATA UPDATE'!V$1),0)/1000000</f>
        <v>45.369510566044539</v>
      </c>
      <c r="W211" s="108">
        <v>0</v>
      </c>
      <c r="X211" s="108">
        <f>VLOOKUP($B211,'[11]CT model - DATA UPDATE'!$A:$AX,COLUMN('[11]CT model - DATA UPDATE'!W$1),0)/1000000</f>
        <v>0.82742707999999965</v>
      </c>
      <c r="Y211" s="108">
        <f>VLOOKUP($B211,'[11]CT model - DATA UPDATE'!$A:$AX,COLUMN('[11]CT model - DATA UPDATE'!X$1),0)/1000000</f>
        <v>1.7249667147381043</v>
      </c>
      <c r="Z211" s="108">
        <f>VLOOKUP($B211,'[11]CT model - DATA UPDATE'!$A:$AX,COLUMN('[11]CT model - DATA UPDATE'!Y$1),0)/1000000</f>
        <v>2.6928030728844456</v>
      </c>
      <c r="AA211" s="108">
        <f>VLOOKUP($B211,'[11]CT model - DATA UPDATE'!$A:$AX,COLUMN('[11]CT model - DATA UPDATE'!Z$1),0)/1000000</f>
        <v>3.7352081905614822</v>
      </c>
      <c r="AB211" s="108">
        <v>0</v>
      </c>
      <c r="AC211" s="108">
        <f>VLOOKUP($B211,'[11]CT model - DATA UPDATE'!$A:$AX,COLUMN('[11]CT model - DATA UPDATE'!AA$1),0)/1000000</f>
        <v>0.83143100000000003</v>
      </c>
      <c r="AD211" s="108">
        <f>VLOOKUP($B211,'[11]CT model - DATA UPDATE'!$A:$AX,COLUMN('[11]CT model - DATA UPDATE'!AB$1),0)/1000000</f>
        <v>1.7633288751015588</v>
      </c>
      <c r="AE211" s="108">
        <f>VLOOKUP($B211,'[11]CT model - DATA UPDATE'!$A:$AX,COLUMN('[11]CT model - DATA UPDATE'!AC$1),0)/1000000</f>
        <v>2.8049160492640586</v>
      </c>
      <c r="AF211" s="108">
        <f>VLOOKUP($B211,'[11]CT model - DATA UPDATE'!$A:$AX,COLUMN('[11]CT model - DATA UPDATE'!AD$1),0)/1000000</f>
        <v>3.9661457553129122</v>
      </c>
      <c r="AG211" s="108">
        <v>0</v>
      </c>
      <c r="AH211" s="108">
        <f>VLOOKUP($B211,'[11]CT model - DATA UPDATE'!$A:$AX,COLUMN('[11]CT model - DATA UPDATE'!AE$1),0)/1000000</f>
        <v>0</v>
      </c>
      <c r="AI211" s="108">
        <f>(VLOOKUP($B211,'[11]CT model - DATA UPDATE'!$A:$AX,COLUMN('[11]CT model - DATA UPDATE'!AF$1),0)+IFERROR(VLOOKUP($B211,'[11]Fire £5 LQ'!$A:$P,COLUMN('[11]Fire £5 LQ'!N$1),0),0)*[11]Parameters!$C$41)/1000000</f>
        <v>0</v>
      </c>
      <c r="AJ211" s="108">
        <f>(VLOOKUP($B211,'[11]CT model - DATA UPDATE'!$A:$AX,COLUMN('[11]CT model - DATA UPDATE'!AG$1),0)+IFERROR(VLOOKUP($B211,'[11]Fire £5 LQ'!$A:$P,COLUMN('[11]Fire £5 LQ'!O$1),0),0)*[11]Parameters!$C$41)/1000000</f>
        <v>0</v>
      </c>
      <c r="AK211" s="108">
        <f>(VLOOKUP($B211,'[11]CT model - DATA UPDATE'!$A:$AX,COLUMN('[11]CT model - DATA UPDATE'!AH$1),0)+IFERROR(VLOOKUP($B211,'[11]Fire £5 LQ'!$A:$P,COLUMN('[11]Fire £5 LQ'!P$1),0),0)*[11]Parameters!$C$41)/1000000</f>
        <v>0</v>
      </c>
      <c r="AL211" s="56">
        <f>'[11]Published CSP'!AI211</f>
        <v>0</v>
      </c>
      <c r="AM211" s="56">
        <f>'[11]Published CSP'!AJ211</f>
        <v>0</v>
      </c>
      <c r="AN211" s="56">
        <f>IFERROR(VLOOKUP($A211,'[11]iBCF post B17'!$A:$L,'[11]iBCF post B17'!$F$1,0)/1000000,0)</f>
        <v>6.1004304411339572</v>
      </c>
      <c r="AO211" s="56">
        <f>IFERROR(VLOOKUP($A211,'[11]iBCF post B17'!$A:$L,'[11]iBCF post B17'!$I$1,0)/1000000,0)</f>
        <v>8.516304056799834</v>
      </c>
      <c r="AP211" s="56">
        <f>IFERROR(VLOOKUP($A211,'[11]iBCF post B17'!$A:$L,'[11]iBCF post B17'!$L$1,0)/1000000,0)</f>
        <v>10.798487588089069</v>
      </c>
      <c r="AQ211" s="56">
        <v>0</v>
      </c>
      <c r="AR211" s="56">
        <v>0</v>
      </c>
      <c r="AS211" s="56">
        <f>'[11]NHB savings'!E198</f>
        <v>0.98142200000000002</v>
      </c>
      <c r="AT211" s="56">
        <f>'[11]NHB savings'!F198</f>
        <v>0</v>
      </c>
      <c r="AU211" s="56">
        <f>'[11]NHB savings'!G198</f>
        <v>0</v>
      </c>
      <c r="AV211" s="103">
        <f>'[11]Published CSP'!AN211</f>
        <v>0</v>
      </c>
      <c r="AW211" s="103">
        <f>'[11]Published CSP'!AO211</f>
        <v>0</v>
      </c>
      <c r="AX211" s="103">
        <f>'[11]Published CSP'!AP211+'[11]NHB savings'!I198</f>
        <v>0</v>
      </c>
      <c r="AY211" s="103">
        <f>'[11]Published CSP'!AQ211+'[11]NHB savings'!J198</f>
        <v>0</v>
      </c>
      <c r="AZ211" s="103">
        <f>'[11]Published CSP'!AR211+'[11]NHB savings'!K198</f>
        <v>0</v>
      </c>
      <c r="BA211" s="103">
        <v>0</v>
      </c>
      <c r="BB211" s="103" t="e">
        <f>VLOOKUP($A211,'[11]Published CSP'!$A:$A:'[11]Published CSP'!$AW:$AW,COLUMN('[11]Published CSP'!AT$1),0)</f>
        <v>#REF!</v>
      </c>
      <c r="BC211" s="103" t="e">
        <f>VLOOKUP($A211,'[11]Published CSP'!$A:$A:'[11]Published CSP'!$AW:$AW,COLUMN('[11]Published CSP'!AU$1),0)+'[11]NHB savings'!L198</f>
        <v>#REF!</v>
      </c>
      <c r="BD211" s="103">
        <v>0</v>
      </c>
      <c r="BE211" s="103">
        <v>0</v>
      </c>
      <c r="BF211" s="60">
        <v>2.0835012809719768</v>
      </c>
      <c r="BG211" s="60">
        <v>2.7224367766222359</v>
      </c>
      <c r="BH211" s="103">
        <f>VLOOKUP($A211,[11]NHB!$A$7:$Q$389,COLUMN([11]NHB!O$2),0)+'[11]NHB savings'!P198</f>
        <v>2.5052784685562508</v>
      </c>
      <c r="BI211" s="103">
        <f>VLOOKUP($A211,[11]NHB!$A$7:$Q$389,COLUMN([11]NHB!P$2),0)+'[11]NHB savings'!Q198</f>
        <v>1.8089112334630286</v>
      </c>
      <c r="BJ211" s="103">
        <f>VLOOKUP($A211,[11]NHB!$A$7:$Q$389,COLUMN([11]NHB!Q$2),0)+'[11]NHB savings'!R198</f>
        <v>1.7356291152630312</v>
      </c>
      <c r="BK211" s="63">
        <f t="shared" si="93"/>
        <v>150.48965695360297</v>
      </c>
      <c r="BL211" s="63" t="e">
        <f t="shared" si="93"/>
        <v>#REF!</v>
      </c>
      <c r="BM211" s="63" t="e">
        <f t="shared" si="93"/>
        <v>#REF!</v>
      </c>
      <c r="BN211" s="63">
        <f t="shared" si="93"/>
        <v>147.13562124954521</v>
      </c>
      <c r="BO211" s="63">
        <f t="shared" si="93"/>
        <v>149.19783950833104</v>
      </c>
      <c r="BP211" s="64">
        <f t="shared" si="84"/>
        <v>150.48965695360297</v>
      </c>
      <c r="BQ211" s="64" t="e">
        <f>BL211*'[11]23112016 deflator update'!$C$68/'[11]23112016 deflator update'!$C$69</f>
        <v>#REF!</v>
      </c>
      <c r="BR211" s="64" t="e">
        <f>BM211*'[11]23112016 deflator update'!$C$68/'[11]23112016 deflator update'!$C$70</f>
        <v>#REF!</v>
      </c>
      <c r="BS211" s="64">
        <f>BN211*'[11]23112016 deflator update'!$C$68/'[11]23112016 deflator update'!$C$71</f>
        <v>139.78279405298119</v>
      </c>
      <c r="BT211" s="64">
        <f>BO211*'[11]23112016 deflator update'!$C$68/'[11]23112016 deflator update'!$C$72</f>
        <v>139.42801862738375</v>
      </c>
      <c r="BU211" s="109" t="e">
        <f t="shared" si="85"/>
        <v>#REF!</v>
      </c>
      <c r="BV211" s="109" t="e">
        <f t="shared" si="85"/>
        <v>#REF!</v>
      </c>
      <c r="BW211" s="109" t="e">
        <f t="shared" si="85"/>
        <v>#REF!</v>
      </c>
      <c r="BX211" s="109">
        <f t="shared" si="82"/>
        <v>1.401576478403066E-2</v>
      </c>
      <c r="BY211" s="109">
        <f t="shared" si="86"/>
        <v>-8.5840945578752326E-3</v>
      </c>
      <c r="BZ211" s="109">
        <f t="shared" si="87"/>
        <v>-2.1529665628003958E-3</v>
      </c>
      <c r="CA211" s="110" t="e">
        <f t="shared" si="88"/>
        <v>#REF!</v>
      </c>
      <c r="CB211" s="110" t="e">
        <f t="shared" si="88"/>
        <v>#REF!</v>
      </c>
      <c r="CC211" s="110" t="e">
        <f t="shared" si="88"/>
        <v>#REF!</v>
      </c>
      <c r="CD211" s="110">
        <f t="shared" si="88"/>
        <v>-2.5380478906650294E-3</v>
      </c>
      <c r="CE211" s="110">
        <f t="shared" si="89"/>
        <v>-7.3504309532910983E-2</v>
      </c>
      <c r="CF211" s="110">
        <f t="shared" si="90"/>
        <v>-1.89054778162705E-2</v>
      </c>
      <c r="CG211" s="60">
        <f t="shared" si="91"/>
        <v>109.84626595360297</v>
      </c>
      <c r="CH211" s="60" t="e">
        <f t="shared" si="91"/>
        <v>#REF!</v>
      </c>
      <c r="CI211" s="60" t="e">
        <f t="shared" si="91"/>
        <v>#REF!</v>
      </c>
      <c r="CJ211" s="60">
        <f t="shared" si="91"/>
        <v>97.570504037536864</v>
      </c>
      <c r="CK211" s="60">
        <f t="shared" si="91"/>
        <v>96.126974996412116</v>
      </c>
      <c r="CL211" s="60">
        <f t="shared" si="92"/>
        <v>40.643391000000001</v>
      </c>
      <c r="CM211" s="60">
        <f t="shared" si="92"/>
        <v>43.233071199999998</v>
      </c>
      <c r="CN211" s="60">
        <f t="shared" si="92"/>
        <v>46.290952047490904</v>
      </c>
      <c r="CO211" s="60">
        <f t="shared" si="92"/>
        <v>49.565117212008346</v>
      </c>
      <c r="CP211" s="60">
        <f t="shared" si="92"/>
        <v>53.070864511918934</v>
      </c>
    </row>
    <row r="212" spans="1:94" ht="15" customHeight="1">
      <c r="A212" s="53" t="s">
        <v>646</v>
      </c>
      <c r="B212" s="53" t="s">
        <v>647</v>
      </c>
      <c r="C212" s="53" t="str">
        <f t="shared" si="83"/>
        <v>ILB_PU</v>
      </c>
      <c r="D212" s="53" t="s">
        <v>41</v>
      </c>
      <c r="E212" s="53" t="s">
        <v>1352</v>
      </c>
      <c r="F212" s="112" t="s">
        <v>1375</v>
      </c>
      <c r="G212" s="113">
        <v>0</v>
      </c>
      <c r="H212" s="127">
        <v>0</v>
      </c>
      <c r="I212" s="127">
        <v>0</v>
      </c>
      <c r="J212" s="112" t="s">
        <v>1380</v>
      </c>
      <c r="K212" s="101">
        <v>0</v>
      </c>
      <c r="L212" s="53" t="s">
        <v>648</v>
      </c>
      <c r="M212" s="54">
        <f>[11]Provisional!M212</f>
        <v>190.05479403198001</v>
      </c>
      <c r="N212" s="54">
        <f>[11]Provisional!N212</f>
        <v>171.413008845679</v>
      </c>
      <c r="O212" s="54">
        <f>[11]Provisional!O212</f>
        <v>157.707823394998</v>
      </c>
      <c r="P212" s="54">
        <f>[11]Provisional!P212</f>
        <v>150.264748542859</v>
      </c>
      <c r="Q212" s="54">
        <f>[11]Provisional!Q212</f>
        <v>143.01800179620599</v>
      </c>
      <c r="R212" s="128">
        <f>'[11]Published CSP'!O212</f>
        <v>92.274985999999998</v>
      </c>
      <c r="S212" s="108">
        <f>VLOOKUP($B212,'[11]CT model - DATA UPDATE'!$A:$AX,COLUMN('[11]CT model - DATA UPDATE'!S$1),0)/1000000</f>
        <v>95.114579300000017</v>
      </c>
      <c r="T212" s="108">
        <f>VLOOKUP($B212,'[11]CT model - DATA UPDATE'!$A:$AX,COLUMN('[11]CT model - DATA UPDATE'!T$1),0)/1000000</f>
        <v>99.506495770290513</v>
      </c>
      <c r="U212" s="108">
        <f>VLOOKUP($B212,'[11]CT model - DATA UPDATE'!$A:$AX,COLUMN('[11]CT model - DATA UPDATE'!U$1),0)/1000000</f>
        <v>104.10120901920283</v>
      </c>
      <c r="V212" s="108">
        <f>VLOOKUP($B212,'[11]CT model - DATA UPDATE'!$A:$AX,COLUMN('[11]CT model - DATA UPDATE'!V$1),0)/1000000</f>
        <v>108.90808318963396</v>
      </c>
      <c r="W212" s="108">
        <v>0</v>
      </c>
      <c r="X212" s="108">
        <f>VLOOKUP($B212,'[11]CT model - DATA UPDATE'!$A:$AX,COLUMN('[11]CT model - DATA UPDATE'!W$1),0)/1000000</f>
        <v>1.8947058499999945</v>
      </c>
      <c r="Y212" s="108">
        <f>VLOOKUP($B212,'[11]CT model - DATA UPDATE'!$A:$AX,COLUMN('[11]CT model - DATA UPDATE'!X$1),0)/1000000</f>
        <v>4.0119677015500024</v>
      </c>
      <c r="Z212" s="108">
        <f>VLOOKUP($B212,'[11]CT model - DATA UPDATE'!$A:$AX,COLUMN('[11]CT model - DATA UPDATE'!Y$1),0)/1000000</f>
        <v>6.3631889299328694</v>
      </c>
      <c r="AA212" s="108">
        <f>VLOOKUP($B212,'[11]CT model - DATA UPDATE'!$A:$AX,COLUMN('[11]CT model - DATA UPDATE'!Z$1),0)/1000000</f>
        <v>8.9683110787600384</v>
      </c>
      <c r="AB212" s="108">
        <v>0</v>
      </c>
      <c r="AC212" s="108">
        <f>VLOOKUP($B212,'[11]CT model - DATA UPDATE'!$A:$AX,COLUMN('[11]CT model - DATA UPDATE'!AA$1),0)/1000000</f>
        <v>1.9</v>
      </c>
      <c r="AD212" s="108">
        <f>VLOOKUP($B212,'[11]CT model - DATA UPDATE'!$A:$AX,COLUMN('[11]CT model - DATA UPDATE'!AB$1),0)/1000000</f>
        <v>4.0970156095853154</v>
      </c>
      <c r="AE212" s="108">
        <f>VLOOKUP($B212,'[11]CT model - DATA UPDATE'!$A:$AX,COLUMN('[11]CT model - DATA UPDATE'!AC$1),0)/1000000</f>
        <v>6.6236117393541489</v>
      </c>
      <c r="AF212" s="108">
        <f>VLOOKUP($B212,'[11]CT model - DATA UPDATE'!$A:$AX,COLUMN('[11]CT model - DATA UPDATE'!AD$1),0)/1000000</f>
        <v>9.5179371961223787</v>
      </c>
      <c r="AG212" s="108">
        <v>0</v>
      </c>
      <c r="AH212" s="108">
        <f>VLOOKUP($B212,'[11]CT model - DATA UPDATE'!$A:$AX,COLUMN('[11]CT model - DATA UPDATE'!AE$1),0)/1000000</f>
        <v>0</v>
      </c>
      <c r="AI212" s="108">
        <f>(VLOOKUP($B212,'[11]CT model - DATA UPDATE'!$A:$AX,COLUMN('[11]CT model - DATA UPDATE'!AF$1),0)+IFERROR(VLOOKUP($B212,'[11]Fire £5 LQ'!$A:$P,COLUMN('[11]Fire £5 LQ'!N$1),0),0)*[11]Parameters!$C$41)/1000000</f>
        <v>0</v>
      </c>
      <c r="AJ212" s="108">
        <f>(VLOOKUP($B212,'[11]CT model - DATA UPDATE'!$A:$AX,COLUMN('[11]CT model - DATA UPDATE'!AG$1),0)+IFERROR(VLOOKUP($B212,'[11]Fire £5 LQ'!$A:$P,COLUMN('[11]Fire £5 LQ'!O$1),0),0)*[11]Parameters!$C$41)/1000000</f>
        <v>0</v>
      </c>
      <c r="AK212" s="108">
        <f>(VLOOKUP($B212,'[11]CT model - DATA UPDATE'!$A:$AX,COLUMN('[11]CT model - DATA UPDATE'!AH$1),0)+IFERROR(VLOOKUP($B212,'[11]Fire £5 LQ'!$A:$P,COLUMN('[11]Fire £5 LQ'!P$1),0),0)*[11]Parameters!$C$41)/1000000</f>
        <v>0</v>
      </c>
      <c r="AL212" s="56">
        <f>'[11]Published CSP'!AI212</f>
        <v>0</v>
      </c>
      <c r="AM212" s="56">
        <f>'[11]Published CSP'!AJ212</f>
        <v>0</v>
      </c>
      <c r="AN212" s="56">
        <f>IFERROR(VLOOKUP($A212,'[11]iBCF post B17'!$A:$L,'[11]iBCF post B17'!$F$1,0)/1000000,0)</f>
        <v>7.9639478442338456</v>
      </c>
      <c r="AO212" s="56">
        <f>IFERROR(VLOOKUP($A212,'[11]iBCF post B17'!$A:$L,'[11]iBCF post B17'!$I$1,0)/1000000,0)</f>
        <v>10.695425454631046</v>
      </c>
      <c r="AP212" s="56">
        <f>IFERROR(VLOOKUP($A212,'[11]iBCF post B17'!$A:$L,'[11]iBCF post B17'!$L$1,0)/1000000,0)</f>
        <v>12.998034814448619</v>
      </c>
      <c r="AQ212" s="56">
        <v>0</v>
      </c>
      <c r="AR212" s="56">
        <v>0</v>
      </c>
      <c r="AS212" s="56">
        <f>'[11]NHB savings'!E199</f>
        <v>1.5156590000000001</v>
      </c>
      <c r="AT212" s="56">
        <f>'[11]NHB savings'!F199</f>
        <v>0</v>
      </c>
      <c r="AU212" s="56">
        <f>'[11]NHB savings'!G199</f>
        <v>0</v>
      </c>
      <c r="AV212" s="103">
        <f>'[11]Published CSP'!AN212</f>
        <v>0</v>
      </c>
      <c r="AW212" s="103">
        <f>'[11]Published CSP'!AO212</f>
        <v>0</v>
      </c>
      <c r="AX212" s="103">
        <f>'[11]Published CSP'!AP212+'[11]NHB savings'!I199</f>
        <v>0</v>
      </c>
      <c r="AY212" s="103">
        <f>'[11]Published CSP'!AQ212+'[11]NHB savings'!J199</f>
        <v>0</v>
      </c>
      <c r="AZ212" s="103">
        <f>'[11]Published CSP'!AR212+'[11]NHB savings'!K199</f>
        <v>0</v>
      </c>
      <c r="BA212" s="103">
        <v>0</v>
      </c>
      <c r="BB212" s="103" t="e">
        <f>VLOOKUP($A212,'[11]Published CSP'!$A:$A:'[11]Published CSP'!$AW:$AW,COLUMN('[11]Published CSP'!AT$1),0)</f>
        <v>#REF!</v>
      </c>
      <c r="BC212" s="103" t="e">
        <f>VLOOKUP($A212,'[11]Published CSP'!$A:$A:'[11]Published CSP'!$AW:$AW,COLUMN('[11]Published CSP'!AU$1),0)+'[11]NHB savings'!L199</f>
        <v>#REF!</v>
      </c>
      <c r="BD212" s="103">
        <v>0</v>
      </c>
      <c r="BE212" s="103">
        <v>0</v>
      </c>
      <c r="BF212" s="60">
        <v>11.390523483483102</v>
      </c>
      <c r="BG212" s="60">
        <v>14.253420105726578</v>
      </c>
      <c r="BH212" s="103">
        <f>VLOOKUP($A212,[11]NHB!$A$7:$Q$389,COLUMN([11]NHB!O$2),0)+'[11]NHB savings'!P199</f>
        <v>11.622001669107846</v>
      </c>
      <c r="BI212" s="103">
        <f>VLOOKUP($A212,[11]NHB!$A$7:$Q$389,COLUMN([11]NHB!P$2),0)+'[11]NHB savings'!Q199</f>
        <v>8.6927256902274657</v>
      </c>
      <c r="BJ212" s="103">
        <f>VLOOKUP($A212,[11]NHB!$A$7:$Q$389,COLUMN([11]NHB!Q$2),0)+'[11]NHB savings'!R199</f>
        <v>8.3405683594932913</v>
      </c>
      <c r="BK212" s="63">
        <f t="shared" si="93"/>
        <v>293.72030351546312</v>
      </c>
      <c r="BL212" s="63" t="e">
        <f t="shared" si="93"/>
        <v>#REF!</v>
      </c>
      <c r="BM212" s="63" t="e">
        <f t="shared" si="93"/>
        <v>#REF!</v>
      </c>
      <c r="BN212" s="63">
        <f t="shared" si="93"/>
        <v>286.74090937620736</v>
      </c>
      <c r="BO212" s="63">
        <f t="shared" si="93"/>
        <v>291.75093643466431</v>
      </c>
      <c r="BP212" s="64">
        <f t="shared" si="84"/>
        <v>293.72030351546312</v>
      </c>
      <c r="BQ212" s="64" t="e">
        <f>BL212*'[11]23112016 deflator update'!$C$68/'[11]23112016 deflator update'!$C$69</f>
        <v>#REF!</v>
      </c>
      <c r="BR212" s="64" t="e">
        <f>BM212*'[11]23112016 deflator update'!$C$68/'[11]23112016 deflator update'!$C$70</f>
        <v>#REF!</v>
      </c>
      <c r="BS212" s="64">
        <f>BN212*'[11]23112016 deflator update'!$C$68/'[11]23112016 deflator update'!$C$71</f>
        <v>272.4115692821926</v>
      </c>
      <c r="BT212" s="64">
        <f>BO212*'[11]23112016 deflator update'!$C$68/'[11]23112016 deflator update'!$C$72</f>
        <v>272.6464078422369</v>
      </c>
      <c r="BU212" s="109" t="e">
        <f t="shared" si="85"/>
        <v>#REF!</v>
      </c>
      <c r="BV212" s="109" t="e">
        <f t="shared" si="85"/>
        <v>#REF!</v>
      </c>
      <c r="BW212" s="109" t="e">
        <f t="shared" si="85"/>
        <v>#REF!</v>
      </c>
      <c r="BX212" s="109">
        <f t="shared" si="82"/>
        <v>1.7472313488005708E-2</v>
      </c>
      <c r="BY212" s="109">
        <f t="shared" si="86"/>
        <v>-6.7049061887378691E-3</v>
      </c>
      <c r="BZ212" s="109">
        <f t="shared" si="87"/>
        <v>-1.6804577108464613E-3</v>
      </c>
      <c r="CA212" s="110" t="e">
        <f t="shared" si="88"/>
        <v>#REF!</v>
      </c>
      <c r="CB212" s="110" t="e">
        <f t="shared" si="88"/>
        <v>#REF!</v>
      </c>
      <c r="CC212" s="110" t="e">
        <f t="shared" si="88"/>
        <v>#REF!</v>
      </c>
      <c r="CD212" s="110">
        <f t="shared" si="88"/>
        <v>8.6207263760162967E-4</v>
      </c>
      <c r="CE212" s="110">
        <f t="shared" si="89"/>
        <v>-7.1748174780558727E-2</v>
      </c>
      <c r="CF212" s="110">
        <f t="shared" si="90"/>
        <v>-1.8440901753205452E-2</v>
      </c>
      <c r="CG212" s="60">
        <f t="shared" si="91"/>
        <v>201.4453175154631</v>
      </c>
      <c r="CH212" s="60" t="e">
        <f t="shared" si="91"/>
        <v>#REF!</v>
      </c>
      <c r="CI212" s="60" t="e">
        <f t="shared" si="91"/>
        <v>#REF!</v>
      </c>
      <c r="CJ212" s="60">
        <f t="shared" si="91"/>
        <v>169.65289968771751</v>
      </c>
      <c r="CK212" s="60">
        <f t="shared" si="91"/>
        <v>164.35660497014794</v>
      </c>
      <c r="CL212" s="60">
        <f t="shared" si="92"/>
        <v>92.274985999999998</v>
      </c>
      <c r="CM212" s="60">
        <f t="shared" si="92"/>
        <v>98.909285150000017</v>
      </c>
      <c r="CN212" s="60">
        <f t="shared" si="92"/>
        <v>107.61547908142583</v>
      </c>
      <c r="CO212" s="60">
        <f t="shared" si="92"/>
        <v>117.08800968848985</v>
      </c>
      <c r="CP212" s="60">
        <f t="shared" si="92"/>
        <v>127.39433146451637</v>
      </c>
    </row>
    <row r="213" spans="1:94" ht="15" customHeight="1">
      <c r="A213" s="53" t="s">
        <v>1014</v>
      </c>
      <c r="B213" s="53" t="s">
        <v>1015</v>
      </c>
      <c r="C213" s="53" t="str">
        <f t="shared" si="83"/>
        <v>SC_PU</v>
      </c>
      <c r="D213" s="53" t="s">
        <v>41</v>
      </c>
      <c r="E213" s="53" t="s">
        <v>730</v>
      </c>
      <c r="F213" s="112" t="s">
        <v>1359</v>
      </c>
      <c r="G213" s="113">
        <v>0</v>
      </c>
      <c r="H213" s="127">
        <v>0</v>
      </c>
      <c r="I213" s="127">
        <v>0</v>
      </c>
      <c r="J213" s="112" t="s">
        <v>1380</v>
      </c>
      <c r="K213" s="101">
        <v>0</v>
      </c>
      <c r="L213" s="53" t="s">
        <v>1016</v>
      </c>
      <c r="M213" s="54">
        <f>[11]Provisional!M213</f>
        <v>338.46596000913797</v>
      </c>
      <c r="N213" s="54">
        <f>[11]Provisional!N213</f>
        <v>292.24947216607001</v>
      </c>
      <c r="O213" s="54">
        <f>[11]Provisional!O213</f>
        <v>258.455846725578</v>
      </c>
      <c r="P213" s="54">
        <f>[11]Provisional!P213</f>
        <v>239.620657734231</v>
      </c>
      <c r="Q213" s="54">
        <f>[11]Provisional!Q213</f>
        <v>222.031618467974</v>
      </c>
      <c r="R213" s="128">
        <f>'[11]Published CSP'!O213</f>
        <v>387.10375099999999</v>
      </c>
      <c r="S213" s="108">
        <f>VLOOKUP($B213,'[11]CT model - DATA UPDATE'!$A:$AX,COLUMN('[11]CT model - DATA UPDATE'!S$1),0)/1000000</f>
        <v>394.27073737799998</v>
      </c>
      <c r="T213" s="108">
        <f>VLOOKUP($B213,'[11]CT model - DATA UPDATE'!$A:$AX,COLUMN('[11]CT model - DATA UPDATE'!T$1),0)/1000000</f>
        <v>401.04514148851166</v>
      </c>
      <c r="U213" s="108">
        <f>VLOOKUP($B213,'[11]CT model - DATA UPDATE'!$A:$AX,COLUMN('[11]CT model - DATA UPDATE'!U$1),0)/1000000</f>
        <v>407.94745773830584</v>
      </c>
      <c r="V213" s="108">
        <f>VLOOKUP($B213,'[11]CT model - DATA UPDATE'!$A:$AX,COLUMN('[11]CT model - DATA UPDATE'!V$1),0)/1000000</f>
        <v>414.98030773900513</v>
      </c>
      <c r="W213" s="108">
        <v>0</v>
      </c>
      <c r="X213" s="108">
        <f>VLOOKUP($B213,'[11]CT model - DATA UPDATE'!$A:$AX,COLUMN('[11]CT model - DATA UPDATE'!W$1),0)/1000000</f>
        <v>7.8450726819999428</v>
      </c>
      <c r="Y213" s="108">
        <f>VLOOKUP($B213,'[11]CT model - DATA UPDATE'!$A:$AX,COLUMN('[11]CT model - DATA UPDATE'!X$1),0)/1000000</f>
        <v>16.160367784123181</v>
      </c>
      <c r="Z213" s="108">
        <f>VLOOKUP($B213,'[11]CT model - DATA UPDATE'!$A:$AX,COLUMN('[11]CT model - DATA UPDATE'!Y$1),0)/1000000</f>
        <v>24.926220160129237</v>
      </c>
      <c r="AA213" s="108">
        <f>VLOOKUP($B213,'[11]CT model - DATA UPDATE'!$A:$AX,COLUMN('[11]CT model - DATA UPDATE'!Z$1),0)/1000000</f>
        <v>34.162663082677959</v>
      </c>
      <c r="AB213" s="108">
        <v>0</v>
      </c>
      <c r="AC213" s="108">
        <f>VLOOKUP($B213,'[11]CT model - DATA UPDATE'!$A:$AX,COLUMN('[11]CT model - DATA UPDATE'!AA$1),0)/1000000</f>
        <v>7.886950225999998</v>
      </c>
      <c r="AD213" s="108">
        <f>VLOOKUP($B213,'[11]CT model - DATA UPDATE'!$A:$AX,COLUMN('[11]CT model - DATA UPDATE'!AB$1),0)/1000000</f>
        <v>16.523863460428654</v>
      </c>
      <c r="AE213" s="108">
        <f>VLOOKUP($B213,'[11]CT model - DATA UPDATE'!$A:$AX,COLUMN('[11]CT model - DATA UPDATE'!AC$1),0)/1000000</f>
        <v>25.968302004393397</v>
      </c>
      <c r="AF213" s="108">
        <f>VLOOKUP($B213,'[11]CT model - DATA UPDATE'!$A:$AX,COLUMN('[11]CT model - DATA UPDATE'!AD$1),0)/1000000</f>
        <v>36.279349401791272</v>
      </c>
      <c r="AG213" s="108">
        <v>0</v>
      </c>
      <c r="AH213" s="108">
        <f>VLOOKUP($B213,'[11]CT model - DATA UPDATE'!$A:$AX,COLUMN('[11]CT model - DATA UPDATE'!AE$1),0)/1000000</f>
        <v>0</v>
      </c>
      <c r="AI213" s="108">
        <f>(VLOOKUP($B213,'[11]CT model - DATA UPDATE'!$A:$AX,COLUMN('[11]CT model - DATA UPDATE'!AF$1),0)+IFERROR(VLOOKUP($B213,'[11]Fire £5 LQ'!$A:$P,COLUMN('[11]Fire £5 LQ'!N$1),0),0)*[11]Parameters!$C$41)/1000000</f>
        <v>0</v>
      </c>
      <c r="AJ213" s="108">
        <f>(VLOOKUP($B213,'[11]CT model - DATA UPDATE'!$A:$AX,COLUMN('[11]CT model - DATA UPDATE'!AG$1),0)+IFERROR(VLOOKUP($B213,'[11]Fire £5 LQ'!$A:$P,COLUMN('[11]Fire £5 LQ'!O$1),0),0)*[11]Parameters!$C$41)/1000000</f>
        <v>0</v>
      </c>
      <c r="AK213" s="108">
        <f>(VLOOKUP($B213,'[11]CT model - DATA UPDATE'!$A:$AX,COLUMN('[11]CT model - DATA UPDATE'!AH$1),0)+IFERROR(VLOOKUP($B213,'[11]Fire £5 LQ'!$A:$P,COLUMN('[11]Fire £5 LQ'!P$1),0),0)*[11]Parameters!$C$41)/1000000</f>
        <v>0</v>
      </c>
      <c r="AL213" s="56">
        <f>'[11]Published CSP'!AI213</f>
        <v>0</v>
      </c>
      <c r="AM213" s="56">
        <f>'[11]Published CSP'!AJ213</f>
        <v>0</v>
      </c>
      <c r="AN213" s="56">
        <f>IFERROR(VLOOKUP($A213,'[11]iBCF post B17'!$A:$L,'[11]iBCF post B17'!$F$1,0)/1000000,0)</f>
        <v>28.096072176182158</v>
      </c>
      <c r="AO213" s="56">
        <f>IFERROR(VLOOKUP($A213,'[11]iBCF post B17'!$A:$L,'[11]iBCF post B17'!$I$1,0)/1000000,0)</f>
        <v>38.39153714610763</v>
      </c>
      <c r="AP213" s="56">
        <f>IFERROR(VLOOKUP($A213,'[11]iBCF post B17'!$A:$L,'[11]iBCF post B17'!$L$1,0)/1000000,0)</f>
        <v>47.813236547238425</v>
      </c>
      <c r="AQ213" s="56">
        <v>0</v>
      </c>
      <c r="AR213" s="56">
        <v>0</v>
      </c>
      <c r="AS213" s="56">
        <f>'[11]NHB savings'!E200</f>
        <v>5.5428090000000001</v>
      </c>
      <c r="AT213" s="56">
        <f>'[11]NHB savings'!F200</f>
        <v>0</v>
      </c>
      <c r="AU213" s="56">
        <f>'[11]NHB savings'!G200</f>
        <v>0</v>
      </c>
      <c r="AV213" s="103">
        <f>'[11]Published CSP'!AN213</f>
        <v>0</v>
      </c>
      <c r="AW213" s="103">
        <f>'[11]Published CSP'!AO213</f>
        <v>0</v>
      </c>
      <c r="AX213" s="103">
        <f>'[11]Published CSP'!AP213+'[11]NHB savings'!I200</f>
        <v>0</v>
      </c>
      <c r="AY213" s="103">
        <f>'[11]Published CSP'!AQ213+'[11]NHB savings'!J200</f>
        <v>0</v>
      </c>
      <c r="AZ213" s="103">
        <f>'[11]Published CSP'!AR213+'[11]NHB savings'!K200</f>
        <v>0</v>
      </c>
      <c r="BA213" s="103">
        <v>0</v>
      </c>
      <c r="BB213" s="103" t="e">
        <f>VLOOKUP($A213,'[11]Published CSP'!$A:$A:'[11]Published CSP'!$AW:$AW,COLUMN('[11]Published CSP'!AT$1),0)</f>
        <v>#REF!</v>
      </c>
      <c r="BC213" s="103" t="e">
        <f>VLOOKUP($A213,'[11]Published CSP'!$A:$A:'[11]Published CSP'!$AW:$AW,COLUMN('[11]Published CSP'!AU$1),0)+'[11]NHB savings'!L200</f>
        <v>#REF!</v>
      </c>
      <c r="BD213" s="103">
        <v>0</v>
      </c>
      <c r="BE213" s="103">
        <v>0</v>
      </c>
      <c r="BF213" s="60">
        <v>4.4381673119523137</v>
      </c>
      <c r="BG213" s="60">
        <v>5.4934861772003423</v>
      </c>
      <c r="BH213" s="103">
        <f>VLOOKUP($A213,[11]NHB!$A$7:$Q$389,COLUMN([11]NHB!O$2),0)+'[11]NHB savings'!P200</f>
        <v>5.2497400444134117</v>
      </c>
      <c r="BI213" s="103">
        <f>VLOOKUP($A213,[11]NHB!$A$7:$Q$389,COLUMN([11]NHB!P$2),0)+'[11]NHB savings'!Q200</f>
        <v>3.68896275658705</v>
      </c>
      <c r="BJ213" s="103">
        <f>VLOOKUP($A213,[11]NHB!$A$7:$Q$389,COLUMN([11]NHB!Q$2),0)+'[11]NHB savings'!R200</f>
        <v>3.5395165041879961</v>
      </c>
      <c r="BK213" s="63">
        <f t="shared" si="93"/>
        <v>730.00787832109029</v>
      </c>
      <c r="BL213" s="63" t="e">
        <f t="shared" si="93"/>
        <v>#REF!</v>
      </c>
      <c r="BM213" s="63" t="e">
        <f t="shared" si="93"/>
        <v>#REF!</v>
      </c>
      <c r="BN213" s="63">
        <f t="shared" si="93"/>
        <v>740.5431375397543</v>
      </c>
      <c r="BO213" s="63">
        <f t="shared" si="93"/>
        <v>758.80669174287459</v>
      </c>
      <c r="BP213" s="64">
        <f t="shared" si="84"/>
        <v>730.00787832109029</v>
      </c>
      <c r="BQ213" s="64" t="e">
        <f>BL213*'[11]23112016 deflator update'!$C$68/'[11]23112016 deflator update'!$C$69</f>
        <v>#REF!</v>
      </c>
      <c r="BR213" s="64" t="e">
        <f>BM213*'[11]23112016 deflator update'!$C$68/'[11]23112016 deflator update'!$C$70</f>
        <v>#REF!</v>
      </c>
      <c r="BS213" s="64">
        <f>BN213*'[11]23112016 deflator update'!$C$68/'[11]23112016 deflator update'!$C$71</f>
        <v>703.53588072669356</v>
      </c>
      <c r="BT213" s="64">
        <f>BO213*'[11]23112016 deflator update'!$C$68/'[11]23112016 deflator update'!$C$72</f>
        <v>709.11826806313275</v>
      </c>
      <c r="BU213" s="109" t="e">
        <f t="shared" si="85"/>
        <v>#REF!</v>
      </c>
      <c r="BV213" s="109" t="e">
        <f t="shared" si="85"/>
        <v>#REF!</v>
      </c>
      <c r="BW213" s="109" t="e">
        <f t="shared" si="85"/>
        <v>#REF!</v>
      </c>
      <c r="BX213" s="109">
        <f t="shared" si="82"/>
        <v>2.4662377216533082E-2</v>
      </c>
      <c r="BY213" s="109">
        <f t="shared" si="86"/>
        <v>3.9450003591765759E-2</v>
      </c>
      <c r="BZ213" s="109">
        <f t="shared" si="87"/>
        <v>9.7198666623647956E-3</v>
      </c>
      <c r="CA213" s="110" t="e">
        <f t="shared" si="88"/>
        <v>#REF!</v>
      </c>
      <c r="CB213" s="110" t="e">
        <f t="shared" si="88"/>
        <v>#REF!</v>
      </c>
      <c r="CC213" s="110" t="e">
        <f t="shared" si="88"/>
        <v>#REF!</v>
      </c>
      <c r="CD213" s="110">
        <f t="shared" si="88"/>
        <v>7.9347585380762364E-3</v>
      </c>
      <c r="CE213" s="110">
        <f t="shared" si="89"/>
        <v>-2.8615595637132785E-2</v>
      </c>
      <c r="CF213" s="110">
        <f t="shared" si="90"/>
        <v>-7.2319735118219208E-3</v>
      </c>
      <c r="CG213" s="60">
        <f t="shared" si="91"/>
        <v>342.9041273210903</v>
      </c>
      <c r="CH213" s="60" t="e">
        <f t="shared" si="91"/>
        <v>#REF!</v>
      </c>
      <c r="CI213" s="60" t="e">
        <f t="shared" si="91"/>
        <v>#REF!</v>
      </c>
      <c r="CJ213" s="60">
        <f t="shared" si="91"/>
        <v>281.70115763692581</v>
      </c>
      <c r="CK213" s="60">
        <f t="shared" si="91"/>
        <v>273.38437151940025</v>
      </c>
      <c r="CL213" s="60">
        <f t="shared" si="92"/>
        <v>387.10375099999999</v>
      </c>
      <c r="CM213" s="60">
        <f t="shared" si="92"/>
        <v>410.00276028599995</v>
      </c>
      <c r="CN213" s="60">
        <f t="shared" si="92"/>
        <v>433.72937273306349</v>
      </c>
      <c r="CO213" s="60">
        <f t="shared" si="92"/>
        <v>458.84197990282848</v>
      </c>
      <c r="CP213" s="60">
        <f t="shared" si="92"/>
        <v>485.42232022347434</v>
      </c>
    </row>
    <row r="214" spans="1:94" ht="15" customHeight="1">
      <c r="A214" s="53" t="s">
        <v>1164</v>
      </c>
      <c r="B214" s="53" t="s">
        <v>1165</v>
      </c>
      <c r="C214" s="53" t="str">
        <f t="shared" si="83"/>
        <v>SFIR_PU</v>
      </c>
      <c r="D214" s="53" t="s">
        <v>41</v>
      </c>
      <c r="E214" s="53" t="s">
        <v>1357</v>
      </c>
      <c r="F214" s="112" t="s">
        <v>1359</v>
      </c>
      <c r="G214" s="113">
        <v>0</v>
      </c>
      <c r="H214" s="127">
        <v>0</v>
      </c>
      <c r="I214" s="127">
        <v>0</v>
      </c>
      <c r="J214" s="112" t="s">
        <v>1380</v>
      </c>
      <c r="K214" s="101">
        <v>0</v>
      </c>
      <c r="L214" s="53" t="s">
        <v>1237</v>
      </c>
      <c r="M214" s="54">
        <f>[11]Provisional!M214</f>
        <v>29.442255564663999</v>
      </c>
      <c r="N214" s="54">
        <f>[11]Provisional!N214</f>
        <v>27.569685313179001</v>
      </c>
      <c r="O214" s="54">
        <f>[11]Provisional!O214</f>
        <v>25.303823500871001</v>
      </c>
      <c r="P214" s="54">
        <f>[11]Provisional!P214</f>
        <v>24.377260515141</v>
      </c>
      <c r="Q214" s="54">
        <f>[11]Provisional!Q214</f>
        <v>24.039363799983001</v>
      </c>
      <c r="R214" s="128">
        <f>'[11]Published CSP'!O214</f>
        <v>26.628617999999999</v>
      </c>
      <c r="S214" s="108">
        <f>VLOOKUP($B214,'[11]CT model - DATA UPDATE'!$A:$AX,COLUMN('[11]CT model - DATA UPDATE'!S$1),0)/1000000</f>
        <v>27.103943267999998</v>
      </c>
      <c r="T214" s="108">
        <f>VLOOKUP($B214,'[11]CT model - DATA UPDATE'!$A:$AX,COLUMN('[11]CT model - DATA UPDATE'!T$1),0)/1000000</f>
        <v>27.581264702883384</v>
      </c>
      <c r="U214" s="108">
        <f>VLOOKUP($B214,'[11]CT model - DATA UPDATE'!$A:$AX,COLUMN('[11]CT model - DATA UPDATE'!U$1),0)/1000000</f>
        <v>28.0680712014127</v>
      </c>
      <c r="V214" s="108">
        <f>VLOOKUP($B214,'[11]CT model - DATA UPDATE'!$A:$AX,COLUMN('[11]CT model - DATA UPDATE'!V$1),0)/1000000</f>
        <v>28.564571415768611</v>
      </c>
      <c r="W214" s="108">
        <v>0</v>
      </c>
      <c r="X214" s="108">
        <f>VLOOKUP($B214,'[11]CT model - DATA UPDATE'!$A:$AX,COLUMN('[11]CT model - DATA UPDATE'!W$1),0)/1000000</f>
        <v>0.26744563200000199</v>
      </c>
      <c r="Y214" s="108">
        <f>VLOOKUP($B214,'[11]CT model - DATA UPDATE'!$A:$AX,COLUMN('[11]CT model - DATA UPDATE'!X$1),0)/1000000</f>
        <v>0.82922396192758108</v>
      </c>
      <c r="Z214" s="108">
        <f>VLOOKUP($B214,'[11]CT model - DATA UPDATE'!$A:$AX,COLUMN('[11]CT model - DATA UPDATE'!Y$1),0)/1000000</f>
        <v>1.4220982975960914</v>
      </c>
      <c r="AA214" s="108">
        <f>VLOOKUP($B214,'[11]CT model - DATA UPDATE'!$A:$AX,COLUMN('[11]CT model - DATA UPDATE'!Z$1),0)/1000000</f>
        <v>2.0474905106192369</v>
      </c>
      <c r="AB214" s="108">
        <v>0</v>
      </c>
      <c r="AC214" s="108">
        <f>VLOOKUP($B214,'[11]CT model - DATA UPDATE'!$A:$AX,COLUMN('[11]CT model - DATA UPDATE'!AA$1),0)/1000000</f>
        <v>0</v>
      </c>
      <c r="AD214" s="108">
        <f>VLOOKUP($B214,'[11]CT model - DATA UPDATE'!$A:$AX,COLUMN('[11]CT model - DATA UPDATE'!AB$1),0)/1000000</f>
        <v>0</v>
      </c>
      <c r="AE214" s="108">
        <f>VLOOKUP($B214,'[11]CT model - DATA UPDATE'!$A:$AX,COLUMN('[11]CT model - DATA UPDATE'!AC$1),0)/1000000</f>
        <v>0</v>
      </c>
      <c r="AF214" s="108">
        <f>VLOOKUP($B214,'[11]CT model - DATA UPDATE'!$A:$AX,COLUMN('[11]CT model - DATA UPDATE'!AD$1),0)/1000000</f>
        <v>0</v>
      </c>
      <c r="AG214" s="108">
        <v>0</v>
      </c>
      <c r="AH214" s="108">
        <f>VLOOKUP($B214,'[11]CT model - DATA UPDATE'!$A:$AX,COLUMN('[11]CT model - DATA UPDATE'!AE$1),0)/1000000</f>
        <v>0</v>
      </c>
      <c r="AI214" s="108">
        <f>(VLOOKUP($B214,'[11]CT model - DATA UPDATE'!$A:$AX,COLUMN('[11]CT model - DATA UPDATE'!AF$1),0)+IFERROR(VLOOKUP($B214,'[11]Fire £5 LQ'!$A:$P,COLUMN('[11]Fire £5 LQ'!N$1),0),0)*[11]Parameters!$C$41)/1000000</f>
        <v>0</v>
      </c>
      <c r="AJ214" s="108">
        <f>(VLOOKUP($B214,'[11]CT model - DATA UPDATE'!$A:$AX,COLUMN('[11]CT model - DATA UPDATE'!AG$1),0)+IFERROR(VLOOKUP($B214,'[11]Fire £5 LQ'!$A:$P,COLUMN('[11]Fire £5 LQ'!O$1),0),0)*[11]Parameters!$C$41)/1000000</f>
        <v>0</v>
      </c>
      <c r="AK214" s="108">
        <f>(VLOOKUP($B214,'[11]CT model - DATA UPDATE'!$A:$AX,COLUMN('[11]CT model - DATA UPDATE'!AH$1),0)+IFERROR(VLOOKUP($B214,'[11]Fire £5 LQ'!$A:$P,COLUMN('[11]Fire £5 LQ'!P$1),0),0)*[11]Parameters!$C$41)/1000000</f>
        <v>0</v>
      </c>
      <c r="AL214" s="56">
        <f>'[11]Published CSP'!AI214</f>
        <v>0</v>
      </c>
      <c r="AM214" s="56">
        <f>'[11]Published CSP'!AJ214</f>
        <v>0</v>
      </c>
      <c r="AN214" s="56">
        <f>IFERROR(VLOOKUP($A214,'[11]iBCF post B17'!$A:$L,'[11]iBCF post B17'!$F$1,0)/1000000,0)</f>
        <v>0</v>
      </c>
      <c r="AO214" s="56">
        <f>IFERROR(VLOOKUP($A214,'[11]iBCF post B17'!$A:$L,'[11]iBCF post B17'!$I$1,0)/1000000,0)</f>
        <v>0</v>
      </c>
      <c r="AP214" s="56">
        <f>IFERROR(VLOOKUP($A214,'[11]iBCF post B17'!$A:$L,'[11]iBCF post B17'!$L$1,0)/1000000,0)</f>
        <v>0</v>
      </c>
      <c r="AQ214" s="56">
        <v>0</v>
      </c>
      <c r="AR214" s="56">
        <v>0</v>
      </c>
      <c r="AS214" s="56">
        <f>'[11]NHB savings'!E201</f>
        <v>0</v>
      </c>
      <c r="AT214" s="56">
        <f>'[11]NHB savings'!F201</f>
        <v>0</v>
      </c>
      <c r="AU214" s="56">
        <f>'[11]NHB savings'!G201</f>
        <v>0</v>
      </c>
      <c r="AV214" s="103">
        <f>'[11]Published CSP'!AN214</f>
        <v>0</v>
      </c>
      <c r="AW214" s="103">
        <f>'[11]Published CSP'!AO214</f>
        <v>0</v>
      </c>
      <c r="AX214" s="103">
        <f>'[11]Published CSP'!AP214+'[11]NHB savings'!I201</f>
        <v>0</v>
      </c>
      <c r="AY214" s="103">
        <f>'[11]Published CSP'!AQ214+'[11]NHB savings'!J201</f>
        <v>0</v>
      </c>
      <c r="AZ214" s="103">
        <f>'[11]Published CSP'!AR214+'[11]NHB savings'!K201</f>
        <v>0</v>
      </c>
      <c r="BA214" s="103">
        <v>0</v>
      </c>
      <c r="BB214" s="103" t="e">
        <f>VLOOKUP($A214,'[11]Published CSP'!$A:$A:'[11]Published CSP'!$AW:$AW,COLUMN('[11]Published CSP'!AT$1),0)</f>
        <v>#REF!</v>
      </c>
      <c r="BC214" s="103" t="e">
        <f>VLOOKUP($A214,'[11]Published CSP'!$A:$A:'[11]Published CSP'!$AW:$AW,COLUMN('[11]Published CSP'!AU$1),0)+'[11]NHB savings'!L201</f>
        <v>#REF!</v>
      </c>
      <c r="BD214" s="103">
        <v>0</v>
      </c>
      <c r="BE214" s="103">
        <v>0</v>
      </c>
      <c r="BF214" s="60">
        <v>0</v>
      </c>
      <c r="BG214" s="60">
        <v>0</v>
      </c>
      <c r="BH214" s="103">
        <f>VLOOKUP($A214,[11]NHB!$A$7:$Q$389,COLUMN([11]NHB!O$2),0)+'[11]NHB savings'!P201</f>
        <v>0</v>
      </c>
      <c r="BI214" s="103">
        <f>VLOOKUP($A214,[11]NHB!$A$7:$Q$389,COLUMN([11]NHB!P$2),0)+'[11]NHB savings'!Q201</f>
        <v>0</v>
      </c>
      <c r="BJ214" s="103">
        <f>VLOOKUP($A214,[11]NHB!$A$7:$Q$389,COLUMN([11]NHB!Q$2),0)+'[11]NHB savings'!R201</f>
        <v>0</v>
      </c>
      <c r="BK214" s="63">
        <f t="shared" si="93"/>
        <v>56.070873564663998</v>
      </c>
      <c r="BL214" s="63" t="e">
        <f t="shared" si="93"/>
        <v>#REF!</v>
      </c>
      <c r="BM214" s="63" t="e">
        <f t="shared" si="93"/>
        <v>#REF!</v>
      </c>
      <c r="BN214" s="63">
        <f t="shared" si="93"/>
        <v>53.867430014149789</v>
      </c>
      <c r="BO214" s="63">
        <f t="shared" si="93"/>
        <v>54.651425726370846</v>
      </c>
      <c r="BP214" s="64">
        <f t="shared" si="84"/>
        <v>56.070873564663998</v>
      </c>
      <c r="BQ214" s="64" t="e">
        <f>BL214*'[11]23112016 deflator update'!$C$68/'[11]23112016 deflator update'!$C$69</f>
        <v>#REF!</v>
      </c>
      <c r="BR214" s="64" t="e">
        <f>BM214*'[11]23112016 deflator update'!$C$68/'[11]23112016 deflator update'!$C$70</f>
        <v>#REF!</v>
      </c>
      <c r="BS214" s="64">
        <f>BN214*'[11]23112016 deflator update'!$C$68/'[11]23112016 deflator update'!$C$71</f>
        <v>51.175506052750308</v>
      </c>
      <c r="BT214" s="64">
        <f>BO214*'[11]23112016 deflator update'!$C$68/'[11]23112016 deflator update'!$C$72</f>
        <v>51.072723501227543</v>
      </c>
      <c r="BU214" s="109" t="e">
        <f t="shared" si="85"/>
        <v>#REF!</v>
      </c>
      <c r="BV214" s="109" t="e">
        <f t="shared" si="85"/>
        <v>#REF!</v>
      </c>
      <c r="BW214" s="109" t="e">
        <f t="shared" si="85"/>
        <v>#REF!</v>
      </c>
      <c r="BX214" s="109">
        <f t="shared" si="82"/>
        <v>1.4554169597753575E-2</v>
      </c>
      <c r="BY214" s="109">
        <f t="shared" si="86"/>
        <v>-2.5315243869995507E-2</v>
      </c>
      <c r="BZ214" s="109">
        <f t="shared" si="87"/>
        <v>-6.3897947068823902E-3</v>
      </c>
      <c r="CA214" s="110" t="e">
        <f t="shared" si="88"/>
        <v>#REF!</v>
      </c>
      <c r="CB214" s="110" t="e">
        <f t="shared" si="88"/>
        <v>#REF!</v>
      </c>
      <c r="CC214" s="110" t="e">
        <f t="shared" si="88"/>
        <v>#REF!</v>
      </c>
      <c r="CD214" s="110">
        <f t="shared" si="88"/>
        <v>-2.0084325383479262E-3</v>
      </c>
      <c r="CE214" s="110">
        <f t="shared" si="89"/>
        <v>-8.9139864348150688E-2</v>
      </c>
      <c r="CF214" s="110">
        <f t="shared" si="90"/>
        <v>-2.3071175307272096E-2</v>
      </c>
      <c r="CG214" s="60">
        <f t="shared" si="91"/>
        <v>29.442255564663999</v>
      </c>
      <c r="CH214" s="60" t="e">
        <f t="shared" si="91"/>
        <v>#REF!</v>
      </c>
      <c r="CI214" s="60" t="e">
        <f t="shared" si="91"/>
        <v>#REF!</v>
      </c>
      <c r="CJ214" s="60">
        <f t="shared" si="91"/>
        <v>24.377260515141</v>
      </c>
      <c r="CK214" s="60">
        <f t="shared" si="91"/>
        <v>24.039363799982997</v>
      </c>
      <c r="CL214" s="60">
        <f t="shared" si="92"/>
        <v>26.628617999999999</v>
      </c>
      <c r="CM214" s="60">
        <f t="shared" si="92"/>
        <v>27.371388899999999</v>
      </c>
      <c r="CN214" s="60">
        <f t="shared" si="92"/>
        <v>28.410488664810966</v>
      </c>
      <c r="CO214" s="60">
        <f t="shared" si="92"/>
        <v>29.49016949900879</v>
      </c>
      <c r="CP214" s="60">
        <f t="shared" si="92"/>
        <v>30.612061926387849</v>
      </c>
    </row>
    <row r="215" spans="1:94" ht="15" customHeight="1">
      <c r="A215" s="53" t="s">
        <v>204</v>
      </c>
      <c r="B215" s="53" t="s">
        <v>205</v>
      </c>
      <c r="C215" s="53" t="str">
        <f t="shared" si="83"/>
        <v>SD_SR</v>
      </c>
      <c r="D215" s="53" t="s">
        <v>41</v>
      </c>
      <c r="E215" s="53" t="s">
        <v>39</v>
      </c>
      <c r="F215" s="112" t="s">
        <v>1359</v>
      </c>
      <c r="G215" s="113">
        <v>1</v>
      </c>
      <c r="H215" s="127">
        <v>0</v>
      </c>
      <c r="I215" s="127">
        <v>0</v>
      </c>
      <c r="J215" s="112" t="s">
        <v>1382</v>
      </c>
      <c r="K215" s="101">
        <v>0</v>
      </c>
      <c r="L215" s="53" t="s">
        <v>206</v>
      </c>
      <c r="M215" s="54">
        <f>[11]Provisional!M215</f>
        <v>9.1532933955929998</v>
      </c>
      <c r="N215" s="54">
        <f>[11]Provisional!N215</f>
        <v>7.9020959239459998</v>
      </c>
      <c r="O215" s="54">
        <f>[11]Provisional!O215</f>
        <v>6.9625559623399997</v>
      </c>
      <c r="P215" s="54">
        <f>[11]Provisional!P215</f>
        <v>6.4709965797709996</v>
      </c>
      <c r="Q215" s="54">
        <f>[11]Provisional!Q215</f>
        <v>5.9261220542439998</v>
      </c>
      <c r="R215" s="128">
        <f>'[11]Published CSP'!O215</f>
        <v>7.8528000000000002</v>
      </c>
      <c r="S215" s="108">
        <f>VLOOKUP($B215,'[11]CT model - DATA UPDATE'!$A:$AX,COLUMN('[11]CT model - DATA UPDATE'!S$1),0)/1000000</f>
        <v>8.0976090000000003</v>
      </c>
      <c r="T215" s="108">
        <f>VLOOKUP($B215,'[11]CT model - DATA UPDATE'!$A:$AX,COLUMN('[11]CT model - DATA UPDATE'!T$1),0)/1000000</f>
        <v>8.2825169826113161</v>
      </c>
      <c r="U215" s="108">
        <f>VLOOKUP($B215,'[11]CT model - DATA UPDATE'!$A:$AX,COLUMN('[11]CT model - DATA UPDATE'!U$1),0)/1000000</f>
        <v>8.4716473180225016</v>
      </c>
      <c r="V215" s="108">
        <f>VLOOKUP($B215,'[11]CT model - DATA UPDATE'!$A:$AX,COLUMN('[11]CT model - DATA UPDATE'!V$1),0)/1000000</f>
        <v>8.6650964231805929</v>
      </c>
      <c r="W215" s="108">
        <v>0</v>
      </c>
      <c r="X215" s="108">
        <f>VLOOKUP($B215,'[11]CT model - DATA UPDATE'!$A:$AX,COLUMN('[11]CT model - DATA UPDATE'!W$1),0)/1000000</f>
        <v>0.16195218</v>
      </c>
      <c r="Y215" s="108">
        <f>VLOOKUP($B215,'[11]CT model - DATA UPDATE'!$A:$AX,COLUMN('[11]CT model - DATA UPDATE'!X$1),0)/1000000</f>
        <v>0.33461368609749714</v>
      </c>
      <c r="Z215" s="108">
        <f>VLOOKUP($B215,'[11]CT model - DATA UPDATE'!$A:$AX,COLUMN('[11]CT model - DATA UPDATE'!Y$1),0)/1000000</f>
        <v>0.51853258904152066</v>
      </c>
      <c r="AA215" s="108">
        <f>VLOOKUP($B215,'[11]CT model - DATA UPDATE'!$A:$AX,COLUMN('[11]CT model - DATA UPDATE'!Z$1),0)/1000000</f>
        <v>0.71428261477105015</v>
      </c>
      <c r="AB215" s="108">
        <v>0</v>
      </c>
      <c r="AC215" s="108">
        <f>VLOOKUP($B215,'[11]CT model - DATA UPDATE'!$A:$AX,COLUMN('[11]CT model - DATA UPDATE'!AA$1),0)/1000000</f>
        <v>0</v>
      </c>
      <c r="AD215" s="108">
        <f>VLOOKUP($B215,'[11]CT model - DATA UPDATE'!$A:$AX,COLUMN('[11]CT model - DATA UPDATE'!AB$1),0)/1000000</f>
        <v>0</v>
      </c>
      <c r="AE215" s="108">
        <f>VLOOKUP($B215,'[11]CT model - DATA UPDATE'!$A:$AX,COLUMN('[11]CT model - DATA UPDATE'!AC$1),0)/1000000</f>
        <v>0</v>
      </c>
      <c r="AF215" s="108">
        <f>VLOOKUP($B215,'[11]CT model - DATA UPDATE'!$A:$AX,COLUMN('[11]CT model - DATA UPDATE'!AD$1),0)/1000000</f>
        <v>0</v>
      </c>
      <c r="AG215" s="108">
        <v>0</v>
      </c>
      <c r="AH215" s="108">
        <f>VLOOKUP($B215,'[11]CT model - DATA UPDATE'!$A:$AX,COLUMN('[11]CT model - DATA UPDATE'!AE$1),0)/1000000</f>
        <v>3.6547820000000293E-2</v>
      </c>
      <c r="AI215" s="108">
        <f>(VLOOKUP($B215,'[11]CT model - DATA UPDATE'!$A:$AX,COLUMN('[11]CT model - DATA UPDATE'!AF$1),0)+IFERROR(VLOOKUP($B215,'[11]Fire £5 LQ'!$A:$P,COLUMN('[11]Fire £5 LQ'!N$1),0),0)*[11]Parameters!$C$41)/1000000</f>
        <v>7.1451763851579628E-2</v>
      </c>
      <c r="AJ215" s="108">
        <f>(VLOOKUP($B215,'[11]CT model - DATA UPDATE'!$A:$AX,COLUMN('[11]CT model - DATA UPDATE'!AG$1),0)+IFERROR(VLOOKUP($B215,'[11]Fire £5 LQ'!$A:$P,COLUMN('[11]Fire £5 LQ'!O$1),0),0)*[11]Parameters!$C$41)/1000000</f>
        <v>0.10447427358699077</v>
      </c>
      <c r="AK215" s="108">
        <f>(VLOOKUP($B215,'[11]CT model - DATA UPDATE'!$A:$AX,COLUMN('[11]CT model - DATA UPDATE'!AH$1),0)+IFERROR(VLOOKUP($B215,'[11]Fire £5 LQ'!$A:$P,COLUMN('[11]Fire £5 LQ'!P$1),0),0)*[11]Parameters!$C$41)/1000000</f>
        <v>0.13536159008070225</v>
      </c>
      <c r="AL215" s="56">
        <f>'[11]Published CSP'!AI215</f>
        <v>0</v>
      </c>
      <c r="AM215" s="56">
        <f>'[11]Published CSP'!AJ215</f>
        <v>0</v>
      </c>
      <c r="AN215" s="56">
        <f>IFERROR(VLOOKUP($A215,'[11]iBCF post B17'!$A:$L,'[11]iBCF post B17'!$F$1,0)/1000000,0)</f>
        <v>0</v>
      </c>
      <c r="AO215" s="56">
        <f>IFERROR(VLOOKUP($A215,'[11]iBCF post B17'!$A:$L,'[11]iBCF post B17'!$I$1,0)/1000000,0)</f>
        <v>0</v>
      </c>
      <c r="AP215" s="56">
        <f>IFERROR(VLOOKUP($A215,'[11]iBCF post B17'!$A:$L,'[11]iBCF post B17'!$L$1,0)/1000000,0)</f>
        <v>0</v>
      </c>
      <c r="AQ215" s="56">
        <v>0</v>
      </c>
      <c r="AR215" s="56">
        <v>0</v>
      </c>
      <c r="AS215" s="56">
        <f>'[11]NHB savings'!E202</f>
        <v>0</v>
      </c>
      <c r="AT215" s="56">
        <f>'[11]NHB savings'!F202</f>
        <v>0</v>
      </c>
      <c r="AU215" s="56">
        <f>'[11]NHB savings'!G202</f>
        <v>0</v>
      </c>
      <c r="AV215" s="103">
        <f>'[11]Published CSP'!AN215</f>
        <v>0</v>
      </c>
      <c r="AW215" s="103">
        <f>'[11]Published CSP'!AO215</f>
        <v>0</v>
      </c>
      <c r="AX215" s="103">
        <f>'[11]Published CSP'!AP215+'[11]NHB savings'!I202</f>
        <v>0</v>
      </c>
      <c r="AY215" s="103">
        <f>'[11]Published CSP'!AQ215+'[11]NHB savings'!J202</f>
        <v>0</v>
      </c>
      <c r="AZ215" s="103">
        <f>'[11]Published CSP'!AR215+'[11]NHB savings'!K202</f>
        <v>0</v>
      </c>
      <c r="BA215" s="103">
        <v>0</v>
      </c>
      <c r="BB215" s="103" t="e">
        <f>VLOOKUP($A215,'[11]Published CSP'!$A:$A:'[11]Published CSP'!$AW:$AW,COLUMN('[11]Published CSP'!AT$1),0)</f>
        <v>#REF!</v>
      </c>
      <c r="BC215" s="103" t="e">
        <f>VLOOKUP($A215,'[11]Published CSP'!$A:$A:'[11]Published CSP'!$AW:$AW,COLUMN('[11]Published CSP'!AU$1),0)+'[11]NHB savings'!L202</f>
        <v>#REF!</v>
      </c>
      <c r="BD215" s="103">
        <v>0</v>
      </c>
      <c r="BE215" s="103">
        <v>0</v>
      </c>
      <c r="BF215" s="60">
        <v>1.296882398691017</v>
      </c>
      <c r="BG215" s="60">
        <v>1.9279296027819308</v>
      </c>
      <c r="BH215" s="103">
        <f>VLOOKUP($A215,[11]NHB!$A$7:$Q$389,COLUMN([11]NHB!O$2),0)+'[11]NHB savings'!P202</f>
        <v>1.8672309104796285</v>
      </c>
      <c r="BI215" s="103">
        <f>VLOOKUP($A215,[11]NHB!$A$7:$Q$389,COLUMN([11]NHB!P$2),0)+'[11]NHB savings'!Q202</f>
        <v>1.4172765867889683</v>
      </c>
      <c r="BJ215" s="103">
        <f>VLOOKUP($A215,[11]NHB!$A$7:$Q$389,COLUMN([11]NHB!Q$2),0)+'[11]NHB savings'!R202</f>
        <v>1.3598602645096691</v>
      </c>
      <c r="BK215" s="63">
        <f t="shared" si="93"/>
        <v>18.302975794284016</v>
      </c>
      <c r="BL215" s="63" t="e">
        <f t="shared" si="93"/>
        <v>#REF!</v>
      </c>
      <c r="BM215" s="63" t="e">
        <f t="shared" si="93"/>
        <v>#REF!</v>
      </c>
      <c r="BN215" s="63">
        <f t="shared" si="93"/>
        <v>16.982927347210982</v>
      </c>
      <c r="BO215" s="63">
        <f t="shared" si="93"/>
        <v>16.800722946786017</v>
      </c>
      <c r="BP215" s="64">
        <f t="shared" si="84"/>
        <v>18.302975794284016</v>
      </c>
      <c r="BQ215" s="64" t="e">
        <f>BL215*'[11]23112016 deflator update'!$C$68/'[11]23112016 deflator update'!$C$69</f>
        <v>#REF!</v>
      </c>
      <c r="BR215" s="64" t="e">
        <f>BM215*'[11]23112016 deflator update'!$C$68/'[11]23112016 deflator update'!$C$70</f>
        <v>#REF!</v>
      </c>
      <c r="BS215" s="64">
        <f>BN215*'[11]23112016 deflator update'!$C$68/'[11]23112016 deflator update'!$C$71</f>
        <v>16.13423734940238</v>
      </c>
      <c r="BT215" s="64">
        <f>BO215*'[11]23112016 deflator update'!$C$68/'[11]23112016 deflator update'!$C$72</f>
        <v>15.700572606798319</v>
      </c>
      <c r="BU215" s="109" t="e">
        <f t="shared" si="85"/>
        <v>#REF!</v>
      </c>
      <c r="BV215" s="109" t="e">
        <f t="shared" si="85"/>
        <v>#REF!</v>
      </c>
      <c r="BW215" s="109" t="e">
        <f t="shared" si="85"/>
        <v>#REF!</v>
      </c>
      <c r="BX215" s="109">
        <f t="shared" si="82"/>
        <v>-1.0728680438881311E-2</v>
      </c>
      <c r="BY215" s="109">
        <f t="shared" si="86"/>
        <v>-8.2076972858541986E-2</v>
      </c>
      <c r="BZ215" s="109">
        <f t="shared" si="87"/>
        <v>-2.1182858774557389E-2</v>
      </c>
      <c r="CA215" s="110" t="e">
        <f t="shared" si="88"/>
        <v>#REF!</v>
      </c>
      <c r="CB215" s="110" t="e">
        <f t="shared" si="88"/>
        <v>#REF!</v>
      </c>
      <c r="CC215" s="110" t="e">
        <f t="shared" si="88"/>
        <v>#REF!</v>
      </c>
      <c r="CD215" s="110">
        <f t="shared" si="88"/>
        <v>-2.6878539915623834E-2</v>
      </c>
      <c r="CE215" s="110">
        <f t="shared" si="89"/>
        <v>-0.14218470355505919</v>
      </c>
      <c r="CF215" s="110">
        <f t="shared" si="90"/>
        <v>-3.7615883701218822E-2</v>
      </c>
      <c r="CG215" s="60">
        <f t="shared" si="91"/>
        <v>10.450175794284016</v>
      </c>
      <c r="CH215" s="60" t="e">
        <f t="shared" si="91"/>
        <v>#REF!</v>
      </c>
      <c r="CI215" s="60" t="e">
        <f t="shared" si="91"/>
        <v>#REF!</v>
      </c>
      <c r="CJ215" s="60">
        <f t="shared" si="91"/>
        <v>7.8882731665599692</v>
      </c>
      <c r="CK215" s="60">
        <f t="shared" si="91"/>
        <v>7.2859823187536712</v>
      </c>
      <c r="CL215" s="60">
        <f t="shared" si="92"/>
        <v>7.8528000000000002</v>
      </c>
      <c r="CM215" s="60">
        <f t="shared" si="92"/>
        <v>8.2961090000000013</v>
      </c>
      <c r="CN215" s="60">
        <f t="shared" si="92"/>
        <v>8.6885824325603931</v>
      </c>
      <c r="CO215" s="60">
        <f t="shared" si="92"/>
        <v>9.0946541806510126</v>
      </c>
      <c r="CP215" s="60">
        <f t="shared" si="92"/>
        <v>9.5147406280323459</v>
      </c>
    </row>
    <row r="216" spans="1:94" ht="15" customHeight="1">
      <c r="A216" s="53" t="s">
        <v>618</v>
      </c>
      <c r="B216" s="53" t="s">
        <v>619</v>
      </c>
      <c r="C216" s="53" t="str">
        <f t="shared" si="83"/>
        <v>MD_PU</v>
      </c>
      <c r="D216" s="53" t="s">
        <v>41</v>
      </c>
      <c r="E216" s="53" t="s">
        <v>531</v>
      </c>
      <c r="F216" s="112" t="s">
        <v>1363</v>
      </c>
      <c r="G216" s="113">
        <v>0</v>
      </c>
      <c r="H216" s="127">
        <v>0</v>
      </c>
      <c r="I216" s="127">
        <v>0</v>
      </c>
      <c r="J216" s="112" t="s">
        <v>1380</v>
      </c>
      <c r="K216" s="101">
        <v>1</v>
      </c>
      <c r="L216" s="53" t="s">
        <v>620</v>
      </c>
      <c r="M216" s="54">
        <f>[11]Provisional!M216</f>
        <v>272.17094087957003</v>
      </c>
      <c r="N216" s="54">
        <f>[11]Provisional!N216</f>
        <v>238.04440448212199</v>
      </c>
      <c r="O216" s="54">
        <f>[11]Provisional!O216</f>
        <v>212.97349528396998</v>
      </c>
      <c r="P216" s="54">
        <f>[11]Provisional!P216</f>
        <v>199.19942559199302</v>
      </c>
      <c r="Q216" s="54">
        <f>[11]Provisional!Q216</f>
        <v>185.91003116351899</v>
      </c>
      <c r="R216" s="128">
        <f>'[11]Published CSP'!O216</f>
        <v>249.906621</v>
      </c>
      <c r="S216" s="108">
        <f>VLOOKUP($B216,'[11]CT model - DATA UPDATE'!$A:$AX,COLUMN('[11]CT model - DATA UPDATE'!S$1),0)/1000000</f>
        <v>255.11058647999999</v>
      </c>
      <c r="T216" s="108">
        <f>VLOOKUP($B216,'[11]CT model - DATA UPDATE'!$A:$AX,COLUMN('[11]CT model - DATA UPDATE'!T$1),0)/1000000</f>
        <v>259.0214640149249</v>
      </c>
      <c r="U216" s="108">
        <f>VLOOKUP($B216,'[11]CT model - DATA UPDATE'!$A:$AX,COLUMN('[11]CT model - DATA UPDATE'!U$1),0)/1000000</f>
        <v>262.99229579676768</v>
      </c>
      <c r="V216" s="108">
        <f>VLOOKUP($B216,'[11]CT model - DATA UPDATE'!$A:$AX,COLUMN('[11]CT model - DATA UPDATE'!V$1),0)/1000000</f>
        <v>267.02400093171133</v>
      </c>
      <c r="W216" s="108">
        <v>0</v>
      </c>
      <c r="X216" s="108">
        <f>VLOOKUP($B216,'[11]CT model - DATA UPDATE'!$A:$AX,COLUMN('[11]CT model - DATA UPDATE'!W$1),0)/1000000</f>
        <v>5.1009022540000286</v>
      </c>
      <c r="Y216" s="108">
        <f>VLOOKUP($B216,'[11]CT model - DATA UPDATE'!$A:$AX,COLUMN('[11]CT model - DATA UPDATE'!X$1),0)/1000000</f>
        <v>10.463111005176001</v>
      </c>
      <c r="Z216" s="108">
        <f>VLOOKUP($B216,'[11]CT model - DATA UPDATE'!$A:$AX,COLUMN('[11]CT model - DATA UPDATE'!Y$1),0)/1000000</f>
        <v>16.095827971671419</v>
      </c>
      <c r="AA216" s="108">
        <f>VLOOKUP($B216,'[11]CT model - DATA UPDATE'!$A:$AX,COLUMN('[11]CT model - DATA UPDATE'!Z$1),0)/1000000</f>
        <v>22.009910648488525</v>
      </c>
      <c r="AB216" s="108">
        <v>0</v>
      </c>
      <c r="AC216" s="108">
        <f>VLOOKUP($B216,'[11]CT model - DATA UPDATE'!$A:$AX,COLUMN('[11]CT model - DATA UPDATE'!AA$1),0)/1000000</f>
        <v>5.1009019999999996</v>
      </c>
      <c r="AD216" s="108">
        <f>VLOOKUP($B216,'[11]CT model - DATA UPDATE'!$A:$AX,COLUMN('[11]CT model - DATA UPDATE'!AB$1),0)/1000000</f>
        <v>10.670274726177276</v>
      </c>
      <c r="AE216" s="108">
        <f>VLOOKUP($B216,'[11]CT model - DATA UPDATE'!$A:$AX,COLUMN('[11]CT model - DATA UPDATE'!AC$1),0)/1000000</f>
        <v>16.739521594154777</v>
      </c>
      <c r="AF216" s="108">
        <f>VLOOKUP($B216,'[11]CT model - DATA UPDATE'!$A:$AX,COLUMN('[11]CT model - DATA UPDATE'!AD$1),0)/1000000</f>
        <v>23.343317798600911</v>
      </c>
      <c r="AG216" s="108">
        <v>0</v>
      </c>
      <c r="AH216" s="108">
        <f>VLOOKUP($B216,'[11]CT model - DATA UPDATE'!$A:$AX,COLUMN('[11]CT model - DATA UPDATE'!AE$1),0)/1000000</f>
        <v>0</v>
      </c>
      <c r="AI216" s="108">
        <f>(VLOOKUP($B216,'[11]CT model - DATA UPDATE'!$A:$AX,COLUMN('[11]CT model - DATA UPDATE'!AF$1),0)+IFERROR(VLOOKUP($B216,'[11]Fire £5 LQ'!$A:$P,COLUMN('[11]Fire £5 LQ'!N$1),0),0)*[11]Parameters!$C$41)/1000000</f>
        <v>0</v>
      </c>
      <c r="AJ216" s="108">
        <f>(VLOOKUP($B216,'[11]CT model - DATA UPDATE'!$A:$AX,COLUMN('[11]CT model - DATA UPDATE'!AG$1),0)+IFERROR(VLOOKUP($B216,'[11]Fire £5 LQ'!$A:$P,COLUMN('[11]Fire £5 LQ'!O$1),0),0)*[11]Parameters!$C$41)/1000000</f>
        <v>0</v>
      </c>
      <c r="AK216" s="108">
        <f>(VLOOKUP($B216,'[11]CT model - DATA UPDATE'!$A:$AX,COLUMN('[11]CT model - DATA UPDATE'!AH$1),0)+IFERROR(VLOOKUP($B216,'[11]Fire £5 LQ'!$A:$P,COLUMN('[11]Fire £5 LQ'!P$1),0),0)*[11]Parameters!$C$41)/1000000</f>
        <v>0</v>
      </c>
      <c r="AL216" s="56">
        <f>'[11]Published CSP'!AI216</f>
        <v>0</v>
      </c>
      <c r="AM216" s="56">
        <f>'[11]Published CSP'!AJ216</f>
        <v>0</v>
      </c>
      <c r="AN216" s="56">
        <f>IFERROR(VLOOKUP($A216,'[11]iBCF post B17'!$A:$L,'[11]iBCF post B17'!$F$1,0)/1000000,0)</f>
        <v>16.188622473511348</v>
      </c>
      <c r="AO216" s="56">
        <f>IFERROR(VLOOKUP($A216,'[11]iBCF post B17'!$A:$L,'[11]iBCF post B17'!$I$1,0)/1000000,0)</f>
        <v>22.049003069459562</v>
      </c>
      <c r="AP216" s="56">
        <f>IFERROR(VLOOKUP($A216,'[11]iBCF post B17'!$A:$L,'[11]iBCF post B17'!$L$1,0)/1000000,0)</f>
        <v>27.399640340753031</v>
      </c>
      <c r="AQ216" s="56">
        <v>0</v>
      </c>
      <c r="AR216" s="56">
        <v>0</v>
      </c>
      <c r="AS216" s="56">
        <f>'[11]NHB savings'!E203</f>
        <v>3.325523</v>
      </c>
      <c r="AT216" s="56">
        <f>'[11]NHB savings'!F203</f>
        <v>0</v>
      </c>
      <c r="AU216" s="56">
        <f>'[11]NHB savings'!G203</f>
        <v>0</v>
      </c>
      <c r="AV216" s="103">
        <f>'[11]Published CSP'!AN216</f>
        <v>0</v>
      </c>
      <c r="AW216" s="103">
        <f>'[11]Published CSP'!AO216</f>
        <v>0</v>
      </c>
      <c r="AX216" s="103">
        <f>'[11]Published CSP'!AP216+'[11]NHB savings'!I203</f>
        <v>0</v>
      </c>
      <c r="AY216" s="103">
        <f>'[11]Published CSP'!AQ216+'[11]NHB savings'!J203</f>
        <v>0</v>
      </c>
      <c r="AZ216" s="103">
        <f>'[11]Published CSP'!AR216+'[11]NHB savings'!K203</f>
        <v>0</v>
      </c>
      <c r="BA216" s="103">
        <v>0</v>
      </c>
      <c r="BB216" s="103" t="e">
        <f>VLOOKUP($A216,'[11]Published CSP'!$A:$A:'[11]Published CSP'!$AW:$AW,COLUMN('[11]Published CSP'!AT$1),0)</f>
        <v>#REF!</v>
      </c>
      <c r="BC216" s="103" t="e">
        <f>VLOOKUP($A216,'[11]Published CSP'!$A:$A:'[11]Published CSP'!$AW:$AW,COLUMN('[11]Published CSP'!AU$1),0)+'[11]NHB savings'!L203</f>
        <v>#REF!</v>
      </c>
      <c r="BD216" s="103">
        <v>0</v>
      </c>
      <c r="BE216" s="103">
        <v>0</v>
      </c>
      <c r="BF216" s="60">
        <v>14.097424105843675</v>
      </c>
      <c r="BG216" s="60">
        <v>17.447698267945469</v>
      </c>
      <c r="BH216" s="103">
        <f>VLOOKUP($A216,[11]NHB!$A$7:$Q$389,COLUMN([11]NHB!O$2),0)+'[11]NHB savings'!P203</f>
        <v>14.498157859696668</v>
      </c>
      <c r="BI216" s="103">
        <f>VLOOKUP($A216,[11]NHB!$A$7:$Q$389,COLUMN([11]NHB!P$2),0)+'[11]NHB savings'!Q203</f>
        <v>10.810220779231836</v>
      </c>
      <c r="BJ216" s="103">
        <f>VLOOKUP($A216,[11]NHB!$A$7:$Q$389,COLUMN([11]NHB!Q$2),0)+'[11]NHB savings'!R203</f>
        <v>10.372280065361021</v>
      </c>
      <c r="BK216" s="63">
        <f t="shared" si="93"/>
        <v>536.17498598541363</v>
      </c>
      <c r="BL216" s="63" t="e">
        <f t="shared" si="93"/>
        <v>#REF!</v>
      </c>
      <c r="BM216" s="63" t="e">
        <f t="shared" si="93"/>
        <v>#REF!</v>
      </c>
      <c r="BN216" s="63">
        <f t="shared" si="93"/>
        <v>527.88629480327836</v>
      </c>
      <c r="BO216" s="63">
        <f t="shared" si="93"/>
        <v>536.05918094843389</v>
      </c>
      <c r="BP216" s="64">
        <f t="shared" si="84"/>
        <v>536.17498598541363</v>
      </c>
      <c r="BQ216" s="64" t="e">
        <f>BL216*'[11]23112016 deflator update'!$C$68/'[11]23112016 deflator update'!$C$69</f>
        <v>#REF!</v>
      </c>
      <c r="BR216" s="64" t="e">
        <f>BM216*'[11]23112016 deflator update'!$C$68/'[11]23112016 deflator update'!$C$70</f>
        <v>#REF!</v>
      </c>
      <c r="BS216" s="64">
        <f>BN216*'[11]23112016 deflator update'!$C$68/'[11]23112016 deflator update'!$C$71</f>
        <v>501.50616555816566</v>
      </c>
      <c r="BT216" s="64">
        <f>BO216*'[11]23112016 deflator update'!$C$68/'[11]23112016 deflator update'!$C$72</f>
        <v>500.95678136468473</v>
      </c>
      <c r="BU216" s="109" t="e">
        <f t="shared" si="85"/>
        <v>#REF!</v>
      </c>
      <c r="BV216" s="109" t="e">
        <f t="shared" si="85"/>
        <v>#REF!</v>
      </c>
      <c r="BW216" s="109" t="e">
        <f t="shared" si="85"/>
        <v>#REF!</v>
      </c>
      <c r="BX216" s="109">
        <f t="shared" si="82"/>
        <v>1.5482285154232445E-2</v>
      </c>
      <c r="BY216" s="109">
        <f t="shared" si="86"/>
        <v>-2.1598366206310171E-4</v>
      </c>
      <c r="BZ216" s="109">
        <f t="shared" si="87"/>
        <v>-5.4000289405164992E-5</v>
      </c>
      <c r="CA216" s="110" t="e">
        <f t="shared" si="88"/>
        <v>#REF!</v>
      </c>
      <c r="CB216" s="110" t="e">
        <f t="shared" si="88"/>
        <v>#REF!</v>
      </c>
      <c r="CC216" s="110" t="e">
        <f t="shared" si="88"/>
        <v>#REF!</v>
      </c>
      <c r="CD216" s="110">
        <f t="shared" si="88"/>
        <v>-1.0954684731930842E-3</v>
      </c>
      <c r="CE216" s="110">
        <f t="shared" si="89"/>
        <v>-6.5684161964405741E-2</v>
      </c>
      <c r="CF216" s="110">
        <f t="shared" si="90"/>
        <v>-1.6841750367001085E-2</v>
      </c>
      <c r="CG216" s="60">
        <f t="shared" si="91"/>
        <v>286.26836498541365</v>
      </c>
      <c r="CH216" s="60" t="e">
        <f t="shared" si="91"/>
        <v>#REF!</v>
      </c>
      <c r="CI216" s="60" t="e">
        <f t="shared" si="91"/>
        <v>#REF!</v>
      </c>
      <c r="CJ216" s="60">
        <f t="shared" si="91"/>
        <v>232.05864944068446</v>
      </c>
      <c r="CK216" s="60">
        <f t="shared" si="91"/>
        <v>223.6819515696331</v>
      </c>
      <c r="CL216" s="60">
        <f t="shared" si="92"/>
        <v>249.906621</v>
      </c>
      <c r="CM216" s="60">
        <f t="shared" si="92"/>
        <v>265.31239073400002</v>
      </c>
      <c r="CN216" s="60">
        <f t="shared" si="92"/>
        <v>280.15484974627822</v>
      </c>
      <c r="CO216" s="60">
        <f t="shared" si="92"/>
        <v>295.8276453625939</v>
      </c>
      <c r="CP216" s="60">
        <f t="shared" si="92"/>
        <v>312.37722937880079</v>
      </c>
    </row>
    <row r="217" spans="1:94" ht="15" customHeight="1">
      <c r="A217" s="53" t="s">
        <v>897</v>
      </c>
      <c r="B217" s="53" t="s">
        <v>898</v>
      </c>
      <c r="C217" s="53" t="str">
        <f t="shared" si="83"/>
        <v>UA_PU</v>
      </c>
      <c r="D217" s="53" t="s">
        <v>41</v>
      </c>
      <c r="E217" s="53" t="s">
        <v>726</v>
      </c>
      <c r="F217" s="112" t="s">
        <v>1365</v>
      </c>
      <c r="G217" s="113">
        <v>0</v>
      </c>
      <c r="H217" s="127">
        <v>1</v>
      </c>
      <c r="I217" s="127">
        <v>0</v>
      </c>
      <c r="J217" s="112" t="s">
        <v>1380</v>
      </c>
      <c r="K217" s="101">
        <v>0</v>
      </c>
      <c r="L217" s="53" t="s">
        <v>899</v>
      </c>
      <c r="M217" s="54">
        <f>[11]Provisional!M217</f>
        <v>171.97838230523399</v>
      </c>
      <c r="N217" s="54">
        <f>[11]Provisional!N217</f>
        <v>155.130697713193</v>
      </c>
      <c r="O217" s="54">
        <f>[11]Provisional!O217</f>
        <v>142.76981520806299</v>
      </c>
      <c r="P217" s="54">
        <f>[11]Provisional!P217</f>
        <v>136.027667642533</v>
      </c>
      <c r="Q217" s="54">
        <f>[11]Provisional!Q217</f>
        <v>129.550743929975</v>
      </c>
      <c r="R217" s="128">
        <f>'[11]Published CSP'!O217</f>
        <v>85.802400000000006</v>
      </c>
      <c r="S217" s="108">
        <f>VLOOKUP($B217,'[11]CT model - DATA UPDATE'!$A:$AX,COLUMN('[11]CT model - DATA UPDATE'!S$1),0)/1000000</f>
        <v>90.102751699999999</v>
      </c>
      <c r="T217" s="108">
        <f>VLOOKUP($B217,'[11]CT model - DATA UPDATE'!$A:$AX,COLUMN('[11]CT model - DATA UPDATE'!T$1),0)/1000000</f>
        <v>93.431227653430426</v>
      </c>
      <c r="U217" s="108">
        <f>VLOOKUP($B217,'[11]CT model - DATA UPDATE'!$A:$AX,COLUMN('[11]CT model - DATA UPDATE'!U$1),0)/1000000</f>
        <v>96.882660475142202</v>
      </c>
      <c r="V217" s="108">
        <f>VLOOKUP($B217,'[11]CT model - DATA UPDATE'!$A:$AX,COLUMN('[11]CT model - DATA UPDATE'!V$1),0)/1000000</f>
        <v>100.46159230143708</v>
      </c>
      <c r="W217" s="108">
        <v>0</v>
      </c>
      <c r="X217" s="108">
        <f>VLOOKUP($B217,'[11]CT model - DATA UPDATE'!$A:$AX,COLUMN('[11]CT model - DATA UPDATE'!W$1),0)/1000000</f>
        <v>1.8014643599999896</v>
      </c>
      <c r="Y217" s="108">
        <f>VLOOKUP($B217,'[11]CT model - DATA UPDATE'!$A:$AX,COLUMN('[11]CT model - DATA UPDATE'!X$1),0)/1000000</f>
        <v>3.7739968532940984</v>
      </c>
      <c r="Z217" s="108">
        <f>VLOOKUP($B217,'[11]CT model - DATA UPDATE'!$A:$AX,COLUMN('[11]CT model - DATA UPDATE'!Y$1),0)/1000000</f>
        <v>5.9293331034113308</v>
      </c>
      <c r="AA217" s="108">
        <f>VLOOKUP($B217,'[11]CT model - DATA UPDATE'!$A:$AX,COLUMN('[11]CT model - DATA UPDATE'!Z$1),0)/1000000</f>
        <v>8.2805671579579769</v>
      </c>
      <c r="AB217" s="108">
        <v>0</v>
      </c>
      <c r="AC217" s="108">
        <f>VLOOKUP($B217,'[11]CT model - DATA UPDATE'!$A:$AX,COLUMN('[11]CT model - DATA UPDATE'!AA$1),0)/1000000</f>
        <v>1.8013999999999999</v>
      </c>
      <c r="AD217" s="108">
        <f>VLOOKUP($B217,'[11]CT model - DATA UPDATE'!$A:$AX,COLUMN('[11]CT model - DATA UPDATE'!AB$1),0)/1000000</f>
        <v>3.8486479286394863</v>
      </c>
      <c r="AE217" s="108">
        <f>VLOOKUP($B217,'[11]CT model - DATA UPDATE'!$A:$AX,COLUMN('[11]CT model - DATA UPDATE'!AC$1),0)/1000000</f>
        <v>6.1663746725459543</v>
      </c>
      <c r="AF217" s="108">
        <f>VLOOKUP($B217,'[11]CT model - DATA UPDATE'!$A:$AX,COLUMN('[11]CT model - DATA UPDATE'!AD$1),0)/1000000</f>
        <v>8.7821318958773471</v>
      </c>
      <c r="AG217" s="108">
        <v>0</v>
      </c>
      <c r="AH217" s="108">
        <f>VLOOKUP($B217,'[11]CT model - DATA UPDATE'!$A:$AX,COLUMN('[11]CT model - DATA UPDATE'!AE$1),0)/1000000</f>
        <v>0</v>
      </c>
      <c r="AI217" s="108">
        <f>(VLOOKUP($B217,'[11]CT model - DATA UPDATE'!$A:$AX,COLUMN('[11]CT model - DATA UPDATE'!AF$1),0)+IFERROR(VLOOKUP($B217,'[11]Fire £5 LQ'!$A:$P,COLUMN('[11]Fire £5 LQ'!N$1),0),0)*[11]Parameters!$C$41)/1000000</f>
        <v>0</v>
      </c>
      <c r="AJ217" s="108">
        <f>(VLOOKUP($B217,'[11]CT model - DATA UPDATE'!$A:$AX,COLUMN('[11]CT model - DATA UPDATE'!AG$1),0)+IFERROR(VLOOKUP($B217,'[11]Fire £5 LQ'!$A:$P,COLUMN('[11]Fire £5 LQ'!O$1),0),0)*[11]Parameters!$C$41)/1000000</f>
        <v>0</v>
      </c>
      <c r="AK217" s="108">
        <f>(VLOOKUP($B217,'[11]CT model - DATA UPDATE'!$A:$AX,COLUMN('[11]CT model - DATA UPDATE'!AH$1),0)+IFERROR(VLOOKUP($B217,'[11]Fire £5 LQ'!$A:$P,COLUMN('[11]Fire £5 LQ'!P$1),0),0)*[11]Parameters!$C$41)/1000000</f>
        <v>0</v>
      </c>
      <c r="AL217" s="56">
        <f>'[11]Published CSP'!AI217</f>
        <v>0</v>
      </c>
      <c r="AM217" s="56">
        <f>'[11]Published CSP'!AJ217</f>
        <v>0</v>
      </c>
      <c r="AN217" s="56">
        <f>IFERROR(VLOOKUP($A217,'[11]iBCF post B17'!$A:$L,'[11]iBCF post B17'!$F$1,0)/1000000,0)</f>
        <v>8.954137809264294</v>
      </c>
      <c r="AO217" s="56">
        <f>IFERROR(VLOOKUP($A217,'[11]iBCF post B17'!$A:$L,'[11]iBCF post B17'!$I$1,0)/1000000,0)</f>
        <v>12.343365350466055</v>
      </c>
      <c r="AP217" s="56">
        <f>IFERROR(VLOOKUP($A217,'[11]iBCF post B17'!$A:$L,'[11]iBCF post B17'!$L$1,0)/1000000,0)</f>
        <v>15.466521487676193</v>
      </c>
      <c r="AQ217" s="56">
        <v>0</v>
      </c>
      <c r="AR217" s="56">
        <v>0</v>
      </c>
      <c r="AS217" s="56">
        <f>'[11]NHB savings'!E204</f>
        <v>1.58077</v>
      </c>
      <c r="AT217" s="56">
        <f>'[11]NHB savings'!F204</f>
        <v>0</v>
      </c>
      <c r="AU217" s="56">
        <f>'[11]NHB savings'!G204</f>
        <v>0</v>
      </c>
      <c r="AV217" s="103">
        <f>'[11]Published CSP'!AN217</f>
        <v>0</v>
      </c>
      <c r="AW217" s="103">
        <f>'[11]Published CSP'!AO217</f>
        <v>0</v>
      </c>
      <c r="AX217" s="103">
        <f>'[11]Published CSP'!AP217+'[11]NHB savings'!I204</f>
        <v>0</v>
      </c>
      <c r="AY217" s="103">
        <f>'[11]Published CSP'!AQ217+'[11]NHB savings'!J204</f>
        <v>0</v>
      </c>
      <c r="AZ217" s="103">
        <f>'[11]Published CSP'!AR217+'[11]NHB savings'!K204</f>
        <v>0</v>
      </c>
      <c r="BA217" s="103">
        <v>0</v>
      </c>
      <c r="BB217" s="103" t="e">
        <f>VLOOKUP($A217,'[11]Published CSP'!$A:$A:'[11]Published CSP'!$AW:$AW,COLUMN('[11]Published CSP'!AT$1),0)</f>
        <v>#REF!</v>
      </c>
      <c r="BC217" s="103" t="e">
        <f>VLOOKUP($A217,'[11]Published CSP'!$A:$A:'[11]Published CSP'!$AW:$AW,COLUMN('[11]Published CSP'!AU$1),0)+'[11]NHB savings'!L204</f>
        <v>#REF!</v>
      </c>
      <c r="BD217" s="103">
        <v>0</v>
      </c>
      <c r="BE217" s="103">
        <v>0</v>
      </c>
      <c r="BF217" s="60">
        <v>7.5875747825245892</v>
      </c>
      <c r="BG217" s="60">
        <v>9.3646491032621189</v>
      </c>
      <c r="BH217" s="103">
        <f>VLOOKUP($A217,[11]NHB!$A$7:$Q$389,COLUMN([11]NHB!O$2),0)+'[11]NHB savings'!P204</f>
        <v>7.3347143022145955</v>
      </c>
      <c r="BI217" s="103">
        <f>VLOOKUP($A217,[11]NHB!$A$7:$Q$389,COLUMN([11]NHB!P$2),0)+'[11]NHB savings'!Q204</f>
        <v>5.4343244094681928</v>
      </c>
      <c r="BJ217" s="103">
        <f>VLOOKUP($A217,[11]NHB!$A$7:$Q$389,COLUMN([11]NHB!Q$2),0)+'[11]NHB savings'!R204</f>
        <v>5.2141705421336528</v>
      </c>
      <c r="BK217" s="63">
        <f t="shared" si="93"/>
        <v>265.36835708775857</v>
      </c>
      <c r="BL217" s="63" t="e">
        <f t="shared" si="93"/>
        <v>#REF!</v>
      </c>
      <c r="BM217" s="63" t="e">
        <f t="shared" si="93"/>
        <v>#REF!</v>
      </c>
      <c r="BN217" s="63">
        <f t="shared" si="93"/>
        <v>262.78372565356671</v>
      </c>
      <c r="BO217" s="63">
        <f t="shared" si="93"/>
        <v>267.75572731505724</v>
      </c>
      <c r="BP217" s="64">
        <f t="shared" si="84"/>
        <v>265.36835708775857</v>
      </c>
      <c r="BQ217" s="64" t="e">
        <f>BL217*'[11]23112016 deflator update'!$C$68/'[11]23112016 deflator update'!$C$69</f>
        <v>#REF!</v>
      </c>
      <c r="BR217" s="64" t="e">
        <f>BM217*'[11]23112016 deflator update'!$C$68/'[11]23112016 deflator update'!$C$70</f>
        <v>#REF!</v>
      </c>
      <c r="BS217" s="64">
        <f>BN217*'[11]23112016 deflator update'!$C$68/'[11]23112016 deflator update'!$C$71</f>
        <v>249.65160096213725</v>
      </c>
      <c r="BT217" s="64">
        <f>BO217*'[11]23112016 deflator update'!$C$68/'[11]23112016 deflator update'!$C$72</f>
        <v>250.22246071859419</v>
      </c>
      <c r="BU217" s="109" t="e">
        <f t="shared" si="85"/>
        <v>#REF!</v>
      </c>
      <c r="BV217" s="109" t="e">
        <f t="shared" si="85"/>
        <v>#REF!</v>
      </c>
      <c r="BW217" s="109" t="e">
        <f t="shared" si="85"/>
        <v>#REF!</v>
      </c>
      <c r="BX217" s="109">
        <f t="shared" si="82"/>
        <v>1.8920508296793148E-2</v>
      </c>
      <c r="BY217" s="109">
        <f t="shared" si="86"/>
        <v>8.9964389631773667E-3</v>
      </c>
      <c r="BZ217" s="109">
        <f t="shared" si="87"/>
        <v>2.2415615741004924E-3</v>
      </c>
      <c r="CA217" s="110" t="e">
        <f t="shared" si="88"/>
        <v>#REF!</v>
      </c>
      <c r="CB217" s="110" t="e">
        <f t="shared" si="88"/>
        <v>#REF!</v>
      </c>
      <c r="CC217" s="110" t="e">
        <f t="shared" si="88"/>
        <v>#REF!</v>
      </c>
      <c r="CD217" s="110">
        <f t="shared" si="88"/>
        <v>2.286625658545427E-3</v>
      </c>
      <c r="CE217" s="110">
        <f t="shared" si="89"/>
        <v>-5.7074990158512251E-2</v>
      </c>
      <c r="CF217" s="110">
        <f t="shared" si="90"/>
        <v>-1.4584727903486305E-2</v>
      </c>
      <c r="CG217" s="60">
        <f t="shared" si="91"/>
        <v>179.56595708775856</v>
      </c>
      <c r="CH217" s="60" t="e">
        <f t="shared" si="91"/>
        <v>#REF!</v>
      </c>
      <c r="CI217" s="60" t="e">
        <f t="shared" si="91"/>
        <v>#REF!</v>
      </c>
      <c r="CJ217" s="60">
        <f t="shared" si="91"/>
        <v>153.80535740246722</v>
      </c>
      <c r="CK217" s="60">
        <f t="shared" si="91"/>
        <v>150.23143595978485</v>
      </c>
      <c r="CL217" s="60">
        <f t="shared" si="92"/>
        <v>85.802400000000006</v>
      </c>
      <c r="CM217" s="60">
        <f t="shared" si="92"/>
        <v>93.705616059999983</v>
      </c>
      <c r="CN217" s="60">
        <f t="shared" si="92"/>
        <v>101.053872435364</v>
      </c>
      <c r="CO217" s="60">
        <f t="shared" si="92"/>
        <v>108.9783682510995</v>
      </c>
      <c r="CP217" s="60">
        <f t="shared" si="92"/>
        <v>117.5242913552724</v>
      </c>
    </row>
    <row r="218" spans="1:94" ht="15" customHeight="1">
      <c r="A218" s="53" t="s">
        <v>927</v>
      </c>
      <c r="B218" s="53" t="s">
        <v>928</v>
      </c>
      <c r="C218" s="53" t="str">
        <f t="shared" si="83"/>
        <v>SC_SR</v>
      </c>
      <c r="D218" s="53" t="s">
        <v>41</v>
      </c>
      <c r="E218" s="53" t="s">
        <v>730</v>
      </c>
      <c r="F218" s="112" t="s">
        <v>1365</v>
      </c>
      <c r="G218" s="113">
        <v>0</v>
      </c>
      <c r="H218" s="127">
        <v>0</v>
      </c>
      <c r="I218" s="127">
        <v>0</v>
      </c>
      <c r="J218" s="112" t="s">
        <v>1382</v>
      </c>
      <c r="K218" s="101">
        <v>0</v>
      </c>
      <c r="L218" s="53" t="s">
        <v>929</v>
      </c>
      <c r="M218" s="54">
        <f>[11]Provisional!M218</f>
        <v>115.86595950685</v>
      </c>
      <c r="N218" s="54">
        <f>[11]Provisional!N218</f>
        <v>93.618505323303992</v>
      </c>
      <c r="O218" s="54">
        <f>[11]Provisional!O218</f>
        <v>77.331030905684003</v>
      </c>
      <c r="P218" s="54">
        <f>[11]Provisional!P218</f>
        <v>68.190455862543999</v>
      </c>
      <c r="Q218" s="54">
        <f>[11]Provisional!Q218</f>
        <v>59.618499127397996</v>
      </c>
      <c r="R218" s="128">
        <f>'[11]Published CSP'!O218</f>
        <v>233.40504000000001</v>
      </c>
      <c r="S218" s="108">
        <f>VLOOKUP($B218,'[11]CT model - DATA UPDATE'!$A:$AX,COLUMN('[11]CT model - DATA UPDATE'!S$1),0)/1000000</f>
        <v>238.01960333500003</v>
      </c>
      <c r="T218" s="108">
        <f>VLOOKUP($B218,'[11]CT model - DATA UPDATE'!$A:$AX,COLUMN('[11]CT model - DATA UPDATE'!T$1),0)/1000000</f>
        <v>242.64002453176818</v>
      </c>
      <c r="U218" s="108">
        <f>VLOOKUP($B218,'[11]CT model - DATA UPDATE'!$A:$AX,COLUMN('[11]CT model - DATA UPDATE'!U$1),0)/1000000</f>
        <v>247.35404776812001</v>
      </c>
      <c r="V218" s="108">
        <f>VLOOKUP($B218,'[11]CT model - DATA UPDATE'!$A:$AX,COLUMN('[11]CT model - DATA UPDATE'!V$1),0)/1000000</f>
        <v>252.16362501321873</v>
      </c>
      <c r="W218" s="108">
        <v>0</v>
      </c>
      <c r="X218" s="108">
        <f>VLOOKUP($B218,'[11]CT model - DATA UPDATE'!$A:$AX,COLUMN('[11]CT model - DATA UPDATE'!W$1),0)/1000000</f>
        <v>4.7349269249999981</v>
      </c>
      <c r="Y218" s="108">
        <f>VLOOKUP($B218,'[11]CT model - DATA UPDATE'!$A:$AX,COLUMN('[11]CT model - DATA UPDATE'!X$1),0)/1000000</f>
        <v>9.7761783323065234</v>
      </c>
      <c r="Z218" s="108">
        <f>VLOOKUP($B218,'[11]CT model - DATA UPDATE'!$A:$AX,COLUMN('[11]CT model - DATA UPDATE'!Y$1),0)/1000000</f>
        <v>15.112513606479029</v>
      </c>
      <c r="AA218" s="108">
        <f>VLOOKUP($B218,'[11]CT model - DATA UPDATE'!$A:$AX,COLUMN('[11]CT model - DATA UPDATE'!Z$1),0)/1000000</f>
        <v>20.757762614437279</v>
      </c>
      <c r="AB218" s="108">
        <v>0</v>
      </c>
      <c r="AC218" s="108">
        <f>VLOOKUP($B218,'[11]CT model - DATA UPDATE'!$A:$AX,COLUMN('[11]CT model - DATA UPDATE'!AA$1),0)/1000000</f>
        <v>4.7603900000000001</v>
      </c>
      <c r="AD218" s="108">
        <f>VLOOKUP($B218,'[11]CT model - DATA UPDATE'!$A:$AX,COLUMN('[11]CT model - DATA UPDATE'!AB$1),0)/1000000</f>
        <v>9.9962476302296821</v>
      </c>
      <c r="AE218" s="108">
        <f>VLOOKUP($B218,'[11]CT model - DATA UPDATE'!$A:$AX,COLUMN('[11]CT model - DATA UPDATE'!AC$1),0)/1000000</f>
        <v>15.744476632694125</v>
      </c>
      <c r="AF218" s="108">
        <f>VLOOKUP($B218,'[11]CT model - DATA UPDATE'!$A:$AX,COLUMN('[11]CT model - DATA UPDATE'!AD$1),0)/1000000</f>
        <v>22.044038147427262</v>
      </c>
      <c r="AG218" s="108">
        <v>0</v>
      </c>
      <c r="AH218" s="108">
        <f>VLOOKUP($B218,'[11]CT model - DATA UPDATE'!$A:$AX,COLUMN('[11]CT model - DATA UPDATE'!AE$1),0)/1000000</f>
        <v>0</v>
      </c>
      <c r="AI218" s="108">
        <f>(VLOOKUP($B218,'[11]CT model - DATA UPDATE'!$A:$AX,COLUMN('[11]CT model - DATA UPDATE'!AF$1),0)+IFERROR(VLOOKUP($B218,'[11]Fire £5 LQ'!$A:$P,COLUMN('[11]Fire £5 LQ'!N$1),0),0)*[11]Parameters!$C$41)/1000000</f>
        <v>0</v>
      </c>
      <c r="AJ218" s="108">
        <f>(VLOOKUP($B218,'[11]CT model - DATA UPDATE'!$A:$AX,COLUMN('[11]CT model - DATA UPDATE'!AG$1),0)+IFERROR(VLOOKUP($B218,'[11]Fire £5 LQ'!$A:$P,COLUMN('[11]Fire £5 LQ'!O$1),0),0)*[11]Parameters!$C$41)/1000000</f>
        <v>0</v>
      </c>
      <c r="AK218" s="108">
        <f>(VLOOKUP($B218,'[11]CT model - DATA UPDATE'!$A:$AX,COLUMN('[11]CT model - DATA UPDATE'!AH$1),0)+IFERROR(VLOOKUP($B218,'[11]Fire £5 LQ'!$A:$P,COLUMN('[11]Fire £5 LQ'!P$1),0),0)*[11]Parameters!$C$41)/1000000</f>
        <v>0</v>
      </c>
      <c r="AL218" s="56">
        <f>'[11]Published CSP'!AI218</f>
        <v>0</v>
      </c>
      <c r="AM218" s="56">
        <f>'[11]Published CSP'!AJ218</f>
        <v>0</v>
      </c>
      <c r="AN218" s="56">
        <f>IFERROR(VLOOKUP($A218,'[11]iBCF post B17'!$A:$L,'[11]iBCF post B17'!$F$1,0)/1000000,0)</f>
        <v>9.5255778965344184</v>
      </c>
      <c r="AO218" s="56">
        <f>IFERROR(VLOOKUP($A218,'[11]iBCF post B17'!$A:$L,'[11]iBCF post B17'!$I$1,0)/1000000,0)</f>
        <v>12.419579443297692</v>
      </c>
      <c r="AP218" s="56">
        <f>IFERROR(VLOOKUP($A218,'[11]iBCF post B17'!$A:$L,'[11]iBCF post B17'!$L$1,0)/1000000,0)</f>
        <v>14.756256438813153</v>
      </c>
      <c r="AQ218" s="56">
        <v>0</v>
      </c>
      <c r="AR218" s="56">
        <v>0</v>
      </c>
      <c r="AS218" s="56">
        <f>'[11]NHB savings'!E205</f>
        <v>2.4250349999999998</v>
      </c>
      <c r="AT218" s="56">
        <f>'[11]NHB savings'!F205</f>
        <v>0</v>
      </c>
      <c r="AU218" s="56">
        <f>'[11]NHB savings'!G205</f>
        <v>0</v>
      </c>
      <c r="AV218" s="103">
        <f>'[11]Published CSP'!AN218</f>
        <v>0</v>
      </c>
      <c r="AW218" s="103">
        <f>'[11]Published CSP'!AO218</f>
        <v>0</v>
      </c>
      <c r="AX218" s="103">
        <f>'[11]Published CSP'!AP218+'[11]NHB savings'!I205</f>
        <v>0</v>
      </c>
      <c r="AY218" s="103">
        <f>'[11]Published CSP'!AQ218+'[11]NHB savings'!J205</f>
        <v>0</v>
      </c>
      <c r="AZ218" s="103">
        <f>'[11]Published CSP'!AR218+'[11]NHB savings'!K205</f>
        <v>0</v>
      </c>
      <c r="BA218" s="103">
        <v>0</v>
      </c>
      <c r="BB218" s="103" t="e">
        <f>VLOOKUP($A218,'[11]Published CSP'!$A:$A:'[11]Published CSP'!$AW:$AW,COLUMN('[11]Published CSP'!AT$1),0)</f>
        <v>#REF!</v>
      </c>
      <c r="BC218" s="103" t="e">
        <f>VLOOKUP($A218,'[11]Published CSP'!$A:$A:'[11]Published CSP'!$AW:$AW,COLUMN('[11]Published CSP'!AU$1),0)+'[11]NHB savings'!L205</f>
        <v>#REF!</v>
      </c>
      <c r="BD218" s="103">
        <v>0</v>
      </c>
      <c r="BE218" s="103">
        <v>0</v>
      </c>
      <c r="BF218" s="60">
        <v>3.3503919616133309</v>
      </c>
      <c r="BG218" s="60">
        <v>4.3018762940466795</v>
      </c>
      <c r="BH218" s="103">
        <f>VLOOKUP($A218,[11]NHB!$A$7:$Q$389,COLUMN([11]NHB!O$2),0)+'[11]NHB savings'!P205</f>
        <v>4.0418735147955402</v>
      </c>
      <c r="BI218" s="103">
        <f>VLOOKUP($A218,[11]NHB!$A$7:$Q$389,COLUMN([11]NHB!P$2),0)+'[11]NHB savings'!Q205</f>
        <v>2.9825858326962549</v>
      </c>
      <c r="BJ218" s="103">
        <f>VLOOKUP($A218,[11]NHB!$A$7:$Q$389,COLUMN([11]NHB!Q$2),0)+'[11]NHB savings'!R205</f>
        <v>2.8617561294526923</v>
      </c>
      <c r="BK218" s="63">
        <f t="shared" si="93"/>
        <v>352.62139146846334</v>
      </c>
      <c r="BL218" s="63" t="e">
        <f t="shared" si="93"/>
        <v>#REF!</v>
      </c>
      <c r="BM218" s="63" t="e">
        <f t="shared" si="93"/>
        <v>#REF!</v>
      </c>
      <c r="BN218" s="63">
        <f t="shared" si="93"/>
        <v>361.80365914583103</v>
      </c>
      <c r="BO218" s="63">
        <f t="shared" si="93"/>
        <v>372.20193747074711</v>
      </c>
      <c r="BP218" s="64">
        <f t="shared" si="84"/>
        <v>352.62139146846334</v>
      </c>
      <c r="BQ218" s="64" t="e">
        <f>BL218*'[11]23112016 deflator update'!$C$68/'[11]23112016 deflator update'!$C$69</f>
        <v>#REF!</v>
      </c>
      <c r="BR218" s="64" t="e">
        <f>BM218*'[11]23112016 deflator update'!$C$68/'[11]23112016 deflator update'!$C$70</f>
        <v>#REF!</v>
      </c>
      <c r="BS218" s="64">
        <f>BN218*'[11]23112016 deflator update'!$C$68/'[11]23112016 deflator update'!$C$71</f>
        <v>343.72319866867747</v>
      </c>
      <c r="BT218" s="64">
        <f>BO218*'[11]23112016 deflator update'!$C$68/'[11]23112016 deflator update'!$C$72</f>
        <v>347.82929057040315</v>
      </c>
      <c r="BU218" s="109" t="e">
        <f t="shared" si="85"/>
        <v>#REF!</v>
      </c>
      <c r="BV218" s="109" t="e">
        <f t="shared" si="85"/>
        <v>#REF!</v>
      </c>
      <c r="BW218" s="109" t="e">
        <f t="shared" si="85"/>
        <v>#REF!</v>
      </c>
      <c r="BX218" s="109">
        <f t="shared" si="82"/>
        <v>2.8740113766303477E-2</v>
      </c>
      <c r="BY218" s="109">
        <f t="shared" si="86"/>
        <v>5.5528525710655696E-2</v>
      </c>
      <c r="BZ218" s="109">
        <f t="shared" si="87"/>
        <v>1.3602081333888849E-2</v>
      </c>
      <c r="CA218" s="110" t="e">
        <f t="shared" si="88"/>
        <v>#REF!</v>
      </c>
      <c r="CB218" s="110" t="e">
        <f t="shared" si="88"/>
        <v>#REF!</v>
      </c>
      <c r="CC218" s="110" t="e">
        <f t="shared" si="88"/>
        <v>#REF!</v>
      </c>
      <c r="CD218" s="110">
        <f t="shared" si="88"/>
        <v>1.1945926017299824E-2</v>
      </c>
      <c r="CE218" s="110">
        <f t="shared" si="89"/>
        <v>-1.3589932471492649E-2</v>
      </c>
      <c r="CF218" s="110">
        <f t="shared" si="90"/>
        <v>-3.4149360095366843E-3</v>
      </c>
      <c r="CG218" s="60">
        <f t="shared" si="91"/>
        <v>119.21635146846333</v>
      </c>
      <c r="CH218" s="60" t="e">
        <f t="shared" si="91"/>
        <v>#REF!</v>
      </c>
      <c r="CI218" s="60" t="e">
        <f t="shared" si="91"/>
        <v>#REF!</v>
      </c>
      <c r="CJ218" s="60">
        <f t="shared" si="91"/>
        <v>83.592621138537879</v>
      </c>
      <c r="CK218" s="60">
        <f t="shared" si="91"/>
        <v>77.236511695663808</v>
      </c>
      <c r="CL218" s="60">
        <f t="shared" si="92"/>
        <v>233.40504000000001</v>
      </c>
      <c r="CM218" s="60">
        <f t="shared" si="92"/>
        <v>247.51492026000003</v>
      </c>
      <c r="CN218" s="60">
        <f t="shared" si="92"/>
        <v>262.41245049430438</v>
      </c>
      <c r="CO218" s="60">
        <f t="shared" si="92"/>
        <v>278.21103800729315</v>
      </c>
      <c r="CP218" s="60">
        <f t="shared" si="92"/>
        <v>294.9654257750833</v>
      </c>
    </row>
    <row r="219" spans="1:94" ht="15" customHeight="1">
      <c r="A219" s="53" t="s">
        <v>1137</v>
      </c>
      <c r="B219" s="53" t="s">
        <v>1138</v>
      </c>
      <c r="C219" s="53" t="str">
        <f t="shared" si="83"/>
        <v>SFIR_SR</v>
      </c>
      <c r="D219" s="53" t="s">
        <v>41</v>
      </c>
      <c r="E219" s="53" t="s">
        <v>1357</v>
      </c>
      <c r="F219" s="112" t="s">
        <v>1365</v>
      </c>
      <c r="G219" s="113">
        <v>0</v>
      </c>
      <c r="H219" s="127">
        <v>0</v>
      </c>
      <c r="I219" s="127">
        <v>0</v>
      </c>
      <c r="J219" s="112" t="s">
        <v>1382</v>
      </c>
      <c r="K219" s="101">
        <v>0</v>
      </c>
      <c r="L219" s="53" t="s">
        <v>1227</v>
      </c>
      <c r="M219" s="54">
        <f>[11]Provisional!M219</f>
        <v>16.562237993181</v>
      </c>
      <c r="N219" s="54">
        <f>[11]Provisional!N219</f>
        <v>15.412438526458999</v>
      </c>
      <c r="O219" s="54">
        <f>[11]Provisional!O219</f>
        <v>14.020724303462</v>
      </c>
      <c r="P219" s="54">
        <f>[11]Provisional!P219</f>
        <v>13.450231698112002</v>
      </c>
      <c r="Q219" s="54">
        <f>[11]Provisional!Q219</f>
        <v>13.240531526230001</v>
      </c>
      <c r="R219" s="128">
        <f>'[11]Published CSP'!O219</f>
        <v>17.866516000000001</v>
      </c>
      <c r="S219" s="108">
        <f>VLOOKUP($B219,'[11]CT model - DATA UPDATE'!$A:$AX,COLUMN('[11]CT model - DATA UPDATE'!S$1),0)/1000000</f>
        <v>18.339846313000002</v>
      </c>
      <c r="T219" s="108">
        <f>VLOOKUP($B219,'[11]CT model - DATA UPDATE'!$A:$AX,COLUMN('[11]CT model - DATA UPDATE'!T$1),0)/1000000</f>
        <v>18.772474796127007</v>
      </c>
      <c r="U219" s="108">
        <f>VLOOKUP($B219,'[11]CT model - DATA UPDATE'!$A:$AX,COLUMN('[11]CT model - DATA UPDATE'!U$1),0)/1000000</f>
        <v>19.216503998397847</v>
      </c>
      <c r="V219" s="108">
        <f>VLOOKUP($B219,'[11]CT model - DATA UPDATE'!$A:$AX,COLUMN('[11]CT model - DATA UPDATE'!V$1),0)/1000000</f>
        <v>19.672264561087403</v>
      </c>
      <c r="W219" s="108">
        <v>0</v>
      </c>
      <c r="X219" s="108">
        <f>VLOOKUP($B219,'[11]CT model - DATA UPDATE'!$A:$AX,COLUMN('[11]CT model - DATA UPDATE'!W$1),0)/1000000</f>
        <v>0.36115202900000043</v>
      </c>
      <c r="Y219" s="108">
        <f>VLOOKUP($B219,'[11]CT model - DATA UPDATE'!$A:$AX,COLUMN('[11]CT model - DATA UPDATE'!X$1),0)/1000000</f>
        <v>0.7525143628353137</v>
      </c>
      <c r="Z219" s="108">
        <f>VLOOKUP($B219,'[11]CT model - DATA UPDATE'!$A:$AX,COLUMN('[11]CT model - DATA UPDATE'!Y$1),0)/1000000</f>
        <v>1.1700500943885006</v>
      </c>
      <c r="AA219" s="108">
        <f>VLOOKUP($B219,'[11]CT model - DATA UPDATE'!$A:$AX,COLUMN('[11]CT model - DATA UPDATE'!Z$1),0)/1000000</f>
        <v>1.6152016371535554</v>
      </c>
      <c r="AB219" s="108">
        <v>0</v>
      </c>
      <c r="AC219" s="108">
        <f>VLOOKUP($B219,'[11]CT model - DATA UPDATE'!$A:$AX,COLUMN('[11]CT model - DATA UPDATE'!AA$1),0)/1000000</f>
        <v>0</v>
      </c>
      <c r="AD219" s="108">
        <f>VLOOKUP($B219,'[11]CT model - DATA UPDATE'!$A:$AX,COLUMN('[11]CT model - DATA UPDATE'!AB$1),0)/1000000</f>
        <v>0</v>
      </c>
      <c r="AE219" s="108">
        <f>VLOOKUP($B219,'[11]CT model - DATA UPDATE'!$A:$AX,COLUMN('[11]CT model - DATA UPDATE'!AC$1),0)/1000000</f>
        <v>0</v>
      </c>
      <c r="AF219" s="108">
        <f>VLOOKUP($B219,'[11]CT model - DATA UPDATE'!$A:$AX,COLUMN('[11]CT model - DATA UPDATE'!AD$1),0)/1000000</f>
        <v>0</v>
      </c>
      <c r="AG219" s="108">
        <v>0</v>
      </c>
      <c r="AH219" s="108">
        <f>VLOOKUP($B219,'[11]CT model - DATA UPDATE'!$A:$AX,COLUMN('[11]CT model - DATA UPDATE'!AE$1),0)/1000000</f>
        <v>0</v>
      </c>
      <c r="AI219" s="108">
        <f>(VLOOKUP($B219,'[11]CT model - DATA UPDATE'!$A:$AX,COLUMN('[11]CT model - DATA UPDATE'!AF$1),0)+IFERROR(VLOOKUP($B219,'[11]Fire £5 LQ'!$A:$P,COLUMN('[11]Fire £5 LQ'!N$1),0),0)*[11]Parameters!$C$41)/1000000</f>
        <v>0</v>
      </c>
      <c r="AJ219" s="108">
        <f>(VLOOKUP($B219,'[11]CT model - DATA UPDATE'!$A:$AX,COLUMN('[11]CT model - DATA UPDATE'!AG$1),0)+IFERROR(VLOOKUP($B219,'[11]Fire £5 LQ'!$A:$P,COLUMN('[11]Fire £5 LQ'!O$1),0),0)*[11]Parameters!$C$41)/1000000</f>
        <v>0</v>
      </c>
      <c r="AK219" s="108">
        <f>(VLOOKUP($B219,'[11]CT model - DATA UPDATE'!$A:$AX,COLUMN('[11]CT model - DATA UPDATE'!AH$1),0)+IFERROR(VLOOKUP($B219,'[11]Fire £5 LQ'!$A:$P,COLUMN('[11]Fire £5 LQ'!P$1),0),0)*[11]Parameters!$C$41)/1000000</f>
        <v>0</v>
      </c>
      <c r="AL219" s="56">
        <f>'[11]Published CSP'!AI219</f>
        <v>0</v>
      </c>
      <c r="AM219" s="56">
        <f>'[11]Published CSP'!AJ219</f>
        <v>0</v>
      </c>
      <c r="AN219" s="56">
        <f>IFERROR(VLOOKUP($A219,'[11]iBCF post B17'!$A:$L,'[11]iBCF post B17'!$F$1,0)/1000000,0)</f>
        <v>0</v>
      </c>
      <c r="AO219" s="56">
        <f>IFERROR(VLOOKUP($A219,'[11]iBCF post B17'!$A:$L,'[11]iBCF post B17'!$I$1,0)/1000000,0)</f>
        <v>0</v>
      </c>
      <c r="AP219" s="56">
        <f>IFERROR(VLOOKUP($A219,'[11]iBCF post B17'!$A:$L,'[11]iBCF post B17'!$L$1,0)/1000000,0)</f>
        <v>0</v>
      </c>
      <c r="AQ219" s="56">
        <v>0</v>
      </c>
      <c r="AR219" s="56">
        <v>0</v>
      </c>
      <c r="AS219" s="56">
        <f>'[11]NHB savings'!E206</f>
        <v>0</v>
      </c>
      <c r="AT219" s="56">
        <f>'[11]NHB savings'!F206</f>
        <v>0</v>
      </c>
      <c r="AU219" s="56">
        <f>'[11]NHB savings'!G206</f>
        <v>0</v>
      </c>
      <c r="AV219" s="103">
        <f>'[11]Published CSP'!AN219</f>
        <v>0</v>
      </c>
      <c r="AW219" s="103">
        <f>'[11]Published CSP'!AO219</f>
        <v>0</v>
      </c>
      <c r="AX219" s="103">
        <f>'[11]Published CSP'!AP219+'[11]NHB savings'!I206</f>
        <v>0</v>
      </c>
      <c r="AY219" s="103">
        <f>'[11]Published CSP'!AQ219+'[11]NHB savings'!J206</f>
        <v>0</v>
      </c>
      <c r="AZ219" s="103">
        <f>'[11]Published CSP'!AR219+'[11]NHB savings'!K206</f>
        <v>0</v>
      </c>
      <c r="BA219" s="103">
        <v>0</v>
      </c>
      <c r="BB219" s="103" t="e">
        <f>VLOOKUP($A219,'[11]Published CSP'!$A:$A:'[11]Published CSP'!$AW:$AW,COLUMN('[11]Published CSP'!AT$1),0)</f>
        <v>#REF!</v>
      </c>
      <c r="BC219" s="103" t="e">
        <f>VLOOKUP($A219,'[11]Published CSP'!$A:$A:'[11]Published CSP'!$AW:$AW,COLUMN('[11]Published CSP'!AU$1),0)+'[11]NHB savings'!L206</f>
        <v>#REF!</v>
      </c>
      <c r="BD219" s="103">
        <v>0</v>
      </c>
      <c r="BE219" s="103">
        <v>0</v>
      </c>
      <c r="BF219" s="60">
        <v>0</v>
      </c>
      <c r="BG219" s="60">
        <v>0</v>
      </c>
      <c r="BH219" s="103">
        <f>VLOOKUP($A219,[11]NHB!$A$7:$Q$389,COLUMN([11]NHB!O$2),0)+'[11]NHB savings'!P206</f>
        <v>0</v>
      </c>
      <c r="BI219" s="103">
        <f>VLOOKUP($A219,[11]NHB!$A$7:$Q$389,COLUMN([11]NHB!P$2),0)+'[11]NHB savings'!Q206</f>
        <v>0</v>
      </c>
      <c r="BJ219" s="103">
        <f>VLOOKUP($A219,[11]NHB!$A$7:$Q$389,COLUMN([11]NHB!Q$2),0)+'[11]NHB savings'!R206</f>
        <v>0</v>
      </c>
      <c r="BK219" s="63">
        <f t="shared" si="93"/>
        <v>34.428753993181004</v>
      </c>
      <c r="BL219" s="63" t="e">
        <f t="shared" si="93"/>
        <v>#REF!</v>
      </c>
      <c r="BM219" s="63" t="e">
        <f t="shared" si="93"/>
        <v>#REF!</v>
      </c>
      <c r="BN219" s="63">
        <f t="shared" si="93"/>
        <v>33.836785790898347</v>
      </c>
      <c r="BO219" s="63">
        <f t="shared" si="93"/>
        <v>34.527997724470957</v>
      </c>
      <c r="BP219" s="64">
        <f t="shared" si="84"/>
        <v>34.428753993181004</v>
      </c>
      <c r="BQ219" s="64" t="e">
        <f>BL219*'[11]23112016 deflator update'!$C$68/'[11]23112016 deflator update'!$C$69</f>
        <v>#REF!</v>
      </c>
      <c r="BR219" s="64" t="e">
        <f>BM219*'[11]23112016 deflator update'!$C$68/'[11]23112016 deflator update'!$C$70</f>
        <v>#REF!</v>
      </c>
      <c r="BS219" s="64">
        <f>BN219*'[11]23112016 deflator update'!$C$68/'[11]23112016 deflator update'!$C$71</f>
        <v>32.145855772084857</v>
      </c>
      <c r="BT219" s="64">
        <f>BO219*'[11]23112016 deflator update'!$C$68/'[11]23112016 deflator update'!$C$72</f>
        <v>32.267024279697978</v>
      </c>
      <c r="BU219" s="109" t="e">
        <f t="shared" si="85"/>
        <v>#REF!</v>
      </c>
      <c r="BV219" s="109" t="e">
        <f t="shared" si="85"/>
        <v>#REF!</v>
      </c>
      <c r="BW219" s="109" t="e">
        <f t="shared" si="85"/>
        <v>#REF!</v>
      </c>
      <c r="BX219" s="109">
        <f t="shared" si="82"/>
        <v>2.04278248484977E-2</v>
      </c>
      <c r="BY219" s="109">
        <f t="shared" si="86"/>
        <v>2.8825827187823894E-3</v>
      </c>
      <c r="BZ219" s="109">
        <f t="shared" si="87"/>
        <v>7.1986799169754256E-4</v>
      </c>
      <c r="CA219" s="110" t="e">
        <f t="shared" si="88"/>
        <v>#REF!</v>
      </c>
      <c r="CB219" s="110" t="e">
        <f t="shared" si="88"/>
        <v>#REF!</v>
      </c>
      <c r="CC219" s="110" t="e">
        <f t="shared" si="88"/>
        <v>#REF!</v>
      </c>
      <c r="CD219" s="110">
        <f t="shared" si="88"/>
        <v>3.7693352596430696E-3</v>
      </c>
      <c r="CE219" s="110">
        <f t="shared" si="89"/>
        <v>-6.2788496903233293E-2</v>
      </c>
      <c r="CF219" s="110">
        <f t="shared" si="90"/>
        <v>-1.6080874294777558E-2</v>
      </c>
      <c r="CG219" s="60">
        <f t="shared" si="91"/>
        <v>16.562237993181004</v>
      </c>
      <c r="CH219" s="60" t="e">
        <f t="shared" si="91"/>
        <v>#REF!</v>
      </c>
      <c r="CI219" s="60" t="e">
        <f t="shared" si="91"/>
        <v>#REF!</v>
      </c>
      <c r="CJ219" s="60">
        <f t="shared" si="91"/>
        <v>13.450231698111999</v>
      </c>
      <c r="CK219" s="60">
        <f t="shared" si="91"/>
        <v>13.240531526230001</v>
      </c>
      <c r="CL219" s="60">
        <f t="shared" si="92"/>
        <v>17.866516000000001</v>
      </c>
      <c r="CM219" s="60">
        <f t="shared" si="92"/>
        <v>18.700998342000002</v>
      </c>
      <c r="CN219" s="60">
        <f t="shared" si="92"/>
        <v>19.52498915896232</v>
      </c>
      <c r="CO219" s="60">
        <f t="shared" si="92"/>
        <v>20.386554092786348</v>
      </c>
      <c r="CP219" s="60">
        <f t="shared" si="92"/>
        <v>21.287466198240956</v>
      </c>
    </row>
    <row r="220" spans="1:94" ht="15" customHeight="1">
      <c r="A220" s="53" t="s">
        <v>1089</v>
      </c>
      <c r="B220" s="53" t="s">
        <v>1090</v>
      </c>
      <c r="C220" s="53" t="str">
        <f t="shared" si="83"/>
        <v>SD_SR</v>
      </c>
      <c r="D220" s="53" t="s">
        <v>41</v>
      </c>
      <c r="E220" s="53" t="s">
        <v>39</v>
      </c>
      <c r="F220" s="112" t="s">
        <v>1373</v>
      </c>
      <c r="G220" s="113">
        <v>1</v>
      </c>
      <c r="H220" s="127">
        <v>0</v>
      </c>
      <c r="I220" s="127">
        <v>0</v>
      </c>
      <c r="J220" s="112" t="s">
        <v>1382</v>
      </c>
      <c r="K220" s="101">
        <v>0</v>
      </c>
      <c r="L220" s="53" t="s">
        <v>1091</v>
      </c>
      <c r="M220" s="54">
        <f>[11]Provisional!M220</f>
        <v>3.8164025235390002</v>
      </c>
      <c r="N220" s="54">
        <f>[11]Provisional!N220</f>
        <v>3.0476442289350003</v>
      </c>
      <c r="O220" s="54">
        <f>[11]Provisional!O220</f>
        <v>2.469496757915</v>
      </c>
      <c r="P220" s="54">
        <f>[11]Provisional!P220</f>
        <v>2.1642493824970002</v>
      </c>
      <c r="Q220" s="54">
        <f>[11]Provisional!Q220</f>
        <v>1.8248788027159999</v>
      </c>
      <c r="R220" s="128">
        <f>'[11]Published CSP'!O220</f>
        <v>6.6324480000000001</v>
      </c>
      <c r="S220" s="108">
        <f>VLOOKUP($B220,'[11]CT model - DATA UPDATE'!$A:$AX,COLUMN('[11]CT model - DATA UPDATE'!S$1),0)/1000000</f>
        <v>6.7874881309999999</v>
      </c>
      <c r="T220" s="108">
        <f>VLOOKUP($B220,'[11]CT model - DATA UPDATE'!$A:$AX,COLUMN('[11]CT model - DATA UPDATE'!T$1),0)/1000000</f>
        <v>6.8757614137927767</v>
      </c>
      <c r="U220" s="108">
        <f>VLOOKUP($B220,'[11]CT model - DATA UPDATE'!$A:$AX,COLUMN('[11]CT model - DATA UPDATE'!U$1),0)/1000000</f>
        <v>6.9651827166342999</v>
      </c>
      <c r="V220" s="108">
        <f>VLOOKUP($B220,'[11]CT model - DATA UPDATE'!$A:$AX,COLUMN('[11]CT model - DATA UPDATE'!V$1),0)/1000000</f>
        <v>7.0557669698635177</v>
      </c>
      <c r="W220" s="108">
        <v>0</v>
      </c>
      <c r="X220" s="108">
        <f>VLOOKUP($B220,'[11]CT model - DATA UPDATE'!$A:$AX,COLUMN('[11]CT model - DATA UPDATE'!W$1),0)/1000000</f>
        <v>3.5797099999999915E-2</v>
      </c>
      <c r="Y220" s="108">
        <f>VLOOKUP($B220,'[11]CT model - DATA UPDATE'!$A:$AX,COLUMN('[11]CT model - DATA UPDATE'!X$1),0)/1000000</f>
        <v>0.17450313314410409</v>
      </c>
      <c r="Z220" s="108">
        <f>VLOOKUP($B220,'[11]CT model - DATA UPDATE'!$A:$AX,COLUMN('[11]CT model - DATA UPDATE'!Y$1),0)/1000000</f>
        <v>0.31961170408938339</v>
      </c>
      <c r="AA220" s="108">
        <f>VLOOKUP($B220,'[11]CT model - DATA UPDATE'!$A:$AX,COLUMN('[11]CT model - DATA UPDATE'!Z$1),0)/1000000</f>
        <v>0.47135905482776463</v>
      </c>
      <c r="AB220" s="108">
        <v>0</v>
      </c>
      <c r="AC220" s="108">
        <f>VLOOKUP($B220,'[11]CT model - DATA UPDATE'!$A:$AX,COLUMN('[11]CT model - DATA UPDATE'!AA$1),0)/1000000</f>
        <v>0</v>
      </c>
      <c r="AD220" s="108">
        <f>VLOOKUP($B220,'[11]CT model - DATA UPDATE'!$A:$AX,COLUMN('[11]CT model - DATA UPDATE'!AB$1),0)/1000000</f>
        <v>0</v>
      </c>
      <c r="AE220" s="108">
        <f>VLOOKUP($B220,'[11]CT model - DATA UPDATE'!$A:$AX,COLUMN('[11]CT model - DATA UPDATE'!AC$1),0)/1000000</f>
        <v>0</v>
      </c>
      <c r="AF220" s="108">
        <f>VLOOKUP($B220,'[11]CT model - DATA UPDATE'!$A:$AX,COLUMN('[11]CT model - DATA UPDATE'!AD$1),0)/1000000</f>
        <v>0</v>
      </c>
      <c r="AG220" s="108">
        <v>0</v>
      </c>
      <c r="AH220" s="108">
        <f>VLOOKUP($B220,'[11]CT model - DATA UPDATE'!$A:$AX,COLUMN('[11]CT model - DATA UPDATE'!AE$1),0)/1000000</f>
        <v>0</v>
      </c>
      <c r="AI220" s="108">
        <f>(VLOOKUP($B220,'[11]CT model - DATA UPDATE'!$A:$AX,COLUMN('[11]CT model - DATA UPDATE'!AF$1),0)+IFERROR(VLOOKUP($B220,'[11]Fire £5 LQ'!$A:$P,COLUMN('[11]Fire £5 LQ'!N$1),0),0)*[11]Parameters!$C$41)/1000000</f>
        <v>4.3072777845594261E-2</v>
      </c>
      <c r="AJ220" s="108">
        <f>(VLOOKUP($B220,'[11]CT model - DATA UPDATE'!$A:$AX,COLUMN('[11]CT model - DATA UPDATE'!AG$1),0)+IFERROR(VLOOKUP($B220,'[11]Fire £5 LQ'!$A:$P,COLUMN('[11]Fire £5 LQ'!O$1),0),0)*[11]Parameters!$C$41)/1000000</f>
        <v>8.446513723215808E-2</v>
      </c>
      <c r="AK220" s="108">
        <f>(VLOOKUP($B220,'[11]CT model - DATA UPDATE'!$A:$AX,COLUMN('[11]CT model - DATA UPDATE'!AH$1),0)+IFERROR(VLOOKUP($B220,'[11]Fire £5 LQ'!$A:$P,COLUMN('[11]Fire £5 LQ'!P$1),0),0)*[11]Parameters!$C$41)/1000000</f>
        <v>0.12403291562641183</v>
      </c>
      <c r="AL220" s="56">
        <f>'[11]Published CSP'!AI220</f>
        <v>0</v>
      </c>
      <c r="AM220" s="56">
        <f>'[11]Published CSP'!AJ220</f>
        <v>0</v>
      </c>
      <c r="AN220" s="56">
        <f>IFERROR(VLOOKUP($A220,'[11]iBCF post B17'!$A:$L,'[11]iBCF post B17'!$F$1,0)/1000000,0)</f>
        <v>0</v>
      </c>
      <c r="AO220" s="56">
        <f>IFERROR(VLOOKUP($A220,'[11]iBCF post B17'!$A:$L,'[11]iBCF post B17'!$I$1,0)/1000000,0)</f>
        <v>0</v>
      </c>
      <c r="AP220" s="56">
        <f>IFERROR(VLOOKUP($A220,'[11]iBCF post B17'!$A:$L,'[11]iBCF post B17'!$L$1,0)/1000000,0)</f>
        <v>0</v>
      </c>
      <c r="AQ220" s="56">
        <v>0</v>
      </c>
      <c r="AR220" s="56">
        <v>0</v>
      </c>
      <c r="AS220" s="56">
        <f>'[11]NHB savings'!E207</f>
        <v>0</v>
      </c>
      <c r="AT220" s="56">
        <f>'[11]NHB savings'!F207</f>
        <v>0</v>
      </c>
      <c r="AU220" s="56">
        <f>'[11]NHB savings'!G207</f>
        <v>0</v>
      </c>
      <c r="AV220" s="103">
        <f>'[11]Published CSP'!AN220</f>
        <v>0</v>
      </c>
      <c r="AW220" s="103">
        <f>'[11]Published CSP'!AO220</f>
        <v>0</v>
      </c>
      <c r="AX220" s="103">
        <f>'[11]Published CSP'!AP220+'[11]NHB savings'!I207</f>
        <v>0</v>
      </c>
      <c r="AY220" s="103">
        <f>'[11]Published CSP'!AQ220+'[11]NHB savings'!J207</f>
        <v>0</v>
      </c>
      <c r="AZ220" s="103">
        <f>'[11]Published CSP'!AR220+'[11]NHB savings'!K207</f>
        <v>0</v>
      </c>
      <c r="BA220" s="103">
        <v>0</v>
      </c>
      <c r="BB220" s="103" t="e">
        <f>VLOOKUP($A220,'[11]Published CSP'!$A:$A:'[11]Published CSP'!$AW:$AW,COLUMN('[11]Published CSP'!AT$1),0)</f>
        <v>#REF!</v>
      </c>
      <c r="BC220" s="103" t="e">
        <f>VLOOKUP($A220,'[11]Published CSP'!$A:$A:'[11]Published CSP'!$AW:$AW,COLUMN('[11]Published CSP'!AU$1),0)+'[11]NHB savings'!L207</f>
        <v>#REF!</v>
      </c>
      <c r="BD220" s="103">
        <v>0</v>
      </c>
      <c r="BE220" s="103">
        <v>0</v>
      </c>
      <c r="BF220" s="60">
        <v>1.383159189598159</v>
      </c>
      <c r="BG220" s="60">
        <v>1.5966012479241292</v>
      </c>
      <c r="BH220" s="103">
        <f>VLOOKUP($A220,[11]NHB!$A$7:$Q$389,COLUMN([11]NHB!O$2),0)+'[11]NHB savings'!P207</f>
        <v>1.2516944858082211</v>
      </c>
      <c r="BI220" s="103">
        <f>VLOOKUP($A220,[11]NHB!$A$7:$Q$389,COLUMN([11]NHB!P$2),0)+'[11]NHB savings'!Q207</f>
        <v>0.95271399735429474</v>
      </c>
      <c r="BJ220" s="103">
        <f>VLOOKUP($A220,[11]NHB!$A$7:$Q$389,COLUMN([11]NHB!Q$2),0)+'[11]NHB savings'!R207</f>
        <v>0.91411790790923664</v>
      </c>
      <c r="BK220" s="63">
        <f t="shared" si="93"/>
        <v>11.832009713137159</v>
      </c>
      <c r="BL220" s="63" t="e">
        <f t="shared" si="93"/>
        <v>#REF!</v>
      </c>
      <c r="BM220" s="63" t="e">
        <f t="shared" si="93"/>
        <v>#REF!</v>
      </c>
      <c r="BN220" s="63">
        <f t="shared" si="93"/>
        <v>10.486222937807137</v>
      </c>
      <c r="BO220" s="63">
        <f t="shared" si="93"/>
        <v>10.390155650942932</v>
      </c>
      <c r="BP220" s="64">
        <f t="shared" si="84"/>
        <v>11.832009713137159</v>
      </c>
      <c r="BQ220" s="64" t="e">
        <f>BL220*'[11]23112016 deflator update'!$C$68/'[11]23112016 deflator update'!$C$69</f>
        <v>#REF!</v>
      </c>
      <c r="BR220" s="64" t="e">
        <f>BM220*'[11]23112016 deflator update'!$C$68/'[11]23112016 deflator update'!$C$70</f>
        <v>#REF!</v>
      </c>
      <c r="BS220" s="64">
        <f>BN220*'[11]23112016 deflator update'!$C$68/'[11]23112016 deflator update'!$C$71</f>
        <v>9.9621935793720855</v>
      </c>
      <c r="BT220" s="64">
        <f>BO220*'[11]23112016 deflator update'!$C$68/'[11]23112016 deflator update'!$C$72</f>
        <v>9.7097841390672084</v>
      </c>
      <c r="BU220" s="109" t="e">
        <f t="shared" si="85"/>
        <v>#REF!</v>
      </c>
      <c r="BV220" s="109" t="e">
        <f t="shared" si="85"/>
        <v>#REF!</v>
      </c>
      <c r="BW220" s="109" t="e">
        <f t="shared" si="85"/>
        <v>#REF!</v>
      </c>
      <c r="BX220" s="109">
        <f t="shared" si="82"/>
        <v>-9.1612859495713295E-3</v>
      </c>
      <c r="BY220" s="109">
        <f t="shared" si="86"/>
        <v>-0.12186045288598157</v>
      </c>
      <c r="BZ220" s="109">
        <f t="shared" si="87"/>
        <v>-3.1965391848651548E-2</v>
      </c>
      <c r="CA220" s="110" t="e">
        <f t="shared" si="88"/>
        <v>#REF!</v>
      </c>
      <c r="CB220" s="110" t="e">
        <f t="shared" si="88"/>
        <v>#REF!</v>
      </c>
      <c r="CC220" s="110" t="e">
        <f t="shared" si="88"/>
        <v>#REF!</v>
      </c>
      <c r="CD220" s="110">
        <f t="shared" si="88"/>
        <v>-2.5336733149566637E-2</v>
      </c>
      <c r="CE220" s="110">
        <f t="shared" si="89"/>
        <v>-0.17936306895637766</v>
      </c>
      <c r="CF220" s="110">
        <f t="shared" si="90"/>
        <v>-4.8217392529499969E-2</v>
      </c>
      <c r="CG220" s="60">
        <f t="shared" si="91"/>
        <v>5.1995617131371592</v>
      </c>
      <c r="CH220" s="60" t="e">
        <f t="shared" si="91"/>
        <v>#REF!</v>
      </c>
      <c r="CI220" s="60" t="e">
        <f t="shared" si="91"/>
        <v>#REF!</v>
      </c>
      <c r="CJ220" s="60">
        <f t="shared" si="91"/>
        <v>3.1169633798512955</v>
      </c>
      <c r="CK220" s="60">
        <f t="shared" si="91"/>
        <v>2.7389967106252371</v>
      </c>
      <c r="CL220" s="60">
        <f t="shared" si="92"/>
        <v>6.6324480000000001</v>
      </c>
      <c r="CM220" s="60">
        <f t="shared" si="92"/>
        <v>6.8232852309999998</v>
      </c>
      <c r="CN220" s="60">
        <f t="shared" si="92"/>
        <v>7.0933373247824756</v>
      </c>
      <c r="CO220" s="60">
        <f t="shared" si="92"/>
        <v>7.3692595579558411</v>
      </c>
      <c r="CP220" s="60">
        <f t="shared" si="92"/>
        <v>7.6511589403176945</v>
      </c>
    </row>
    <row r="221" spans="1:94" ht="15" customHeight="1">
      <c r="A221" s="53" t="s">
        <v>649</v>
      </c>
      <c r="B221" s="53" t="s">
        <v>650</v>
      </c>
      <c r="C221" s="53" t="str">
        <f t="shared" si="83"/>
        <v>ILB_PU</v>
      </c>
      <c r="D221" s="53" t="s">
        <v>41</v>
      </c>
      <c r="E221" s="53" t="s">
        <v>1352</v>
      </c>
      <c r="F221" s="112" t="s">
        <v>1375</v>
      </c>
      <c r="G221" s="113">
        <v>0</v>
      </c>
      <c r="H221" s="127">
        <v>0</v>
      </c>
      <c r="I221" s="127">
        <v>0</v>
      </c>
      <c r="J221" s="112" t="s">
        <v>1380</v>
      </c>
      <c r="K221" s="101">
        <v>0</v>
      </c>
      <c r="L221" s="53" t="s">
        <v>651</v>
      </c>
      <c r="M221" s="54">
        <f>[11]Provisional!M221</f>
        <v>162.59046190388901</v>
      </c>
      <c r="N221" s="54">
        <f>[11]Provisional!N221</f>
        <v>146.69080518055401</v>
      </c>
      <c r="O221" s="54">
        <f>[11]Provisional!O221</f>
        <v>135.019440187383</v>
      </c>
      <c r="P221" s="54">
        <f>[11]Provisional!P221</f>
        <v>128.65932510642801</v>
      </c>
      <c r="Q221" s="54">
        <f>[11]Provisional!Q221</f>
        <v>122.529027299612</v>
      </c>
      <c r="R221" s="128">
        <f>'[11]Published CSP'!O221</f>
        <v>80.084100000000007</v>
      </c>
      <c r="S221" s="108">
        <f>VLOOKUP($B221,'[11]CT model - DATA UPDATE'!$A:$AX,COLUMN('[11]CT model - DATA UPDATE'!S$1),0)/1000000</f>
        <v>83.267801009999999</v>
      </c>
      <c r="T221" s="108">
        <f>VLOOKUP($B221,'[11]CT model - DATA UPDATE'!$A:$AX,COLUMN('[11]CT model - DATA UPDATE'!T$1),0)/1000000</f>
        <v>85.633492300065086</v>
      </c>
      <c r="U221" s="108">
        <f>VLOOKUP($B221,'[11]CT model - DATA UPDATE'!$A:$AX,COLUMN('[11]CT model - DATA UPDATE'!U$1),0)/1000000</f>
        <v>88.066394387245126</v>
      </c>
      <c r="V221" s="108">
        <f>VLOOKUP($B221,'[11]CT model - DATA UPDATE'!$A:$AX,COLUMN('[11]CT model - DATA UPDATE'!V$1),0)/1000000</f>
        <v>90.568416773116979</v>
      </c>
      <c r="W221" s="108">
        <v>0</v>
      </c>
      <c r="X221" s="108">
        <f>VLOOKUP($B221,'[11]CT model - DATA UPDATE'!$A:$AX,COLUMN('[11]CT model - DATA UPDATE'!W$1),0)/1000000</f>
        <v>1.6571890660000181</v>
      </c>
      <c r="Y221" s="108">
        <f>VLOOKUP($B221,'[11]CT model - DATA UPDATE'!$A:$AX,COLUMN('[11]CT model - DATA UPDATE'!X$1),0)/1000000</f>
        <v>3.4510261266978701</v>
      </c>
      <c r="Z221" s="108">
        <f>VLOOKUP($B221,'[11]CT model - DATA UPDATE'!$A:$AX,COLUMN('[11]CT model - DATA UPDATE'!Y$1),0)/1000000</f>
        <v>5.3813813054719315</v>
      </c>
      <c r="AA221" s="108">
        <f>VLOOKUP($B221,'[11]CT model - DATA UPDATE'!$A:$AX,COLUMN('[11]CT model - DATA UPDATE'!Z$1),0)/1000000</f>
        <v>7.4563235087244664</v>
      </c>
      <c r="AB221" s="108">
        <v>0</v>
      </c>
      <c r="AC221" s="108">
        <f>VLOOKUP($B221,'[11]CT model - DATA UPDATE'!$A:$AX,COLUMN('[11]CT model - DATA UPDATE'!AA$1),0)/1000000</f>
        <v>1.6653560000000001</v>
      </c>
      <c r="AD221" s="108">
        <f>VLOOKUP($B221,'[11]CT model - DATA UPDATE'!$A:$AX,COLUMN('[11]CT model - DATA UPDATE'!AB$1),0)/1000000</f>
        <v>3.5279318815063685</v>
      </c>
      <c r="AE221" s="108">
        <f>VLOOKUP($B221,'[11]CT model - DATA UPDATE'!$A:$AX,COLUMN('[11]CT model - DATA UPDATE'!AC$1),0)/1000000</f>
        <v>5.6055985087626281</v>
      </c>
      <c r="AF221" s="108">
        <f>VLOOKUP($B221,'[11]CT model - DATA UPDATE'!$A:$AX,COLUMN('[11]CT model - DATA UPDATE'!AD$1),0)/1000000</f>
        <v>7.917505151030853</v>
      </c>
      <c r="AG221" s="108">
        <v>0</v>
      </c>
      <c r="AH221" s="108">
        <f>VLOOKUP($B221,'[11]CT model - DATA UPDATE'!$A:$AX,COLUMN('[11]CT model - DATA UPDATE'!AE$1),0)/1000000</f>
        <v>0</v>
      </c>
      <c r="AI221" s="108">
        <f>(VLOOKUP($B221,'[11]CT model - DATA UPDATE'!$A:$AX,COLUMN('[11]CT model - DATA UPDATE'!AF$1),0)+IFERROR(VLOOKUP($B221,'[11]Fire £5 LQ'!$A:$P,COLUMN('[11]Fire £5 LQ'!N$1),0),0)*[11]Parameters!$C$41)/1000000</f>
        <v>0</v>
      </c>
      <c r="AJ221" s="108">
        <f>(VLOOKUP($B221,'[11]CT model - DATA UPDATE'!$A:$AX,COLUMN('[11]CT model - DATA UPDATE'!AG$1),0)+IFERROR(VLOOKUP($B221,'[11]Fire £5 LQ'!$A:$P,COLUMN('[11]Fire £5 LQ'!O$1),0),0)*[11]Parameters!$C$41)/1000000</f>
        <v>0</v>
      </c>
      <c r="AK221" s="108">
        <f>(VLOOKUP($B221,'[11]CT model - DATA UPDATE'!$A:$AX,COLUMN('[11]CT model - DATA UPDATE'!AH$1),0)+IFERROR(VLOOKUP($B221,'[11]Fire £5 LQ'!$A:$P,COLUMN('[11]Fire £5 LQ'!P$1),0),0)*[11]Parameters!$C$41)/1000000</f>
        <v>0</v>
      </c>
      <c r="AL221" s="56">
        <f>'[11]Published CSP'!AI221</f>
        <v>0</v>
      </c>
      <c r="AM221" s="56">
        <f>'[11]Published CSP'!AJ221</f>
        <v>0</v>
      </c>
      <c r="AN221" s="56">
        <f>IFERROR(VLOOKUP($A221,'[11]iBCF post B17'!$A:$L,'[11]iBCF post B17'!$F$1,0)/1000000,0)</f>
        <v>7.5946198079796678</v>
      </c>
      <c r="AO221" s="56">
        <f>IFERROR(VLOOKUP($A221,'[11]iBCF post B17'!$A:$L,'[11]iBCF post B17'!$I$1,0)/1000000,0)</f>
        <v>10.470149164241827</v>
      </c>
      <c r="AP221" s="56">
        <f>IFERROR(VLOOKUP($A221,'[11]iBCF post B17'!$A:$L,'[11]iBCF post B17'!$L$1,0)/1000000,0)</f>
        <v>13.134490985992224</v>
      </c>
      <c r="AQ221" s="56">
        <v>0</v>
      </c>
      <c r="AR221" s="56">
        <v>0</v>
      </c>
      <c r="AS221" s="56">
        <f>'[11]NHB savings'!E208</f>
        <v>1.3739939999999999</v>
      </c>
      <c r="AT221" s="56">
        <f>'[11]NHB savings'!F208</f>
        <v>0</v>
      </c>
      <c r="AU221" s="56">
        <f>'[11]NHB savings'!G208</f>
        <v>0</v>
      </c>
      <c r="AV221" s="103">
        <f>'[11]Published CSP'!AN221</f>
        <v>0</v>
      </c>
      <c r="AW221" s="103">
        <f>'[11]Published CSP'!AO221</f>
        <v>0</v>
      </c>
      <c r="AX221" s="103">
        <f>'[11]Published CSP'!AP221+'[11]NHB savings'!I208</f>
        <v>0</v>
      </c>
      <c r="AY221" s="103">
        <f>'[11]Published CSP'!AQ221+'[11]NHB savings'!J208</f>
        <v>0</v>
      </c>
      <c r="AZ221" s="103">
        <f>'[11]Published CSP'!AR221+'[11]NHB savings'!K208</f>
        <v>0</v>
      </c>
      <c r="BA221" s="103">
        <v>0</v>
      </c>
      <c r="BB221" s="103" t="e">
        <f>VLOOKUP($A221,'[11]Published CSP'!$A:$A:'[11]Published CSP'!$AW:$AW,COLUMN('[11]Published CSP'!AT$1),0)</f>
        <v>#REF!</v>
      </c>
      <c r="BC221" s="103" t="e">
        <f>VLOOKUP($A221,'[11]Published CSP'!$A:$A:'[11]Published CSP'!$AW:$AW,COLUMN('[11]Published CSP'!AU$1),0)+'[11]NHB savings'!L208</f>
        <v>#REF!</v>
      </c>
      <c r="BD221" s="103">
        <v>0</v>
      </c>
      <c r="BE221" s="103">
        <v>0</v>
      </c>
      <c r="BF221" s="60">
        <v>8.1223687354877363</v>
      </c>
      <c r="BG221" s="60">
        <v>9.9299100316284576</v>
      </c>
      <c r="BH221" s="103">
        <f>VLOOKUP($A221,[11]NHB!$A$7:$Q$389,COLUMN([11]NHB!O$2),0)+'[11]NHB savings'!P208</f>
        <v>10.349168383590811</v>
      </c>
      <c r="BI221" s="103">
        <f>VLOOKUP($A221,[11]NHB!$A$7:$Q$389,COLUMN([11]NHB!P$2),0)+'[11]NHB savings'!Q208</f>
        <v>7.7484096430222236</v>
      </c>
      <c r="BJ221" s="103">
        <f>VLOOKUP($A221,[11]NHB!$A$7:$Q$389,COLUMN([11]NHB!Q$2),0)+'[11]NHB savings'!R208</f>
        <v>7.4345081862686468</v>
      </c>
      <c r="BK221" s="63">
        <f t="shared" si="93"/>
        <v>250.79693063937674</v>
      </c>
      <c r="BL221" s="63" t="e">
        <f t="shared" si="93"/>
        <v>#REF!</v>
      </c>
      <c r="BM221" s="63" t="e">
        <f t="shared" si="93"/>
        <v>#REF!</v>
      </c>
      <c r="BN221" s="63">
        <f t="shared" si="93"/>
        <v>245.93125811517174</v>
      </c>
      <c r="BO221" s="63">
        <f t="shared" si="93"/>
        <v>249.0402719047452</v>
      </c>
      <c r="BP221" s="64">
        <f t="shared" si="84"/>
        <v>250.79693063937674</v>
      </c>
      <c r="BQ221" s="64" t="e">
        <f>BL221*'[11]23112016 deflator update'!$C$68/'[11]23112016 deflator update'!$C$69</f>
        <v>#REF!</v>
      </c>
      <c r="BR221" s="64" t="e">
        <f>BM221*'[11]23112016 deflator update'!$C$68/'[11]23112016 deflator update'!$C$70</f>
        <v>#REF!</v>
      </c>
      <c r="BS221" s="64">
        <f>BN221*'[11]23112016 deflator update'!$C$68/'[11]23112016 deflator update'!$C$71</f>
        <v>233.64130393685932</v>
      </c>
      <c r="BT221" s="64">
        <f>BO221*'[11]23112016 deflator update'!$C$68/'[11]23112016 deflator update'!$C$72</f>
        <v>232.73253677486812</v>
      </c>
      <c r="BU221" s="109" t="e">
        <f t="shared" si="85"/>
        <v>#REF!</v>
      </c>
      <c r="BV221" s="109" t="e">
        <f t="shared" si="85"/>
        <v>#REF!</v>
      </c>
      <c r="BW221" s="109" t="e">
        <f t="shared" si="85"/>
        <v>#REF!</v>
      </c>
      <c r="BX221" s="109">
        <f t="shared" si="82"/>
        <v>1.264180004364257E-2</v>
      </c>
      <c r="BY221" s="109">
        <f t="shared" si="86"/>
        <v>-7.0043071506223908E-3</v>
      </c>
      <c r="BZ221" s="109">
        <f t="shared" si="87"/>
        <v>-1.7556950759616274E-3</v>
      </c>
      <c r="CA221" s="110" t="e">
        <f t="shared" si="88"/>
        <v>#REF!</v>
      </c>
      <c r="CB221" s="110" t="e">
        <f t="shared" si="88"/>
        <v>#REF!</v>
      </c>
      <c r="CC221" s="110" t="e">
        <f t="shared" si="88"/>
        <v>#REF!</v>
      </c>
      <c r="CD221" s="110">
        <f t="shared" si="88"/>
        <v>-3.8895826494650398E-3</v>
      </c>
      <c r="CE221" s="110">
        <f t="shared" si="89"/>
        <v>-7.2027970272425579E-2</v>
      </c>
      <c r="CF221" s="110">
        <f t="shared" si="90"/>
        <v>-1.8514875984029011E-2</v>
      </c>
      <c r="CG221" s="60">
        <f t="shared" si="91"/>
        <v>170.71283063937673</v>
      </c>
      <c r="CH221" s="60" t="e">
        <f t="shared" si="91"/>
        <v>#REF!</v>
      </c>
      <c r="CI221" s="60" t="e">
        <f t="shared" si="91"/>
        <v>#REF!</v>
      </c>
      <c r="CJ221" s="60">
        <f t="shared" si="91"/>
        <v>146.87788391369207</v>
      </c>
      <c r="CK221" s="60">
        <f t="shared" si="91"/>
        <v>143.09802647187291</v>
      </c>
      <c r="CL221" s="60">
        <f t="shared" si="92"/>
        <v>80.084100000000007</v>
      </c>
      <c r="CM221" s="60">
        <f t="shared" si="92"/>
        <v>86.590346076000017</v>
      </c>
      <c r="CN221" s="60">
        <f t="shared" si="92"/>
        <v>92.612450308269317</v>
      </c>
      <c r="CO221" s="60">
        <f t="shared" si="92"/>
        <v>99.053374201479684</v>
      </c>
      <c r="CP221" s="60">
        <f t="shared" si="92"/>
        <v>105.9422454328723</v>
      </c>
    </row>
    <row r="222" spans="1:94" ht="15" customHeight="1">
      <c r="A222" s="53" t="s">
        <v>399</v>
      </c>
      <c r="B222" s="53" t="s">
        <v>400</v>
      </c>
      <c r="C222" s="53" t="str">
        <f t="shared" si="83"/>
        <v>SD_SR</v>
      </c>
      <c r="D222" s="53" t="s">
        <v>41</v>
      </c>
      <c r="E222" s="53" t="s">
        <v>39</v>
      </c>
      <c r="F222" s="112" t="s">
        <v>1367</v>
      </c>
      <c r="G222" s="113">
        <v>0</v>
      </c>
      <c r="H222" s="127">
        <v>0</v>
      </c>
      <c r="I222" s="127">
        <v>0</v>
      </c>
      <c r="J222" s="112" t="s">
        <v>1382</v>
      </c>
      <c r="K222" s="101">
        <v>0</v>
      </c>
      <c r="L222" s="53" t="s">
        <v>401</v>
      </c>
      <c r="M222" s="54">
        <f>[11]Provisional!M222</f>
        <v>3.3722964798130004</v>
      </c>
      <c r="N222" s="54">
        <f>[11]Provisional!N222</f>
        <v>2.710660733808</v>
      </c>
      <c r="O222" s="54">
        <f>[11]Provisional!O222</f>
        <v>2.2132027281850002</v>
      </c>
      <c r="P222" s="54">
        <f>[11]Provisional!P222</f>
        <v>2.0403644709259998</v>
      </c>
      <c r="Q222" s="54">
        <f>[11]Provisional!Q222</f>
        <v>1.6595453920490004</v>
      </c>
      <c r="R222" s="128">
        <f>'[11]Published CSP'!O222</f>
        <v>5.6205600000000002</v>
      </c>
      <c r="S222" s="108">
        <f>VLOOKUP($B222,'[11]CT model - DATA UPDATE'!$A:$AX,COLUMN('[11]CT model - DATA UPDATE'!S$1),0)/1000000</f>
        <v>5.6741839000000001</v>
      </c>
      <c r="T222" s="108">
        <f>VLOOKUP($B222,'[11]CT model - DATA UPDATE'!$A:$AX,COLUMN('[11]CT model - DATA UPDATE'!T$1),0)/1000000</f>
        <v>5.7449344789525751</v>
      </c>
      <c r="U222" s="108">
        <f>VLOOKUP($B222,'[11]CT model - DATA UPDATE'!$A:$AX,COLUMN('[11]CT model - DATA UPDATE'!U$1),0)/1000000</f>
        <v>5.816567236648444</v>
      </c>
      <c r="V222" s="108">
        <f>VLOOKUP($B222,'[11]CT model - DATA UPDATE'!$A:$AX,COLUMN('[11]CT model - DATA UPDATE'!V$1),0)/1000000</f>
        <v>5.8890931728468567</v>
      </c>
      <c r="W222" s="108">
        <v>0</v>
      </c>
      <c r="X222" s="108">
        <f>VLOOKUP($B222,'[11]CT model - DATA UPDATE'!$A:$AX,COLUMN('[11]CT model - DATA UPDATE'!W$1),0)/1000000</f>
        <v>0.11348367800000002</v>
      </c>
      <c r="Y222" s="108">
        <f>VLOOKUP($B222,'[11]CT model - DATA UPDATE'!$A:$AX,COLUMN('[11]CT model - DATA UPDATE'!X$1),0)/1000000</f>
        <v>0.232095352949684</v>
      </c>
      <c r="Z222" s="108">
        <f>VLOOKUP($B222,'[11]CT model - DATA UPDATE'!$A:$AX,COLUMN('[11]CT model - DATA UPDATE'!Y$1),0)/1000000</f>
        <v>0.3560204474207776</v>
      </c>
      <c r="AA222" s="108">
        <f>VLOOKUP($B222,'[11]CT model - DATA UPDATE'!$A:$AX,COLUMN('[11]CT model - DATA UPDATE'!Z$1),0)/1000000</f>
        <v>0.48545067067901959</v>
      </c>
      <c r="AB222" s="108">
        <v>0</v>
      </c>
      <c r="AC222" s="108">
        <f>VLOOKUP($B222,'[11]CT model - DATA UPDATE'!$A:$AX,COLUMN('[11]CT model - DATA UPDATE'!AA$1),0)/1000000</f>
        <v>0</v>
      </c>
      <c r="AD222" s="108">
        <f>VLOOKUP($B222,'[11]CT model - DATA UPDATE'!$A:$AX,COLUMN('[11]CT model - DATA UPDATE'!AB$1),0)/1000000</f>
        <v>0</v>
      </c>
      <c r="AE222" s="108">
        <f>VLOOKUP($B222,'[11]CT model - DATA UPDATE'!$A:$AX,COLUMN('[11]CT model - DATA UPDATE'!AC$1),0)/1000000</f>
        <v>0</v>
      </c>
      <c r="AF222" s="108">
        <f>VLOOKUP($B222,'[11]CT model - DATA UPDATE'!$A:$AX,COLUMN('[11]CT model - DATA UPDATE'!AD$1),0)/1000000</f>
        <v>0</v>
      </c>
      <c r="AG222" s="108">
        <v>0</v>
      </c>
      <c r="AH222" s="108">
        <f>VLOOKUP($B222,'[11]CT model - DATA UPDATE'!$A:$AX,COLUMN('[11]CT model - DATA UPDATE'!AE$1),0)/1000000</f>
        <v>6.9566321999999403E-2</v>
      </c>
      <c r="AI222" s="108">
        <f>(VLOOKUP($B222,'[11]CT model - DATA UPDATE'!$A:$AX,COLUMN('[11]CT model - DATA UPDATE'!AF$1),0)+IFERROR(VLOOKUP($B222,'[11]Fire £5 LQ'!$A:$P,COLUMN('[11]Fire £5 LQ'!N$1),0),0)*[11]Parameters!$C$41)/1000000</f>
        <v>0.13856949503744806</v>
      </c>
      <c r="AJ222" s="108">
        <f>(VLOOKUP($B222,'[11]CT model - DATA UPDATE'!$A:$AX,COLUMN('[11]CT model - DATA UPDATE'!AG$1),0)+IFERROR(VLOOKUP($B222,'[11]Fire £5 LQ'!$A:$P,COLUMN('[11]Fire £5 LQ'!O$1),0),0)*[11]Parameters!$C$41)/1000000</f>
        <v>0.20690947418530345</v>
      </c>
      <c r="AK222" s="108">
        <f>(VLOOKUP($B222,'[11]CT model - DATA UPDATE'!$A:$AX,COLUMN('[11]CT model - DATA UPDATE'!AH$1),0)+IFERROR(VLOOKUP($B222,'[11]Fire £5 LQ'!$A:$P,COLUMN('[11]Fire £5 LQ'!P$1),0),0)*[11]Parameters!$C$41)/1000000</f>
        <v>0.274481347237859</v>
      </c>
      <c r="AL222" s="56">
        <f>'[11]Published CSP'!AI222</f>
        <v>0</v>
      </c>
      <c r="AM222" s="56">
        <f>'[11]Published CSP'!AJ222</f>
        <v>0</v>
      </c>
      <c r="AN222" s="56">
        <f>IFERROR(VLOOKUP($A222,'[11]iBCF post B17'!$A:$L,'[11]iBCF post B17'!$F$1,0)/1000000,0)</f>
        <v>0</v>
      </c>
      <c r="AO222" s="56">
        <f>IFERROR(VLOOKUP($A222,'[11]iBCF post B17'!$A:$L,'[11]iBCF post B17'!$I$1,0)/1000000,0)</f>
        <v>0</v>
      </c>
      <c r="AP222" s="56">
        <f>IFERROR(VLOOKUP($A222,'[11]iBCF post B17'!$A:$L,'[11]iBCF post B17'!$L$1,0)/1000000,0)</f>
        <v>0</v>
      </c>
      <c r="AQ222" s="56">
        <v>0</v>
      </c>
      <c r="AR222" s="56">
        <v>0</v>
      </c>
      <c r="AS222" s="56">
        <f>'[11]NHB savings'!E209</f>
        <v>0</v>
      </c>
      <c r="AT222" s="56">
        <f>'[11]NHB savings'!F209</f>
        <v>0</v>
      </c>
      <c r="AU222" s="56">
        <f>'[11]NHB savings'!G209</f>
        <v>0</v>
      </c>
      <c r="AV222" s="103">
        <f>'[11]Published CSP'!AN222</f>
        <v>0</v>
      </c>
      <c r="AW222" s="103">
        <f>'[11]Published CSP'!AO222</f>
        <v>0</v>
      </c>
      <c r="AX222" s="103">
        <f>'[11]Published CSP'!AP222+'[11]NHB savings'!I209</f>
        <v>0</v>
      </c>
      <c r="AY222" s="103">
        <f>'[11]Published CSP'!AQ222+'[11]NHB savings'!J209</f>
        <v>0</v>
      </c>
      <c r="AZ222" s="103">
        <f>'[11]Published CSP'!AR222+'[11]NHB savings'!K209</f>
        <v>0</v>
      </c>
      <c r="BA222" s="103">
        <v>0</v>
      </c>
      <c r="BB222" s="103" t="e">
        <f>VLOOKUP($A222,'[11]Published CSP'!$A:$A:'[11]Published CSP'!$AW:$AW,COLUMN('[11]Published CSP'!AT$1),0)</f>
        <v>#REF!</v>
      </c>
      <c r="BC222" s="103" t="e">
        <f>VLOOKUP($A222,'[11]Published CSP'!$A:$A:'[11]Published CSP'!$AW:$AW,COLUMN('[11]Published CSP'!AU$1),0)+'[11]NHB savings'!L209</f>
        <v>#REF!</v>
      </c>
      <c r="BD222" s="103">
        <v>0</v>
      </c>
      <c r="BE222" s="103">
        <v>0</v>
      </c>
      <c r="BF222" s="60">
        <v>1.5452405205240001</v>
      </c>
      <c r="BG222" s="60">
        <v>1.8824931870762678</v>
      </c>
      <c r="BH222" s="103">
        <f>VLOOKUP($A222,[11]NHB!$A$7:$Q$389,COLUMN([11]NHB!O$2),0)+'[11]NHB savings'!P209</f>
        <v>1.4261397306852135</v>
      </c>
      <c r="BI222" s="103">
        <f>VLOOKUP($A222,[11]NHB!$A$7:$Q$389,COLUMN([11]NHB!P$2),0)+'[11]NHB savings'!Q209</f>
        <v>1.0862974976212985</v>
      </c>
      <c r="BJ222" s="103">
        <f>VLOOKUP($A222,[11]NHB!$A$7:$Q$389,COLUMN([11]NHB!Q$2),0)+'[11]NHB savings'!R209</f>
        <v>1.0422897098711803</v>
      </c>
      <c r="BK222" s="63">
        <f t="shared" si="93"/>
        <v>10.538097000337</v>
      </c>
      <c r="BL222" s="63" t="e">
        <f t="shared" si="93"/>
        <v>#REF!</v>
      </c>
      <c r="BM222" s="63" t="e">
        <f t="shared" si="93"/>
        <v>#REF!</v>
      </c>
      <c r="BN222" s="63">
        <f t="shared" si="93"/>
        <v>9.5061591268018244</v>
      </c>
      <c r="BO222" s="63">
        <f t="shared" si="93"/>
        <v>9.3508602926839171</v>
      </c>
      <c r="BP222" s="64">
        <f t="shared" si="84"/>
        <v>10.538097000337</v>
      </c>
      <c r="BQ222" s="64" t="e">
        <f>BL222*'[11]23112016 deflator update'!$C$68/'[11]23112016 deflator update'!$C$69</f>
        <v>#REF!</v>
      </c>
      <c r="BR222" s="64" t="e">
        <f>BM222*'[11]23112016 deflator update'!$C$68/'[11]23112016 deflator update'!$C$70</f>
        <v>#REF!</v>
      </c>
      <c r="BS222" s="64">
        <f>BN222*'[11]23112016 deflator update'!$C$68/'[11]23112016 deflator update'!$C$71</f>
        <v>9.0311066223925316</v>
      </c>
      <c r="BT222" s="64">
        <f>BO222*'[11]23112016 deflator update'!$C$68/'[11]23112016 deflator update'!$C$72</f>
        <v>8.7385442535017077</v>
      </c>
      <c r="BU222" s="109" t="e">
        <f t="shared" si="85"/>
        <v>#REF!</v>
      </c>
      <c r="BV222" s="109" t="e">
        <f t="shared" si="85"/>
        <v>#REF!</v>
      </c>
      <c r="BW222" s="109" t="e">
        <f t="shared" si="85"/>
        <v>#REF!</v>
      </c>
      <c r="BX222" s="109">
        <f t="shared" si="82"/>
        <v>-1.633665416772323E-2</v>
      </c>
      <c r="BY222" s="109">
        <f t="shared" si="86"/>
        <v>-0.11266139490034266</v>
      </c>
      <c r="BZ222" s="109">
        <f t="shared" si="87"/>
        <v>-2.9440099397727182E-2</v>
      </c>
      <c r="CA222" s="110" t="e">
        <f t="shared" si="88"/>
        <v>#REF!</v>
      </c>
      <c r="CB222" s="110" t="e">
        <f t="shared" si="88"/>
        <v>#REF!</v>
      </c>
      <c r="CC222" s="110" t="e">
        <f t="shared" si="88"/>
        <v>#REF!</v>
      </c>
      <c r="CD222" s="110">
        <f t="shared" si="88"/>
        <v>-3.239496344395032E-2</v>
      </c>
      <c r="CE222" s="110">
        <f t="shared" si="89"/>
        <v>-0.17076638664245969</v>
      </c>
      <c r="CF222" s="110">
        <f t="shared" si="90"/>
        <v>-4.5734496346525266E-2</v>
      </c>
      <c r="CG222" s="60">
        <f t="shared" si="91"/>
        <v>4.917537000337</v>
      </c>
      <c r="CH222" s="60" t="e">
        <f t="shared" si="91"/>
        <v>#REF!</v>
      </c>
      <c r="CI222" s="60" t="e">
        <f t="shared" si="91"/>
        <v>#REF!</v>
      </c>
      <c r="CJ222" s="60">
        <f t="shared" si="91"/>
        <v>3.1266619685472996</v>
      </c>
      <c r="CK222" s="60">
        <f t="shared" si="91"/>
        <v>2.7018351019201825</v>
      </c>
      <c r="CL222" s="60">
        <f t="shared" si="92"/>
        <v>5.6205600000000002</v>
      </c>
      <c r="CM222" s="60">
        <f t="shared" si="92"/>
        <v>5.8572338999999989</v>
      </c>
      <c r="CN222" s="60">
        <f t="shared" si="92"/>
        <v>6.1155993269397069</v>
      </c>
      <c r="CO222" s="60">
        <f t="shared" si="92"/>
        <v>6.3794971582545248</v>
      </c>
      <c r="CP222" s="60">
        <f t="shared" si="92"/>
        <v>6.6490251907637345</v>
      </c>
    </row>
    <row r="223" spans="1:94" ht="15" customHeight="1">
      <c r="A223" s="53" t="s">
        <v>261</v>
      </c>
      <c r="B223" s="53" t="s">
        <v>262</v>
      </c>
      <c r="C223" s="53" t="str">
        <f t="shared" si="83"/>
        <v>SD_PU</v>
      </c>
      <c r="D223" s="53" t="s">
        <v>41</v>
      </c>
      <c r="E223" s="53" t="s">
        <v>39</v>
      </c>
      <c r="F223" s="112" t="s">
        <v>1365</v>
      </c>
      <c r="G223" s="113">
        <v>0</v>
      </c>
      <c r="H223" s="127">
        <v>0</v>
      </c>
      <c r="I223" s="127">
        <v>0</v>
      </c>
      <c r="J223" s="112" t="s">
        <v>1380</v>
      </c>
      <c r="K223" s="101">
        <v>0</v>
      </c>
      <c r="L223" s="53" t="s">
        <v>263</v>
      </c>
      <c r="M223" s="54">
        <f>[11]Provisional!M223</f>
        <v>6.0478578626120001</v>
      </c>
      <c r="N223" s="54">
        <f>[11]Provisional!N223</f>
        <v>5.1881871482249995</v>
      </c>
      <c r="O223" s="54">
        <f>[11]Provisional!O223</f>
        <v>4.5425623794869994</v>
      </c>
      <c r="P223" s="54">
        <f>[11]Provisional!P223</f>
        <v>4.2045020682469998</v>
      </c>
      <c r="Q223" s="54">
        <f>[11]Provisional!Q223</f>
        <v>3.8296743589600002</v>
      </c>
      <c r="R223" s="128">
        <f>'[11]Published CSP'!O223</f>
        <v>5.6366610000000001</v>
      </c>
      <c r="S223" s="108">
        <f>VLOOKUP($B223,'[11]CT model - DATA UPDATE'!$A:$AX,COLUMN('[11]CT model - DATA UPDATE'!S$1),0)/1000000</f>
        <v>5.8052889000000008</v>
      </c>
      <c r="T223" s="108">
        <f>VLOOKUP($B223,'[11]CT model - DATA UPDATE'!$A:$AX,COLUMN('[11]CT model - DATA UPDATE'!T$1),0)/1000000</f>
        <v>5.9123406553775961</v>
      </c>
      <c r="U223" s="108">
        <f>VLOOKUP($B223,'[11]CT model - DATA UPDATE'!$A:$AX,COLUMN('[11]CT model - DATA UPDATE'!U$1),0)/1000000</f>
        <v>6.0213664862106651</v>
      </c>
      <c r="V223" s="108">
        <f>VLOOKUP($B223,'[11]CT model - DATA UPDATE'!$A:$AX,COLUMN('[11]CT model - DATA UPDATE'!V$1),0)/1000000</f>
        <v>6.1324027952082538</v>
      </c>
      <c r="W223" s="108">
        <v>0</v>
      </c>
      <c r="X223" s="108">
        <f>VLOOKUP($B223,'[11]CT model - DATA UPDATE'!$A:$AX,COLUMN('[11]CT model - DATA UPDATE'!W$1),0)/1000000</f>
        <v>0.11087578800000016</v>
      </c>
      <c r="Y223" s="108">
        <f>VLOOKUP($B223,'[11]CT model - DATA UPDATE'!$A:$AX,COLUMN('[11]CT model - DATA UPDATE'!X$1),0)/1000000</f>
        <v>0.23342560079393479</v>
      </c>
      <c r="Z223" s="108">
        <f>VLOOKUP($B223,'[11]CT model - DATA UPDATE'!$A:$AX,COLUMN('[11]CT model - DATA UPDATE'!Y$1),0)/1000000</f>
        <v>0.36291198935442082</v>
      </c>
      <c r="AA223" s="108">
        <f>VLOOKUP($B223,'[11]CT model - DATA UPDATE'!$A:$AX,COLUMN('[11]CT model - DATA UPDATE'!Z$1),0)/1000000</f>
        <v>0.49964436614184954</v>
      </c>
      <c r="AB223" s="108">
        <v>0</v>
      </c>
      <c r="AC223" s="108">
        <f>VLOOKUP($B223,'[11]CT model - DATA UPDATE'!$A:$AX,COLUMN('[11]CT model - DATA UPDATE'!AA$1),0)/1000000</f>
        <v>0</v>
      </c>
      <c r="AD223" s="108">
        <f>VLOOKUP($B223,'[11]CT model - DATA UPDATE'!$A:$AX,COLUMN('[11]CT model - DATA UPDATE'!AB$1),0)/1000000</f>
        <v>0</v>
      </c>
      <c r="AE223" s="108">
        <f>VLOOKUP($B223,'[11]CT model - DATA UPDATE'!$A:$AX,COLUMN('[11]CT model - DATA UPDATE'!AC$1),0)/1000000</f>
        <v>0</v>
      </c>
      <c r="AF223" s="108">
        <f>VLOOKUP($B223,'[11]CT model - DATA UPDATE'!$A:$AX,COLUMN('[11]CT model - DATA UPDATE'!AD$1),0)/1000000</f>
        <v>0</v>
      </c>
      <c r="AG223" s="108">
        <v>0</v>
      </c>
      <c r="AH223" s="108">
        <f>VLOOKUP($B223,'[11]CT model - DATA UPDATE'!$A:$AX,COLUMN('[11]CT model - DATA UPDATE'!AE$1),0)/1000000</f>
        <v>0</v>
      </c>
      <c r="AI223" s="108">
        <f>(VLOOKUP($B223,'[11]CT model - DATA UPDATE'!$A:$AX,COLUMN('[11]CT model - DATA UPDATE'!AF$1),0)+IFERROR(VLOOKUP($B223,'[11]Fire £5 LQ'!$A:$P,COLUMN('[11]Fire £5 LQ'!N$1),0),0)*[11]Parameters!$C$41)/1000000</f>
        <v>0</v>
      </c>
      <c r="AJ223" s="108">
        <f>(VLOOKUP($B223,'[11]CT model - DATA UPDATE'!$A:$AX,COLUMN('[11]CT model - DATA UPDATE'!AG$1),0)+IFERROR(VLOOKUP($B223,'[11]Fire £5 LQ'!$A:$P,COLUMN('[11]Fire £5 LQ'!O$1),0),0)*[11]Parameters!$C$41)/1000000</f>
        <v>0</v>
      </c>
      <c r="AK223" s="108">
        <f>(VLOOKUP($B223,'[11]CT model - DATA UPDATE'!$A:$AX,COLUMN('[11]CT model - DATA UPDATE'!AH$1),0)+IFERROR(VLOOKUP($B223,'[11]Fire £5 LQ'!$A:$P,COLUMN('[11]Fire £5 LQ'!P$1),0),0)*[11]Parameters!$C$41)/1000000</f>
        <v>0</v>
      </c>
      <c r="AL223" s="56">
        <f>'[11]Published CSP'!AI223</f>
        <v>0</v>
      </c>
      <c r="AM223" s="56">
        <f>'[11]Published CSP'!AJ223</f>
        <v>0</v>
      </c>
      <c r="AN223" s="56">
        <f>IFERROR(VLOOKUP($A223,'[11]iBCF post B17'!$A:$L,'[11]iBCF post B17'!$F$1,0)/1000000,0)</f>
        <v>0</v>
      </c>
      <c r="AO223" s="56">
        <f>IFERROR(VLOOKUP($A223,'[11]iBCF post B17'!$A:$L,'[11]iBCF post B17'!$I$1,0)/1000000,0)</f>
        <v>0</v>
      </c>
      <c r="AP223" s="56">
        <f>IFERROR(VLOOKUP($A223,'[11]iBCF post B17'!$A:$L,'[11]iBCF post B17'!$L$1,0)/1000000,0)</f>
        <v>0</v>
      </c>
      <c r="AQ223" s="56">
        <v>0</v>
      </c>
      <c r="AR223" s="56">
        <v>0</v>
      </c>
      <c r="AS223" s="56">
        <f>'[11]NHB savings'!E210</f>
        <v>0</v>
      </c>
      <c r="AT223" s="56">
        <f>'[11]NHB savings'!F210</f>
        <v>0</v>
      </c>
      <c r="AU223" s="56">
        <f>'[11]NHB savings'!G210</f>
        <v>0</v>
      </c>
      <c r="AV223" s="103">
        <f>'[11]Published CSP'!AN223</f>
        <v>0</v>
      </c>
      <c r="AW223" s="103">
        <f>'[11]Published CSP'!AO223</f>
        <v>0</v>
      </c>
      <c r="AX223" s="103">
        <f>'[11]Published CSP'!AP223+'[11]NHB savings'!I210</f>
        <v>0</v>
      </c>
      <c r="AY223" s="103">
        <f>'[11]Published CSP'!AQ223+'[11]NHB savings'!J210</f>
        <v>0</v>
      </c>
      <c r="AZ223" s="103">
        <f>'[11]Published CSP'!AR223+'[11]NHB savings'!K210</f>
        <v>0</v>
      </c>
      <c r="BA223" s="103">
        <v>0</v>
      </c>
      <c r="BB223" s="103" t="e">
        <f>VLOOKUP($A223,'[11]Published CSP'!$A:$A:'[11]Published CSP'!$AW:$AW,COLUMN('[11]Published CSP'!AT$1),0)</f>
        <v>#REF!</v>
      </c>
      <c r="BC223" s="103" t="e">
        <f>VLOOKUP($A223,'[11]Published CSP'!$A:$A:'[11]Published CSP'!$AW:$AW,COLUMN('[11]Published CSP'!AU$1),0)+'[11]NHB savings'!L210</f>
        <v>#REF!</v>
      </c>
      <c r="BD223" s="103">
        <v>0</v>
      </c>
      <c r="BE223" s="103">
        <v>0</v>
      </c>
      <c r="BF223" s="60">
        <v>2.0695543443854918</v>
      </c>
      <c r="BG223" s="60">
        <v>2.2845094626325189</v>
      </c>
      <c r="BH223" s="103">
        <f>VLOOKUP($A223,[11]NHB!$A$7:$Q$389,COLUMN([11]NHB!O$2),0)+'[11]NHB savings'!P210</f>
        <v>1.6553190483084579</v>
      </c>
      <c r="BI223" s="103">
        <f>VLOOKUP($A223,[11]NHB!$A$7:$Q$389,COLUMN([11]NHB!P$2),0)+'[11]NHB savings'!Q210</f>
        <v>1.2585749023309944</v>
      </c>
      <c r="BJ223" s="103">
        <f>VLOOKUP($A223,[11]NHB!$A$7:$Q$389,COLUMN([11]NHB!Q$2),0)+'[11]NHB savings'!R210</f>
        <v>1.2075878593794172</v>
      </c>
      <c r="BK223" s="63">
        <f t="shared" si="93"/>
        <v>13.754073206997493</v>
      </c>
      <c r="BL223" s="63" t="e">
        <f t="shared" si="93"/>
        <v>#REF!</v>
      </c>
      <c r="BM223" s="63" t="e">
        <f t="shared" si="93"/>
        <v>#REF!</v>
      </c>
      <c r="BN223" s="63">
        <f t="shared" si="93"/>
        <v>11.847355446143082</v>
      </c>
      <c r="BO223" s="63">
        <f t="shared" si="93"/>
        <v>11.669309379689521</v>
      </c>
      <c r="BP223" s="64">
        <f t="shared" si="84"/>
        <v>13.754073206997493</v>
      </c>
      <c r="BQ223" s="64" t="e">
        <f>BL223*'[11]23112016 deflator update'!$C$68/'[11]23112016 deflator update'!$C$69</f>
        <v>#REF!</v>
      </c>
      <c r="BR223" s="64" t="e">
        <f>BM223*'[11]23112016 deflator update'!$C$68/'[11]23112016 deflator update'!$C$70</f>
        <v>#REF!</v>
      </c>
      <c r="BS223" s="64">
        <f>BN223*'[11]23112016 deflator update'!$C$68/'[11]23112016 deflator update'!$C$71</f>
        <v>11.255306038990897</v>
      </c>
      <c r="BT223" s="64">
        <f>BO223*'[11]23112016 deflator update'!$C$68/'[11]23112016 deflator update'!$C$72</f>
        <v>10.905175912210197</v>
      </c>
      <c r="BU223" s="109" t="e">
        <f t="shared" si="85"/>
        <v>#REF!</v>
      </c>
      <c r="BV223" s="109" t="e">
        <f t="shared" si="85"/>
        <v>#REF!</v>
      </c>
      <c r="BW223" s="109" t="e">
        <f t="shared" si="85"/>
        <v>#REF!</v>
      </c>
      <c r="BX223" s="109">
        <f t="shared" si="82"/>
        <v>-1.502833837162576E-2</v>
      </c>
      <c r="BY223" s="109">
        <f t="shared" si="86"/>
        <v>-0.15157428609928669</v>
      </c>
      <c r="BZ223" s="109">
        <f t="shared" si="87"/>
        <v>-4.0260309494291269E-2</v>
      </c>
      <c r="CA223" s="110" t="e">
        <f t="shared" si="88"/>
        <v>#REF!</v>
      </c>
      <c r="CB223" s="110" t="e">
        <f t="shared" si="88"/>
        <v>#REF!</v>
      </c>
      <c r="CC223" s="110" t="e">
        <f t="shared" si="88"/>
        <v>#REF!</v>
      </c>
      <c r="CD223" s="110">
        <f t="shared" si="88"/>
        <v>-3.1108005910081005E-2</v>
      </c>
      <c r="CE223" s="110">
        <f t="shared" si="89"/>
        <v>-0.20713117139276949</v>
      </c>
      <c r="CF223" s="110">
        <f t="shared" si="90"/>
        <v>-5.6373049650681906E-2</v>
      </c>
      <c r="CG223" s="60">
        <f t="shared" si="91"/>
        <v>8.1174122069974928</v>
      </c>
      <c r="CH223" s="60" t="e">
        <f t="shared" si="91"/>
        <v>#REF!</v>
      </c>
      <c r="CI223" s="60" t="e">
        <f t="shared" si="91"/>
        <v>#REF!</v>
      </c>
      <c r="CJ223" s="60">
        <f t="shared" si="91"/>
        <v>5.4630769705779958</v>
      </c>
      <c r="CK223" s="60">
        <f t="shared" si="91"/>
        <v>5.0372622183394178</v>
      </c>
      <c r="CL223" s="60">
        <f t="shared" si="92"/>
        <v>5.6366610000000001</v>
      </c>
      <c r="CM223" s="60">
        <f t="shared" si="92"/>
        <v>5.9161646880000012</v>
      </c>
      <c r="CN223" s="60">
        <f t="shared" si="92"/>
        <v>6.1457662561715312</v>
      </c>
      <c r="CO223" s="60">
        <f t="shared" si="92"/>
        <v>6.3842784755650861</v>
      </c>
      <c r="CP223" s="60">
        <f t="shared" si="92"/>
        <v>6.6320471613501031</v>
      </c>
    </row>
    <row r="224" spans="1:94" ht="15" customHeight="1">
      <c r="A224" s="53" t="s">
        <v>738</v>
      </c>
      <c r="B224" s="53" t="s">
        <v>739</v>
      </c>
      <c r="C224" s="53" t="str">
        <f t="shared" si="83"/>
        <v>SCF_PR</v>
      </c>
      <c r="D224" s="53" t="s">
        <v>1383</v>
      </c>
      <c r="E224" s="53" t="s">
        <v>730</v>
      </c>
      <c r="F224" s="112" t="s">
        <v>1365</v>
      </c>
      <c r="G224" s="113">
        <v>0</v>
      </c>
      <c r="H224" s="127">
        <v>0</v>
      </c>
      <c r="I224" s="127">
        <v>0</v>
      </c>
      <c r="J224" s="112" t="s">
        <v>1381</v>
      </c>
      <c r="K224" s="101">
        <v>0</v>
      </c>
      <c r="L224" s="53" t="s">
        <v>740</v>
      </c>
      <c r="M224" s="54">
        <f>[11]Provisional!M224</f>
        <v>199.09621876312102</v>
      </c>
      <c r="N224" s="54">
        <f>[11]Provisional!N224</f>
        <v>172.36060979949798</v>
      </c>
      <c r="O224" s="54">
        <f>[11]Provisional!O224</f>
        <v>152.38418979962401</v>
      </c>
      <c r="P224" s="54">
        <f>[11]Provisional!P224</f>
        <v>141.40575994722499</v>
      </c>
      <c r="Q224" s="54">
        <f>[11]Provisional!Q224</f>
        <v>131.401787663172</v>
      </c>
      <c r="R224" s="128">
        <f>'[11]Published CSP'!O224</f>
        <v>233.306499</v>
      </c>
      <c r="S224" s="108">
        <f>VLOOKUP($B224,'[11]CT model - DATA UPDATE'!$A:$AX,COLUMN('[11]CT model - DATA UPDATE'!S$1),0)/1000000</f>
        <v>238.76204419800001</v>
      </c>
      <c r="T224" s="108">
        <f>VLOOKUP($B224,'[11]CT model - DATA UPDATE'!$A:$AX,COLUMN('[11]CT model - DATA UPDATE'!T$1),0)/1000000</f>
        <v>242.43599967775603</v>
      </c>
      <c r="U224" s="108">
        <f>VLOOKUP($B224,'[11]CT model - DATA UPDATE'!$A:$AX,COLUMN('[11]CT model - DATA UPDATE'!U$1),0)/1000000</f>
        <v>246.16844601044082</v>
      </c>
      <c r="V224" s="108">
        <f>VLOOKUP($B224,'[11]CT model - DATA UPDATE'!$A:$AX,COLUMN('[11]CT model - DATA UPDATE'!V$1),0)/1000000</f>
        <v>249.9603480496169</v>
      </c>
      <c r="W224" s="108">
        <v>0</v>
      </c>
      <c r="X224" s="108">
        <f>VLOOKUP($B224,'[11]CT model - DATA UPDATE'!$A:$AX,COLUMN('[11]CT model - DATA UPDATE'!W$1),0)/1000000</f>
        <v>4.6545775909997467</v>
      </c>
      <c r="Y224" s="108">
        <f>VLOOKUP($B224,'[11]CT model - DATA UPDATE'!$A:$AX,COLUMN('[11]CT model - DATA UPDATE'!X$1),0)/1000000</f>
        <v>9.6694439852807204</v>
      </c>
      <c r="Z224" s="108">
        <f>VLOOKUP($B224,'[11]CT model - DATA UPDATE'!$A:$AX,COLUMN('[11]CT model - DATA UPDATE'!Y$1),0)/1000000</f>
        <v>14.938045960176272</v>
      </c>
      <c r="AA224" s="108">
        <f>VLOOKUP($B224,'[11]CT model - DATA UPDATE'!$A:$AX,COLUMN('[11]CT model - DATA UPDATE'!Z$1),0)/1000000</f>
        <v>20.470716865933746</v>
      </c>
      <c r="AB224" s="108">
        <v>0</v>
      </c>
      <c r="AC224" s="108">
        <f>VLOOKUP($B224,'[11]CT model - DATA UPDATE'!$A:$AX,COLUMN('[11]CT model - DATA UPDATE'!AA$1),0)/1000000</f>
        <v>4.7755051720002042</v>
      </c>
      <c r="AD224" s="108">
        <f>VLOOKUP($B224,'[11]CT model - DATA UPDATE'!$A:$AX,COLUMN('[11]CT model - DATA UPDATE'!AB$1),0)/1000000</f>
        <v>9.9861918756587507</v>
      </c>
      <c r="AE224" s="108">
        <f>VLOOKUP($B224,'[11]CT model - DATA UPDATE'!$A:$AX,COLUMN('[11]CT model - DATA UPDATE'!AC$1),0)/1000000</f>
        <v>15.665267782057256</v>
      </c>
      <c r="AF224" s="108">
        <f>VLOOKUP($B224,'[11]CT model - DATA UPDATE'!$A:$AX,COLUMN('[11]CT model - DATA UPDATE'!AD$1),0)/1000000</f>
        <v>21.845403413599669</v>
      </c>
      <c r="AG224" s="108">
        <v>0</v>
      </c>
      <c r="AH224" s="108">
        <f>VLOOKUP($B224,'[11]CT model - DATA UPDATE'!$A:$AX,COLUMN('[11]CT model - DATA UPDATE'!AE$1),0)/1000000</f>
        <v>0</v>
      </c>
      <c r="AI224" s="108">
        <f>(VLOOKUP($B224,'[11]CT model - DATA UPDATE'!$A:$AX,COLUMN('[11]CT model - DATA UPDATE'!AF$1),0)+IFERROR(VLOOKUP($B224,'[11]Fire £5 LQ'!$A:$P,COLUMN('[11]Fire £5 LQ'!N$1),0),0)*[11]Parameters!$C$41)/1000000</f>
        <v>0</v>
      </c>
      <c r="AJ224" s="108">
        <f>(VLOOKUP($B224,'[11]CT model - DATA UPDATE'!$A:$AX,COLUMN('[11]CT model - DATA UPDATE'!AG$1),0)+IFERROR(VLOOKUP($B224,'[11]Fire £5 LQ'!$A:$P,COLUMN('[11]Fire £5 LQ'!O$1),0),0)*[11]Parameters!$C$41)/1000000</f>
        <v>0</v>
      </c>
      <c r="AK224" s="108">
        <f>(VLOOKUP($B224,'[11]CT model - DATA UPDATE'!$A:$AX,COLUMN('[11]CT model - DATA UPDATE'!AH$1),0)+IFERROR(VLOOKUP($B224,'[11]Fire £5 LQ'!$A:$P,COLUMN('[11]Fire £5 LQ'!P$1),0),0)*[11]Parameters!$C$41)/1000000</f>
        <v>0</v>
      </c>
      <c r="AL224" s="56">
        <f>'[11]Published CSP'!AI224</f>
        <v>0</v>
      </c>
      <c r="AM224" s="56">
        <f>'[11]Published CSP'!AJ224</f>
        <v>0</v>
      </c>
      <c r="AN224" s="56">
        <f>IFERROR(VLOOKUP($A224,'[11]iBCF post B17'!$A:$L,'[11]iBCF post B17'!$F$1,0)/1000000,0)</f>
        <v>17.371325784502719</v>
      </c>
      <c r="AO224" s="56">
        <f>IFERROR(VLOOKUP($A224,'[11]iBCF post B17'!$A:$L,'[11]iBCF post B17'!$I$1,0)/1000000,0)</f>
        <v>23.85761646640443</v>
      </c>
      <c r="AP224" s="56">
        <f>IFERROR(VLOOKUP($A224,'[11]iBCF post B17'!$A:$L,'[11]iBCF post B17'!$L$1,0)/1000000,0)</f>
        <v>29.881513402043137</v>
      </c>
      <c r="AQ224" s="56">
        <v>0</v>
      </c>
      <c r="AR224" s="56">
        <v>0</v>
      </c>
      <c r="AS224" s="56">
        <f>'[11]NHB savings'!E211</f>
        <v>3.3829989999999999</v>
      </c>
      <c r="AT224" s="56">
        <f>'[11]NHB savings'!F211</f>
        <v>0</v>
      </c>
      <c r="AU224" s="56">
        <f>'[11]NHB savings'!G211</f>
        <v>0</v>
      </c>
      <c r="AV224" s="103">
        <f>'[11]Published CSP'!AN224</f>
        <v>1.3270534456748135</v>
      </c>
      <c r="AW224" s="103">
        <f>'[11]Published CSP'!AO224</f>
        <v>6.8921162823756452</v>
      </c>
      <c r="AX224" s="103">
        <f>'[11]Published CSP'!AP224+'[11]NHB savings'!I211</f>
        <v>5.5650628367008315</v>
      </c>
      <c r="AY224" s="103">
        <f>'[11]Published CSP'!AQ224+'[11]NHB savings'!J211</f>
        <v>4.2808175666929476</v>
      </c>
      <c r="AZ224" s="103">
        <f>'[11]Published CSP'!AR224+'[11]NHB savings'!K211</f>
        <v>5.5650628367008315</v>
      </c>
      <c r="BA224" s="103">
        <v>0</v>
      </c>
      <c r="BB224" s="103" t="e">
        <f>VLOOKUP($A224,'[11]Published CSP'!$A:$A:'[11]Published CSP'!$AW:$AW,COLUMN('[11]Published CSP'!AT$1),0)</f>
        <v>#REF!</v>
      </c>
      <c r="BC224" s="103" t="e">
        <f>VLOOKUP($A224,'[11]Published CSP'!$A:$A:'[11]Published CSP'!$AW:$AW,COLUMN('[11]Published CSP'!AU$1),0)+'[11]NHB savings'!L211</f>
        <v>#REF!</v>
      </c>
      <c r="BD224" s="103">
        <v>0</v>
      </c>
      <c r="BE224" s="103">
        <v>0</v>
      </c>
      <c r="BF224" s="60">
        <v>3.8567301637673874</v>
      </c>
      <c r="BG224" s="60">
        <v>4.5191339095234007</v>
      </c>
      <c r="BH224" s="103">
        <f>VLOOKUP($A224,[11]NHB!$A$7:$Q$389,COLUMN([11]NHB!O$2),0)+'[11]NHB savings'!P211</f>
        <v>3.5499758064755209</v>
      </c>
      <c r="BI224" s="103">
        <f>VLOOKUP($A224,[11]NHB!$A$7:$Q$389,COLUMN([11]NHB!P$2),0)+'[11]NHB savings'!Q211</f>
        <v>2.5223468018738675</v>
      </c>
      <c r="BJ224" s="103">
        <f>VLOOKUP($A224,[11]NHB!$A$7:$Q$389,COLUMN([11]NHB!Q$2),0)+'[11]NHB savings'!R211</f>
        <v>2.4201621766380357</v>
      </c>
      <c r="BK224" s="63">
        <f t="shared" si="93"/>
        <v>437.58650137256325</v>
      </c>
      <c r="BL224" s="63" t="e">
        <f t="shared" si="93"/>
        <v>#REF!</v>
      </c>
      <c r="BM224" s="63" t="e">
        <f t="shared" si="93"/>
        <v>#REF!</v>
      </c>
      <c r="BN224" s="63">
        <f t="shared" si="93"/>
        <v>448.8383005348706</v>
      </c>
      <c r="BO224" s="63">
        <f t="shared" si="93"/>
        <v>461.54499440770434</v>
      </c>
      <c r="BP224" s="64">
        <f t="shared" si="84"/>
        <v>437.58650137256325</v>
      </c>
      <c r="BQ224" s="64" t="e">
        <f>BL224*'[11]23112016 deflator update'!$C$68/'[11]23112016 deflator update'!$C$69</f>
        <v>#REF!</v>
      </c>
      <c r="BR224" s="64" t="e">
        <f>BM224*'[11]23112016 deflator update'!$C$68/'[11]23112016 deflator update'!$C$70</f>
        <v>#REF!</v>
      </c>
      <c r="BS224" s="64">
        <f>BN224*'[11]23112016 deflator update'!$C$68/'[11]23112016 deflator update'!$C$71</f>
        <v>426.40844680533007</v>
      </c>
      <c r="BT224" s="64">
        <f>BO224*'[11]23112016 deflator update'!$C$68/'[11]23112016 deflator update'!$C$72</f>
        <v>431.32195673691223</v>
      </c>
      <c r="BU224" s="109" t="e">
        <f t="shared" si="85"/>
        <v>#REF!</v>
      </c>
      <c r="BV224" s="109" t="e">
        <f t="shared" si="85"/>
        <v>#REF!</v>
      </c>
      <c r="BW224" s="109" t="e">
        <f t="shared" si="85"/>
        <v>#REF!</v>
      </c>
      <c r="BX224" s="109">
        <f t="shared" si="82"/>
        <v>2.8310181768560039E-2</v>
      </c>
      <c r="BY224" s="109">
        <f t="shared" si="86"/>
        <v>5.4751444480100053E-2</v>
      </c>
      <c r="BZ224" s="109">
        <f t="shared" si="87"/>
        <v>1.3415476074531751E-2</v>
      </c>
      <c r="CA224" s="110" t="e">
        <f t="shared" si="88"/>
        <v>#REF!</v>
      </c>
      <c r="CB224" s="110" t="e">
        <f t="shared" si="88"/>
        <v>#REF!</v>
      </c>
      <c r="CC224" s="110" t="e">
        <f t="shared" si="88"/>
        <v>#REF!</v>
      </c>
      <c r="CD224" s="110">
        <f t="shared" si="88"/>
        <v>1.1523012661672993E-2</v>
      </c>
      <c r="CE224" s="110">
        <f t="shared" si="89"/>
        <v>-1.4316128619144441E-2</v>
      </c>
      <c r="CF224" s="110">
        <f t="shared" si="90"/>
        <v>-3.5984084172617781E-3</v>
      </c>
      <c r="CG224" s="60">
        <f t="shared" si="91"/>
        <v>204.28000237256325</v>
      </c>
      <c r="CH224" s="60" t="e">
        <f t="shared" si="91"/>
        <v>#REF!</v>
      </c>
      <c r="CI224" s="60" t="e">
        <f t="shared" si="91"/>
        <v>#REF!</v>
      </c>
      <c r="CJ224" s="60">
        <f t="shared" si="91"/>
        <v>172.06654078219628</v>
      </c>
      <c r="CK224" s="60">
        <f t="shared" si="91"/>
        <v>169.26852607855403</v>
      </c>
      <c r="CL224" s="60">
        <f t="shared" si="92"/>
        <v>233.306499</v>
      </c>
      <c r="CM224" s="60">
        <f t="shared" si="92"/>
        <v>248.19212696099996</v>
      </c>
      <c r="CN224" s="60">
        <f t="shared" si="92"/>
        <v>262.09163553869547</v>
      </c>
      <c r="CO224" s="60">
        <f t="shared" si="92"/>
        <v>276.77175975267431</v>
      </c>
      <c r="CP224" s="60">
        <f t="shared" si="92"/>
        <v>292.2764683291503</v>
      </c>
    </row>
    <row r="225" spans="1:94" ht="15" customHeight="1">
      <c r="A225" s="53" t="s">
        <v>563</v>
      </c>
      <c r="B225" s="53" t="s">
        <v>564</v>
      </c>
      <c r="C225" s="53" t="str">
        <f t="shared" si="83"/>
        <v>MD_PU</v>
      </c>
      <c r="D225" s="53" t="s">
        <v>41</v>
      </c>
      <c r="E225" s="53" t="s">
        <v>531</v>
      </c>
      <c r="F225" s="112" t="s">
        <v>1359</v>
      </c>
      <c r="G225" s="113">
        <v>1</v>
      </c>
      <c r="H225" s="127">
        <v>0</v>
      </c>
      <c r="I225" s="127">
        <v>1</v>
      </c>
      <c r="J225" s="112" t="s">
        <v>1380</v>
      </c>
      <c r="K225" s="101">
        <v>1</v>
      </c>
      <c r="L225" s="53" t="s">
        <v>565</v>
      </c>
      <c r="M225" s="54">
        <f>[11]Provisional!M225</f>
        <v>299.172301626273</v>
      </c>
      <c r="N225" s="54">
        <f>[11]Provisional!N225</f>
        <v>271.15000831408298</v>
      </c>
      <c r="O225" s="54">
        <f>[11]Provisional!O225</f>
        <v>250.60744310775397</v>
      </c>
      <c r="P225" s="54">
        <f>[11]Provisional!P225</f>
        <v>239.40634739002201</v>
      </c>
      <c r="Q225" s="54">
        <f>[11]Provisional!Q225</f>
        <v>228.69482622768101</v>
      </c>
      <c r="R225" s="128">
        <f>'[11]Published CSP'!O225</f>
        <v>130.78201200000001</v>
      </c>
      <c r="S225" s="108">
        <f>VLOOKUP($B225,'[11]CT model - DATA UPDATE'!$A:$AX,COLUMN('[11]CT model - DATA UPDATE'!S$1),0)/1000000</f>
        <v>141.54825526800002</v>
      </c>
      <c r="T225" s="108">
        <f>VLOOKUP($B225,'[11]CT model - DATA UPDATE'!$A:$AX,COLUMN('[11]CT model - DATA UPDATE'!T$1),0)/1000000</f>
        <v>148.36681883259655</v>
      </c>
      <c r="U225" s="108">
        <f>VLOOKUP($B225,'[11]CT model - DATA UPDATE'!$A:$AX,COLUMN('[11]CT model - DATA UPDATE'!U$1),0)/1000000</f>
        <v>155.51384147283775</v>
      </c>
      <c r="V225" s="108">
        <f>VLOOKUP($B225,'[11]CT model - DATA UPDATE'!$A:$AX,COLUMN('[11]CT model - DATA UPDATE'!V$1),0)/1000000</f>
        <v>163.0051454896161</v>
      </c>
      <c r="W225" s="108">
        <v>0</v>
      </c>
      <c r="X225" s="108">
        <f>VLOOKUP($B225,'[11]CT model - DATA UPDATE'!$A:$AX,COLUMN('[11]CT model - DATA UPDATE'!W$1),0)/1000000</f>
        <v>2.8166045439999978</v>
      </c>
      <c r="Y225" s="108">
        <f>VLOOKUP($B225,'[11]CT model - DATA UPDATE'!$A:$AX,COLUMN('[11]CT model - DATA UPDATE'!X$1),0)/1000000</f>
        <v>5.9786661059921666</v>
      </c>
      <c r="Z225" s="108">
        <f>VLOOKUP($B225,'[11]CT model - DATA UPDATE'!$A:$AX,COLUMN('[11]CT model - DATA UPDATE'!Y$1),0)/1000000</f>
        <v>9.502276382651095</v>
      </c>
      <c r="AA225" s="108">
        <f>VLOOKUP($B225,'[11]CT model - DATA UPDATE'!$A:$AX,COLUMN('[11]CT model - DATA UPDATE'!Z$1),0)/1000000</f>
        <v>13.419316573080678</v>
      </c>
      <c r="AB225" s="108">
        <v>0</v>
      </c>
      <c r="AC225" s="108">
        <f>VLOOKUP($B225,'[11]CT model - DATA UPDATE'!$A:$AX,COLUMN('[11]CT model - DATA UPDATE'!AA$1),0)/1000000</f>
        <v>2.8308900000000001</v>
      </c>
      <c r="AD225" s="108">
        <f>VLOOKUP($B225,'[11]CT model - DATA UPDATE'!$A:$AX,COLUMN('[11]CT model - DATA UPDATE'!AB$1),0)/1000000</f>
        <v>6.1123300171231927</v>
      </c>
      <c r="AE225" s="108">
        <f>VLOOKUP($B225,'[11]CT model - DATA UPDATE'!$A:$AX,COLUMN('[11]CT model - DATA UPDATE'!AC$1),0)/1000000</f>
        <v>9.8986498144029085</v>
      </c>
      <c r="AF225" s="108">
        <f>VLOOKUP($B225,'[11]CT model - DATA UPDATE'!$A:$AX,COLUMN('[11]CT model - DATA UPDATE'!AD$1),0)/1000000</f>
        <v>14.249803054628909</v>
      </c>
      <c r="AG225" s="108">
        <v>0</v>
      </c>
      <c r="AH225" s="108">
        <f>VLOOKUP($B225,'[11]CT model - DATA UPDATE'!$A:$AX,COLUMN('[11]CT model - DATA UPDATE'!AE$1),0)/1000000</f>
        <v>0</v>
      </c>
      <c r="AI225" s="108">
        <f>(VLOOKUP($B225,'[11]CT model - DATA UPDATE'!$A:$AX,COLUMN('[11]CT model - DATA UPDATE'!AF$1),0)+IFERROR(VLOOKUP($B225,'[11]Fire £5 LQ'!$A:$P,COLUMN('[11]Fire £5 LQ'!N$1),0),0)*[11]Parameters!$C$41)/1000000</f>
        <v>0</v>
      </c>
      <c r="AJ225" s="108">
        <f>(VLOOKUP($B225,'[11]CT model - DATA UPDATE'!$A:$AX,COLUMN('[11]CT model - DATA UPDATE'!AG$1),0)+IFERROR(VLOOKUP($B225,'[11]Fire £5 LQ'!$A:$P,COLUMN('[11]Fire £5 LQ'!O$1),0),0)*[11]Parameters!$C$41)/1000000</f>
        <v>0</v>
      </c>
      <c r="AK225" s="108">
        <f>(VLOOKUP($B225,'[11]CT model - DATA UPDATE'!$A:$AX,COLUMN('[11]CT model - DATA UPDATE'!AH$1),0)+IFERROR(VLOOKUP($B225,'[11]Fire £5 LQ'!$A:$P,COLUMN('[11]Fire £5 LQ'!P$1),0),0)*[11]Parameters!$C$41)/1000000</f>
        <v>0</v>
      </c>
      <c r="AL225" s="56">
        <f>'[11]Published CSP'!AI225</f>
        <v>0</v>
      </c>
      <c r="AM225" s="56">
        <f>'[11]Published CSP'!AJ225</f>
        <v>0</v>
      </c>
      <c r="AN225" s="56">
        <f>IFERROR(VLOOKUP($A225,'[11]iBCF post B17'!$A:$L,'[11]iBCF post B17'!$F$1,0)/1000000,0)</f>
        <v>18.138551067453427</v>
      </c>
      <c r="AO225" s="56">
        <f>IFERROR(VLOOKUP($A225,'[11]iBCF post B17'!$A:$L,'[11]iBCF post B17'!$I$1,0)/1000000,0)</f>
        <v>25.270216263250642</v>
      </c>
      <c r="AP225" s="56">
        <f>IFERROR(VLOOKUP($A225,'[11]iBCF post B17'!$A:$L,'[11]iBCF post B17'!$L$1,0)/1000000,0)</f>
        <v>31.984096484950431</v>
      </c>
      <c r="AQ225" s="56">
        <v>0</v>
      </c>
      <c r="AR225" s="56">
        <v>0</v>
      </c>
      <c r="AS225" s="56">
        <f>'[11]NHB savings'!E212</f>
        <v>2.9703210000000002</v>
      </c>
      <c r="AT225" s="56">
        <f>'[11]NHB savings'!F212</f>
        <v>0</v>
      </c>
      <c r="AU225" s="56">
        <f>'[11]NHB savings'!G212</f>
        <v>0</v>
      </c>
      <c r="AV225" s="103">
        <f>'[11]Published CSP'!AN225</f>
        <v>0</v>
      </c>
      <c r="AW225" s="103">
        <f>'[11]Published CSP'!AO225</f>
        <v>0</v>
      </c>
      <c r="AX225" s="103">
        <f>'[11]Published CSP'!AP225+'[11]NHB savings'!I212</f>
        <v>0</v>
      </c>
      <c r="AY225" s="103">
        <f>'[11]Published CSP'!AQ225+'[11]NHB savings'!J212</f>
        <v>0</v>
      </c>
      <c r="AZ225" s="103">
        <f>'[11]Published CSP'!AR225+'[11]NHB savings'!K212</f>
        <v>0</v>
      </c>
      <c r="BA225" s="103">
        <v>0</v>
      </c>
      <c r="BB225" s="103" t="e">
        <f>VLOOKUP($A225,'[11]Published CSP'!$A:$A:'[11]Published CSP'!$AW:$AW,COLUMN('[11]Published CSP'!AT$1),0)</f>
        <v>#REF!</v>
      </c>
      <c r="BC225" s="103" t="e">
        <f>VLOOKUP($A225,'[11]Published CSP'!$A:$A:'[11]Published CSP'!$AW:$AW,COLUMN('[11]Published CSP'!AU$1),0)+'[11]NHB savings'!L212</f>
        <v>#REF!</v>
      </c>
      <c r="BD225" s="103">
        <v>0</v>
      </c>
      <c r="BE225" s="103">
        <v>0</v>
      </c>
      <c r="BF225" s="60">
        <v>7.8967943864692378</v>
      </c>
      <c r="BG225" s="60">
        <v>9.6088231534268154</v>
      </c>
      <c r="BH225" s="103">
        <f>VLOOKUP($A225,[11]NHB!$A$7:$Q$389,COLUMN([11]NHB!O$2),0)+'[11]NHB savings'!P212</f>
        <v>9.7966344146562268</v>
      </c>
      <c r="BI225" s="103">
        <f>VLOOKUP($A225,[11]NHB!$A$7:$Q$389,COLUMN([11]NHB!P$2),0)+'[11]NHB savings'!Q212</f>
        <v>7.1885861175678771</v>
      </c>
      <c r="BJ225" s="103">
        <f>VLOOKUP($A225,[11]NHB!$A$7:$Q$389,COLUMN([11]NHB!Q$2),0)+'[11]NHB savings'!R212</f>
        <v>6.8973640786898507</v>
      </c>
      <c r="BK225" s="63">
        <f t="shared" si="93"/>
        <v>437.85110801274226</v>
      </c>
      <c r="BL225" s="63" t="e">
        <f t="shared" si="93"/>
        <v>#REF!</v>
      </c>
      <c r="BM225" s="63" t="e">
        <f t="shared" si="93"/>
        <v>#REF!</v>
      </c>
      <c r="BN225" s="63">
        <f t="shared" si="93"/>
        <v>446.77991744073222</v>
      </c>
      <c r="BO225" s="63">
        <f t="shared" si="93"/>
        <v>458.25055190864697</v>
      </c>
      <c r="BP225" s="64">
        <f t="shared" si="84"/>
        <v>437.85110801274226</v>
      </c>
      <c r="BQ225" s="64" t="e">
        <f>BL225*'[11]23112016 deflator update'!$C$68/'[11]23112016 deflator update'!$C$69</f>
        <v>#REF!</v>
      </c>
      <c r="BR225" s="64" t="e">
        <f>BM225*'[11]23112016 deflator update'!$C$68/'[11]23112016 deflator update'!$C$70</f>
        <v>#REF!</v>
      </c>
      <c r="BS225" s="64">
        <f>BN225*'[11]23112016 deflator update'!$C$68/'[11]23112016 deflator update'!$C$71</f>
        <v>424.45292755250358</v>
      </c>
      <c r="BT225" s="64">
        <f>BO225*'[11]23112016 deflator update'!$C$68/'[11]23112016 deflator update'!$C$72</f>
        <v>428.24324198045775</v>
      </c>
      <c r="BU225" s="109" t="e">
        <f t="shared" si="85"/>
        <v>#REF!</v>
      </c>
      <c r="BV225" s="109" t="e">
        <f t="shared" si="85"/>
        <v>#REF!</v>
      </c>
      <c r="BW225" s="109" t="e">
        <f t="shared" si="85"/>
        <v>#REF!</v>
      </c>
      <c r="BX225" s="109">
        <f t="shared" si="82"/>
        <v>2.5674015371195402E-2</v>
      </c>
      <c r="BY225" s="109">
        <f t="shared" si="86"/>
        <v>4.6589910411534374E-2</v>
      </c>
      <c r="BZ225" s="109">
        <f t="shared" si="87"/>
        <v>1.1449341317426365E-2</v>
      </c>
      <c r="CA225" s="110" t="e">
        <f t="shared" si="88"/>
        <v>#REF!</v>
      </c>
      <c r="CB225" s="110" t="e">
        <f t="shared" si="88"/>
        <v>#REF!</v>
      </c>
      <c r="CC225" s="110" t="e">
        <f t="shared" si="88"/>
        <v>#REF!</v>
      </c>
      <c r="CD225" s="110">
        <f t="shared" si="88"/>
        <v>8.9298816945615478E-3</v>
      </c>
      <c r="CE225" s="110">
        <f t="shared" si="89"/>
        <v>-2.1943226490601653E-2</v>
      </c>
      <c r="CF225" s="110">
        <f t="shared" si="90"/>
        <v>-5.5315344129632793E-3</v>
      </c>
      <c r="CG225" s="60">
        <f t="shared" si="91"/>
        <v>307.06909601274225</v>
      </c>
      <c r="CH225" s="60" t="e">
        <f t="shared" si="91"/>
        <v>#REF!</v>
      </c>
      <c r="CI225" s="60" t="e">
        <f t="shared" si="91"/>
        <v>#REF!</v>
      </c>
      <c r="CJ225" s="60">
        <f t="shared" si="91"/>
        <v>271.86514977084045</v>
      </c>
      <c r="CK225" s="60">
        <f t="shared" si="91"/>
        <v>267.57628679132131</v>
      </c>
      <c r="CL225" s="60">
        <f t="shared" si="92"/>
        <v>130.78201200000001</v>
      </c>
      <c r="CM225" s="60">
        <f t="shared" si="92"/>
        <v>147.19574981200003</v>
      </c>
      <c r="CN225" s="60">
        <f t="shared" si="92"/>
        <v>160.45781495571191</v>
      </c>
      <c r="CO225" s="60">
        <f t="shared" si="92"/>
        <v>174.91476766989177</v>
      </c>
      <c r="CP225" s="60">
        <f t="shared" si="92"/>
        <v>190.67426511732566</v>
      </c>
    </row>
    <row r="226" spans="1:94" ht="15" customHeight="1">
      <c r="A226" s="53" t="s">
        <v>867</v>
      </c>
      <c r="B226" s="53" t="s">
        <v>868</v>
      </c>
      <c r="C226" s="53" t="str">
        <f t="shared" si="83"/>
        <v>UA_PU</v>
      </c>
      <c r="D226" s="53" t="s">
        <v>41</v>
      </c>
      <c r="E226" s="53" t="s">
        <v>726</v>
      </c>
      <c r="F226" s="112" t="s">
        <v>1371</v>
      </c>
      <c r="G226" s="113">
        <v>0</v>
      </c>
      <c r="H226" s="127">
        <v>1</v>
      </c>
      <c r="I226" s="127">
        <v>0</v>
      </c>
      <c r="J226" s="112" t="s">
        <v>1380</v>
      </c>
      <c r="K226" s="101">
        <v>0</v>
      </c>
      <c r="L226" s="53" t="s">
        <v>869</v>
      </c>
      <c r="M226" s="54">
        <f>[11]Provisional!M226</f>
        <v>82.570027321767</v>
      </c>
      <c r="N226" s="54">
        <f>[11]Provisional!N226</f>
        <v>73.370364724558002</v>
      </c>
      <c r="O226" s="54">
        <f>[11]Provisional!O226</f>
        <v>66.614248756951</v>
      </c>
      <c r="P226" s="54">
        <f>[11]Provisional!P226</f>
        <v>62.917430533409998</v>
      </c>
      <c r="Q226" s="54">
        <f>[11]Provisional!Q226</f>
        <v>59.351575834867006</v>
      </c>
      <c r="R226" s="128">
        <f>'[11]Published CSP'!O226</f>
        <v>57.985332</v>
      </c>
      <c r="S226" s="108">
        <f>VLOOKUP($B226,'[11]CT model - DATA UPDATE'!$A:$AX,COLUMN('[11]CT model - DATA UPDATE'!S$1),0)/1000000</f>
        <v>61.113743394000011</v>
      </c>
      <c r="T226" s="108">
        <f>VLOOKUP($B226,'[11]CT model - DATA UPDATE'!$A:$AX,COLUMN('[11]CT model - DATA UPDATE'!T$1),0)/1000000</f>
        <v>63.078973920598422</v>
      </c>
      <c r="U226" s="108">
        <f>VLOOKUP($B226,'[11]CT model - DATA UPDATE'!$A:$AX,COLUMN('[11]CT model - DATA UPDATE'!U$1),0)/1000000</f>
        <v>65.107400232763027</v>
      </c>
      <c r="V226" s="108">
        <f>VLOOKUP($B226,'[11]CT model - DATA UPDATE'!$A:$AX,COLUMN('[11]CT model - DATA UPDATE'!V$1),0)/1000000</f>
        <v>67.201054513110208</v>
      </c>
      <c r="W226" s="108">
        <v>0</v>
      </c>
      <c r="X226" s="108">
        <f>VLOOKUP($B226,'[11]CT model - DATA UPDATE'!$A:$AX,COLUMN('[11]CT model - DATA UPDATE'!W$1),0)/1000000</f>
        <v>1.1915473429999954</v>
      </c>
      <c r="Y226" s="108">
        <f>VLOOKUP($B226,'[11]CT model - DATA UPDATE'!$A:$AX,COLUMN('[11]CT model - DATA UPDATE'!X$1),0)/1000000</f>
        <v>2.5160406060094509</v>
      </c>
      <c r="Z226" s="108">
        <f>VLOOKUP($B226,'[11]CT model - DATA UPDATE'!$A:$AX,COLUMN('[11]CT model - DATA UPDATE'!Y$1),0)/1000000</f>
        <v>3.9510357339073776</v>
      </c>
      <c r="AA226" s="108">
        <f>VLOOKUP($B226,'[11]CT model - DATA UPDATE'!$A:$AX,COLUMN('[11]CT model - DATA UPDATE'!Z$1),0)/1000000</f>
        <v>5.5036717923958154</v>
      </c>
      <c r="AB226" s="108">
        <v>0</v>
      </c>
      <c r="AC226" s="108">
        <f>VLOOKUP($B226,'[11]CT model - DATA UPDATE'!$A:$AX,COLUMN('[11]CT model - DATA UPDATE'!AA$1),0)/1000000</f>
        <v>1.2222729999999999</v>
      </c>
      <c r="AD226" s="108">
        <f>VLOOKUP($B226,'[11]CT model - DATA UPDATE'!$A:$AX,COLUMN('[11]CT model - DATA UPDATE'!AB$1),0)/1000000</f>
        <v>2.5982174079090132</v>
      </c>
      <c r="AE226" s="108">
        <f>VLOOKUP($B226,'[11]CT model - DATA UPDATE'!$A:$AX,COLUMN('[11]CT model - DATA UPDATE'!AC$1),0)/1000000</f>
        <v>4.1431258140839491</v>
      </c>
      <c r="AF226" s="108">
        <f>VLOOKUP($B226,'[11]CT model - DATA UPDATE'!$A:$AX,COLUMN('[11]CT model - DATA UPDATE'!AD$1),0)/1000000</f>
        <v>5.8729931415955576</v>
      </c>
      <c r="AG226" s="108">
        <v>0</v>
      </c>
      <c r="AH226" s="108">
        <f>VLOOKUP($B226,'[11]CT model - DATA UPDATE'!$A:$AX,COLUMN('[11]CT model - DATA UPDATE'!AE$1),0)/1000000</f>
        <v>0</v>
      </c>
      <c r="AI226" s="108">
        <f>(VLOOKUP($B226,'[11]CT model - DATA UPDATE'!$A:$AX,COLUMN('[11]CT model - DATA UPDATE'!AF$1),0)+IFERROR(VLOOKUP($B226,'[11]Fire £5 LQ'!$A:$P,COLUMN('[11]Fire £5 LQ'!N$1),0),0)*[11]Parameters!$C$41)/1000000</f>
        <v>0</v>
      </c>
      <c r="AJ226" s="108">
        <f>(VLOOKUP($B226,'[11]CT model - DATA UPDATE'!$A:$AX,COLUMN('[11]CT model - DATA UPDATE'!AG$1),0)+IFERROR(VLOOKUP($B226,'[11]Fire £5 LQ'!$A:$P,COLUMN('[11]Fire £5 LQ'!O$1),0),0)*[11]Parameters!$C$41)/1000000</f>
        <v>0</v>
      </c>
      <c r="AK226" s="108">
        <f>(VLOOKUP($B226,'[11]CT model - DATA UPDATE'!$A:$AX,COLUMN('[11]CT model - DATA UPDATE'!AH$1),0)+IFERROR(VLOOKUP($B226,'[11]Fire £5 LQ'!$A:$P,COLUMN('[11]Fire £5 LQ'!P$1),0),0)*[11]Parameters!$C$41)/1000000</f>
        <v>0</v>
      </c>
      <c r="AL226" s="56">
        <f>'[11]Published CSP'!AI226</f>
        <v>0</v>
      </c>
      <c r="AM226" s="56">
        <f>'[11]Published CSP'!AJ226</f>
        <v>0</v>
      </c>
      <c r="AN226" s="56">
        <f>IFERROR(VLOOKUP($A226,'[11]iBCF post B17'!$A:$L,'[11]iBCF post B17'!$F$1,0)/1000000,0)</f>
        <v>3.8742886530533744</v>
      </c>
      <c r="AO226" s="56">
        <f>IFERROR(VLOOKUP($A226,'[11]iBCF post B17'!$A:$L,'[11]iBCF post B17'!$I$1,0)/1000000,0)</f>
        <v>5.2471079704689476</v>
      </c>
      <c r="AP226" s="56">
        <f>IFERROR(VLOOKUP($A226,'[11]iBCF post B17'!$A:$L,'[11]iBCF post B17'!$L$1,0)/1000000,0)</f>
        <v>6.4728330583721787</v>
      </c>
      <c r="AQ226" s="56">
        <v>0</v>
      </c>
      <c r="AR226" s="56">
        <v>0</v>
      </c>
      <c r="AS226" s="56">
        <f>'[11]NHB savings'!E213</f>
        <v>0.79164599999999996</v>
      </c>
      <c r="AT226" s="56">
        <f>'[11]NHB savings'!F213</f>
        <v>0</v>
      </c>
      <c r="AU226" s="56">
        <f>'[11]NHB savings'!G213</f>
        <v>0</v>
      </c>
      <c r="AV226" s="103">
        <f>'[11]Published CSP'!AN226</f>
        <v>0</v>
      </c>
      <c r="AW226" s="103">
        <f>'[11]Published CSP'!AO226</f>
        <v>0</v>
      </c>
      <c r="AX226" s="103">
        <f>'[11]Published CSP'!AP226+'[11]NHB savings'!I213</f>
        <v>0</v>
      </c>
      <c r="AY226" s="103">
        <f>'[11]Published CSP'!AQ226+'[11]NHB savings'!J213</f>
        <v>0</v>
      </c>
      <c r="AZ226" s="103">
        <f>'[11]Published CSP'!AR226+'[11]NHB savings'!K213</f>
        <v>0</v>
      </c>
      <c r="BA226" s="103">
        <v>0</v>
      </c>
      <c r="BB226" s="103" t="e">
        <f>VLOOKUP($A226,'[11]Published CSP'!$A:$A:'[11]Published CSP'!$AW:$AW,COLUMN('[11]Published CSP'!AT$1),0)</f>
        <v>#REF!</v>
      </c>
      <c r="BC226" s="103" t="e">
        <f>VLOOKUP($A226,'[11]Published CSP'!$A:$A:'[11]Published CSP'!$AW:$AW,COLUMN('[11]Published CSP'!AU$1),0)+'[11]NHB savings'!L213</f>
        <v>#REF!</v>
      </c>
      <c r="BD226" s="103">
        <v>0</v>
      </c>
      <c r="BE226" s="103">
        <v>0</v>
      </c>
      <c r="BF226" s="60">
        <v>3.1259353828208862</v>
      </c>
      <c r="BG226" s="60">
        <v>4.0215548646804198</v>
      </c>
      <c r="BH226" s="103">
        <f>VLOOKUP($A226,[11]NHB!$A$7:$Q$389,COLUMN([11]NHB!O$2),0)+'[11]NHB savings'!P213</f>
        <v>3.0738308294715448</v>
      </c>
      <c r="BI226" s="103">
        <f>VLOOKUP($A226,[11]NHB!$A$7:$Q$389,COLUMN([11]NHB!P$2),0)+'[11]NHB savings'!Q213</f>
        <v>2.2668372412556974</v>
      </c>
      <c r="BJ226" s="103">
        <f>VLOOKUP($A226,[11]NHB!$A$7:$Q$389,COLUMN([11]NHB!Q$2),0)+'[11]NHB savings'!R213</f>
        <v>2.1750037496056764</v>
      </c>
      <c r="BK226" s="63">
        <f t="shared" si="93"/>
        <v>143.68129470458791</v>
      </c>
      <c r="BL226" s="63" t="e">
        <f t="shared" si="93"/>
        <v>#REF!</v>
      </c>
      <c r="BM226" s="63" t="e">
        <f t="shared" si="93"/>
        <v>#REF!</v>
      </c>
      <c r="BN226" s="63">
        <f t="shared" si="93"/>
        <v>143.63293752588902</v>
      </c>
      <c r="BO226" s="63">
        <f t="shared" si="93"/>
        <v>146.57713208994642</v>
      </c>
      <c r="BP226" s="64">
        <f t="shared" si="84"/>
        <v>143.68129470458791</v>
      </c>
      <c r="BQ226" s="64" t="e">
        <f>BL226*'[11]23112016 deflator update'!$C$68/'[11]23112016 deflator update'!$C$69</f>
        <v>#REF!</v>
      </c>
      <c r="BR226" s="64" t="e">
        <f>BM226*'[11]23112016 deflator update'!$C$68/'[11]23112016 deflator update'!$C$70</f>
        <v>#REF!</v>
      </c>
      <c r="BS226" s="64">
        <f>BN226*'[11]23112016 deflator update'!$C$68/'[11]23112016 deflator update'!$C$71</f>
        <v>136.45515039049809</v>
      </c>
      <c r="BT226" s="64">
        <f>BO226*'[11]23112016 deflator update'!$C$68/'[11]23112016 deflator update'!$C$72</f>
        <v>136.97892121450164</v>
      </c>
      <c r="BU226" s="109" t="e">
        <f t="shared" si="85"/>
        <v>#REF!</v>
      </c>
      <c r="BV226" s="109" t="e">
        <f t="shared" si="85"/>
        <v>#REF!</v>
      </c>
      <c r="BW226" s="109" t="e">
        <f t="shared" si="85"/>
        <v>#REF!</v>
      </c>
      <c r="BX226" s="109">
        <f t="shared" si="82"/>
        <v>2.0498046024622463E-2</v>
      </c>
      <c r="BY226" s="109">
        <f t="shared" si="86"/>
        <v>2.0154588607462109E-2</v>
      </c>
      <c r="BZ226" s="109">
        <f t="shared" si="87"/>
        <v>5.0010068161996379E-3</v>
      </c>
      <c r="CA226" s="110" t="e">
        <f t="shared" si="88"/>
        <v>#REF!</v>
      </c>
      <c r="CB226" s="110" t="e">
        <f t="shared" si="88"/>
        <v>#REF!</v>
      </c>
      <c r="CC226" s="110" t="e">
        <f t="shared" si="88"/>
        <v>#REF!</v>
      </c>
      <c r="CD226" s="110">
        <f t="shared" si="88"/>
        <v>3.8384100746997607E-3</v>
      </c>
      <c r="CE226" s="110">
        <f t="shared" si="89"/>
        <v>-4.6647502055619072E-2</v>
      </c>
      <c r="CF226" s="110">
        <f t="shared" si="90"/>
        <v>-1.1871610040156133E-2</v>
      </c>
      <c r="CG226" s="60">
        <f t="shared" si="91"/>
        <v>85.695962704587913</v>
      </c>
      <c r="CH226" s="60" t="e">
        <f t="shared" si="91"/>
        <v>#REF!</v>
      </c>
      <c r="CI226" s="60" t="e">
        <f t="shared" si="91"/>
        <v>#REF!</v>
      </c>
      <c r="CJ226" s="60">
        <f t="shared" si="91"/>
        <v>70.431375745134673</v>
      </c>
      <c r="CK226" s="60">
        <f t="shared" si="91"/>
        <v>67.999412642844831</v>
      </c>
      <c r="CL226" s="60">
        <f t="shared" si="92"/>
        <v>57.985332</v>
      </c>
      <c r="CM226" s="60">
        <f t="shared" si="92"/>
        <v>63.527563737000008</v>
      </c>
      <c r="CN226" s="60">
        <f t="shared" si="92"/>
        <v>68.193231934516888</v>
      </c>
      <c r="CO226" s="60">
        <f t="shared" si="92"/>
        <v>73.201561780754346</v>
      </c>
      <c r="CP226" s="60">
        <f t="shared" si="92"/>
        <v>78.577719447101586</v>
      </c>
    </row>
    <row r="227" spans="1:94" ht="15" customHeight="1">
      <c r="A227" s="53" t="s">
        <v>168</v>
      </c>
      <c r="B227" s="53" t="s">
        <v>169</v>
      </c>
      <c r="C227" s="53" t="str">
        <f t="shared" si="83"/>
        <v>SD_SR</v>
      </c>
      <c r="D227" s="53" t="s">
        <v>41</v>
      </c>
      <c r="E227" s="53" t="s">
        <v>39</v>
      </c>
      <c r="F227" s="112" t="s">
        <v>1373</v>
      </c>
      <c r="G227" s="113">
        <v>0</v>
      </c>
      <c r="H227" s="127">
        <v>0</v>
      </c>
      <c r="I227" s="127">
        <v>0</v>
      </c>
      <c r="J227" s="112" t="s">
        <v>1382</v>
      </c>
      <c r="K227" s="101">
        <v>0</v>
      </c>
      <c r="L227" s="53" t="s">
        <v>170</v>
      </c>
      <c r="M227" s="54">
        <f>[11]Provisional!M227</f>
        <v>5.2260687697449999</v>
      </c>
      <c r="N227" s="54">
        <f>[11]Provisional!N227</f>
        <v>3.853520349898</v>
      </c>
      <c r="O227" s="54">
        <f>[11]Provisional!O227</f>
        <v>3.0442488948499999</v>
      </c>
      <c r="P227" s="54">
        <f>[11]Provisional!P227</f>
        <v>3.1421902862439999</v>
      </c>
      <c r="Q227" s="54">
        <f>[11]Provisional!Q227</f>
        <v>1.6653348182469998</v>
      </c>
      <c r="R227" s="128">
        <f>'[11]Published CSP'!O227</f>
        <v>13.429409</v>
      </c>
      <c r="S227" s="108">
        <f>VLOOKUP($B227,'[11]CT model - DATA UPDATE'!$A:$AX,COLUMN('[11]CT model - DATA UPDATE'!S$1),0)/1000000</f>
        <v>13.795022034</v>
      </c>
      <c r="T227" s="108">
        <f>VLOOKUP($B227,'[11]CT model - DATA UPDATE'!$A:$AX,COLUMN('[11]CT model - DATA UPDATE'!T$1),0)/1000000</f>
        <v>14.070471038227144</v>
      </c>
      <c r="U227" s="108">
        <f>VLOOKUP($B227,'[11]CT model - DATA UPDATE'!$A:$AX,COLUMN('[11]CT model - DATA UPDATE'!U$1),0)/1000000</f>
        <v>14.351420008582844</v>
      </c>
      <c r="V227" s="108">
        <f>VLOOKUP($B227,'[11]CT model - DATA UPDATE'!$A:$AX,COLUMN('[11]CT model - DATA UPDATE'!V$1),0)/1000000</f>
        <v>14.637978764405531</v>
      </c>
      <c r="W227" s="108">
        <v>0</v>
      </c>
      <c r="X227" s="108">
        <f>VLOOKUP($B227,'[11]CT model - DATA UPDATE'!$A:$AX,COLUMN('[11]CT model - DATA UPDATE'!W$1),0)/1000000</f>
        <v>0.27590044068000003</v>
      </c>
      <c r="Y227" s="108">
        <f>VLOOKUP($B227,'[11]CT model - DATA UPDATE'!$A:$AX,COLUMN('[11]CT model - DATA UPDATE'!X$1),0)/1000000</f>
        <v>0.56844702994437646</v>
      </c>
      <c r="Z227" s="108">
        <f>VLOOKUP($B227,'[11]CT model - DATA UPDATE'!$A:$AX,COLUMN('[11]CT model - DATA UPDATE'!Y$1),0)/1000000</f>
        <v>0.87842171588533768</v>
      </c>
      <c r="AA227" s="108">
        <f>VLOOKUP($B227,'[11]CT model - DATA UPDATE'!$A:$AX,COLUMN('[11]CT model - DATA UPDATE'!Z$1),0)/1000000</f>
        <v>1.2066402075840788</v>
      </c>
      <c r="AB227" s="108">
        <v>0</v>
      </c>
      <c r="AC227" s="108">
        <f>VLOOKUP($B227,'[11]CT model - DATA UPDATE'!$A:$AX,COLUMN('[11]CT model - DATA UPDATE'!AA$1),0)/1000000</f>
        <v>0</v>
      </c>
      <c r="AD227" s="108">
        <f>VLOOKUP($B227,'[11]CT model - DATA UPDATE'!$A:$AX,COLUMN('[11]CT model - DATA UPDATE'!AB$1),0)/1000000</f>
        <v>0</v>
      </c>
      <c r="AE227" s="108">
        <f>VLOOKUP($B227,'[11]CT model - DATA UPDATE'!$A:$AX,COLUMN('[11]CT model - DATA UPDATE'!AC$1),0)/1000000</f>
        <v>0</v>
      </c>
      <c r="AF227" s="108">
        <f>VLOOKUP($B227,'[11]CT model - DATA UPDATE'!$A:$AX,COLUMN('[11]CT model - DATA UPDATE'!AD$1),0)/1000000</f>
        <v>0</v>
      </c>
      <c r="AG227" s="108">
        <v>0</v>
      </c>
      <c r="AH227" s="108">
        <f>VLOOKUP($B227,'[11]CT model - DATA UPDATE'!$A:$AX,COLUMN('[11]CT model - DATA UPDATE'!AE$1),0)/1000000</f>
        <v>1.3800289319999026E-2</v>
      </c>
      <c r="AI227" s="108">
        <f>(VLOOKUP($B227,'[11]CT model - DATA UPDATE'!$A:$AX,COLUMN('[11]CT model - DATA UPDATE'!AF$1),0)+IFERROR(VLOOKUP($B227,'[11]Fire £5 LQ'!$A:$P,COLUMN('[11]Fire £5 LQ'!N$1),0),0)*[11]Parameters!$C$41)/1000000</f>
        <v>2.5508198218874616E-2</v>
      </c>
      <c r="AJ227" s="108">
        <f>(VLOOKUP($B227,'[11]CT model - DATA UPDATE'!$A:$AX,COLUMN('[11]CT model - DATA UPDATE'!AG$1),0)+IFERROR(VLOOKUP($B227,'[11]Fire £5 LQ'!$A:$P,COLUMN('[11]Fire £5 LQ'!O$1),0),0)*[11]Parameters!$C$41)/1000000</f>
        <v>3.1822775770990859E-2</v>
      </c>
      <c r="AK227" s="108">
        <f>(VLOOKUP($B227,'[11]CT model - DATA UPDATE'!$A:$AX,COLUMN('[11]CT model - DATA UPDATE'!AH$1),0)+IFERROR(VLOOKUP($B227,'[11]Fire £5 LQ'!$A:$P,COLUMN('[11]Fire £5 LQ'!P$1),0),0)*[11]Parameters!$C$41)/1000000</f>
        <v>3.3107353697073592E-2</v>
      </c>
      <c r="AL227" s="56">
        <f>'[11]Published CSP'!AI227</f>
        <v>0</v>
      </c>
      <c r="AM227" s="56">
        <f>'[11]Published CSP'!AJ227</f>
        <v>0</v>
      </c>
      <c r="AN227" s="56">
        <f>IFERROR(VLOOKUP($A227,'[11]iBCF post B17'!$A:$L,'[11]iBCF post B17'!$F$1,0)/1000000,0)</f>
        <v>0</v>
      </c>
      <c r="AO227" s="56">
        <f>IFERROR(VLOOKUP($A227,'[11]iBCF post B17'!$A:$L,'[11]iBCF post B17'!$I$1,0)/1000000,0)</f>
        <v>0</v>
      </c>
      <c r="AP227" s="56">
        <f>IFERROR(VLOOKUP($A227,'[11]iBCF post B17'!$A:$L,'[11]iBCF post B17'!$L$1,0)/1000000,0)</f>
        <v>0</v>
      </c>
      <c r="AQ227" s="56">
        <v>0</v>
      </c>
      <c r="AR227" s="56">
        <v>0</v>
      </c>
      <c r="AS227" s="56">
        <f>'[11]NHB savings'!E214</f>
        <v>0</v>
      </c>
      <c r="AT227" s="56">
        <f>'[11]NHB savings'!F214</f>
        <v>0</v>
      </c>
      <c r="AU227" s="56">
        <f>'[11]NHB savings'!G214</f>
        <v>0</v>
      </c>
      <c r="AV227" s="103">
        <f>'[11]Published CSP'!AN227</f>
        <v>0</v>
      </c>
      <c r="AW227" s="103">
        <f>'[11]Published CSP'!AO227</f>
        <v>0</v>
      </c>
      <c r="AX227" s="103">
        <f>'[11]Published CSP'!AP227+'[11]NHB savings'!I214</f>
        <v>0</v>
      </c>
      <c r="AY227" s="103">
        <f>'[11]Published CSP'!AQ227+'[11]NHB savings'!J214</f>
        <v>0</v>
      </c>
      <c r="AZ227" s="103">
        <f>'[11]Published CSP'!AR227+'[11]NHB savings'!K214</f>
        <v>0</v>
      </c>
      <c r="BA227" s="103">
        <v>0</v>
      </c>
      <c r="BB227" s="103" t="e">
        <f>VLOOKUP($A227,'[11]Published CSP'!$A:$A:'[11]Published CSP'!$AW:$AW,COLUMN('[11]Published CSP'!AT$1),0)</f>
        <v>#REF!</v>
      </c>
      <c r="BC227" s="103" t="e">
        <f>VLOOKUP($A227,'[11]Published CSP'!$A:$A:'[11]Published CSP'!$AW:$AW,COLUMN('[11]Published CSP'!AU$1),0)+'[11]NHB savings'!L214</f>
        <v>#REF!</v>
      </c>
      <c r="BD227" s="103">
        <v>0</v>
      </c>
      <c r="BE227" s="103">
        <v>0</v>
      </c>
      <c r="BF227" s="60">
        <v>4.3158810086841406</v>
      </c>
      <c r="BG227" s="60">
        <v>5.0946873420360497</v>
      </c>
      <c r="BH227" s="103">
        <f>VLOOKUP($A227,[11]NHB!$A$7:$Q$389,COLUMN([11]NHB!O$2),0)+'[11]NHB savings'!P214</f>
        <v>4.0086137697694122</v>
      </c>
      <c r="BI227" s="103">
        <f>VLOOKUP($A227,[11]NHB!$A$7:$Q$389,COLUMN([11]NHB!P$2),0)+'[11]NHB savings'!Q214</f>
        <v>3.0579181037207723</v>
      </c>
      <c r="BJ227" s="103">
        <f>VLOOKUP($A227,[11]NHB!$A$7:$Q$389,COLUMN([11]NHB!Q$2),0)+'[11]NHB savings'!R214</f>
        <v>2.9340365600732312</v>
      </c>
      <c r="BK227" s="63">
        <f t="shared" si="93"/>
        <v>22.971358778429138</v>
      </c>
      <c r="BL227" s="63" t="e">
        <f t="shared" si="93"/>
        <v>#REF!</v>
      </c>
      <c r="BM227" s="63" t="e">
        <f t="shared" si="93"/>
        <v>#REF!</v>
      </c>
      <c r="BN227" s="63">
        <f t="shared" si="93"/>
        <v>21.461772890203946</v>
      </c>
      <c r="BO227" s="63">
        <f t="shared" si="93"/>
        <v>20.477097704006916</v>
      </c>
      <c r="BP227" s="64">
        <f t="shared" si="84"/>
        <v>22.971358778429138</v>
      </c>
      <c r="BQ227" s="64" t="e">
        <f>BL227*'[11]23112016 deflator update'!$C$68/'[11]23112016 deflator update'!$C$69</f>
        <v>#REF!</v>
      </c>
      <c r="BR227" s="64" t="e">
        <f>BM227*'[11]23112016 deflator update'!$C$68/'[11]23112016 deflator update'!$C$70</f>
        <v>#REF!</v>
      </c>
      <c r="BS227" s="64">
        <f>BN227*'[11]23112016 deflator update'!$C$68/'[11]23112016 deflator update'!$C$71</f>
        <v>20.38926097192461</v>
      </c>
      <c r="BT227" s="64">
        <f>BO227*'[11]23112016 deflator update'!$C$68/'[11]23112016 deflator update'!$C$72</f>
        <v>19.13620981052885</v>
      </c>
      <c r="BU227" s="109" t="e">
        <f t="shared" si="85"/>
        <v>#REF!</v>
      </c>
      <c r="BV227" s="109" t="e">
        <f t="shared" si="85"/>
        <v>#REF!</v>
      </c>
      <c r="BW227" s="109" t="e">
        <f t="shared" si="85"/>
        <v>#REF!</v>
      </c>
      <c r="BX227" s="109">
        <f t="shared" si="85"/>
        <v>-4.5880421493346368E-2</v>
      </c>
      <c r="BY227" s="109">
        <f t="shared" si="86"/>
        <v>-0.10858134681890985</v>
      </c>
      <c r="BZ227" s="109">
        <f t="shared" si="87"/>
        <v>-2.8326341562236901E-2</v>
      </c>
      <c r="CA227" s="110" t="e">
        <f t="shared" si="88"/>
        <v>#REF!</v>
      </c>
      <c r="CB227" s="110" t="e">
        <f t="shared" si="88"/>
        <v>#REF!</v>
      </c>
      <c r="CC227" s="110" t="e">
        <f t="shared" si="88"/>
        <v>#REF!</v>
      </c>
      <c r="CD227" s="110">
        <f t="shared" ref="CD227:CD290" si="94">BT227/BS227-1</f>
        <v>-6.1456428613139713E-2</v>
      </c>
      <c r="CE227" s="110">
        <f t="shared" si="89"/>
        <v>-0.1669535095808794</v>
      </c>
      <c r="CF227" s="110">
        <f t="shared" si="90"/>
        <v>-4.4639437008948568E-2</v>
      </c>
      <c r="CG227" s="60">
        <f t="shared" si="91"/>
        <v>9.5419497784291387</v>
      </c>
      <c r="CH227" s="60" t="e">
        <f t="shared" si="91"/>
        <v>#REF!</v>
      </c>
      <c r="CI227" s="60" t="e">
        <f t="shared" si="91"/>
        <v>#REF!</v>
      </c>
      <c r="CJ227" s="60">
        <f t="shared" si="91"/>
        <v>6.2001083899647735</v>
      </c>
      <c r="CK227" s="60">
        <f t="shared" si="91"/>
        <v>4.5993713783202335</v>
      </c>
      <c r="CL227" s="60">
        <f t="shared" si="92"/>
        <v>13.429409</v>
      </c>
      <c r="CM227" s="60">
        <f t="shared" si="92"/>
        <v>14.084722763999999</v>
      </c>
      <c r="CN227" s="60">
        <f t="shared" si="92"/>
        <v>14.664426266390395</v>
      </c>
      <c r="CO227" s="60">
        <f t="shared" si="92"/>
        <v>15.261664500239172</v>
      </c>
      <c r="CP227" s="60">
        <f t="shared" si="92"/>
        <v>15.877726325686682</v>
      </c>
    </row>
    <row r="228" spans="1:94" ht="15" customHeight="1">
      <c r="A228" s="53" t="s">
        <v>45</v>
      </c>
      <c r="B228" s="53" t="s">
        <v>46</v>
      </c>
      <c r="C228" s="53" t="str">
        <f t="shared" ref="C228:C291" si="95">E228&amp;D228&amp;"_"&amp;J228</f>
        <v>SD_PR</v>
      </c>
      <c r="D228" s="53" t="s">
        <v>41</v>
      </c>
      <c r="E228" s="53" t="s">
        <v>39</v>
      </c>
      <c r="F228" s="112" t="s">
        <v>1371</v>
      </c>
      <c r="G228" s="113">
        <v>1</v>
      </c>
      <c r="H228" s="127">
        <v>0</v>
      </c>
      <c r="I228" s="127">
        <v>0</v>
      </c>
      <c r="J228" s="112" t="s">
        <v>1381</v>
      </c>
      <c r="K228" s="101">
        <v>0</v>
      </c>
      <c r="L228" s="53" t="s">
        <v>47</v>
      </c>
      <c r="M228" s="54">
        <f>[11]Provisional!M228</f>
        <v>2.4472499459070001</v>
      </c>
      <c r="N228" s="54">
        <f>[11]Provisional!N228</f>
        <v>1.9639481879509999</v>
      </c>
      <c r="O228" s="54">
        <f>[11]Provisional!O228</f>
        <v>1.6005631302969998</v>
      </c>
      <c r="P228" s="54">
        <f>[11]Provisional!P228</f>
        <v>1.4771824698389999</v>
      </c>
      <c r="Q228" s="54">
        <f>[11]Provisional!Q228</f>
        <v>1.1960521400890001</v>
      </c>
      <c r="R228" s="128">
        <f>'[11]Published CSP'!O228</f>
        <v>4.1217170000000003</v>
      </c>
      <c r="S228" s="108">
        <f>VLOOKUP($B228,'[11]CT model - DATA UPDATE'!$A:$AX,COLUMN('[11]CT model - DATA UPDATE'!S$1),0)/1000000</f>
        <v>4.1957556160000005</v>
      </c>
      <c r="T228" s="108">
        <f>VLOOKUP($B228,'[11]CT model - DATA UPDATE'!$A:$AX,COLUMN('[11]CT model - DATA UPDATE'!T$1),0)/1000000</f>
        <v>4.2412976036870935</v>
      </c>
      <c r="U228" s="108">
        <f>VLOOKUP($B228,'[11]CT model - DATA UPDATE'!$A:$AX,COLUMN('[11]CT model - DATA UPDATE'!U$1),0)/1000000</f>
        <v>4.2873339177440508</v>
      </c>
      <c r="V228" s="108">
        <f>VLOOKUP($B228,'[11]CT model - DATA UPDATE'!$A:$AX,COLUMN('[11]CT model - DATA UPDATE'!V$1),0)/1000000</f>
        <v>4.3338699237372929</v>
      </c>
      <c r="W228" s="108">
        <v>0</v>
      </c>
      <c r="X228" s="108">
        <f>VLOOKUP($B228,'[11]CT model - DATA UPDATE'!$A:$AX,COLUMN('[11]CT model - DATA UPDATE'!W$1),0)/1000000</f>
        <v>8.1860393000000531E-2</v>
      </c>
      <c r="Y228" s="108">
        <f>VLOOKUP($B228,'[11]CT model - DATA UPDATE'!$A:$AX,COLUMN('[11]CT model - DATA UPDATE'!X$1),0)/1000000</f>
        <v>0.16922986089309214</v>
      </c>
      <c r="Z228" s="108">
        <f>VLOOKUP($B228,'[11]CT model - DATA UPDATE'!$A:$AX,COLUMN('[11]CT model - DATA UPDATE'!Y$1),0)/1000000</f>
        <v>0.26023474547583658</v>
      </c>
      <c r="AA228" s="108">
        <f>VLOOKUP($B228,'[11]CT model - DATA UPDATE'!$A:$AX,COLUMN('[11]CT model - DATA UPDATE'!Z$1),0)/1000000</f>
        <v>0.35499799801998977</v>
      </c>
      <c r="AB228" s="108">
        <v>0</v>
      </c>
      <c r="AC228" s="108">
        <f>VLOOKUP($B228,'[11]CT model - DATA UPDATE'!$A:$AX,COLUMN('[11]CT model - DATA UPDATE'!AA$1),0)/1000000</f>
        <v>0</v>
      </c>
      <c r="AD228" s="108">
        <f>VLOOKUP($B228,'[11]CT model - DATA UPDATE'!$A:$AX,COLUMN('[11]CT model - DATA UPDATE'!AB$1),0)/1000000</f>
        <v>0</v>
      </c>
      <c r="AE228" s="108">
        <f>VLOOKUP($B228,'[11]CT model - DATA UPDATE'!$A:$AX,COLUMN('[11]CT model - DATA UPDATE'!AC$1),0)/1000000</f>
        <v>0</v>
      </c>
      <c r="AF228" s="108">
        <f>VLOOKUP($B228,'[11]CT model - DATA UPDATE'!$A:$AX,COLUMN('[11]CT model - DATA UPDATE'!AD$1),0)/1000000</f>
        <v>0</v>
      </c>
      <c r="AG228" s="108">
        <v>0</v>
      </c>
      <c r="AH228" s="108">
        <f>VLOOKUP($B228,'[11]CT model - DATA UPDATE'!$A:$AX,COLUMN('[11]CT model - DATA UPDATE'!AE$1),0)/1000000</f>
        <v>0</v>
      </c>
      <c r="AI228" s="108">
        <f>(VLOOKUP($B228,'[11]CT model - DATA UPDATE'!$A:$AX,COLUMN('[11]CT model - DATA UPDATE'!AF$1),0)+IFERROR(VLOOKUP($B228,'[11]Fire £5 LQ'!$A:$P,COLUMN('[11]Fire £5 LQ'!N$1),0),0)*[11]Parameters!$C$41)/1000000</f>
        <v>3.2070545274749236E-2</v>
      </c>
      <c r="AJ228" s="108">
        <f>(VLOOKUP($B228,'[11]CT model - DATA UPDATE'!$A:$AX,COLUMN('[11]CT model - DATA UPDATE'!AG$1),0)+IFERROR(VLOOKUP($B228,'[11]Fire £5 LQ'!$A:$P,COLUMN('[11]Fire £5 LQ'!O$1),0),0)*[11]Parameters!$C$41)/1000000</f>
        <v>6.3088904738649296E-2</v>
      </c>
      <c r="AK228" s="108">
        <f>(VLOOKUP($B228,'[11]CT model - DATA UPDATE'!$A:$AX,COLUMN('[11]CT model - DATA UPDATE'!AH$1),0)+IFERROR(VLOOKUP($B228,'[11]Fire £5 LQ'!$A:$P,COLUMN('[11]Fire £5 LQ'!P$1),0),0)*[11]Parameters!$C$41)/1000000</f>
        <v>9.2974133520163441E-2</v>
      </c>
      <c r="AL228" s="56">
        <f>'[11]Published CSP'!AI228</f>
        <v>0</v>
      </c>
      <c r="AM228" s="56">
        <f>'[11]Published CSP'!AJ228</f>
        <v>0</v>
      </c>
      <c r="AN228" s="56">
        <f>IFERROR(VLOOKUP($A228,'[11]iBCF post B17'!$A:$L,'[11]iBCF post B17'!$F$1,0)/1000000,0)</f>
        <v>0</v>
      </c>
      <c r="AO228" s="56">
        <f>IFERROR(VLOOKUP($A228,'[11]iBCF post B17'!$A:$L,'[11]iBCF post B17'!$I$1,0)/1000000,0)</f>
        <v>0</v>
      </c>
      <c r="AP228" s="56">
        <f>IFERROR(VLOOKUP($A228,'[11]iBCF post B17'!$A:$L,'[11]iBCF post B17'!$L$1,0)/1000000,0)</f>
        <v>0</v>
      </c>
      <c r="AQ228" s="56">
        <v>0</v>
      </c>
      <c r="AR228" s="56">
        <v>0</v>
      </c>
      <c r="AS228" s="56">
        <f>'[11]NHB savings'!E215</f>
        <v>0</v>
      </c>
      <c r="AT228" s="56">
        <f>'[11]NHB savings'!F215</f>
        <v>0</v>
      </c>
      <c r="AU228" s="56">
        <f>'[11]NHB savings'!G215</f>
        <v>0</v>
      </c>
      <c r="AV228" s="103">
        <f>'[11]Published CSP'!AN228</f>
        <v>5.8971807905369884E-3</v>
      </c>
      <c r="AW228" s="103">
        <f>'[11]Published CSP'!AO228</f>
        <v>3.0627293783111461E-2</v>
      </c>
      <c r="AX228" s="103">
        <f>'[11]Published CSP'!AP228+'[11]NHB savings'!I215</f>
        <v>2.4730112992574473E-2</v>
      </c>
      <c r="AY228" s="103">
        <f>'[11]Published CSP'!AQ228+'[11]NHB savings'!J215</f>
        <v>1.9023163840441899E-2</v>
      </c>
      <c r="AZ228" s="103">
        <f>'[11]Published CSP'!AR228+'[11]NHB savings'!K215</f>
        <v>2.4730112992574473E-2</v>
      </c>
      <c r="BA228" s="103">
        <v>0</v>
      </c>
      <c r="BB228" s="103" t="e">
        <f>VLOOKUP($A228,'[11]Published CSP'!$A:$A:'[11]Published CSP'!$AW:$AW,COLUMN('[11]Published CSP'!AT$1),0)</f>
        <v>#REF!</v>
      </c>
      <c r="BC228" s="103" t="e">
        <f>VLOOKUP($A228,'[11]Published CSP'!$A:$A:'[11]Published CSP'!$AW:$AW,COLUMN('[11]Published CSP'!AU$1),0)+'[11]NHB savings'!L215</f>
        <v>#REF!</v>
      </c>
      <c r="BD228" s="103">
        <v>0</v>
      </c>
      <c r="BE228" s="103">
        <v>0</v>
      </c>
      <c r="BF228" s="60">
        <v>0.63739848857615478</v>
      </c>
      <c r="BG228" s="60">
        <v>0.7988607537763498</v>
      </c>
      <c r="BH228" s="103">
        <f>VLOOKUP($A228,[11]NHB!$A$7:$Q$389,COLUMN([11]NHB!O$2),0)+'[11]NHB savings'!P215</f>
        <v>0.80045343280927184</v>
      </c>
      <c r="BI228" s="103">
        <f>VLOOKUP($A228,[11]NHB!$A$7:$Q$389,COLUMN([11]NHB!P$2),0)+'[11]NHB savings'!Q215</f>
        <v>0.60912597175457661</v>
      </c>
      <c r="BJ228" s="103">
        <f>VLOOKUP($A228,[11]NHB!$A$7:$Q$389,COLUMN([11]NHB!Q$2),0)+'[11]NHB savings'!R215</f>
        <v>0.58444922663018994</v>
      </c>
      <c r="BK228" s="63">
        <f t="shared" si="93"/>
        <v>7.2122626152736924</v>
      </c>
      <c r="BL228" s="63" t="e">
        <f t="shared" si="93"/>
        <v>#REF!</v>
      </c>
      <c r="BM228" s="63" t="e">
        <f t="shared" si="93"/>
        <v>#REF!</v>
      </c>
      <c r="BN228" s="63">
        <f t="shared" si="93"/>
        <v>6.715989173392555</v>
      </c>
      <c r="BO228" s="63">
        <f t="shared" si="93"/>
        <v>6.5870735349892104</v>
      </c>
      <c r="BP228" s="64">
        <f t="shared" ref="BP228:BP291" si="96">BK228</f>
        <v>7.2122626152736924</v>
      </c>
      <c r="BQ228" s="64" t="e">
        <f>BL228*'[11]23112016 deflator update'!$C$68/'[11]23112016 deflator update'!$C$69</f>
        <v>#REF!</v>
      </c>
      <c r="BR228" s="64" t="e">
        <f>BM228*'[11]23112016 deflator update'!$C$68/'[11]23112016 deflator update'!$C$70</f>
        <v>#REF!</v>
      </c>
      <c r="BS228" s="64">
        <f>BN228*'[11]23112016 deflator update'!$C$68/'[11]23112016 deflator update'!$C$71</f>
        <v>6.3803701884956343</v>
      </c>
      <c r="BT228" s="64">
        <f>BO228*'[11]23112016 deflator update'!$C$68/'[11]23112016 deflator update'!$C$72</f>
        <v>6.1557366685939074</v>
      </c>
      <c r="BU228" s="109" t="e">
        <f t="shared" ref="BU228:BX291" si="97">BL228/BK228-1</f>
        <v>#REF!</v>
      </c>
      <c r="BV228" s="109" t="e">
        <f t="shared" si="97"/>
        <v>#REF!</v>
      </c>
      <c r="BW228" s="109" t="e">
        <f t="shared" si="97"/>
        <v>#REF!</v>
      </c>
      <c r="BX228" s="109">
        <f t="shared" si="97"/>
        <v>-1.9195331480593048E-2</v>
      </c>
      <c r="BY228" s="109">
        <f t="shared" ref="BY228:BY291" si="98">BO228/BK228-1</f>
        <v>-8.6684181322029819E-2</v>
      </c>
      <c r="BZ228" s="109">
        <f t="shared" ref="BZ228:BZ291" si="99">((BO228/BK228)^(1/4))-1</f>
        <v>-2.2413388830192615E-2</v>
      </c>
      <c r="CA228" s="110" t="e">
        <f t="shared" ref="CA228:CD291" si="100">BQ228/BP228-1</f>
        <v>#REF!</v>
      </c>
      <c r="CB228" s="110" t="e">
        <f t="shared" si="100"/>
        <v>#REF!</v>
      </c>
      <c r="CC228" s="110" t="e">
        <f t="shared" si="100"/>
        <v>#REF!</v>
      </c>
      <c r="CD228" s="110">
        <f t="shared" si="94"/>
        <v>-3.5206972834704864E-2</v>
      </c>
      <c r="CE228" s="110">
        <f t="shared" ref="CE228:CE291" si="101">BT228/BP228-1</f>
        <v>-0.14649022131312006</v>
      </c>
      <c r="CF228" s="110">
        <f t="shared" ref="CF228:CF291" si="102">((BT228/BP228)^(1/4))-1</f>
        <v>-3.8825754810227986E-2</v>
      </c>
      <c r="CG228" s="60">
        <f t="shared" si="91"/>
        <v>3.0905456152736921</v>
      </c>
      <c r="CH228" s="60" t="e">
        <f t="shared" si="91"/>
        <v>#REF!</v>
      </c>
      <c r="CI228" s="60" t="e">
        <f t="shared" si="91"/>
        <v>#REF!</v>
      </c>
      <c r="CJ228" s="60">
        <f t="shared" si="91"/>
        <v>2.105331605434019</v>
      </c>
      <c r="CK228" s="60">
        <f t="shared" si="91"/>
        <v>1.8052314797117646</v>
      </c>
      <c r="CL228" s="60">
        <f t="shared" si="92"/>
        <v>4.1217170000000003</v>
      </c>
      <c r="CM228" s="60">
        <f t="shared" si="92"/>
        <v>4.2776160090000008</v>
      </c>
      <c r="CN228" s="60">
        <f t="shared" si="92"/>
        <v>4.4425980098549349</v>
      </c>
      <c r="CO228" s="60">
        <f t="shared" si="92"/>
        <v>4.610657567958536</v>
      </c>
      <c r="CP228" s="60">
        <f t="shared" si="92"/>
        <v>4.7818420552774459</v>
      </c>
    </row>
    <row r="229" spans="1:94" ht="15" customHeight="1">
      <c r="A229" s="53" t="s">
        <v>981</v>
      </c>
      <c r="B229" s="53" t="s">
        <v>982</v>
      </c>
      <c r="C229" s="53" t="str">
        <f t="shared" si="95"/>
        <v>SD_PR</v>
      </c>
      <c r="D229" s="53" t="s">
        <v>41</v>
      </c>
      <c r="E229" s="53" t="s">
        <v>39</v>
      </c>
      <c r="F229" s="112" t="s">
        <v>1367</v>
      </c>
      <c r="G229" s="113">
        <v>0</v>
      </c>
      <c r="H229" s="127">
        <v>0</v>
      </c>
      <c r="I229" s="127">
        <v>0</v>
      </c>
      <c r="J229" s="112" t="s">
        <v>1381</v>
      </c>
      <c r="K229" s="101">
        <v>0</v>
      </c>
      <c r="L229" s="53" t="s">
        <v>983</v>
      </c>
      <c r="M229" s="54">
        <f>[11]Provisional!M229</f>
        <v>2.9630684445690001</v>
      </c>
      <c r="N229" s="54">
        <f>[11]Provisional!N229</f>
        <v>2.452087865323</v>
      </c>
      <c r="O229" s="54">
        <f>[11]Provisional!O229</f>
        <v>2.0680340615710002</v>
      </c>
      <c r="P229" s="54">
        <f>[11]Provisional!P229</f>
        <v>1.8659904531760001</v>
      </c>
      <c r="Q229" s="54">
        <f>[11]Provisional!Q229</f>
        <v>1.64162530701</v>
      </c>
      <c r="R229" s="128">
        <f>'[11]Published CSP'!O229</f>
        <v>3.9821049999999998</v>
      </c>
      <c r="S229" s="108">
        <f>VLOOKUP($B229,'[11]CT model - DATA UPDATE'!$A:$AX,COLUMN('[11]CT model - DATA UPDATE'!S$1),0)/1000000</f>
        <v>4.0417523199999996</v>
      </c>
      <c r="T229" s="108">
        <f>VLOOKUP($B229,'[11]CT model - DATA UPDATE'!$A:$AX,COLUMN('[11]CT model - DATA UPDATE'!T$1),0)/1000000</f>
        <v>4.1152075632108023</v>
      </c>
      <c r="U229" s="108">
        <f>VLOOKUP($B229,'[11]CT model - DATA UPDATE'!$A:$AX,COLUMN('[11]CT model - DATA UPDATE'!U$1),0)/1000000</f>
        <v>4.1899977899455729</v>
      </c>
      <c r="V229" s="108">
        <f>VLOOKUP($B229,'[11]CT model - DATA UPDATE'!$A:$AX,COLUMN('[11]CT model - DATA UPDATE'!V$1),0)/1000000</f>
        <v>4.266147262339067</v>
      </c>
      <c r="W229" s="108">
        <v>0</v>
      </c>
      <c r="X229" s="108">
        <f>VLOOKUP($B229,'[11]CT model - DATA UPDATE'!$A:$AX,COLUMN('[11]CT model - DATA UPDATE'!W$1),0)/1000000</f>
        <v>8.0835046399999985E-2</v>
      </c>
      <c r="Y229" s="108">
        <f>VLOOKUP($B229,'[11]CT model - DATA UPDATE'!$A:$AX,COLUMN('[11]CT model - DATA UPDATE'!X$1),0)/1000000</f>
        <v>0.16625438555371638</v>
      </c>
      <c r="Z229" s="108">
        <f>VLOOKUP($B229,'[11]CT model - DATA UPDATE'!$A:$AX,COLUMN('[11]CT model - DATA UPDATE'!Y$1),0)/1000000</f>
        <v>0.25646138472698832</v>
      </c>
      <c r="AA229" s="108">
        <f>VLOOKUP($B229,'[11]CT model - DATA UPDATE'!$A:$AX,COLUMN('[11]CT model - DATA UPDATE'!Z$1),0)/1000000</f>
        <v>0.35166773371269583</v>
      </c>
      <c r="AB229" s="108">
        <v>0</v>
      </c>
      <c r="AC229" s="108">
        <f>VLOOKUP($B229,'[11]CT model - DATA UPDATE'!$A:$AX,COLUMN('[11]CT model - DATA UPDATE'!AA$1),0)/1000000</f>
        <v>0</v>
      </c>
      <c r="AD229" s="108">
        <f>VLOOKUP($B229,'[11]CT model - DATA UPDATE'!$A:$AX,COLUMN('[11]CT model - DATA UPDATE'!AB$1),0)/1000000</f>
        <v>0</v>
      </c>
      <c r="AE229" s="108">
        <f>VLOOKUP($B229,'[11]CT model - DATA UPDATE'!$A:$AX,COLUMN('[11]CT model - DATA UPDATE'!AC$1),0)/1000000</f>
        <v>0</v>
      </c>
      <c r="AF229" s="108">
        <f>VLOOKUP($B229,'[11]CT model - DATA UPDATE'!$A:$AX,COLUMN('[11]CT model - DATA UPDATE'!AD$1),0)/1000000</f>
        <v>0</v>
      </c>
      <c r="AG229" s="108">
        <v>0</v>
      </c>
      <c r="AH229" s="108">
        <f>VLOOKUP($B229,'[11]CT model - DATA UPDATE'!$A:$AX,COLUMN('[11]CT model - DATA UPDATE'!AE$1),0)/1000000</f>
        <v>6.603095359999972E-2</v>
      </c>
      <c r="AI229" s="108">
        <f>(VLOOKUP($B229,'[11]CT model - DATA UPDATE'!$A:$AX,COLUMN('[11]CT model - DATA UPDATE'!AF$1),0)+IFERROR(VLOOKUP($B229,'[11]Fire £5 LQ'!$A:$P,COLUMN('[11]Fire £5 LQ'!N$1),0),0)*[11]Parameters!$C$41)/1000000</f>
        <v>0.13281593154009161</v>
      </c>
      <c r="AJ229" s="108">
        <f>(VLOOKUP($B229,'[11]CT model - DATA UPDATE'!$A:$AX,COLUMN('[11]CT model - DATA UPDATE'!AG$1),0)+IFERROR(VLOOKUP($B229,'[11]Fire £5 LQ'!$A:$P,COLUMN('[11]Fire £5 LQ'!O$1),0),0)*[11]Parameters!$C$41)/1000000</f>
        <v>0.20029709528161252</v>
      </c>
      <c r="AK229" s="108">
        <f>(VLOOKUP($B229,'[11]CT model - DATA UPDATE'!$A:$AX,COLUMN('[11]CT model - DATA UPDATE'!AH$1),0)+IFERROR(VLOOKUP($B229,'[11]Fire £5 LQ'!$A:$P,COLUMN('[11]Fire £5 LQ'!P$1),0),0)*[11]Parameters!$C$41)/1000000</f>
        <v>0.268411810231935</v>
      </c>
      <c r="AL229" s="56">
        <f>'[11]Published CSP'!AI229</f>
        <v>0</v>
      </c>
      <c r="AM229" s="56">
        <f>'[11]Published CSP'!AJ229</f>
        <v>0</v>
      </c>
      <c r="AN229" s="56">
        <f>IFERROR(VLOOKUP($A229,'[11]iBCF post B17'!$A:$L,'[11]iBCF post B17'!$F$1,0)/1000000,0)</f>
        <v>0</v>
      </c>
      <c r="AO229" s="56">
        <f>IFERROR(VLOOKUP($A229,'[11]iBCF post B17'!$A:$L,'[11]iBCF post B17'!$I$1,0)/1000000,0)</f>
        <v>0</v>
      </c>
      <c r="AP229" s="56">
        <f>IFERROR(VLOOKUP($A229,'[11]iBCF post B17'!$A:$L,'[11]iBCF post B17'!$L$1,0)/1000000,0)</f>
        <v>0</v>
      </c>
      <c r="AQ229" s="56">
        <v>0</v>
      </c>
      <c r="AR229" s="56">
        <v>0</v>
      </c>
      <c r="AS229" s="56">
        <f>'[11]NHB savings'!E216</f>
        <v>0</v>
      </c>
      <c r="AT229" s="56">
        <f>'[11]NHB savings'!F216</f>
        <v>0</v>
      </c>
      <c r="AU229" s="56">
        <f>'[11]NHB savings'!G216</f>
        <v>0</v>
      </c>
      <c r="AV229" s="103">
        <f>'[11]Published CSP'!AN229</f>
        <v>4.352958613853438E-2</v>
      </c>
      <c r="AW229" s="103">
        <f>'[11]Published CSP'!AO229</f>
        <v>0.22607301188077536</v>
      </c>
      <c r="AX229" s="103">
        <f>'[11]Published CSP'!AP229+'[11]NHB savings'!I216</f>
        <v>0.18254342574224097</v>
      </c>
      <c r="AY229" s="103">
        <f>'[11]Published CSP'!AQ229+'[11]NHB savings'!J216</f>
        <v>0.14041801980172383</v>
      </c>
      <c r="AZ229" s="103">
        <f>'[11]Published CSP'!AR229+'[11]NHB savings'!K216</f>
        <v>0.18254342574224097</v>
      </c>
      <c r="BA229" s="103">
        <v>0</v>
      </c>
      <c r="BB229" s="103" t="e">
        <f>VLOOKUP($A229,'[11]Published CSP'!$A:$A:'[11]Published CSP'!$AW:$AW,COLUMN('[11]Published CSP'!AT$1),0)</f>
        <v>#REF!</v>
      </c>
      <c r="BC229" s="103" t="e">
        <f>VLOOKUP($A229,'[11]Published CSP'!$A:$A:'[11]Published CSP'!$AW:$AW,COLUMN('[11]Published CSP'!AU$1),0)+'[11]NHB savings'!L216</f>
        <v>#REF!</v>
      </c>
      <c r="BD229" s="103">
        <v>0</v>
      </c>
      <c r="BE229" s="103">
        <v>0</v>
      </c>
      <c r="BF229" s="60">
        <v>1.7667480448040476</v>
      </c>
      <c r="BG229" s="60">
        <v>1.9859286710246771</v>
      </c>
      <c r="BH229" s="103">
        <f>VLOOKUP($A229,[11]NHB!$A$7:$Q$389,COLUMN([11]NHB!O$2),0)+'[11]NHB savings'!P216</f>
        <v>1.4384142625848646</v>
      </c>
      <c r="BI229" s="103">
        <f>VLOOKUP($A229,[11]NHB!$A$7:$Q$389,COLUMN([11]NHB!P$2),0)+'[11]NHB savings'!Q216</f>
        <v>1.0961469947794651</v>
      </c>
      <c r="BJ229" s="103">
        <f>VLOOKUP($A229,[11]NHB!$A$7:$Q$389,COLUMN([11]NHB!Q$2),0)+'[11]NHB savings'!R216</f>
        <v>1.0517401868886109</v>
      </c>
      <c r="BK229" s="63">
        <f t="shared" si="93"/>
        <v>8.7554510755115817</v>
      </c>
      <c r="BL229" s="63" t="e">
        <f t="shared" si="93"/>
        <v>#REF!</v>
      </c>
      <c r="BM229" s="63" t="e">
        <f t="shared" si="93"/>
        <v>#REF!</v>
      </c>
      <c r="BN229" s="63">
        <f t="shared" si="93"/>
        <v>7.7493117377113636</v>
      </c>
      <c r="BO229" s="63">
        <f t="shared" si="93"/>
        <v>7.7621357259245505</v>
      </c>
      <c r="BP229" s="64">
        <f t="shared" si="96"/>
        <v>8.7554510755115817</v>
      </c>
      <c r="BQ229" s="64" t="e">
        <f>BL229*'[11]23112016 deflator update'!$C$68/'[11]23112016 deflator update'!$C$69</f>
        <v>#REF!</v>
      </c>
      <c r="BR229" s="64" t="e">
        <f>BM229*'[11]23112016 deflator update'!$C$68/'[11]23112016 deflator update'!$C$70</f>
        <v>#REF!</v>
      </c>
      <c r="BS229" s="64">
        <f>BN229*'[11]23112016 deflator update'!$C$68/'[11]23112016 deflator update'!$C$71</f>
        <v>7.3620543923058035</v>
      </c>
      <c r="BT229" s="64">
        <f>BO229*'[11]23112016 deflator update'!$C$68/'[11]23112016 deflator update'!$C$72</f>
        <v>7.253853059461072</v>
      </c>
      <c r="BU229" s="109" t="e">
        <f t="shared" si="97"/>
        <v>#REF!</v>
      </c>
      <c r="BV229" s="109" t="e">
        <f t="shared" si="97"/>
        <v>#REF!</v>
      </c>
      <c r="BW229" s="109" t="e">
        <f t="shared" si="97"/>
        <v>#REF!</v>
      </c>
      <c r="BX229" s="109">
        <f t="shared" si="97"/>
        <v>1.654855120975407E-3</v>
      </c>
      <c r="BY229" s="109">
        <f t="shared" si="98"/>
        <v>-0.11345107648025909</v>
      </c>
      <c r="BZ229" s="109">
        <f t="shared" si="99"/>
        <v>-2.9656107465321879E-2</v>
      </c>
      <c r="CA229" s="110" t="e">
        <f t="shared" si="100"/>
        <v>#REF!</v>
      </c>
      <c r="CB229" s="110" t="e">
        <f t="shared" si="100"/>
        <v>#REF!</v>
      </c>
      <c r="CC229" s="110" t="e">
        <f t="shared" si="100"/>
        <v>#REF!</v>
      </c>
      <c r="CD229" s="110">
        <f t="shared" si="94"/>
        <v>-1.4697165638685616E-2</v>
      </c>
      <c r="CE229" s="110">
        <f t="shared" si="101"/>
        <v>-0.17150435803934538</v>
      </c>
      <c r="CF229" s="110">
        <f t="shared" si="102"/>
        <v>-4.5946877928835339E-2</v>
      </c>
      <c r="CG229" s="60">
        <f t="shared" si="91"/>
        <v>4.773346075511582</v>
      </c>
      <c r="CH229" s="60" t="e">
        <f t="shared" si="91"/>
        <v>#REF!</v>
      </c>
      <c r="CI229" s="60" t="e">
        <f t="shared" si="91"/>
        <v>#REF!</v>
      </c>
      <c r="CJ229" s="60">
        <f t="shared" si="91"/>
        <v>3.1025554677571892</v>
      </c>
      <c r="CK229" s="60">
        <f t="shared" si="91"/>
        <v>2.8759089196408523</v>
      </c>
      <c r="CL229" s="60">
        <f t="shared" si="92"/>
        <v>3.9821049999999998</v>
      </c>
      <c r="CM229" s="60">
        <f t="shared" si="92"/>
        <v>4.1886183199999989</v>
      </c>
      <c r="CN229" s="60">
        <f t="shared" si="92"/>
        <v>4.4142778803046099</v>
      </c>
      <c r="CO229" s="60">
        <f t="shared" si="92"/>
        <v>4.6467562699541745</v>
      </c>
      <c r="CP229" s="60">
        <f t="shared" si="92"/>
        <v>4.8862268062836982</v>
      </c>
    </row>
    <row r="230" spans="1:94" ht="15" customHeight="1">
      <c r="A230" s="53" t="s">
        <v>536</v>
      </c>
      <c r="B230" s="53" t="s">
        <v>537</v>
      </c>
      <c r="C230" s="53" t="str">
        <f t="shared" si="95"/>
        <v>MD_PU</v>
      </c>
      <c r="D230" s="53" t="s">
        <v>41</v>
      </c>
      <c r="E230" s="53" t="s">
        <v>531</v>
      </c>
      <c r="F230" s="112" t="s">
        <v>1359</v>
      </c>
      <c r="G230" s="113">
        <v>0</v>
      </c>
      <c r="H230" s="127">
        <v>0</v>
      </c>
      <c r="I230" s="127">
        <v>1</v>
      </c>
      <c r="J230" s="112" t="s">
        <v>1380</v>
      </c>
      <c r="K230" s="101">
        <v>1</v>
      </c>
      <c r="L230" s="53" t="s">
        <v>538</v>
      </c>
      <c r="M230" s="54">
        <f>[11]Provisional!M230</f>
        <v>305.02896527791705</v>
      </c>
      <c r="N230" s="54">
        <f>[11]Provisional!N230</f>
        <v>277.37269391810202</v>
      </c>
      <c r="O230" s="54">
        <f>[11]Provisional!O230</f>
        <v>257.09667126271097</v>
      </c>
      <c r="P230" s="54">
        <f>[11]Provisional!P230</f>
        <v>246.05607243909901</v>
      </c>
      <c r="Q230" s="54">
        <f>[11]Provisional!Q230</f>
        <v>235.48662485543502</v>
      </c>
      <c r="R230" s="128">
        <f>'[11]Published CSP'!O230</f>
        <v>118.807771</v>
      </c>
      <c r="S230" s="108">
        <f>VLOOKUP($B230,'[11]CT model - DATA UPDATE'!$A:$AX,COLUMN('[11]CT model - DATA UPDATE'!S$1),0)/1000000</f>
        <v>123.75607499199999</v>
      </c>
      <c r="T230" s="108">
        <f>VLOOKUP($B230,'[11]CT model - DATA UPDATE'!$A:$AX,COLUMN('[11]CT model - DATA UPDATE'!T$1),0)/1000000</f>
        <v>129.14400412910985</v>
      </c>
      <c r="U230" s="108">
        <f>VLOOKUP($B230,'[11]CT model - DATA UPDATE'!$A:$AX,COLUMN('[11]CT model - DATA UPDATE'!U$1),0)/1000000</f>
        <v>134.76650583478568</v>
      </c>
      <c r="V230" s="108">
        <f>VLOOKUP($B230,'[11]CT model - DATA UPDATE'!$A:$AX,COLUMN('[11]CT model - DATA UPDATE'!V$1),0)/1000000</f>
        <v>140.63379262083367</v>
      </c>
      <c r="W230" s="108">
        <v>0</v>
      </c>
      <c r="X230" s="108">
        <f>VLOOKUP($B230,'[11]CT model - DATA UPDATE'!$A:$AX,COLUMN('[11]CT model - DATA UPDATE'!W$1),0)/1000000</f>
        <v>2.4623691920000086</v>
      </c>
      <c r="Y230" s="108">
        <f>VLOOKUP($B230,'[11]CT model - DATA UPDATE'!$A:$AX,COLUMN('[11]CT model - DATA UPDATE'!X$1),0)/1000000</f>
        <v>5.2038441157578674</v>
      </c>
      <c r="Z230" s="108">
        <f>VLOOKUP($B230,'[11]CT model - DATA UPDATE'!$A:$AX,COLUMN('[11]CT model - DATA UPDATE'!Y$1),0)/1000000</f>
        <v>8.2343403942634321</v>
      </c>
      <c r="AA230" s="108">
        <f>VLOOKUP($B230,'[11]CT model - DATA UPDATE'!$A:$AX,COLUMN('[11]CT model - DATA UPDATE'!Z$1),0)/1000000</f>
        <v>11.577368848254782</v>
      </c>
      <c r="AB230" s="108">
        <v>0</v>
      </c>
      <c r="AC230" s="108">
        <f>VLOOKUP($B230,'[11]CT model - DATA UPDATE'!$A:$AX,COLUMN('[11]CT model - DATA UPDATE'!AA$1),0)/1000000</f>
        <v>2.4751210000000001</v>
      </c>
      <c r="AD230" s="108">
        <f>VLOOKUP($B230,'[11]CT model - DATA UPDATE'!$A:$AX,COLUMN('[11]CT model - DATA UPDATE'!AB$1),0)/1000000</f>
        <v>5.3204662776331304</v>
      </c>
      <c r="AE230" s="108">
        <f>VLOOKUP($B230,'[11]CT model - DATA UPDATE'!$A:$AX,COLUMN('[11]CT model - DATA UPDATE'!AC$1),0)/1000000</f>
        <v>8.578123967834383</v>
      </c>
      <c r="AF230" s="108">
        <f>VLOOKUP($B230,'[11]CT model - DATA UPDATE'!$A:$AX,COLUMN('[11]CT model - DATA UPDATE'!AD$1),0)/1000000</f>
        <v>12.29418310028556</v>
      </c>
      <c r="AG230" s="108">
        <v>0</v>
      </c>
      <c r="AH230" s="108">
        <f>VLOOKUP($B230,'[11]CT model - DATA UPDATE'!$A:$AX,COLUMN('[11]CT model - DATA UPDATE'!AE$1),0)/1000000</f>
        <v>0</v>
      </c>
      <c r="AI230" s="108">
        <f>(VLOOKUP($B230,'[11]CT model - DATA UPDATE'!$A:$AX,COLUMN('[11]CT model - DATA UPDATE'!AF$1),0)+IFERROR(VLOOKUP($B230,'[11]Fire £5 LQ'!$A:$P,COLUMN('[11]Fire £5 LQ'!N$1),0),0)*[11]Parameters!$C$41)/1000000</f>
        <v>0</v>
      </c>
      <c r="AJ230" s="108">
        <f>(VLOOKUP($B230,'[11]CT model - DATA UPDATE'!$A:$AX,COLUMN('[11]CT model - DATA UPDATE'!AG$1),0)+IFERROR(VLOOKUP($B230,'[11]Fire £5 LQ'!$A:$P,COLUMN('[11]Fire £5 LQ'!O$1),0),0)*[11]Parameters!$C$41)/1000000</f>
        <v>0</v>
      </c>
      <c r="AK230" s="108">
        <f>(VLOOKUP($B230,'[11]CT model - DATA UPDATE'!$A:$AX,COLUMN('[11]CT model - DATA UPDATE'!AH$1),0)+IFERROR(VLOOKUP($B230,'[11]Fire £5 LQ'!$A:$P,COLUMN('[11]Fire £5 LQ'!P$1),0),0)*[11]Parameters!$C$41)/1000000</f>
        <v>0</v>
      </c>
      <c r="AL230" s="56">
        <f>'[11]Published CSP'!AI230</f>
        <v>0</v>
      </c>
      <c r="AM230" s="56">
        <f>'[11]Published CSP'!AJ230</f>
        <v>0</v>
      </c>
      <c r="AN230" s="56">
        <f>IFERROR(VLOOKUP($A230,'[11]iBCF post B17'!$A:$L,'[11]iBCF post B17'!$F$1,0)/1000000,0)</f>
        <v>16.182807110146999</v>
      </c>
      <c r="AO230" s="56">
        <f>IFERROR(VLOOKUP($A230,'[11]iBCF post B17'!$A:$L,'[11]iBCF post B17'!$I$1,0)/1000000,0)</f>
        <v>22.405643755920782</v>
      </c>
      <c r="AP230" s="56">
        <f>IFERROR(VLOOKUP($A230,'[11]iBCF post B17'!$A:$L,'[11]iBCF post B17'!$L$1,0)/1000000,0)</f>
        <v>28.149723783616786</v>
      </c>
      <c r="AQ230" s="56">
        <v>0</v>
      </c>
      <c r="AR230" s="56">
        <v>0</v>
      </c>
      <c r="AS230" s="56">
        <f>'[11]NHB savings'!E217</f>
        <v>2.6779630000000001</v>
      </c>
      <c r="AT230" s="56">
        <f>'[11]NHB savings'!F217</f>
        <v>0</v>
      </c>
      <c r="AU230" s="56">
        <f>'[11]NHB savings'!G217</f>
        <v>0</v>
      </c>
      <c r="AV230" s="103">
        <f>'[11]Published CSP'!AN230</f>
        <v>0</v>
      </c>
      <c r="AW230" s="103">
        <f>'[11]Published CSP'!AO230</f>
        <v>0</v>
      </c>
      <c r="AX230" s="103">
        <f>'[11]Published CSP'!AP230+'[11]NHB savings'!I217</f>
        <v>0</v>
      </c>
      <c r="AY230" s="103">
        <f>'[11]Published CSP'!AQ230+'[11]NHB savings'!J217</f>
        <v>0</v>
      </c>
      <c r="AZ230" s="103">
        <f>'[11]Published CSP'!AR230+'[11]NHB savings'!K217</f>
        <v>0</v>
      </c>
      <c r="BA230" s="103">
        <v>0</v>
      </c>
      <c r="BB230" s="103" t="e">
        <f>VLOOKUP($A230,'[11]Published CSP'!$A:$A:'[11]Published CSP'!$AW:$AW,COLUMN('[11]Published CSP'!AT$1),0)</f>
        <v>#REF!</v>
      </c>
      <c r="BC230" s="103" t="e">
        <f>VLOOKUP($A230,'[11]Published CSP'!$A:$A:'[11]Published CSP'!$AW:$AW,COLUMN('[11]Published CSP'!AU$1),0)+'[11]NHB savings'!L217</f>
        <v>#REF!</v>
      </c>
      <c r="BD230" s="103">
        <v>0</v>
      </c>
      <c r="BE230" s="103">
        <v>0</v>
      </c>
      <c r="BF230" s="60">
        <v>10.790173785811216</v>
      </c>
      <c r="BG230" s="60">
        <v>13.50099778008417</v>
      </c>
      <c r="BH230" s="103">
        <f>VLOOKUP($A230,[11]NHB!$A$7:$Q$389,COLUMN([11]NHB!O$2),0)+'[11]NHB savings'!P217</f>
        <v>9.9812144061685171</v>
      </c>
      <c r="BI230" s="103">
        <f>VLOOKUP($A230,[11]NHB!$A$7:$Q$389,COLUMN([11]NHB!P$2),0)+'[11]NHB savings'!Q217</f>
        <v>7.3261676220781116</v>
      </c>
      <c r="BJ230" s="103">
        <f>VLOOKUP($A230,[11]NHB!$A$7:$Q$389,COLUMN([11]NHB!Q$2),0)+'[11]NHB savings'!R217</f>
        <v>7.0293719188382635</v>
      </c>
      <c r="BK230" s="63">
        <f t="shared" si="93"/>
        <v>434.62691006372825</v>
      </c>
      <c r="BL230" s="63" t="e">
        <f t="shared" si="93"/>
        <v>#REF!</v>
      </c>
      <c r="BM230" s="63" t="e">
        <f t="shared" si="93"/>
        <v>#REF!</v>
      </c>
      <c r="BN230" s="63">
        <f t="shared" si="93"/>
        <v>427.36685401398137</v>
      </c>
      <c r="BO230" s="63">
        <f t="shared" si="93"/>
        <v>435.17106512726406</v>
      </c>
      <c r="BP230" s="64">
        <f t="shared" si="96"/>
        <v>434.62691006372825</v>
      </c>
      <c r="BQ230" s="64" t="e">
        <f>BL230*'[11]23112016 deflator update'!$C$68/'[11]23112016 deflator update'!$C$69</f>
        <v>#REF!</v>
      </c>
      <c r="BR230" s="64" t="e">
        <f>BM230*'[11]23112016 deflator update'!$C$68/'[11]23112016 deflator update'!$C$70</f>
        <v>#REF!</v>
      </c>
      <c r="BS230" s="64">
        <f>BN230*'[11]23112016 deflator update'!$C$68/'[11]23112016 deflator update'!$C$71</f>
        <v>406.00999562430218</v>
      </c>
      <c r="BT230" s="64">
        <f>BO230*'[11]23112016 deflator update'!$C$68/'[11]23112016 deflator update'!$C$72</f>
        <v>406.67505357056177</v>
      </c>
      <c r="BU230" s="109" t="e">
        <f t="shared" si="97"/>
        <v>#REF!</v>
      </c>
      <c r="BV230" s="109" t="e">
        <f t="shared" si="97"/>
        <v>#REF!</v>
      </c>
      <c r="BW230" s="109" t="e">
        <f t="shared" si="97"/>
        <v>#REF!</v>
      </c>
      <c r="BX230" s="109">
        <f t="shared" si="97"/>
        <v>1.8261152075746523E-2</v>
      </c>
      <c r="BY230" s="109">
        <f t="shared" si="98"/>
        <v>1.252004997702505E-3</v>
      </c>
      <c r="BZ230" s="109">
        <f t="shared" si="99"/>
        <v>3.1285440198636216E-4</v>
      </c>
      <c r="CA230" s="110" t="e">
        <f t="shared" si="100"/>
        <v>#REF!</v>
      </c>
      <c r="CB230" s="110" t="e">
        <f t="shared" si="100"/>
        <v>#REF!</v>
      </c>
      <c r="CC230" s="110" t="e">
        <f t="shared" si="100"/>
        <v>#REF!</v>
      </c>
      <c r="CD230" s="110">
        <f t="shared" si="94"/>
        <v>1.6380334312631195E-3</v>
      </c>
      <c r="CE230" s="110">
        <f t="shared" si="101"/>
        <v>-6.4312300609890793E-2</v>
      </c>
      <c r="CF230" s="110">
        <f t="shared" si="102"/>
        <v>-1.6481054673070927E-2</v>
      </c>
      <c r="CG230" s="60">
        <f t="shared" si="91"/>
        <v>315.81913906372824</v>
      </c>
      <c r="CH230" s="60" t="e">
        <f t="shared" si="91"/>
        <v>#REF!</v>
      </c>
      <c r="CI230" s="60" t="e">
        <f t="shared" si="91"/>
        <v>#REF!</v>
      </c>
      <c r="CJ230" s="60">
        <f t="shared" si="91"/>
        <v>275.78788381709785</v>
      </c>
      <c r="CK230" s="60">
        <f t="shared" si="91"/>
        <v>270.66572055789004</v>
      </c>
      <c r="CL230" s="60">
        <f t="shared" si="92"/>
        <v>118.807771</v>
      </c>
      <c r="CM230" s="60">
        <f t="shared" si="92"/>
        <v>128.69356518399999</v>
      </c>
      <c r="CN230" s="60">
        <f t="shared" si="92"/>
        <v>139.66831452250085</v>
      </c>
      <c r="CO230" s="60">
        <f t="shared" si="92"/>
        <v>151.57897019688349</v>
      </c>
      <c r="CP230" s="60">
        <f t="shared" si="92"/>
        <v>164.50534456937402</v>
      </c>
    </row>
    <row r="231" spans="1:94" ht="15" customHeight="1">
      <c r="A231" s="53" t="s">
        <v>351</v>
      </c>
      <c r="B231" s="53" t="s">
        <v>352</v>
      </c>
      <c r="C231" s="53" t="str">
        <f t="shared" si="95"/>
        <v>SD_PU</v>
      </c>
      <c r="D231" s="53" t="s">
        <v>41</v>
      </c>
      <c r="E231" s="53" t="s">
        <v>39</v>
      </c>
      <c r="F231" s="112" t="s">
        <v>1365</v>
      </c>
      <c r="G231" s="113">
        <v>0</v>
      </c>
      <c r="H231" s="127">
        <v>0</v>
      </c>
      <c r="I231" s="127">
        <v>0</v>
      </c>
      <c r="J231" s="112" t="s">
        <v>1380</v>
      </c>
      <c r="K231" s="101">
        <v>0</v>
      </c>
      <c r="L231" s="53" t="s">
        <v>353</v>
      </c>
      <c r="M231" s="54">
        <f>[11]Provisional!M231</f>
        <v>6.1002141131909999</v>
      </c>
      <c r="N231" s="54">
        <f>[11]Provisional!N231</f>
        <v>5.2742449636130004</v>
      </c>
      <c r="O231" s="54">
        <f>[11]Provisional!O231</f>
        <v>4.6539766366790003</v>
      </c>
      <c r="P231" s="54">
        <f>[11]Provisional!P231</f>
        <v>4.3293386995650005</v>
      </c>
      <c r="Q231" s="54">
        <f>[11]Provisional!Q231</f>
        <v>3.9694465023899999</v>
      </c>
      <c r="R231" s="128">
        <f>'[11]Published CSP'!O231</f>
        <v>5.1262379999999999</v>
      </c>
      <c r="S231" s="108">
        <f>VLOOKUP($B231,'[11]CT model - DATA UPDATE'!$A:$AX,COLUMN('[11]CT model - DATA UPDATE'!S$1),0)/1000000</f>
        <v>5.2224038400000001</v>
      </c>
      <c r="T231" s="108">
        <f>VLOOKUP($B231,'[11]CT model - DATA UPDATE'!$A:$AX,COLUMN('[11]CT model - DATA UPDATE'!T$1),0)/1000000</f>
        <v>5.3346819410875437</v>
      </c>
      <c r="U231" s="108">
        <f>VLOOKUP($B231,'[11]CT model - DATA UPDATE'!$A:$AX,COLUMN('[11]CT model - DATA UPDATE'!U$1),0)/1000000</f>
        <v>5.4493739443492686</v>
      </c>
      <c r="V231" s="108">
        <f>VLOOKUP($B231,'[11]CT model - DATA UPDATE'!$A:$AX,COLUMN('[11]CT model - DATA UPDATE'!V$1),0)/1000000</f>
        <v>5.5665317470264881</v>
      </c>
      <c r="W231" s="108">
        <v>0</v>
      </c>
      <c r="X231" s="108">
        <f>VLOOKUP($B231,'[11]CT model - DATA UPDATE'!$A:$AX,COLUMN('[11]CT model - DATA UPDATE'!W$1),0)/1000000</f>
        <v>0</v>
      </c>
      <c r="Y231" s="108">
        <f>VLOOKUP($B231,'[11]CT model - DATA UPDATE'!$A:$AX,COLUMN('[11]CT model - DATA UPDATE'!X$1),0)/1000000</f>
        <v>0.10669363882175098</v>
      </c>
      <c r="Z231" s="108">
        <f>VLOOKUP($B231,'[11]CT model - DATA UPDATE'!$A:$AX,COLUMN('[11]CT model - DATA UPDATE'!Y$1),0)/1000000</f>
        <v>0.22015470735171039</v>
      </c>
      <c r="AA231" s="108">
        <f>VLOOKUP($B231,'[11]CT model - DATA UPDATE'!$A:$AX,COLUMN('[11]CT model - DATA UPDATE'!Z$1),0)/1000000</f>
        <v>0.34071627517199693</v>
      </c>
      <c r="AB231" s="108">
        <v>0</v>
      </c>
      <c r="AC231" s="108">
        <f>VLOOKUP($B231,'[11]CT model - DATA UPDATE'!$A:$AX,COLUMN('[11]CT model - DATA UPDATE'!AA$1),0)/1000000</f>
        <v>0</v>
      </c>
      <c r="AD231" s="108">
        <f>VLOOKUP($B231,'[11]CT model - DATA UPDATE'!$A:$AX,COLUMN('[11]CT model - DATA UPDATE'!AB$1),0)/1000000</f>
        <v>0</v>
      </c>
      <c r="AE231" s="108">
        <f>VLOOKUP($B231,'[11]CT model - DATA UPDATE'!$A:$AX,COLUMN('[11]CT model - DATA UPDATE'!AC$1),0)/1000000</f>
        <v>0</v>
      </c>
      <c r="AF231" s="108">
        <f>VLOOKUP($B231,'[11]CT model - DATA UPDATE'!$A:$AX,COLUMN('[11]CT model - DATA UPDATE'!AD$1),0)/1000000</f>
        <v>0</v>
      </c>
      <c r="AG231" s="108">
        <v>0</v>
      </c>
      <c r="AH231" s="108">
        <f>VLOOKUP($B231,'[11]CT model - DATA UPDATE'!$A:$AX,COLUMN('[11]CT model - DATA UPDATE'!AE$1),0)/1000000</f>
        <v>0</v>
      </c>
      <c r="AI231" s="108">
        <f>(VLOOKUP($B231,'[11]CT model - DATA UPDATE'!$A:$AX,COLUMN('[11]CT model - DATA UPDATE'!AF$1),0)+IFERROR(VLOOKUP($B231,'[11]Fire £5 LQ'!$A:$P,COLUMN('[11]Fire £5 LQ'!N$1),0),0)*[11]Parameters!$C$41)/1000000</f>
        <v>3.7705504234971245E-2</v>
      </c>
      <c r="AJ231" s="108">
        <f>(VLOOKUP($B231,'[11]CT model - DATA UPDATE'!$A:$AX,COLUMN('[11]CT model - DATA UPDATE'!AG$1),0)+IFERROR(VLOOKUP($B231,'[11]Fire £5 LQ'!$A:$P,COLUMN('[11]Fire £5 LQ'!O$1),0),0)*[11]Parameters!$C$41)/1000000</f>
        <v>7.4852543858188902E-2</v>
      </c>
      <c r="AK231" s="108">
        <f>(VLOOKUP($B231,'[11]CT model - DATA UPDATE'!$A:$AX,COLUMN('[11]CT model - DATA UPDATE'!AH$1),0)+IFERROR(VLOOKUP($B231,'[11]Fire £5 LQ'!$A:$P,COLUMN('[11]Fire £5 LQ'!P$1),0),0)*[11]Parameters!$C$41)/1000000</f>
        <v>0.1113082820248264</v>
      </c>
      <c r="AL231" s="56">
        <f>'[11]Published CSP'!AI231</f>
        <v>0</v>
      </c>
      <c r="AM231" s="56">
        <f>'[11]Published CSP'!AJ231</f>
        <v>0</v>
      </c>
      <c r="AN231" s="56">
        <f>IFERROR(VLOOKUP($A231,'[11]iBCF post B17'!$A:$L,'[11]iBCF post B17'!$F$1,0)/1000000,0)</f>
        <v>0</v>
      </c>
      <c r="AO231" s="56">
        <f>IFERROR(VLOOKUP($A231,'[11]iBCF post B17'!$A:$L,'[11]iBCF post B17'!$I$1,0)/1000000,0)</f>
        <v>0</v>
      </c>
      <c r="AP231" s="56">
        <f>IFERROR(VLOOKUP($A231,'[11]iBCF post B17'!$A:$L,'[11]iBCF post B17'!$L$1,0)/1000000,0)</f>
        <v>0</v>
      </c>
      <c r="AQ231" s="56">
        <v>0</v>
      </c>
      <c r="AR231" s="56">
        <v>0</v>
      </c>
      <c r="AS231" s="56">
        <f>'[11]NHB savings'!E218</f>
        <v>0</v>
      </c>
      <c r="AT231" s="56">
        <f>'[11]NHB savings'!F218</f>
        <v>0</v>
      </c>
      <c r="AU231" s="56">
        <f>'[11]NHB savings'!G218</f>
        <v>0</v>
      </c>
      <c r="AV231" s="103">
        <f>'[11]Published CSP'!AN231</f>
        <v>0</v>
      </c>
      <c r="AW231" s="103">
        <f>'[11]Published CSP'!AO231</f>
        <v>0</v>
      </c>
      <c r="AX231" s="103">
        <f>'[11]Published CSP'!AP231+'[11]NHB savings'!I218</f>
        <v>0</v>
      </c>
      <c r="AY231" s="103">
        <f>'[11]Published CSP'!AQ231+'[11]NHB savings'!J218</f>
        <v>0</v>
      </c>
      <c r="AZ231" s="103">
        <f>'[11]Published CSP'!AR231+'[11]NHB savings'!K218</f>
        <v>0</v>
      </c>
      <c r="BA231" s="103">
        <v>0</v>
      </c>
      <c r="BB231" s="103" t="e">
        <f>VLOOKUP($A231,'[11]Published CSP'!$A:$A:'[11]Published CSP'!$AW:$AW,COLUMN('[11]Published CSP'!AT$1),0)</f>
        <v>#REF!</v>
      </c>
      <c r="BC231" s="103" t="e">
        <f>VLOOKUP($A231,'[11]Published CSP'!$A:$A:'[11]Published CSP'!$AW:$AW,COLUMN('[11]Published CSP'!AU$1),0)+'[11]NHB savings'!L218</f>
        <v>#REF!</v>
      </c>
      <c r="BD231" s="103">
        <v>0</v>
      </c>
      <c r="BE231" s="103">
        <v>0</v>
      </c>
      <c r="BF231" s="60">
        <v>1.2729595969044025</v>
      </c>
      <c r="BG231" s="60">
        <v>1.533639829729901</v>
      </c>
      <c r="BH231" s="103">
        <f>VLOOKUP($A231,[11]NHB!$A$7:$Q$389,COLUMN([11]NHB!O$2),0)+'[11]NHB savings'!P218</f>
        <v>1.4479011563451256</v>
      </c>
      <c r="BI231" s="103">
        <f>VLOOKUP($A231,[11]NHB!$A$7:$Q$389,COLUMN([11]NHB!P$2),0)+'[11]NHB savings'!Q218</f>
        <v>1.1001577494030048</v>
      </c>
      <c r="BJ231" s="103">
        <f>VLOOKUP($A231,[11]NHB!$A$7:$Q$389,COLUMN([11]NHB!Q$2),0)+'[11]NHB savings'!R218</f>
        <v>1.0555884589154614</v>
      </c>
      <c r="BK231" s="63">
        <f t="shared" si="93"/>
        <v>12.499411710095401</v>
      </c>
      <c r="BL231" s="63" t="e">
        <f t="shared" si="93"/>
        <v>#REF!</v>
      </c>
      <c r="BM231" s="63" t="e">
        <f t="shared" si="93"/>
        <v>#REF!</v>
      </c>
      <c r="BN231" s="63">
        <f t="shared" si="93"/>
        <v>11.173877644527172</v>
      </c>
      <c r="BO231" s="63">
        <f t="shared" si="93"/>
        <v>11.043591265528772</v>
      </c>
      <c r="BP231" s="64">
        <f t="shared" si="96"/>
        <v>12.499411710095401</v>
      </c>
      <c r="BQ231" s="64" t="e">
        <f>BL231*'[11]23112016 deflator update'!$C$68/'[11]23112016 deflator update'!$C$69</f>
        <v>#REF!</v>
      </c>
      <c r="BR231" s="64" t="e">
        <f>BM231*'[11]23112016 deflator update'!$C$68/'[11]23112016 deflator update'!$C$70</f>
        <v>#REF!</v>
      </c>
      <c r="BS231" s="64">
        <f>BN231*'[11]23112016 deflator update'!$C$68/'[11]23112016 deflator update'!$C$71</f>
        <v>10.615484029588655</v>
      </c>
      <c r="BT231" s="64">
        <f>BO231*'[11]23112016 deflator update'!$C$68/'[11]23112016 deflator update'!$C$72</f>
        <v>10.320431272715433</v>
      </c>
      <c r="BU231" s="109" t="e">
        <f t="shared" si="97"/>
        <v>#REF!</v>
      </c>
      <c r="BV231" s="109" t="e">
        <f t="shared" si="97"/>
        <v>#REF!</v>
      </c>
      <c r="BW231" s="109" t="e">
        <f t="shared" si="97"/>
        <v>#REF!</v>
      </c>
      <c r="BX231" s="109">
        <f t="shared" si="97"/>
        <v>-1.1659907432601369E-2</v>
      </c>
      <c r="BY231" s="109">
        <f t="shared" si="98"/>
        <v>-0.11647111706791824</v>
      </c>
      <c r="BZ231" s="109">
        <f t="shared" si="99"/>
        <v>-3.0483537524402582E-2</v>
      </c>
      <c r="CA231" s="110" t="e">
        <f t="shared" si="100"/>
        <v>#REF!</v>
      </c>
      <c r="CB231" s="110" t="e">
        <f t="shared" si="100"/>
        <v>#REF!</v>
      </c>
      <c r="CC231" s="110" t="e">
        <f t="shared" si="100"/>
        <v>#REF!</v>
      </c>
      <c r="CD231" s="110">
        <f t="shared" si="94"/>
        <v>-2.7794564623790929E-2</v>
      </c>
      <c r="CE231" s="110">
        <f t="shared" si="101"/>
        <v>-0.17432663935856041</v>
      </c>
      <c r="CF231" s="110">
        <f t="shared" si="102"/>
        <v>-4.676041654873575E-2</v>
      </c>
      <c r="CG231" s="60">
        <f t="shared" si="91"/>
        <v>7.3731737100954016</v>
      </c>
      <c r="CH231" s="60" t="e">
        <f t="shared" si="91"/>
        <v>#REF!</v>
      </c>
      <c r="CI231" s="60" t="e">
        <f t="shared" si="91"/>
        <v>#REF!</v>
      </c>
      <c r="CJ231" s="60">
        <f t="shared" si="91"/>
        <v>5.4294964489680044</v>
      </c>
      <c r="CK231" s="60">
        <f t="shared" si="91"/>
        <v>5.0250349613054599</v>
      </c>
      <c r="CL231" s="60">
        <f t="shared" si="92"/>
        <v>5.1262379999999999</v>
      </c>
      <c r="CM231" s="60">
        <f t="shared" si="92"/>
        <v>5.2224038400000001</v>
      </c>
      <c r="CN231" s="60">
        <f t="shared" si="92"/>
        <v>5.4790810841442656</v>
      </c>
      <c r="CO231" s="60">
        <f t="shared" si="92"/>
        <v>5.7443811955591677</v>
      </c>
      <c r="CP231" s="60">
        <f t="shared" si="92"/>
        <v>6.0185563042233117</v>
      </c>
    </row>
    <row r="232" spans="1:94" ht="15" customHeight="1">
      <c r="A232" s="53" t="s">
        <v>984</v>
      </c>
      <c r="B232" s="53" t="s">
        <v>985</v>
      </c>
      <c r="C232" s="53" t="str">
        <f t="shared" si="95"/>
        <v>UA_PU</v>
      </c>
      <c r="D232" s="53" t="s">
        <v>41</v>
      </c>
      <c r="E232" s="53" t="s">
        <v>726</v>
      </c>
      <c r="F232" s="112" t="s">
        <v>1373</v>
      </c>
      <c r="G232" s="113">
        <v>1</v>
      </c>
      <c r="H232" s="127">
        <v>0</v>
      </c>
      <c r="I232" s="127">
        <v>0</v>
      </c>
      <c r="J232" s="112" t="s">
        <v>1380</v>
      </c>
      <c r="K232" s="101">
        <v>0</v>
      </c>
      <c r="L232" s="53" t="s">
        <v>986</v>
      </c>
      <c r="M232" s="54">
        <f>[11]Provisional!M232</f>
        <v>83.888578761277998</v>
      </c>
      <c r="N232" s="54">
        <f>[11]Provisional!N232</f>
        <v>72.156192877875</v>
      </c>
      <c r="O232" s="54">
        <f>[11]Provisional!O232</f>
        <v>63.529464440635003</v>
      </c>
      <c r="P232" s="54">
        <f>[11]Provisional!P232</f>
        <v>58.780553379162995</v>
      </c>
      <c r="Q232" s="54">
        <f>[11]Provisional!Q232</f>
        <v>54.180054491318003</v>
      </c>
      <c r="R232" s="128">
        <f>'[11]Published CSP'!O232</f>
        <v>95.249450999999993</v>
      </c>
      <c r="S232" s="108">
        <f>VLOOKUP($B232,'[11]CT model - DATA UPDATE'!$A:$AX,COLUMN('[11]CT model - DATA UPDATE'!S$1),0)/1000000</f>
        <v>96.912766710000014</v>
      </c>
      <c r="T232" s="108">
        <f>VLOOKUP($B232,'[11]CT model - DATA UPDATE'!$A:$AX,COLUMN('[11]CT model - DATA UPDATE'!T$1),0)/1000000</f>
        <v>98.934226839295746</v>
      </c>
      <c r="U232" s="108">
        <f>VLOOKUP($B232,'[11]CT model - DATA UPDATE'!$A:$AX,COLUMN('[11]CT model - DATA UPDATE'!U$1),0)/1000000</f>
        <v>100.99785170284738</v>
      </c>
      <c r="V232" s="108">
        <f>VLOOKUP($B232,'[11]CT model - DATA UPDATE'!$A:$AX,COLUMN('[11]CT model - DATA UPDATE'!V$1),0)/1000000</f>
        <v>103.10452079602027</v>
      </c>
      <c r="W232" s="108">
        <v>0</v>
      </c>
      <c r="X232" s="108">
        <f>VLOOKUP($B232,'[11]CT model - DATA UPDATE'!$A:$AX,COLUMN('[11]CT model - DATA UPDATE'!W$1),0)/1000000</f>
        <v>1.9326717833399978</v>
      </c>
      <c r="Y232" s="108">
        <f>VLOOKUP($B232,'[11]CT model - DATA UPDATE'!$A:$AX,COLUMN('[11]CT model - DATA UPDATE'!X$1),0)/1000000</f>
        <v>3.991128748340123</v>
      </c>
      <c r="Z232" s="108">
        <f>VLOOKUP($B232,'[11]CT model - DATA UPDATE'!$A:$AX,COLUMN('[11]CT model - DATA UPDATE'!Y$1),0)/1000000</f>
        <v>6.1758225133387459</v>
      </c>
      <c r="AA232" s="108">
        <f>VLOOKUP($B232,'[11]CT model - DATA UPDATE'!$A:$AX,COLUMN('[11]CT model - DATA UPDATE'!Z$1),0)/1000000</f>
        <v>8.4928244783156543</v>
      </c>
      <c r="AB232" s="108">
        <v>0</v>
      </c>
      <c r="AC232" s="108">
        <f>VLOOKUP($B232,'[11]CT model - DATA UPDATE'!$A:$AX,COLUMN('[11]CT model - DATA UPDATE'!AA$1),0)/1000000</f>
        <v>1.9382565216600001</v>
      </c>
      <c r="AD232" s="108">
        <f>VLOOKUP($B232,'[11]CT model - DATA UPDATE'!$A:$AX,COLUMN('[11]CT model - DATA UPDATE'!AB$1),0)/1000000</f>
        <v>4.0759774061837497</v>
      </c>
      <c r="AE232" s="108">
        <f>VLOOKUP($B232,'[11]CT model - DATA UPDATE'!$A:$AX,COLUMN('[11]CT model - DATA UPDATE'!AC$1),0)/1000000</f>
        <v>6.4288808474105448</v>
      </c>
      <c r="AF232" s="108">
        <f>VLOOKUP($B232,'[11]CT model - DATA UPDATE'!$A:$AX,COLUMN('[11]CT model - DATA UPDATE'!AD$1),0)/1000000</f>
        <v>9.0136803632880156</v>
      </c>
      <c r="AG232" s="108">
        <v>0</v>
      </c>
      <c r="AH232" s="108">
        <f>VLOOKUP($B232,'[11]CT model - DATA UPDATE'!$A:$AX,COLUMN('[11]CT model - DATA UPDATE'!AE$1),0)/1000000</f>
        <v>0</v>
      </c>
      <c r="AI232" s="108">
        <f>(VLOOKUP($B232,'[11]CT model - DATA UPDATE'!$A:$AX,COLUMN('[11]CT model - DATA UPDATE'!AF$1),0)+IFERROR(VLOOKUP($B232,'[11]Fire £5 LQ'!$A:$P,COLUMN('[11]Fire £5 LQ'!N$1),0),0)*[11]Parameters!$C$41)/1000000</f>
        <v>0</v>
      </c>
      <c r="AJ232" s="108">
        <f>(VLOOKUP($B232,'[11]CT model - DATA UPDATE'!$A:$AX,COLUMN('[11]CT model - DATA UPDATE'!AG$1),0)+IFERROR(VLOOKUP($B232,'[11]Fire £5 LQ'!$A:$P,COLUMN('[11]Fire £5 LQ'!O$1),0),0)*[11]Parameters!$C$41)/1000000</f>
        <v>0</v>
      </c>
      <c r="AK232" s="108">
        <f>(VLOOKUP($B232,'[11]CT model - DATA UPDATE'!$A:$AX,COLUMN('[11]CT model - DATA UPDATE'!AH$1),0)+IFERROR(VLOOKUP($B232,'[11]Fire £5 LQ'!$A:$P,COLUMN('[11]Fire £5 LQ'!P$1),0),0)*[11]Parameters!$C$41)/1000000</f>
        <v>0</v>
      </c>
      <c r="AL232" s="56">
        <f>'[11]Published CSP'!AI232</f>
        <v>0</v>
      </c>
      <c r="AM232" s="56">
        <f>'[11]Published CSP'!AJ232</f>
        <v>0</v>
      </c>
      <c r="AN232" s="56">
        <f>IFERROR(VLOOKUP($A232,'[11]iBCF post B17'!$A:$L,'[11]iBCF post B17'!$F$1,0)/1000000,0)</f>
        <v>3.9623076030875302</v>
      </c>
      <c r="AO232" s="56">
        <f>IFERROR(VLOOKUP($A232,'[11]iBCF post B17'!$A:$L,'[11]iBCF post B17'!$I$1,0)/1000000,0)</f>
        <v>5.1515618476515712</v>
      </c>
      <c r="AP232" s="56">
        <f>IFERROR(VLOOKUP($A232,'[11]iBCF post B17'!$A:$L,'[11]iBCF post B17'!$L$1,0)/1000000,0)</f>
        <v>6.094794851091839</v>
      </c>
      <c r="AQ232" s="56">
        <v>0</v>
      </c>
      <c r="AR232" s="56">
        <v>0</v>
      </c>
      <c r="AS232" s="56">
        <f>'[11]NHB savings'!E219</f>
        <v>1.0023299999999999</v>
      </c>
      <c r="AT232" s="56">
        <f>'[11]NHB savings'!F219</f>
        <v>0</v>
      </c>
      <c r="AU232" s="56">
        <f>'[11]NHB savings'!G219</f>
        <v>0</v>
      </c>
      <c r="AV232" s="103">
        <f>'[11]Published CSP'!AN232</f>
        <v>0</v>
      </c>
      <c r="AW232" s="103">
        <f>'[11]Published CSP'!AO232</f>
        <v>0</v>
      </c>
      <c r="AX232" s="103">
        <f>'[11]Published CSP'!AP232+'[11]NHB savings'!I219</f>
        <v>0</v>
      </c>
      <c r="AY232" s="103">
        <f>'[11]Published CSP'!AQ232+'[11]NHB savings'!J219</f>
        <v>0</v>
      </c>
      <c r="AZ232" s="103">
        <f>'[11]Published CSP'!AR232+'[11]NHB savings'!K219</f>
        <v>0</v>
      </c>
      <c r="BA232" s="103">
        <v>0</v>
      </c>
      <c r="BB232" s="103" t="e">
        <f>VLOOKUP($A232,'[11]Published CSP'!$A:$A:'[11]Published CSP'!$AW:$AW,COLUMN('[11]Published CSP'!AT$1),0)</f>
        <v>#REF!</v>
      </c>
      <c r="BC232" s="103" t="e">
        <f>VLOOKUP($A232,'[11]Published CSP'!$A:$A:'[11]Published CSP'!$AW:$AW,COLUMN('[11]Published CSP'!AU$1),0)+'[11]NHB savings'!L219</f>
        <v>#REF!</v>
      </c>
      <c r="BD232" s="103">
        <v>0</v>
      </c>
      <c r="BE232" s="103">
        <v>0</v>
      </c>
      <c r="BF232" s="60">
        <v>6.1661239972680422</v>
      </c>
      <c r="BG232" s="60">
        <v>7.5629928593648312</v>
      </c>
      <c r="BH232" s="103">
        <f>VLOOKUP($A232,[11]NHB!$A$7:$Q$389,COLUMN([11]NHB!O$2),0)+'[11]NHB savings'!P219</f>
        <v>5.3649608712888526</v>
      </c>
      <c r="BI232" s="103">
        <f>VLOOKUP($A232,[11]NHB!$A$7:$Q$389,COLUMN([11]NHB!P$2),0)+'[11]NHB savings'!Q219</f>
        <v>4.0186168527269635</v>
      </c>
      <c r="BJ232" s="103">
        <f>VLOOKUP($A232,[11]NHB!$A$7:$Q$389,COLUMN([11]NHB!Q$2),0)+'[11]NHB savings'!R219</f>
        <v>3.8558157435546501</v>
      </c>
      <c r="BK232" s="63">
        <f t="shared" si="93"/>
        <v>185.30415375854605</v>
      </c>
      <c r="BL232" s="63" t="e">
        <f t="shared" si="93"/>
        <v>#REF!</v>
      </c>
      <c r="BM232" s="63" t="e">
        <f t="shared" si="93"/>
        <v>#REF!</v>
      </c>
      <c r="BN232" s="63">
        <f t="shared" si="93"/>
        <v>181.55328714313819</v>
      </c>
      <c r="BO232" s="63">
        <f t="shared" si="93"/>
        <v>184.74169072358842</v>
      </c>
      <c r="BP232" s="64">
        <f t="shared" si="96"/>
        <v>185.30415375854605</v>
      </c>
      <c r="BQ232" s="64" t="e">
        <f>BL232*'[11]23112016 deflator update'!$C$68/'[11]23112016 deflator update'!$C$69</f>
        <v>#REF!</v>
      </c>
      <c r="BR232" s="64" t="e">
        <f>BM232*'[11]23112016 deflator update'!$C$68/'[11]23112016 deflator update'!$C$70</f>
        <v>#REF!</v>
      </c>
      <c r="BS232" s="64">
        <f>BN232*'[11]23112016 deflator update'!$C$68/'[11]23112016 deflator update'!$C$71</f>
        <v>172.48050153218412</v>
      </c>
      <c r="BT232" s="64">
        <f>BO232*'[11]23112016 deflator update'!$C$68/'[11]23112016 deflator update'!$C$72</f>
        <v>172.64437595307504</v>
      </c>
      <c r="BU232" s="109" t="e">
        <f t="shared" si="97"/>
        <v>#REF!</v>
      </c>
      <c r="BV232" s="109" t="e">
        <f t="shared" si="97"/>
        <v>#REF!</v>
      </c>
      <c r="BW232" s="109" t="e">
        <f t="shared" si="97"/>
        <v>#REF!</v>
      </c>
      <c r="BX232" s="109">
        <f t="shared" si="97"/>
        <v>1.7561805851173951E-2</v>
      </c>
      <c r="BY232" s="109">
        <f t="shared" si="98"/>
        <v>-3.035350387722735E-3</v>
      </c>
      <c r="BZ232" s="109">
        <f t="shared" si="99"/>
        <v>-7.5970288125426499E-4</v>
      </c>
      <c r="CA232" s="110" t="e">
        <f t="shared" si="100"/>
        <v>#REF!</v>
      </c>
      <c r="CB232" s="110" t="e">
        <f t="shared" si="100"/>
        <v>#REF!</v>
      </c>
      <c r="CC232" s="110" t="e">
        <f t="shared" si="100"/>
        <v>#REF!</v>
      </c>
      <c r="CD232" s="110">
        <f t="shared" si="94"/>
        <v>9.5010403747197714E-4</v>
      </c>
      <c r="CE232" s="110">
        <f t="shared" si="101"/>
        <v>-6.8318910011951894E-2</v>
      </c>
      <c r="CF232" s="110">
        <f t="shared" si="102"/>
        <v>-1.7535605160324486E-2</v>
      </c>
      <c r="CG232" s="60">
        <f t="shared" si="91"/>
        <v>90.054702758546057</v>
      </c>
      <c r="CH232" s="60" t="e">
        <f t="shared" si="91"/>
        <v>#REF!</v>
      </c>
      <c r="CI232" s="60" t="e">
        <f t="shared" si="91"/>
        <v>#REF!</v>
      </c>
      <c r="CJ232" s="60">
        <f t="shared" si="91"/>
        <v>67.950732079541524</v>
      </c>
      <c r="CK232" s="60">
        <f t="shared" si="91"/>
        <v>64.13066508596448</v>
      </c>
      <c r="CL232" s="60">
        <f t="shared" si="92"/>
        <v>95.249450999999993</v>
      </c>
      <c r="CM232" s="60">
        <f t="shared" si="92"/>
        <v>100.78369501500001</v>
      </c>
      <c r="CN232" s="60">
        <f t="shared" si="92"/>
        <v>107.00133299381962</v>
      </c>
      <c r="CO232" s="60">
        <f t="shared" si="92"/>
        <v>113.60255506359667</v>
      </c>
      <c r="CP232" s="60">
        <f t="shared" si="92"/>
        <v>120.61102563762394</v>
      </c>
    </row>
    <row r="233" spans="1:94" ht="15" customHeight="1">
      <c r="A233" s="53" t="s">
        <v>246</v>
      </c>
      <c r="B233" s="53" t="s">
        <v>247</v>
      </c>
      <c r="C233" s="53" t="str">
        <f t="shared" si="95"/>
        <v>SD_PR</v>
      </c>
      <c r="D233" s="53" t="s">
        <v>41</v>
      </c>
      <c r="E233" s="53" t="s">
        <v>39</v>
      </c>
      <c r="F233" s="112" t="s">
        <v>1365</v>
      </c>
      <c r="G233" s="113">
        <v>0</v>
      </c>
      <c r="H233" s="127">
        <v>0</v>
      </c>
      <c r="I233" s="127">
        <v>0</v>
      </c>
      <c r="J233" s="112" t="s">
        <v>1381</v>
      </c>
      <c r="K233" s="101">
        <v>0</v>
      </c>
      <c r="L233" s="53" t="s">
        <v>248</v>
      </c>
      <c r="M233" s="54">
        <f>[11]Provisional!M233</f>
        <v>2.1906018407599999</v>
      </c>
      <c r="N233" s="54">
        <f>[11]Provisional!N233</f>
        <v>1.7908888340339999</v>
      </c>
      <c r="O233" s="54">
        <f>[11]Provisional!O233</f>
        <v>1.490393698339</v>
      </c>
      <c r="P233" s="54">
        <f>[11]Provisional!P233</f>
        <v>1.33208759819</v>
      </c>
      <c r="Q233" s="54">
        <f>[11]Provisional!Q233</f>
        <v>1.156211247151</v>
      </c>
      <c r="R233" s="128">
        <f>'[11]Published CSP'!O233</f>
        <v>3.2422390000000001</v>
      </c>
      <c r="S233" s="108">
        <f>VLOOKUP($B233,'[11]CT model - DATA UPDATE'!$A:$AX,COLUMN('[11]CT model - DATA UPDATE'!S$1),0)/1000000</f>
        <v>3.2569458080000002</v>
      </c>
      <c r="T233" s="108">
        <f>VLOOKUP($B233,'[11]CT model - DATA UPDATE'!$A:$AX,COLUMN('[11]CT model - DATA UPDATE'!T$1),0)/1000000</f>
        <v>3.2872771459603318</v>
      </c>
      <c r="U233" s="108">
        <f>VLOOKUP($B233,'[11]CT model - DATA UPDATE'!$A:$AX,COLUMN('[11]CT model - DATA UPDATE'!U$1),0)/1000000</f>
        <v>3.3178909540987691</v>
      </c>
      <c r="V233" s="108">
        <f>VLOOKUP($B233,'[11]CT model - DATA UPDATE'!$A:$AX,COLUMN('[11]CT model - DATA UPDATE'!V$1),0)/1000000</f>
        <v>3.3487898630081858</v>
      </c>
      <c r="W233" s="108">
        <v>0</v>
      </c>
      <c r="X233" s="108">
        <f>VLOOKUP($B233,'[11]CT model - DATA UPDATE'!$A:$AX,COLUMN('[11]CT model - DATA UPDATE'!W$1),0)/1000000</f>
        <v>6.5138916160000004E-2</v>
      </c>
      <c r="Y233" s="108">
        <f>VLOOKUP($B233,'[11]CT model - DATA UPDATE'!$A:$AX,COLUMN('[11]CT model - DATA UPDATE'!X$1),0)/1000000</f>
        <v>0.13280599669679738</v>
      </c>
      <c r="Z233" s="108">
        <f>VLOOKUP($B233,'[11]CT model - DATA UPDATE'!$A:$AX,COLUMN('[11]CT model - DATA UPDATE'!Y$1),0)/1000000</f>
        <v>0.20308146951847722</v>
      </c>
      <c r="AA233" s="108">
        <f>VLOOKUP($B233,'[11]CT model - DATA UPDATE'!$A:$AX,COLUMN('[11]CT model - DATA UPDATE'!Z$1),0)/1000000</f>
        <v>0.27604798179386875</v>
      </c>
      <c r="AB233" s="108">
        <v>0</v>
      </c>
      <c r="AC233" s="108">
        <f>VLOOKUP($B233,'[11]CT model - DATA UPDATE'!$A:$AX,COLUMN('[11]CT model - DATA UPDATE'!AA$1),0)/1000000</f>
        <v>0</v>
      </c>
      <c r="AD233" s="108">
        <f>VLOOKUP($B233,'[11]CT model - DATA UPDATE'!$A:$AX,COLUMN('[11]CT model - DATA UPDATE'!AB$1),0)/1000000</f>
        <v>0</v>
      </c>
      <c r="AE233" s="108">
        <f>VLOOKUP($B233,'[11]CT model - DATA UPDATE'!$A:$AX,COLUMN('[11]CT model - DATA UPDATE'!AC$1),0)/1000000</f>
        <v>0</v>
      </c>
      <c r="AF233" s="108">
        <f>VLOOKUP($B233,'[11]CT model - DATA UPDATE'!$A:$AX,COLUMN('[11]CT model - DATA UPDATE'!AD$1),0)/1000000</f>
        <v>0</v>
      </c>
      <c r="AG233" s="108">
        <v>0</v>
      </c>
      <c r="AH233" s="108">
        <f>VLOOKUP($B233,'[11]CT model - DATA UPDATE'!$A:$AX,COLUMN('[11]CT model - DATA UPDATE'!AE$1),0)/1000000</f>
        <v>2.4812083839999954E-2</v>
      </c>
      <c r="AI233" s="108">
        <f>(VLOOKUP($B233,'[11]CT model - DATA UPDATE'!$A:$AX,COLUMN('[11]CT model - DATA UPDATE'!AF$1),0)+IFERROR(VLOOKUP($B233,'[11]Fire £5 LQ'!$A:$P,COLUMN('[11]Fire £5 LQ'!N$1),0),0)*[11]Parameters!$C$41)/1000000</f>
        <v>4.8771397578519032E-2</v>
      </c>
      <c r="AJ233" s="108">
        <f>(VLOOKUP($B233,'[11]CT model - DATA UPDATE'!$A:$AX,COLUMN('[11]CT model - DATA UPDATE'!AG$1),0)+IFERROR(VLOOKUP($B233,'[11]Fire £5 LQ'!$A:$P,COLUMN('[11]Fire £5 LQ'!O$1),0),0)*[11]Parameters!$C$41)/1000000</f>
        <v>7.1821117266109014E-2</v>
      </c>
      <c r="AK233" s="108">
        <f>(VLOOKUP($B233,'[11]CT model - DATA UPDATE'!$A:$AX,COLUMN('[11]CT model - DATA UPDATE'!AH$1),0)+IFERROR(VLOOKUP($B233,'[11]Fire £5 LQ'!$A:$P,COLUMN('[11]Fire £5 LQ'!P$1),0),0)*[11]Parameters!$C$41)/1000000</f>
        <v>9.3902290301600314E-2</v>
      </c>
      <c r="AL233" s="56">
        <f>'[11]Published CSP'!AI233</f>
        <v>0</v>
      </c>
      <c r="AM233" s="56">
        <f>'[11]Published CSP'!AJ233</f>
        <v>0</v>
      </c>
      <c r="AN233" s="56">
        <f>IFERROR(VLOOKUP($A233,'[11]iBCF post B17'!$A:$L,'[11]iBCF post B17'!$F$1,0)/1000000,0)</f>
        <v>0</v>
      </c>
      <c r="AO233" s="56">
        <f>IFERROR(VLOOKUP($A233,'[11]iBCF post B17'!$A:$L,'[11]iBCF post B17'!$I$1,0)/1000000,0)</f>
        <v>0</v>
      </c>
      <c r="AP233" s="56">
        <f>IFERROR(VLOOKUP($A233,'[11]iBCF post B17'!$A:$L,'[11]iBCF post B17'!$L$1,0)/1000000,0)</f>
        <v>0</v>
      </c>
      <c r="AQ233" s="56">
        <v>0</v>
      </c>
      <c r="AR233" s="56">
        <v>0</v>
      </c>
      <c r="AS233" s="56">
        <f>'[11]NHB savings'!E220</f>
        <v>0</v>
      </c>
      <c r="AT233" s="56">
        <f>'[11]NHB savings'!F220</f>
        <v>0</v>
      </c>
      <c r="AU233" s="56">
        <f>'[11]NHB savings'!G220</f>
        <v>0</v>
      </c>
      <c r="AV233" s="103">
        <f>'[11]Published CSP'!AN233</f>
        <v>3.4771584778456752E-2</v>
      </c>
      <c r="AW233" s="103">
        <f>'[11]Published CSP'!AO233</f>
        <v>0.18058790804295283</v>
      </c>
      <c r="AX233" s="103">
        <f>'[11]Published CSP'!AP233+'[11]NHB savings'!I220</f>
        <v>0.14581632326449606</v>
      </c>
      <c r="AY233" s="103">
        <f>'[11]Published CSP'!AQ233+'[11]NHB savings'!J220</f>
        <v>0.11216640251115083</v>
      </c>
      <c r="AZ233" s="103">
        <f>'[11]Published CSP'!AR233+'[11]NHB savings'!K220</f>
        <v>0.14581632326449606</v>
      </c>
      <c r="BA233" s="103">
        <v>0</v>
      </c>
      <c r="BB233" s="103" t="e">
        <f>VLOOKUP($A233,'[11]Published CSP'!$A:$A:'[11]Published CSP'!$AW:$AW,COLUMN('[11]Published CSP'!AT$1),0)</f>
        <v>#REF!</v>
      </c>
      <c r="BC233" s="103" t="e">
        <f>VLOOKUP($A233,'[11]Published CSP'!$A:$A:'[11]Published CSP'!$AW:$AW,COLUMN('[11]Published CSP'!AU$1),0)+'[11]NHB savings'!L220</f>
        <v>#REF!</v>
      </c>
      <c r="BD233" s="103">
        <v>0</v>
      </c>
      <c r="BE233" s="103">
        <v>0</v>
      </c>
      <c r="BF233" s="60">
        <v>0.86272512192364104</v>
      </c>
      <c r="BG233" s="60">
        <v>1.0274749170350614</v>
      </c>
      <c r="BH233" s="103">
        <f>VLOOKUP($A233,[11]NHB!$A$7:$Q$389,COLUMN([11]NHB!O$2),0)+'[11]NHB savings'!P220</f>
        <v>0.5610351201464564</v>
      </c>
      <c r="BI233" s="103">
        <f>VLOOKUP($A233,[11]NHB!$A$7:$Q$389,COLUMN([11]NHB!P$2),0)+'[11]NHB savings'!Q220</f>
        <v>0.42646832098237497</v>
      </c>
      <c r="BJ233" s="103">
        <f>VLOOKUP($A233,[11]NHB!$A$7:$Q$389,COLUMN([11]NHB!Q$2),0)+'[11]NHB savings'!R220</f>
        <v>0.40919135275494339</v>
      </c>
      <c r="BK233" s="63">
        <f t="shared" si="93"/>
        <v>6.330337547462098</v>
      </c>
      <c r="BL233" s="63" t="e">
        <f t="shared" si="93"/>
        <v>#REF!</v>
      </c>
      <c r="BM233" s="63" t="e">
        <f t="shared" si="93"/>
        <v>#REF!</v>
      </c>
      <c r="BN233" s="63">
        <f t="shared" si="93"/>
        <v>5.4635158625668812</v>
      </c>
      <c r="BO233" s="63">
        <f t="shared" si="93"/>
        <v>5.4299590582740942</v>
      </c>
      <c r="BP233" s="64">
        <f t="shared" si="96"/>
        <v>6.330337547462098</v>
      </c>
      <c r="BQ233" s="64" t="e">
        <f>BL233*'[11]23112016 deflator update'!$C$68/'[11]23112016 deflator update'!$C$69</f>
        <v>#REF!</v>
      </c>
      <c r="BR233" s="64" t="e">
        <f>BM233*'[11]23112016 deflator update'!$C$68/'[11]23112016 deflator update'!$C$70</f>
        <v>#REF!</v>
      </c>
      <c r="BS233" s="64">
        <f>BN233*'[11]23112016 deflator update'!$C$68/'[11]23112016 deflator update'!$C$71</f>
        <v>5.1904868864292295</v>
      </c>
      <c r="BT233" s="64">
        <f>BO233*'[11]23112016 deflator update'!$C$68/'[11]23112016 deflator update'!$C$72</f>
        <v>5.0743927339557517</v>
      </c>
      <c r="BU233" s="109" t="e">
        <f t="shared" si="97"/>
        <v>#REF!</v>
      </c>
      <c r="BV233" s="109" t="e">
        <f t="shared" si="97"/>
        <v>#REF!</v>
      </c>
      <c r="BW233" s="109" t="e">
        <f t="shared" si="97"/>
        <v>#REF!</v>
      </c>
      <c r="BX233" s="109">
        <f t="shared" si="97"/>
        <v>-6.141979841717049E-3</v>
      </c>
      <c r="BY233" s="109">
        <f t="shared" si="98"/>
        <v>-0.1422323031650935</v>
      </c>
      <c r="BZ233" s="109">
        <f t="shared" si="99"/>
        <v>-3.7629234495404562E-2</v>
      </c>
      <c r="CA233" s="110" t="e">
        <f t="shared" si="100"/>
        <v>#REF!</v>
      </c>
      <c r="CB233" s="110" t="e">
        <f t="shared" si="100"/>
        <v>#REF!</v>
      </c>
      <c r="CC233" s="110" t="e">
        <f t="shared" si="100"/>
        <v>#REF!</v>
      </c>
      <c r="CD233" s="110">
        <f t="shared" si="94"/>
        <v>-2.2366717229748034E-2</v>
      </c>
      <c r="CE233" s="110">
        <f t="shared" si="101"/>
        <v>-0.19840092318771663</v>
      </c>
      <c r="CF233" s="110">
        <f t="shared" si="102"/>
        <v>-5.3786146866624307E-2</v>
      </c>
      <c r="CG233" s="60">
        <f t="shared" si="91"/>
        <v>3.0880985474620979</v>
      </c>
      <c r="CH233" s="60" t="e">
        <f t="shared" si="91"/>
        <v>#REF!</v>
      </c>
      <c r="CI233" s="60" t="e">
        <f t="shared" si="91"/>
        <v>#REF!</v>
      </c>
      <c r="CJ233" s="60">
        <f t="shared" si="91"/>
        <v>1.8707223216835258</v>
      </c>
      <c r="CK233" s="60">
        <f t="shared" si="91"/>
        <v>1.7112189231704393</v>
      </c>
      <c r="CL233" s="60">
        <f t="shared" si="92"/>
        <v>3.2422390000000001</v>
      </c>
      <c r="CM233" s="60">
        <f t="shared" si="92"/>
        <v>3.3468968080000003</v>
      </c>
      <c r="CN233" s="60">
        <f t="shared" si="92"/>
        <v>3.4688545402356481</v>
      </c>
      <c r="CO233" s="60">
        <f t="shared" si="92"/>
        <v>3.5927935408833553</v>
      </c>
      <c r="CP233" s="60">
        <f t="shared" si="92"/>
        <v>3.7187401351036549</v>
      </c>
    </row>
    <row r="234" spans="1:94" ht="15" customHeight="1">
      <c r="A234" s="53" t="s">
        <v>378</v>
      </c>
      <c r="B234" s="53" t="s">
        <v>379</v>
      </c>
      <c r="C234" s="53" t="str">
        <f t="shared" si="95"/>
        <v>SD_PR</v>
      </c>
      <c r="D234" s="53" t="s">
        <v>41</v>
      </c>
      <c r="E234" s="53" t="s">
        <v>39</v>
      </c>
      <c r="F234" s="112" t="s">
        <v>1369</v>
      </c>
      <c r="G234" s="113">
        <v>0</v>
      </c>
      <c r="H234" s="127">
        <v>0</v>
      </c>
      <c r="I234" s="127">
        <v>0</v>
      </c>
      <c r="J234" s="112" t="s">
        <v>1381</v>
      </c>
      <c r="K234" s="101">
        <v>0</v>
      </c>
      <c r="L234" s="53" t="s">
        <v>380</v>
      </c>
      <c r="M234" s="54">
        <f>[11]Provisional!M234</f>
        <v>4.8309198835710001</v>
      </c>
      <c r="N234" s="54">
        <f>[11]Provisional!N234</f>
        <v>4.0632544229479999</v>
      </c>
      <c r="O234" s="54">
        <f>[11]Provisional!O234</f>
        <v>3.4863850601299999</v>
      </c>
      <c r="P234" s="54">
        <f>[11]Provisional!P234</f>
        <v>3.1832487127119999</v>
      </c>
      <c r="Q234" s="54">
        <f>[11]Provisional!Q234</f>
        <v>2.8467478564980002</v>
      </c>
      <c r="R234" s="128">
        <f>'[11]Published CSP'!O234</f>
        <v>5.6030769999999999</v>
      </c>
      <c r="S234" s="108">
        <f>VLOOKUP($B234,'[11]CT model - DATA UPDATE'!$A:$AX,COLUMN('[11]CT model - DATA UPDATE'!S$1),0)/1000000</f>
        <v>5.67621033</v>
      </c>
      <c r="T234" s="108">
        <f>VLOOKUP($B234,'[11]CT model - DATA UPDATE'!$A:$AX,COLUMN('[11]CT model - DATA UPDATE'!T$1),0)/1000000</f>
        <v>5.7804124627496138</v>
      </c>
      <c r="U234" s="108">
        <f>VLOOKUP($B234,'[11]CT model - DATA UPDATE'!$A:$AX,COLUMN('[11]CT model - DATA UPDATE'!U$1),0)/1000000</f>
        <v>5.8865275063743203</v>
      </c>
      <c r="V234" s="108">
        <f>VLOOKUP($B234,'[11]CT model - DATA UPDATE'!$A:$AX,COLUMN('[11]CT model - DATA UPDATE'!V$1),0)/1000000</f>
        <v>5.9945905775067594</v>
      </c>
      <c r="W234" s="108">
        <v>0</v>
      </c>
      <c r="X234" s="108">
        <f>VLOOKUP($B234,'[11]CT model - DATA UPDATE'!$A:$AX,COLUMN('[11]CT model - DATA UPDATE'!W$1),0)/1000000</f>
        <v>0.11352420660000001</v>
      </c>
      <c r="Y234" s="108">
        <f>VLOOKUP($B234,'[11]CT model - DATA UPDATE'!$A:$AX,COLUMN('[11]CT model - DATA UPDATE'!X$1),0)/1000000</f>
        <v>0.23352866349508433</v>
      </c>
      <c r="Z234" s="108">
        <f>VLOOKUP($B234,'[11]CT model - DATA UPDATE'!$A:$AX,COLUMN('[11]CT model - DATA UPDATE'!Y$1),0)/1000000</f>
        <v>0.36030257561015899</v>
      </c>
      <c r="AA234" s="108">
        <f>VLOOKUP($B234,'[11]CT model - DATA UPDATE'!$A:$AX,COLUMN('[11]CT model - DATA UPDATE'!Z$1),0)/1000000</f>
        <v>0.49414704961952943</v>
      </c>
      <c r="AB234" s="108">
        <v>0</v>
      </c>
      <c r="AC234" s="108">
        <f>VLOOKUP($B234,'[11]CT model - DATA UPDATE'!$A:$AX,COLUMN('[11]CT model - DATA UPDATE'!AA$1),0)/1000000</f>
        <v>0</v>
      </c>
      <c r="AD234" s="108">
        <f>VLOOKUP($B234,'[11]CT model - DATA UPDATE'!$A:$AX,COLUMN('[11]CT model - DATA UPDATE'!AB$1),0)/1000000</f>
        <v>0</v>
      </c>
      <c r="AE234" s="108">
        <f>VLOOKUP($B234,'[11]CT model - DATA UPDATE'!$A:$AX,COLUMN('[11]CT model - DATA UPDATE'!AC$1),0)/1000000</f>
        <v>0</v>
      </c>
      <c r="AF234" s="108">
        <f>VLOOKUP($B234,'[11]CT model - DATA UPDATE'!$A:$AX,COLUMN('[11]CT model - DATA UPDATE'!AD$1),0)/1000000</f>
        <v>0</v>
      </c>
      <c r="AG234" s="108">
        <v>0</v>
      </c>
      <c r="AH234" s="108">
        <f>VLOOKUP($B234,'[11]CT model - DATA UPDATE'!$A:$AX,COLUMN('[11]CT model - DATA UPDATE'!AE$1),0)/1000000</f>
        <v>5.0679623400000755E-2</v>
      </c>
      <c r="AI234" s="108">
        <f>(VLOOKUP($B234,'[11]CT model - DATA UPDATE'!$A:$AX,COLUMN('[11]CT model - DATA UPDATE'!AF$1),0)+IFERROR(VLOOKUP($B234,'[11]Fire £5 LQ'!$A:$P,COLUMN('[11]Fire £5 LQ'!N$1),0),0)*[11]Parameters!$C$41)/1000000</f>
        <v>0.12995510266722354</v>
      </c>
      <c r="AJ234" s="108">
        <f>(VLOOKUP($B234,'[11]CT model - DATA UPDATE'!$A:$AX,COLUMN('[11]CT model - DATA UPDATE'!AG$1),0)+IFERROR(VLOOKUP($B234,'[11]Fire £5 LQ'!$A:$P,COLUMN('[11]Fire £5 LQ'!O$1),0),0)*[11]Parameters!$C$41)/1000000</f>
        <v>0.20972242942106276</v>
      </c>
      <c r="AK234" s="108">
        <f>(VLOOKUP($B234,'[11]CT model - DATA UPDATE'!$A:$AX,COLUMN('[11]CT model - DATA UPDATE'!AH$1),0)+IFERROR(VLOOKUP($B234,'[11]Fire £5 LQ'!$A:$P,COLUMN('[11]Fire £5 LQ'!P$1),0),0)*[11]Parameters!$C$41)/1000000</f>
        <v>0.2898799402132845</v>
      </c>
      <c r="AL234" s="56">
        <f>'[11]Published CSP'!AI234</f>
        <v>0</v>
      </c>
      <c r="AM234" s="56">
        <f>'[11]Published CSP'!AJ234</f>
        <v>0</v>
      </c>
      <c r="AN234" s="56">
        <f>IFERROR(VLOOKUP($A234,'[11]iBCF post B17'!$A:$L,'[11]iBCF post B17'!$F$1,0)/1000000,0)</f>
        <v>0</v>
      </c>
      <c r="AO234" s="56">
        <f>IFERROR(VLOOKUP($A234,'[11]iBCF post B17'!$A:$L,'[11]iBCF post B17'!$I$1,0)/1000000,0)</f>
        <v>0</v>
      </c>
      <c r="AP234" s="56">
        <f>IFERROR(VLOOKUP($A234,'[11]iBCF post B17'!$A:$L,'[11]iBCF post B17'!$L$1,0)/1000000,0)</f>
        <v>0</v>
      </c>
      <c r="AQ234" s="56">
        <v>0</v>
      </c>
      <c r="AR234" s="56">
        <v>0</v>
      </c>
      <c r="AS234" s="56">
        <f>'[11]NHB savings'!E221</f>
        <v>0</v>
      </c>
      <c r="AT234" s="56">
        <f>'[11]NHB savings'!F221</f>
        <v>0</v>
      </c>
      <c r="AU234" s="56">
        <f>'[11]NHB savings'!G221</f>
        <v>0</v>
      </c>
      <c r="AV234" s="103">
        <f>'[11]Published CSP'!AN234</f>
        <v>4.6552441038558212E-2</v>
      </c>
      <c r="AW234" s="103">
        <f>'[11]Published CSP'!AO234</f>
        <v>0.24177235507122172</v>
      </c>
      <c r="AX234" s="103">
        <f>'[11]Published CSP'!AP234+'[11]NHB savings'!I221</f>
        <v>0.19521991403266348</v>
      </c>
      <c r="AY234" s="103">
        <f>'[11]Published CSP'!AQ234+'[11]NHB savings'!J221</f>
        <v>0.15016916464051036</v>
      </c>
      <c r="AZ234" s="103">
        <f>'[11]Published CSP'!AR234+'[11]NHB savings'!K221</f>
        <v>0.19521991403266348</v>
      </c>
      <c r="BA234" s="103">
        <v>0</v>
      </c>
      <c r="BB234" s="103" t="e">
        <f>VLOOKUP($A234,'[11]Published CSP'!$A:$A:'[11]Published CSP'!$AW:$AW,COLUMN('[11]Published CSP'!AT$1),0)</f>
        <v>#REF!</v>
      </c>
      <c r="BC234" s="103" t="e">
        <f>VLOOKUP($A234,'[11]Published CSP'!$A:$A:'[11]Published CSP'!$AW:$AW,COLUMN('[11]Published CSP'!AU$1),0)+'[11]NHB savings'!L221</f>
        <v>#REF!</v>
      </c>
      <c r="BD234" s="103">
        <v>0</v>
      </c>
      <c r="BE234" s="103">
        <v>0</v>
      </c>
      <c r="BF234" s="60">
        <v>2.5043719527105304</v>
      </c>
      <c r="BG234" s="60">
        <v>3.2631549933676944</v>
      </c>
      <c r="BH234" s="103">
        <f>VLOOKUP($A234,[11]NHB!$A$7:$Q$389,COLUMN([11]NHB!O$2),0)+'[11]NHB savings'!P221</f>
        <v>2.6977994121829156</v>
      </c>
      <c r="BI234" s="103">
        <f>VLOOKUP($A234,[11]NHB!$A$7:$Q$389,COLUMN([11]NHB!P$2),0)+'[11]NHB savings'!Q221</f>
        <v>2.0567139669011523</v>
      </c>
      <c r="BJ234" s="103">
        <f>VLOOKUP($A234,[11]NHB!$A$7:$Q$389,COLUMN([11]NHB!Q$2),0)+'[11]NHB savings'!R221</f>
        <v>1.9733929319947061</v>
      </c>
      <c r="BK234" s="63">
        <f t="shared" si="93"/>
        <v>12.984921277320089</v>
      </c>
      <c r="BL234" s="63" t="e">
        <f t="shared" si="93"/>
        <v>#REF!</v>
      </c>
      <c r="BM234" s="63" t="e">
        <f t="shared" si="93"/>
        <v>#REF!</v>
      </c>
      <c r="BN234" s="63">
        <f t="shared" si="93"/>
        <v>11.846684355659207</v>
      </c>
      <c r="BO234" s="63">
        <f t="shared" si="93"/>
        <v>11.793978269864942</v>
      </c>
      <c r="BP234" s="64">
        <f t="shared" si="96"/>
        <v>12.984921277320089</v>
      </c>
      <c r="BQ234" s="64" t="e">
        <f>BL234*'[11]23112016 deflator update'!$C$68/'[11]23112016 deflator update'!$C$69</f>
        <v>#REF!</v>
      </c>
      <c r="BR234" s="64" t="e">
        <f>BM234*'[11]23112016 deflator update'!$C$68/'[11]23112016 deflator update'!$C$70</f>
        <v>#REF!</v>
      </c>
      <c r="BS234" s="64">
        <f>BN234*'[11]23112016 deflator update'!$C$68/'[11]23112016 deflator update'!$C$71</f>
        <v>11.2546684849975</v>
      </c>
      <c r="BT234" s="64">
        <f>BO234*'[11]23112016 deflator update'!$C$68/'[11]23112016 deflator update'!$C$72</f>
        <v>11.021681194048833</v>
      </c>
      <c r="BU234" s="109" t="e">
        <f t="shared" si="97"/>
        <v>#REF!</v>
      </c>
      <c r="BV234" s="109" t="e">
        <f t="shared" si="97"/>
        <v>#REF!</v>
      </c>
      <c r="BW234" s="109" t="e">
        <f t="shared" si="97"/>
        <v>#REF!</v>
      </c>
      <c r="BX234" s="109">
        <f t="shared" si="97"/>
        <v>-4.4490157931056373E-3</v>
      </c>
      <c r="BY234" s="109">
        <f t="shared" si="98"/>
        <v>-9.1717383726868551E-2</v>
      </c>
      <c r="BZ234" s="109">
        <f t="shared" si="99"/>
        <v>-2.3763029456720264E-2</v>
      </c>
      <c r="CA234" s="110" t="e">
        <f t="shared" si="100"/>
        <v>#REF!</v>
      </c>
      <c r="CB234" s="110" t="e">
        <f t="shared" si="100"/>
        <v>#REF!</v>
      </c>
      <c r="CC234" s="110" t="e">
        <f t="shared" si="100"/>
        <v>#REF!</v>
      </c>
      <c r="CD234" s="110">
        <f t="shared" si="94"/>
        <v>-2.0701390828103072E-2</v>
      </c>
      <c r="CE234" s="110">
        <f t="shared" si="101"/>
        <v>-0.1511938379403438</v>
      </c>
      <c r="CF234" s="110">
        <f t="shared" si="102"/>
        <v>-4.0152736783649057E-2</v>
      </c>
      <c r="CG234" s="60">
        <f t="shared" si="91"/>
        <v>7.3818442773200887</v>
      </c>
      <c r="CH234" s="60" t="e">
        <f t="shared" si="91"/>
        <v>#REF!</v>
      </c>
      <c r="CI234" s="60" t="e">
        <f t="shared" si="91"/>
        <v>#REF!</v>
      </c>
      <c r="CJ234" s="60">
        <f t="shared" si="91"/>
        <v>5.3901318442536654</v>
      </c>
      <c r="CK234" s="60">
        <f t="shared" si="91"/>
        <v>5.0153607025253688</v>
      </c>
      <c r="CL234" s="60">
        <f t="shared" si="92"/>
        <v>5.6030769999999999</v>
      </c>
      <c r="CM234" s="60">
        <f t="shared" si="92"/>
        <v>5.8404141600000008</v>
      </c>
      <c r="CN234" s="60">
        <f t="shared" si="92"/>
        <v>6.1438962289119221</v>
      </c>
      <c r="CO234" s="60">
        <f t="shared" si="92"/>
        <v>6.4565525114055413</v>
      </c>
      <c r="CP234" s="60">
        <f t="shared" si="92"/>
        <v>6.7786175673395732</v>
      </c>
    </row>
    <row r="235" spans="1:94" ht="15" customHeight="1">
      <c r="A235" s="53" t="s">
        <v>514</v>
      </c>
      <c r="B235" s="53" t="s">
        <v>515</v>
      </c>
      <c r="C235" s="53" t="str">
        <f t="shared" si="95"/>
        <v>FIR_PU</v>
      </c>
      <c r="D235" s="53" t="s">
        <v>41</v>
      </c>
      <c r="E235" s="53" t="s">
        <v>512</v>
      </c>
      <c r="F235" s="112" t="s">
        <v>1359</v>
      </c>
      <c r="G235" s="113">
        <v>0</v>
      </c>
      <c r="H235" s="127">
        <v>0</v>
      </c>
      <c r="I235" s="127">
        <v>0</v>
      </c>
      <c r="J235" s="112" t="s">
        <v>1380</v>
      </c>
      <c r="K235" s="101">
        <v>0</v>
      </c>
      <c r="L235" s="53" t="s">
        <v>516</v>
      </c>
      <c r="M235" s="54">
        <f>[11]Provisional!M235</f>
        <v>37.004421253762999</v>
      </c>
      <c r="N235" s="54">
        <f>[11]Provisional!N235</f>
        <v>34.950992933485004</v>
      </c>
      <c r="O235" s="54">
        <f>[11]Provisional!O235</f>
        <v>32.468299555103997</v>
      </c>
      <c r="P235" s="54">
        <f>[11]Provisional!P235</f>
        <v>31.459641401871</v>
      </c>
      <c r="Q235" s="54">
        <f>[11]Provisional!Q235</f>
        <v>31.099635996326999</v>
      </c>
      <c r="R235" s="128">
        <f>'[11]Published CSP'!O235</f>
        <v>24.481933999999999</v>
      </c>
      <c r="S235" s="108">
        <f>VLOOKUP($B235,'[11]CT model - DATA UPDATE'!$A:$AX,COLUMN('[11]CT model - DATA UPDATE'!S$1),0)/1000000</f>
        <v>25.428454239999997</v>
      </c>
      <c r="T235" s="108">
        <f>VLOOKUP($B235,'[11]CT model - DATA UPDATE'!$A:$AX,COLUMN('[11]CT model - DATA UPDATE'!T$1),0)/1000000</f>
        <v>26.104970436971296</v>
      </c>
      <c r="U235" s="108">
        <f>VLOOKUP($B235,'[11]CT model - DATA UPDATE'!$A:$AX,COLUMN('[11]CT model - DATA UPDATE'!U$1),0)/1000000</f>
        <v>26.804755654138372</v>
      </c>
      <c r="V235" s="108">
        <f>VLOOKUP($B235,'[11]CT model - DATA UPDATE'!$A:$AX,COLUMN('[11]CT model - DATA UPDATE'!V$1),0)/1000000</f>
        <v>27.528760545574432</v>
      </c>
      <c r="W235" s="108">
        <v>0</v>
      </c>
      <c r="X235" s="108">
        <f>VLOOKUP($B235,'[11]CT model - DATA UPDATE'!$A:$AX,COLUMN('[11]CT model - DATA UPDATE'!W$1),0)/1000000</f>
        <v>0.505224640000003</v>
      </c>
      <c r="Y235" s="108">
        <f>VLOOKUP($B235,'[11]CT model - DATA UPDATE'!$A:$AX,COLUMN('[11]CT model - DATA UPDATE'!X$1),0)/1000000</f>
        <v>1.0511387144748334</v>
      </c>
      <c r="Z235" s="108">
        <f>VLOOKUP($B235,'[11]CT model - DATA UPDATE'!$A:$AX,COLUMN('[11]CT model - DATA UPDATE'!Y$1),0)/1000000</f>
        <v>1.6369975943743484</v>
      </c>
      <c r="AA235" s="108">
        <f>VLOOKUP($B235,'[11]CT model - DATA UPDATE'!$A:$AX,COLUMN('[11]CT model - DATA UPDATE'!Z$1),0)/1000000</f>
        <v>2.2654128941231368</v>
      </c>
      <c r="AB235" s="108">
        <v>0</v>
      </c>
      <c r="AC235" s="108">
        <f>VLOOKUP($B235,'[11]CT model - DATA UPDATE'!$A:$AX,COLUMN('[11]CT model - DATA UPDATE'!AA$1),0)/1000000</f>
        <v>0</v>
      </c>
      <c r="AD235" s="108">
        <f>VLOOKUP($B235,'[11]CT model - DATA UPDATE'!$A:$AX,COLUMN('[11]CT model - DATA UPDATE'!AB$1),0)/1000000</f>
        <v>0</v>
      </c>
      <c r="AE235" s="108">
        <f>VLOOKUP($B235,'[11]CT model - DATA UPDATE'!$A:$AX,COLUMN('[11]CT model - DATA UPDATE'!AC$1),0)/1000000</f>
        <v>0</v>
      </c>
      <c r="AF235" s="108">
        <f>VLOOKUP($B235,'[11]CT model - DATA UPDATE'!$A:$AX,COLUMN('[11]CT model - DATA UPDATE'!AD$1),0)/1000000</f>
        <v>0</v>
      </c>
      <c r="AG235" s="108">
        <v>0</v>
      </c>
      <c r="AH235" s="108">
        <f>VLOOKUP($B235,'[11]CT model - DATA UPDATE'!$A:$AX,COLUMN('[11]CT model - DATA UPDATE'!AE$1),0)/1000000</f>
        <v>0</v>
      </c>
      <c r="AI235" s="108">
        <f>(VLOOKUP($B235,'[11]CT model - DATA UPDATE'!$A:$AX,COLUMN('[11]CT model - DATA UPDATE'!AF$1),0)+IFERROR(VLOOKUP($B235,'[11]Fire £5 LQ'!$A:$P,COLUMN('[11]Fire £5 LQ'!N$1),0),0)*[11]Parameters!$C$41)/1000000</f>
        <v>0</v>
      </c>
      <c r="AJ235" s="108">
        <f>(VLOOKUP($B235,'[11]CT model - DATA UPDATE'!$A:$AX,COLUMN('[11]CT model - DATA UPDATE'!AG$1),0)+IFERROR(VLOOKUP($B235,'[11]Fire £5 LQ'!$A:$P,COLUMN('[11]Fire £5 LQ'!O$1),0),0)*[11]Parameters!$C$41)/1000000</f>
        <v>0</v>
      </c>
      <c r="AK235" s="108">
        <f>(VLOOKUP($B235,'[11]CT model - DATA UPDATE'!$A:$AX,COLUMN('[11]CT model - DATA UPDATE'!AH$1),0)+IFERROR(VLOOKUP($B235,'[11]Fire £5 LQ'!$A:$P,COLUMN('[11]Fire £5 LQ'!P$1),0),0)*[11]Parameters!$C$41)/1000000</f>
        <v>0</v>
      </c>
      <c r="AL235" s="56">
        <f>'[11]Published CSP'!AI235</f>
        <v>0</v>
      </c>
      <c r="AM235" s="56">
        <f>'[11]Published CSP'!AJ235</f>
        <v>0</v>
      </c>
      <c r="AN235" s="56">
        <f>IFERROR(VLOOKUP($A235,'[11]iBCF post B17'!$A:$L,'[11]iBCF post B17'!$F$1,0)/1000000,0)</f>
        <v>0</v>
      </c>
      <c r="AO235" s="56">
        <f>IFERROR(VLOOKUP($A235,'[11]iBCF post B17'!$A:$L,'[11]iBCF post B17'!$I$1,0)/1000000,0)</f>
        <v>0</v>
      </c>
      <c r="AP235" s="56">
        <f>IFERROR(VLOOKUP($A235,'[11]iBCF post B17'!$A:$L,'[11]iBCF post B17'!$L$1,0)/1000000,0)</f>
        <v>0</v>
      </c>
      <c r="AQ235" s="56">
        <v>0</v>
      </c>
      <c r="AR235" s="56">
        <v>0</v>
      </c>
      <c r="AS235" s="56">
        <f>'[11]NHB savings'!E222</f>
        <v>0</v>
      </c>
      <c r="AT235" s="56">
        <f>'[11]NHB savings'!F222</f>
        <v>0</v>
      </c>
      <c r="AU235" s="56">
        <f>'[11]NHB savings'!G222</f>
        <v>0</v>
      </c>
      <c r="AV235" s="103">
        <f>'[11]Published CSP'!AN235</f>
        <v>0</v>
      </c>
      <c r="AW235" s="103">
        <f>'[11]Published CSP'!AO235</f>
        <v>0</v>
      </c>
      <c r="AX235" s="103">
        <f>'[11]Published CSP'!AP235+'[11]NHB savings'!I222</f>
        <v>0</v>
      </c>
      <c r="AY235" s="103">
        <f>'[11]Published CSP'!AQ235+'[11]NHB savings'!J222</f>
        <v>0</v>
      </c>
      <c r="AZ235" s="103">
        <f>'[11]Published CSP'!AR235+'[11]NHB savings'!K222</f>
        <v>0</v>
      </c>
      <c r="BA235" s="103">
        <v>0</v>
      </c>
      <c r="BB235" s="103" t="e">
        <f>VLOOKUP($A235,'[11]Published CSP'!$A:$A:'[11]Published CSP'!$AW:$AW,COLUMN('[11]Published CSP'!AT$1),0)</f>
        <v>#REF!</v>
      </c>
      <c r="BC235" s="103" t="e">
        <f>VLOOKUP($A235,'[11]Published CSP'!$A:$A:'[11]Published CSP'!$AW:$AW,COLUMN('[11]Published CSP'!AU$1),0)+'[11]NHB savings'!L222</f>
        <v>#REF!</v>
      </c>
      <c r="BD235" s="103">
        <v>0</v>
      </c>
      <c r="BE235" s="103">
        <v>0</v>
      </c>
      <c r="BF235" s="60">
        <v>0</v>
      </c>
      <c r="BG235" s="60">
        <v>0</v>
      </c>
      <c r="BH235" s="103">
        <f>VLOOKUP($A235,[11]NHB!$A$7:$Q$389,COLUMN([11]NHB!O$2),0)+'[11]NHB savings'!P222</f>
        <v>0</v>
      </c>
      <c r="BI235" s="103">
        <f>VLOOKUP($A235,[11]NHB!$A$7:$Q$389,COLUMN([11]NHB!P$2),0)+'[11]NHB savings'!Q222</f>
        <v>0</v>
      </c>
      <c r="BJ235" s="103">
        <f>VLOOKUP($A235,[11]NHB!$A$7:$Q$389,COLUMN([11]NHB!Q$2),0)+'[11]NHB savings'!R222</f>
        <v>0</v>
      </c>
      <c r="BK235" s="63">
        <f t="shared" si="93"/>
        <v>61.486355253762994</v>
      </c>
      <c r="BL235" s="63" t="e">
        <f t="shared" si="93"/>
        <v>#REF!</v>
      </c>
      <c r="BM235" s="63" t="e">
        <f t="shared" si="93"/>
        <v>#REF!</v>
      </c>
      <c r="BN235" s="63">
        <f t="shared" si="93"/>
        <v>59.901394650383722</v>
      </c>
      <c r="BO235" s="63">
        <f t="shared" si="93"/>
        <v>60.893809436024569</v>
      </c>
      <c r="BP235" s="64">
        <f t="shared" si="96"/>
        <v>61.486355253762994</v>
      </c>
      <c r="BQ235" s="64" t="e">
        <f>BL235*'[11]23112016 deflator update'!$C$68/'[11]23112016 deflator update'!$C$69</f>
        <v>#REF!</v>
      </c>
      <c r="BR235" s="64" t="e">
        <f>BM235*'[11]23112016 deflator update'!$C$68/'[11]23112016 deflator update'!$C$70</f>
        <v>#REF!</v>
      </c>
      <c r="BS235" s="64">
        <f>BN235*'[11]23112016 deflator update'!$C$68/'[11]23112016 deflator update'!$C$71</f>
        <v>56.907934603408066</v>
      </c>
      <c r="BT235" s="64">
        <f>BO235*'[11]23112016 deflator update'!$C$68/'[11]23112016 deflator update'!$C$72</f>
        <v>56.906341434416689</v>
      </c>
      <c r="BU235" s="109" t="e">
        <f t="shared" si="97"/>
        <v>#REF!</v>
      </c>
      <c r="BV235" s="109" t="e">
        <f t="shared" si="97"/>
        <v>#REF!</v>
      </c>
      <c r="BW235" s="109" t="e">
        <f t="shared" si="97"/>
        <v>#REF!</v>
      </c>
      <c r="BX235" s="109">
        <f t="shared" si="97"/>
        <v>1.6567473786430309E-2</v>
      </c>
      <c r="BY235" s="109">
        <f t="shared" si="98"/>
        <v>-9.637029472521208E-3</v>
      </c>
      <c r="BZ235" s="109">
        <f t="shared" si="99"/>
        <v>-2.4180134224290883E-3</v>
      </c>
      <c r="CA235" s="110" t="e">
        <f t="shared" si="100"/>
        <v>#REF!</v>
      </c>
      <c r="CB235" s="110" t="e">
        <f t="shared" si="100"/>
        <v>#REF!</v>
      </c>
      <c r="CC235" s="110" t="e">
        <f t="shared" si="100"/>
        <v>#REF!</v>
      </c>
      <c r="CD235" s="110">
        <f t="shared" si="94"/>
        <v>-2.7995551103332517E-5</v>
      </c>
      <c r="CE235" s="110">
        <f t="shared" si="101"/>
        <v>-7.4488295825048234E-2</v>
      </c>
      <c r="CF235" s="110">
        <f t="shared" si="102"/>
        <v>-1.9166074895171414E-2</v>
      </c>
      <c r="CG235" s="60">
        <f t="shared" si="91"/>
        <v>37.004421253762999</v>
      </c>
      <c r="CH235" s="60" t="e">
        <f t="shared" si="91"/>
        <v>#REF!</v>
      </c>
      <c r="CI235" s="60" t="e">
        <f t="shared" si="91"/>
        <v>#REF!</v>
      </c>
      <c r="CJ235" s="60">
        <f t="shared" si="91"/>
        <v>31.459641401871</v>
      </c>
      <c r="CK235" s="60">
        <f t="shared" si="91"/>
        <v>31.099635996326999</v>
      </c>
      <c r="CL235" s="60">
        <f t="shared" si="92"/>
        <v>24.481933999999999</v>
      </c>
      <c r="CM235" s="60">
        <f t="shared" si="92"/>
        <v>25.933678879999999</v>
      </c>
      <c r="CN235" s="60">
        <f t="shared" si="92"/>
        <v>27.156109151446131</v>
      </c>
      <c r="CO235" s="60">
        <f t="shared" si="92"/>
        <v>28.441753248512722</v>
      </c>
      <c r="CP235" s="60">
        <f t="shared" si="92"/>
        <v>29.79417343969757</v>
      </c>
    </row>
    <row r="236" spans="1:94" ht="15" customHeight="1">
      <c r="A236" s="53" t="s">
        <v>706</v>
      </c>
      <c r="B236" s="53" t="s">
        <v>707</v>
      </c>
      <c r="C236" s="53" t="str">
        <f t="shared" si="95"/>
        <v>OLB_PU</v>
      </c>
      <c r="D236" s="53" t="s">
        <v>41</v>
      </c>
      <c r="E236" s="53" t="s">
        <v>1351</v>
      </c>
      <c r="F236" s="112" t="s">
        <v>1375</v>
      </c>
      <c r="G236" s="113">
        <v>0</v>
      </c>
      <c r="H236" s="127">
        <v>0</v>
      </c>
      <c r="I236" s="127">
        <v>0</v>
      </c>
      <c r="J236" s="112" t="s">
        <v>1380</v>
      </c>
      <c r="K236" s="101">
        <v>0</v>
      </c>
      <c r="L236" s="53" t="s">
        <v>708</v>
      </c>
      <c r="M236" s="54">
        <f>[11]Provisional!M236</f>
        <v>64.930351880155001</v>
      </c>
      <c r="N236" s="54">
        <f>[11]Provisional!N236</f>
        <v>55.500136921191</v>
      </c>
      <c r="O236" s="54">
        <f>[11]Provisional!O236</f>
        <v>48.545195692242004</v>
      </c>
      <c r="P236" s="54">
        <f>[11]Provisional!P236</f>
        <v>44.733906959023003</v>
      </c>
      <c r="Q236" s="54">
        <f>[11]Provisional!Q236</f>
        <v>40.972242853432</v>
      </c>
      <c r="R236" s="128">
        <f>'[11]Published CSP'!O236</f>
        <v>77.051299999999998</v>
      </c>
      <c r="S236" s="108">
        <f>VLOOKUP($B236,'[11]CT model - DATA UPDATE'!$A:$AX,COLUMN('[11]CT model - DATA UPDATE'!S$1),0)/1000000</f>
        <v>78.919759150000004</v>
      </c>
      <c r="T236" s="108">
        <f>VLOOKUP($B236,'[11]CT model - DATA UPDATE'!$A:$AX,COLUMN('[11]CT model - DATA UPDATE'!T$1),0)/1000000</f>
        <v>80.590916725333386</v>
      </c>
      <c r="U236" s="108">
        <f>VLOOKUP($B236,'[11]CT model - DATA UPDATE'!$A:$AX,COLUMN('[11]CT model - DATA UPDATE'!U$1),0)/1000000</f>
        <v>82.297461733062363</v>
      </c>
      <c r="V236" s="108">
        <f>VLOOKUP($B236,'[11]CT model - DATA UPDATE'!$A:$AX,COLUMN('[11]CT model - DATA UPDATE'!V$1),0)/1000000</f>
        <v>84.040143516271002</v>
      </c>
      <c r="W236" s="108">
        <v>0</v>
      </c>
      <c r="X236" s="108">
        <f>VLOOKUP($B236,'[11]CT model - DATA UPDATE'!$A:$AX,COLUMN('[11]CT model - DATA UPDATE'!W$1),0)/1000000</f>
        <v>0</v>
      </c>
      <c r="Y236" s="108">
        <f>VLOOKUP($B236,'[11]CT model - DATA UPDATE'!$A:$AX,COLUMN('[11]CT model - DATA UPDATE'!X$1),0)/1000000</f>
        <v>1.6118183345066692</v>
      </c>
      <c r="Z236" s="108">
        <f>VLOOKUP($B236,'[11]CT model - DATA UPDATE'!$A:$AX,COLUMN('[11]CT model - DATA UPDATE'!Y$1),0)/1000000</f>
        <v>3.3248174540157183</v>
      </c>
      <c r="AA236" s="108">
        <f>VLOOKUP($B236,'[11]CT model - DATA UPDATE'!$A:$AX,COLUMN('[11]CT model - DATA UPDATE'!Z$1),0)/1000000</f>
        <v>5.1439291043439086</v>
      </c>
      <c r="AB236" s="108">
        <v>0</v>
      </c>
      <c r="AC236" s="108">
        <f>VLOOKUP($B236,'[11]CT model - DATA UPDATE'!$A:$AX,COLUMN('[11]CT model - DATA UPDATE'!AA$1),0)/1000000</f>
        <v>0</v>
      </c>
      <c r="AD236" s="108">
        <f>VLOOKUP($B236,'[11]CT model - DATA UPDATE'!$A:$AX,COLUMN('[11]CT model - DATA UPDATE'!AB$1),0)/1000000</f>
        <v>1.6118183345066608</v>
      </c>
      <c r="AE236" s="108">
        <f>VLOOKUP($B236,'[11]CT model - DATA UPDATE'!$A:$AX,COLUMN('[11]CT model - DATA UPDATE'!AC$1),0)/1000000</f>
        <v>3.3906554234021753</v>
      </c>
      <c r="AF236" s="108">
        <f>VLOOKUP($B236,'[11]CT model - DATA UPDATE'!$A:$AX,COLUMN('[11]CT model - DATA UPDATE'!AD$1),0)/1000000</f>
        <v>5.3496593756717594</v>
      </c>
      <c r="AG236" s="108">
        <v>0</v>
      </c>
      <c r="AH236" s="108">
        <f>VLOOKUP($B236,'[11]CT model - DATA UPDATE'!$A:$AX,COLUMN('[11]CT model - DATA UPDATE'!AE$1),0)/1000000</f>
        <v>0</v>
      </c>
      <c r="AI236" s="108">
        <f>(VLOOKUP($B236,'[11]CT model - DATA UPDATE'!$A:$AX,COLUMN('[11]CT model - DATA UPDATE'!AF$1),0)+IFERROR(VLOOKUP($B236,'[11]Fire £5 LQ'!$A:$P,COLUMN('[11]Fire £5 LQ'!N$1),0),0)*[11]Parameters!$C$41)/1000000</f>
        <v>0</v>
      </c>
      <c r="AJ236" s="108">
        <f>(VLOOKUP($B236,'[11]CT model - DATA UPDATE'!$A:$AX,COLUMN('[11]CT model - DATA UPDATE'!AG$1),0)+IFERROR(VLOOKUP($B236,'[11]Fire £5 LQ'!$A:$P,COLUMN('[11]Fire £5 LQ'!O$1),0),0)*[11]Parameters!$C$41)/1000000</f>
        <v>0</v>
      </c>
      <c r="AK236" s="108">
        <f>(VLOOKUP($B236,'[11]CT model - DATA UPDATE'!$A:$AX,COLUMN('[11]CT model - DATA UPDATE'!AH$1),0)+IFERROR(VLOOKUP($B236,'[11]Fire £5 LQ'!$A:$P,COLUMN('[11]Fire £5 LQ'!P$1),0),0)*[11]Parameters!$C$41)/1000000</f>
        <v>0</v>
      </c>
      <c r="AL236" s="56">
        <f>'[11]Published CSP'!AI236</f>
        <v>0</v>
      </c>
      <c r="AM236" s="56">
        <f>'[11]Published CSP'!AJ236</f>
        <v>0</v>
      </c>
      <c r="AN236" s="56">
        <f>IFERROR(VLOOKUP($A236,'[11]iBCF post B17'!$A:$L,'[11]iBCF post B17'!$F$1,0)/1000000,0)</f>
        <v>2.7458956228448628</v>
      </c>
      <c r="AO236" s="56">
        <f>IFERROR(VLOOKUP($A236,'[11]iBCF post B17'!$A:$L,'[11]iBCF post B17'!$I$1,0)/1000000,0)</f>
        <v>3.5230316267753845</v>
      </c>
      <c r="AP236" s="56">
        <f>IFERROR(VLOOKUP($A236,'[11]iBCF post B17'!$A:$L,'[11]iBCF post B17'!$L$1,0)/1000000,0)</f>
        <v>4.1144861017941787</v>
      </c>
      <c r="AQ236" s="56">
        <v>0</v>
      </c>
      <c r="AR236" s="56">
        <v>0</v>
      </c>
      <c r="AS236" s="56">
        <f>'[11]NHB savings'!E223</f>
        <v>0.75125200000000003</v>
      </c>
      <c r="AT236" s="56">
        <f>'[11]NHB savings'!F223</f>
        <v>0</v>
      </c>
      <c r="AU236" s="56">
        <f>'[11]NHB savings'!G223</f>
        <v>0</v>
      </c>
      <c r="AV236" s="103">
        <f>'[11]Published CSP'!AN236</f>
        <v>0</v>
      </c>
      <c r="AW236" s="103">
        <f>'[11]Published CSP'!AO236</f>
        <v>0</v>
      </c>
      <c r="AX236" s="103">
        <f>'[11]Published CSP'!AP236+'[11]NHB savings'!I223</f>
        <v>0</v>
      </c>
      <c r="AY236" s="103">
        <f>'[11]Published CSP'!AQ236+'[11]NHB savings'!J223</f>
        <v>0</v>
      </c>
      <c r="AZ236" s="103">
        <f>'[11]Published CSP'!AR236+'[11]NHB savings'!K223</f>
        <v>0</v>
      </c>
      <c r="BA236" s="103">
        <v>0</v>
      </c>
      <c r="BB236" s="103" t="e">
        <f>VLOOKUP($A236,'[11]Published CSP'!$A:$A:'[11]Published CSP'!$AW:$AW,COLUMN('[11]Published CSP'!AT$1),0)</f>
        <v>#REF!</v>
      </c>
      <c r="BC236" s="103" t="e">
        <f>VLOOKUP($A236,'[11]Published CSP'!$A:$A:'[11]Published CSP'!$AW:$AW,COLUMN('[11]Published CSP'!AU$1),0)+'[11]NHB savings'!L223</f>
        <v>#REF!</v>
      </c>
      <c r="BD236" s="103">
        <v>0</v>
      </c>
      <c r="BE236" s="103">
        <v>0</v>
      </c>
      <c r="BF236" s="60">
        <v>3.7907278798990562</v>
      </c>
      <c r="BG236" s="60">
        <v>4.7340862283983265</v>
      </c>
      <c r="BH236" s="103">
        <f>VLOOKUP($A236,[11]NHB!$A$7:$Q$389,COLUMN([11]NHB!O$2),0)+'[11]NHB savings'!P223</f>
        <v>4.148246248052267</v>
      </c>
      <c r="BI236" s="103">
        <f>VLOOKUP($A236,[11]NHB!$A$7:$Q$389,COLUMN([11]NHB!P$2),0)+'[11]NHB savings'!Q223</f>
        <v>3.1088093281460059</v>
      </c>
      <c r="BJ236" s="103">
        <f>VLOOKUP($A236,[11]NHB!$A$7:$Q$389,COLUMN([11]NHB!Q$2),0)+'[11]NHB savings'!R223</f>
        <v>2.9828660931038393</v>
      </c>
      <c r="BK236" s="63">
        <f t="shared" si="93"/>
        <v>145.77237976005406</v>
      </c>
      <c r="BL236" s="63" t="e">
        <f t="shared" si="93"/>
        <v>#REF!</v>
      </c>
      <c r="BM236" s="63" t="e">
        <f t="shared" si="93"/>
        <v>#REF!</v>
      </c>
      <c r="BN236" s="63">
        <f t="shared" si="93"/>
        <v>140.37868252442465</v>
      </c>
      <c r="BO236" s="63">
        <f t="shared" si="93"/>
        <v>142.60332704461666</v>
      </c>
      <c r="BP236" s="64">
        <f t="shared" si="96"/>
        <v>145.77237976005406</v>
      </c>
      <c r="BQ236" s="64" t="e">
        <f>BL236*'[11]23112016 deflator update'!$C$68/'[11]23112016 deflator update'!$C$69</f>
        <v>#REF!</v>
      </c>
      <c r="BR236" s="64" t="e">
        <f>BM236*'[11]23112016 deflator update'!$C$68/'[11]23112016 deflator update'!$C$70</f>
        <v>#REF!</v>
      </c>
      <c r="BS236" s="64">
        <f>BN236*'[11]23112016 deflator update'!$C$68/'[11]23112016 deflator update'!$C$71</f>
        <v>133.36352068993716</v>
      </c>
      <c r="BT236" s="64">
        <f>BO236*'[11]23112016 deflator update'!$C$68/'[11]23112016 deflator update'!$C$72</f>
        <v>133.26533014838643</v>
      </c>
      <c r="BU236" s="109" t="e">
        <f t="shared" si="97"/>
        <v>#REF!</v>
      </c>
      <c r="BV236" s="109" t="e">
        <f t="shared" si="97"/>
        <v>#REF!</v>
      </c>
      <c r="BW236" s="109" t="e">
        <f t="shared" si="97"/>
        <v>#REF!</v>
      </c>
      <c r="BX236" s="109">
        <f t="shared" si="97"/>
        <v>1.5847452620200597E-2</v>
      </c>
      <c r="BY236" s="109">
        <f t="shared" si="98"/>
        <v>-2.1739733690660512E-2</v>
      </c>
      <c r="BZ236" s="109">
        <f t="shared" si="99"/>
        <v>-5.4798116012486631E-3</v>
      </c>
      <c r="CA236" s="110" t="e">
        <f t="shared" si="100"/>
        <v>#REF!</v>
      </c>
      <c r="CB236" s="110" t="e">
        <f t="shared" si="100"/>
        <v>#REF!</v>
      </c>
      <c r="CC236" s="110" t="e">
        <f t="shared" si="100"/>
        <v>#REF!</v>
      </c>
      <c r="CD236" s="110">
        <f t="shared" si="94"/>
        <v>-7.3626236802060152E-4</v>
      </c>
      <c r="CE236" s="110">
        <f t="shared" si="101"/>
        <v>-8.5798486875597657E-2</v>
      </c>
      <c r="CF236" s="110">
        <f t="shared" si="102"/>
        <v>-2.2176469595574178E-2</v>
      </c>
      <c r="CG236" s="60">
        <f t="shared" si="91"/>
        <v>68.721079760054067</v>
      </c>
      <c r="CH236" s="60" t="e">
        <f t="shared" si="91"/>
        <v>#REF!</v>
      </c>
      <c r="CI236" s="60" t="e">
        <f t="shared" si="91"/>
        <v>#REF!</v>
      </c>
      <c r="CJ236" s="60">
        <f t="shared" si="91"/>
        <v>51.365747913944389</v>
      </c>
      <c r="CK236" s="60">
        <f t="shared" si="91"/>
        <v>48.069595048329987</v>
      </c>
      <c r="CL236" s="60">
        <f t="shared" si="92"/>
        <v>77.051299999999998</v>
      </c>
      <c r="CM236" s="60">
        <f t="shared" si="92"/>
        <v>78.919759150000004</v>
      </c>
      <c r="CN236" s="60">
        <f t="shared" si="92"/>
        <v>83.814553394346717</v>
      </c>
      <c r="CO236" s="60">
        <f t="shared" si="92"/>
        <v>89.012934610480258</v>
      </c>
      <c r="CP236" s="60">
        <f t="shared" si="92"/>
        <v>94.533731996286676</v>
      </c>
    </row>
    <row r="237" spans="1:94" ht="15" customHeight="1">
      <c r="A237" s="53" t="s">
        <v>1020</v>
      </c>
      <c r="B237" s="53" t="s">
        <v>1021</v>
      </c>
      <c r="C237" s="53" t="str">
        <f t="shared" si="95"/>
        <v>SD_PR</v>
      </c>
      <c r="D237" s="53" t="s">
        <v>41</v>
      </c>
      <c r="E237" s="53" t="s">
        <v>39</v>
      </c>
      <c r="F237" s="112" t="s">
        <v>1369</v>
      </c>
      <c r="G237" s="113">
        <v>0</v>
      </c>
      <c r="H237" s="127">
        <v>0</v>
      </c>
      <c r="I237" s="127">
        <v>0</v>
      </c>
      <c r="J237" s="112" t="s">
        <v>1381</v>
      </c>
      <c r="K237" s="101">
        <v>0</v>
      </c>
      <c r="L237" s="53" t="s">
        <v>1022</v>
      </c>
      <c r="M237" s="54">
        <f>[11]Provisional!M237</f>
        <v>3.6790371173959997</v>
      </c>
      <c r="N237" s="54">
        <f>[11]Provisional!N237</f>
        <v>3.0426362923730004</v>
      </c>
      <c r="O237" s="54">
        <f>[11]Provisional!O237</f>
        <v>2.5642725901889998</v>
      </c>
      <c r="P237" s="54">
        <f>[11]Provisional!P237</f>
        <v>2.312476181209</v>
      </c>
      <c r="Q237" s="54">
        <f>[11]Provisional!Q237</f>
        <v>2.0328111601110002</v>
      </c>
      <c r="R237" s="128">
        <f>'[11]Published CSP'!O237</f>
        <v>4.9708300000000003</v>
      </c>
      <c r="S237" s="108">
        <f>VLOOKUP($B237,'[11]CT model - DATA UPDATE'!$A:$AX,COLUMN('[11]CT model - DATA UPDATE'!S$1),0)/1000000</f>
        <v>5.0104000499999994</v>
      </c>
      <c r="T237" s="108">
        <f>VLOOKUP($B237,'[11]CT model - DATA UPDATE'!$A:$AX,COLUMN('[11]CT model - DATA UPDATE'!T$1),0)/1000000</f>
        <v>5.0953639809414382</v>
      </c>
      <c r="U237" s="108">
        <f>VLOOKUP($B237,'[11]CT model - DATA UPDATE'!$A:$AX,COLUMN('[11]CT model - DATA UPDATE'!U$1),0)/1000000</f>
        <v>5.1817686889643424</v>
      </c>
      <c r="V237" s="108">
        <f>VLOOKUP($B237,'[11]CT model - DATA UPDATE'!$A:$AX,COLUMN('[11]CT model - DATA UPDATE'!V$1),0)/1000000</f>
        <v>5.2696386060668035</v>
      </c>
      <c r="W237" s="108">
        <v>0</v>
      </c>
      <c r="X237" s="108">
        <f>VLOOKUP($B237,'[11]CT model - DATA UPDATE'!$A:$AX,COLUMN('[11]CT model - DATA UPDATE'!W$1),0)/1000000</f>
        <v>0.100208001</v>
      </c>
      <c r="Y237" s="108">
        <f>VLOOKUP($B237,'[11]CT model - DATA UPDATE'!$A:$AX,COLUMN('[11]CT model - DATA UPDATE'!X$1),0)/1000000</f>
        <v>0.20585270483003407</v>
      </c>
      <c r="Z237" s="108">
        <f>VLOOKUP($B237,'[11]CT model - DATA UPDATE'!$A:$AX,COLUMN('[11]CT model - DATA UPDATE'!Y$1),0)/1000000</f>
        <v>0.31716569791412913</v>
      </c>
      <c r="AA237" s="108">
        <f>VLOOKUP($B237,'[11]CT model - DATA UPDATE'!$A:$AX,COLUMN('[11]CT model - DATA UPDATE'!Z$1),0)/1000000</f>
        <v>0.43438769271747557</v>
      </c>
      <c r="AB237" s="108">
        <v>0</v>
      </c>
      <c r="AC237" s="108">
        <f>VLOOKUP($B237,'[11]CT model - DATA UPDATE'!$A:$AX,COLUMN('[11]CT model - DATA UPDATE'!AA$1),0)/1000000</f>
        <v>0</v>
      </c>
      <c r="AD237" s="108">
        <f>VLOOKUP($B237,'[11]CT model - DATA UPDATE'!$A:$AX,COLUMN('[11]CT model - DATA UPDATE'!AB$1),0)/1000000</f>
        <v>0</v>
      </c>
      <c r="AE237" s="108">
        <f>VLOOKUP($B237,'[11]CT model - DATA UPDATE'!$A:$AX,COLUMN('[11]CT model - DATA UPDATE'!AC$1),0)/1000000</f>
        <v>0</v>
      </c>
      <c r="AF237" s="108">
        <f>VLOOKUP($B237,'[11]CT model - DATA UPDATE'!$A:$AX,COLUMN('[11]CT model - DATA UPDATE'!AD$1),0)/1000000</f>
        <v>0</v>
      </c>
      <c r="AG237" s="108">
        <v>0</v>
      </c>
      <c r="AH237" s="108">
        <f>VLOOKUP($B237,'[11]CT model - DATA UPDATE'!$A:$AX,COLUMN('[11]CT model - DATA UPDATE'!AE$1),0)/1000000</f>
        <v>3.7326998999999979E-2</v>
      </c>
      <c r="AI237" s="108">
        <f>(VLOOKUP($B237,'[11]CT model - DATA UPDATE'!$A:$AX,COLUMN('[11]CT model - DATA UPDATE'!AF$1),0)+IFERROR(VLOOKUP($B237,'[11]Fire £5 LQ'!$A:$P,COLUMN('[11]Fire £5 LQ'!N$1),0),0)*[11]Parameters!$C$41)/1000000</f>
        <v>7.3881798652888853E-2</v>
      </c>
      <c r="AJ237" s="108">
        <f>(VLOOKUP($B237,'[11]CT model - DATA UPDATE'!$A:$AX,COLUMN('[11]CT model - DATA UPDATE'!AG$1),0)+IFERROR(VLOOKUP($B237,'[11]Fire £5 LQ'!$A:$P,COLUMN('[11]Fire £5 LQ'!O$1),0),0)*[11]Parameters!$C$41)/1000000</f>
        <v>0.10955146011203076</v>
      </c>
      <c r="AK237" s="108">
        <f>(VLOOKUP($B237,'[11]CT model - DATA UPDATE'!$A:$AX,COLUMN('[11]CT model - DATA UPDATE'!AH$1),0)+IFERROR(VLOOKUP($B237,'[11]Fire £5 LQ'!$A:$P,COLUMN('[11]Fire £5 LQ'!P$1),0),0)*[11]Parameters!$C$41)/1000000</f>
        <v>0.14421660111363027</v>
      </c>
      <c r="AL237" s="56">
        <f>'[11]Published CSP'!AI237</f>
        <v>0</v>
      </c>
      <c r="AM237" s="56">
        <f>'[11]Published CSP'!AJ237</f>
        <v>0</v>
      </c>
      <c r="AN237" s="56">
        <f>IFERROR(VLOOKUP($A237,'[11]iBCF post B17'!$A:$L,'[11]iBCF post B17'!$F$1,0)/1000000,0)</f>
        <v>0</v>
      </c>
      <c r="AO237" s="56">
        <f>IFERROR(VLOOKUP($A237,'[11]iBCF post B17'!$A:$L,'[11]iBCF post B17'!$I$1,0)/1000000,0)</f>
        <v>0</v>
      </c>
      <c r="AP237" s="56">
        <f>IFERROR(VLOOKUP($A237,'[11]iBCF post B17'!$A:$L,'[11]iBCF post B17'!$L$1,0)/1000000,0)</f>
        <v>0</v>
      </c>
      <c r="AQ237" s="56">
        <v>0</v>
      </c>
      <c r="AR237" s="56">
        <v>0</v>
      </c>
      <c r="AS237" s="56">
        <f>'[11]NHB savings'!E224</f>
        <v>0</v>
      </c>
      <c r="AT237" s="56">
        <f>'[11]NHB savings'!F224</f>
        <v>0</v>
      </c>
      <c r="AU237" s="56">
        <f>'[11]NHB savings'!G224</f>
        <v>0</v>
      </c>
      <c r="AV237" s="103">
        <f>'[11]Published CSP'!AN237</f>
        <v>8.9305926672545485E-2</v>
      </c>
      <c r="AW237" s="103">
        <f>'[11]Published CSP'!AO237</f>
        <v>0.46381465142838146</v>
      </c>
      <c r="AX237" s="103">
        <f>'[11]Published CSP'!AP237+'[11]NHB savings'!I224</f>
        <v>0.37450872475583596</v>
      </c>
      <c r="AY237" s="103">
        <f>'[11]Published CSP'!AQ237+'[11]NHB savings'!J224</f>
        <v>0.28808363442756613</v>
      </c>
      <c r="AZ237" s="103">
        <f>'[11]Published CSP'!AR237+'[11]NHB savings'!K224</f>
        <v>0.37450872475583596</v>
      </c>
      <c r="BA237" s="103">
        <v>0</v>
      </c>
      <c r="BB237" s="103" t="e">
        <f>VLOOKUP($A237,'[11]Published CSP'!$A:$A:'[11]Published CSP'!$AW:$AW,COLUMN('[11]Published CSP'!AT$1),0)</f>
        <v>#REF!</v>
      </c>
      <c r="BC237" s="103" t="e">
        <f>VLOOKUP($A237,'[11]Published CSP'!$A:$A:'[11]Published CSP'!$AW:$AW,COLUMN('[11]Published CSP'!AU$1),0)+'[11]NHB savings'!L224</f>
        <v>#REF!</v>
      </c>
      <c r="BD237" s="103">
        <v>0</v>
      </c>
      <c r="BE237" s="103">
        <v>0</v>
      </c>
      <c r="BF237" s="60">
        <v>1.6193776005401108</v>
      </c>
      <c r="BG237" s="60">
        <v>1.8361714008155947</v>
      </c>
      <c r="BH237" s="103">
        <f>VLOOKUP($A237,[11]NHB!$A$7:$Q$389,COLUMN([11]NHB!O$2),0)+'[11]NHB savings'!P224</f>
        <v>1.726975204846775</v>
      </c>
      <c r="BI237" s="103">
        <f>VLOOKUP($A237,[11]NHB!$A$7:$Q$389,COLUMN([11]NHB!P$2),0)+'[11]NHB savings'!Q224</f>
        <v>1.3159569911710511</v>
      </c>
      <c r="BJ237" s="103">
        <f>VLOOKUP($A237,[11]NHB!$A$7:$Q$389,COLUMN([11]NHB!Q$2),0)+'[11]NHB savings'!R224</f>
        <v>1.2626453006971687</v>
      </c>
      <c r="BK237" s="63">
        <f t="shared" si="93"/>
        <v>10.358550644608655</v>
      </c>
      <c r="BL237" s="63" t="e">
        <f t="shared" si="93"/>
        <v>#REF!</v>
      </c>
      <c r="BM237" s="63" t="e">
        <f t="shared" si="93"/>
        <v>#REF!</v>
      </c>
      <c r="BN237" s="63">
        <f t="shared" si="93"/>
        <v>9.5250026537981203</v>
      </c>
      <c r="BO237" s="63">
        <f t="shared" si="93"/>
        <v>9.5182080854619144</v>
      </c>
      <c r="BP237" s="64">
        <f t="shared" si="96"/>
        <v>10.358550644608655</v>
      </c>
      <c r="BQ237" s="64" t="e">
        <f>BL237*'[11]23112016 deflator update'!$C$68/'[11]23112016 deflator update'!$C$69</f>
        <v>#REF!</v>
      </c>
      <c r="BR237" s="64" t="e">
        <f>BM237*'[11]23112016 deflator update'!$C$68/'[11]23112016 deflator update'!$C$70</f>
        <v>#REF!</v>
      </c>
      <c r="BS237" s="64">
        <f>BN237*'[11]23112016 deflator update'!$C$68/'[11]23112016 deflator update'!$C$71</f>
        <v>9.0490084794070729</v>
      </c>
      <c r="BT237" s="64">
        <f>BO237*'[11]23112016 deflator update'!$C$68/'[11]23112016 deflator update'!$C$72</f>
        <v>8.8949337243251048</v>
      </c>
      <c r="BU237" s="109" t="e">
        <f t="shared" si="97"/>
        <v>#REF!</v>
      </c>
      <c r="BV237" s="109" t="e">
        <f t="shared" si="97"/>
        <v>#REF!</v>
      </c>
      <c r="BW237" s="109" t="e">
        <f t="shared" si="97"/>
        <v>#REF!</v>
      </c>
      <c r="BX237" s="109">
        <f t="shared" si="97"/>
        <v>-7.1334030899161682E-4</v>
      </c>
      <c r="BY237" s="109">
        <f t="shared" si="98"/>
        <v>-8.1125496025268418E-2</v>
      </c>
      <c r="BZ237" s="109">
        <f t="shared" si="99"/>
        <v>-2.0929308091911847E-2</v>
      </c>
      <c r="CA237" s="110" t="e">
        <f t="shared" si="100"/>
        <v>#REF!</v>
      </c>
      <c r="CB237" s="110" t="e">
        <f t="shared" si="100"/>
        <v>#REF!</v>
      </c>
      <c r="CC237" s="110" t="e">
        <f t="shared" si="100"/>
        <v>#REF!</v>
      </c>
      <c r="CD237" s="110">
        <f t="shared" si="94"/>
        <v>-1.7026700265846517E-2</v>
      </c>
      <c r="CE237" s="110">
        <f t="shared" si="101"/>
        <v>-0.14129553163360009</v>
      </c>
      <c r="CF237" s="110">
        <f t="shared" si="102"/>
        <v>-3.7366589793932592E-2</v>
      </c>
      <c r="CG237" s="60">
        <f t="shared" si="91"/>
        <v>5.3877206446086552</v>
      </c>
      <c r="CH237" s="60" t="e">
        <f t="shared" si="91"/>
        <v>#REF!</v>
      </c>
      <c r="CI237" s="60" t="e">
        <f t="shared" si="91"/>
        <v>#REF!</v>
      </c>
      <c r="CJ237" s="60">
        <f t="shared" si="91"/>
        <v>3.9165168068076177</v>
      </c>
      <c r="CK237" s="60">
        <f t="shared" si="91"/>
        <v>3.6699651855640054</v>
      </c>
      <c r="CL237" s="60">
        <f t="shared" si="92"/>
        <v>4.9708300000000003</v>
      </c>
      <c r="CM237" s="60">
        <f t="shared" si="92"/>
        <v>5.1479350500000001</v>
      </c>
      <c r="CN237" s="60">
        <f t="shared" si="92"/>
        <v>5.3750984844243614</v>
      </c>
      <c r="CO237" s="60">
        <f t="shared" si="92"/>
        <v>5.6084858469905026</v>
      </c>
      <c r="CP237" s="60">
        <f t="shared" si="92"/>
        <v>5.848242899897909</v>
      </c>
    </row>
    <row r="238" spans="1:94" ht="15" customHeight="1">
      <c r="A238" s="53" t="s">
        <v>426</v>
      </c>
      <c r="B238" s="53" t="s">
        <v>427</v>
      </c>
      <c r="C238" s="53" t="str">
        <f t="shared" si="95"/>
        <v>SD_PR</v>
      </c>
      <c r="D238" s="53" t="s">
        <v>41</v>
      </c>
      <c r="E238" s="53" t="s">
        <v>39</v>
      </c>
      <c r="F238" s="112" t="s">
        <v>1371</v>
      </c>
      <c r="G238" s="113">
        <v>0</v>
      </c>
      <c r="H238" s="127">
        <v>0</v>
      </c>
      <c r="I238" s="127">
        <v>0</v>
      </c>
      <c r="J238" s="112" t="s">
        <v>1381</v>
      </c>
      <c r="K238" s="101">
        <v>0</v>
      </c>
      <c r="L238" s="53" t="s">
        <v>428</v>
      </c>
      <c r="M238" s="54">
        <f>[11]Provisional!M238</f>
        <v>3.6709930881619997</v>
      </c>
      <c r="N238" s="54">
        <f>[11]Provisional!N238</f>
        <v>2.9991999634760003</v>
      </c>
      <c r="O238" s="54">
        <f>[11]Provisional!O238</f>
        <v>2.4941905214799998</v>
      </c>
      <c r="P238" s="54">
        <f>[11]Provisional!P238</f>
        <v>2.22823506731</v>
      </c>
      <c r="Q238" s="54">
        <f>[11]Provisional!Q238</f>
        <v>1.9327951472830003</v>
      </c>
      <c r="R238" s="128">
        <f>'[11]Published CSP'!O238</f>
        <v>5.4599209999999996</v>
      </c>
      <c r="S238" s="108">
        <f>VLOOKUP($B238,'[11]CT model - DATA UPDATE'!$A:$AX,COLUMN('[11]CT model - DATA UPDATE'!S$1),0)/1000000</f>
        <v>5.5262126789999995</v>
      </c>
      <c r="T238" s="108">
        <f>VLOOKUP($B238,'[11]CT model - DATA UPDATE'!$A:$AX,COLUMN('[11]CT model - DATA UPDATE'!T$1),0)/1000000</f>
        <v>5.6212650701724458</v>
      </c>
      <c r="U238" s="108">
        <f>VLOOKUP($B238,'[11]CT model - DATA UPDATE'!$A:$AX,COLUMN('[11]CT model - DATA UPDATE'!U$1),0)/1000000</f>
        <v>5.7179523888426953</v>
      </c>
      <c r="V238" s="108">
        <f>VLOOKUP($B238,'[11]CT model - DATA UPDATE'!$A:$AX,COLUMN('[11]CT model - DATA UPDATE'!V$1),0)/1000000</f>
        <v>5.8163027562172731</v>
      </c>
      <c r="W238" s="108">
        <v>0</v>
      </c>
      <c r="X238" s="108">
        <f>VLOOKUP($B238,'[11]CT model - DATA UPDATE'!$A:$AX,COLUMN('[11]CT model - DATA UPDATE'!W$1),0)/1000000</f>
        <v>0.10494821700000097</v>
      </c>
      <c r="Y238" s="108">
        <f>VLOOKUP($B238,'[11]CT model - DATA UPDATE'!$A:$AX,COLUMN('[11]CT model - DATA UPDATE'!X$1),0)/1000000</f>
        <v>0.22131372395975471</v>
      </c>
      <c r="Z238" s="108">
        <f>VLOOKUP($B238,'[11]CT model - DATA UPDATE'!$A:$AX,COLUMN('[11]CT model - DATA UPDATE'!Y$1),0)/1000000</f>
        <v>0.34398183681422173</v>
      </c>
      <c r="AA238" s="108">
        <f>VLOOKUP($B238,'[11]CT model - DATA UPDATE'!$A:$AX,COLUMN('[11]CT model - DATA UPDATE'!Z$1),0)/1000000</f>
        <v>0.47322244335665475</v>
      </c>
      <c r="AB238" s="108">
        <v>0</v>
      </c>
      <c r="AC238" s="108">
        <f>VLOOKUP($B238,'[11]CT model - DATA UPDATE'!$A:$AX,COLUMN('[11]CT model - DATA UPDATE'!AA$1),0)/1000000</f>
        <v>0</v>
      </c>
      <c r="AD238" s="108">
        <f>VLOOKUP($B238,'[11]CT model - DATA UPDATE'!$A:$AX,COLUMN('[11]CT model - DATA UPDATE'!AB$1),0)/1000000</f>
        <v>0</v>
      </c>
      <c r="AE238" s="108">
        <f>VLOOKUP($B238,'[11]CT model - DATA UPDATE'!$A:$AX,COLUMN('[11]CT model - DATA UPDATE'!AC$1),0)/1000000</f>
        <v>0</v>
      </c>
      <c r="AF238" s="108">
        <f>VLOOKUP($B238,'[11]CT model - DATA UPDATE'!$A:$AX,COLUMN('[11]CT model - DATA UPDATE'!AD$1),0)/1000000</f>
        <v>0</v>
      </c>
      <c r="AG238" s="108">
        <v>0</v>
      </c>
      <c r="AH238" s="108">
        <f>VLOOKUP($B238,'[11]CT model - DATA UPDATE'!$A:$AX,COLUMN('[11]CT model - DATA UPDATE'!AE$1),0)/1000000</f>
        <v>0</v>
      </c>
      <c r="AI238" s="108">
        <f>(VLOOKUP($B238,'[11]CT model - DATA UPDATE'!$A:$AX,COLUMN('[11]CT model - DATA UPDATE'!AF$1),0)+IFERROR(VLOOKUP($B238,'[11]Fire £5 LQ'!$A:$P,COLUMN('[11]Fire £5 LQ'!N$1),0),0)*[11]Parameters!$C$41)/1000000</f>
        <v>6.5159085102683464E-2</v>
      </c>
      <c r="AJ238" s="108">
        <f>(VLOOKUP($B238,'[11]CT model - DATA UPDATE'!$A:$AX,COLUMN('[11]CT model - DATA UPDATE'!AG$1),0)+IFERROR(VLOOKUP($B238,'[11]Fire £5 LQ'!$A:$P,COLUMN('[11]Fire £5 LQ'!O$1),0),0)*[11]Parameters!$C$41)/1000000</f>
        <v>0.13022906211339422</v>
      </c>
      <c r="AK238" s="108">
        <f>(VLOOKUP($B238,'[11]CT model - DATA UPDATE'!$A:$AX,COLUMN('[11]CT model - DATA UPDATE'!AH$1),0)+IFERROR(VLOOKUP($B238,'[11]Fire £5 LQ'!$A:$P,COLUMN('[11]Fire £5 LQ'!P$1),0),0)*[11]Parameters!$C$41)/1000000</f>
        <v>0.19510008704314383</v>
      </c>
      <c r="AL238" s="56">
        <f>'[11]Published CSP'!AI238</f>
        <v>0</v>
      </c>
      <c r="AM238" s="56">
        <f>'[11]Published CSP'!AJ238</f>
        <v>0</v>
      </c>
      <c r="AN238" s="56">
        <f>IFERROR(VLOOKUP($A238,'[11]iBCF post B17'!$A:$L,'[11]iBCF post B17'!$F$1,0)/1000000,0)</f>
        <v>0</v>
      </c>
      <c r="AO238" s="56">
        <f>IFERROR(VLOOKUP($A238,'[11]iBCF post B17'!$A:$L,'[11]iBCF post B17'!$I$1,0)/1000000,0)</f>
        <v>0</v>
      </c>
      <c r="AP238" s="56">
        <f>IFERROR(VLOOKUP($A238,'[11]iBCF post B17'!$A:$L,'[11]iBCF post B17'!$L$1,0)/1000000,0)</f>
        <v>0</v>
      </c>
      <c r="AQ238" s="56">
        <v>0</v>
      </c>
      <c r="AR238" s="56">
        <v>0</v>
      </c>
      <c r="AS238" s="56">
        <f>'[11]NHB savings'!E225</f>
        <v>0</v>
      </c>
      <c r="AT238" s="56">
        <f>'[11]NHB savings'!F225</f>
        <v>0</v>
      </c>
      <c r="AU238" s="56">
        <f>'[11]NHB savings'!G225</f>
        <v>0</v>
      </c>
      <c r="AV238" s="103">
        <f>'[11]Published CSP'!AN238</f>
        <v>8.2855164679033824E-2</v>
      </c>
      <c r="AW238" s="103">
        <f>'[11]Published CSP'!AO238</f>
        <v>0.43031230688143374</v>
      </c>
      <c r="AX238" s="103">
        <f>'[11]Published CSP'!AP238+'[11]NHB savings'!I225</f>
        <v>0.34745714220239998</v>
      </c>
      <c r="AY238" s="103">
        <f>'[11]Published CSP'!AQ238+'[11]NHB savings'!J225</f>
        <v>0.26727472477107689</v>
      </c>
      <c r="AZ238" s="103">
        <f>'[11]Published CSP'!AR238+'[11]NHB savings'!K225</f>
        <v>0.34745714220239998</v>
      </c>
      <c r="BA238" s="103">
        <v>0</v>
      </c>
      <c r="BB238" s="103" t="e">
        <f>VLOOKUP($A238,'[11]Published CSP'!$A:$A:'[11]Published CSP'!$AW:$AW,COLUMN('[11]Published CSP'!AT$1),0)</f>
        <v>#REF!</v>
      </c>
      <c r="BC238" s="103" t="e">
        <f>VLOOKUP($A238,'[11]Published CSP'!$A:$A:'[11]Published CSP'!$AW:$AW,COLUMN('[11]Published CSP'!AU$1),0)+'[11]NHB savings'!L225</f>
        <v>#REF!</v>
      </c>
      <c r="BD238" s="103">
        <v>0</v>
      </c>
      <c r="BE238" s="103">
        <v>0</v>
      </c>
      <c r="BF238" s="60">
        <v>2.2274651950349069</v>
      </c>
      <c r="BG238" s="60">
        <v>2.6454226626733388</v>
      </c>
      <c r="BH238" s="103">
        <f>VLOOKUP($A238,[11]NHB!$A$7:$Q$389,COLUMN([11]NHB!O$2),0)+'[11]NHB savings'!P225</f>
        <v>2.0328259537062525</v>
      </c>
      <c r="BI238" s="103">
        <f>VLOOKUP($A238,[11]NHB!$A$7:$Q$389,COLUMN([11]NHB!P$2),0)+'[11]NHB savings'!Q225</f>
        <v>1.5495922792669528</v>
      </c>
      <c r="BJ238" s="103">
        <f>VLOOKUP($A238,[11]NHB!$A$7:$Q$389,COLUMN([11]NHB!Q$2),0)+'[11]NHB savings'!R225</f>
        <v>1.4868156197657307</v>
      </c>
      <c r="BK238" s="63">
        <f t="shared" si="93"/>
        <v>11.441234447875939</v>
      </c>
      <c r="BL238" s="63" t="e">
        <f t="shared" si="93"/>
        <v>#REF!</v>
      </c>
      <c r="BM238" s="63" t="e">
        <f t="shared" si="93"/>
        <v>#REF!</v>
      </c>
      <c r="BN238" s="63">
        <f t="shared" si="93"/>
        <v>10.237265359118341</v>
      </c>
      <c r="BO238" s="63">
        <f t="shared" si="93"/>
        <v>10.251693195868203</v>
      </c>
      <c r="BP238" s="64">
        <f t="shared" si="96"/>
        <v>11.441234447875939</v>
      </c>
      <c r="BQ238" s="64" t="e">
        <f>BL238*'[11]23112016 deflator update'!$C$68/'[11]23112016 deflator update'!$C$69</f>
        <v>#REF!</v>
      </c>
      <c r="BR238" s="64" t="e">
        <f>BM238*'[11]23112016 deflator update'!$C$68/'[11]23112016 deflator update'!$C$70</f>
        <v>#REF!</v>
      </c>
      <c r="BS238" s="64">
        <f>BN238*'[11]23112016 deflator update'!$C$68/'[11]23112016 deflator update'!$C$71</f>
        <v>9.7256771895662268</v>
      </c>
      <c r="BT238" s="64">
        <f>BO238*'[11]23112016 deflator update'!$C$68/'[11]23112016 deflator update'!$C$72</f>
        <v>9.5803885269794442</v>
      </c>
      <c r="BU238" s="109" t="e">
        <f t="shared" si="97"/>
        <v>#REF!</v>
      </c>
      <c r="BV238" s="109" t="e">
        <f t="shared" si="97"/>
        <v>#REF!</v>
      </c>
      <c r="BW238" s="109" t="e">
        <f t="shared" si="97"/>
        <v>#REF!</v>
      </c>
      <c r="BX238" s="109">
        <f t="shared" si="97"/>
        <v>1.4093448048615453E-3</v>
      </c>
      <c r="BY238" s="109">
        <f t="shared" si="98"/>
        <v>-0.10396965969249705</v>
      </c>
      <c r="BZ238" s="109">
        <f t="shared" si="99"/>
        <v>-2.707205222572906E-2</v>
      </c>
      <c r="CA238" s="110" t="e">
        <f t="shared" si="100"/>
        <v>#REF!</v>
      </c>
      <c r="CB238" s="110" t="e">
        <f t="shared" si="100"/>
        <v>#REF!</v>
      </c>
      <c r="CC238" s="110" t="e">
        <f t="shared" si="100"/>
        <v>#REF!</v>
      </c>
      <c r="CD238" s="110">
        <f t="shared" si="94"/>
        <v>-1.493866799760224E-2</v>
      </c>
      <c r="CE238" s="110">
        <f t="shared" si="101"/>
        <v>-0.1626438064331388</v>
      </c>
      <c r="CF238" s="110">
        <f t="shared" si="102"/>
        <v>-4.3406205505476025E-2</v>
      </c>
      <c r="CG238" s="60">
        <f t="shared" si="91"/>
        <v>5.9813134478759391</v>
      </c>
      <c r="CH238" s="60" t="e">
        <f t="shared" si="91"/>
        <v>#REF!</v>
      </c>
      <c r="CI238" s="60" t="e">
        <f t="shared" si="91"/>
        <v>#REF!</v>
      </c>
      <c r="CJ238" s="60">
        <f t="shared" si="91"/>
        <v>4.0451020713480297</v>
      </c>
      <c r="CK238" s="60">
        <f t="shared" si="91"/>
        <v>3.7670679092511312</v>
      </c>
      <c r="CL238" s="60">
        <f t="shared" si="92"/>
        <v>5.4599209999999996</v>
      </c>
      <c r="CM238" s="60">
        <f t="shared" si="92"/>
        <v>5.6311608960000008</v>
      </c>
      <c r="CN238" s="60">
        <f t="shared" si="92"/>
        <v>5.907737879234884</v>
      </c>
      <c r="CO238" s="60">
        <f t="shared" si="92"/>
        <v>6.1921632877703114</v>
      </c>
      <c r="CP238" s="60">
        <f t="shared" si="92"/>
        <v>6.4846252866170717</v>
      </c>
    </row>
    <row r="239" spans="1:94" ht="15" customHeight="1">
      <c r="A239" s="53" t="s">
        <v>504</v>
      </c>
      <c r="B239" s="53" t="s">
        <v>505</v>
      </c>
      <c r="C239" s="53" t="str">
        <f t="shared" si="95"/>
        <v>SD_PU</v>
      </c>
      <c r="D239" s="53" t="s">
        <v>41</v>
      </c>
      <c r="E239" s="53" t="s">
        <v>39</v>
      </c>
      <c r="F239" s="112" t="s">
        <v>1373</v>
      </c>
      <c r="G239" s="113">
        <v>0</v>
      </c>
      <c r="H239" s="127">
        <v>0</v>
      </c>
      <c r="I239" s="127">
        <v>0</v>
      </c>
      <c r="J239" s="112" t="s">
        <v>1380</v>
      </c>
      <c r="K239" s="101">
        <v>0</v>
      </c>
      <c r="L239" s="53" t="s">
        <v>506</v>
      </c>
      <c r="M239" s="54">
        <f>[11]Provisional!M239</f>
        <v>3.7054041362230001</v>
      </c>
      <c r="N239" s="54">
        <f>[11]Provisional!N239</f>
        <v>2.8058228789140003</v>
      </c>
      <c r="O239" s="54">
        <f>[11]Provisional!O239</f>
        <v>2.1289595223590001</v>
      </c>
      <c r="P239" s="54">
        <f>[11]Provisional!P239</f>
        <v>2.064963824496</v>
      </c>
      <c r="Q239" s="54">
        <f>[11]Provisional!Q239</f>
        <v>1.3717043050940001</v>
      </c>
      <c r="R239" s="128">
        <f>'[11]Published CSP'!O239</f>
        <v>8.5215730000000001</v>
      </c>
      <c r="S239" s="108">
        <f>VLOOKUP($B239,'[11]CT model - DATA UPDATE'!$A:$AX,COLUMN('[11]CT model - DATA UPDATE'!S$1),0)/1000000</f>
        <v>8.6719902480000002</v>
      </c>
      <c r="T239" s="108">
        <f>VLOOKUP($B239,'[11]CT model - DATA UPDATE'!$A:$AX,COLUMN('[11]CT model - DATA UPDATE'!T$1),0)/1000000</f>
        <v>8.8045137763687116</v>
      </c>
      <c r="U239" s="108">
        <f>VLOOKUP($B239,'[11]CT model - DATA UPDATE'!$A:$AX,COLUMN('[11]CT model - DATA UPDATE'!U$1),0)/1000000</f>
        <v>8.9390625013842175</v>
      </c>
      <c r="V239" s="108">
        <f>VLOOKUP($B239,'[11]CT model - DATA UPDATE'!$A:$AX,COLUMN('[11]CT model - DATA UPDATE'!V$1),0)/1000000</f>
        <v>9.0756673716751042</v>
      </c>
      <c r="W239" s="108">
        <v>0</v>
      </c>
      <c r="X239" s="108">
        <f>VLOOKUP($B239,'[11]CT model - DATA UPDATE'!$A:$AX,COLUMN('[11]CT model - DATA UPDATE'!W$1),0)/1000000</f>
        <v>0.1721875320000005</v>
      </c>
      <c r="Y239" s="108">
        <f>VLOOKUP($B239,'[11]CT model - DATA UPDATE'!$A:$AX,COLUMN('[11]CT model - DATA UPDATE'!X$1),0)/1000000</f>
        <v>0.35440551843505935</v>
      </c>
      <c r="Z239" s="108">
        <f>VLOOKUP($B239,'[11]CT model - DATA UPDATE'!$A:$AX,COLUMN('[11]CT model - DATA UPDATE'!Y$1),0)/1000000</f>
        <v>0.54579914832458998</v>
      </c>
      <c r="AA239" s="108">
        <f>VLOOKUP($B239,'[11]CT model - DATA UPDATE'!$A:$AX,COLUMN('[11]CT model - DATA UPDATE'!Z$1),0)/1000000</f>
        <v>0.7467360820987875</v>
      </c>
      <c r="AB239" s="108">
        <v>0</v>
      </c>
      <c r="AC239" s="108">
        <f>VLOOKUP($B239,'[11]CT model - DATA UPDATE'!$A:$AX,COLUMN('[11]CT model - DATA UPDATE'!AA$1),0)/1000000</f>
        <v>0</v>
      </c>
      <c r="AD239" s="108">
        <f>VLOOKUP($B239,'[11]CT model - DATA UPDATE'!$A:$AX,COLUMN('[11]CT model - DATA UPDATE'!AB$1),0)/1000000</f>
        <v>0</v>
      </c>
      <c r="AE239" s="108">
        <f>VLOOKUP($B239,'[11]CT model - DATA UPDATE'!$A:$AX,COLUMN('[11]CT model - DATA UPDATE'!AC$1),0)/1000000</f>
        <v>0</v>
      </c>
      <c r="AF239" s="108">
        <f>VLOOKUP($B239,'[11]CT model - DATA UPDATE'!$A:$AX,COLUMN('[11]CT model - DATA UPDATE'!AD$1),0)/1000000</f>
        <v>0</v>
      </c>
      <c r="AG239" s="108">
        <v>0</v>
      </c>
      <c r="AH239" s="108">
        <f>VLOOKUP($B239,'[11]CT model - DATA UPDATE'!$A:$AX,COLUMN('[11]CT model - DATA UPDATE'!AE$1),0)/1000000</f>
        <v>0</v>
      </c>
      <c r="AI239" s="108">
        <f>(VLOOKUP($B239,'[11]CT model - DATA UPDATE'!$A:$AX,COLUMN('[11]CT model - DATA UPDATE'!AF$1),0)+IFERROR(VLOOKUP($B239,'[11]Fire £5 LQ'!$A:$P,COLUMN('[11]Fire £5 LQ'!N$1),0),0)*[11]Parameters!$C$41)/1000000</f>
        <v>0.11472120169904049</v>
      </c>
      <c r="AJ239" s="108">
        <f>(VLOOKUP($B239,'[11]CT model - DATA UPDATE'!$A:$AX,COLUMN('[11]CT model - DATA UPDATE'!AG$1),0)+IFERROR(VLOOKUP($B239,'[11]Fire £5 LQ'!$A:$P,COLUMN('[11]Fire £5 LQ'!O$1),0),0)*[11]Parameters!$C$41)/1000000</f>
        <v>0.22930207271400627</v>
      </c>
      <c r="AK239" s="108">
        <f>(VLOOKUP($B239,'[11]CT model - DATA UPDATE'!$A:$AX,COLUMN('[11]CT model - DATA UPDATE'!AH$1),0)+IFERROR(VLOOKUP($B239,'[11]Fire £5 LQ'!$A:$P,COLUMN('[11]Fire £5 LQ'!P$1),0),0)*[11]Parameters!$C$41)/1000000</f>
        <v>0.34358175898291787</v>
      </c>
      <c r="AL239" s="56">
        <f>'[11]Published CSP'!AI239</f>
        <v>0</v>
      </c>
      <c r="AM239" s="56">
        <f>'[11]Published CSP'!AJ239</f>
        <v>0</v>
      </c>
      <c r="AN239" s="56">
        <f>IFERROR(VLOOKUP($A239,'[11]iBCF post B17'!$A:$L,'[11]iBCF post B17'!$F$1,0)/1000000,0)</f>
        <v>0</v>
      </c>
      <c r="AO239" s="56">
        <f>IFERROR(VLOOKUP($A239,'[11]iBCF post B17'!$A:$L,'[11]iBCF post B17'!$I$1,0)/1000000,0)</f>
        <v>0</v>
      </c>
      <c r="AP239" s="56">
        <f>IFERROR(VLOOKUP($A239,'[11]iBCF post B17'!$A:$L,'[11]iBCF post B17'!$L$1,0)/1000000,0)</f>
        <v>0</v>
      </c>
      <c r="AQ239" s="56">
        <v>0</v>
      </c>
      <c r="AR239" s="56">
        <v>0</v>
      </c>
      <c r="AS239" s="56">
        <f>'[11]NHB savings'!E226</f>
        <v>0</v>
      </c>
      <c r="AT239" s="56">
        <f>'[11]NHB savings'!F226</f>
        <v>0</v>
      </c>
      <c r="AU239" s="56">
        <f>'[11]NHB savings'!G226</f>
        <v>0</v>
      </c>
      <c r="AV239" s="103">
        <f>'[11]Published CSP'!AN239</f>
        <v>0</v>
      </c>
      <c r="AW239" s="103">
        <f>'[11]Published CSP'!AO239</f>
        <v>0</v>
      </c>
      <c r="AX239" s="103">
        <f>'[11]Published CSP'!AP239+'[11]NHB savings'!I226</f>
        <v>0</v>
      </c>
      <c r="AY239" s="103">
        <f>'[11]Published CSP'!AQ239+'[11]NHB savings'!J226</f>
        <v>0</v>
      </c>
      <c r="AZ239" s="103">
        <f>'[11]Published CSP'!AR239+'[11]NHB savings'!K226</f>
        <v>0</v>
      </c>
      <c r="BA239" s="103">
        <v>0</v>
      </c>
      <c r="BB239" s="103" t="e">
        <f>VLOOKUP($A239,'[11]Published CSP'!$A:$A:'[11]Published CSP'!$AW:$AW,COLUMN('[11]Published CSP'!AT$1),0)</f>
        <v>#REF!</v>
      </c>
      <c r="BC239" s="103" t="e">
        <f>VLOOKUP($A239,'[11]Published CSP'!$A:$A:'[11]Published CSP'!$AW:$AW,COLUMN('[11]Published CSP'!AU$1),0)+'[11]NHB savings'!L226</f>
        <v>#REF!</v>
      </c>
      <c r="BD239" s="103">
        <v>0</v>
      </c>
      <c r="BE239" s="103">
        <v>0</v>
      </c>
      <c r="BF239" s="60">
        <v>3.2627742982594619</v>
      </c>
      <c r="BG239" s="60">
        <v>4.4337275683114203</v>
      </c>
      <c r="BH239" s="103">
        <f>VLOOKUP($A239,[11]NHB!$A$7:$Q$389,COLUMN([11]NHB!O$2),0)+'[11]NHB savings'!P226</f>
        <v>4.4129014659078436</v>
      </c>
      <c r="BI239" s="103">
        <f>VLOOKUP($A239,[11]NHB!$A$7:$Q$389,COLUMN([11]NHB!P$2),0)+'[11]NHB savings'!Q226</f>
        <v>3.3686954776545059</v>
      </c>
      <c r="BJ239" s="103">
        <f>VLOOKUP($A239,[11]NHB!$A$7:$Q$389,COLUMN([11]NHB!Q$2),0)+'[11]NHB savings'!R226</f>
        <v>3.2322238058518664</v>
      </c>
      <c r="BK239" s="63">
        <f t="shared" si="93"/>
        <v>15.489751434482462</v>
      </c>
      <c r="BL239" s="63" t="e">
        <f t="shared" si="93"/>
        <v>#REF!</v>
      </c>
      <c r="BM239" s="63" t="e">
        <f t="shared" si="93"/>
        <v>#REF!</v>
      </c>
      <c r="BN239" s="63">
        <f t="shared" si="93"/>
        <v>15.14782302457332</v>
      </c>
      <c r="BO239" s="63">
        <f t="shared" si="93"/>
        <v>14.769913323702676</v>
      </c>
      <c r="BP239" s="64">
        <f t="shared" si="96"/>
        <v>15.489751434482462</v>
      </c>
      <c r="BQ239" s="64" t="e">
        <f>BL239*'[11]23112016 deflator update'!$C$68/'[11]23112016 deflator update'!$C$69</f>
        <v>#REF!</v>
      </c>
      <c r="BR239" s="64" t="e">
        <f>BM239*'[11]23112016 deflator update'!$C$68/'[11]23112016 deflator update'!$C$70</f>
        <v>#REF!</v>
      </c>
      <c r="BS239" s="64">
        <f>BN239*'[11]23112016 deflator update'!$C$68/'[11]23112016 deflator update'!$C$71</f>
        <v>14.390838929505549</v>
      </c>
      <c r="BT239" s="64">
        <f>BO239*'[11]23112016 deflator update'!$C$68/'[11]23112016 deflator update'!$C$72</f>
        <v>13.802745112184208</v>
      </c>
      <c r="BU239" s="109" t="e">
        <f t="shared" si="97"/>
        <v>#REF!</v>
      </c>
      <c r="BV239" s="109" t="e">
        <f t="shared" si="97"/>
        <v>#REF!</v>
      </c>
      <c r="BW239" s="109" t="e">
        <f t="shared" si="97"/>
        <v>#REF!</v>
      </c>
      <c r="BX239" s="109">
        <f t="shared" si="97"/>
        <v>-2.4948119624687015E-2</v>
      </c>
      <c r="BY239" s="109">
        <f t="shared" si="98"/>
        <v>-4.6471895551359221E-2</v>
      </c>
      <c r="BZ239" s="109">
        <f t="shared" si="99"/>
        <v>-1.1826110136385903E-2</v>
      </c>
      <c r="CA239" s="110" t="e">
        <f t="shared" si="100"/>
        <v>#REF!</v>
      </c>
      <c r="CB239" s="110" t="e">
        <f t="shared" si="100"/>
        <v>#REF!</v>
      </c>
      <c r="CC239" s="110" t="e">
        <f t="shared" si="100"/>
        <v>#REF!</v>
      </c>
      <c r="CD239" s="110">
        <f t="shared" si="94"/>
        <v>-4.0865846682195173E-2</v>
      </c>
      <c r="CE239" s="110">
        <f t="shared" si="101"/>
        <v>-0.10891112936407299</v>
      </c>
      <c r="CF239" s="110">
        <f t="shared" si="102"/>
        <v>-2.8416222303480287E-2</v>
      </c>
      <c r="CG239" s="60">
        <f t="shared" si="91"/>
        <v>6.9681784344824624</v>
      </c>
      <c r="CH239" s="60" t="e">
        <f t="shared" si="91"/>
        <v>#REF!</v>
      </c>
      <c r="CI239" s="60" t="e">
        <f t="shared" si="91"/>
        <v>#REF!</v>
      </c>
      <c r="CJ239" s="60">
        <f t="shared" si="91"/>
        <v>5.433659302150506</v>
      </c>
      <c r="CK239" s="60">
        <f t="shared" si="91"/>
        <v>4.6039281109458674</v>
      </c>
      <c r="CL239" s="60">
        <f t="shared" si="92"/>
        <v>8.5215730000000001</v>
      </c>
      <c r="CM239" s="60">
        <f t="shared" si="92"/>
        <v>8.8441777800000008</v>
      </c>
      <c r="CN239" s="60">
        <f t="shared" si="92"/>
        <v>9.2736404965028125</v>
      </c>
      <c r="CO239" s="60">
        <f t="shared" si="92"/>
        <v>9.7141637224228141</v>
      </c>
      <c r="CP239" s="60">
        <f t="shared" si="92"/>
        <v>10.165985212756809</v>
      </c>
    </row>
    <row r="240" spans="1:94" ht="15" customHeight="1">
      <c r="A240" s="53" t="s">
        <v>828</v>
      </c>
      <c r="B240" s="53" t="s">
        <v>829</v>
      </c>
      <c r="C240" s="53" t="str">
        <f t="shared" si="95"/>
        <v>UA_PU</v>
      </c>
      <c r="D240" s="53" t="s">
        <v>41</v>
      </c>
      <c r="E240" s="53" t="s">
        <v>726</v>
      </c>
      <c r="F240" s="112" t="s">
        <v>1361</v>
      </c>
      <c r="G240" s="113">
        <v>0</v>
      </c>
      <c r="H240" s="127">
        <v>0</v>
      </c>
      <c r="I240" s="127">
        <v>0</v>
      </c>
      <c r="J240" s="112" t="s">
        <v>1380</v>
      </c>
      <c r="K240" s="101">
        <v>0</v>
      </c>
      <c r="L240" s="53" t="s">
        <v>830</v>
      </c>
      <c r="M240" s="54">
        <f>[11]Provisional!M240</f>
        <v>77.579386245515011</v>
      </c>
      <c r="N240" s="54">
        <f>[11]Provisional!N240</f>
        <v>69.759385161029002</v>
      </c>
      <c r="O240" s="54">
        <f>[11]Provisional!O240</f>
        <v>64.025895778096995</v>
      </c>
      <c r="P240" s="54">
        <f>[11]Provisional!P240</f>
        <v>60.890820570392997</v>
      </c>
      <c r="Q240" s="54">
        <f>[11]Provisional!Q240</f>
        <v>57.893917209002993</v>
      </c>
      <c r="R240" s="128">
        <f>'[11]Published CSP'!O240</f>
        <v>42.557298000000003</v>
      </c>
      <c r="S240" s="108">
        <f>VLOOKUP($B240,'[11]CT model - DATA UPDATE'!$A:$AX,COLUMN('[11]CT model - DATA UPDATE'!S$1),0)/1000000</f>
        <v>44.397080279999997</v>
      </c>
      <c r="T240" s="108">
        <f>VLOOKUP($B240,'[11]CT model - DATA UPDATE'!$A:$AX,COLUMN('[11]CT model - DATA UPDATE'!T$1),0)/1000000</f>
        <v>45.356238344838424</v>
      </c>
      <c r="U240" s="108">
        <f>VLOOKUP($B240,'[11]CT model - DATA UPDATE'!$A:$AX,COLUMN('[11]CT model - DATA UPDATE'!U$1),0)/1000000</f>
        <v>46.336118137041417</v>
      </c>
      <c r="V240" s="108">
        <f>VLOOKUP($B240,'[11]CT model - DATA UPDATE'!$A:$AX,COLUMN('[11]CT model - DATA UPDATE'!V$1),0)/1000000</f>
        <v>47.337167330460353</v>
      </c>
      <c r="W240" s="108">
        <v>0</v>
      </c>
      <c r="X240" s="108">
        <f>VLOOKUP($B240,'[11]CT model - DATA UPDATE'!$A:$AX,COLUMN('[11]CT model - DATA UPDATE'!W$1),0)/1000000</f>
        <v>0.88420161999999558</v>
      </c>
      <c r="Y240" s="108">
        <f>VLOOKUP($B240,'[11]CT model - DATA UPDATE'!$A:$AX,COLUMN('[11]CT model - DATA UPDATE'!X$1),0)/1000000</f>
        <v>1.8284948288932035</v>
      </c>
      <c r="Z240" s="108">
        <f>VLOOKUP($B240,'[11]CT model - DATA UPDATE'!$A:$AX,COLUMN('[11]CT model - DATA UPDATE'!Y$1),0)/1000000</f>
        <v>2.8320800953555922</v>
      </c>
      <c r="AA240" s="108">
        <f>VLOOKUP($B240,'[11]CT model - DATA UPDATE'!$A:$AX,COLUMN('[11]CT model - DATA UPDATE'!Z$1),0)/1000000</f>
        <v>3.8978732179123874</v>
      </c>
      <c r="AB240" s="108">
        <v>0</v>
      </c>
      <c r="AC240" s="108">
        <f>VLOOKUP($B240,'[11]CT model - DATA UPDATE'!$A:$AX,COLUMN('[11]CT model - DATA UPDATE'!AA$1),0)/1000000</f>
        <v>0.88444999999999996</v>
      </c>
      <c r="AD240" s="108">
        <f>VLOOKUP($B240,'[11]CT model - DATA UPDATE'!$A:$AX,COLUMN('[11]CT model - DATA UPDATE'!AB$1),0)/1000000</f>
        <v>1.8648908840493859</v>
      </c>
      <c r="AE240" s="108">
        <f>VLOOKUP($B240,'[11]CT model - DATA UPDATE'!$A:$AX,COLUMN('[11]CT model - DATA UPDATE'!AC$1),0)/1000000</f>
        <v>2.945469659211807</v>
      </c>
      <c r="AF240" s="108">
        <f>VLOOKUP($B240,'[11]CT model - DATA UPDATE'!$A:$AX,COLUMN('[11]CT model - DATA UPDATE'!AD$1),0)/1000000</f>
        <v>4.1340766117835717</v>
      </c>
      <c r="AG240" s="108">
        <v>0</v>
      </c>
      <c r="AH240" s="108">
        <f>VLOOKUP($B240,'[11]CT model - DATA UPDATE'!$A:$AX,COLUMN('[11]CT model - DATA UPDATE'!AE$1),0)/1000000</f>
        <v>0</v>
      </c>
      <c r="AI240" s="108">
        <f>(VLOOKUP($B240,'[11]CT model - DATA UPDATE'!$A:$AX,COLUMN('[11]CT model - DATA UPDATE'!AF$1),0)+IFERROR(VLOOKUP($B240,'[11]Fire £5 LQ'!$A:$P,COLUMN('[11]Fire £5 LQ'!N$1),0),0)*[11]Parameters!$C$41)/1000000</f>
        <v>0</v>
      </c>
      <c r="AJ240" s="108">
        <f>(VLOOKUP($B240,'[11]CT model - DATA UPDATE'!$A:$AX,COLUMN('[11]CT model - DATA UPDATE'!AG$1),0)+IFERROR(VLOOKUP($B240,'[11]Fire £5 LQ'!$A:$P,COLUMN('[11]Fire £5 LQ'!O$1),0),0)*[11]Parameters!$C$41)/1000000</f>
        <v>0</v>
      </c>
      <c r="AK240" s="108">
        <f>(VLOOKUP($B240,'[11]CT model - DATA UPDATE'!$A:$AX,COLUMN('[11]CT model - DATA UPDATE'!AH$1),0)+IFERROR(VLOOKUP($B240,'[11]Fire £5 LQ'!$A:$P,COLUMN('[11]Fire £5 LQ'!P$1),0),0)*[11]Parameters!$C$41)/1000000</f>
        <v>0</v>
      </c>
      <c r="AL240" s="56">
        <f>'[11]Published CSP'!AI240</f>
        <v>0</v>
      </c>
      <c r="AM240" s="56">
        <f>'[11]Published CSP'!AJ240</f>
        <v>0</v>
      </c>
      <c r="AN240" s="56">
        <f>IFERROR(VLOOKUP($A240,'[11]iBCF post B17'!$A:$L,'[11]iBCF post B17'!$F$1,0)/1000000,0)</f>
        <v>4.3280478640589397</v>
      </c>
      <c r="AO240" s="56">
        <f>IFERROR(VLOOKUP($A240,'[11]iBCF post B17'!$A:$L,'[11]iBCF post B17'!$I$1,0)/1000000,0)</f>
        <v>6.0230118442549143</v>
      </c>
      <c r="AP240" s="56">
        <f>IFERROR(VLOOKUP($A240,'[11]iBCF post B17'!$A:$L,'[11]iBCF post B17'!$L$1,0)/1000000,0)</f>
        <v>7.6337169473257571</v>
      </c>
      <c r="AQ240" s="56">
        <v>0</v>
      </c>
      <c r="AR240" s="56">
        <v>0</v>
      </c>
      <c r="AS240" s="56">
        <f>'[11]NHB savings'!E227</f>
        <v>0.761324</v>
      </c>
      <c r="AT240" s="56">
        <f>'[11]NHB savings'!F227</f>
        <v>0</v>
      </c>
      <c r="AU240" s="56">
        <f>'[11]NHB savings'!G227</f>
        <v>0</v>
      </c>
      <c r="AV240" s="103">
        <f>'[11]Published CSP'!AN240</f>
        <v>0</v>
      </c>
      <c r="AW240" s="103">
        <f>'[11]Published CSP'!AO240</f>
        <v>0</v>
      </c>
      <c r="AX240" s="103">
        <f>'[11]Published CSP'!AP240+'[11]NHB savings'!I227</f>
        <v>0</v>
      </c>
      <c r="AY240" s="103">
        <f>'[11]Published CSP'!AQ240+'[11]NHB savings'!J227</f>
        <v>0</v>
      </c>
      <c r="AZ240" s="103">
        <f>'[11]Published CSP'!AR240+'[11]NHB savings'!K227</f>
        <v>0</v>
      </c>
      <c r="BA240" s="103">
        <v>0</v>
      </c>
      <c r="BB240" s="103" t="e">
        <f>VLOOKUP($A240,'[11]Published CSP'!$A:$A:'[11]Published CSP'!$AW:$AW,COLUMN('[11]Published CSP'!AT$1),0)</f>
        <v>#REF!</v>
      </c>
      <c r="BC240" s="103" t="e">
        <f>VLOOKUP($A240,'[11]Published CSP'!$A:$A:'[11]Published CSP'!$AW:$AW,COLUMN('[11]Published CSP'!AU$1),0)+'[11]NHB savings'!L227</f>
        <v>#REF!</v>
      </c>
      <c r="BD240" s="103">
        <v>0</v>
      </c>
      <c r="BE240" s="103">
        <v>0</v>
      </c>
      <c r="BF240" s="60">
        <v>2.1391829763053938</v>
      </c>
      <c r="BG240" s="60">
        <v>3.2668751258322333</v>
      </c>
      <c r="BH240" s="103">
        <f>VLOOKUP($A240,[11]NHB!$A$7:$Q$389,COLUMN([11]NHB!O$2),0)+'[11]NHB savings'!P227</f>
        <v>2.9552182754716729</v>
      </c>
      <c r="BI240" s="103">
        <f>VLOOKUP($A240,[11]NHB!$A$7:$Q$389,COLUMN([11]NHB!P$2),0)+'[11]NHB savings'!Q227</f>
        <v>2.1807756972413777</v>
      </c>
      <c r="BJ240" s="103">
        <f>VLOOKUP($A240,[11]NHB!$A$7:$Q$389,COLUMN([11]NHB!Q$2),0)+'[11]NHB savings'!R227</f>
        <v>2.0924287073744532</v>
      </c>
      <c r="BK240" s="63">
        <f t="shared" si="93"/>
        <v>122.27586722182041</v>
      </c>
      <c r="BL240" s="63" t="e">
        <f t="shared" si="93"/>
        <v>#REF!</v>
      </c>
      <c r="BM240" s="63" t="e">
        <f t="shared" si="93"/>
        <v>#REF!</v>
      </c>
      <c r="BN240" s="63">
        <f t="shared" si="93"/>
        <v>121.2082760034981</v>
      </c>
      <c r="BO240" s="63">
        <f t="shared" si="93"/>
        <v>122.98918002385952</v>
      </c>
      <c r="BP240" s="64">
        <f t="shared" si="96"/>
        <v>122.27586722182041</v>
      </c>
      <c r="BQ240" s="64" t="e">
        <f>BL240*'[11]23112016 deflator update'!$C$68/'[11]23112016 deflator update'!$C$69</f>
        <v>#REF!</v>
      </c>
      <c r="BR240" s="64" t="e">
        <f>BM240*'[11]23112016 deflator update'!$C$68/'[11]23112016 deflator update'!$C$70</f>
        <v>#REF!</v>
      </c>
      <c r="BS240" s="64">
        <f>BN240*'[11]23112016 deflator update'!$C$68/'[11]23112016 deflator update'!$C$71</f>
        <v>115.15111934300714</v>
      </c>
      <c r="BT240" s="64">
        <f>BO240*'[11]23112016 deflator update'!$C$68/'[11]23112016 deflator update'!$C$72</f>
        <v>114.93556300710243</v>
      </c>
      <c r="BU240" s="109" t="e">
        <f t="shared" si="97"/>
        <v>#REF!</v>
      </c>
      <c r="BV240" s="109" t="e">
        <f t="shared" si="97"/>
        <v>#REF!</v>
      </c>
      <c r="BW240" s="109" t="e">
        <f t="shared" si="97"/>
        <v>#REF!</v>
      </c>
      <c r="BX240" s="109">
        <f t="shared" si="97"/>
        <v>1.4692924271194396E-2</v>
      </c>
      <c r="BY240" s="109">
        <f t="shared" si="98"/>
        <v>5.8336351910315276E-3</v>
      </c>
      <c r="BZ240" s="109">
        <f t="shared" si="99"/>
        <v>1.4552291769733827E-3</v>
      </c>
      <c r="CA240" s="110" t="e">
        <f t="shared" si="100"/>
        <v>#REF!</v>
      </c>
      <c r="CB240" s="110" t="e">
        <f t="shared" si="100"/>
        <v>#REF!</v>
      </c>
      <c r="CC240" s="110" t="e">
        <f t="shared" si="100"/>
        <v>#REF!</v>
      </c>
      <c r="CD240" s="110">
        <f t="shared" si="94"/>
        <v>-1.8719430356783917E-3</v>
      </c>
      <c r="CE240" s="110">
        <f t="shared" si="101"/>
        <v>-6.0030686197481198E-2</v>
      </c>
      <c r="CF240" s="110">
        <f t="shared" si="102"/>
        <v>-1.5357858835969629E-2</v>
      </c>
      <c r="CG240" s="60">
        <f t="shared" ref="CG240:CK290" si="103">BK240-CL240</f>
        <v>79.718569221820403</v>
      </c>
      <c r="CH240" s="60" t="e">
        <f t="shared" si="103"/>
        <v>#REF!</v>
      </c>
      <c r="CI240" s="60" t="e">
        <f t="shared" si="103"/>
        <v>#REF!</v>
      </c>
      <c r="CJ240" s="60">
        <f t="shared" si="103"/>
        <v>69.094608111889272</v>
      </c>
      <c r="CK240" s="60">
        <f t="shared" si="103"/>
        <v>67.620062863703211</v>
      </c>
      <c r="CL240" s="60">
        <f t="shared" ref="CL240:CP290" si="104">SUM(R240,W240,AB240,AG240)</f>
        <v>42.557298000000003</v>
      </c>
      <c r="CM240" s="60">
        <f t="shared" si="104"/>
        <v>46.165731899999997</v>
      </c>
      <c r="CN240" s="60">
        <f t="shared" si="104"/>
        <v>49.049624057781017</v>
      </c>
      <c r="CO240" s="60">
        <f t="shared" si="104"/>
        <v>52.11366789160882</v>
      </c>
      <c r="CP240" s="60">
        <f t="shared" si="104"/>
        <v>55.369117160156307</v>
      </c>
    </row>
    <row r="241" spans="1:94" ht="15" customHeight="1">
      <c r="A241" s="53" t="s">
        <v>873</v>
      </c>
      <c r="B241" s="53" t="s">
        <v>874</v>
      </c>
      <c r="C241" s="53" t="str">
        <f t="shared" si="95"/>
        <v>UA_PU</v>
      </c>
      <c r="D241" s="53" t="s">
        <v>41</v>
      </c>
      <c r="E241" s="53" t="s">
        <v>726</v>
      </c>
      <c r="F241" s="112" t="s">
        <v>1373</v>
      </c>
      <c r="G241" s="113">
        <v>0</v>
      </c>
      <c r="H241" s="127">
        <v>0</v>
      </c>
      <c r="I241" s="127">
        <v>0</v>
      </c>
      <c r="J241" s="112" t="s">
        <v>1380</v>
      </c>
      <c r="K241" s="101">
        <v>0</v>
      </c>
      <c r="L241" s="53" t="s">
        <v>875</v>
      </c>
      <c r="M241" s="54">
        <f>[11]Provisional!M241</f>
        <v>80.231601528322997</v>
      </c>
      <c r="N241" s="54">
        <f>[11]Provisional!N241</f>
        <v>69.033797917018006</v>
      </c>
      <c r="O241" s="54">
        <f>[11]Provisional!O241</f>
        <v>60.803552656275997</v>
      </c>
      <c r="P241" s="54">
        <f>[11]Provisional!P241</f>
        <v>56.270084970913004</v>
      </c>
      <c r="Q241" s="54">
        <f>[11]Provisional!Q241</f>
        <v>51.889587639013996</v>
      </c>
      <c r="R241" s="128">
        <f>'[11]Published CSP'!O241</f>
        <v>91.069927000000007</v>
      </c>
      <c r="S241" s="108">
        <f>VLOOKUP($B241,'[11]CT model - DATA UPDATE'!$A:$AX,COLUMN('[11]CT model - DATA UPDATE'!S$1),0)/1000000</f>
        <v>93.23689496099999</v>
      </c>
      <c r="T241" s="108">
        <f>VLOOKUP($B241,'[11]CT model - DATA UPDATE'!$A:$AX,COLUMN('[11]CT model - DATA UPDATE'!T$1),0)/1000000</f>
        <v>95.458654142327731</v>
      </c>
      <c r="U241" s="108">
        <f>VLOOKUP($B241,'[11]CT model - DATA UPDATE'!$A:$AX,COLUMN('[11]CT model - DATA UPDATE'!U$1),0)/1000000</f>
        <v>97.733356033318628</v>
      </c>
      <c r="V241" s="108">
        <f>VLOOKUP($B241,'[11]CT model - DATA UPDATE'!$A:$AX,COLUMN('[11]CT model - DATA UPDATE'!V$1),0)/1000000</f>
        <v>100.06226221557434</v>
      </c>
      <c r="W241" s="108">
        <v>0</v>
      </c>
      <c r="X241" s="108">
        <f>VLOOKUP($B241,'[11]CT model - DATA UPDATE'!$A:$AX,COLUMN('[11]CT model - DATA UPDATE'!W$1),0)/1000000</f>
        <v>1.8177592739999975</v>
      </c>
      <c r="Y241" s="108">
        <f>VLOOKUP($B241,'[11]CT model - DATA UPDATE'!$A:$AX,COLUMN('[11]CT model - DATA UPDATE'!X$1),0)/1000000</f>
        <v>3.8074695780464891</v>
      </c>
      <c r="Z241" s="108">
        <f>VLOOKUP($B241,'[11]CT model - DATA UPDATE'!$A:$AX,COLUMN('[11]CT model - DATA UPDATE'!Y$1),0)/1000000</f>
        <v>5.9308295636070936</v>
      </c>
      <c r="AA241" s="108">
        <f>VLOOKUP($B241,'[11]CT model - DATA UPDATE'!$A:$AX,COLUMN('[11]CT model - DATA UPDATE'!Z$1),0)/1000000</f>
        <v>8.1948447683282541</v>
      </c>
      <c r="AB241" s="108">
        <v>0</v>
      </c>
      <c r="AC241" s="108">
        <f>VLOOKUP($B241,'[11]CT model - DATA UPDATE'!$A:$AX,COLUMN('[11]CT model - DATA UPDATE'!AA$1),0)/1000000</f>
        <v>1.864368</v>
      </c>
      <c r="AD241" s="108">
        <f>VLOOKUP($B241,'[11]CT model - DATA UPDATE'!$A:$AX,COLUMN('[11]CT model - DATA UPDATE'!AB$1),0)/1000000</f>
        <v>3.9315407267513871</v>
      </c>
      <c r="AE241" s="108">
        <f>VLOOKUP($B241,'[11]CT model - DATA UPDATE'!$A:$AX,COLUMN('[11]CT model - DATA UPDATE'!AC$1),0)/1000000</f>
        <v>6.2188662720769941</v>
      </c>
      <c r="AF241" s="108">
        <f>VLOOKUP($B241,'[11]CT model - DATA UPDATE'!$A:$AX,COLUMN('[11]CT model - DATA UPDATE'!AD$1),0)/1000000</f>
        <v>8.744427428073644</v>
      </c>
      <c r="AG241" s="108">
        <v>0</v>
      </c>
      <c r="AH241" s="108">
        <f>VLOOKUP($B241,'[11]CT model - DATA UPDATE'!$A:$AX,COLUMN('[11]CT model - DATA UPDATE'!AE$1),0)/1000000</f>
        <v>0</v>
      </c>
      <c r="AI241" s="108">
        <f>(VLOOKUP($B241,'[11]CT model - DATA UPDATE'!$A:$AX,COLUMN('[11]CT model - DATA UPDATE'!AF$1),0)+IFERROR(VLOOKUP($B241,'[11]Fire £5 LQ'!$A:$P,COLUMN('[11]Fire £5 LQ'!N$1),0),0)*[11]Parameters!$C$41)/1000000</f>
        <v>0</v>
      </c>
      <c r="AJ241" s="108">
        <f>(VLOOKUP($B241,'[11]CT model - DATA UPDATE'!$A:$AX,COLUMN('[11]CT model - DATA UPDATE'!AG$1),0)+IFERROR(VLOOKUP($B241,'[11]Fire £5 LQ'!$A:$P,COLUMN('[11]Fire £5 LQ'!O$1),0),0)*[11]Parameters!$C$41)/1000000</f>
        <v>0</v>
      </c>
      <c r="AK241" s="108">
        <f>(VLOOKUP($B241,'[11]CT model - DATA UPDATE'!$A:$AX,COLUMN('[11]CT model - DATA UPDATE'!AH$1),0)+IFERROR(VLOOKUP($B241,'[11]Fire £5 LQ'!$A:$P,COLUMN('[11]Fire £5 LQ'!P$1),0),0)*[11]Parameters!$C$41)/1000000</f>
        <v>0</v>
      </c>
      <c r="AL241" s="56">
        <f>'[11]Published CSP'!AI241</f>
        <v>0</v>
      </c>
      <c r="AM241" s="56">
        <f>'[11]Published CSP'!AJ241</f>
        <v>0</v>
      </c>
      <c r="AN241" s="56">
        <f>IFERROR(VLOOKUP($A241,'[11]iBCF post B17'!$A:$L,'[11]iBCF post B17'!$F$1,0)/1000000,0)</f>
        <v>3.407642622301625</v>
      </c>
      <c r="AO241" s="56">
        <f>IFERROR(VLOOKUP($A241,'[11]iBCF post B17'!$A:$L,'[11]iBCF post B17'!$I$1,0)/1000000,0)</f>
        <v>4.3679585197922082</v>
      </c>
      <c r="AP241" s="56">
        <f>IFERROR(VLOOKUP($A241,'[11]iBCF post B17'!$A:$L,'[11]iBCF post B17'!$L$1,0)/1000000,0)</f>
        <v>5.0864941261264001</v>
      </c>
      <c r="AQ241" s="56">
        <v>0</v>
      </c>
      <c r="AR241" s="56">
        <v>0</v>
      </c>
      <c r="AS241" s="56">
        <f>'[11]NHB savings'!E228</f>
        <v>0.91213599999999995</v>
      </c>
      <c r="AT241" s="56">
        <f>'[11]NHB savings'!F228</f>
        <v>0</v>
      </c>
      <c r="AU241" s="56">
        <f>'[11]NHB savings'!G228</f>
        <v>0</v>
      </c>
      <c r="AV241" s="103">
        <f>'[11]Published CSP'!AN241</f>
        <v>0</v>
      </c>
      <c r="AW241" s="103">
        <f>'[11]Published CSP'!AO241</f>
        <v>0</v>
      </c>
      <c r="AX241" s="103">
        <f>'[11]Published CSP'!AP241+'[11]NHB savings'!I228</f>
        <v>0</v>
      </c>
      <c r="AY241" s="103">
        <f>'[11]Published CSP'!AQ241+'[11]NHB savings'!J228</f>
        <v>0</v>
      </c>
      <c r="AZ241" s="103">
        <f>'[11]Published CSP'!AR241+'[11]NHB savings'!K228</f>
        <v>0</v>
      </c>
      <c r="BA241" s="103">
        <v>0</v>
      </c>
      <c r="BB241" s="103" t="e">
        <f>VLOOKUP($A241,'[11]Published CSP'!$A:$A:'[11]Published CSP'!$AW:$AW,COLUMN('[11]Published CSP'!AT$1),0)</f>
        <v>#REF!</v>
      </c>
      <c r="BC241" s="103" t="e">
        <f>VLOOKUP($A241,'[11]Published CSP'!$A:$A:'[11]Published CSP'!$AW:$AW,COLUMN('[11]Published CSP'!AU$1),0)+'[11]NHB savings'!L228</f>
        <v>#REF!</v>
      </c>
      <c r="BD241" s="103">
        <v>0</v>
      </c>
      <c r="BE241" s="103">
        <v>0</v>
      </c>
      <c r="BF241" s="60">
        <v>10.750190396226158</v>
      </c>
      <c r="BG241" s="60">
        <v>12.418947680282344</v>
      </c>
      <c r="BH241" s="103">
        <f>VLOOKUP($A241,[11]NHB!$A$7:$Q$389,COLUMN([11]NHB!O$2),0)+'[11]NHB savings'!P228</f>
        <v>9.5051456478861986</v>
      </c>
      <c r="BI241" s="103">
        <f>VLOOKUP($A241,[11]NHB!$A$7:$Q$389,COLUMN([11]NHB!P$2),0)+'[11]NHB savings'!Q228</f>
        <v>7.1855225788890129</v>
      </c>
      <c r="BJ241" s="103">
        <f>VLOOKUP($A241,[11]NHB!$A$7:$Q$389,COLUMN([11]NHB!Q$2),0)+'[11]NHB savings'!R228</f>
        <v>6.8944246492538399</v>
      </c>
      <c r="BK241" s="63">
        <f t="shared" si="93"/>
        <v>182.05171892454914</v>
      </c>
      <c r="BL241" s="63" t="e">
        <f t="shared" si="93"/>
        <v>#REF!</v>
      </c>
      <c r="BM241" s="63" t="e">
        <f t="shared" si="93"/>
        <v>#REF!</v>
      </c>
      <c r="BN241" s="63">
        <f t="shared" si="93"/>
        <v>177.70661793859693</v>
      </c>
      <c r="BO241" s="63">
        <f t="shared" si="93"/>
        <v>180.87204082637047</v>
      </c>
      <c r="BP241" s="64">
        <f t="shared" si="96"/>
        <v>182.05171892454914</v>
      </c>
      <c r="BQ241" s="64" t="e">
        <f>BL241*'[11]23112016 deflator update'!$C$68/'[11]23112016 deflator update'!$C$69</f>
        <v>#REF!</v>
      </c>
      <c r="BR241" s="64" t="e">
        <f>BM241*'[11]23112016 deflator update'!$C$68/'[11]23112016 deflator update'!$C$70</f>
        <v>#REF!</v>
      </c>
      <c r="BS241" s="64">
        <f>BN241*'[11]23112016 deflator update'!$C$68/'[11]23112016 deflator update'!$C$71</f>
        <v>168.8260624191947</v>
      </c>
      <c r="BT241" s="64">
        <f>BO241*'[11]23112016 deflator update'!$C$68/'[11]23112016 deflator update'!$C$72</f>
        <v>169.02811971418603</v>
      </c>
      <c r="BU241" s="109" t="e">
        <f t="shared" si="97"/>
        <v>#REF!</v>
      </c>
      <c r="BV241" s="109" t="e">
        <f t="shared" si="97"/>
        <v>#REF!</v>
      </c>
      <c r="BW241" s="109" t="e">
        <f t="shared" si="97"/>
        <v>#REF!</v>
      </c>
      <c r="BX241" s="109">
        <f t="shared" si="97"/>
        <v>1.7812633679558765E-2</v>
      </c>
      <c r="BY241" s="109">
        <f t="shared" si="98"/>
        <v>-6.4799063977395432E-3</v>
      </c>
      <c r="BZ241" s="109">
        <f t="shared" si="99"/>
        <v>-1.6239280320240468E-3</v>
      </c>
      <c r="CA241" s="110" t="e">
        <f t="shared" si="100"/>
        <v>#REF!</v>
      </c>
      <c r="CB241" s="110" t="e">
        <f t="shared" si="100"/>
        <v>#REF!</v>
      </c>
      <c r="CC241" s="110" t="e">
        <f t="shared" si="100"/>
        <v>#REF!</v>
      </c>
      <c r="CD241" s="110">
        <f t="shared" si="94"/>
        <v>1.1968371002435418E-3</v>
      </c>
      <c r="CE241" s="110">
        <f t="shared" si="101"/>
        <v>-7.1537908498192748E-2</v>
      </c>
      <c r="CF241" s="110">
        <f t="shared" si="102"/>
        <v>-1.8385321131752508E-2</v>
      </c>
      <c r="CG241" s="60">
        <f t="shared" si="103"/>
        <v>90.981791924549128</v>
      </c>
      <c r="CH241" s="60" t="e">
        <f t="shared" si="103"/>
        <v>#REF!</v>
      </c>
      <c r="CI241" s="60" t="e">
        <f t="shared" si="103"/>
        <v>#REF!</v>
      </c>
      <c r="CJ241" s="60">
        <f t="shared" si="103"/>
        <v>67.823566069594222</v>
      </c>
      <c r="CK241" s="60">
        <f t="shared" si="103"/>
        <v>63.870506414394228</v>
      </c>
      <c r="CL241" s="60">
        <f t="shared" si="104"/>
        <v>91.069927000000007</v>
      </c>
      <c r="CM241" s="60">
        <f t="shared" si="104"/>
        <v>96.919022234999986</v>
      </c>
      <c r="CN241" s="60">
        <f t="shared" si="104"/>
        <v>103.19766444712562</v>
      </c>
      <c r="CO241" s="60">
        <f t="shared" si="104"/>
        <v>109.88305186900271</v>
      </c>
      <c r="CP241" s="60">
        <f t="shared" si="104"/>
        <v>117.00153441197624</v>
      </c>
    </row>
    <row r="242" spans="1:94" ht="15" customHeight="1">
      <c r="A242" s="53" t="s">
        <v>450</v>
      </c>
      <c r="B242" s="53" t="s">
        <v>451</v>
      </c>
      <c r="C242" s="53" t="str">
        <f t="shared" si="95"/>
        <v>SD_SR</v>
      </c>
      <c r="D242" s="53" t="s">
        <v>41</v>
      </c>
      <c r="E242" s="53" t="s">
        <v>39</v>
      </c>
      <c r="F242" s="112" t="s">
        <v>1373</v>
      </c>
      <c r="G242" s="113">
        <v>0</v>
      </c>
      <c r="H242" s="127">
        <v>0</v>
      </c>
      <c r="I242" s="127">
        <v>0</v>
      </c>
      <c r="J242" s="112" t="s">
        <v>1382</v>
      </c>
      <c r="K242" s="101">
        <v>0</v>
      </c>
      <c r="L242" s="53" t="s">
        <v>452</v>
      </c>
      <c r="M242" s="54">
        <f>[11]Provisional!M242</f>
        <v>2.071085290179</v>
      </c>
      <c r="N242" s="54">
        <f>[11]Provisional!N242</f>
        <v>1.45065379699</v>
      </c>
      <c r="O242" s="54">
        <f>[11]Provisional!O242</f>
        <v>1.2011501222860002</v>
      </c>
      <c r="P242" s="54">
        <f>[11]Provisional!P242</f>
        <v>1.2397942405269999</v>
      </c>
      <c r="Q242" s="54">
        <f>[11]Provisional!Q242</f>
        <v>0.46026070359600002</v>
      </c>
      <c r="R242" s="128">
        <f>'[11]Published CSP'!O242</f>
        <v>6.3617290000000004</v>
      </c>
      <c r="S242" s="108">
        <f>VLOOKUP($B242,'[11]CT model - DATA UPDATE'!$A:$AX,COLUMN('[11]CT model - DATA UPDATE'!S$1),0)/1000000</f>
        <v>6.4021796800000006</v>
      </c>
      <c r="T242" s="108">
        <f>VLOOKUP($B242,'[11]CT model - DATA UPDATE'!$A:$AX,COLUMN('[11]CT model - DATA UPDATE'!T$1),0)/1000000</f>
        <v>6.4695355033707722</v>
      </c>
      <c r="U242" s="108">
        <f>VLOOKUP($B242,'[11]CT model - DATA UPDATE'!$A:$AX,COLUMN('[11]CT model - DATA UPDATE'!U$1),0)/1000000</f>
        <v>6.5375999614829485</v>
      </c>
      <c r="V242" s="108">
        <f>VLOOKUP($B242,'[11]CT model - DATA UPDATE'!$A:$AX,COLUMN('[11]CT model - DATA UPDATE'!V$1),0)/1000000</f>
        <v>6.6063805097156116</v>
      </c>
      <c r="W242" s="108">
        <v>0</v>
      </c>
      <c r="X242" s="108">
        <f>VLOOKUP($B242,'[11]CT model - DATA UPDATE'!$A:$AX,COLUMN('[11]CT model - DATA UPDATE'!W$1),0)/1000000</f>
        <v>0.12483692000000017</v>
      </c>
      <c r="Y242" s="108">
        <f>VLOOKUP($B242,'[11]CT model - DATA UPDATE'!$A:$AX,COLUMN('[11]CT model - DATA UPDATE'!X$1),0)/1000000</f>
        <v>0.25806401587392841</v>
      </c>
      <c r="Z242" s="108">
        <f>VLOOKUP($B242,'[11]CT model - DATA UPDATE'!$A:$AX,COLUMN('[11]CT model - DATA UPDATE'!Y$1),0)/1000000</f>
        <v>0.39674662671808963</v>
      </c>
      <c r="AA242" s="108">
        <f>VLOOKUP($B242,'[11]CT model - DATA UPDATE'!$A:$AX,COLUMN('[11]CT model - DATA UPDATE'!Z$1),0)/1000000</f>
        <v>0.54106672874513284</v>
      </c>
      <c r="AB242" s="108">
        <v>0</v>
      </c>
      <c r="AC242" s="108">
        <f>VLOOKUP($B242,'[11]CT model - DATA UPDATE'!$A:$AX,COLUMN('[11]CT model - DATA UPDATE'!AA$1),0)/1000000</f>
        <v>0</v>
      </c>
      <c r="AD242" s="108">
        <f>VLOOKUP($B242,'[11]CT model - DATA UPDATE'!$A:$AX,COLUMN('[11]CT model - DATA UPDATE'!AB$1),0)/1000000</f>
        <v>0</v>
      </c>
      <c r="AE242" s="108">
        <f>VLOOKUP($B242,'[11]CT model - DATA UPDATE'!$A:$AX,COLUMN('[11]CT model - DATA UPDATE'!AC$1),0)/1000000</f>
        <v>0</v>
      </c>
      <c r="AF242" s="108">
        <f>VLOOKUP($B242,'[11]CT model - DATA UPDATE'!$A:$AX,COLUMN('[11]CT model - DATA UPDATE'!AD$1),0)/1000000</f>
        <v>0</v>
      </c>
      <c r="AG242" s="108">
        <v>0</v>
      </c>
      <c r="AH242" s="108">
        <f>VLOOKUP($B242,'[11]CT model - DATA UPDATE'!$A:$AX,COLUMN('[11]CT model - DATA UPDATE'!AE$1),0)/1000000</f>
        <v>0</v>
      </c>
      <c r="AI242" s="108">
        <f>(VLOOKUP($B242,'[11]CT model - DATA UPDATE'!$A:$AX,COLUMN('[11]CT model - DATA UPDATE'!AF$1),0)+IFERROR(VLOOKUP($B242,'[11]Fire £5 LQ'!$A:$P,COLUMN('[11]Fire £5 LQ'!N$1),0),0)*[11]Parameters!$C$41)/1000000</f>
        <v>6.9604334751565841E-2</v>
      </c>
      <c r="AJ242" s="108">
        <f>(VLOOKUP($B242,'[11]CT model - DATA UPDATE'!$A:$AX,COLUMN('[11]CT model - DATA UPDATE'!AG$1),0)+IFERROR(VLOOKUP($B242,'[11]Fire £5 LQ'!$A:$P,COLUMN('[11]Fire £5 LQ'!O$1),0),0)*[11]Parameters!$C$41)/1000000</f>
        <v>0.1380072201188853</v>
      </c>
      <c r="AK242" s="108">
        <f>(VLOOKUP($B242,'[11]CT model - DATA UPDATE'!$A:$AX,COLUMN('[11]CT model - DATA UPDATE'!AH$1),0)+IFERROR(VLOOKUP($B242,'[11]Fire £5 LQ'!$A:$P,COLUMN('[11]Fire £5 LQ'!P$1),0),0)*[11]Parameters!$C$41)/1000000</f>
        <v>0.20509374123458324</v>
      </c>
      <c r="AL242" s="56">
        <f>'[11]Published CSP'!AI242</f>
        <v>0</v>
      </c>
      <c r="AM242" s="56">
        <f>'[11]Published CSP'!AJ242</f>
        <v>0</v>
      </c>
      <c r="AN242" s="56">
        <f>IFERROR(VLOOKUP($A242,'[11]iBCF post B17'!$A:$L,'[11]iBCF post B17'!$F$1,0)/1000000,0)</f>
        <v>0</v>
      </c>
      <c r="AO242" s="56">
        <f>IFERROR(VLOOKUP($A242,'[11]iBCF post B17'!$A:$L,'[11]iBCF post B17'!$I$1,0)/1000000,0)</f>
        <v>0</v>
      </c>
      <c r="AP242" s="56">
        <f>IFERROR(VLOOKUP($A242,'[11]iBCF post B17'!$A:$L,'[11]iBCF post B17'!$L$1,0)/1000000,0)</f>
        <v>0</v>
      </c>
      <c r="AQ242" s="56">
        <v>0</v>
      </c>
      <c r="AR242" s="56">
        <v>0</v>
      </c>
      <c r="AS242" s="56">
        <f>'[11]NHB savings'!E229</f>
        <v>0</v>
      </c>
      <c r="AT242" s="56">
        <f>'[11]NHB savings'!F229</f>
        <v>0</v>
      </c>
      <c r="AU242" s="56">
        <f>'[11]NHB savings'!G229</f>
        <v>0</v>
      </c>
      <c r="AV242" s="103">
        <f>'[11]Published CSP'!AN242</f>
        <v>0</v>
      </c>
      <c r="AW242" s="103">
        <f>'[11]Published CSP'!AO242</f>
        <v>0</v>
      </c>
      <c r="AX242" s="103">
        <f>'[11]Published CSP'!AP242+'[11]NHB savings'!I229</f>
        <v>0</v>
      </c>
      <c r="AY242" s="103">
        <f>'[11]Published CSP'!AQ242+'[11]NHB savings'!J229</f>
        <v>0</v>
      </c>
      <c r="AZ242" s="103">
        <f>'[11]Published CSP'!AR242+'[11]NHB savings'!K229</f>
        <v>0</v>
      </c>
      <c r="BA242" s="103">
        <v>0</v>
      </c>
      <c r="BB242" s="103" t="e">
        <f>VLOOKUP($A242,'[11]Published CSP'!$A:$A:'[11]Published CSP'!$AW:$AW,COLUMN('[11]Published CSP'!AT$1),0)</f>
        <v>#REF!</v>
      </c>
      <c r="BC242" s="103" t="e">
        <f>VLOOKUP($A242,'[11]Published CSP'!$A:$A:'[11]Published CSP'!$AW:$AW,COLUMN('[11]Published CSP'!AU$1),0)+'[11]NHB savings'!L229</f>
        <v>#REF!</v>
      </c>
      <c r="BD242" s="103">
        <v>0</v>
      </c>
      <c r="BE242" s="103">
        <v>0</v>
      </c>
      <c r="BF242" s="60">
        <v>1.0887989099796263</v>
      </c>
      <c r="BG242" s="60">
        <v>1.3279485557731223</v>
      </c>
      <c r="BH242" s="103">
        <f>VLOOKUP($A242,[11]NHB!$A$7:$Q$389,COLUMN([11]NHB!O$2),0)+'[11]NHB savings'!P229</f>
        <v>0.98351864709213688</v>
      </c>
      <c r="BI242" s="103">
        <f>VLOOKUP($A242,[11]NHB!$A$7:$Q$389,COLUMN([11]NHB!P$2),0)+'[11]NHB savings'!Q229</f>
        <v>0.74944370012407935</v>
      </c>
      <c r="BJ242" s="103">
        <f>VLOOKUP($A242,[11]NHB!$A$7:$Q$389,COLUMN([11]NHB!Q$2),0)+'[11]NHB savings'!R229</f>
        <v>0.71908244148365719</v>
      </c>
      <c r="BK242" s="63">
        <f t="shared" si="93"/>
        <v>9.521613200158626</v>
      </c>
      <c r="BL242" s="63" t="e">
        <f t="shared" si="93"/>
        <v>#REF!</v>
      </c>
      <c r="BM242" s="63" t="e">
        <f t="shared" si="93"/>
        <v>#REF!</v>
      </c>
      <c r="BN242" s="63">
        <f t="shared" si="93"/>
        <v>9.0615917489710025</v>
      </c>
      <c r="BO242" s="63">
        <f t="shared" si="93"/>
        <v>8.5318841247749848</v>
      </c>
      <c r="BP242" s="64">
        <f t="shared" si="96"/>
        <v>9.521613200158626</v>
      </c>
      <c r="BQ242" s="64" t="e">
        <f>BL242*'[11]23112016 deflator update'!$C$68/'[11]23112016 deflator update'!$C$69</f>
        <v>#REF!</v>
      </c>
      <c r="BR242" s="64" t="e">
        <f>BM242*'[11]23112016 deflator update'!$C$68/'[11]23112016 deflator update'!$C$70</f>
        <v>#REF!</v>
      </c>
      <c r="BS242" s="64">
        <f>BN242*'[11]23112016 deflator update'!$C$68/'[11]23112016 deflator update'!$C$71</f>
        <v>8.6087556669253704</v>
      </c>
      <c r="BT242" s="64">
        <f>BO242*'[11]23112016 deflator update'!$C$68/'[11]23112016 deflator update'!$C$72</f>
        <v>7.9731965462501302</v>
      </c>
      <c r="BU242" s="109" t="e">
        <f t="shared" si="97"/>
        <v>#REF!</v>
      </c>
      <c r="BV242" s="109" t="e">
        <f t="shared" si="97"/>
        <v>#REF!</v>
      </c>
      <c r="BW242" s="109" t="e">
        <f t="shared" si="97"/>
        <v>#REF!</v>
      </c>
      <c r="BX242" s="109">
        <f t="shared" si="97"/>
        <v>-5.8456355005859661E-2</v>
      </c>
      <c r="BY242" s="109">
        <f t="shared" si="98"/>
        <v>-0.10394552420667047</v>
      </c>
      <c r="BZ242" s="109">
        <f t="shared" si="99"/>
        <v>-2.7065500591691549E-2</v>
      </c>
      <c r="CA242" s="110" t="e">
        <f t="shared" si="100"/>
        <v>#REF!</v>
      </c>
      <c r="CB242" s="110" t="e">
        <f t="shared" si="100"/>
        <v>#REF!</v>
      </c>
      <c r="CC242" s="110" t="e">
        <f t="shared" si="100"/>
        <v>#REF!</v>
      </c>
      <c r="CD242" s="110">
        <f t="shared" si="94"/>
        <v>-7.3827059945148932E-2</v>
      </c>
      <c r="CE242" s="110">
        <f t="shared" si="101"/>
        <v>-0.16262125139495265</v>
      </c>
      <c r="CF242" s="110">
        <f t="shared" si="102"/>
        <v>-4.3399763864573004E-2</v>
      </c>
      <c r="CG242" s="60">
        <f t="shared" si="103"/>
        <v>3.1598842001586256</v>
      </c>
      <c r="CH242" s="60" t="e">
        <f t="shared" si="103"/>
        <v>#REF!</v>
      </c>
      <c r="CI242" s="60" t="e">
        <f t="shared" si="103"/>
        <v>#REF!</v>
      </c>
      <c r="CJ242" s="60">
        <f t="shared" si="103"/>
        <v>1.9892379406510798</v>
      </c>
      <c r="CK242" s="60">
        <f t="shared" si="103"/>
        <v>1.1793431450796579</v>
      </c>
      <c r="CL242" s="60">
        <f t="shared" si="104"/>
        <v>6.3617290000000004</v>
      </c>
      <c r="CM242" s="60">
        <f t="shared" si="104"/>
        <v>6.5270166000000005</v>
      </c>
      <c r="CN242" s="60">
        <f t="shared" si="104"/>
        <v>6.7972038539962663</v>
      </c>
      <c r="CO242" s="60">
        <f t="shared" si="104"/>
        <v>7.0723538083199227</v>
      </c>
      <c r="CP242" s="60">
        <f t="shared" si="104"/>
        <v>7.3525409796953269</v>
      </c>
    </row>
    <row r="243" spans="1:94" ht="15" customHeight="1">
      <c r="A243" s="53" t="s">
        <v>96</v>
      </c>
      <c r="B243" s="53" t="s">
        <v>97</v>
      </c>
      <c r="C243" s="53" t="str">
        <f t="shared" si="95"/>
        <v>SD_SR</v>
      </c>
      <c r="D243" s="53" t="s">
        <v>41</v>
      </c>
      <c r="E243" s="53" t="s">
        <v>39</v>
      </c>
      <c r="F243" s="112" t="s">
        <v>1373</v>
      </c>
      <c r="G243" s="113">
        <v>1</v>
      </c>
      <c r="H243" s="127">
        <v>0</v>
      </c>
      <c r="I243" s="127">
        <v>0</v>
      </c>
      <c r="J243" s="112" t="s">
        <v>1382</v>
      </c>
      <c r="K243" s="101">
        <v>0</v>
      </c>
      <c r="L243" s="53" t="s">
        <v>98</v>
      </c>
      <c r="M243" s="54">
        <f>[11]Provisional!M243</f>
        <v>6.7098276087600004</v>
      </c>
      <c r="N243" s="54">
        <f>[11]Provisional!N243</f>
        <v>5.4232122896170001</v>
      </c>
      <c r="O243" s="54">
        <f>[11]Provisional!O243</f>
        <v>4.4557753046009996</v>
      </c>
      <c r="P243" s="54">
        <f>[11]Provisional!P243</f>
        <v>3.9455177264199999</v>
      </c>
      <c r="Q243" s="54">
        <f>[11]Provisional!Q243</f>
        <v>3.378410158786</v>
      </c>
      <c r="R243" s="128">
        <f>'[11]Published CSP'!O243</f>
        <v>10.777659999999999</v>
      </c>
      <c r="S243" s="108">
        <f>VLOOKUP($B243,'[11]CT model - DATA UPDATE'!$A:$AX,COLUMN('[11]CT model - DATA UPDATE'!S$1),0)/1000000</f>
        <v>10.845927048</v>
      </c>
      <c r="T243" s="108">
        <f>VLOOKUP($B243,'[11]CT model - DATA UPDATE'!$A:$AX,COLUMN('[11]CT model - DATA UPDATE'!T$1),0)/1000000</f>
        <v>10.948003548422516</v>
      </c>
      <c r="U243" s="108">
        <f>VLOOKUP($B243,'[11]CT model - DATA UPDATE'!$A:$AX,COLUMN('[11]CT model - DATA UPDATE'!U$1),0)/1000000</f>
        <v>11.051040742374722</v>
      </c>
      <c r="V243" s="108">
        <f>VLOOKUP($B243,'[11]CT model - DATA UPDATE'!$A:$AX,COLUMN('[11]CT model - DATA UPDATE'!V$1),0)/1000000</f>
        <v>11.155047671428912</v>
      </c>
      <c r="W243" s="108">
        <v>0</v>
      </c>
      <c r="X243" s="108">
        <f>VLOOKUP($B243,'[11]CT model - DATA UPDATE'!$A:$AX,COLUMN('[11]CT model - DATA UPDATE'!W$1),0)/1000000</f>
        <v>0.18104398000000266</v>
      </c>
      <c r="Y243" s="108">
        <f>VLOOKUP($B243,'[11]CT model - DATA UPDATE'!$A:$AX,COLUMN('[11]CT model - DATA UPDATE'!X$1),0)/1000000</f>
        <v>0.40536290488227211</v>
      </c>
      <c r="Z243" s="108">
        <f>VLOOKUP($B243,'[11]CT model - DATA UPDATE'!$A:$AX,COLUMN('[11]CT model - DATA UPDATE'!Y$1),0)/1000000</f>
        <v>0.63838235447777458</v>
      </c>
      <c r="AA243" s="108">
        <f>VLOOKUP($B243,'[11]CT model - DATA UPDATE'!$A:$AX,COLUMN('[11]CT model - DATA UPDATE'!Z$1),0)/1000000</f>
        <v>0.88037925671838335</v>
      </c>
      <c r="AB243" s="108">
        <v>0</v>
      </c>
      <c r="AC243" s="108">
        <f>VLOOKUP($B243,'[11]CT model - DATA UPDATE'!$A:$AX,COLUMN('[11]CT model - DATA UPDATE'!AA$1),0)/1000000</f>
        <v>0</v>
      </c>
      <c r="AD243" s="108">
        <f>VLOOKUP($B243,'[11]CT model - DATA UPDATE'!$A:$AX,COLUMN('[11]CT model - DATA UPDATE'!AB$1),0)/1000000</f>
        <v>0</v>
      </c>
      <c r="AE243" s="108">
        <f>VLOOKUP($B243,'[11]CT model - DATA UPDATE'!$A:$AX,COLUMN('[11]CT model - DATA UPDATE'!AC$1),0)/1000000</f>
        <v>0</v>
      </c>
      <c r="AF243" s="108">
        <f>VLOOKUP($B243,'[11]CT model - DATA UPDATE'!$A:$AX,COLUMN('[11]CT model - DATA UPDATE'!AD$1),0)/1000000</f>
        <v>0</v>
      </c>
      <c r="AG243" s="108">
        <v>0</v>
      </c>
      <c r="AH243" s="108">
        <f>VLOOKUP($B243,'[11]CT model - DATA UPDATE'!$A:$AX,COLUMN('[11]CT model - DATA UPDATE'!AE$1),0)/1000000</f>
        <v>0</v>
      </c>
      <c r="AI243" s="108">
        <f>(VLOOKUP($B243,'[11]CT model - DATA UPDATE'!$A:$AX,COLUMN('[11]CT model - DATA UPDATE'!AF$1),0)+IFERROR(VLOOKUP($B243,'[11]Fire £5 LQ'!$A:$P,COLUMN('[11]Fire £5 LQ'!N$1),0),0)*[11]Parameters!$C$41)/1000000</f>
        <v>0.12882319532324335</v>
      </c>
      <c r="AJ243" s="108">
        <f>(VLOOKUP($B243,'[11]CT model - DATA UPDATE'!$A:$AX,COLUMN('[11]CT model - DATA UPDATE'!AG$1),0)+IFERROR(VLOOKUP($B243,'[11]Fire £5 LQ'!$A:$P,COLUMN('[11]Fire £5 LQ'!O$1),0),0)*[11]Parameters!$C$41)/1000000</f>
        <v>0.25557702760954865</v>
      </c>
      <c r="AK243" s="108">
        <f>(VLOOKUP($B243,'[11]CT model - DATA UPDATE'!$A:$AX,COLUMN('[11]CT model - DATA UPDATE'!AH$1),0)+IFERROR(VLOOKUP($B243,'[11]Fire £5 LQ'!$A:$P,COLUMN('[11]Fire £5 LQ'!P$1),0),0)*[11]Parameters!$C$41)/1000000</f>
        <v>0.38007810728488134</v>
      </c>
      <c r="AL243" s="56">
        <f>'[11]Published CSP'!AI243</f>
        <v>0</v>
      </c>
      <c r="AM243" s="56">
        <f>'[11]Published CSP'!AJ243</f>
        <v>0</v>
      </c>
      <c r="AN243" s="56">
        <f>IFERROR(VLOOKUP($A243,'[11]iBCF post B17'!$A:$L,'[11]iBCF post B17'!$F$1,0)/1000000,0)</f>
        <v>0</v>
      </c>
      <c r="AO243" s="56">
        <f>IFERROR(VLOOKUP($A243,'[11]iBCF post B17'!$A:$L,'[11]iBCF post B17'!$I$1,0)/1000000,0)</f>
        <v>0</v>
      </c>
      <c r="AP243" s="56">
        <f>IFERROR(VLOOKUP($A243,'[11]iBCF post B17'!$A:$L,'[11]iBCF post B17'!$L$1,0)/1000000,0)</f>
        <v>0</v>
      </c>
      <c r="AQ243" s="56">
        <v>0</v>
      </c>
      <c r="AR243" s="56">
        <v>0</v>
      </c>
      <c r="AS243" s="56">
        <f>'[11]NHB savings'!E230</f>
        <v>0</v>
      </c>
      <c r="AT243" s="56">
        <f>'[11]NHB savings'!F230</f>
        <v>0</v>
      </c>
      <c r="AU243" s="56">
        <f>'[11]NHB savings'!G230</f>
        <v>0</v>
      </c>
      <c r="AV243" s="103">
        <f>'[11]Published CSP'!AN243</f>
        <v>0</v>
      </c>
      <c r="AW243" s="103">
        <f>'[11]Published CSP'!AO243</f>
        <v>0</v>
      </c>
      <c r="AX243" s="103">
        <f>'[11]Published CSP'!AP243+'[11]NHB savings'!I230</f>
        <v>0</v>
      </c>
      <c r="AY243" s="103">
        <f>'[11]Published CSP'!AQ243+'[11]NHB savings'!J230</f>
        <v>0</v>
      </c>
      <c r="AZ243" s="103">
        <f>'[11]Published CSP'!AR243+'[11]NHB savings'!K230</f>
        <v>0</v>
      </c>
      <c r="BA243" s="103">
        <v>0</v>
      </c>
      <c r="BB243" s="103" t="e">
        <f>VLOOKUP($A243,'[11]Published CSP'!$A:$A:'[11]Published CSP'!$AW:$AW,COLUMN('[11]Published CSP'!AT$1),0)</f>
        <v>#REF!</v>
      </c>
      <c r="BC243" s="103" t="e">
        <f>VLOOKUP($A243,'[11]Published CSP'!$A:$A:'[11]Published CSP'!$AW:$AW,COLUMN('[11]Published CSP'!AU$1),0)+'[11]NHB savings'!L230</f>
        <v>#REF!</v>
      </c>
      <c r="BD243" s="103">
        <v>0</v>
      </c>
      <c r="BE243" s="103">
        <v>0</v>
      </c>
      <c r="BF243" s="60">
        <v>1.9349138576025939</v>
      </c>
      <c r="BG243" s="60">
        <v>2.2045579453444342</v>
      </c>
      <c r="BH243" s="103">
        <f>VLOOKUP($A243,[11]NHB!$A$7:$Q$389,COLUMN([11]NHB!O$2),0)+'[11]NHB savings'!P230</f>
        <v>1.489559646118904</v>
      </c>
      <c r="BI243" s="103">
        <f>VLOOKUP($A243,[11]NHB!$A$7:$Q$389,COLUMN([11]NHB!P$2),0)+'[11]NHB savings'!Q230</f>
        <v>1.1315017934064169</v>
      </c>
      <c r="BJ243" s="103">
        <f>VLOOKUP($A243,[11]NHB!$A$7:$Q$389,COLUMN([11]NHB!Q$2),0)+'[11]NHB savings'!R230</f>
        <v>1.0856627015626585</v>
      </c>
      <c r="BK243" s="63">
        <f t="shared" si="93"/>
        <v>19.422401466362594</v>
      </c>
      <c r="BL243" s="63" t="e">
        <f t="shared" si="93"/>
        <v>#REF!</v>
      </c>
      <c r="BM243" s="63" t="e">
        <f t="shared" si="93"/>
        <v>#REF!</v>
      </c>
      <c r="BN243" s="63">
        <f t="shared" si="93"/>
        <v>17.022019644288463</v>
      </c>
      <c r="BO243" s="63">
        <f t="shared" si="93"/>
        <v>16.879577895780834</v>
      </c>
      <c r="BP243" s="64">
        <f t="shared" si="96"/>
        <v>19.422401466362594</v>
      </c>
      <c r="BQ243" s="64" t="e">
        <f>BL243*'[11]23112016 deflator update'!$C$68/'[11]23112016 deflator update'!$C$69</f>
        <v>#REF!</v>
      </c>
      <c r="BR243" s="64" t="e">
        <f>BM243*'[11]23112016 deflator update'!$C$68/'[11]23112016 deflator update'!$C$70</f>
        <v>#REF!</v>
      </c>
      <c r="BS243" s="64">
        <f>BN243*'[11]23112016 deflator update'!$C$68/'[11]23112016 deflator update'!$C$71</f>
        <v>16.171376082124155</v>
      </c>
      <c r="BT243" s="64">
        <f>BO243*'[11]23112016 deflator update'!$C$68/'[11]23112016 deflator update'!$C$72</f>
        <v>15.774263950677978</v>
      </c>
      <c r="BU243" s="109" t="e">
        <f t="shared" si="97"/>
        <v>#REF!</v>
      </c>
      <c r="BV243" s="109" t="e">
        <f t="shared" si="97"/>
        <v>#REF!</v>
      </c>
      <c r="BW243" s="109" t="e">
        <f t="shared" si="97"/>
        <v>#REF!</v>
      </c>
      <c r="BX243" s="109">
        <f t="shared" si="97"/>
        <v>-8.3680874234817182E-3</v>
      </c>
      <c r="BY243" s="109">
        <f t="shared" si="98"/>
        <v>-0.130922202127561</v>
      </c>
      <c r="BZ243" s="109">
        <f t="shared" si="99"/>
        <v>-3.4472464398112579E-2</v>
      </c>
      <c r="CA243" s="110" t="e">
        <f t="shared" si="100"/>
        <v>#REF!</v>
      </c>
      <c r="CB243" s="110" t="e">
        <f t="shared" si="100"/>
        <v>#REF!</v>
      </c>
      <c r="CC243" s="110" t="e">
        <f t="shared" si="100"/>
        <v>#REF!</v>
      </c>
      <c r="CD243" s="110">
        <f t="shared" si="94"/>
        <v>-2.4556483593572764E-2</v>
      </c>
      <c r="CE243" s="110">
        <f t="shared" si="101"/>
        <v>-0.18783143382154766</v>
      </c>
      <c r="CF243" s="110">
        <f t="shared" si="102"/>
        <v>-5.0682374698681532E-2</v>
      </c>
      <c r="CG243" s="60">
        <f t="shared" si="103"/>
        <v>8.6447414663625946</v>
      </c>
      <c r="CH243" s="60" t="e">
        <f t="shared" si="103"/>
        <v>#REF!</v>
      </c>
      <c r="CI243" s="60" t="e">
        <f t="shared" si="103"/>
        <v>#REF!</v>
      </c>
      <c r="CJ243" s="60">
        <f t="shared" si="103"/>
        <v>5.0770195198264165</v>
      </c>
      <c r="CK243" s="60">
        <f t="shared" si="103"/>
        <v>4.4640728603486579</v>
      </c>
      <c r="CL243" s="60">
        <f t="shared" si="104"/>
        <v>10.777659999999999</v>
      </c>
      <c r="CM243" s="60">
        <f t="shared" si="104"/>
        <v>11.026971028000002</v>
      </c>
      <c r="CN243" s="60">
        <f t="shared" si="104"/>
        <v>11.482189648628031</v>
      </c>
      <c r="CO243" s="60">
        <f t="shared" si="104"/>
        <v>11.945000124462046</v>
      </c>
      <c r="CP243" s="60">
        <f t="shared" si="104"/>
        <v>12.415505035432176</v>
      </c>
    </row>
    <row r="244" spans="1:94" ht="15" customHeight="1">
      <c r="A244" s="53" t="s">
        <v>354</v>
      </c>
      <c r="B244" s="53" t="s">
        <v>355</v>
      </c>
      <c r="C244" s="53" t="str">
        <f t="shared" si="95"/>
        <v>SD_PR</v>
      </c>
      <c r="D244" s="53" t="s">
        <v>41</v>
      </c>
      <c r="E244" s="53" t="s">
        <v>39</v>
      </c>
      <c r="F244" s="112" t="s">
        <v>1365</v>
      </c>
      <c r="G244" s="113">
        <v>0</v>
      </c>
      <c r="H244" s="127">
        <v>0</v>
      </c>
      <c r="I244" s="127">
        <v>0</v>
      </c>
      <c r="J244" s="112" t="s">
        <v>1381</v>
      </c>
      <c r="K244" s="101">
        <v>0</v>
      </c>
      <c r="L244" s="53" t="s">
        <v>356</v>
      </c>
      <c r="M244" s="54">
        <f>[11]Provisional!M244</f>
        <v>6.0202337620430004</v>
      </c>
      <c r="N244" s="54">
        <f>[11]Provisional!N244</f>
        <v>5.1424711156120004</v>
      </c>
      <c r="O244" s="54">
        <f>[11]Provisional!O244</f>
        <v>4.4831107550610003</v>
      </c>
      <c r="P244" s="54">
        <f>[11]Provisional!P244</f>
        <v>4.1373907712700007</v>
      </c>
      <c r="Q244" s="54">
        <f>[11]Provisional!Q244</f>
        <v>3.7538987713210004</v>
      </c>
      <c r="R244" s="128">
        <f>'[11]Published CSP'!O244</f>
        <v>5.9101879999999998</v>
      </c>
      <c r="S244" s="108">
        <f>VLOOKUP($B244,'[11]CT model - DATA UPDATE'!$A:$AX,COLUMN('[11]CT model - DATA UPDATE'!S$1),0)/1000000</f>
        <v>6.0079105970000004</v>
      </c>
      <c r="T244" s="108">
        <f>VLOOKUP($B244,'[11]CT model - DATA UPDATE'!$A:$AX,COLUMN('[11]CT model - DATA UPDATE'!T$1),0)/1000000</f>
        <v>6.0828077684669291</v>
      </c>
      <c r="U244" s="108">
        <f>VLOOKUP($B244,'[11]CT model - DATA UPDATE'!$A:$AX,COLUMN('[11]CT model - DATA UPDATE'!U$1),0)/1000000</f>
        <v>6.1586386399620414</v>
      </c>
      <c r="V244" s="108">
        <f>VLOOKUP($B244,'[11]CT model - DATA UPDATE'!$A:$AX,COLUMN('[11]CT model - DATA UPDATE'!V$1),0)/1000000</f>
        <v>6.2354148513874277</v>
      </c>
      <c r="W244" s="108">
        <v>0</v>
      </c>
      <c r="X244" s="108">
        <f>VLOOKUP($B244,'[11]CT model - DATA UPDATE'!$A:$AX,COLUMN('[11]CT model - DATA UPDATE'!W$1),0)/1000000</f>
        <v>0.11662216800000044</v>
      </c>
      <c r="Y244" s="108">
        <f>VLOOKUP($B244,'[11]CT model - DATA UPDATE'!$A:$AX,COLUMN('[11]CT model - DATA UPDATE'!X$1),0)/1000000</f>
        <v>0.2420937055613949</v>
      </c>
      <c r="Z244" s="108">
        <f>VLOOKUP($B244,'[11]CT model - DATA UPDATE'!$A:$AX,COLUMN('[11]CT model - DATA UPDATE'!Y$1),0)/1000000</f>
        <v>0.3731867565448635</v>
      </c>
      <c r="AA244" s="108">
        <f>VLOOKUP($B244,'[11]CT model - DATA UPDATE'!$A:$AX,COLUMN('[11]CT model - DATA UPDATE'!Z$1),0)/1000000</f>
        <v>0.51010413980081937</v>
      </c>
      <c r="AB244" s="108">
        <v>0</v>
      </c>
      <c r="AC244" s="108">
        <f>VLOOKUP($B244,'[11]CT model - DATA UPDATE'!$A:$AX,COLUMN('[11]CT model - DATA UPDATE'!AA$1),0)/1000000</f>
        <v>0</v>
      </c>
      <c r="AD244" s="108">
        <f>VLOOKUP($B244,'[11]CT model - DATA UPDATE'!$A:$AX,COLUMN('[11]CT model - DATA UPDATE'!AB$1),0)/1000000</f>
        <v>0</v>
      </c>
      <c r="AE244" s="108">
        <f>VLOOKUP($B244,'[11]CT model - DATA UPDATE'!$A:$AX,COLUMN('[11]CT model - DATA UPDATE'!AC$1),0)/1000000</f>
        <v>0</v>
      </c>
      <c r="AF244" s="108">
        <f>VLOOKUP($B244,'[11]CT model - DATA UPDATE'!$A:$AX,COLUMN('[11]CT model - DATA UPDATE'!AD$1),0)/1000000</f>
        <v>0</v>
      </c>
      <c r="AG244" s="108">
        <v>0</v>
      </c>
      <c r="AH244" s="108">
        <f>VLOOKUP($B244,'[11]CT model - DATA UPDATE'!$A:$AX,COLUMN('[11]CT model - DATA UPDATE'!AE$1),0)/1000000</f>
        <v>0</v>
      </c>
      <c r="AI244" s="108">
        <f>(VLOOKUP($B244,'[11]CT model - DATA UPDATE'!$A:$AX,COLUMN('[11]CT model - DATA UPDATE'!AF$1),0)+IFERROR(VLOOKUP($B244,'[11]Fire £5 LQ'!$A:$P,COLUMN('[11]Fire £5 LQ'!N$1),0),0)*[11]Parameters!$C$41)/1000000</f>
        <v>6.5206730449004088E-2</v>
      </c>
      <c r="AJ244" s="108">
        <f>(VLOOKUP($B244,'[11]CT model - DATA UPDATE'!$A:$AX,COLUMN('[11]CT model - DATA UPDATE'!AG$1),0)+IFERROR(VLOOKUP($B244,'[11]Fire £5 LQ'!$A:$P,COLUMN('[11]Fire £5 LQ'!O$1),0),0)*[11]Parameters!$C$41)/1000000</f>
        <v>0.12952797596494683</v>
      </c>
      <c r="AK244" s="108">
        <f>(VLOOKUP($B244,'[11]CT model - DATA UPDATE'!$A:$AX,COLUMN('[11]CT model - DATA UPDATE'!AH$1),0)+IFERROR(VLOOKUP($B244,'[11]Fire £5 LQ'!$A:$P,COLUMN('[11]Fire £5 LQ'!P$1),0),0)*[11]Parameters!$C$41)/1000000</f>
        <v>0.19284936674518988</v>
      </c>
      <c r="AL244" s="56">
        <f>'[11]Published CSP'!AI244</f>
        <v>0</v>
      </c>
      <c r="AM244" s="56">
        <f>'[11]Published CSP'!AJ244</f>
        <v>0</v>
      </c>
      <c r="AN244" s="56">
        <f>IFERROR(VLOOKUP($A244,'[11]iBCF post B17'!$A:$L,'[11]iBCF post B17'!$F$1,0)/1000000,0)</f>
        <v>0</v>
      </c>
      <c r="AO244" s="56">
        <f>IFERROR(VLOOKUP($A244,'[11]iBCF post B17'!$A:$L,'[11]iBCF post B17'!$I$1,0)/1000000,0)</f>
        <v>0</v>
      </c>
      <c r="AP244" s="56">
        <f>IFERROR(VLOOKUP($A244,'[11]iBCF post B17'!$A:$L,'[11]iBCF post B17'!$L$1,0)/1000000,0)</f>
        <v>0</v>
      </c>
      <c r="AQ244" s="56">
        <v>0</v>
      </c>
      <c r="AR244" s="56">
        <v>0</v>
      </c>
      <c r="AS244" s="56">
        <f>'[11]NHB savings'!E231</f>
        <v>0</v>
      </c>
      <c r="AT244" s="56">
        <f>'[11]NHB savings'!F231</f>
        <v>0</v>
      </c>
      <c r="AU244" s="56">
        <f>'[11]NHB savings'!G231</f>
        <v>0</v>
      </c>
      <c r="AV244" s="103">
        <f>'[11]Published CSP'!AN244</f>
        <v>7.2683040721828159E-3</v>
      </c>
      <c r="AW244" s="103">
        <f>'[11]Published CSP'!AO244</f>
        <v>3.774828889101399E-2</v>
      </c>
      <c r="AX244" s="103">
        <f>'[11]Published CSP'!AP244+'[11]NHB savings'!I231</f>
        <v>3.0479984818831171E-2</v>
      </c>
      <c r="AY244" s="103">
        <f>'[11]Published CSP'!AQ244+'[11]NHB savings'!J231</f>
        <v>2.3446142168331668E-2</v>
      </c>
      <c r="AZ244" s="103">
        <f>'[11]Published CSP'!AR244+'[11]NHB savings'!K231</f>
        <v>3.0479984818831171E-2</v>
      </c>
      <c r="BA244" s="103">
        <v>0</v>
      </c>
      <c r="BB244" s="103" t="e">
        <f>VLOOKUP($A244,'[11]Published CSP'!$A:$A:'[11]Published CSP'!$AW:$AW,COLUMN('[11]Published CSP'!AT$1),0)</f>
        <v>#REF!</v>
      </c>
      <c r="BC244" s="103" t="e">
        <f>VLOOKUP($A244,'[11]Published CSP'!$A:$A:'[11]Published CSP'!$AW:$AW,COLUMN('[11]Published CSP'!AU$1),0)+'[11]NHB savings'!L231</f>
        <v>#REF!</v>
      </c>
      <c r="BD244" s="103">
        <v>0</v>
      </c>
      <c r="BE244" s="103">
        <v>0</v>
      </c>
      <c r="BF244" s="60">
        <v>1.8896687033788739</v>
      </c>
      <c r="BG244" s="60">
        <v>2.2885887046526627</v>
      </c>
      <c r="BH244" s="103">
        <f>VLOOKUP($A244,[11]NHB!$A$7:$Q$389,COLUMN([11]NHB!O$2),0)+'[11]NHB savings'!P231</f>
        <v>1.9114429323483837</v>
      </c>
      <c r="BI244" s="103">
        <f>VLOOKUP($A244,[11]NHB!$A$7:$Q$389,COLUMN([11]NHB!P$2),0)+'[11]NHB savings'!Q231</f>
        <v>1.4544864964146844</v>
      </c>
      <c r="BJ244" s="103">
        <f>VLOOKUP($A244,[11]NHB!$A$7:$Q$389,COLUMN([11]NHB!Q$2),0)+'[11]NHB savings'!R231</f>
        <v>1.395562736431998</v>
      </c>
      <c r="BK244" s="63">
        <f t="shared" si="93"/>
        <v>13.827358769494056</v>
      </c>
      <c r="BL244" s="63" t="e">
        <f t="shared" si="93"/>
        <v>#REF!</v>
      </c>
      <c r="BM244" s="63" t="e">
        <f t="shared" si="93"/>
        <v>#REF!</v>
      </c>
      <c r="BN244" s="63">
        <f t="shared" si="93"/>
        <v>12.276676782324868</v>
      </c>
      <c r="BO244" s="63">
        <f t="shared" si="93"/>
        <v>12.118309850505266</v>
      </c>
      <c r="BP244" s="64">
        <f t="shared" si="96"/>
        <v>13.827358769494056</v>
      </c>
      <c r="BQ244" s="64" t="e">
        <f>BL244*'[11]23112016 deflator update'!$C$68/'[11]23112016 deflator update'!$C$69</f>
        <v>#REF!</v>
      </c>
      <c r="BR244" s="64" t="e">
        <f>BM244*'[11]23112016 deflator update'!$C$68/'[11]23112016 deflator update'!$C$70</f>
        <v>#REF!</v>
      </c>
      <c r="BS244" s="64">
        <f>BN244*'[11]23112016 deflator update'!$C$68/'[11]23112016 deflator update'!$C$71</f>
        <v>11.663172845195957</v>
      </c>
      <c r="BT244" s="64">
        <f>BO244*'[11]23112016 deflator update'!$C$68/'[11]23112016 deflator update'!$C$72</f>
        <v>11.324774789880982</v>
      </c>
      <c r="BU244" s="109" t="e">
        <f t="shared" si="97"/>
        <v>#REF!</v>
      </c>
      <c r="BV244" s="109" t="e">
        <f t="shared" si="97"/>
        <v>#REF!</v>
      </c>
      <c r="BW244" s="109" t="e">
        <f t="shared" si="97"/>
        <v>#REF!</v>
      </c>
      <c r="BX244" s="109">
        <f t="shared" si="97"/>
        <v>-1.2899820906550841E-2</v>
      </c>
      <c r="BY244" s="109">
        <f t="shared" si="98"/>
        <v>-0.1235990869607938</v>
      </c>
      <c r="BZ244" s="109">
        <f t="shared" si="99"/>
        <v>-3.2444902484944138E-2</v>
      </c>
      <c r="CA244" s="110" t="e">
        <f t="shared" si="100"/>
        <v>#REF!</v>
      </c>
      <c r="CB244" s="110" t="e">
        <f t="shared" si="100"/>
        <v>#REF!</v>
      </c>
      <c r="CC244" s="110" t="e">
        <f t="shared" si="100"/>
        <v>#REF!</v>
      </c>
      <c r="CD244" s="110">
        <f t="shared" si="94"/>
        <v>-2.9014236503779545E-2</v>
      </c>
      <c r="CE244" s="110">
        <f t="shared" si="101"/>
        <v>-0.18098785323588185</v>
      </c>
      <c r="CF244" s="110">
        <f t="shared" si="102"/>
        <v>-4.8688852826350271E-2</v>
      </c>
      <c r="CG244" s="60">
        <f t="shared" si="103"/>
        <v>7.9171707694940565</v>
      </c>
      <c r="CH244" s="60" t="e">
        <f t="shared" si="103"/>
        <v>#REF!</v>
      </c>
      <c r="CI244" s="60" t="e">
        <f t="shared" si="103"/>
        <v>#REF!</v>
      </c>
      <c r="CJ244" s="60">
        <f t="shared" si="103"/>
        <v>5.6153234098530165</v>
      </c>
      <c r="CK244" s="60">
        <f t="shared" si="103"/>
        <v>5.1799414925718299</v>
      </c>
      <c r="CL244" s="60">
        <f t="shared" si="104"/>
        <v>5.9101879999999998</v>
      </c>
      <c r="CM244" s="60">
        <f t="shared" si="104"/>
        <v>6.1245327650000005</v>
      </c>
      <c r="CN244" s="60">
        <f t="shared" si="104"/>
        <v>6.3901082044773281</v>
      </c>
      <c r="CO244" s="60">
        <f t="shared" si="104"/>
        <v>6.6613533724718517</v>
      </c>
      <c r="CP244" s="60">
        <f t="shared" si="104"/>
        <v>6.9383683579334363</v>
      </c>
    </row>
    <row r="245" spans="1:94" ht="15" customHeight="1">
      <c r="A245" s="53" t="s">
        <v>590</v>
      </c>
      <c r="B245" s="53" t="s">
        <v>591</v>
      </c>
      <c r="C245" s="53" t="str">
        <f t="shared" si="95"/>
        <v>MD_PU</v>
      </c>
      <c r="D245" s="53" t="s">
        <v>41</v>
      </c>
      <c r="E245" s="53" t="s">
        <v>531</v>
      </c>
      <c r="F245" s="112" t="s">
        <v>1361</v>
      </c>
      <c r="G245" s="113">
        <v>0</v>
      </c>
      <c r="H245" s="127">
        <v>0</v>
      </c>
      <c r="I245" s="127">
        <v>0</v>
      </c>
      <c r="J245" s="112" t="s">
        <v>1380</v>
      </c>
      <c r="K245" s="101">
        <v>1</v>
      </c>
      <c r="L245" s="53" t="s">
        <v>592</v>
      </c>
      <c r="M245" s="54">
        <f>[11]Provisional!M245</f>
        <v>156.320603922468</v>
      </c>
      <c r="N245" s="54">
        <f>[11]Provisional!N245</f>
        <v>140.48841148586999</v>
      </c>
      <c r="O245" s="54">
        <f>[11]Provisional!O245</f>
        <v>128.87597619577198</v>
      </c>
      <c r="P245" s="54">
        <f>[11]Provisional!P245</f>
        <v>122.52357238214501</v>
      </c>
      <c r="Q245" s="54">
        <f>[11]Provisional!Q245</f>
        <v>116.43869469971601</v>
      </c>
      <c r="R245" s="128">
        <f>'[11]Published CSP'!O245</f>
        <v>86.626975999999999</v>
      </c>
      <c r="S245" s="108">
        <f>VLOOKUP($B245,'[11]CT model - DATA UPDATE'!$A:$AX,COLUMN('[11]CT model - DATA UPDATE'!S$1),0)/1000000</f>
        <v>87.579889319999992</v>
      </c>
      <c r="T245" s="108">
        <f>VLOOKUP($B245,'[11]CT model - DATA UPDATE'!$A:$AX,COLUMN('[11]CT model - DATA UPDATE'!T$1),0)/1000000</f>
        <v>88.589507376266454</v>
      </c>
      <c r="U245" s="108">
        <f>VLOOKUP($B245,'[11]CT model - DATA UPDATE'!$A:$AX,COLUMN('[11]CT model - DATA UPDATE'!U$1),0)/1000000</f>
        <v>89.610764275964371</v>
      </c>
      <c r="V245" s="108">
        <f>VLOOKUP($B245,'[11]CT model - DATA UPDATE'!$A:$AX,COLUMN('[11]CT model - DATA UPDATE'!V$1),0)/1000000</f>
        <v>90.643794191294376</v>
      </c>
      <c r="W245" s="108">
        <v>0</v>
      </c>
      <c r="X245" s="108">
        <f>VLOOKUP($B245,'[11]CT model - DATA UPDATE'!$A:$AX,COLUMN('[11]CT model - DATA UPDATE'!W$1),0)/1000000</f>
        <v>1.706793779999997</v>
      </c>
      <c r="Y245" s="108">
        <f>VLOOKUP($B245,'[11]CT model - DATA UPDATE'!$A:$AX,COLUMN('[11]CT model - DATA UPDATE'!X$1),0)/1000000</f>
        <v>3.5327891823929898</v>
      </c>
      <c r="Z245" s="108">
        <f>VLOOKUP($B245,'[11]CT model - DATA UPDATE'!$A:$AX,COLUMN('[11]CT model - DATA UPDATE'!Y$1),0)/1000000</f>
        <v>5.4372006454876196</v>
      </c>
      <c r="AA245" s="108">
        <f>VLOOKUP($B245,'[11]CT model - DATA UPDATE'!$A:$AX,COLUMN('[11]CT model - DATA UPDATE'!Z$1),0)/1000000</f>
        <v>7.4227540081096146</v>
      </c>
      <c r="AB245" s="108">
        <v>0</v>
      </c>
      <c r="AC245" s="108">
        <f>VLOOKUP($B245,'[11]CT model - DATA UPDATE'!$A:$AX,COLUMN('[11]CT model - DATA UPDATE'!AA$1),0)/1000000</f>
        <v>1.7518260000000001</v>
      </c>
      <c r="AD245" s="108">
        <f>VLOOKUP($B245,'[11]CT model - DATA UPDATE'!$A:$AX,COLUMN('[11]CT model - DATA UPDATE'!AB$1),0)/1000000</f>
        <v>3.6492213720085771</v>
      </c>
      <c r="AE245" s="108">
        <f>VLOOKUP($B245,'[11]CT model - DATA UPDATE'!$A:$AX,COLUMN('[11]CT model - DATA UPDATE'!AC$1),0)/1000000</f>
        <v>5.7026266405122872</v>
      </c>
      <c r="AF245" s="108">
        <f>VLOOKUP($B245,'[11]CT model - DATA UPDATE'!$A:$AX,COLUMN('[11]CT model - DATA UPDATE'!AD$1),0)/1000000</f>
        <v>7.9219744784357848</v>
      </c>
      <c r="AG245" s="108">
        <v>0</v>
      </c>
      <c r="AH245" s="108">
        <f>VLOOKUP($B245,'[11]CT model - DATA UPDATE'!$A:$AX,COLUMN('[11]CT model - DATA UPDATE'!AE$1),0)/1000000</f>
        <v>0</v>
      </c>
      <c r="AI245" s="108">
        <f>(VLOOKUP($B245,'[11]CT model - DATA UPDATE'!$A:$AX,COLUMN('[11]CT model - DATA UPDATE'!AF$1),0)+IFERROR(VLOOKUP($B245,'[11]Fire £5 LQ'!$A:$P,COLUMN('[11]Fire £5 LQ'!N$1),0),0)*[11]Parameters!$C$41)/1000000</f>
        <v>0</v>
      </c>
      <c r="AJ245" s="108">
        <f>(VLOOKUP($B245,'[11]CT model - DATA UPDATE'!$A:$AX,COLUMN('[11]CT model - DATA UPDATE'!AG$1),0)+IFERROR(VLOOKUP($B245,'[11]Fire £5 LQ'!$A:$P,COLUMN('[11]Fire £5 LQ'!O$1),0),0)*[11]Parameters!$C$41)/1000000</f>
        <v>0</v>
      </c>
      <c r="AK245" s="108">
        <f>(VLOOKUP($B245,'[11]CT model - DATA UPDATE'!$A:$AX,COLUMN('[11]CT model - DATA UPDATE'!AH$1),0)+IFERROR(VLOOKUP($B245,'[11]Fire £5 LQ'!$A:$P,COLUMN('[11]Fire £5 LQ'!P$1),0),0)*[11]Parameters!$C$41)/1000000</f>
        <v>0</v>
      </c>
      <c r="AL245" s="56">
        <f>'[11]Published CSP'!AI245</f>
        <v>0</v>
      </c>
      <c r="AM245" s="56">
        <f>'[11]Published CSP'!AJ245</f>
        <v>0</v>
      </c>
      <c r="AN245" s="56">
        <f>IFERROR(VLOOKUP($A245,'[11]iBCF post B17'!$A:$L,'[11]iBCF post B17'!$F$1,0)/1000000,0)</f>
        <v>8.4654260561853789</v>
      </c>
      <c r="AO245" s="56">
        <f>IFERROR(VLOOKUP($A245,'[11]iBCF post B17'!$A:$L,'[11]iBCF post B17'!$I$1,0)/1000000,0)</f>
        <v>11.758548154981643</v>
      </c>
      <c r="AP245" s="56">
        <f>IFERROR(VLOOKUP($A245,'[11]iBCF post B17'!$A:$L,'[11]iBCF post B17'!$L$1,0)/1000000,0)</f>
        <v>14.876536705892173</v>
      </c>
      <c r="AQ245" s="56">
        <v>0</v>
      </c>
      <c r="AR245" s="56">
        <v>0</v>
      </c>
      <c r="AS245" s="56">
        <f>'[11]NHB savings'!E232</f>
        <v>1.5075369999999999</v>
      </c>
      <c r="AT245" s="56">
        <f>'[11]NHB savings'!F232</f>
        <v>0</v>
      </c>
      <c r="AU245" s="56">
        <f>'[11]NHB savings'!G232</f>
        <v>0</v>
      </c>
      <c r="AV245" s="103">
        <f>'[11]Published CSP'!AN245</f>
        <v>0</v>
      </c>
      <c r="AW245" s="103">
        <f>'[11]Published CSP'!AO245</f>
        <v>0</v>
      </c>
      <c r="AX245" s="103">
        <f>'[11]Published CSP'!AP245+'[11]NHB savings'!I232</f>
        <v>0</v>
      </c>
      <c r="AY245" s="103">
        <f>'[11]Published CSP'!AQ245+'[11]NHB savings'!J232</f>
        <v>0</v>
      </c>
      <c r="AZ245" s="103">
        <f>'[11]Published CSP'!AR245+'[11]NHB savings'!K232</f>
        <v>0</v>
      </c>
      <c r="BA245" s="103">
        <v>0</v>
      </c>
      <c r="BB245" s="103" t="e">
        <f>VLOOKUP($A245,'[11]Published CSP'!$A:$A:'[11]Published CSP'!$AW:$AW,COLUMN('[11]Published CSP'!AT$1),0)</f>
        <v>#REF!</v>
      </c>
      <c r="BC245" s="103" t="e">
        <f>VLOOKUP($A245,'[11]Published CSP'!$A:$A:'[11]Published CSP'!$AW:$AW,COLUMN('[11]Published CSP'!AU$1),0)+'[11]NHB savings'!L232</f>
        <v>#REF!</v>
      </c>
      <c r="BD245" s="103">
        <v>0</v>
      </c>
      <c r="BE245" s="103">
        <v>0</v>
      </c>
      <c r="BF245" s="60">
        <v>5.3938563280327569</v>
      </c>
      <c r="BG245" s="60">
        <v>6.3835325941400667</v>
      </c>
      <c r="BH245" s="103">
        <f>VLOOKUP($A245,[11]NHB!$A$7:$Q$389,COLUMN([11]NHB!O$2),0)+'[11]NHB savings'!P232</f>
        <v>7.4205309478845187</v>
      </c>
      <c r="BI245" s="103">
        <f>VLOOKUP($A245,[11]NHB!$A$7:$Q$389,COLUMN([11]NHB!P$2),0)+'[11]NHB savings'!Q232</f>
        <v>5.5175443258729411</v>
      </c>
      <c r="BJ245" s="103">
        <f>VLOOKUP($A245,[11]NHB!$A$7:$Q$389,COLUMN([11]NHB!Q$2),0)+'[11]NHB savings'!R232</f>
        <v>5.2940190759974834</v>
      </c>
      <c r="BK245" s="63">
        <f t="shared" si="93"/>
        <v>248.34143625050075</v>
      </c>
      <c r="BL245" s="63" t="e">
        <f t="shared" si="93"/>
        <v>#REF!</v>
      </c>
      <c r="BM245" s="63" t="e">
        <f t="shared" si="93"/>
        <v>#REF!</v>
      </c>
      <c r="BN245" s="63">
        <f t="shared" si="93"/>
        <v>240.55025642496383</v>
      </c>
      <c r="BO245" s="63">
        <f t="shared" si="93"/>
        <v>242.59777315944541</v>
      </c>
      <c r="BP245" s="64">
        <f t="shared" si="96"/>
        <v>248.34143625050075</v>
      </c>
      <c r="BQ245" s="64" t="e">
        <f>BL245*'[11]23112016 deflator update'!$C$68/'[11]23112016 deflator update'!$C$69</f>
        <v>#REF!</v>
      </c>
      <c r="BR245" s="64" t="e">
        <f>BM245*'[11]23112016 deflator update'!$C$68/'[11]23112016 deflator update'!$C$70</f>
        <v>#REF!</v>
      </c>
      <c r="BS245" s="64">
        <f>BN245*'[11]23112016 deflator update'!$C$68/'[11]23112016 deflator update'!$C$71</f>
        <v>228.52920773151303</v>
      </c>
      <c r="BT245" s="64">
        <f>BO245*'[11]23112016 deflator update'!$C$68/'[11]23112016 deflator update'!$C$72</f>
        <v>226.71190780311687</v>
      </c>
      <c r="BU245" s="109" t="e">
        <f t="shared" si="97"/>
        <v>#REF!</v>
      </c>
      <c r="BV245" s="109" t="e">
        <f t="shared" si="97"/>
        <v>#REF!</v>
      </c>
      <c r="BW245" s="109" t="e">
        <f t="shared" si="97"/>
        <v>#REF!</v>
      </c>
      <c r="BX245" s="109">
        <f t="shared" si="97"/>
        <v>8.5118044142276084E-3</v>
      </c>
      <c r="BY245" s="109">
        <f t="shared" si="98"/>
        <v>-2.3128090010970714E-2</v>
      </c>
      <c r="BZ245" s="109">
        <f t="shared" si="99"/>
        <v>-5.8328576885235961E-3</v>
      </c>
      <c r="CA245" s="110" t="e">
        <f t="shared" si="100"/>
        <v>#REF!</v>
      </c>
      <c r="CB245" s="110" t="e">
        <f t="shared" si="100"/>
        <v>#REF!</v>
      </c>
      <c r="CC245" s="110" t="e">
        <f t="shared" si="100"/>
        <v>#REF!</v>
      </c>
      <c r="CD245" s="110">
        <f t="shared" si="94"/>
        <v>-7.9521560785840162E-3</v>
      </c>
      <c r="CE245" s="110">
        <f t="shared" si="101"/>
        <v>-8.7095930401104193E-2</v>
      </c>
      <c r="CF245" s="110">
        <f t="shared" si="102"/>
        <v>-2.2523588513301274E-2</v>
      </c>
      <c r="CG245" s="60">
        <f t="shared" si="103"/>
        <v>161.71446025050074</v>
      </c>
      <c r="CH245" s="60" t="e">
        <f t="shared" si="103"/>
        <v>#REF!</v>
      </c>
      <c r="CI245" s="60" t="e">
        <f t="shared" si="103"/>
        <v>#REF!</v>
      </c>
      <c r="CJ245" s="60">
        <f t="shared" si="103"/>
        <v>139.79966486299955</v>
      </c>
      <c r="CK245" s="60">
        <f t="shared" si="103"/>
        <v>136.60925048160561</v>
      </c>
      <c r="CL245" s="60">
        <f t="shared" si="104"/>
        <v>86.626975999999999</v>
      </c>
      <c r="CM245" s="60">
        <f t="shared" si="104"/>
        <v>91.038509099999985</v>
      </c>
      <c r="CN245" s="60">
        <f t="shared" si="104"/>
        <v>95.771517930668026</v>
      </c>
      <c r="CO245" s="60">
        <f t="shared" si="104"/>
        <v>100.75059156196428</v>
      </c>
      <c r="CP245" s="60">
        <f t="shared" si="104"/>
        <v>105.98852267783978</v>
      </c>
    </row>
    <row r="246" spans="1:94" ht="15" customHeight="1">
      <c r="A246" s="53" t="s">
        <v>402</v>
      </c>
      <c r="B246" s="53" t="s">
        <v>403</v>
      </c>
      <c r="C246" s="53" t="str">
        <f t="shared" si="95"/>
        <v>SD_PU</v>
      </c>
      <c r="D246" s="53" t="s">
        <v>41</v>
      </c>
      <c r="E246" s="53" t="s">
        <v>39</v>
      </c>
      <c r="F246" s="112" t="s">
        <v>1367</v>
      </c>
      <c r="G246" s="113">
        <v>0</v>
      </c>
      <c r="H246" s="127">
        <v>0</v>
      </c>
      <c r="I246" s="127">
        <v>0</v>
      </c>
      <c r="J246" s="112" t="s">
        <v>1380</v>
      </c>
      <c r="K246" s="101">
        <v>0</v>
      </c>
      <c r="L246" s="53" t="s">
        <v>404</v>
      </c>
      <c r="M246" s="54">
        <f>[11]Provisional!M246</f>
        <v>6.1439117842969999</v>
      </c>
      <c r="N246" s="54">
        <f>[11]Provisional!N246</f>
        <v>5.2331251647350001</v>
      </c>
      <c r="O246" s="54">
        <f>[11]Provisional!O246</f>
        <v>4.548902957668</v>
      </c>
      <c r="P246" s="54">
        <f>[11]Provisional!P246</f>
        <v>4.1899745458050006</v>
      </c>
      <c r="Q246" s="54">
        <f>[11]Provisional!Q246</f>
        <v>3.7917677226990003</v>
      </c>
      <c r="R246" s="128">
        <f>'[11]Published CSP'!O246</f>
        <v>6.2353670000000001</v>
      </c>
      <c r="S246" s="108">
        <f>VLOOKUP($B246,'[11]CT model - DATA UPDATE'!$A:$AX,COLUMN('[11]CT model - DATA UPDATE'!S$1),0)/1000000</f>
        <v>6.3832805400000003</v>
      </c>
      <c r="T246" s="108">
        <f>VLOOKUP($B246,'[11]CT model - DATA UPDATE'!$A:$AX,COLUMN('[11]CT model - DATA UPDATE'!T$1),0)/1000000</f>
        <v>6.487880145751733</v>
      </c>
      <c r="U246" s="108">
        <f>VLOOKUP($B246,'[11]CT model - DATA UPDATE'!$A:$AX,COLUMN('[11]CT model - DATA UPDATE'!U$1),0)/1000000</f>
        <v>6.5941937726019999</v>
      </c>
      <c r="V246" s="108">
        <f>VLOOKUP($B246,'[11]CT model - DATA UPDATE'!$A:$AX,COLUMN('[11]CT model - DATA UPDATE'!V$1),0)/1000000</f>
        <v>6.702249507351941</v>
      </c>
      <c r="W246" s="108">
        <v>0</v>
      </c>
      <c r="X246" s="108">
        <f>VLOOKUP($B246,'[11]CT model - DATA UPDATE'!$A:$AX,COLUMN('[11]CT model - DATA UPDATE'!W$1),0)/1000000</f>
        <v>0.12699455999999976</v>
      </c>
      <c r="Y246" s="108">
        <f>VLOOKUP($B246,'[11]CT model - DATA UPDATE'!$A:$AX,COLUMN('[11]CT model - DATA UPDATE'!X$1),0)/1000000</f>
        <v>0.26141466997718982</v>
      </c>
      <c r="Z246" s="108">
        <f>VLOOKUP($B246,'[11]CT model - DATA UPDATE'!$A:$AX,COLUMN('[11]CT model - DATA UPDATE'!Y$1),0)/1000000</f>
        <v>0.40289618287857726</v>
      </c>
      <c r="AA246" s="108">
        <f>VLOOKUP($B246,'[11]CT model - DATA UPDATE'!$A:$AX,COLUMN('[11]CT model - DATA UPDATE'!Z$1),0)/1000000</f>
        <v>0.55173319480974914</v>
      </c>
      <c r="AB246" s="108">
        <v>0</v>
      </c>
      <c r="AC246" s="108">
        <f>VLOOKUP($B246,'[11]CT model - DATA UPDATE'!$A:$AX,COLUMN('[11]CT model - DATA UPDATE'!AA$1),0)/1000000</f>
        <v>0</v>
      </c>
      <c r="AD246" s="108">
        <f>VLOOKUP($B246,'[11]CT model - DATA UPDATE'!$A:$AX,COLUMN('[11]CT model - DATA UPDATE'!AB$1),0)/1000000</f>
        <v>0</v>
      </c>
      <c r="AE246" s="108">
        <f>VLOOKUP($B246,'[11]CT model - DATA UPDATE'!$A:$AX,COLUMN('[11]CT model - DATA UPDATE'!AC$1),0)/1000000</f>
        <v>0</v>
      </c>
      <c r="AF246" s="108">
        <f>VLOOKUP($B246,'[11]CT model - DATA UPDATE'!$A:$AX,COLUMN('[11]CT model - DATA UPDATE'!AD$1),0)/1000000</f>
        <v>0</v>
      </c>
      <c r="AG246" s="108">
        <v>0</v>
      </c>
      <c r="AH246" s="108">
        <f>VLOOKUP($B246,'[11]CT model - DATA UPDATE'!$A:$AX,COLUMN('[11]CT model - DATA UPDATE'!AE$1),0)/1000000</f>
        <v>0</v>
      </c>
      <c r="AI246" s="108">
        <f>(VLOOKUP($B246,'[11]CT model - DATA UPDATE'!$A:$AX,COLUMN('[11]CT model - DATA UPDATE'!AF$1),0)+IFERROR(VLOOKUP($B246,'[11]Fire £5 LQ'!$A:$P,COLUMN('[11]Fire £5 LQ'!N$1),0),0)*[11]Parameters!$C$41)/1000000</f>
        <v>5.1006846112816383E-2</v>
      </c>
      <c r="AJ246" s="108">
        <f>(VLOOKUP($B246,'[11]CT model - DATA UPDATE'!$A:$AX,COLUMN('[11]CT model - DATA UPDATE'!AG$1),0)+IFERROR(VLOOKUP($B246,'[11]Fire £5 LQ'!$A:$P,COLUMN('[11]Fire £5 LQ'!O$1),0),0)*[11]Parameters!$C$41)/1000000</f>
        <v>0.10099518549071505</v>
      </c>
      <c r="AK246" s="108">
        <f>(VLOOKUP($B246,'[11]CT model - DATA UPDATE'!$A:$AX,COLUMN('[11]CT model - DATA UPDATE'!AH$1),0)+IFERROR(VLOOKUP($B246,'[11]Fire £5 LQ'!$A:$P,COLUMN('[11]Fire £5 LQ'!P$1),0),0)*[11]Parameters!$C$41)/1000000</f>
        <v>0.14981917548447801</v>
      </c>
      <c r="AL246" s="56">
        <f>'[11]Published CSP'!AI246</f>
        <v>0</v>
      </c>
      <c r="AM246" s="56">
        <f>'[11]Published CSP'!AJ246</f>
        <v>0</v>
      </c>
      <c r="AN246" s="56">
        <f>IFERROR(VLOOKUP($A246,'[11]iBCF post B17'!$A:$L,'[11]iBCF post B17'!$F$1,0)/1000000,0)</f>
        <v>0</v>
      </c>
      <c r="AO246" s="56">
        <f>IFERROR(VLOOKUP($A246,'[11]iBCF post B17'!$A:$L,'[11]iBCF post B17'!$I$1,0)/1000000,0)</f>
        <v>0</v>
      </c>
      <c r="AP246" s="56">
        <f>IFERROR(VLOOKUP($A246,'[11]iBCF post B17'!$A:$L,'[11]iBCF post B17'!$L$1,0)/1000000,0)</f>
        <v>0</v>
      </c>
      <c r="AQ246" s="56">
        <v>0</v>
      </c>
      <c r="AR246" s="56">
        <v>0</v>
      </c>
      <c r="AS246" s="56">
        <f>'[11]NHB savings'!E233</f>
        <v>0</v>
      </c>
      <c r="AT246" s="56">
        <f>'[11]NHB savings'!F233</f>
        <v>0</v>
      </c>
      <c r="AU246" s="56">
        <f>'[11]NHB savings'!G233</f>
        <v>0</v>
      </c>
      <c r="AV246" s="103">
        <f>'[11]Published CSP'!AN246</f>
        <v>0</v>
      </c>
      <c r="AW246" s="103">
        <f>'[11]Published CSP'!AO246</f>
        <v>0</v>
      </c>
      <c r="AX246" s="103">
        <f>'[11]Published CSP'!AP246+'[11]NHB savings'!I233</f>
        <v>0</v>
      </c>
      <c r="AY246" s="103">
        <f>'[11]Published CSP'!AQ246+'[11]NHB savings'!J233</f>
        <v>0</v>
      </c>
      <c r="AZ246" s="103">
        <f>'[11]Published CSP'!AR246+'[11]NHB savings'!K233</f>
        <v>0</v>
      </c>
      <c r="BA246" s="103">
        <v>0</v>
      </c>
      <c r="BB246" s="103" t="e">
        <f>VLOOKUP($A246,'[11]Published CSP'!$A:$A:'[11]Published CSP'!$AW:$AW,COLUMN('[11]Published CSP'!AT$1),0)</f>
        <v>#REF!</v>
      </c>
      <c r="BC246" s="103" t="e">
        <f>VLOOKUP($A246,'[11]Published CSP'!$A:$A:'[11]Published CSP'!$AW:$AW,COLUMN('[11]Published CSP'!AU$1),0)+'[11]NHB savings'!L233</f>
        <v>#REF!</v>
      </c>
      <c r="BD246" s="103">
        <v>0</v>
      </c>
      <c r="BE246" s="103">
        <v>0</v>
      </c>
      <c r="BF246" s="60">
        <v>1.8256549837338421</v>
      </c>
      <c r="BG246" s="60">
        <v>2.1697399728653171</v>
      </c>
      <c r="BH246" s="103">
        <f>VLOOKUP($A246,[11]NHB!$A$7:$Q$389,COLUMN([11]NHB!O$2),0)+'[11]NHB savings'!P233</f>
        <v>1.6300226864885266</v>
      </c>
      <c r="BI246" s="103">
        <f>VLOOKUP($A246,[11]NHB!$A$7:$Q$389,COLUMN([11]NHB!P$2),0)+'[11]NHB savings'!Q233</f>
        <v>1.2393213745655958</v>
      </c>
      <c r="BJ246" s="103">
        <f>VLOOKUP($A246,[11]NHB!$A$7:$Q$389,COLUMN([11]NHB!Q$2),0)+'[11]NHB savings'!R233</f>
        <v>1.1891143252761562</v>
      </c>
      <c r="BK246" s="63">
        <f t="shared" si="93"/>
        <v>14.204933768030841</v>
      </c>
      <c r="BL246" s="63" t="e">
        <f t="shared" si="93"/>
        <v>#REF!</v>
      </c>
      <c r="BM246" s="63" t="e">
        <f t="shared" si="93"/>
        <v>#REF!</v>
      </c>
      <c r="BN246" s="63">
        <f t="shared" si="93"/>
        <v>12.527381061341888</v>
      </c>
      <c r="BO246" s="63">
        <f t="shared" si="93"/>
        <v>12.384683925621324</v>
      </c>
      <c r="BP246" s="64">
        <f t="shared" si="96"/>
        <v>14.204933768030841</v>
      </c>
      <c r="BQ246" s="64" t="e">
        <f>BL246*'[11]23112016 deflator update'!$C$68/'[11]23112016 deflator update'!$C$69</f>
        <v>#REF!</v>
      </c>
      <c r="BR246" s="64" t="e">
        <f>BM246*'[11]23112016 deflator update'!$C$68/'[11]23112016 deflator update'!$C$70</f>
        <v>#REF!</v>
      </c>
      <c r="BS246" s="64">
        <f>BN246*'[11]23112016 deflator update'!$C$68/'[11]23112016 deflator update'!$C$71</f>
        <v>11.901348647251407</v>
      </c>
      <c r="BT246" s="64">
        <f>BO246*'[11]23112016 deflator update'!$C$68/'[11]23112016 deflator update'!$C$72</f>
        <v>11.573706072193955</v>
      </c>
      <c r="BU246" s="109" t="e">
        <f t="shared" si="97"/>
        <v>#REF!</v>
      </c>
      <c r="BV246" s="109" t="e">
        <f t="shared" si="97"/>
        <v>#REF!</v>
      </c>
      <c r="BW246" s="109" t="e">
        <f t="shared" si="97"/>
        <v>#REF!</v>
      </c>
      <c r="BX246" s="109">
        <f t="shared" si="97"/>
        <v>-1.1390819439580313E-2</v>
      </c>
      <c r="BY246" s="109">
        <f t="shared" si="98"/>
        <v>-0.12814208585091125</v>
      </c>
      <c r="BZ246" s="109">
        <f t="shared" si="99"/>
        <v>-3.3701225975873661E-2</v>
      </c>
      <c r="CA246" s="110" t="e">
        <f t="shared" si="100"/>
        <v>#REF!</v>
      </c>
      <c r="CB246" s="110" t="e">
        <f t="shared" si="100"/>
        <v>#REF!</v>
      </c>
      <c r="CC246" s="110" t="e">
        <f t="shared" si="100"/>
        <v>#REF!</v>
      </c>
      <c r="CD246" s="110">
        <f t="shared" si="94"/>
        <v>-2.7529869493666204E-2</v>
      </c>
      <c r="CE246" s="110">
        <f t="shared" si="101"/>
        <v>-0.18523336601249352</v>
      </c>
      <c r="CF246" s="110">
        <f t="shared" si="102"/>
        <v>-4.9924084333524243E-2</v>
      </c>
      <c r="CG246" s="60">
        <f t="shared" si="103"/>
        <v>7.9695667680308411</v>
      </c>
      <c r="CH246" s="60" t="e">
        <f t="shared" si="103"/>
        <v>#REF!</v>
      </c>
      <c r="CI246" s="60" t="e">
        <f t="shared" si="103"/>
        <v>#REF!</v>
      </c>
      <c r="CJ246" s="60">
        <f t="shared" si="103"/>
        <v>5.4292959203705955</v>
      </c>
      <c r="CK246" s="60">
        <f t="shared" si="103"/>
        <v>4.9808820479751557</v>
      </c>
      <c r="CL246" s="60">
        <f t="shared" si="104"/>
        <v>6.2353670000000001</v>
      </c>
      <c r="CM246" s="60">
        <f t="shared" si="104"/>
        <v>6.5102751000000003</v>
      </c>
      <c r="CN246" s="60">
        <f t="shared" si="104"/>
        <v>6.8003016618417389</v>
      </c>
      <c r="CO246" s="60">
        <f t="shared" si="104"/>
        <v>7.0980851409712926</v>
      </c>
      <c r="CP246" s="60">
        <f t="shared" si="104"/>
        <v>7.4038018776461687</v>
      </c>
    </row>
    <row r="247" spans="1:94" ht="15" customHeight="1">
      <c r="A247" s="53" t="s">
        <v>709</v>
      </c>
      <c r="B247" s="53" t="s">
        <v>710</v>
      </c>
      <c r="C247" s="53" t="str">
        <f t="shared" si="95"/>
        <v>OLB_PU</v>
      </c>
      <c r="D247" s="53" t="s">
        <v>41</v>
      </c>
      <c r="E247" s="53" t="s">
        <v>1351</v>
      </c>
      <c r="F247" s="112" t="s">
        <v>1375</v>
      </c>
      <c r="G247" s="113">
        <v>0</v>
      </c>
      <c r="H247" s="127">
        <v>1</v>
      </c>
      <c r="I247" s="127">
        <v>0</v>
      </c>
      <c r="J247" s="112" t="s">
        <v>1380</v>
      </c>
      <c r="K247" s="101">
        <v>0</v>
      </c>
      <c r="L247" s="53" t="s">
        <v>711</v>
      </c>
      <c r="M247" s="54">
        <f>[11]Provisional!M247</f>
        <v>189.30100647295902</v>
      </c>
      <c r="N247" s="54">
        <f>[11]Provisional!N247</f>
        <v>172.67713171282901</v>
      </c>
      <c r="O247" s="54">
        <f>[11]Provisional!O247</f>
        <v>160.473040949851</v>
      </c>
      <c r="P247" s="54">
        <f>[11]Provisional!P247</f>
        <v>153.859612305967</v>
      </c>
      <c r="Q247" s="54">
        <f>[11]Provisional!Q247</f>
        <v>147.46669741817499</v>
      </c>
      <c r="R247" s="128">
        <f>'[11]Published CSP'!O247</f>
        <v>63.448936000000003</v>
      </c>
      <c r="S247" s="108">
        <f>VLOOKUP($B247,'[11]CT model - DATA UPDATE'!$A:$AX,COLUMN('[11]CT model - DATA UPDATE'!S$1),0)/1000000</f>
        <v>64.800997883999997</v>
      </c>
      <c r="T247" s="108">
        <f>VLOOKUP($B247,'[11]CT model - DATA UPDATE'!$A:$AX,COLUMN('[11]CT model - DATA UPDATE'!T$1),0)/1000000</f>
        <v>67.993309101950516</v>
      </c>
      <c r="U247" s="108">
        <f>VLOOKUP($B247,'[11]CT model - DATA UPDATE'!$A:$AX,COLUMN('[11]CT model - DATA UPDATE'!U$1),0)/1000000</f>
        <v>71.342884115907594</v>
      </c>
      <c r="V247" s="108">
        <f>VLOOKUP($B247,'[11]CT model - DATA UPDATE'!$A:$AX,COLUMN('[11]CT model - DATA UPDATE'!V$1),0)/1000000</f>
        <v>74.857470259964316</v>
      </c>
      <c r="W247" s="108">
        <v>0</v>
      </c>
      <c r="X247" s="108">
        <f>VLOOKUP($B247,'[11]CT model - DATA UPDATE'!$A:$AX,COLUMN('[11]CT model - DATA UPDATE'!W$1),0)/1000000</f>
        <v>-2.1200000879147695E-7</v>
      </c>
      <c r="Y247" s="108">
        <f>VLOOKUP($B247,'[11]CT model - DATA UPDATE'!$A:$AX,COLUMN('[11]CT model - DATA UPDATE'!X$1),0)/1000000</f>
        <v>1.3598659551463046</v>
      </c>
      <c r="Z247" s="108">
        <f>VLOOKUP($B247,'[11]CT model - DATA UPDATE'!$A:$AX,COLUMN('[11]CT model - DATA UPDATE'!Y$1),0)/1000000</f>
        <v>2.8822522754510707</v>
      </c>
      <c r="AA247" s="108">
        <f>VLOOKUP($B247,'[11]CT model - DATA UPDATE'!$A:$AX,COLUMN('[11]CT model - DATA UPDATE'!Z$1),0)/1000000</f>
        <v>4.5818757797817282</v>
      </c>
      <c r="AB247" s="108">
        <v>0</v>
      </c>
      <c r="AC247" s="108">
        <f>VLOOKUP($B247,'[11]CT model - DATA UPDATE'!$A:$AX,COLUMN('[11]CT model - DATA UPDATE'!AA$1),0)/1000000</f>
        <v>1.2958419999999999</v>
      </c>
      <c r="AD247" s="108">
        <f>VLOOKUP($B247,'[11]CT model - DATA UPDATE'!$A:$AX,COLUMN('[11]CT model - DATA UPDATE'!AB$1),0)/1000000</f>
        <v>2.7739328134690227</v>
      </c>
      <c r="AE247" s="108">
        <f>VLOOKUP($B247,'[11]CT model - DATA UPDATE'!$A:$AX,COLUMN('[11]CT model - DATA UPDATE'!AC$1),0)/1000000</f>
        <v>4.4824041747003491</v>
      </c>
      <c r="AF247" s="108">
        <f>VLOOKUP($B247,'[11]CT model - DATA UPDATE'!$A:$AX,COLUMN('[11]CT model - DATA UPDATE'!AD$1),0)/1000000</f>
        <v>6.4489853359512832</v>
      </c>
      <c r="AG247" s="108">
        <v>0</v>
      </c>
      <c r="AH247" s="108">
        <f>VLOOKUP($B247,'[11]CT model - DATA UPDATE'!$A:$AX,COLUMN('[11]CT model - DATA UPDATE'!AE$1),0)/1000000</f>
        <v>0</v>
      </c>
      <c r="AI247" s="108">
        <f>(VLOOKUP($B247,'[11]CT model - DATA UPDATE'!$A:$AX,COLUMN('[11]CT model - DATA UPDATE'!AF$1),0)+IFERROR(VLOOKUP($B247,'[11]Fire £5 LQ'!$A:$P,COLUMN('[11]Fire £5 LQ'!N$1),0),0)*[11]Parameters!$C$41)/1000000</f>
        <v>0</v>
      </c>
      <c r="AJ247" s="108">
        <f>(VLOOKUP($B247,'[11]CT model - DATA UPDATE'!$A:$AX,COLUMN('[11]CT model - DATA UPDATE'!AG$1),0)+IFERROR(VLOOKUP($B247,'[11]Fire £5 LQ'!$A:$P,COLUMN('[11]Fire £5 LQ'!O$1),0),0)*[11]Parameters!$C$41)/1000000</f>
        <v>0</v>
      </c>
      <c r="AK247" s="108">
        <f>(VLOOKUP($B247,'[11]CT model - DATA UPDATE'!$A:$AX,COLUMN('[11]CT model - DATA UPDATE'!AH$1),0)+IFERROR(VLOOKUP($B247,'[11]Fire £5 LQ'!$A:$P,COLUMN('[11]Fire £5 LQ'!P$1),0),0)*[11]Parameters!$C$41)/1000000</f>
        <v>0</v>
      </c>
      <c r="AL247" s="56">
        <f>'[11]Published CSP'!AI247</f>
        <v>0</v>
      </c>
      <c r="AM247" s="56">
        <f>'[11]Published CSP'!AJ247</f>
        <v>0</v>
      </c>
      <c r="AN247" s="56">
        <f>IFERROR(VLOOKUP($A247,'[11]iBCF post B17'!$A:$L,'[11]iBCF post B17'!$F$1,0)/1000000,0)</f>
        <v>8.8976646949297411</v>
      </c>
      <c r="AO247" s="56">
        <f>IFERROR(VLOOKUP($A247,'[11]iBCF post B17'!$A:$L,'[11]iBCF post B17'!$I$1,0)/1000000,0)</f>
        <v>12.229208556967693</v>
      </c>
      <c r="AP247" s="56">
        <f>IFERROR(VLOOKUP($A247,'[11]iBCF post B17'!$A:$L,'[11]iBCF post B17'!$L$1,0)/1000000,0)</f>
        <v>15.218641873619601</v>
      </c>
      <c r="AQ247" s="56">
        <v>0</v>
      </c>
      <c r="AR247" s="56">
        <v>0</v>
      </c>
      <c r="AS247" s="56">
        <f>'[11]NHB savings'!E234</f>
        <v>1.474974</v>
      </c>
      <c r="AT247" s="56">
        <f>'[11]NHB savings'!F234</f>
        <v>0</v>
      </c>
      <c r="AU247" s="56">
        <f>'[11]NHB savings'!G234</f>
        <v>0</v>
      </c>
      <c r="AV247" s="103">
        <f>'[11]Published CSP'!AN247</f>
        <v>0</v>
      </c>
      <c r="AW247" s="103">
        <f>'[11]Published CSP'!AO247</f>
        <v>0</v>
      </c>
      <c r="AX247" s="103">
        <f>'[11]Published CSP'!AP247+'[11]NHB savings'!I234</f>
        <v>0</v>
      </c>
      <c r="AY247" s="103">
        <f>'[11]Published CSP'!AQ247+'[11]NHB savings'!J234</f>
        <v>0</v>
      </c>
      <c r="AZ247" s="103">
        <f>'[11]Published CSP'!AR247+'[11]NHB savings'!K234</f>
        <v>0</v>
      </c>
      <c r="BA247" s="103">
        <v>0</v>
      </c>
      <c r="BB247" s="103" t="e">
        <f>VLOOKUP($A247,'[11]Published CSP'!$A:$A:'[11]Published CSP'!$AW:$AW,COLUMN('[11]Published CSP'!AT$1),0)</f>
        <v>#REF!</v>
      </c>
      <c r="BC247" s="103" t="e">
        <f>VLOOKUP($A247,'[11]Published CSP'!$A:$A:'[11]Published CSP'!$AW:$AW,COLUMN('[11]Published CSP'!AU$1),0)+'[11]NHB savings'!L234</f>
        <v>#REF!</v>
      </c>
      <c r="BD247" s="103">
        <v>0</v>
      </c>
      <c r="BE247" s="103">
        <v>0</v>
      </c>
      <c r="BF247" s="60">
        <v>12.122203504522757</v>
      </c>
      <c r="BG247" s="60">
        <v>12.911713604009337</v>
      </c>
      <c r="BH247" s="103">
        <f>VLOOKUP($A247,[11]NHB!$A$7:$Q$389,COLUMN([11]NHB!O$2),0)+'[11]NHB savings'!P234</f>
        <v>11.664330980426959</v>
      </c>
      <c r="BI247" s="103">
        <f>VLOOKUP($A247,[11]NHB!$A$7:$Q$389,COLUMN([11]NHB!P$2),0)+'[11]NHB savings'!Q234</f>
        <v>8.7253713981684218</v>
      </c>
      <c r="BJ247" s="103">
        <f>VLOOKUP($A247,[11]NHB!$A$7:$Q$389,COLUMN([11]NHB!Q$2),0)+'[11]NHB savings'!R234</f>
        <v>8.3718915334238471</v>
      </c>
      <c r="BK247" s="63">
        <f t="shared" si="93"/>
        <v>264.87214597748175</v>
      </c>
      <c r="BL247" s="63" t="e">
        <f t="shared" si="93"/>
        <v>#REF!</v>
      </c>
      <c r="BM247" s="63" t="e">
        <f t="shared" si="93"/>
        <v>#REF!</v>
      </c>
      <c r="BN247" s="63">
        <f t="shared" si="93"/>
        <v>253.52173282716214</v>
      </c>
      <c r="BO247" s="63">
        <f t="shared" si="93"/>
        <v>256.94556220091573</v>
      </c>
      <c r="BP247" s="64">
        <f t="shared" si="96"/>
        <v>264.87214597748175</v>
      </c>
      <c r="BQ247" s="64" t="e">
        <f>BL247*'[11]23112016 deflator update'!$C$68/'[11]23112016 deflator update'!$C$69</f>
        <v>#REF!</v>
      </c>
      <c r="BR247" s="64" t="e">
        <f>BM247*'[11]23112016 deflator update'!$C$68/'[11]23112016 deflator update'!$C$70</f>
        <v>#REF!</v>
      </c>
      <c r="BS247" s="64">
        <f>BN247*'[11]23112016 deflator update'!$C$68/'[11]23112016 deflator update'!$C$71</f>
        <v>240.85245888642118</v>
      </c>
      <c r="BT247" s="64">
        <f>BO247*'[11]23112016 deflator update'!$C$68/'[11]23112016 deflator update'!$C$72</f>
        <v>240.12017031099447</v>
      </c>
      <c r="BU247" s="109" t="e">
        <f t="shared" si="97"/>
        <v>#REF!</v>
      </c>
      <c r="BV247" s="109" t="e">
        <f t="shared" si="97"/>
        <v>#REF!</v>
      </c>
      <c r="BW247" s="109" t="e">
        <f t="shared" si="97"/>
        <v>#REF!</v>
      </c>
      <c r="BX247" s="109">
        <f t="shared" si="97"/>
        <v>1.3505072466855506E-2</v>
      </c>
      <c r="BY247" s="109">
        <f t="shared" si="98"/>
        <v>-2.9926075266668128E-2</v>
      </c>
      <c r="BZ247" s="109">
        <f t="shared" si="99"/>
        <v>-7.5669750245895839E-3</v>
      </c>
      <c r="CA247" s="110" t="e">
        <f t="shared" si="100"/>
        <v>#REF!</v>
      </c>
      <c r="CB247" s="110" t="e">
        <f t="shared" si="100"/>
        <v>#REF!</v>
      </c>
      <c r="CC247" s="110" t="e">
        <f t="shared" si="100"/>
        <v>#REF!</v>
      </c>
      <c r="CD247" s="110">
        <f t="shared" si="94"/>
        <v>-3.0404031530856246E-3</v>
      </c>
      <c r="CE247" s="110">
        <f t="shared" si="101"/>
        <v>-9.3448767801320942E-2</v>
      </c>
      <c r="CF247" s="110">
        <f t="shared" si="102"/>
        <v>-2.4228592348786715E-2</v>
      </c>
      <c r="CG247" s="60">
        <f t="shared" si="103"/>
        <v>201.42320997748175</v>
      </c>
      <c r="CH247" s="60" t="e">
        <f t="shared" si="103"/>
        <v>#REF!</v>
      </c>
      <c r="CI247" s="60" t="e">
        <f t="shared" si="103"/>
        <v>#REF!</v>
      </c>
      <c r="CJ247" s="60">
        <f t="shared" si="103"/>
        <v>174.81419226110313</v>
      </c>
      <c r="CK247" s="60">
        <f t="shared" si="103"/>
        <v>171.05723082521843</v>
      </c>
      <c r="CL247" s="60">
        <f t="shared" si="104"/>
        <v>63.448936000000003</v>
      </c>
      <c r="CM247" s="60">
        <f t="shared" si="104"/>
        <v>66.096839671999987</v>
      </c>
      <c r="CN247" s="60">
        <f t="shared" si="104"/>
        <v>72.127107870565837</v>
      </c>
      <c r="CO247" s="60">
        <f t="shared" si="104"/>
        <v>78.707540566059009</v>
      </c>
      <c r="CP247" s="60">
        <f t="shared" si="104"/>
        <v>85.888331375697319</v>
      </c>
    </row>
    <row r="248" spans="1:94" ht="15" customHeight="1">
      <c r="A248" s="53" t="s">
        <v>741</v>
      </c>
      <c r="B248" s="53" t="s">
        <v>742</v>
      </c>
      <c r="C248" s="53" t="str">
        <f t="shared" si="95"/>
        <v>SCF_PR</v>
      </c>
      <c r="D248" s="53" t="s">
        <v>1383</v>
      </c>
      <c r="E248" s="53" t="s">
        <v>730</v>
      </c>
      <c r="F248" s="112" t="s">
        <v>1371</v>
      </c>
      <c r="G248" s="113">
        <v>0</v>
      </c>
      <c r="H248" s="127">
        <v>0</v>
      </c>
      <c r="I248" s="127">
        <v>0</v>
      </c>
      <c r="J248" s="112" t="s">
        <v>1381</v>
      </c>
      <c r="K248" s="101">
        <v>0</v>
      </c>
      <c r="L248" s="53" t="s">
        <v>743</v>
      </c>
      <c r="M248" s="54">
        <f>[11]Provisional!M248</f>
        <v>287.50657720612799</v>
      </c>
      <c r="N248" s="54">
        <f>[11]Provisional!N248</f>
        <v>250.38157613395799</v>
      </c>
      <c r="O248" s="54">
        <f>[11]Provisional!O248</f>
        <v>222.69304880636997</v>
      </c>
      <c r="P248" s="54">
        <f>[11]Provisional!P248</f>
        <v>207.45930989384399</v>
      </c>
      <c r="Q248" s="54">
        <f>[11]Provisional!Q248</f>
        <v>193.54929678220799</v>
      </c>
      <c r="R248" s="128">
        <f>'[11]Published CSP'!O248</f>
        <v>311.43316199999998</v>
      </c>
      <c r="S248" s="108">
        <f>VLOOKUP($B248,'[11]CT model - DATA UPDATE'!$A:$AX,COLUMN('[11]CT model - DATA UPDATE'!S$1),0)/1000000</f>
        <v>318.39232434299998</v>
      </c>
      <c r="T248" s="108">
        <f>VLOOKUP($B248,'[11]CT model - DATA UPDATE'!$A:$AX,COLUMN('[11]CT model - DATA UPDATE'!T$1),0)/1000000</f>
        <v>324.71222820551355</v>
      </c>
      <c r="U248" s="108">
        <f>VLOOKUP($B248,'[11]CT model - DATA UPDATE'!$A:$AX,COLUMN('[11]CT model - DATA UPDATE'!U$1),0)/1000000</f>
        <v>331.16602812772078</v>
      </c>
      <c r="V248" s="108">
        <f>VLOOKUP($B248,'[11]CT model - DATA UPDATE'!$A:$AX,COLUMN('[11]CT model - DATA UPDATE'!V$1),0)/1000000</f>
        <v>337.75676315277673</v>
      </c>
      <c r="W248" s="108">
        <v>0</v>
      </c>
      <c r="X248" s="108">
        <f>VLOOKUP($B248,'[11]CT model - DATA UPDATE'!$A:$AX,COLUMN('[11]CT model - DATA UPDATE'!W$1),0)/1000000</f>
        <v>6.3448234477199357</v>
      </c>
      <c r="Y248" s="108">
        <f>VLOOKUP($B248,'[11]CT model - DATA UPDATE'!$A:$AX,COLUMN('[11]CT model - DATA UPDATE'!X$1),0)/1000000</f>
        <v>13.09442438566105</v>
      </c>
      <c r="Z248" s="108">
        <f>VLOOKUP($B248,'[11]CT model - DATA UPDATE'!$A:$AX,COLUMN('[11]CT model - DATA UPDATE'!Y$1),0)/1000000</f>
        <v>20.245096093308543</v>
      </c>
      <c r="AA248" s="108">
        <f>VLOOKUP($B248,'[11]CT model - DATA UPDATE'!$A:$AX,COLUMN('[11]CT model - DATA UPDATE'!Z$1),0)/1000000</f>
        <v>27.816101353534876</v>
      </c>
      <c r="AB248" s="108">
        <v>0</v>
      </c>
      <c r="AC248" s="108">
        <f>VLOOKUP($B248,'[11]CT model - DATA UPDATE'!$A:$AX,COLUMN('[11]CT model - DATA UPDATE'!AA$1),0)/1000000</f>
        <v>6.3678465802800686</v>
      </c>
      <c r="AD248" s="108">
        <f>VLOOKUP($B248,'[11]CT model - DATA UPDATE'!$A:$AX,COLUMN('[11]CT model - DATA UPDATE'!AB$1),0)/1000000</f>
        <v>13.377674300488948</v>
      </c>
      <c r="AE248" s="108">
        <f>VLOOKUP($B248,'[11]CT model - DATA UPDATE'!$A:$AX,COLUMN('[11]CT model - DATA UPDATE'!AC$1),0)/1000000</f>
        <v>21.07971818717283</v>
      </c>
      <c r="AF248" s="108">
        <f>VLOOKUP($B248,'[11]CT model - DATA UPDATE'!$A:$AX,COLUMN('[11]CT model - DATA UPDATE'!AD$1),0)/1000000</f>
        <v>29.527303300806402</v>
      </c>
      <c r="AG248" s="108">
        <v>0</v>
      </c>
      <c r="AH248" s="108">
        <f>VLOOKUP($B248,'[11]CT model - DATA UPDATE'!$A:$AX,COLUMN('[11]CT model - DATA UPDATE'!AE$1),0)/1000000</f>
        <v>0</v>
      </c>
      <c r="AI248" s="108">
        <f>(VLOOKUP($B248,'[11]CT model - DATA UPDATE'!$A:$AX,COLUMN('[11]CT model - DATA UPDATE'!AF$1),0)+IFERROR(VLOOKUP($B248,'[11]Fire £5 LQ'!$A:$P,COLUMN('[11]Fire £5 LQ'!N$1),0),0)*[11]Parameters!$C$41)/1000000</f>
        <v>0</v>
      </c>
      <c r="AJ248" s="108">
        <f>(VLOOKUP($B248,'[11]CT model - DATA UPDATE'!$A:$AX,COLUMN('[11]CT model - DATA UPDATE'!AG$1),0)+IFERROR(VLOOKUP($B248,'[11]Fire £5 LQ'!$A:$P,COLUMN('[11]Fire £5 LQ'!O$1),0),0)*[11]Parameters!$C$41)/1000000</f>
        <v>0</v>
      </c>
      <c r="AK248" s="108">
        <f>(VLOOKUP($B248,'[11]CT model - DATA UPDATE'!$A:$AX,COLUMN('[11]CT model - DATA UPDATE'!AH$1),0)+IFERROR(VLOOKUP($B248,'[11]Fire £5 LQ'!$A:$P,COLUMN('[11]Fire £5 LQ'!P$1),0),0)*[11]Parameters!$C$41)/1000000</f>
        <v>0</v>
      </c>
      <c r="AL248" s="56">
        <f>'[11]Published CSP'!AI248</f>
        <v>0</v>
      </c>
      <c r="AM248" s="56">
        <f>'[11]Published CSP'!AJ248</f>
        <v>0</v>
      </c>
      <c r="AN248" s="56">
        <f>IFERROR(VLOOKUP($A248,'[11]iBCF post B17'!$A:$L,'[11]iBCF post B17'!$F$1,0)/1000000,0)</f>
        <v>20.446449382066856</v>
      </c>
      <c r="AO248" s="56">
        <f>IFERROR(VLOOKUP($A248,'[11]iBCF post B17'!$A:$L,'[11]iBCF post B17'!$I$1,0)/1000000,0)</f>
        <v>27.729752257437028</v>
      </c>
      <c r="AP248" s="56">
        <f>IFERROR(VLOOKUP($A248,'[11]iBCF post B17'!$A:$L,'[11]iBCF post B17'!$L$1,0)/1000000,0)</f>
        <v>34.275015264838132</v>
      </c>
      <c r="AQ248" s="56">
        <v>0</v>
      </c>
      <c r="AR248" s="56">
        <v>0</v>
      </c>
      <c r="AS248" s="56">
        <f>'[11]NHB savings'!E235</f>
        <v>4.1973500000000001</v>
      </c>
      <c r="AT248" s="56">
        <f>'[11]NHB savings'!F235</f>
        <v>0</v>
      </c>
      <c r="AU248" s="56">
        <f>'[11]NHB savings'!G235</f>
        <v>0</v>
      </c>
      <c r="AV248" s="103">
        <f>'[11]Published CSP'!AN248</f>
        <v>0.76188715075997271</v>
      </c>
      <c r="AW248" s="103">
        <f>'[11]Published CSP'!AO248</f>
        <v>3.9568977829792131</v>
      </c>
      <c r="AX248" s="103">
        <f>'[11]Published CSP'!AP248+'[11]NHB savings'!I235</f>
        <v>3.1950106322192409</v>
      </c>
      <c r="AY248" s="103">
        <f>'[11]Published CSP'!AQ248+'[11]NHB savings'!J235</f>
        <v>2.4577004863224934</v>
      </c>
      <c r="AZ248" s="103">
        <f>'[11]Published CSP'!AR248+'[11]NHB savings'!K235</f>
        <v>3.1950106322192409</v>
      </c>
      <c r="BA248" s="103">
        <v>0</v>
      </c>
      <c r="BB248" s="103" t="e">
        <f>VLOOKUP($A248,'[11]Published CSP'!$A:$A:'[11]Published CSP'!$AW:$AW,COLUMN('[11]Published CSP'!AT$1),0)</f>
        <v>#REF!</v>
      </c>
      <c r="BC248" s="103" t="e">
        <f>VLOOKUP($A248,'[11]Published CSP'!$A:$A:'[11]Published CSP'!$AW:$AW,COLUMN('[11]Published CSP'!AU$1),0)+'[11]NHB savings'!L235</f>
        <v>#REF!</v>
      </c>
      <c r="BD248" s="103">
        <v>0</v>
      </c>
      <c r="BE248" s="103">
        <v>0</v>
      </c>
      <c r="BF248" s="60">
        <v>4.5857882365471676</v>
      </c>
      <c r="BG248" s="60">
        <v>5.2847241677492445</v>
      </c>
      <c r="BH248" s="103">
        <f>VLOOKUP($A248,[11]NHB!$A$7:$Q$389,COLUMN([11]NHB!O$2),0)+'[11]NHB savings'!P235</f>
        <v>4.3443361785811474</v>
      </c>
      <c r="BI248" s="103">
        <f>VLOOKUP($A248,[11]NHB!$A$7:$Q$389,COLUMN([11]NHB!P$2),0)+'[11]NHB savings'!Q235</f>
        <v>3.0554676302825419</v>
      </c>
      <c r="BJ248" s="103">
        <f>VLOOKUP($A248,[11]NHB!$A$7:$Q$389,COLUMN([11]NHB!Q$2),0)+'[11]NHB savings'!R235</f>
        <v>2.9316853595461443</v>
      </c>
      <c r="BK248" s="63">
        <f t="shared" si="93"/>
        <v>604.28741459343519</v>
      </c>
      <c r="BL248" s="63" t="e">
        <f t="shared" si="93"/>
        <v>#REF!</v>
      </c>
      <c r="BM248" s="63" t="e">
        <f t="shared" si="93"/>
        <v>#REF!</v>
      </c>
      <c r="BN248" s="63">
        <f t="shared" si="93"/>
        <v>613.19307267608815</v>
      </c>
      <c r="BO248" s="63">
        <f t="shared" si="93"/>
        <v>629.05117584592938</v>
      </c>
      <c r="BP248" s="64">
        <f t="shared" si="96"/>
        <v>604.28741459343519</v>
      </c>
      <c r="BQ248" s="64" t="e">
        <f>BL248*'[11]23112016 deflator update'!$C$68/'[11]23112016 deflator update'!$C$69</f>
        <v>#REF!</v>
      </c>
      <c r="BR248" s="64" t="e">
        <f>BM248*'[11]23112016 deflator update'!$C$68/'[11]23112016 deflator update'!$C$70</f>
        <v>#REF!</v>
      </c>
      <c r="BS248" s="64">
        <f>BN248*'[11]23112016 deflator update'!$C$68/'[11]23112016 deflator update'!$C$71</f>
        <v>582.54989692281129</v>
      </c>
      <c r="BT248" s="64">
        <f>BO248*'[11]23112016 deflator update'!$C$68/'[11]23112016 deflator update'!$C$72</f>
        <v>587.85944456338063</v>
      </c>
      <c r="BU248" s="109" t="e">
        <f t="shared" si="97"/>
        <v>#REF!</v>
      </c>
      <c r="BV248" s="109" t="e">
        <f t="shared" si="97"/>
        <v>#REF!</v>
      </c>
      <c r="BW248" s="109" t="e">
        <f t="shared" si="97"/>
        <v>#REF!</v>
      </c>
      <c r="BX248" s="109">
        <f t="shared" si="97"/>
        <v>2.5861517157448555E-2</v>
      </c>
      <c r="BY248" s="109">
        <f t="shared" si="98"/>
        <v>4.0980104259088712E-2</v>
      </c>
      <c r="BZ248" s="109">
        <f t="shared" si="99"/>
        <v>1.0091245979803931E-2</v>
      </c>
      <c r="CA248" s="110" t="e">
        <f t="shared" si="100"/>
        <v>#REF!</v>
      </c>
      <c r="CB248" s="110" t="e">
        <f t="shared" si="100"/>
        <v>#REF!</v>
      </c>
      <c r="CC248" s="110" t="e">
        <f t="shared" si="100"/>
        <v>#REF!</v>
      </c>
      <c r="CD248" s="110">
        <f t="shared" si="94"/>
        <v>9.1143225131715688E-3</v>
      </c>
      <c r="CE248" s="110">
        <f t="shared" si="101"/>
        <v>-2.7185689513502975E-2</v>
      </c>
      <c r="CF248" s="110">
        <f t="shared" si="102"/>
        <v>-6.8668291542375304E-3</v>
      </c>
      <c r="CG248" s="60">
        <f t="shared" si="103"/>
        <v>292.85425259343521</v>
      </c>
      <c r="CH248" s="60" t="e">
        <f t="shared" si="103"/>
        <v>#REF!</v>
      </c>
      <c r="CI248" s="60" t="e">
        <f t="shared" si="103"/>
        <v>#REF!</v>
      </c>
      <c r="CJ248" s="60">
        <f t="shared" si="103"/>
        <v>240.70223026788602</v>
      </c>
      <c r="CK248" s="60">
        <f t="shared" si="103"/>
        <v>233.95100803881138</v>
      </c>
      <c r="CL248" s="60">
        <f t="shared" si="104"/>
        <v>311.43316199999998</v>
      </c>
      <c r="CM248" s="60">
        <f t="shared" si="104"/>
        <v>331.10499437099998</v>
      </c>
      <c r="CN248" s="60">
        <f t="shared" si="104"/>
        <v>351.18432689166355</v>
      </c>
      <c r="CO248" s="60">
        <f t="shared" si="104"/>
        <v>372.49084240820213</v>
      </c>
      <c r="CP248" s="60">
        <f t="shared" si="104"/>
        <v>395.100167807118</v>
      </c>
    </row>
    <row r="249" spans="1:94" ht="15" customHeight="1">
      <c r="A249" s="53" t="s">
        <v>903</v>
      </c>
      <c r="B249" s="53" t="s">
        <v>904</v>
      </c>
      <c r="C249" s="53" t="str">
        <f t="shared" si="95"/>
        <v>SD_PR</v>
      </c>
      <c r="D249" s="53" t="s">
        <v>41</v>
      </c>
      <c r="E249" s="53" t="s">
        <v>39</v>
      </c>
      <c r="F249" s="112" t="s">
        <v>1369</v>
      </c>
      <c r="G249" s="113">
        <v>1</v>
      </c>
      <c r="H249" s="127">
        <v>1</v>
      </c>
      <c r="I249" s="127">
        <v>0</v>
      </c>
      <c r="J249" s="112" t="s">
        <v>1381</v>
      </c>
      <c r="K249" s="101">
        <v>0</v>
      </c>
      <c r="L249" s="53" t="s">
        <v>905</v>
      </c>
      <c r="M249" s="54">
        <f>[11]Provisional!M249</f>
        <v>4.9301683184979996</v>
      </c>
      <c r="N249" s="54">
        <f>[11]Provisional!N249</f>
        <v>4.1834108638379996</v>
      </c>
      <c r="O249" s="54">
        <f>[11]Provisional!O249</f>
        <v>3.6223648797069998</v>
      </c>
      <c r="P249" s="54">
        <f>[11]Provisional!P249</f>
        <v>3.3278959023490002</v>
      </c>
      <c r="Q249" s="54">
        <f>[11]Provisional!Q249</f>
        <v>3.001145253577</v>
      </c>
      <c r="R249" s="128">
        <f>'[11]Published CSP'!O249</f>
        <v>5.2196499999999997</v>
      </c>
      <c r="S249" s="108">
        <f>VLOOKUP($B249,'[11]CT model - DATA UPDATE'!$A:$AX,COLUMN('[11]CT model - DATA UPDATE'!S$1),0)/1000000</f>
        <v>5.3012699220000004</v>
      </c>
      <c r="T249" s="108">
        <f>VLOOKUP($B249,'[11]CT model - DATA UPDATE'!$A:$AX,COLUMN('[11]CT model - DATA UPDATE'!T$1),0)/1000000</f>
        <v>5.3787136981578634</v>
      </c>
      <c r="U249" s="108">
        <f>VLOOKUP($B249,'[11]CT model - DATA UPDATE'!$A:$AX,COLUMN('[11]CT model - DATA UPDATE'!U$1),0)/1000000</f>
        <v>5.4572888142689511</v>
      </c>
      <c r="V249" s="108">
        <f>VLOOKUP($B249,'[11]CT model - DATA UPDATE'!$A:$AX,COLUMN('[11]CT model - DATA UPDATE'!V$1),0)/1000000</f>
        <v>5.5370117975502122</v>
      </c>
      <c r="W249" s="108">
        <v>0</v>
      </c>
      <c r="X249" s="108">
        <f>VLOOKUP($B249,'[11]CT model - DATA UPDATE'!$A:$AX,COLUMN('[11]CT model - DATA UPDATE'!W$1),0)/1000000</f>
        <v>0.10565175199999986</v>
      </c>
      <c r="Y249" s="108">
        <f>VLOOKUP($B249,'[11]CT model - DATA UPDATE'!$A:$AX,COLUMN('[11]CT model - DATA UPDATE'!X$1),0)/1000000</f>
        <v>0.21691334644193291</v>
      </c>
      <c r="Z249" s="108">
        <f>VLOOKUP($B249,'[11]CT model - DATA UPDATE'!$A:$AX,COLUMN('[11]CT model - DATA UPDATE'!Y$1),0)/1000000</f>
        <v>0.33362955113303477</v>
      </c>
      <c r="AA249" s="108">
        <f>VLOOKUP($B249,'[11]CT model - DATA UPDATE'!$A:$AX,COLUMN('[11]CT model - DATA UPDATE'!Z$1),0)/1000000</f>
        <v>0.45601369315213369</v>
      </c>
      <c r="AB249" s="108">
        <v>0</v>
      </c>
      <c r="AC249" s="108">
        <f>VLOOKUP($B249,'[11]CT model - DATA UPDATE'!$A:$AX,COLUMN('[11]CT model - DATA UPDATE'!AA$1),0)/1000000</f>
        <v>0</v>
      </c>
      <c r="AD249" s="108">
        <f>VLOOKUP($B249,'[11]CT model - DATA UPDATE'!$A:$AX,COLUMN('[11]CT model - DATA UPDATE'!AB$1),0)/1000000</f>
        <v>0</v>
      </c>
      <c r="AE249" s="108">
        <f>VLOOKUP($B249,'[11]CT model - DATA UPDATE'!$A:$AX,COLUMN('[11]CT model - DATA UPDATE'!AC$1),0)/1000000</f>
        <v>0</v>
      </c>
      <c r="AF249" s="108">
        <f>VLOOKUP($B249,'[11]CT model - DATA UPDATE'!$A:$AX,COLUMN('[11]CT model - DATA UPDATE'!AD$1),0)/1000000</f>
        <v>0</v>
      </c>
      <c r="AG249" s="108">
        <v>0</v>
      </c>
      <c r="AH249" s="108">
        <f>VLOOKUP($B249,'[11]CT model - DATA UPDATE'!$A:$AX,COLUMN('[11]CT model - DATA UPDATE'!AE$1),0)/1000000</f>
        <v>0</v>
      </c>
      <c r="AI249" s="108">
        <f>(VLOOKUP($B249,'[11]CT model - DATA UPDATE'!$A:$AX,COLUMN('[11]CT model - DATA UPDATE'!AF$1),0)+IFERROR(VLOOKUP($B249,'[11]Fire £5 LQ'!$A:$P,COLUMN('[11]Fire £5 LQ'!N$1),0),0)*[11]Parameters!$C$41)/1000000</f>
        <v>5.3689092619599622E-2</v>
      </c>
      <c r="AJ249" s="108">
        <f>(VLOOKUP($B249,'[11]CT model - DATA UPDATE'!$A:$AX,COLUMN('[11]CT model - DATA UPDATE'!AG$1),0)+IFERROR(VLOOKUP($B249,'[11]Fire £5 LQ'!$A:$P,COLUMN('[11]Fire £5 LQ'!O$1),0),0)*[11]Parameters!$C$41)/1000000</f>
        <v>0.10672040301383406</v>
      </c>
      <c r="AK249" s="108">
        <f>(VLOOKUP($B249,'[11]CT model - DATA UPDATE'!$A:$AX,COLUMN('[11]CT model - DATA UPDATE'!AH$1),0)+IFERROR(VLOOKUP($B249,'[11]Fire £5 LQ'!$A:$P,COLUMN('[11]Fire £5 LQ'!P$1),0),0)*[11]Parameters!$C$41)/1000000</f>
        <v>0.1589855513442677</v>
      </c>
      <c r="AL249" s="56">
        <f>'[11]Published CSP'!AI249</f>
        <v>0</v>
      </c>
      <c r="AM249" s="56">
        <f>'[11]Published CSP'!AJ249</f>
        <v>0</v>
      </c>
      <c r="AN249" s="56">
        <f>IFERROR(VLOOKUP($A249,'[11]iBCF post B17'!$A:$L,'[11]iBCF post B17'!$F$1,0)/1000000,0)</f>
        <v>0</v>
      </c>
      <c r="AO249" s="56">
        <f>IFERROR(VLOOKUP($A249,'[11]iBCF post B17'!$A:$L,'[11]iBCF post B17'!$I$1,0)/1000000,0)</f>
        <v>0</v>
      </c>
      <c r="AP249" s="56">
        <f>IFERROR(VLOOKUP($A249,'[11]iBCF post B17'!$A:$L,'[11]iBCF post B17'!$L$1,0)/1000000,0)</f>
        <v>0</v>
      </c>
      <c r="AQ249" s="56">
        <v>0</v>
      </c>
      <c r="AR249" s="56">
        <v>0</v>
      </c>
      <c r="AS249" s="56">
        <f>'[11]NHB savings'!E236</f>
        <v>0</v>
      </c>
      <c r="AT249" s="56">
        <f>'[11]NHB savings'!F236</f>
        <v>0</v>
      </c>
      <c r="AU249" s="56">
        <f>'[11]NHB savings'!G236</f>
        <v>0</v>
      </c>
      <c r="AV249" s="103">
        <f>'[11]Published CSP'!AN249</f>
        <v>5.9357531367465827E-2</v>
      </c>
      <c r="AW249" s="103">
        <f>'[11]Published CSP'!AO249</f>
        <v>0.30827621129554839</v>
      </c>
      <c r="AX249" s="103">
        <f>'[11]Published CSP'!AP249+'[11]NHB savings'!I236</f>
        <v>0.2489186799280825</v>
      </c>
      <c r="AY249" s="103">
        <f>'[11]Published CSP'!AQ249+'[11]NHB savings'!J236</f>
        <v>0.19147590763698655</v>
      </c>
      <c r="AZ249" s="103">
        <f>'[11]Published CSP'!AR249+'[11]NHB savings'!K236</f>
        <v>0.2489186799280825</v>
      </c>
      <c r="BA249" s="103">
        <v>0</v>
      </c>
      <c r="BB249" s="103" t="e">
        <f>VLOOKUP($A249,'[11]Published CSP'!$A:$A:'[11]Published CSP'!$AW:$AW,COLUMN('[11]Published CSP'!AT$1),0)</f>
        <v>#REF!</v>
      </c>
      <c r="BC249" s="103" t="e">
        <f>VLOOKUP($A249,'[11]Published CSP'!$A:$A:'[11]Published CSP'!$AW:$AW,COLUMN('[11]Published CSP'!AU$1),0)+'[11]NHB savings'!L236</f>
        <v>#REF!</v>
      </c>
      <c r="BD249" s="103">
        <v>0</v>
      </c>
      <c r="BE249" s="103">
        <v>0</v>
      </c>
      <c r="BF249" s="60">
        <v>1.0163149400244949</v>
      </c>
      <c r="BG249" s="60">
        <v>1.3457527221681156</v>
      </c>
      <c r="BH249" s="103">
        <f>VLOOKUP($A249,[11]NHB!$A$7:$Q$389,COLUMN([11]NHB!O$2),0)+'[11]NHB savings'!P236</f>
        <v>1.1501169225752195</v>
      </c>
      <c r="BI249" s="103">
        <f>VLOOKUP($A249,[11]NHB!$A$7:$Q$389,COLUMN([11]NHB!P$2),0)+'[11]NHB savings'!Q236</f>
        <v>0.87381507698768357</v>
      </c>
      <c r="BJ249" s="103">
        <f>VLOOKUP($A249,[11]NHB!$A$7:$Q$389,COLUMN([11]NHB!Q$2),0)+'[11]NHB savings'!R236</f>
        <v>0.83841531907133693</v>
      </c>
      <c r="BK249" s="63">
        <f t="shared" si="93"/>
        <v>11.22549078988996</v>
      </c>
      <c r="BL249" s="63" t="e">
        <f t="shared" si="93"/>
        <v>#REF!</v>
      </c>
      <c r="BM249" s="63" t="e">
        <f t="shared" si="93"/>
        <v>#REF!</v>
      </c>
      <c r="BN249" s="63">
        <f t="shared" si="93"/>
        <v>10.290825655389492</v>
      </c>
      <c r="BO249" s="63">
        <f t="shared" si="93"/>
        <v>10.240490294623035</v>
      </c>
      <c r="BP249" s="64">
        <f t="shared" si="96"/>
        <v>11.22549078988996</v>
      </c>
      <c r="BQ249" s="64" t="e">
        <f>BL249*'[11]23112016 deflator update'!$C$68/'[11]23112016 deflator update'!$C$69</f>
        <v>#REF!</v>
      </c>
      <c r="BR249" s="64" t="e">
        <f>BM249*'[11]23112016 deflator update'!$C$68/'[11]23112016 deflator update'!$C$70</f>
        <v>#REF!</v>
      </c>
      <c r="BS249" s="64">
        <f>BN249*'[11]23112016 deflator update'!$C$68/'[11]23112016 deflator update'!$C$71</f>
        <v>9.7765609103097511</v>
      </c>
      <c r="BT249" s="64">
        <f>BO249*'[11]23112016 deflator update'!$C$68/'[11]23112016 deflator update'!$C$72</f>
        <v>9.5699192177143804</v>
      </c>
      <c r="BU249" s="109" t="e">
        <f t="shared" si="97"/>
        <v>#REF!</v>
      </c>
      <c r="BV249" s="109" t="e">
        <f t="shared" si="97"/>
        <v>#REF!</v>
      </c>
      <c r="BW249" s="109" t="e">
        <f t="shared" si="97"/>
        <v>#REF!</v>
      </c>
      <c r="BX249" s="109">
        <f t="shared" si="97"/>
        <v>-4.8912849611921771E-3</v>
      </c>
      <c r="BY249" s="109">
        <f t="shared" si="98"/>
        <v>-8.7746764369006414E-2</v>
      </c>
      <c r="BZ249" s="109">
        <f t="shared" si="99"/>
        <v>-2.269785244288991E-2</v>
      </c>
      <c r="CA249" s="110" t="e">
        <f t="shared" si="100"/>
        <v>#REF!</v>
      </c>
      <c r="CB249" s="110" t="e">
        <f t="shared" si="100"/>
        <v>#REF!</v>
      </c>
      <c r="CC249" s="110" t="e">
        <f t="shared" si="100"/>
        <v>#REF!</v>
      </c>
      <c r="CD249" s="110">
        <f t="shared" si="94"/>
        <v>-2.113643994970249E-2</v>
      </c>
      <c r="CE249" s="110">
        <f t="shared" si="101"/>
        <v>-0.14748322395548541</v>
      </c>
      <c r="CF249" s="110">
        <f t="shared" si="102"/>
        <v>-3.9105442660996581E-2</v>
      </c>
      <c r="CG249" s="60">
        <f t="shared" si="103"/>
        <v>6.0058407898899606</v>
      </c>
      <c r="CH249" s="60" t="e">
        <f t="shared" si="103"/>
        <v>#REF!</v>
      </c>
      <c r="CI249" s="60" t="e">
        <f t="shared" si="103"/>
        <v>#REF!</v>
      </c>
      <c r="CJ249" s="60">
        <f t="shared" si="103"/>
        <v>4.3931868869736723</v>
      </c>
      <c r="CK249" s="60">
        <f t="shared" si="103"/>
        <v>4.0884792525764215</v>
      </c>
      <c r="CL249" s="60">
        <f t="shared" si="104"/>
        <v>5.2196499999999997</v>
      </c>
      <c r="CM249" s="60">
        <f t="shared" si="104"/>
        <v>5.4069216740000003</v>
      </c>
      <c r="CN249" s="60">
        <f t="shared" si="104"/>
        <v>5.6493161372193956</v>
      </c>
      <c r="CO249" s="60">
        <f t="shared" si="104"/>
        <v>5.8976387684158196</v>
      </c>
      <c r="CP249" s="60">
        <f t="shared" si="104"/>
        <v>6.1520110420466132</v>
      </c>
    </row>
    <row r="250" spans="1:94" ht="15" customHeight="1">
      <c r="A250" s="53" t="s">
        <v>1062</v>
      </c>
      <c r="B250" s="53" t="s">
        <v>1063</v>
      </c>
      <c r="C250" s="53" t="str">
        <f t="shared" si="95"/>
        <v>SD_PR</v>
      </c>
      <c r="D250" s="53" t="s">
        <v>41</v>
      </c>
      <c r="E250" s="53" t="s">
        <v>39</v>
      </c>
      <c r="F250" s="112" t="s">
        <v>1369</v>
      </c>
      <c r="G250" s="113">
        <v>0</v>
      </c>
      <c r="H250" s="127">
        <v>0</v>
      </c>
      <c r="I250" s="127">
        <v>0</v>
      </c>
      <c r="J250" s="112" t="s">
        <v>1381</v>
      </c>
      <c r="K250" s="101">
        <v>0</v>
      </c>
      <c r="L250" s="53" t="s">
        <v>1064</v>
      </c>
      <c r="M250" s="54">
        <f>[11]Provisional!M250</f>
        <v>2.6647413625170002</v>
      </c>
      <c r="N250" s="54">
        <f>[11]Provisional!N250</f>
        <v>2.2534006174829999</v>
      </c>
      <c r="O250" s="54">
        <f>[11]Provisional!O250</f>
        <v>1.9443645550440001</v>
      </c>
      <c r="P250" s="54">
        <f>[11]Provisional!P250</f>
        <v>1.78219047514</v>
      </c>
      <c r="Q250" s="54">
        <f>[11]Provisional!Q250</f>
        <v>1.602247188742</v>
      </c>
      <c r="R250" s="128">
        <f>'[11]Published CSP'!O250</f>
        <v>2.9261416499999999</v>
      </c>
      <c r="S250" s="108">
        <f>VLOOKUP($B250,'[11]CT model - DATA UPDATE'!$A:$AX,COLUMN('[11]CT model - DATA UPDATE'!S$1),0)/1000000</f>
        <v>2.875994892</v>
      </c>
      <c r="T250" s="108">
        <f>VLOOKUP($B250,'[11]CT model - DATA UPDATE'!$A:$AX,COLUMN('[11]CT model - DATA UPDATE'!T$1),0)/1000000</f>
        <v>2.8848076301229129</v>
      </c>
      <c r="U250" s="108">
        <f>VLOOKUP($B250,'[11]CT model - DATA UPDATE'!$A:$AX,COLUMN('[11]CT model - DATA UPDATE'!U$1),0)/1000000</f>
        <v>2.8936473725890668</v>
      </c>
      <c r="V250" s="108">
        <f>VLOOKUP($B250,'[11]CT model - DATA UPDATE'!$A:$AX,COLUMN('[11]CT model - DATA UPDATE'!V$1),0)/1000000</f>
        <v>2.902514202146246</v>
      </c>
      <c r="W250" s="108">
        <v>0</v>
      </c>
      <c r="X250" s="108">
        <f>VLOOKUP($B250,'[11]CT model - DATA UPDATE'!$A:$AX,COLUMN('[11]CT model - DATA UPDATE'!W$1),0)/1000000</f>
        <v>5.751989784E-2</v>
      </c>
      <c r="Y250" s="108">
        <f>VLOOKUP($B250,'[11]CT model - DATA UPDATE'!$A:$AX,COLUMN('[11]CT model - DATA UPDATE'!X$1),0)/1000000</f>
        <v>0.11654622825696567</v>
      </c>
      <c r="Z250" s="108">
        <f>VLOOKUP($B250,'[11]CT model - DATA UPDATE'!$A:$AX,COLUMN('[11]CT model - DATA UPDATE'!Y$1),0)/1000000</f>
        <v>0.17711436838143138</v>
      </c>
      <c r="AA250" s="108">
        <f>VLOOKUP($B250,'[11]CT model - DATA UPDATE'!$A:$AX,COLUMN('[11]CT model - DATA UPDATE'!Z$1),0)/1000000</f>
        <v>0.23926051511359162</v>
      </c>
      <c r="AB250" s="108">
        <v>0</v>
      </c>
      <c r="AC250" s="108">
        <f>VLOOKUP($B250,'[11]CT model - DATA UPDATE'!$A:$AX,COLUMN('[11]CT model - DATA UPDATE'!AA$1),0)/1000000</f>
        <v>0</v>
      </c>
      <c r="AD250" s="108">
        <f>VLOOKUP($B250,'[11]CT model - DATA UPDATE'!$A:$AX,COLUMN('[11]CT model - DATA UPDATE'!AB$1),0)/1000000</f>
        <v>0</v>
      </c>
      <c r="AE250" s="108">
        <f>VLOOKUP($B250,'[11]CT model - DATA UPDATE'!$A:$AX,COLUMN('[11]CT model - DATA UPDATE'!AC$1),0)/1000000</f>
        <v>0</v>
      </c>
      <c r="AF250" s="108">
        <f>VLOOKUP($B250,'[11]CT model - DATA UPDATE'!$A:$AX,COLUMN('[11]CT model - DATA UPDATE'!AD$1),0)/1000000</f>
        <v>0</v>
      </c>
      <c r="AG250" s="108">
        <v>0</v>
      </c>
      <c r="AH250" s="108">
        <f>VLOOKUP($B250,'[11]CT model - DATA UPDATE'!$A:$AX,COLUMN('[11]CT model - DATA UPDATE'!AE$1),0)/1000000</f>
        <v>7.091860216000008E-2</v>
      </c>
      <c r="AI250" s="108">
        <f>(VLOOKUP($B250,'[11]CT model - DATA UPDATE'!$A:$AX,COLUMN('[11]CT model - DATA UPDATE'!AF$1),0)+IFERROR(VLOOKUP($B250,'[11]Fire £5 LQ'!$A:$P,COLUMN('[11]Fire £5 LQ'!N$1),0),0)*[11]Parameters!$C$41)/1000000</f>
        <v>0.14111790447998618</v>
      </c>
      <c r="AJ250" s="108">
        <f>(VLOOKUP($B250,'[11]CT model - DATA UPDATE'!$A:$AX,COLUMN('[11]CT model - DATA UPDATE'!AG$1),0)+IFERROR(VLOOKUP($B250,'[11]Fire £5 LQ'!$A:$P,COLUMN('[11]Fire £5 LQ'!O$1),0),0)*[11]Parameters!$C$41)/1000000</f>
        <v>0.21056614777465998</v>
      </c>
      <c r="AK250" s="108">
        <f>(VLOOKUP($B250,'[11]CT model - DATA UPDATE'!$A:$AX,COLUMN('[11]CT model - DATA UPDATE'!AH$1),0)+IFERROR(VLOOKUP($B250,'[11]Fire £5 LQ'!$A:$P,COLUMN('[11]Fire £5 LQ'!P$1),0),0)*[11]Parameters!$C$41)/1000000</f>
        <v>0.27923076787073192</v>
      </c>
      <c r="AL250" s="56">
        <f>'[11]Published CSP'!AI250</f>
        <v>0</v>
      </c>
      <c r="AM250" s="56">
        <f>'[11]Published CSP'!AJ250</f>
        <v>0</v>
      </c>
      <c r="AN250" s="56">
        <f>IFERROR(VLOOKUP($A250,'[11]iBCF post B17'!$A:$L,'[11]iBCF post B17'!$F$1,0)/1000000,0)</f>
        <v>0</v>
      </c>
      <c r="AO250" s="56">
        <f>IFERROR(VLOOKUP($A250,'[11]iBCF post B17'!$A:$L,'[11]iBCF post B17'!$I$1,0)/1000000,0)</f>
        <v>0</v>
      </c>
      <c r="AP250" s="56">
        <f>IFERROR(VLOOKUP($A250,'[11]iBCF post B17'!$A:$L,'[11]iBCF post B17'!$L$1,0)/1000000,0)</f>
        <v>0</v>
      </c>
      <c r="AQ250" s="56">
        <v>0</v>
      </c>
      <c r="AR250" s="56">
        <v>0</v>
      </c>
      <c r="AS250" s="56">
        <f>'[11]NHB savings'!E237</f>
        <v>0</v>
      </c>
      <c r="AT250" s="56">
        <f>'[11]NHB savings'!F237</f>
        <v>0</v>
      </c>
      <c r="AU250" s="56">
        <f>'[11]NHB savings'!G237</f>
        <v>0</v>
      </c>
      <c r="AV250" s="103">
        <f>'[11]Published CSP'!AN250</f>
        <v>5.8364025962774714E-2</v>
      </c>
      <c r="AW250" s="103">
        <f>'[11]Published CSP'!AO250</f>
        <v>0.30311639290344289</v>
      </c>
      <c r="AX250" s="103">
        <f>'[11]Published CSP'!AP250+'[11]NHB savings'!I237</f>
        <v>0.24475236694066818</v>
      </c>
      <c r="AY250" s="103">
        <f>'[11]Published CSP'!AQ250+'[11]NHB savings'!J237</f>
        <v>0.18827105149282169</v>
      </c>
      <c r="AZ250" s="103">
        <f>'[11]Published CSP'!AR250+'[11]NHB savings'!K237</f>
        <v>0.24475236694066818</v>
      </c>
      <c r="BA250" s="103">
        <v>0</v>
      </c>
      <c r="BB250" s="103" t="e">
        <f>VLOOKUP($A250,'[11]Published CSP'!$A:$A:'[11]Published CSP'!$AW:$AW,COLUMN('[11]Published CSP'!AT$1),0)</f>
        <v>#REF!</v>
      </c>
      <c r="BC250" s="103" t="e">
        <f>VLOOKUP($A250,'[11]Published CSP'!$A:$A:'[11]Published CSP'!$AW:$AW,COLUMN('[11]Published CSP'!AU$1),0)+'[11]NHB savings'!L237</f>
        <v>#REF!</v>
      </c>
      <c r="BD250" s="103">
        <v>0</v>
      </c>
      <c r="BE250" s="103">
        <v>0</v>
      </c>
      <c r="BF250" s="60">
        <v>1.7373456181858373</v>
      </c>
      <c r="BG250" s="60">
        <v>1.9825100217358065</v>
      </c>
      <c r="BH250" s="103">
        <f>VLOOKUP($A250,[11]NHB!$A$7:$Q$389,COLUMN([11]NHB!O$2),0)+'[11]NHB savings'!P237</f>
        <v>1.4383586933967047</v>
      </c>
      <c r="BI250" s="103">
        <f>VLOOKUP($A250,[11]NHB!$A$7:$Q$389,COLUMN([11]NHB!P$2),0)+'[11]NHB savings'!Q237</f>
        <v>1.0963860789968254</v>
      </c>
      <c r="BJ250" s="103">
        <f>VLOOKUP($A250,[11]NHB!$A$7:$Q$389,COLUMN([11]NHB!Q$2),0)+'[11]NHB savings'!R237</f>
        <v>1.0519695853914088</v>
      </c>
      <c r="BK250" s="63">
        <f t="shared" si="93"/>
        <v>7.3865926566656128</v>
      </c>
      <c r="BL250" s="63" t="e">
        <f t="shared" si="93"/>
        <v>#REF!</v>
      </c>
      <c r="BM250" s="63" t="e">
        <f t="shared" si="93"/>
        <v>#REF!</v>
      </c>
      <c r="BN250" s="63">
        <f t="shared" si="93"/>
        <v>6.3481754943748054</v>
      </c>
      <c r="BO250" s="63">
        <f t="shared" si="93"/>
        <v>6.3199746262046466</v>
      </c>
      <c r="BP250" s="64">
        <f t="shared" si="96"/>
        <v>7.3865926566656128</v>
      </c>
      <c r="BQ250" s="64" t="e">
        <f>BL250*'[11]23112016 deflator update'!$C$68/'[11]23112016 deflator update'!$C$69</f>
        <v>#REF!</v>
      </c>
      <c r="BR250" s="64" t="e">
        <f>BM250*'[11]23112016 deflator update'!$C$68/'[11]23112016 deflator update'!$C$70</f>
        <v>#REF!</v>
      </c>
      <c r="BS250" s="64">
        <f>BN250*'[11]23112016 deflator update'!$C$68/'[11]23112016 deflator update'!$C$71</f>
        <v>6.0309373094458483</v>
      </c>
      <c r="BT250" s="64">
        <f>BO250*'[11]23112016 deflator update'!$C$68/'[11]23112016 deflator update'!$C$72</f>
        <v>5.9061280164036818</v>
      </c>
      <c r="BU250" s="109" t="e">
        <f t="shared" si="97"/>
        <v>#REF!</v>
      </c>
      <c r="BV250" s="109" t="e">
        <f t="shared" si="97"/>
        <v>#REF!</v>
      </c>
      <c r="BW250" s="109" t="e">
        <f t="shared" si="97"/>
        <v>#REF!</v>
      </c>
      <c r="BX250" s="109">
        <f t="shared" si="97"/>
        <v>-4.4423579964271154E-3</v>
      </c>
      <c r="BY250" s="109">
        <f t="shared" si="98"/>
        <v>-0.14439919460002404</v>
      </c>
      <c r="BZ250" s="109">
        <f t="shared" si="99"/>
        <v>-3.8237596001293839E-2</v>
      </c>
      <c r="CA250" s="110" t="e">
        <f t="shared" si="100"/>
        <v>#REF!</v>
      </c>
      <c r="CB250" s="110" t="e">
        <f t="shared" si="100"/>
        <v>#REF!</v>
      </c>
      <c r="CC250" s="110" t="e">
        <f t="shared" si="100"/>
        <v>#REF!</v>
      </c>
      <c r="CD250" s="110">
        <f t="shared" si="94"/>
        <v>-2.0694841719990364E-2</v>
      </c>
      <c r="CE250" s="110">
        <f t="shared" si="101"/>
        <v>-0.20042592154123584</v>
      </c>
      <c r="CF250" s="110">
        <f t="shared" si="102"/>
        <v>-5.4384294800060018E-2</v>
      </c>
      <c r="CG250" s="60">
        <f t="shared" si="103"/>
        <v>4.4604510066656129</v>
      </c>
      <c r="CH250" s="60" t="e">
        <f t="shared" si="103"/>
        <v>#REF!</v>
      </c>
      <c r="CI250" s="60" t="e">
        <f t="shared" si="103"/>
        <v>#REF!</v>
      </c>
      <c r="CJ250" s="60">
        <f t="shared" si="103"/>
        <v>3.066847605629647</v>
      </c>
      <c r="CK250" s="60">
        <f t="shared" si="103"/>
        <v>2.898969141074077</v>
      </c>
      <c r="CL250" s="60">
        <f t="shared" si="104"/>
        <v>2.9261416499999999</v>
      </c>
      <c r="CM250" s="60">
        <f t="shared" si="104"/>
        <v>3.0044333920000001</v>
      </c>
      <c r="CN250" s="60">
        <f t="shared" si="104"/>
        <v>3.1424717628598646</v>
      </c>
      <c r="CO250" s="60">
        <f t="shared" si="104"/>
        <v>3.2813278887451585</v>
      </c>
      <c r="CP250" s="60">
        <f t="shared" si="104"/>
        <v>3.4210054851305696</v>
      </c>
    </row>
    <row r="251" spans="1:94" ht="15" customHeight="1">
      <c r="A251" s="53" t="s">
        <v>801</v>
      </c>
      <c r="B251" s="53" t="s">
        <v>802</v>
      </c>
      <c r="C251" s="53" t="str">
        <f t="shared" si="95"/>
        <v>SD_PU</v>
      </c>
      <c r="D251" s="53" t="s">
        <v>41</v>
      </c>
      <c r="E251" s="53" t="s">
        <v>39</v>
      </c>
      <c r="F251" s="112" t="s">
        <v>1365</v>
      </c>
      <c r="G251" s="113">
        <v>0</v>
      </c>
      <c r="H251" s="127">
        <v>0</v>
      </c>
      <c r="I251" s="127">
        <v>0</v>
      </c>
      <c r="J251" s="112" t="s">
        <v>1380</v>
      </c>
      <c r="K251" s="101">
        <v>0</v>
      </c>
      <c r="L251" s="53" t="s">
        <v>803</v>
      </c>
      <c r="M251" s="54">
        <f>[11]Provisional!M251</f>
        <v>4.5727249954310007</v>
      </c>
      <c r="N251" s="54">
        <f>[11]Provisional!N251</f>
        <v>3.8592118150350005</v>
      </c>
      <c r="O251" s="54">
        <f>[11]Provisional!O251</f>
        <v>3.323104465968</v>
      </c>
      <c r="P251" s="54">
        <f>[11]Provisional!P251</f>
        <v>3.0416046381140003</v>
      </c>
      <c r="Q251" s="54">
        <f>[11]Provisional!Q251</f>
        <v>2.7292009454819999</v>
      </c>
      <c r="R251" s="128">
        <f>'[11]Published CSP'!O251</f>
        <v>5.1252420000000001</v>
      </c>
      <c r="S251" s="108">
        <f>VLOOKUP($B251,'[11]CT model - DATA UPDATE'!$A:$AX,COLUMN('[11]CT model - DATA UPDATE'!S$1),0)/1000000</f>
        <v>5.2132968230000012</v>
      </c>
      <c r="T251" s="108">
        <f>VLOOKUP($B251,'[11]CT model - DATA UPDATE'!$A:$AX,COLUMN('[11]CT model - DATA UPDATE'!T$1),0)/1000000</f>
        <v>5.2780529057098686</v>
      </c>
      <c r="U251" s="108">
        <f>VLOOKUP($B251,'[11]CT model - DATA UPDATE'!$A:$AX,COLUMN('[11]CT model - DATA UPDATE'!U$1),0)/1000000</f>
        <v>5.3436133451234298</v>
      </c>
      <c r="V251" s="108">
        <f>VLOOKUP($B251,'[11]CT model - DATA UPDATE'!$A:$AX,COLUMN('[11]CT model - DATA UPDATE'!V$1),0)/1000000</f>
        <v>5.4099881324211232</v>
      </c>
      <c r="W251" s="108">
        <v>0</v>
      </c>
      <c r="X251" s="108">
        <f>VLOOKUP($B251,'[11]CT model - DATA UPDATE'!$A:$AX,COLUMN('[11]CT model - DATA UPDATE'!W$1),0)/1000000</f>
        <v>0.10165285999999966</v>
      </c>
      <c r="Y251" s="108">
        <f>VLOOKUP($B251,'[11]CT model - DATA UPDATE'!$A:$AX,COLUMN('[11]CT model - DATA UPDATE'!X$1),0)/1000000</f>
        <v>0.21053489235748329</v>
      </c>
      <c r="Z251" s="108">
        <f>VLOOKUP($B251,'[11]CT model - DATA UPDATE'!$A:$AX,COLUMN('[11]CT model - DATA UPDATE'!Y$1),0)/1000000</f>
        <v>0.32428528305137561</v>
      </c>
      <c r="AA251" s="108">
        <f>VLOOKUP($B251,'[11]CT model - DATA UPDATE'!$A:$AX,COLUMN('[11]CT model - DATA UPDATE'!Z$1),0)/1000000</f>
        <v>0.44307936712361556</v>
      </c>
      <c r="AB251" s="108">
        <v>0</v>
      </c>
      <c r="AC251" s="108">
        <f>VLOOKUP($B251,'[11]CT model - DATA UPDATE'!$A:$AX,COLUMN('[11]CT model - DATA UPDATE'!AA$1),0)/1000000</f>
        <v>0</v>
      </c>
      <c r="AD251" s="108">
        <f>VLOOKUP($B251,'[11]CT model - DATA UPDATE'!$A:$AX,COLUMN('[11]CT model - DATA UPDATE'!AB$1),0)/1000000</f>
        <v>0</v>
      </c>
      <c r="AE251" s="108">
        <f>VLOOKUP($B251,'[11]CT model - DATA UPDATE'!$A:$AX,COLUMN('[11]CT model - DATA UPDATE'!AC$1),0)/1000000</f>
        <v>0</v>
      </c>
      <c r="AF251" s="108">
        <f>VLOOKUP($B251,'[11]CT model - DATA UPDATE'!$A:$AX,COLUMN('[11]CT model - DATA UPDATE'!AD$1),0)/1000000</f>
        <v>0</v>
      </c>
      <c r="AG251" s="108">
        <v>0</v>
      </c>
      <c r="AH251" s="108">
        <f>VLOOKUP($B251,'[11]CT model - DATA UPDATE'!$A:$AX,COLUMN('[11]CT model - DATA UPDATE'!AE$1),0)/1000000</f>
        <v>0</v>
      </c>
      <c r="AI251" s="108">
        <f>(VLOOKUP($B251,'[11]CT model - DATA UPDATE'!$A:$AX,COLUMN('[11]CT model - DATA UPDATE'!AF$1),0)+IFERROR(VLOOKUP($B251,'[11]Fire £5 LQ'!$A:$P,COLUMN('[11]Fire £5 LQ'!N$1),0),0)*[11]Parameters!$C$41)/1000000</f>
        <v>4.3726989892691796E-2</v>
      </c>
      <c r="AJ251" s="108">
        <f>(VLOOKUP($B251,'[11]CT model - DATA UPDATE'!$A:$AX,COLUMN('[11]CT model - DATA UPDATE'!AG$1),0)+IFERROR(VLOOKUP($B251,'[11]Fire £5 LQ'!$A:$P,COLUMN('[11]Fire £5 LQ'!O$1),0),0)*[11]Parameters!$C$41)/1000000</f>
        <v>8.6361151683120752E-2</v>
      </c>
      <c r="AK251" s="108">
        <f>(VLOOKUP($B251,'[11]CT model - DATA UPDATE'!$A:$AX,COLUMN('[11]CT model - DATA UPDATE'!AH$1),0)+IFERROR(VLOOKUP($B251,'[11]Fire £5 LQ'!$A:$P,COLUMN('[11]Fire £5 LQ'!P$1),0),0)*[11]Parameters!$C$41)/1000000</f>
        <v>0.12779739858464051</v>
      </c>
      <c r="AL251" s="56">
        <f>'[11]Published CSP'!AI251</f>
        <v>0</v>
      </c>
      <c r="AM251" s="56">
        <f>'[11]Published CSP'!AJ251</f>
        <v>0</v>
      </c>
      <c r="AN251" s="56">
        <f>IFERROR(VLOOKUP($A251,'[11]iBCF post B17'!$A:$L,'[11]iBCF post B17'!$F$1,0)/1000000,0)</f>
        <v>0</v>
      </c>
      <c r="AO251" s="56">
        <f>IFERROR(VLOOKUP($A251,'[11]iBCF post B17'!$A:$L,'[11]iBCF post B17'!$I$1,0)/1000000,0)</f>
        <v>0</v>
      </c>
      <c r="AP251" s="56">
        <f>IFERROR(VLOOKUP($A251,'[11]iBCF post B17'!$A:$L,'[11]iBCF post B17'!$L$1,0)/1000000,0)</f>
        <v>0</v>
      </c>
      <c r="AQ251" s="56">
        <v>0</v>
      </c>
      <c r="AR251" s="56">
        <v>0</v>
      </c>
      <c r="AS251" s="56">
        <f>'[11]NHB savings'!E238</f>
        <v>0</v>
      </c>
      <c r="AT251" s="56">
        <f>'[11]NHB savings'!F238</f>
        <v>0</v>
      </c>
      <c r="AU251" s="56">
        <f>'[11]NHB savings'!G238</f>
        <v>0</v>
      </c>
      <c r="AV251" s="103">
        <f>'[11]Published CSP'!AN251</f>
        <v>0</v>
      </c>
      <c r="AW251" s="103">
        <f>'[11]Published CSP'!AO251</f>
        <v>0</v>
      </c>
      <c r="AX251" s="103">
        <f>'[11]Published CSP'!AP251+'[11]NHB savings'!I238</f>
        <v>0</v>
      </c>
      <c r="AY251" s="103">
        <f>'[11]Published CSP'!AQ251+'[11]NHB savings'!J238</f>
        <v>0</v>
      </c>
      <c r="AZ251" s="103">
        <f>'[11]Published CSP'!AR251+'[11]NHB savings'!K238</f>
        <v>0</v>
      </c>
      <c r="BA251" s="103">
        <v>0</v>
      </c>
      <c r="BB251" s="103" t="e">
        <f>VLOOKUP($A251,'[11]Published CSP'!$A:$A:'[11]Published CSP'!$AW:$AW,COLUMN('[11]Published CSP'!AT$1),0)</f>
        <v>#REF!</v>
      </c>
      <c r="BC251" s="103" t="e">
        <f>VLOOKUP($A251,'[11]Published CSP'!$A:$A:'[11]Published CSP'!$AW:$AW,COLUMN('[11]Published CSP'!AU$1),0)+'[11]NHB savings'!L238</f>
        <v>#REF!</v>
      </c>
      <c r="BD251" s="103">
        <v>0</v>
      </c>
      <c r="BE251" s="103">
        <v>0</v>
      </c>
      <c r="BF251" s="60">
        <v>0.6983065331872208</v>
      </c>
      <c r="BG251" s="60">
        <v>1.2201562494247149</v>
      </c>
      <c r="BH251" s="103">
        <f>VLOOKUP($A251,[11]NHB!$A$7:$Q$389,COLUMN([11]NHB!O$2),0)+'[11]NHB savings'!P238</f>
        <v>1.0970166368293679</v>
      </c>
      <c r="BI251" s="103">
        <f>VLOOKUP($A251,[11]NHB!$A$7:$Q$389,COLUMN([11]NHB!P$2),0)+'[11]NHB savings'!Q238</f>
        <v>0.83362300279299562</v>
      </c>
      <c r="BJ251" s="103">
        <f>VLOOKUP($A251,[11]NHB!$A$7:$Q$389,COLUMN([11]NHB!Q$2),0)+'[11]NHB savings'!R238</f>
        <v>0.79985149521715881</v>
      </c>
      <c r="BK251" s="63">
        <f t="shared" si="93"/>
        <v>10.396273528618222</v>
      </c>
      <c r="BL251" s="63" t="e">
        <f t="shared" si="93"/>
        <v>#REF!</v>
      </c>
      <c r="BM251" s="63" t="e">
        <f t="shared" si="93"/>
        <v>#REF!</v>
      </c>
      <c r="BN251" s="63">
        <f t="shared" si="93"/>
        <v>9.6294874207649226</v>
      </c>
      <c r="BO251" s="63">
        <f t="shared" si="93"/>
        <v>9.5099173388285365</v>
      </c>
      <c r="BP251" s="64">
        <f t="shared" si="96"/>
        <v>10.396273528618222</v>
      </c>
      <c r="BQ251" s="64" t="e">
        <f>BL251*'[11]23112016 deflator update'!$C$68/'[11]23112016 deflator update'!$C$69</f>
        <v>#REF!</v>
      </c>
      <c r="BR251" s="64" t="e">
        <f>BM251*'[11]23112016 deflator update'!$C$68/'[11]23112016 deflator update'!$C$70</f>
        <v>#REF!</v>
      </c>
      <c r="BS251" s="64">
        <f>BN251*'[11]23112016 deflator update'!$C$68/'[11]23112016 deflator update'!$C$71</f>
        <v>9.1482718157668224</v>
      </c>
      <c r="BT251" s="64">
        <f>BO251*'[11]23112016 deflator update'!$C$68/'[11]23112016 deflator update'!$C$72</f>
        <v>8.8871858750275354</v>
      </c>
      <c r="BU251" s="109" t="e">
        <f t="shared" si="97"/>
        <v>#REF!</v>
      </c>
      <c r="BV251" s="109" t="e">
        <f t="shared" si="97"/>
        <v>#REF!</v>
      </c>
      <c r="BW251" s="109" t="e">
        <f t="shared" si="97"/>
        <v>#REF!</v>
      </c>
      <c r="BX251" s="109">
        <f t="shared" si="97"/>
        <v>-1.2417076497607371E-2</v>
      </c>
      <c r="BY251" s="109">
        <f t="shared" si="98"/>
        <v>-8.5257105572470571E-2</v>
      </c>
      <c r="BZ251" s="109">
        <f t="shared" si="99"/>
        <v>-2.2031737320743261E-2</v>
      </c>
      <c r="CA251" s="110" t="e">
        <f t="shared" si="100"/>
        <v>#REF!</v>
      </c>
      <c r="CB251" s="110" t="e">
        <f t="shared" si="100"/>
        <v>#REF!</v>
      </c>
      <c r="CC251" s="110" t="e">
        <f t="shared" si="100"/>
        <v>#REF!</v>
      </c>
      <c r="CD251" s="110">
        <f t="shared" si="94"/>
        <v>-2.8539372899842319E-2</v>
      </c>
      <c r="CE251" s="110">
        <f t="shared" si="101"/>
        <v>-0.1451565937964755</v>
      </c>
      <c r="CF251" s="110">
        <f t="shared" si="102"/>
        <v>-3.8450510716938391E-2</v>
      </c>
      <c r="CG251" s="60">
        <f t="shared" si="103"/>
        <v>5.2710315286182219</v>
      </c>
      <c r="CH251" s="60" t="e">
        <f t="shared" si="103"/>
        <v>#REF!</v>
      </c>
      <c r="CI251" s="60" t="e">
        <f t="shared" si="103"/>
        <v>#REF!</v>
      </c>
      <c r="CJ251" s="60">
        <f t="shared" si="103"/>
        <v>3.8752276409069966</v>
      </c>
      <c r="CK251" s="60">
        <f t="shared" si="103"/>
        <v>3.5290524406991572</v>
      </c>
      <c r="CL251" s="60">
        <f t="shared" si="104"/>
        <v>5.1252420000000001</v>
      </c>
      <c r="CM251" s="60">
        <f t="shared" si="104"/>
        <v>5.3149496830000009</v>
      </c>
      <c r="CN251" s="60">
        <f t="shared" si="104"/>
        <v>5.5323147879600434</v>
      </c>
      <c r="CO251" s="60">
        <f t="shared" si="104"/>
        <v>5.754259779857926</v>
      </c>
      <c r="CP251" s="60">
        <f t="shared" si="104"/>
        <v>5.9808648981293793</v>
      </c>
    </row>
    <row r="252" spans="1:94" ht="15" customHeight="1">
      <c r="A252" s="53" t="s">
        <v>846</v>
      </c>
      <c r="B252" s="53" t="s">
        <v>847</v>
      </c>
      <c r="C252" s="53" t="str">
        <f t="shared" si="95"/>
        <v>UA_PU</v>
      </c>
      <c r="D252" s="53" t="s">
        <v>41</v>
      </c>
      <c r="E252" s="53" t="s">
        <v>726</v>
      </c>
      <c r="F252" s="112" t="s">
        <v>1363</v>
      </c>
      <c r="G252" s="113">
        <v>1</v>
      </c>
      <c r="H252" s="127">
        <v>0</v>
      </c>
      <c r="I252" s="127">
        <v>0</v>
      </c>
      <c r="J252" s="112" t="s">
        <v>1380</v>
      </c>
      <c r="K252" s="101">
        <v>0</v>
      </c>
      <c r="L252" s="53" t="s">
        <v>848</v>
      </c>
      <c r="M252" s="54">
        <f>[11]Provisional!M252</f>
        <v>68.484118807841995</v>
      </c>
      <c r="N252" s="54">
        <f>[11]Provisional!N252</f>
        <v>60.626681415871005</v>
      </c>
      <c r="O252" s="54">
        <f>[11]Provisional!O252</f>
        <v>54.859693313653992</v>
      </c>
      <c r="P252" s="54">
        <f>[11]Provisional!P252</f>
        <v>51.694316627105003</v>
      </c>
      <c r="Q252" s="54">
        <f>[11]Provisional!Q252</f>
        <v>48.655251320045998</v>
      </c>
      <c r="R252" s="128">
        <f>'[11]Published CSP'!O252</f>
        <v>52.059564000000002</v>
      </c>
      <c r="S252" s="108">
        <f>VLOOKUP($B252,'[11]CT model - DATA UPDATE'!$A:$AX,COLUMN('[11]CT model - DATA UPDATE'!S$1),0)/1000000</f>
        <v>53.579880167999995</v>
      </c>
      <c r="T252" s="108">
        <f>VLOOKUP($B252,'[11]CT model - DATA UPDATE'!$A:$AX,COLUMN('[11]CT model - DATA UPDATE'!T$1),0)/1000000</f>
        <v>54.608058055908053</v>
      </c>
      <c r="U252" s="108">
        <f>VLOOKUP($B252,'[11]CT model - DATA UPDATE'!$A:$AX,COLUMN('[11]CT model - DATA UPDATE'!U$1),0)/1000000</f>
        <v>55.655966293452366</v>
      </c>
      <c r="V252" s="108">
        <f>VLOOKUP($B252,'[11]CT model - DATA UPDATE'!$A:$AX,COLUMN('[11]CT model - DATA UPDATE'!V$1),0)/1000000</f>
        <v>56.723983498673007</v>
      </c>
      <c r="W252" s="108">
        <v>0</v>
      </c>
      <c r="X252" s="108">
        <f>VLOOKUP($B252,'[11]CT model - DATA UPDATE'!$A:$AX,COLUMN('[11]CT model - DATA UPDATE'!W$1),0)/1000000</f>
        <v>1.061886216000014</v>
      </c>
      <c r="Y252" s="108">
        <f>VLOOKUP($B252,'[11]CT model - DATA UPDATE'!$A:$AX,COLUMN('[11]CT model - DATA UPDATE'!X$1),0)/1000000</f>
        <v>2.1960698452974254</v>
      </c>
      <c r="Z252" s="108">
        <f>VLOOKUP($B252,'[11]CT model - DATA UPDATE'!$A:$AX,COLUMN('[11]CT model - DATA UPDATE'!Y$1),0)/1000000</f>
        <v>3.3960951633555614</v>
      </c>
      <c r="AA252" s="108">
        <f>VLOOKUP($B252,'[11]CT model - DATA UPDATE'!$A:$AX,COLUMN('[11]CT model - DATA UPDATE'!Z$1),0)/1000000</f>
        <v>4.6649699302664045</v>
      </c>
      <c r="AB252" s="108">
        <v>0</v>
      </c>
      <c r="AC252" s="108">
        <f>VLOOKUP($B252,'[11]CT model - DATA UPDATE'!$A:$AX,COLUMN('[11]CT model - DATA UPDATE'!AA$1),0)/1000000</f>
        <v>1.0709280000000001</v>
      </c>
      <c r="AD252" s="108">
        <f>VLOOKUP($B252,'[11]CT model - DATA UPDATE'!$A:$AX,COLUMN('[11]CT model - DATA UPDATE'!AB$1),0)/1000000</f>
        <v>2.2489442860879527</v>
      </c>
      <c r="AE252" s="108">
        <f>VLOOKUP($B252,'[11]CT model - DATA UPDATE'!$A:$AX,COLUMN('[11]CT model - DATA UPDATE'!AC$1),0)/1000000</f>
        <v>3.5416682723934425</v>
      </c>
      <c r="AF252" s="108">
        <f>VLOOKUP($B252,'[11]CT model - DATA UPDATE'!$A:$AX,COLUMN('[11]CT model - DATA UPDATE'!AD$1),0)/1000000</f>
        <v>4.9577217954419552</v>
      </c>
      <c r="AG252" s="108">
        <v>0</v>
      </c>
      <c r="AH252" s="108">
        <f>VLOOKUP($B252,'[11]CT model - DATA UPDATE'!$A:$AX,COLUMN('[11]CT model - DATA UPDATE'!AE$1),0)/1000000</f>
        <v>0</v>
      </c>
      <c r="AI252" s="108">
        <f>(VLOOKUP($B252,'[11]CT model - DATA UPDATE'!$A:$AX,COLUMN('[11]CT model - DATA UPDATE'!AF$1),0)+IFERROR(VLOOKUP($B252,'[11]Fire £5 LQ'!$A:$P,COLUMN('[11]Fire £5 LQ'!N$1),0),0)*[11]Parameters!$C$41)/1000000</f>
        <v>0</v>
      </c>
      <c r="AJ252" s="108">
        <f>(VLOOKUP($B252,'[11]CT model - DATA UPDATE'!$A:$AX,COLUMN('[11]CT model - DATA UPDATE'!AG$1),0)+IFERROR(VLOOKUP($B252,'[11]Fire £5 LQ'!$A:$P,COLUMN('[11]Fire £5 LQ'!O$1),0),0)*[11]Parameters!$C$41)/1000000</f>
        <v>0</v>
      </c>
      <c r="AK252" s="108">
        <f>(VLOOKUP($B252,'[11]CT model - DATA UPDATE'!$A:$AX,COLUMN('[11]CT model - DATA UPDATE'!AH$1),0)+IFERROR(VLOOKUP($B252,'[11]Fire £5 LQ'!$A:$P,COLUMN('[11]Fire £5 LQ'!P$1),0),0)*[11]Parameters!$C$41)/1000000</f>
        <v>0</v>
      </c>
      <c r="AL252" s="56">
        <f>'[11]Published CSP'!AI252</f>
        <v>0</v>
      </c>
      <c r="AM252" s="56">
        <f>'[11]Published CSP'!AJ252</f>
        <v>0</v>
      </c>
      <c r="AN252" s="56">
        <f>IFERROR(VLOOKUP($A252,'[11]iBCF post B17'!$A:$L,'[11]iBCF post B17'!$F$1,0)/1000000,0)</f>
        <v>4.0912881578349474</v>
      </c>
      <c r="AO252" s="56">
        <f>IFERROR(VLOOKUP($A252,'[11]iBCF post B17'!$A:$L,'[11]iBCF post B17'!$I$1,0)/1000000,0)</f>
        <v>5.6222895832626705</v>
      </c>
      <c r="AP252" s="56">
        <f>IFERROR(VLOOKUP($A252,'[11]iBCF post B17'!$A:$L,'[11]iBCF post B17'!$L$1,0)/1000000,0)</f>
        <v>7.0419224642154363</v>
      </c>
      <c r="AQ252" s="56">
        <v>0</v>
      </c>
      <c r="AR252" s="56">
        <v>0</v>
      </c>
      <c r="AS252" s="56">
        <f>'[11]NHB savings'!E239</f>
        <v>0.78319399999999995</v>
      </c>
      <c r="AT252" s="56">
        <f>'[11]NHB savings'!F239</f>
        <v>0</v>
      </c>
      <c r="AU252" s="56">
        <f>'[11]NHB savings'!G239</f>
        <v>0</v>
      </c>
      <c r="AV252" s="103">
        <f>'[11]Published CSP'!AN252</f>
        <v>0</v>
      </c>
      <c r="AW252" s="103">
        <f>'[11]Published CSP'!AO252</f>
        <v>0</v>
      </c>
      <c r="AX252" s="103">
        <f>'[11]Published CSP'!AP252+'[11]NHB savings'!I239</f>
        <v>0</v>
      </c>
      <c r="AY252" s="103">
        <f>'[11]Published CSP'!AQ252+'[11]NHB savings'!J239</f>
        <v>0</v>
      </c>
      <c r="AZ252" s="103">
        <f>'[11]Published CSP'!AR252+'[11]NHB savings'!K239</f>
        <v>0</v>
      </c>
      <c r="BA252" s="103">
        <v>0</v>
      </c>
      <c r="BB252" s="103" t="e">
        <f>VLOOKUP($A252,'[11]Published CSP'!$A:$A:'[11]Published CSP'!$AW:$AW,COLUMN('[11]Published CSP'!AT$1),0)</f>
        <v>#REF!</v>
      </c>
      <c r="BC252" s="103" t="e">
        <f>VLOOKUP($A252,'[11]Published CSP'!$A:$A:'[11]Published CSP'!$AW:$AW,COLUMN('[11]Published CSP'!AU$1),0)+'[11]NHB savings'!L239</f>
        <v>#REF!</v>
      </c>
      <c r="BD252" s="103">
        <v>0</v>
      </c>
      <c r="BE252" s="103">
        <v>0</v>
      </c>
      <c r="BF252" s="60">
        <v>2.2444351475131525</v>
      </c>
      <c r="BG252" s="60">
        <v>2.4152219668913344</v>
      </c>
      <c r="BH252" s="103">
        <f>VLOOKUP($A252,[11]NHB!$A$7:$Q$389,COLUMN([11]NHB!O$2),0)+'[11]NHB savings'!P239</f>
        <v>1.6714777954585636</v>
      </c>
      <c r="BI252" s="103">
        <f>VLOOKUP($A252,[11]NHB!$A$7:$Q$389,COLUMN([11]NHB!P$2),0)+'[11]NHB savings'!Q239</f>
        <v>1.2098620589670597</v>
      </c>
      <c r="BJ252" s="103">
        <f>VLOOKUP($A252,[11]NHB!$A$7:$Q$389,COLUMN([11]NHB!Q$2),0)+'[11]NHB savings'!R239</f>
        <v>1.1608484574310789</v>
      </c>
      <c r="BK252" s="63">
        <f t="shared" ref="BK252:BO302" si="105">SUM(M252,R252,W252,AB252,AG252,AL252,AQ252,AV252,BA252,BF252)</f>
        <v>122.78811795535516</v>
      </c>
      <c r="BL252" s="63" t="e">
        <f t="shared" si="105"/>
        <v>#REF!</v>
      </c>
      <c r="BM252" s="63" t="e">
        <f t="shared" si="105"/>
        <v>#REF!</v>
      </c>
      <c r="BN252" s="63">
        <f t="shared" si="105"/>
        <v>121.1201979985361</v>
      </c>
      <c r="BO252" s="63">
        <f t="shared" si="105"/>
        <v>123.20469746607387</v>
      </c>
      <c r="BP252" s="64">
        <f t="shared" si="96"/>
        <v>122.78811795535516</v>
      </c>
      <c r="BQ252" s="64" t="e">
        <f>BL252*'[11]23112016 deflator update'!$C$68/'[11]23112016 deflator update'!$C$69</f>
        <v>#REF!</v>
      </c>
      <c r="BR252" s="64" t="e">
        <f>BM252*'[11]23112016 deflator update'!$C$68/'[11]23112016 deflator update'!$C$70</f>
        <v>#REF!</v>
      </c>
      <c r="BS252" s="64">
        <f>BN252*'[11]23112016 deflator update'!$C$68/'[11]23112016 deflator update'!$C$71</f>
        <v>115.06744287143863</v>
      </c>
      <c r="BT252" s="64">
        <f>BO252*'[11]23112016 deflator update'!$C$68/'[11]23112016 deflator update'!$C$72</f>
        <v>115.13696786689539</v>
      </c>
      <c r="BU252" s="109" t="e">
        <f t="shared" si="97"/>
        <v>#REF!</v>
      </c>
      <c r="BV252" s="109" t="e">
        <f t="shared" si="97"/>
        <v>#REF!</v>
      </c>
      <c r="BW252" s="109" t="e">
        <f t="shared" si="97"/>
        <v>#REF!</v>
      </c>
      <c r="BX252" s="109">
        <f t="shared" si="97"/>
        <v>1.7210172225469389E-2</v>
      </c>
      <c r="BY252" s="109">
        <f t="shared" si="98"/>
        <v>3.3926695649018068E-3</v>
      </c>
      <c r="BZ252" s="109">
        <f t="shared" si="99"/>
        <v>8.4709043993647093E-4</v>
      </c>
      <c r="CA252" s="110" t="e">
        <f t="shared" si="100"/>
        <v>#REF!</v>
      </c>
      <c r="CB252" s="110" t="e">
        <f t="shared" si="100"/>
        <v>#REF!</v>
      </c>
      <c r="CC252" s="110" t="e">
        <f t="shared" si="100"/>
        <v>#REF!</v>
      </c>
      <c r="CD252" s="110">
        <f t="shared" si="94"/>
        <v>6.0421083255013386E-4</v>
      </c>
      <c r="CE252" s="110">
        <f t="shared" si="101"/>
        <v>-6.2311811727920441E-2</v>
      </c>
      <c r="CF252" s="110">
        <f t="shared" si="102"/>
        <v>-1.5955787740542737E-2</v>
      </c>
      <c r="CG252" s="60">
        <f t="shared" si="103"/>
        <v>70.728553955355153</v>
      </c>
      <c r="CH252" s="60" t="e">
        <f t="shared" si="103"/>
        <v>#REF!</v>
      </c>
      <c r="CI252" s="60" t="e">
        <f t="shared" si="103"/>
        <v>#REF!</v>
      </c>
      <c r="CJ252" s="60">
        <f t="shared" si="103"/>
        <v>58.526468269334728</v>
      </c>
      <c r="CK252" s="60">
        <f t="shared" si="103"/>
        <v>56.85802224169251</v>
      </c>
      <c r="CL252" s="60">
        <f t="shared" si="104"/>
        <v>52.059564000000002</v>
      </c>
      <c r="CM252" s="60">
        <f t="shared" si="104"/>
        <v>55.71269438400001</v>
      </c>
      <c r="CN252" s="60">
        <f t="shared" si="104"/>
        <v>59.053072187293431</v>
      </c>
      <c r="CO252" s="60">
        <f t="shared" si="104"/>
        <v>62.593729729201371</v>
      </c>
      <c r="CP252" s="60">
        <f t="shared" si="104"/>
        <v>66.346675224381357</v>
      </c>
    </row>
    <row r="253" spans="1:94" ht="15" customHeight="1">
      <c r="A253" s="53" t="s">
        <v>135</v>
      </c>
      <c r="B253" s="53" t="s">
        <v>136</v>
      </c>
      <c r="C253" s="53" t="str">
        <f t="shared" si="95"/>
        <v>SD_SR</v>
      </c>
      <c r="D253" s="53" t="s">
        <v>41</v>
      </c>
      <c r="E253" s="53" t="s">
        <v>39</v>
      </c>
      <c r="F253" s="112" t="s">
        <v>1371</v>
      </c>
      <c r="G253" s="113">
        <v>0</v>
      </c>
      <c r="H253" s="127">
        <v>0</v>
      </c>
      <c r="I253" s="127">
        <v>0</v>
      </c>
      <c r="J253" s="112" t="s">
        <v>1382</v>
      </c>
      <c r="K253" s="101">
        <v>0</v>
      </c>
      <c r="L253" s="53" t="s">
        <v>137</v>
      </c>
      <c r="M253" s="54">
        <f>[11]Provisional!M253</f>
        <v>4.3619220232049996</v>
      </c>
      <c r="N253" s="54">
        <f>[11]Provisional!N253</f>
        <v>3.316025856774</v>
      </c>
      <c r="O253" s="54">
        <f>[11]Provisional!O253</f>
        <v>2.5456786845220001</v>
      </c>
      <c r="P253" s="54">
        <f>[11]Provisional!P253</f>
        <v>2.6275797777030001</v>
      </c>
      <c r="Q253" s="54">
        <f>[11]Provisional!Q253</f>
        <v>1.6502460265080001</v>
      </c>
      <c r="R253" s="128">
        <f>'[11]Published CSP'!O253</f>
        <v>9.8537459999999992</v>
      </c>
      <c r="S253" s="108">
        <f>VLOOKUP($B253,'[11]CT model - DATA UPDATE'!$A:$AX,COLUMN('[11]CT model - DATA UPDATE'!S$1),0)/1000000</f>
        <v>9.982316695999998</v>
      </c>
      <c r="T253" s="108">
        <f>VLOOKUP($B253,'[11]CT model - DATA UPDATE'!$A:$AX,COLUMN('[11]CT model - DATA UPDATE'!T$1),0)/1000000</f>
        <v>10.073017115439921</v>
      </c>
      <c r="U253" s="108">
        <f>VLOOKUP($B253,'[11]CT model - DATA UPDATE'!$A:$AX,COLUMN('[11]CT model - DATA UPDATE'!U$1),0)/1000000</f>
        <v>10.16454164879419</v>
      </c>
      <c r="V253" s="108">
        <f>VLOOKUP($B253,'[11]CT model - DATA UPDATE'!$A:$AX,COLUMN('[11]CT model - DATA UPDATE'!V$1),0)/1000000</f>
        <v>10.256897784051811</v>
      </c>
      <c r="W253" s="108">
        <v>0</v>
      </c>
      <c r="X253" s="108">
        <f>VLOOKUP($B253,'[11]CT model - DATA UPDATE'!$A:$AX,COLUMN('[11]CT model - DATA UPDATE'!W$1),0)/1000000</f>
        <v>0.18955892000000174</v>
      </c>
      <c r="Y253" s="108">
        <f>VLOOKUP($B253,'[11]CT model - DATA UPDATE'!$A:$AX,COLUMN('[11]CT model - DATA UPDATE'!X$1),0)/1000000</f>
        <v>0.39656724081419592</v>
      </c>
      <c r="Z253" s="108">
        <f>VLOOKUP($B253,'[11]CT model - DATA UPDATE'!$A:$AX,COLUMN('[11]CT model - DATA UPDATE'!Y$1),0)/1000000</f>
        <v>0.61146473692142345</v>
      </c>
      <c r="AA253" s="108">
        <f>VLOOKUP($B253,'[11]CT model - DATA UPDATE'!$A:$AX,COLUMN('[11]CT model - DATA UPDATE'!Z$1),0)/1000000</f>
        <v>0.83449893941188291</v>
      </c>
      <c r="AB253" s="108">
        <v>0</v>
      </c>
      <c r="AC253" s="108">
        <f>VLOOKUP($B253,'[11]CT model - DATA UPDATE'!$A:$AX,COLUMN('[11]CT model - DATA UPDATE'!AA$1),0)/1000000</f>
        <v>0</v>
      </c>
      <c r="AD253" s="108">
        <f>VLOOKUP($B253,'[11]CT model - DATA UPDATE'!$A:$AX,COLUMN('[11]CT model - DATA UPDATE'!AB$1),0)/1000000</f>
        <v>0</v>
      </c>
      <c r="AE253" s="108">
        <f>VLOOKUP($B253,'[11]CT model - DATA UPDATE'!$A:$AX,COLUMN('[11]CT model - DATA UPDATE'!AC$1),0)/1000000</f>
        <v>0</v>
      </c>
      <c r="AF253" s="108">
        <f>VLOOKUP($B253,'[11]CT model - DATA UPDATE'!$A:$AX,COLUMN('[11]CT model - DATA UPDATE'!AD$1),0)/1000000</f>
        <v>0</v>
      </c>
      <c r="AG253" s="108">
        <v>0</v>
      </c>
      <c r="AH253" s="108">
        <f>VLOOKUP($B253,'[11]CT model - DATA UPDATE'!$A:$AX,COLUMN('[11]CT model - DATA UPDATE'!AE$1),0)/1000000</f>
        <v>0</v>
      </c>
      <c r="AI253" s="108">
        <f>(VLOOKUP($B253,'[11]CT model - DATA UPDATE'!$A:$AX,COLUMN('[11]CT model - DATA UPDATE'!AF$1),0)+IFERROR(VLOOKUP($B253,'[11]Fire £5 LQ'!$A:$P,COLUMN('[11]Fire £5 LQ'!N$1),0),0)*[11]Parameters!$C$41)/1000000</f>
        <v>3.684222595753231E-2</v>
      </c>
      <c r="AJ253" s="108">
        <f>(VLOOKUP($B253,'[11]CT model - DATA UPDATE'!$A:$AX,COLUMN('[11]CT model - DATA UPDATE'!AG$1),0)+IFERROR(VLOOKUP($B253,'[11]Fire £5 LQ'!$A:$P,COLUMN('[11]Fire £5 LQ'!O$1),0),0)*[11]Parameters!$C$41)/1000000</f>
        <v>7.0210932520809177E-2</v>
      </c>
      <c r="AK253" s="108">
        <f>(VLOOKUP($B253,'[11]CT model - DATA UPDATE'!$A:$AX,COLUMN('[11]CT model - DATA UPDATE'!AH$1),0)+IFERROR(VLOOKUP($B253,'[11]Fire £5 LQ'!$A:$P,COLUMN('[11]Fire £5 LQ'!P$1),0),0)*[11]Parameters!$C$41)/1000000</f>
        <v>9.9918699200595956E-2</v>
      </c>
      <c r="AL253" s="56">
        <f>'[11]Published CSP'!AI253</f>
        <v>0</v>
      </c>
      <c r="AM253" s="56">
        <f>'[11]Published CSP'!AJ253</f>
        <v>0</v>
      </c>
      <c r="AN253" s="56">
        <f>IFERROR(VLOOKUP($A253,'[11]iBCF post B17'!$A:$L,'[11]iBCF post B17'!$F$1,0)/1000000,0)</f>
        <v>0</v>
      </c>
      <c r="AO253" s="56">
        <f>IFERROR(VLOOKUP($A253,'[11]iBCF post B17'!$A:$L,'[11]iBCF post B17'!$I$1,0)/1000000,0)</f>
        <v>0</v>
      </c>
      <c r="AP253" s="56">
        <f>IFERROR(VLOOKUP($A253,'[11]iBCF post B17'!$A:$L,'[11]iBCF post B17'!$L$1,0)/1000000,0)</f>
        <v>0</v>
      </c>
      <c r="AQ253" s="56">
        <v>0</v>
      </c>
      <c r="AR253" s="56">
        <v>0</v>
      </c>
      <c r="AS253" s="56">
        <f>'[11]NHB savings'!E240</f>
        <v>0</v>
      </c>
      <c r="AT253" s="56">
        <f>'[11]NHB savings'!F240</f>
        <v>0</v>
      </c>
      <c r="AU253" s="56">
        <f>'[11]NHB savings'!G240</f>
        <v>0</v>
      </c>
      <c r="AV253" s="103">
        <f>'[11]Published CSP'!AN253</f>
        <v>0</v>
      </c>
      <c r="AW253" s="103">
        <f>'[11]Published CSP'!AO253</f>
        <v>0</v>
      </c>
      <c r="AX253" s="103">
        <f>'[11]Published CSP'!AP253+'[11]NHB savings'!I240</f>
        <v>0</v>
      </c>
      <c r="AY253" s="103">
        <f>'[11]Published CSP'!AQ253+'[11]NHB savings'!J240</f>
        <v>0</v>
      </c>
      <c r="AZ253" s="103">
        <f>'[11]Published CSP'!AR253+'[11]NHB savings'!K240</f>
        <v>0</v>
      </c>
      <c r="BA253" s="103">
        <v>0</v>
      </c>
      <c r="BB253" s="103" t="e">
        <f>VLOOKUP($A253,'[11]Published CSP'!$A:$A:'[11]Published CSP'!$AW:$AW,COLUMN('[11]Published CSP'!AT$1),0)</f>
        <v>#REF!</v>
      </c>
      <c r="BC253" s="103" t="e">
        <f>VLOOKUP($A253,'[11]Published CSP'!$A:$A:'[11]Published CSP'!$AW:$AW,COLUMN('[11]Published CSP'!AU$1),0)+'[11]NHB savings'!L240</f>
        <v>#REF!</v>
      </c>
      <c r="BD253" s="103">
        <v>0</v>
      </c>
      <c r="BE253" s="103">
        <v>0</v>
      </c>
      <c r="BF253" s="60">
        <v>2.4011876387810247</v>
      </c>
      <c r="BG253" s="60">
        <v>2.7236379570122127</v>
      </c>
      <c r="BH253" s="103">
        <f>VLOOKUP($A253,[11]NHB!$A$7:$Q$389,COLUMN([11]NHB!O$2),0)+'[11]NHB savings'!P240</f>
        <v>1.9916340775603798</v>
      </c>
      <c r="BI253" s="103">
        <f>VLOOKUP($A253,[11]NHB!$A$7:$Q$389,COLUMN([11]NHB!P$2),0)+'[11]NHB savings'!Q240</f>
        <v>1.5174254811435905</v>
      </c>
      <c r="BJ253" s="103">
        <f>VLOOKUP($A253,[11]NHB!$A$7:$Q$389,COLUMN([11]NHB!Q$2),0)+'[11]NHB savings'!R240</f>
        <v>1.4559519541889439</v>
      </c>
      <c r="BK253" s="63">
        <f t="shared" si="105"/>
        <v>16.616855661986023</v>
      </c>
      <c r="BL253" s="63" t="e">
        <f t="shared" si="105"/>
        <v>#REF!</v>
      </c>
      <c r="BM253" s="63" t="e">
        <f t="shared" si="105"/>
        <v>#REF!</v>
      </c>
      <c r="BN253" s="63">
        <f t="shared" si="105"/>
        <v>14.991222577083011</v>
      </c>
      <c r="BO253" s="63">
        <f t="shared" si="105"/>
        <v>14.297513403361235</v>
      </c>
      <c r="BP253" s="64">
        <f t="shared" si="96"/>
        <v>16.616855661986023</v>
      </c>
      <c r="BQ253" s="64" t="e">
        <f>BL253*'[11]23112016 deflator update'!$C$68/'[11]23112016 deflator update'!$C$69</f>
        <v>#REF!</v>
      </c>
      <c r="BR253" s="64" t="e">
        <f>BM253*'[11]23112016 deflator update'!$C$68/'[11]23112016 deflator update'!$C$70</f>
        <v>#REF!</v>
      </c>
      <c r="BS253" s="64">
        <f>BN253*'[11]23112016 deflator update'!$C$68/'[11]23112016 deflator update'!$C$71</f>
        <v>14.242064296182619</v>
      </c>
      <c r="BT253" s="64">
        <f>BO253*'[11]23112016 deflator update'!$C$68/'[11]23112016 deflator update'!$C$72</f>
        <v>13.361279035262475</v>
      </c>
      <c r="BU253" s="109" t="e">
        <f t="shared" si="97"/>
        <v>#REF!</v>
      </c>
      <c r="BV253" s="109" t="e">
        <f t="shared" si="97"/>
        <v>#REF!</v>
      </c>
      <c r="BW253" s="109" t="e">
        <f t="shared" si="97"/>
        <v>#REF!</v>
      </c>
      <c r="BX253" s="109">
        <f t="shared" si="97"/>
        <v>-4.6274356221102764E-2</v>
      </c>
      <c r="BY253" s="109">
        <f t="shared" si="98"/>
        <v>-0.13957768580313845</v>
      </c>
      <c r="BZ253" s="109">
        <f t="shared" si="99"/>
        <v>-3.6885511396414494E-2</v>
      </c>
      <c r="CA253" s="110" t="e">
        <f t="shared" si="100"/>
        <v>#REF!</v>
      </c>
      <c r="CB253" s="110" t="e">
        <f t="shared" si="100"/>
        <v>#REF!</v>
      </c>
      <c r="CC253" s="110" t="e">
        <f t="shared" si="100"/>
        <v>#REF!</v>
      </c>
      <c r="CD253" s="110">
        <f t="shared" si="94"/>
        <v>-6.1843932354400777E-2</v>
      </c>
      <c r="CE253" s="110">
        <f t="shared" si="101"/>
        <v>-0.19592013633308802</v>
      </c>
      <c r="CF253" s="110">
        <f t="shared" si="102"/>
        <v>-5.3054909879400647E-2</v>
      </c>
      <c r="CG253" s="60">
        <f t="shared" si="103"/>
        <v>6.7631096619860234</v>
      </c>
      <c r="CH253" s="60" t="e">
        <f t="shared" si="103"/>
        <v>#REF!</v>
      </c>
      <c r="CI253" s="60" t="e">
        <f t="shared" si="103"/>
        <v>#REF!</v>
      </c>
      <c r="CJ253" s="60">
        <f t="shared" si="103"/>
        <v>4.1450052588465898</v>
      </c>
      <c r="CK253" s="60">
        <f t="shared" si="103"/>
        <v>3.106197980696944</v>
      </c>
      <c r="CL253" s="60">
        <f t="shared" si="104"/>
        <v>9.8537459999999992</v>
      </c>
      <c r="CM253" s="60">
        <f t="shared" si="104"/>
        <v>10.171875615999999</v>
      </c>
      <c r="CN253" s="60">
        <f t="shared" si="104"/>
        <v>10.506426582211649</v>
      </c>
      <c r="CO253" s="60">
        <f t="shared" si="104"/>
        <v>10.846217318236421</v>
      </c>
      <c r="CP253" s="60">
        <f t="shared" si="104"/>
        <v>11.191315422664291</v>
      </c>
    </row>
    <row r="254" spans="1:94" ht="15" customHeight="1">
      <c r="A254" s="53" t="s">
        <v>264</v>
      </c>
      <c r="B254" s="53" t="s">
        <v>265</v>
      </c>
      <c r="C254" s="53" t="str">
        <f t="shared" si="95"/>
        <v>SD_PR</v>
      </c>
      <c r="D254" s="53" t="s">
        <v>41</v>
      </c>
      <c r="E254" s="53" t="s">
        <v>39</v>
      </c>
      <c r="F254" s="112" t="s">
        <v>1365</v>
      </c>
      <c r="G254" s="113">
        <v>0</v>
      </c>
      <c r="H254" s="127">
        <v>0</v>
      </c>
      <c r="I254" s="127">
        <v>0</v>
      </c>
      <c r="J254" s="112" t="s">
        <v>1381</v>
      </c>
      <c r="K254" s="101">
        <v>0</v>
      </c>
      <c r="L254" s="53" t="s">
        <v>266</v>
      </c>
      <c r="M254" s="54">
        <f>[11]Provisional!M254</f>
        <v>4.9338532623849991</v>
      </c>
      <c r="N254" s="54">
        <f>[11]Provisional!N254</f>
        <v>4.1917722158139998</v>
      </c>
      <c r="O254" s="54">
        <f>[11]Provisional!O254</f>
        <v>3.6343366262360002</v>
      </c>
      <c r="P254" s="54">
        <f>[11]Provisional!P254</f>
        <v>3.342068132983</v>
      </c>
      <c r="Q254" s="54">
        <f>[11]Provisional!Q254</f>
        <v>3.0178710619390001</v>
      </c>
      <c r="R254" s="128">
        <f>'[11]Published CSP'!O254</f>
        <v>5.1524041699999996</v>
      </c>
      <c r="S254" s="108">
        <f>VLOOKUP($B254,'[11]CT model - DATA UPDATE'!$A:$AX,COLUMN('[11]CT model - DATA UPDATE'!S$1),0)/1000000</f>
        <v>5.2944575</v>
      </c>
      <c r="T254" s="108">
        <f>VLOOKUP($B254,'[11]CT model - DATA UPDATE'!$A:$AX,COLUMN('[11]CT model - DATA UPDATE'!T$1),0)/1000000</f>
        <v>5.3818999580171534</v>
      </c>
      <c r="U254" s="108">
        <f>VLOOKUP($B254,'[11]CT model - DATA UPDATE'!$A:$AX,COLUMN('[11]CT model - DATA UPDATE'!U$1),0)/1000000</f>
        <v>5.4707866024243366</v>
      </c>
      <c r="V254" s="108">
        <f>VLOOKUP($B254,'[11]CT model - DATA UPDATE'!$A:$AX,COLUMN('[11]CT model - DATA UPDATE'!V$1),0)/1000000</f>
        <v>5.5611412851851858</v>
      </c>
      <c r="W254" s="108">
        <v>0</v>
      </c>
      <c r="X254" s="108">
        <f>VLOOKUP($B254,'[11]CT model - DATA UPDATE'!$A:$AX,COLUMN('[11]CT model - DATA UPDATE'!W$1),0)/1000000</f>
        <v>0.10588915000000002</v>
      </c>
      <c r="Y254" s="108">
        <f>VLOOKUP($B254,'[11]CT model - DATA UPDATE'!$A:$AX,COLUMN('[11]CT model - DATA UPDATE'!X$1),0)/1000000</f>
        <v>0.21742875830389297</v>
      </c>
      <c r="Z254" s="108">
        <f>VLOOKUP($B254,'[11]CT model - DATA UPDATE'!$A:$AX,COLUMN('[11]CT model - DATA UPDATE'!Y$1),0)/1000000</f>
        <v>0.33485590636118839</v>
      </c>
      <c r="AA254" s="108">
        <f>VLOOKUP($B254,'[11]CT model - DATA UPDATE'!$A:$AX,COLUMN('[11]CT model - DATA UPDATE'!Z$1),0)/1000000</f>
        <v>0.45841688820299076</v>
      </c>
      <c r="AB254" s="108">
        <v>0</v>
      </c>
      <c r="AC254" s="108">
        <f>VLOOKUP($B254,'[11]CT model - DATA UPDATE'!$A:$AX,COLUMN('[11]CT model - DATA UPDATE'!AA$1),0)/1000000</f>
        <v>0</v>
      </c>
      <c r="AD254" s="108">
        <f>VLOOKUP($B254,'[11]CT model - DATA UPDATE'!$A:$AX,COLUMN('[11]CT model - DATA UPDATE'!AB$1),0)/1000000</f>
        <v>0</v>
      </c>
      <c r="AE254" s="108">
        <f>VLOOKUP($B254,'[11]CT model - DATA UPDATE'!$A:$AX,COLUMN('[11]CT model - DATA UPDATE'!AC$1),0)/1000000</f>
        <v>0</v>
      </c>
      <c r="AF254" s="108">
        <f>VLOOKUP($B254,'[11]CT model - DATA UPDATE'!$A:$AX,COLUMN('[11]CT model - DATA UPDATE'!AD$1),0)/1000000</f>
        <v>0</v>
      </c>
      <c r="AG254" s="108">
        <v>0</v>
      </c>
      <c r="AH254" s="108">
        <f>VLOOKUP($B254,'[11]CT model - DATA UPDATE'!$A:$AX,COLUMN('[11]CT model - DATA UPDATE'!AE$1),0)/1000000</f>
        <v>6.9233850000000111E-2</v>
      </c>
      <c r="AI254" s="108">
        <f>(VLOOKUP($B254,'[11]CT model - DATA UPDATE'!$A:$AX,COLUMN('[11]CT model - DATA UPDATE'!AF$1),0)+IFERROR(VLOOKUP($B254,'[11]Fire £5 LQ'!$A:$P,COLUMN('[11]Fire £5 LQ'!N$1),0),0)*[11]Parameters!$C$41)/1000000</f>
        <v>0.14076398078342223</v>
      </c>
      <c r="AJ254" s="108">
        <f>(VLOOKUP($B254,'[11]CT model - DATA UPDATE'!$A:$AX,COLUMN('[11]CT model - DATA UPDATE'!AG$1),0)+IFERROR(VLOOKUP($B254,'[11]Fire £5 LQ'!$A:$P,COLUMN('[11]Fire £5 LQ'!O$1),0),0)*[11]Parameters!$C$41)/1000000</f>
        <v>0.21240590709860055</v>
      </c>
      <c r="AK254" s="108">
        <f>(VLOOKUP($B254,'[11]CT model - DATA UPDATE'!$A:$AX,COLUMN('[11]CT model - DATA UPDATE'!AH$1),0)+IFERROR(VLOOKUP($B254,'[11]Fire £5 LQ'!$A:$P,COLUMN('[11]Fire £5 LQ'!P$1),0),0)*[11]Parameters!$C$41)/1000000</f>
        <v>0.28406156661182402</v>
      </c>
      <c r="AL254" s="56">
        <f>'[11]Published CSP'!AI254</f>
        <v>0</v>
      </c>
      <c r="AM254" s="56">
        <f>'[11]Published CSP'!AJ254</f>
        <v>0</v>
      </c>
      <c r="AN254" s="56">
        <f>IFERROR(VLOOKUP($A254,'[11]iBCF post B17'!$A:$L,'[11]iBCF post B17'!$F$1,0)/1000000,0)</f>
        <v>0</v>
      </c>
      <c r="AO254" s="56">
        <f>IFERROR(VLOOKUP($A254,'[11]iBCF post B17'!$A:$L,'[11]iBCF post B17'!$I$1,0)/1000000,0)</f>
        <v>0</v>
      </c>
      <c r="AP254" s="56">
        <f>IFERROR(VLOOKUP($A254,'[11]iBCF post B17'!$A:$L,'[11]iBCF post B17'!$L$1,0)/1000000,0)</f>
        <v>0</v>
      </c>
      <c r="AQ254" s="56">
        <v>0</v>
      </c>
      <c r="AR254" s="56">
        <v>0</v>
      </c>
      <c r="AS254" s="56">
        <f>'[11]NHB savings'!E241</f>
        <v>0</v>
      </c>
      <c r="AT254" s="56">
        <f>'[11]NHB savings'!F241</f>
        <v>0</v>
      </c>
      <c r="AU254" s="56">
        <f>'[11]NHB savings'!G241</f>
        <v>0</v>
      </c>
      <c r="AV254" s="103">
        <f>'[11]Published CSP'!AN254</f>
        <v>6.8796317861843703E-2</v>
      </c>
      <c r="AW254" s="103">
        <f>'[11]Published CSP'!AO254</f>
        <v>0.3572970056695754</v>
      </c>
      <c r="AX254" s="103">
        <f>'[11]Published CSP'!AP254+'[11]NHB savings'!I241</f>
        <v>0.28850068780773169</v>
      </c>
      <c r="AY254" s="103">
        <f>'[11]Published CSP'!AQ254+'[11]NHB savings'!J241</f>
        <v>0.22192360600594746</v>
      </c>
      <c r="AZ254" s="103">
        <f>'[11]Published CSP'!AR254+'[11]NHB savings'!K241</f>
        <v>0.28850068780773169</v>
      </c>
      <c r="BA254" s="103">
        <v>0</v>
      </c>
      <c r="BB254" s="103" t="e">
        <f>VLOOKUP($A254,'[11]Published CSP'!$A:$A:'[11]Published CSP'!$AW:$AW,COLUMN('[11]Published CSP'!AT$1),0)</f>
        <v>#REF!</v>
      </c>
      <c r="BC254" s="103" t="e">
        <f>VLOOKUP($A254,'[11]Published CSP'!$A:$A:'[11]Published CSP'!$AW:$AW,COLUMN('[11]Published CSP'!AU$1),0)+'[11]NHB savings'!L241</f>
        <v>#REF!</v>
      </c>
      <c r="BD254" s="103">
        <v>0</v>
      </c>
      <c r="BE254" s="103">
        <v>0</v>
      </c>
      <c r="BF254" s="60">
        <v>2.364390494888259</v>
      </c>
      <c r="BG254" s="60">
        <v>3.0334737383714376</v>
      </c>
      <c r="BH254" s="103">
        <f>VLOOKUP($A254,[11]NHB!$A$7:$Q$389,COLUMN([11]NHB!O$2),0)+'[11]NHB savings'!P241</f>
        <v>2.3473385702908294</v>
      </c>
      <c r="BI254" s="103">
        <f>VLOOKUP($A254,[11]NHB!$A$7:$Q$389,COLUMN([11]NHB!P$2),0)+'[11]NHB savings'!Q241</f>
        <v>1.7885744050435404</v>
      </c>
      <c r="BJ254" s="103">
        <f>VLOOKUP($A254,[11]NHB!$A$7:$Q$389,COLUMN([11]NHB!Q$2),0)+'[11]NHB savings'!R241</f>
        <v>1.7161161668861236</v>
      </c>
      <c r="BK254" s="63">
        <f t="shared" si="105"/>
        <v>12.519444245135102</v>
      </c>
      <c r="BL254" s="63" t="e">
        <f t="shared" si="105"/>
        <v>#REF!</v>
      </c>
      <c r="BM254" s="63" t="e">
        <f t="shared" si="105"/>
        <v>#REF!</v>
      </c>
      <c r="BN254" s="63">
        <f t="shared" si="105"/>
        <v>11.370614559916614</v>
      </c>
      <c r="BO254" s="63">
        <f t="shared" si="105"/>
        <v>11.326107656632855</v>
      </c>
      <c r="BP254" s="64">
        <f t="shared" si="96"/>
        <v>12.519444245135102</v>
      </c>
      <c r="BQ254" s="64" t="e">
        <f>BL254*'[11]23112016 deflator update'!$C$68/'[11]23112016 deflator update'!$C$69</f>
        <v>#REF!</v>
      </c>
      <c r="BR254" s="64" t="e">
        <f>BM254*'[11]23112016 deflator update'!$C$68/'[11]23112016 deflator update'!$C$70</f>
        <v>#REF!</v>
      </c>
      <c r="BS254" s="64">
        <f>BN254*'[11]23112016 deflator update'!$C$68/'[11]23112016 deflator update'!$C$71</f>
        <v>10.802389385973155</v>
      </c>
      <c r="BT254" s="64">
        <f>BO254*'[11]23112016 deflator update'!$C$68/'[11]23112016 deflator update'!$C$72</f>
        <v>10.58444783469254</v>
      </c>
      <c r="BU254" s="109" t="e">
        <f t="shared" si="97"/>
        <v>#REF!</v>
      </c>
      <c r="BV254" s="109" t="e">
        <f t="shared" si="97"/>
        <v>#REF!</v>
      </c>
      <c r="BW254" s="109" t="e">
        <f t="shared" si="97"/>
        <v>#REF!</v>
      </c>
      <c r="BX254" s="109">
        <f t="shared" si="97"/>
        <v>-3.9142038496893239E-3</v>
      </c>
      <c r="BY254" s="109">
        <f t="shared" si="98"/>
        <v>-9.531865513646598E-2</v>
      </c>
      <c r="BZ254" s="109">
        <f t="shared" si="99"/>
        <v>-2.4732147892053469E-2</v>
      </c>
      <c r="CA254" s="110" t="e">
        <f t="shared" si="100"/>
        <v>#REF!</v>
      </c>
      <c r="CB254" s="110" t="e">
        <f t="shared" si="100"/>
        <v>#REF!</v>
      </c>
      <c r="CC254" s="110" t="e">
        <f t="shared" si="100"/>
        <v>#REF!</v>
      </c>
      <c r="CD254" s="110">
        <f t="shared" si="94"/>
        <v>-2.0175309692465948E-2</v>
      </c>
      <c r="CE254" s="110">
        <f t="shared" si="101"/>
        <v>-0.15455928973799915</v>
      </c>
      <c r="CF254" s="110">
        <f t="shared" si="102"/>
        <v>-4.1105585022298996E-2</v>
      </c>
      <c r="CG254" s="60">
        <f t="shared" si="103"/>
        <v>7.367040075135102</v>
      </c>
      <c r="CH254" s="60" t="e">
        <f t="shared" si="103"/>
        <v>#REF!</v>
      </c>
      <c r="CI254" s="60" t="e">
        <f t="shared" si="103"/>
        <v>#REF!</v>
      </c>
      <c r="CJ254" s="60">
        <f t="shared" si="103"/>
        <v>5.3525661440324894</v>
      </c>
      <c r="CK254" s="60">
        <f t="shared" si="103"/>
        <v>5.0224879166328549</v>
      </c>
      <c r="CL254" s="60">
        <f t="shared" si="104"/>
        <v>5.1524041699999996</v>
      </c>
      <c r="CM254" s="60">
        <f t="shared" si="104"/>
        <v>5.4695805000000002</v>
      </c>
      <c r="CN254" s="60">
        <f t="shared" si="104"/>
        <v>5.740092697104469</v>
      </c>
      <c r="CO254" s="60">
        <f t="shared" si="104"/>
        <v>6.0180484158841248</v>
      </c>
      <c r="CP254" s="60">
        <f t="shared" si="104"/>
        <v>6.3036197400000002</v>
      </c>
    </row>
    <row r="255" spans="1:94" ht="15" customHeight="1">
      <c r="A255" s="53" t="s">
        <v>849</v>
      </c>
      <c r="B255" s="53" t="s">
        <v>850</v>
      </c>
      <c r="C255" s="53" t="str">
        <f t="shared" si="95"/>
        <v>UA_SR</v>
      </c>
      <c r="D255" s="53" t="s">
        <v>41</v>
      </c>
      <c r="E255" s="53" t="s">
        <v>726</v>
      </c>
      <c r="F255" s="112" t="s">
        <v>1363</v>
      </c>
      <c r="G255" s="113">
        <v>0</v>
      </c>
      <c r="H255" s="127">
        <v>0</v>
      </c>
      <c r="I255" s="127">
        <v>0</v>
      </c>
      <c r="J255" s="112" t="s">
        <v>1382</v>
      </c>
      <c r="K255" s="101">
        <v>0</v>
      </c>
      <c r="L255" s="53" t="s">
        <v>851</v>
      </c>
      <c r="M255" s="54">
        <f>[11]Provisional!M255</f>
        <v>58.487467071886002</v>
      </c>
      <c r="N255" s="54">
        <f>[11]Provisional!N255</f>
        <v>50.868562705805999</v>
      </c>
      <c r="O255" s="54">
        <f>[11]Provisional!O255</f>
        <v>45.268388849423999</v>
      </c>
      <c r="P255" s="54">
        <f>[11]Provisional!P255</f>
        <v>42.188720162494</v>
      </c>
      <c r="Q255" s="54">
        <f>[11]Provisional!Q255</f>
        <v>39.209759314457003</v>
      </c>
      <c r="R255" s="128">
        <f>'[11]Published CSP'!O255</f>
        <v>57.913733399999998</v>
      </c>
      <c r="S255" s="108">
        <f>VLOOKUP($B255,'[11]CT model - DATA UPDATE'!$A:$AX,COLUMN('[11]CT model - DATA UPDATE'!S$1),0)/1000000</f>
        <v>59.704955342999995</v>
      </c>
      <c r="T255" s="108">
        <f>VLOOKUP($B255,'[11]CT model - DATA UPDATE'!$A:$AX,COLUMN('[11]CT model - DATA UPDATE'!T$1),0)/1000000</f>
        <v>60.800230748294773</v>
      </c>
      <c r="U255" s="108">
        <f>VLOOKUP($B255,'[11]CT model - DATA UPDATE'!$A:$AX,COLUMN('[11]CT model - DATA UPDATE'!U$1),0)/1000000</f>
        <v>61.915598760753426</v>
      </c>
      <c r="V255" s="108">
        <f>VLOOKUP($B255,'[11]CT model - DATA UPDATE'!$A:$AX,COLUMN('[11]CT model - DATA UPDATE'!V$1),0)/1000000</f>
        <v>63.05142797521583</v>
      </c>
      <c r="W255" s="108">
        <v>0</v>
      </c>
      <c r="X255" s="108">
        <f>VLOOKUP($B255,'[11]CT model - DATA UPDATE'!$A:$AX,COLUMN('[11]CT model - DATA UPDATE'!W$1),0)/1000000</f>
        <v>8.8342270000060525E-3</v>
      </c>
      <c r="Y255" s="108">
        <f>VLOOKUP($B255,'[11]CT model - DATA UPDATE'!$A:$AX,COLUMN('[11]CT model - DATA UPDATE'!X$1),0)/1000000</f>
        <v>1.2251808298669415</v>
      </c>
      <c r="Z255" s="108">
        <f>VLOOKUP($B255,'[11]CT model - DATA UPDATE'!$A:$AX,COLUMN('[11]CT model - DATA UPDATE'!Y$1),0)/1000000</f>
        <v>2.5109216316678467</v>
      </c>
      <c r="AA255" s="108">
        <f>VLOOKUP($B255,'[11]CT model - DATA UPDATE'!$A:$AX,COLUMN('[11]CT model - DATA UPDATE'!Z$1),0)/1000000</f>
        <v>3.8691522235055498</v>
      </c>
      <c r="AB255" s="108">
        <v>0</v>
      </c>
      <c r="AC255" s="108">
        <f>VLOOKUP($B255,'[11]CT model - DATA UPDATE'!$A:$AX,COLUMN('[11]CT model - DATA UPDATE'!AA$1),0)/1000000</f>
        <v>1.1847719999999999</v>
      </c>
      <c r="AD255" s="108">
        <f>VLOOKUP($B255,'[11]CT model - DATA UPDATE'!$A:$AX,COLUMN('[11]CT model - DATA UPDATE'!AB$1),0)/1000000</f>
        <v>2.4709512011217476</v>
      </c>
      <c r="AE255" s="108">
        <f>VLOOKUP($B255,'[11]CT model - DATA UPDATE'!$A:$AX,COLUMN('[11]CT model - DATA UPDATE'!AC$1),0)/1000000</f>
        <v>3.8801966221583113</v>
      </c>
      <c r="AF255" s="108">
        <f>VLOOKUP($B255,'[11]CT model - DATA UPDATE'!$A:$AX,COLUMN('[11]CT model - DATA UPDATE'!AD$1),0)/1000000</f>
        <v>5.4216014104488943</v>
      </c>
      <c r="AG255" s="108">
        <v>0</v>
      </c>
      <c r="AH255" s="108">
        <f>VLOOKUP($B255,'[11]CT model - DATA UPDATE'!$A:$AX,COLUMN('[11]CT model - DATA UPDATE'!AE$1),0)/1000000</f>
        <v>0</v>
      </c>
      <c r="AI255" s="108">
        <f>(VLOOKUP($B255,'[11]CT model - DATA UPDATE'!$A:$AX,COLUMN('[11]CT model - DATA UPDATE'!AF$1),0)+IFERROR(VLOOKUP($B255,'[11]Fire £5 LQ'!$A:$P,COLUMN('[11]Fire £5 LQ'!N$1),0),0)*[11]Parameters!$C$41)/1000000</f>
        <v>0</v>
      </c>
      <c r="AJ255" s="108">
        <f>(VLOOKUP($B255,'[11]CT model - DATA UPDATE'!$A:$AX,COLUMN('[11]CT model - DATA UPDATE'!AG$1),0)+IFERROR(VLOOKUP($B255,'[11]Fire £5 LQ'!$A:$P,COLUMN('[11]Fire £5 LQ'!O$1),0),0)*[11]Parameters!$C$41)/1000000</f>
        <v>0</v>
      </c>
      <c r="AK255" s="108">
        <f>(VLOOKUP($B255,'[11]CT model - DATA UPDATE'!$A:$AX,COLUMN('[11]CT model - DATA UPDATE'!AH$1),0)+IFERROR(VLOOKUP($B255,'[11]Fire £5 LQ'!$A:$P,COLUMN('[11]Fire £5 LQ'!P$1),0),0)*[11]Parameters!$C$41)/1000000</f>
        <v>0</v>
      </c>
      <c r="AL255" s="56">
        <f>'[11]Published CSP'!AI255</f>
        <v>0</v>
      </c>
      <c r="AM255" s="56">
        <f>'[11]Published CSP'!AJ255</f>
        <v>0</v>
      </c>
      <c r="AN255" s="56">
        <f>IFERROR(VLOOKUP($A255,'[11]iBCF post B17'!$A:$L,'[11]iBCF post B17'!$F$1,0)/1000000,0)</f>
        <v>3.7029877162841478</v>
      </c>
      <c r="AO255" s="56">
        <f>IFERROR(VLOOKUP($A255,'[11]iBCF post B17'!$A:$L,'[11]iBCF post B17'!$I$1,0)/1000000,0)</f>
        <v>5.0417846548056193</v>
      </c>
      <c r="AP255" s="56">
        <f>IFERROR(VLOOKUP($A255,'[11]iBCF post B17'!$A:$L,'[11]iBCF post B17'!$L$1,0)/1000000,0)</f>
        <v>6.2640123260672089</v>
      </c>
      <c r="AQ255" s="56">
        <v>0</v>
      </c>
      <c r="AR255" s="56">
        <v>0</v>
      </c>
      <c r="AS255" s="56">
        <f>'[11]NHB savings'!E242</f>
        <v>0.76431899999999997</v>
      </c>
      <c r="AT255" s="56">
        <f>'[11]NHB savings'!F242</f>
        <v>0</v>
      </c>
      <c r="AU255" s="56">
        <f>'[11]NHB savings'!G242</f>
        <v>0</v>
      </c>
      <c r="AV255" s="103">
        <f>'[11]Published CSP'!AN255</f>
        <v>3.9327168151115421E-2</v>
      </c>
      <c r="AW255" s="103">
        <f>'[11]Published CSP'!AO255</f>
        <v>0.20424755072030915</v>
      </c>
      <c r="AX255" s="103">
        <f>'[11]Published CSP'!AP255+'[11]NHB savings'!I242</f>
        <v>0.1649203825691937</v>
      </c>
      <c r="AY255" s="103">
        <f>'[11]Published CSP'!AQ255+'[11]NHB savings'!J242</f>
        <v>0.12686183274553361</v>
      </c>
      <c r="AZ255" s="103">
        <f>'[11]Published CSP'!AR255+'[11]NHB savings'!K242</f>
        <v>0.1649203825691937</v>
      </c>
      <c r="BA255" s="103">
        <v>0</v>
      </c>
      <c r="BB255" s="103" t="e">
        <f>VLOOKUP($A255,'[11]Published CSP'!$A:$A:'[11]Published CSP'!$AW:$AW,COLUMN('[11]Published CSP'!AT$1),0)</f>
        <v>#REF!</v>
      </c>
      <c r="BC255" s="103" t="e">
        <f>VLOOKUP($A255,'[11]Published CSP'!$A:$A:'[11]Published CSP'!$AW:$AW,COLUMN('[11]Published CSP'!AU$1),0)+'[11]NHB savings'!L242</f>
        <v>#REF!</v>
      </c>
      <c r="BD255" s="103">
        <v>0</v>
      </c>
      <c r="BE255" s="103">
        <v>0</v>
      </c>
      <c r="BF255" s="60">
        <v>2.7355162180626467</v>
      </c>
      <c r="BG255" s="60">
        <v>3.2248008717853942</v>
      </c>
      <c r="BH255" s="103">
        <f>VLOOKUP($A255,[11]NHB!$A$7:$Q$389,COLUMN([11]NHB!O$2),0)+'[11]NHB savings'!P242</f>
        <v>2.0828939042445147</v>
      </c>
      <c r="BI255" s="103">
        <f>VLOOKUP($A255,[11]NHB!$A$7:$Q$389,COLUMN([11]NHB!P$2),0)+'[11]NHB savings'!Q242</f>
        <v>1.5352674828804207</v>
      </c>
      <c r="BJ255" s="103">
        <f>VLOOKUP($A255,[11]NHB!$A$7:$Q$389,COLUMN([11]NHB!Q$2),0)+'[11]NHB savings'!R242</f>
        <v>1.4730711456208705</v>
      </c>
      <c r="BK255" s="63">
        <f t="shared" si="105"/>
        <v>119.17604385809976</v>
      </c>
      <c r="BL255" s="63" t="e">
        <f t="shared" si="105"/>
        <v>#REF!</v>
      </c>
      <c r="BM255" s="63" t="e">
        <f t="shared" si="105"/>
        <v>#REF!</v>
      </c>
      <c r="BN255" s="63">
        <f t="shared" si="105"/>
        <v>117.19935114750515</v>
      </c>
      <c r="BO255" s="63">
        <f t="shared" si="105"/>
        <v>119.45394477788454</v>
      </c>
      <c r="BP255" s="64">
        <f t="shared" si="96"/>
        <v>119.17604385809976</v>
      </c>
      <c r="BQ255" s="64" t="e">
        <f>BL255*'[11]23112016 deflator update'!$C$68/'[11]23112016 deflator update'!$C$69</f>
        <v>#REF!</v>
      </c>
      <c r="BR255" s="64" t="e">
        <f>BM255*'[11]23112016 deflator update'!$C$68/'[11]23112016 deflator update'!$C$70</f>
        <v>#REF!</v>
      </c>
      <c r="BS255" s="64">
        <f>BN255*'[11]23112016 deflator update'!$C$68/'[11]23112016 deflator update'!$C$71</f>
        <v>111.34253300096339</v>
      </c>
      <c r="BT255" s="64">
        <f>BO255*'[11]23112016 deflator update'!$C$68/'[11]23112016 deflator update'!$C$72</f>
        <v>111.63182317177821</v>
      </c>
      <c r="BU255" s="109" t="e">
        <f t="shared" si="97"/>
        <v>#REF!</v>
      </c>
      <c r="BV255" s="109" t="e">
        <f t="shared" si="97"/>
        <v>#REF!</v>
      </c>
      <c r="BW255" s="109" t="e">
        <f t="shared" si="97"/>
        <v>#REF!</v>
      </c>
      <c r="BX255" s="109">
        <f t="shared" si="97"/>
        <v>1.9237253519789554E-2</v>
      </c>
      <c r="BY255" s="109">
        <f t="shared" si="98"/>
        <v>2.33185219770915E-3</v>
      </c>
      <c r="BZ255" s="109">
        <f t="shared" si="99"/>
        <v>5.8245397285383582E-4</v>
      </c>
      <c r="CA255" s="110" t="e">
        <f t="shared" si="100"/>
        <v>#REF!</v>
      </c>
      <c r="CB255" s="110" t="e">
        <f t="shared" si="100"/>
        <v>#REF!</v>
      </c>
      <c r="CC255" s="110" t="e">
        <f t="shared" si="100"/>
        <v>#REF!</v>
      </c>
      <c r="CD255" s="110">
        <f t="shared" si="94"/>
        <v>2.5982000141160366E-3</v>
      </c>
      <c r="CE255" s="110">
        <f t="shared" si="101"/>
        <v>-6.3303164311313109E-2</v>
      </c>
      <c r="CF255" s="110">
        <f t="shared" si="102"/>
        <v>-1.6215981316837325E-2</v>
      </c>
      <c r="CG255" s="60">
        <f t="shared" si="103"/>
        <v>61.262310458099762</v>
      </c>
      <c r="CH255" s="60" t="e">
        <f t="shared" si="103"/>
        <v>#REF!</v>
      </c>
      <c r="CI255" s="60" t="e">
        <f t="shared" si="103"/>
        <v>#REF!</v>
      </c>
      <c r="CJ255" s="60">
        <f t="shared" si="103"/>
        <v>48.892634132925579</v>
      </c>
      <c r="CK255" s="60">
        <f t="shared" si="103"/>
        <v>47.111763168714262</v>
      </c>
      <c r="CL255" s="60">
        <f t="shared" si="104"/>
        <v>57.913733399999998</v>
      </c>
      <c r="CM255" s="60">
        <f t="shared" si="104"/>
        <v>60.898561570000005</v>
      </c>
      <c r="CN255" s="60">
        <f t="shared" si="104"/>
        <v>64.496362779283459</v>
      </c>
      <c r="CO255" s="60">
        <f t="shared" si="104"/>
        <v>68.306717014579576</v>
      </c>
      <c r="CP255" s="60">
        <f t="shared" si="104"/>
        <v>72.342181609170282</v>
      </c>
    </row>
    <row r="256" spans="1:94" ht="15" customHeight="1">
      <c r="A256" s="53" t="s">
        <v>285</v>
      </c>
      <c r="B256" s="53" t="s">
        <v>286</v>
      </c>
      <c r="C256" s="53" t="str">
        <f t="shared" si="95"/>
        <v>SD_PR</v>
      </c>
      <c r="D256" s="53" t="s">
        <v>41</v>
      </c>
      <c r="E256" s="53" t="s">
        <v>39</v>
      </c>
      <c r="F256" s="112" t="s">
        <v>1371</v>
      </c>
      <c r="G256" s="113">
        <v>1</v>
      </c>
      <c r="H256" s="127">
        <v>1</v>
      </c>
      <c r="I256" s="127">
        <v>0</v>
      </c>
      <c r="J256" s="112" t="s">
        <v>1381</v>
      </c>
      <c r="K256" s="101">
        <v>0</v>
      </c>
      <c r="L256" s="53" t="s">
        <v>287</v>
      </c>
      <c r="M256" s="54">
        <f>[11]Provisional!M256</f>
        <v>5.2974014014269999</v>
      </c>
      <c r="N256" s="54">
        <f>[11]Provisional!N256</f>
        <v>4.5268192292389999</v>
      </c>
      <c r="O256" s="54">
        <f>[11]Provisional!O256</f>
        <v>3.9479686660749995</v>
      </c>
      <c r="P256" s="54">
        <f>[11]Provisional!P256</f>
        <v>3.6444546787850003</v>
      </c>
      <c r="Q256" s="54">
        <f>[11]Provisional!Q256</f>
        <v>3.30777722279</v>
      </c>
      <c r="R256" s="128">
        <f>'[11]Published CSP'!O256</f>
        <v>5.1762389999999998</v>
      </c>
      <c r="S256" s="108">
        <f>VLOOKUP($B256,'[11]CT model - DATA UPDATE'!$A:$AX,COLUMN('[11]CT model - DATA UPDATE'!S$1),0)/1000000</f>
        <v>5.2687277999999997</v>
      </c>
      <c r="T256" s="108">
        <f>VLOOKUP($B256,'[11]CT model - DATA UPDATE'!$A:$AX,COLUMN('[11]CT model - DATA UPDATE'!T$1),0)/1000000</f>
        <v>5.3414684642530954</v>
      </c>
      <c r="U256" s="108">
        <f>VLOOKUP($B256,'[11]CT model - DATA UPDATE'!$A:$AX,COLUMN('[11]CT model - DATA UPDATE'!U$1),0)/1000000</f>
        <v>5.4152133945143879</v>
      </c>
      <c r="V256" s="108">
        <f>VLOOKUP($B256,'[11]CT model - DATA UPDATE'!$A:$AX,COLUMN('[11]CT model - DATA UPDATE'!V$1),0)/1000000</f>
        <v>5.4899764557963229</v>
      </c>
      <c r="W256" s="108">
        <v>0</v>
      </c>
      <c r="X256" s="108">
        <f>VLOOKUP($B256,'[11]CT model - DATA UPDATE'!$A:$AX,COLUMN('[11]CT model - DATA UPDATE'!W$1),0)/1000000</f>
        <v>0</v>
      </c>
      <c r="Y256" s="108">
        <f>VLOOKUP($B256,'[11]CT model - DATA UPDATE'!$A:$AX,COLUMN('[11]CT model - DATA UPDATE'!X$1),0)/1000000</f>
        <v>0.106829369285062</v>
      </c>
      <c r="Z256" s="108">
        <f>VLOOKUP($B256,'[11]CT model - DATA UPDATE'!$A:$AX,COLUMN('[11]CT model - DATA UPDATE'!Y$1),0)/1000000</f>
        <v>0.21877462113838123</v>
      </c>
      <c r="AA256" s="108">
        <f>VLOOKUP($B256,'[11]CT model - DATA UPDATE'!$A:$AX,COLUMN('[11]CT model - DATA UPDATE'!Z$1),0)/1000000</f>
        <v>0.33603047890638094</v>
      </c>
      <c r="AB256" s="108">
        <v>0</v>
      </c>
      <c r="AC256" s="108">
        <f>VLOOKUP($B256,'[11]CT model - DATA UPDATE'!$A:$AX,COLUMN('[11]CT model - DATA UPDATE'!AA$1),0)/1000000</f>
        <v>0</v>
      </c>
      <c r="AD256" s="108">
        <f>VLOOKUP($B256,'[11]CT model - DATA UPDATE'!$A:$AX,COLUMN('[11]CT model - DATA UPDATE'!AB$1),0)/1000000</f>
        <v>0</v>
      </c>
      <c r="AE256" s="108">
        <f>VLOOKUP($B256,'[11]CT model - DATA UPDATE'!$A:$AX,COLUMN('[11]CT model - DATA UPDATE'!AC$1),0)/1000000</f>
        <v>0</v>
      </c>
      <c r="AF256" s="108">
        <f>VLOOKUP($B256,'[11]CT model - DATA UPDATE'!$A:$AX,COLUMN('[11]CT model - DATA UPDATE'!AD$1),0)/1000000</f>
        <v>0</v>
      </c>
      <c r="AG256" s="108">
        <v>0</v>
      </c>
      <c r="AH256" s="108">
        <f>VLOOKUP($B256,'[11]CT model - DATA UPDATE'!$A:$AX,COLUMN('[11]CT model - DATA UPDATE'!AE$1),0)/1000000</f>
        <v>0</v>
      </c>
      <c r="AI256" s="108">
        <f>(VLOOKUP($B256,'[11]CT model - DATA UPDATE'!$A:$AX,COLUMN('[11]CT model - DATA UPDATE'!AF$1),0)+IFERROR(VLOOKUP($B256,'[11]Fire £5 LQ'!$A:$P,COLUMN('[11]Fire £5 LQ'!N$1),0),0)*[11]Parameters!$C$41)/1000000</f>
        <v>8.5489650814783089E-2</v>
      </c>
      <c r="AJ256" s="108">
        <f>(VLOOKUP($B256,'[11]CT model - DATA UPDATE'!$A:$AX,COLUMN('[11]CT model - DATA UPDATE'!AG$1),0)+IFERROR(VLOOKUP($B256,'[11]Fire £5 LQ'!$A:$P,COLUMN('[11]Fire £5 LQ'!O$1),0),0)*[11]Parameters!$C$41)/1000000</f>
        <v>0.17117377624869867</v>
      </c>
      <c r="AK256" s="108">
        <f>(VLOOKUP($B256,'[11]CT model - DATA UPDATE'!$A:$AX,COLUMN('[11]CT model - DATA UPDATE'!AH$1),0)+IFERROR(VLOOKUP($B256,'[11]Fire £5 LQ'!$A:$P,COLUMN('[11]Fire £5 LQ'!P$1),0),0)*[11]Parameters!$C$41)/1000000</f>
        <v>0.25696762606189621</v>
      </c>
      <c r="AL256" s="56">
        <f>'[11]Published CSP'!AI256</f>
        <v>0</v>
      </c>
      <c r="AM256" s="56">
        <f>'[11]Published CSP'!AJ256</f>
        <v>0</v>
      </c>
      <c r="AN256" s="56">
        <f>IFERROR(VLOOKUP($A256,'[11]iBCF post B17'!$A:$L,'[11]iBCF post B17'!$F$1,0)/1000000,0)</f>
        <v>0</v>
      </c>
      <c r="AO256" s="56">
        <f>IFERROR(VLOOKUP($A256,'[11]iBCF post B17'!$A:$L,'[11]iBCF post B17'!$I$1,0)/1000000,0)</f>
        <v>0</v>
      </c>
      <c r="AP256" s="56">
        <f>IFERROR(VLOOKUP($A256,'[11]iBCF post B17'!$A:$L,'[11]iBCF post B17'!$L$1,0)/1000000,0)</f>
        <v>0</v>
      </c>
      <c r="AQ256" s="56">
        <v>0</v>
      </c>
      <c r="AR256" s="56">
        <v>0</v>
      </c>
      <c r="AS256" s="56">
        <f>'[11]NHB savings'!E243</f>
        <v>0</v>
      </c>
      <c r="AT256" s="56">
        <f>'[11]NHB savings'!F243</f>
        <v>0</v>
      </c>
      <c r="AU256" s="56">
        <f>'[11]NHB savings'!G243</f>
        <v>0</v>
      </c>
      <c r="AV256" s="103">
        <f>'[11]Published CSP'!AN256</f>
        <v>9.2573540733768916E-2</v>
      </c>
      <c r="AW256" s="103">
        <f>'[11]Published CSP'!AO256</f>
        <v>0.48078516316570313</v>
      </c>
      <c r="AX256" s="103">
        <f>'[11]Published CSP'!AP256+'[11]NHB savings'!I243</f>
        <v>0.38821162243193424</v>
      </c>
      <c r="AY256" s="103">
        <f>'[11]Published CSP'!AQ256+'[11]NHB savings'!J243</f>
        <v>0.29862432494764168</v>
      </c>
      <c r="AZ256" s="103">
        <f>'[11]Published CSP'!AR256+'[11]NHB savings'!K243</f>
        <v>0.38821162243193424</v>
      </c>
      <c r="BA256" s="103">
        <v>0</v>
      </c>
      <c r="BB256" s="103" t="e">
        <f>VLOOKUP($A256,'[11]Published CSP'!$A:$A:'[11]Published CSP'!$AW:$AW,COLUMN('[11]Published CSP'!AT$1),0)</f>
        <v>#REF!</v>
      </c>
      <c r="BC256" s="103" t="e">
        <f>VLOOKUP($A256,'[11]Published CSP'!$A:$A:'[11]Published CSP'!$AW:$AW,COLUMN('[11]Published CSP'!AU$1),0)+'[11]NHB savings'!L243</f>
        <v>#REF!</v>
      </c>
      <c r="BD256" s="103">
        <v>0</v>
      </c>
      <c r="BE256" s="103">
        <v>0</v>
      </c>
      <c r="BF256" s="60">
        <v>1.6838462917894246</v>
      </c>
      <c r="BG256" s="60">
        <v>2.0920489111575788</v>
      </c>
      <c r="BH256" s="103">
        <f>VLOOKUP($A256,[11]NHB!$A$7:$Q$389,COLUMN([11]NHB!O$2),0)+'[11]NHB savings'!P243</f>
        <v>1.6948426392930536</v>
      </c>
      <c r="BI256" s="103">
        <f>VLOOKUP($A256,[11]NHB!$A$7:$Q$389,COLUMN([11]NHB!P$2),0)+'[11]NHB savings'!Q243</f>
        <v>1.2896937694092323</v>
      </c>
      <c r="BJ256" s="103">
        <f>VLOOKUP($A256,[11]NHB!$A$7:$Q$389,COLUMN([11]NHB!Q$2),0)+'[11]NHB savings'!R243</f>
        <v>1.237446047407577</v>
      </c>
      <c r="BK256" s="63">
        <f t="shared" si="105"/>
        <v>12.250060233950194</v>
      </c>
      <c r="BL256" s="63" t="e">
        <f t="shared" si="105"/>
        <v>#REF!</v>
      </c>
      <c r="BM256" s="63" t="e">
        <f t="shared" si="105"/>
        <v>#REF!</v>
      </c>
      <c r="BN256" s="63">
        <f t="shared" si="105"/>
        <v>11.037934565043344</v>
      </c>
      <c r="BO256" s="63">
        <f t="shared" si="105"/>
        <v>11.016409453394111</v>
      </c>
      <c r="BP256" s="64">
        <f t="shared" si="96"/>
        <v>12.250060233950194</v>
      </c>
      <c r="BQ256" s="64" t="e">
        <f>BL256*'[11]23112016 deflator update'!$C$68/'[11]23112016 deflator update'!$C$69</f>
        <v>#REF!</v>
      </c>
      <c r="BR256" s="64" t="e">
        <f>BM256*'[11]23112016 deflator update'!$C$68/'[11]23112016 deflator update'!$C$70</f>
        <v>#REF!</v>
      </c>
      <c r="BS256" s="64">
        <f>BN256*'[11]23112016 deflator update'!$C$68/'[11]23112016 deflator update'!$C$71</f>
        <v>10.486334450981939</v>
      </c>
      <c r="BT256" s="64">
        <f>BO256*'[11]23112016 deflator update'!$C$68/'[11]23112016 deflator update'!$C$72</f>
        <v>10.295029388739588</v>
      </c>
      <c r="BU256" s="109" t="e">
        <f t="shared" si="97"/>
        <v>#REF!</v>
      </c>
      <c r="BV256" s="109" t="e">
        <f t="shared" si="97"/>
        <v>#REF!</v>
      </c>
      <c r="BW256" s="109" t="e">
        <f t="shared" si="97"/>
        <v>#REF!</v>
      </c>
      <c r="BX256" s="109">
        <f t="shared" si="97"/>
        <v>-1.9501032120087247E-3</v>
      </c>
      <c r="BY256" s="109">
        <f t="shared" si="98"/>
        <v>-0.10070569099220472</v>
      </c>
      <c r="BZ256" s="109">
        <f t="shared" si="99"/>
        <v>-2.6187239093704351E-2</v>
      </c>
      <c r="CA256" s="110" t="e">
        <f t="shared" si="100"/>
        <v>#REF!</v>
      </c>
      <c r="CB256" s="110" t="e">
        <f t="shared" si="100"/>
        <v>#REF!</v>
      </c>
      <c r="CC256" s="110" t="e">
        <f t="shared" si="100"/>
        <v>#REF!</v>
      </c>
      <c r="CD256" s="110">
        <f t="shared" si="94"/>
        <v>-1.8243273007989669E-2</v>
      </c>
      <c r="CE256" s="110">
        <f t="shared" si="101"/>
        <v>-0.15959356998036411</v>
      </c>
      <c r="CF256" s="110">
        <f t="shared" si="102"/>
        <v>-4.2536247197341948E-2</v>
      </c>
      <c r="CG256" s="60">
        <f t="shared" si="103"/>
        <v>7.073821233950194</v>
      </c>
      <c r="CH256" s="60" t="e">
        <f t="shared" si="103"/>
        <v>#REF!</v>
      </c>
      <c r="CI256" s="60" t="e">
        <f t="shared" si="103"/>
        <v>#REF!</v>
      </c>
      <c r="CJ256" s="60">
        <f t="shared" si="103"/>
        <v>5.2327727731418756</v>
      </c>
      <c r="CK256" s="60">
        <f t="shared" si="103"/>
        <v>4.9334348926295108</v>
      </c>
      <c r="CL256" s="60">
        <f t="shared" si="104"/>
        <v>5.1762389999999998</v>
      </c>
      <c r="CM256" s="60">
        <f t="shared" si="104"/>
        <v>5.2687277999999997</v>
      </c>
      <c r="CN256" s="60">
        <f t="shared" si="104"/>
        <v>5.5337874843529411</v>
      </c>
      <c r="CO256" s="60">
        <f t="shared" si="104"/>
        <v>5.805161791901468</v>
      </c>
      <c r="CP256" s="60">
        <f t="shared" si="104"/>
        <v>6.0829745607646002</v>
      </c>
    </row>
    <row r="257" spans="1:94" ht="15" customHeight="1">
      <c r="A257" s="53" t="s">
        <v>822</v>
      </c>
      <c r="B257" s="53" t="s">
        <v>823</v>
      </c>
      <c r="C257" s="53" t="str">
        <f t="shared" si="95"/>
        <v>UA_SR</v>
      </c>
      <c r="D257" s="53" t="s">
        <v>41</v>
      </c>
      <c r="E257" s="53" t="s">
        <v>726</v>
      </c>
      <c r="F257" s="112" t="s">
        <v>1369</v>
      </c>
      <c r="G257" s="113">
        <v>1</v>
      </c>
      <c r="H257" s="127">
        <v>0</v>
      </c>
      <c r="I257" s="127">
        <v>0</v>
      </c>
      <c r="J257" s="112" t="s">
        <v>1382</v>
      </c>
      <c r="K257" s="101">
        <v>0</v>
      </c>
      <c r="L257" s="53" t="s">
        <v>824</v>
      </c>
      <c r="M257" s="54">
        <f>[11]Provisional!M257</f>
        <v>57.681319658584997</v>
      </c>
      <c r="N257" s="54">
        <f>[11]Provisional!N257</f>
        <v>48.286357910874003</v>
      </c>
      <c r="O257" s="54">
        <f>[11]Provisional!O257</f>
        <v>41.377709644999001</v>
      </c>
      <c r="P257" s="54">
        <f>[11]Provisional!P257</f>
        <v>37.555022037994995</v>
      </c>
      <c r="Q257" s="54">
        <f>[11]Provisional!Q257</f>
        <v>33.858113015944994</v>
      </c>
      <c r="R257" s="128">
        <f>'[11]Published CSP'!O257</f>
        <v>86.194434000000001</v>
      </c>
      <c r="S257" s="108">
        <f>VLOOKUP($B257,'[11]CT model - DATA UPDATE'!$A:$AX,COLUMN('[11]CT model - DATA UPDATE'!S$1),0)/1000000</f>
        <v>88.070873267999986</v>
      </c>
      <c r="T257" s="108">
        <f>VLOOKUP($B257,'[11]CT model - DATA UPDATE'!$A:$AX,COLUMN('[11]CT model - DATA UPDATE'!T$1),0)/1000000</f>
        <v>89.990929476779556</v>
      </c>
      <c r="U257" s="108">
        <f>VLOOKUP($B257,'[11]CT model - DATA UPDATE'!$A:$AX,COLUMN('[11]CT model - DATA UPDATE'!U$1),0)/1000000</f>
        <v>91.952845334590364</v>
      </c>
      <c r="V257" s="108">
        <f>VLOOKUP($B257,'[11]CT model - DATA UPDATE'!$A:$AX,COLUMN('[11]CT model - DATA UPDATE'!V$1),0)/1000000</f>
        <v>93.957533434620558</v>
      </c>
      <c r="W257" s="108">
        <v>0</v>
      </c>
      <c r="X257" s="108">
        <f>VLOOKUP($B257,'[11]CT model - DATA UPDATE'!$A:$AX,COLUMN('[11]CT model - DATA UPDATE'!W$1),0)/1000000</f>
        <v>1.5408614120000095</v>
      </c>
      <c r="Y257" s="108">
        <f>VLOOKUP($B257,'[11]CT model - DATA UPDATE'!$A:$AX,COLUMN('[11]CT model - DATA UPDATE'!X$1),0)/1000000</f>
        <v>3.4057618080569649</v>
      </c>
      <c r="Z257" s="108">
        <f>VLOOKUP($B257,'[11]CT model - DATA UPDATE'!$A:$AX,COLUMN('[11]CT model - DATA UPDATE'!Y$1),0)/1000000</f>
        <v>5.3886688555359878</v>
      </c>
      <c r="AA257" s="108">
        <f>VLOOKUP($B257,'[11]CT model - DATA UPDATE'!$A:$AX,COLUMN('[11]CT model - DATA UPDATE'!Z$1),0)/1000000</f>
        <v>7.4954222801494899</v>
      </c>
      <c r="AB257" s="108">
        <v>0</v>
      </c>
      <c r="AC257" s="108">
        <f>VLOOKUP($B257,'[11]CT model - DATA UPDATE'!$A:$AX,COLUMN('[11]CT model - DATA UPDATE'!AA$1),0)/1000000</f>
        <v>1.75261</v>
      </c>
      <c r="AD257" s="108">
        <f>VLOOKUP($B257,'[11]CT model - DATA UPDATE'!$A:$AX,COLUMN('[11]CT model - DATA UPDATE'!AB$1),0)/1000000</f>
        <v>3.6937595469773261</v>
      </c>
      <c r="AE257" s="108">
        <f>VLOOKUP($B257,'[11]CT model - DATA UPDATE'!$A:$AX,COLUMN('[11]CT model - DATA UPDATE'!AC$1),0)/1000000</f>
        <v>5.83391683541213</v>
      </c>
      <c r="AF257" s="108">
        <f>VLOOKUP($B257,'[11]CT model - DATA UPDATE'!$A:$AX,COLUMN('[11]CT model - DATA UPDATE'!AD$1),0)/1000000</f>
        <v>8.1888213714840408</v>
      </c>
      <c r="AG257" s="108">
        <v>0</v>
      </c>
      <c r="AH257" s="108">
        <f>VLOOKUP($B257,'[11]CT model - DATA UPDATE'!$A:$AX,COLUMN('[11]CT model - DATA UPDATE'!AE$1),0)/1000000</f>
        <v>0</v>
      </c>
      <c r="AI257" s="108">
        <f>(VLOOKUP($B257,'[11]CT model - DATA UPDATE'!$A:$AX,COLUMN('[11]CT model - DATA UPDATE'!AF$1),0)+IFERROR(VLOOKUP($B257,'[11]Fire £5 LQ'!$A:$P,COLUMN('[11]Fire £5 LQ'!N$1),0),0)*[11]Parameters!$C$41)/1000000</f>
        <v>0</v>
      </c>
      <c r="AJ257" s="108">
        <f>(VLOOKUP($B257,'[11]CT model - DATA UPDATE'!$A:$AX,COLUMN('[11]CT model - DATA UPDATE'!AG$1),0)+IFERROR(VLOOKUP($B257,'[11]Fire £5 LQ'!$A:$P,COLUMN('[11]Fire £5 LQ'!O$1),0),0)*[11]Parameters!$C$41)/1000000</f>
        <v>0</v>
      </c>
      <c r="AK257" s="108">
        <f>(VLOOKUP($B257,'[11]CT model - DATA UPDATE'!$A:$AX,COLUMN('[11]CT model - DATA UPDATE'!AH$1),0)+IFERROR(VLOOKUP($B257,'[11]Fire £5 LQ'!$A:$P,COLUMN('[11]Fire £5 LQ'!P$1),0),0)*[11]Parameters!$C$41)/1000000</f>
        <v>0</v>
      </c>
      <c r="AL257" s="56">
        <f>'[11]Published CSP'!AI257</f>
        <v>0</v>
      </c>
      <c r="AM257" s="56">
        <f>'[11]Published CSP'!AJ257</f>
        <v>0</v>
      </c>
      <c r="AN257" s="56">
        <f>IFERROR(VLOOKUP($A257,'[11]iBCF post B17'!$A:$L,'[11]iBCF post B17'!$F$1,0)/1000000,0)</f>
        <v>3.7598377365587301</v>
      </c>
      <c r="AO257" s="56">
        <f>IFERROR(VLOOKUP($A257,'[11]iBCF post B17'!$A:$L,'[11]iBCF post B17'!$I$1,0)/1000000,0)</f>
        <v>4.9177003790969236</v>
      </c>
      <c r="AP257" s="56">
        <f>IFERROR(VLOOKUP($A257,'[11]iBCF post B17'!$A:$L,'[11]iBCF post B17'!$L$1,0)/1000000,0)</f>
        <v>5.8565209786639825</v>
      </c>
      <c r="AQ257" s="56">
        <v>0</v>
      </c>
      <c r="AR257" s="56">
        <v>0</v>
      </c>
      <c r="AS257" s="56">
        <f>'[11]NHB savings'!E244</f>
        <v>0.92807399999999995</v>
      </c>
      <c r="AT257" s="56">
        <f>'[11]NHB savings'!F244</f>
        <v>0</v>
      </c>
      <c r="AU257" s="56">
        <f>'[11]NHB savings'!G244</f>
        <v>0</v>
      </c>
      <c r="AV257" s="103">
        <f>'[11]Published CSP'!AN257</f>
        <v>0</v>
      </c>
      <c r="AW257" s="103">
        <f>'[11]Published CSP'!AO257</f>
        <v>0</v>
      </c>
      <c r="AX257" s="103">
        <f>'[11]Published CSP'!AP257+'[11]NHB savings'!I244</f>
        <v>0</v>
      </c>
      <c r="AY257" s="103">
        <f>'[11]Published CSP'!AQ257+'[11]NHB savings'!J244</f>
        <v>0</v>
      </c>
      <c r="AZ257" s="103">
        <f>'[11]Published CSP'!AR257+'[11]NHB savings'!K244</f>
        <v>0</v>
      </c>
      <c r="BA257" s="103">
        <v>0</v>
      </c>
      <c r="BB257" s="103" t="e">
        <f>VLOOKUP($A257,'[11]Published CSP'!$A:$A:'[11]Published CSP'!$AW:$AW,COLUMN('[11]Published CSP'!AT$1),0)</f>
        <v>#REF!</v>
      </c>
      <c r="BC257" s="103" t="e">
        <f>VLOOKUP($A257,'[11]Published CSP'!$A:$A:'[11]Published CSP'!$AW:$AW,COLUMN('[11]Published CSP'!AU$1),0)+'[11]NHB savings'!L244</f>
        <v>#REF!</v>
      </c>
      <c r="BD257" s="103">
        <v>0</v>
      </c>
      <c r="BE257" s="103">
        <v>0</v>
      </c>
      <c r="BF257" s="60">
        <v>5.5309595716088076</v>
      </c>
      <c r="BG257" s="60">
        <v>6.6495565722050722</v>
      </c>
      <c r="BH257" s="103">
        <f>VLOOKUP($A257,[11]NHB!$A$7:$Q$389,COLUMN([11]NHB!O$2),0)+'[11]NHB savings'!P244</f>
        <v>5.0944285119446011</v>
      </c>
      <c r="BI257" s="103">
        <f>VLOOKUP($A257,[11]NHB!$A$7:$Q$389,COLUMN([11]NHB!P$2),0)+'[11]NHB savings'!Q244</f>
        <v>3.8395913436840967</v>
      </c>
      <c r="BJ257" s="103">
        <f>VLOOKUP($A257,[11]NHB!$A$7:$Q$389,COLUMN([11]NHB!Q$2),0)+'[11]NHB savings'!R244</f>
        <v>3.6840428670742877</v>
      </c>
      <c r="BK257" s="63">
        <f t="shared" si="105"/>
        <v>149.40671323019379</v>
      </c>
      <c r="BL257" s="63" t="e">
        <f t="shared" si="105"/>
        <v>#REF!</v>
      </c>
      <c r="BM257" s="63" t="e">
        <f t="shared" si="105"/>
        <v>#REF!</v>
      </c>
      <c r="BN257" s="63">
        <f t="shared" si="105"/>
        <v>149.48774478631452</v>
      </c>
      <c r="BO257" s="63">
        <f t="shared" si="105"/>
        <v>153.04045394793735</v>
      </c>
      <c r="BP257" s="64">
        <f t="shared" si="96"/>
        <v>149.40671323019379</v>
      </c>
      <c r="BQ257" s="64" t="e">
        <f>BL257*'[11]23112016 deflator update'!$C$68/'[11]23112016 deflator update'!$C$69</f>
        <v>#REF!</v>
      </c>
      <c r="BR257" s="64" t="e">
        <f>BM257*'[11]23112016 deflator update'!$C$68/'[11]23112016 deflator update'!$C$70</f>
        <v>#REF!</v>
      </c>
      <c r="BS257" s="64">
        <f>BN257*'[11]23112016 deflator update'!$C$68/'[11]23112016 deflator update'!$C$71</f>
        <v>142.01737461977518</v>
      </c>
      <c r="BT257" s="64">
        <f>BO257*'[11]23112016 deflator update'!$C$68/'[11]23112016 deflator update'!$C$72</f>
        <v>143.01900975318597</v>
      </c>
      <c r="BU257" s="109" t="e">
        <f t="shared" si="97"/>
        <v>#REF!</v>
      </c>
      <c r="BV257" s="109" t="e">
        <f t="shared" si="97"/>
        <v>#REF!</v>
      </c>
      <c r="BW257" s="109" t="e">
        <f t="shared" si="97"/>
        <v>#REF!</v>
      </c>
      <c r="BX257" s="109">
        <f t="shared" si="97"/>
        <v>2.3765889081417635E-2</v>
      </c>
      <c r="BY257" s="109">
        <f t="shared" si="98"/>
        <v>2.4321134165805391E-2</v>
      </c>
      <c r="BZ257" s="109">
        <f t="shared" si="99"/>
        <v>6.0256026048610689E-3</v>
      </c>
      <c r="CA257" s="110" t="e">
        <f t="shared" si="100"/>
        <v>#REF!</v>
      </c>
      <c r="CB257" s="110" t="e">
        <f t="shared" si="100"/>
        <v>#REF!</v>
      </c>
      <c r="CC257" s="110" t="e">
        <f t="shared" si="100"/>
        <v>#REF!</v>
      </c>
      <c r="CD257" s="110">
        <f t="shared" si="94"/>
        <v>7.0529055764654291E-3</v>
      </c>
      <c r="CE257" s="110">
        <f t="shared" si="101"/>
        <v>-4.2753791572713085E-2</v>
      </c>
      <c r="CF257" s="110">
        <f t="shared" si="102"/>
        <v>-1.0864215838416014E-2</v>
      </c>
      <c r="CG257" s="60">
        <f t="shared" si="103"/>
        <v>63.212279230193786</v>
      </c>
      <c r="CH257" s="60" t="e">
        <f t="shared" si="103"/>
        <v>#REF!</v>
      </c>
      <c r="CI257" s="60" t="e">
        <f t="shared" si="103"/>
        <v>#REF!</v>
      </c>
      <c r="CJ257" s="60">
        <f t="shared" si="103"/>
        <v>46.31231376077605</v>
      </c>
      <c r="CK257" s="60">
        <f t="shared" si="103"/>
        <v>43.398676861683271</v>
      </c>
      <c r="CL257" s="60">
        <f t="shared" si="104"/>
        <v>86.194434000000001</v>
      </c>
      <c r="CM257" s="60">
        <f t="shared" si="104"/>
        <v>91.364344680000002</v>
      </c>
      <c r="CN257" s="60">
        <f t="shared" si="104"/>
        <v>97.090450831813854</v>
      </c>
      <c r="CO257" s="60">
        <f t="shared" si="104"/>
        <v>103.17543102553847</v>
      </c>
      <c r="CP257" s="60">
        <f t="shared" si="104"/>
        <v>109.64177708625408</v>
      </c>
    </row>
    <row r="258" spans="1:94" ht="15" customHeight="1">
      <c r="A258" s="53" t="s">
        <v>593</v>
      </c>
      <c r="B258" s="53" t="s">
        <v>594</v>
      </c>
      <c r="C258" s="53" t="str">
        <f t="shared" si="95"/>
        <v>MD_PU</v>
      </c>
      <c r="D258" s="53" t="s">
        <v>41</v>
      </c>
      <c r="E258" s="53" t="s">
        <v>531</v>
      </c>
      <c r="F258" s="112" t="s">
        <v>1361</v>
      </c>
      <c r="G258" s="113">
        <v>1</v>
      </c>
      <c r="H258" s="127">
        <v>0</v>
      </c>
      <c r="I258" s="127">
        <v>0</v>
      </c>
      <c r="J258" s="112" t="s">
        <v>1380</v>
      </c>
      <c r="K258" s="101">
        <v>0</v>
      </c>
      <c r="L258" s="53" t="s">
        <v>595</v>
      </c>
      <c r="M258" s="54">
        <f>[11]Provisional!M258</f>
        <v>85.857336514094001</v>
      </c>
      <c r="N258" s="54">
        <f>[11]Provisional!N258</f>
        <v>75.388282236370003</v>
      </c>
      <c r="O258" s="54">
        <f>[11]Provisional!O258</f>
        <v>67.703041939377002</v>
      </c>
      <c r="P258" s="54">
        <f>[11]Provisional!P258</f>
        <v>63.472754296754999</v>
      </c>
      <c r="Q258" s="54">
        <f>[11]Provisional!Q258</f>
        <v>59.411850855732993</v>
      </c>
      <c r="R258" s="128">
        <f>'[11]Published CSP'!O258</f>
        <v>74.933329000000001</v>
      </c>
      <c r="S258" s="108">
        <f>VLOOKUP($B258,'[11]CT model - DATA UPDATE'!$A:$AX,COLUMN('[11]CT model - DATA UPDATE'!S$1),0)/1000000</f>
        <v>75.629221920000006</v>
      </c>
      <c r="T258" s="108">
        <f>VLOOKUP($B258,'[11]CT model - DATA UPDATE'!$A:$AX,COLUMN('[11]CT model - DATA UPDATE'!T$1),0)/1000000</f>
        <v>77.459397345523328</v>
      </c>
      <c r="U258" s="108">
        <f>VLOOKUP($B258,'[11]CT model - DATA UPDATE'!$A:$AX,COLUMN('[11]CT model - DATA UPDATE'!U$1),0)/1000000</f>
        <v>79.333861764152161</v>
      </c>
      <c r="V258" s="108">
        <f>VLOOKUP($B258,'[11]CT model - DATA UPDATE'!$A:$AX,COLUMN('[11]CT model - DATA UPDATE'!V$1),0)/1000000</f>
        <v>81.253686939217445</v>
      </c>
      <c r="W258" s="108">
        <v>0</v>
      </c>
      <c r="X258" s="108">
        <f>VLOOKUP($B258,'[11]CT model - DATA UPDATE'!$A:$AX,COLUMN('[11]CT model - DATA UPDATE'!W$1),0)/1000000</f>
        <v>1.5120387999999965</v>
      </c>
      <c r="Y258" s="108">
        <f>VLOOKUP($B258,'[11]CT model - DATA UPDATE'!$A:$AX,COLUMN('[11]CT model - DATA UPDATE'!X$1),0)/1000000</f>
        <v>3.1287896334336698</v>
      </c>
      <c r="Z258" s="108">
        <f>VLOOKUP($B258,'[11]CT model - DATA UPDATE'!$A:$AX,COLUMN('[11]CT model - DATA UPDATE'!Y$1),0)/1000000</f>
        <v>4.8552715211890014</v>
      </c>
      <c r="AA258" s="108">
        <f>VLOOKUP($B258,'[11]CT model - DATA UPDATE'!$A:$AX,COLUMN('[11]CT model - DATA UPDATE'!Z$1),0)/1000000</f>
        <v>6.6972948242473622</v>
      </c>
      <c r="AB258" s="108">
        <v>0</v>
      </c>
      <c r="AC258" s="108">
        <f>VLOOKUP($B258,'[11]CT model - DATA UPDATE'!$A:$AX,COLUMN('[11]CT model - DATA UPDATE'!AA$1),0)/1000000</f>
        <v>1.5119</v>
      </c>
      <c r="AD258" s="108">
        <f>VLOOKUP($B258,'[11]CT model - DATA UPDATE'!$A:$AX,COLUMN('[11]CT model - DATA UPDATE'!AB$1),0)/1000000</f>
        <v>3.1905869523914157</v>
      </c>
      <c r="AE258" s="108">
        <f>VLOOKUP($B258,'[11]CT model - DATA UPDATE'!$A:$AX,COLUMN('[11]CT model - DATA UPDATE'!AC$1),0)/1000000</f>
        <v>5.0492761719308641</v>
      </c>
      <c r="AF258" s="108">
        <f>VLOOKUP($B258,'[11]CT model - DATA UPDATE'!$A:$AX,COLUMN('[11]CT model - DATA UPDATE'!AD$1),0)/1000000</f>
        <v>7.1028528628252747</v>
      </c>
      <c r="AG258" s="108">
        <v>0</v>
      </c>
      <c r="AH258" s="108">
        <f>VLOOKUP($B258,'[11]CT model - DATA UPDATE'!$A:$AX,COLUMN('[11]CT model - DATA UPDATE'!AE$1),0)/1000000</f>
        <v>0</v>
      </c>
      <c r="AI258" s="108">
        <f>(VLOOKUP($B258,'[11]CT model - DATA UPDATE'!$A:$AX,COLUMN('[11]CT model - DATA UPDATE'!AF$1),0)+IFERROR(VLOOKUP($B258,'[11]Fire £5 LQ'!$A:$P,COLUMN('[11]Fire £5 LQ'!N$1),0),0)*[11]Parameters!$C$41)/1000000</f>
        <v>0</v>
      </c>
      <c r="AJ258" s="108">
        <f>(VLOOKUP($B258,'[11]CT model - DATA UPDATE'!$A:$AX,COLUMN('[11]CT model - DATA UPDATE'!AG$1),0)+IFERROR(VLOOKUP($B258,'[11]Fire £5 LQ'!$A:$P,COLUMN('[11]Fire £5 LQ'!O$1),0),0)*[11]Parameters!$C$41)/1000000</f>
        <v>0</v>
      </c>
      <c r="AK258" s="108">
        <f>(VLOOKUP($B258,'[11]CT model - DATA UPDATE'!$A:$AX,COLUMN('[11]CT model - DATA UPDATE'!AH$1),0)+IFERROR(VLOOKUP($B258,'[11]Fire £5 LQ'!$A:$P,COLUMN('[11]Fire £5 LQ'!P$1),0),0)*[11]Parameters!$C$41)/1000000</f>
        <v>0</v>
      </c>
      <c r="AL258" s="56">
        <f>'[11]Published CSP'!AI258</f>
        <v>0</v>
      </c>
      <c r="AM258" s="56">
        <f>'[11]Published CSP'!AJ258</f>
        <v>0</v>
      </c>
      <c r="AN258" s="56">
        <f>IFERROR(VLOOKUP($A258,'[11]iBCF post B17'!$A:$L,'[11]iBCF post B17'!$F$1,0)/1000000,0)</f>
        <v>5.0432260201084009</v>
      </c>
      <c r="AO258" s="56">
        <f>IFERROR(VLOOKUP($A258,'[11]iBCF post B17'!$A:$L,'[11]iBCF post B17'!$I$1,0)/1000000,0)</f>
        <v>6.7726877158351373</v>
      </c>
      <c r="AP258" s="56">
        <f>IFERROR(VLOOKUP($A258,'[11]iBCF post B17'!$A:$L,'[11]iBCF post B17'!$L$1,0)/1000000,0)</f>
        <v>8.2658092857215504</v>
      </c>
      <c r="AQ258" s="56">
        <v>0</v>
      </c>
      <c r="AR258" s="56">
        <v>0</v>
      </c>
      <c r="AS258" s="56">
        <f>'[11]NHB savings'!E245</f>
        <v>1.035684</v>
      </c>
      <c r="AT258" s="56">
        <f>'[11]NHB savings'!F245</f>
        <v>0</v>
      </c>
      <c r="AU258" s="56">
        <f>'[11]NHB savings'!G245</f>
        <v>0</v>
      </c>
      <c r="AV258" s="103">
        <f>'[11]Published CSP'!AN258</f>
        <v>0</v>
      </c>
      <c r="AW258" s="103">
        <f>'[11]Published CSP'!AO258</f>
        <v>0</v>
      </c>
      <c r="AX258" s="103">
        <f>'[11]Published CSP'!AP258+'[11]NHB savings'!I245</f>
        <v>0</v>
      </c>
      <c r="AY258" s="103">
        <f>'[11]Published CSP'!AQ258+'[11]NHB savings'!J245</f>
        <v>0</v>
      </c>
      <c r="AZ258" s="103">
        <f>'[11]Published CSP'!AR258+'[11]NHB savings'!K245</f>
        <v>0</v>
      </c>
      <c r="BA258" s="103">
        <v>0</v>
      </c>
      <c r="BB258" s="103" t="e">
        <f>VLOOKUP($A258,'[11]Published CSP'!$A:$A:'[11]Published CSP'!$AW:$AW,COLUMN('[11]Published CSP'!AT$1),0)</f>
        <v>#REF!</v>
      </c>
      <c r="BC258" s="103" t="e">
        <f>VLOOKUP($A258,'[11]Published CSP'!$A:$A:'[11]Published CSP'!$AW:$AW,COLUMN('[11]Published CSP'!AU$1),0)+'[11]NHB savings'!L245</f>
        <v>#REF!</v>
      </c>
      <c r="BD258" s="103">
        <v>0</v>
      </c>
      <c r="BE258" s="103">
        <v>0</v>
      </c>
      <c r="BF258" s="60">
        <v>2.6464407672079764</v>
      </c>
      <c r="BG258" s="60">
        <v>3.4336333996153514</v>
      </c>
      <c r="BH258" s="103">
        <f>VLOOKUP($A258,[11]NHB!$A$7:$Q$389,COLUMN([11]NHB!O$2),0)+'[11]NHB savings'!P245</f>
        <v>3.0121503825892231</v>
      </c>
      <c r="BI258" s="103">
        <f>VLOOKUP($A258,[11]NHB!$A$7:$Q$389,COLUMN([11]NHB!P$2),0)+'[11]NHB savings'!Q245</f>
        <v>2.219769659477735</v>
      </c>
      <c r="BJ258" s="103">
        <f>VLOOKUP($A258,[11]NHB!$A$7:$Q$389,COLUMN([11]NHB!Q$2),0)+'[11]NHB savings'!R245</f>
        <v>2.1298429568549664</v>
      </c>
      <c r="BK258" s="63">
        <f t="shared" si="105"/>
        <v>163.43710628130196</v>
      </c>
      <c r="BL258" s="63" t="e">
        <f t="shared" si="105"/>
        <v>#REF!</v>
      </c>
      <c r="BM258" s="63" t="e">
        <f t="shared" si="105"/>
        <v>#REF!</v>
      </c>
      <c r="BN258" s="63">
        <f t="shared" si="105"/>
        <v>161.70362112933992</v>
      </c>
      <c r="BO258" s="63">
        <f t="shared" si="105"/>
        <v>164.86133772459959</v>
      </c>
      <c r="BP258" s="64">
        <f t="shared" si="96"/>
        <v>163.43710628130196</v>
      </c>
      <c r="BQ258" s="64" t="e">
        <f>BL258*'[11]23112016 deflator update'!$C$68/'[11]23112016 deflator update'!$C$69</f>
        <v>#REF!</v>
      </c>
      <c r="BR258" s="64" t="e">
        <f>BM258*'[11]23112016 deflator update'!$C$68/'[11]23112016 deflator update'!$C$70</f>
        <v>#REF!</v>
      </c>
      <c r="BS258" s="64">
        <f>BN258*'[11]23112016 deflator update'!$C$68/'[11]23112016 deflator update'!$C$71</f>
        <v>153.62278541379175</v>
      </c>
      <c r="BT258" s="64">
        <f>BO258*'[11]23112016 deflator update'!$C$68/'[11]23112016 deflator update'!$C$72</f>
        <v>154.06583461898819</v>
      </c>
      <c r="BU258" s="109" t="e">
        <f t="shared" si="97"/>
        <v>#REF!</v>
      </c>
      <c r="BV258" s="109" t="e">
        <f t="shared" si="97"/>
        <v>#REF!</v>
      </c>
      <c r="BW258" s="109" t="e">
        <f t="shared" si="97"/>
        <v>#REF!</v>
      </c>
      <c r="BX258" s="109">
        <f t="shared" si="97"/>
        <v>1.9527803850069247E-2</v>
      </c>
      <c r="BY258" s="109">
        <f t="shared" si="98"/>
        <v>8.7142477966191123E-3</v>
      </c>
      <c r="BZ258" s="109">
        <f t="shared" si="99"/>
        <v>2.171478724602327E-3</v>
      </c>
      <c r="CA258" s="110" t="e">
        <f t="shared" si="100"/>
        <v>#REF!</v>
      </c>
      <c r="CB258" s="110" t="e">
        <f t="shared" si="100"/>
        <v>#REF!</v>
      </c>
      <c r="CC258" s="110" t="e">
        <f t="shared" si="100"/>
        <v>#REF!</v>
      </c>
      <c r="CD258" s="110">
        <f t="shared" si="94"/>
        <v>2.8840071087310459E-3</v>
      </c>
      <c r="CE258" s="110">
        <f t="shared" si="101"/>
        <v>-5.7338702792401941E-2</v>
      </c>
      <c r="CF258" s="110">
        <f t="shared" si="102"/>
        <v>-1.4653634156085782E-2</v>
      </c>
      <c r="CG258" s="60">
        <f t="shared" si="103"/>
        <v>88.503777281301964</v>
      </c>
      <c r="CH258" s="60" t="e">
        <f t="shared" si="103"/>
        <v>#REF!</v>
      </c>
      <c r="CI258" s="60" t="e">
        <f t="shared" si="103"/>
        <v>#REF!</v>
      </c>
      <c r="CJ258" s="60">
        <f t="shared" si="103"/>
        <v>72.465211672067895</v>
      </c>
      <c r="CK258" s="60">
        <f t="shared" si="103"/>
        <v>69.80750309830951</v>
      </c>
      <c r="CL258" s="60">
        <f t="shared" si="104"/>
        <v>74.933329000000001</v>
      </c>
      <c r="CM258" s="60">
        <f t="shared" si="104"/>
        <v>78.653160720000002</v>
      </c>
      <c r="CN258" s="60">
        <f t="shared" si="104"/>
        <v>83.778773931348411</v>
      </c>
      <c r="CO258" s="60">
        <f t="shared" si="104"/>
        <v>89.238409457272027</v>
      </c>
      <c r="CP258" s="60">
        <f t="shared" si="104"/>
        <v>95.053834626290083</v>
      </c>
    </row>
    <row r="259" spans="1:94" ht="15" customHeight="1">
      <c r="A259" s="53" t="s">
        <v>474</v>
      </c>
      <c r="B259" s="53" t="s">
        <v>475</v>
      </c>
      <c r="C259" s="53" t="str">
        <f t="shared" si="95"/>
        <v>SD_PR</v>
      </c>
      <c r="D259" s="53" t="s">
        <v>41</v>
      </c>
      <c r="E259" s="53" t="s">
        <v>39</v>
      </c>
      <c r="F259" s="112" t="s">
        <v>1367</v>
      </c>
      <c r="G259" s="113">
        <v>0</v>
      </c>
      <c r="H259" s="127">
        <v>0</v>
      </c>
      <c r="I259" s="127">
        <v>0</v>
      </c>
      <c r="J259" s="112" t="s">
        <v>1381</v>
      </c>
      <c r="K259" s="101">
        <v>0</v>
      </c>
      <c r="L259" s="53" t="s">
        <v>476</v>
      </c>
      <c r="M259" s="54">
        <f>[11]Provisional!M259</f>
        <v>3.1927387482469998</v>
      </c>
      <c r="N259" s="54">
        <f>[11]Provisional!N259</f>
        <v>2.6575830047439997</v>
      </c>
      <c r="O259" s="54">
        <f>[11]Provisional!O259</f>
        <v>2.2553637465850001</v>
      </c>
      <c r="P259" s="54">
        <f>[11]Provisional!P259</f>
        <v>2.0437782339270001</v>
      </c>
      <c r="Q259" s="54">
        <f>[11]Provisional!Q259</f>
        <v>1.8088223400350001</v>
      </c>
      <c r="R259" s="128">
        <f>'[11]Published CSP'!O259</f>
        <v>4.0810199999999996</v>
      </c>
      <c r="S259" s="108">
        <f>VLOOKUP($B259,'[11]CT model - DATA UPDATE'!$A:$AX,COLUMN('[11]CT model - DATA UPDATE'!S$1),0)/1000000</f>
        <v>4.1477205899999996</v>
      </c>
      <c r="T259" s="108">
        <f>VLOOKUP($B259,'[11]CT model - DATA UPDATE'!$A:$AX,COLUMN('[11]CT model - DATA UPDATE'!T$1),0)/1000000</f>
        <v>4.2108812472643997</v>
      </c>
      <c r="U259" s="108">
        <f>VLOOKUP($B259,'[11]CT model - DATA UPDATE'!$A:$AX,COLUMN('[11]CT model - DATA UPDATE'!U$1),0)/1000000</f>
        <v>4.2750037023499186</v>
      </c>
      <c r="V259" s="108">
        <f>VLOOKUP($B259,'[11]CT model - DATA UPDATE'!$A:$AX,COLUMN('[11]CT model - DATA UPDATE'!V$1),0)/1000000</f>
        <v>4.3401026013208748</v>
      </c>
      <c r="W259" s="108">
        <v>0</v>
      </c>
      <c r="X259" s="108">
        <f>VLOOKUP($B259,'[11]CT model - DATA UPDATE'!$A:$AX,COLUMN('[11]CT model - DATA UPDATE'!W$1),0)/1000000</f>
        <v>0</v>
      </c>
      <c r="Y259" s="108">
        <f>VLOOKUP($B259,'[11]CT model - DATA UPDATE'!$A:$AX,COLUMN('[11]CT model - DATA UPDATE'!X$1),0)/1000000</f>
        <v>8.4217624945288075E-2</v>
      </c>
      <c r="Z259" s="108">
        <f>VLOOKUP($B259,'[11]CT model - DATA UPDATE'!$A:$AX,COLUMN('[11]CT model - DATA UPDATE'!Y$1),0)/1000000</f>
        <v>0.17271014957493669</v>
      </c>
      <c r="AA259" s="108">
        <f>VLOOKUP($B259,'[11]CT model - DATA UPDATE'!$A:$AX,COLUMN('[11]CT model - DATA UPDATE'!Z$1),0)/1000000</f>
        <v>0.26564900002164776</v>
      </c>
      <c r="AB259" s="108">
        <v>0</v>
      </c>
      <c r="AC259" s="108">
        <f>VLOOKUP($B259,'[11]CT model - DATA UPDATE'!$A:$AX,COLUMN('[11]CT model - DATA UPDATE'!AA$1),0)/1000000</f>
        <v>0</v>
      </c>
      <c r="AD259" s="108">
        <f>VLOOKUP($B259,'[11]CT model - DATA UPDATE'!$A:$AX,COLUMN('[11]CT model - DATA UPDATE'!AB$1),0)/1000000</f>
        <v>0</v>
      </c>
      <c r="AE259" s="108">
        <f>VLOOKUP($B259,'[11]CT model - DATA UPDATE'!$A:$AX,COLUMN('[11]CT model - DATA UPDATE'!AC$1),0)/1000000</f>
        <v>0</v>
      </c>
      <c r="AF259" s="108">
        <f>VLOOKUP($B259,'[11]CT model - DATA UPDATE'!$A:$AX,COLUMN('[11]CT model - DATA UPDATE'!AD$1),0)/1000000</f>
        <v>0</v>
      </c>
      <c r="AG259" s="108">
        <v>0</v>
      </c>
      <c r="AH259" s="108">
        <f>VLOOKUP($B259,'[11]CT model - DATA UPDATE'!$A:$AX,COLUMN('[11]CT model - DATA UPDATE'!AE$1),0)/1000000</f>
        <v>0</v>
      </c>
      <c r="AI259" s="108">
        <f>(VLOOKUP($B259,'[11]CT model - DATA UPDATE'!$A:$AX,COLUMN('[11]CT model - DATA UPDATE'!AF$1),0)+IFERROR(VLOOKUP($B259,'[11]Fire £5 LQ'!$A:$P,COLUMN('[11]Fire £5 LQ'!N$1),0),0)*[11]Parameters!$C$41)/1000000</f>
        <v>1.7347286952068181E-2</v>
      </c>
      <c r="AJ259" s="108">
        <f>(VLOOKUP($B259,'[11]CT model - DATA UPDATE'!$A:$AX,COLUMN('[11]CT model - DATA UPDATE'!AG$1),0)+IFERROR(VLOOKUP($B259,'[11]Fire £5 LQ'!$A:$P,COLUMN('[11]Fire £5 LQ'!O$1),0),0)*[11]Parameters!$C$41)/1000000</f>
        <v>3.3512894436153746E-2</v>
      </c>
      <c r="AK259" s="108">
        <f>(VLOOKUP($B259,'[11]CT model - DATA UPDATE'!$A:$AX,COLUMN('[11]CT model - DATA UPDATE'!AH$1),0)+IFERROR(VLOOKUP($B259,'[11]Fire £5 LQ'!$A:$P,COLUMN('[11]Fire £5 LQ'!P$1),0),0)*[11]Parameters!$C$41)/1000000</f>
        <v>4.8396050725158082E-2</v>
      </c>
      <c r="AL259" s="56">
        <f>'[11]Published CSP'!AI259</f>
        <v>0</v>
      </c>
      <c r="AM259" s="56">
        <f>'[11]Published CSP'!AJ259</f>
        <v>0</v>
      </c>
      <c r="AN259" s="56">
        <f>IFERROR(VLOOKUP($A259,'[11]iBCF post B17'!$A:$L,'[11]iBCF post B17'!$F$1,0)/1000000,0)</f>
        <v>0</v>
      </c>
      <c r="AO259" s="56">
        <f>IFERROR(VLOOKUP($A259,'[11]iBCF post B17'!$A:$L,'[11]iBCF post B17'!$I$1,0)/1000000,0)</f>
        <v>0</v>
      </c>
      <c r="AP259" s="56">
        <f>IFERROR(VLOOKUP($A259,'[11]iBCF post B17'!$A:$L,'[11]iBCF post B17'!$L$1,0)/1000000,0)</f>
        <v>0</v>
      </c>
      <c r="AQ259" s="56">
        <v>0</v>
      </c>
      <c r="AR259" s="56">
        <v>0</v>
      </c>
      <c r="AS259" s="56">
        <f>'[11]NHB savings'!E246</f>
        <v>0</v>
      </c>
      <c r="AT259" s="56">
        <f>'[11]NHB savings'!F246</f>
        <v>0</v>
      </c>
      <c r="AU259" s="56">
        <f>'[11]NHB savings'!G246</f>
        <v>0</v>
      </c>
      <c r="AV259" s="103">
        <f>'[11]Published CSP'!AN259</f>
        <v>0</v>
      </c>
      <c r="AW259" s="103">
        <f>'[11]Published CSP'!AO259</f>
        <v>0</v>
      </c>
      <c r="AX259" s="103">
        <f>'[11]Published CSP'!AP259+'[11]NHB savings'!I246</f>
        <v>0</v>
      </c>
      <c r="AY259" s="103">
        <f>'[11]Published CSP'!AQ259+'[11]NHB savings'!J246</f>
        <v>0</v>
      </c>
      <c r="AZ259" s="103">
        <f>'[11]Published CSP'!AR259+'[11]NHB savings'!K246</f>
        <v>0</v>
      </c>
      <c r="BA259" s="103">
        <v>0</v>
      </c>
      <c r="BB259" s="103" t="e">
        <f>VLOOKUP($A259,'[11]Published CSP'!$A:$A:'[11]Published CSP'!$AW:$AW,COLUMN('[11]Published CSP'!AT$1),0)</f>
        <v>#REF!</v>
      </c>
      <c r="BC259" s="103" t="e">
        <f>VLOOKUP($A259,'[11]Published CSP'!$A:$A:'[11]Published CSP'!$AW:$AW,COLUMN('[11]Published CSP'!AU$1),0)+'[11]NHB savings'!L246</f>
        <v>#REF!</v>
      </c>
      <c r="BD259" s="103">
        <v>0</v>
      </c>
      <c r="BE259" s="103">
        <v>0</v>
      </c>
      <c r="BF259" s="60">
        <v>0.70937700293133976</v>
      </c>
      <c r="BG259" s="60">
        <v>0.97219502941887537</v>
      </c>
      <c r="BH259" s="103">
        <f>VLOOKUP($A259,[11]NHB!$A$7:$Q$389,COLUMN([11]NHB!O$2),0)+'[11]NHB savings'!P246</f>
        <v>0.95888432265345969</v>
      </c>
      <c r="BI259" s="103">
        <f>VLOOKUP($A259,[11]NHB!$A$7:$Q$389,COLUMN([11]NHB!P$2),0)+'[11]NHB savings'!Q246</f>
        <v>0.72951155823990743</v>
      </c>
      <c r="BJ259" s="103">
        <f>VLOOKUP($A259,[11]NHB!$A$7:$Q$389,COLUMN([11]NHB!Q$2),0)+'[11]NHB savings'!R246</f>
        <v>0.69995778509159468</v>
      </c>
      <c r="BK259" s="63">
        <f t="shared" si="105"/>
        <v>7.983135751178339</v>
      </c>
      <c r="BL259" s="63" t="e">
        <f t="shared" si="105"/>
        <v>#REF!</v>
      </c>
      <c r="BM259" s="63" t="e">
        <f t="shared" si="105"/>
        <v>#REF!</v>
      </c>
      <c r="BN259" s="63">
        <f t="shared" si="105"/>
        <v>7.2545165385279162</v>
      </c>
      <c r="BO259" s="63">
        <f t="shared" si="105"/>
        <v>7.162927777194275</v>
      </c>
      <c r="BP259" s="64">
        <f t="shared" si="96"/>
        <v>7.983135751178339</v>
      </c>
      <c r="BQ259" s="64" t="e">
        <f>BL259*'[11]23112016 deflator update'!$C$68/'[11]23112016 deflator update'!$C$69</f>
        <v>#REF!</v>
      </c>
      <c r="BR259" s="64" t="e">
        <f>BM259*'[11]23112016 deflator update'!$C$68/'[11]23112016 deflator update'!$C$70</f>
        <v>#REF!</v>
      </c>
      <c r="BS259" s="64">
        <f>BN259*'[11]23112016 deflator update'!$C$68/'[11]23112016 deflator update'!$C$71</f>
        <v>6.8919856568188322</v>
      </c>
      <c r="BT259" s="64">
        <f>BO259*'[11]23112016 deflator update'!$C$68/'[11]23112016 deflator update'!$C$72</f>
        <v>6.6938826382233287</v>
      </c>
      <c r="BU259" s="109" t="e">
        <f t="shared" si="97"/>
        <v>#REF!</v>
      </c>
      <c r="BV259" s="109" t="e">
        <f t="shared" si="97"/>
        <v>#REF!</v>
      </c>
      <c r="BW259" s="109" t="e">
        <f t="shared" si="97"/>
        <v>#REF!</v>
      </c>
      <c r="BX259" s="109">
        <f t="shared" si="97"/>
        <v>-1.2625067548915681E-2</v>
      </c>
      <c r="BY259" s="109">
        <f t="shared" si="98"/>
        <v>-0.10274258130497138</v>
      </c>
      <c r="BZ259" s="109">
        <f t="shared" si="99"/>
        <v>-2.6739126489455312E-2</v>
      </c>
      <c r="CA259" s="110" t="e">
        <f t="shared" si="100"/>
        <v>#REF!</v>
      </c>
      <c r="CB259" s="110" t="e">
        <f t="shared" si="100"/>
        <v>#REF!</v>
      </c>
      <c r="CC259" s="110" t="e">
        <f t="shared" si="100"/>
        <v>#REF!</v>
      </c>
      <c r="CD259" s="110">
        <f t="shared" si="94"/>
        <v>-2.8743968496147909E-2</v>
      </c>
      <c r="CE259" s="110">
        <f t="shared" si="101"/>
        <v>-0.16149707998698526</v>
      </c>
      <c r="CF259" s="110">
        <f t="shared" si="102"/>
        <v>-4.3078869145085186E-2</v>
      </c>
      <c r="CG259" s="60">
        <f t="shared" si="103"/>
        <v>3.9021157511783393</v>
      </c>
      <c r="CH259" s="60" t="e">
        <f t="shared" si="103"/>
        <v>#REF!</v>
      </c>
      <c r="CI259" s="60" t="e">
        <f t="shared" si="103"/>
        <v>#REF!</v>
      </c>
      <c r="CJ259" s="60">
        <f t="shared" si="103"/>
        <v>2.7732897921669073</v>
      </c>
      <c r="CK259" s="60">
        <f t="shared" si="103"/>
        <v>2.5087801251265951</v>
      </c>
      <c r="CL259" s="60">
        <f t="shared" si="104"/>
        <v>4.0810199999999996</v>
      </c>
      <c r="CM259" s="60">
        <f t="shared" si="104"/>
        <v>4.1477205899999996</v>
      </c>
      <c r="CN259" s="60">
        <f t="shared" si="104"/>
        <v>4.3124461591617562</v>
      </c>
      <c r="CO259" s="60">
        <f t="shared" si="104"/>
        <v>4.4812267463610089</v>
      </c>
      <c r="CP259" s="60">
        <f t="shared" si="104"/>
        <v>4.6541476520676799</v>
      </c>
    </row>
    <row r="260" spans="1:94" ht="15" customHeight="1">
      <c r="A260" s="53" t="s">
        <v>249</v>
      </c>
      <c r="B260" s="53" t="s">
        <v>250</v>
      </c>
      <c r="C260" s="53" t="str">
        <f t="shared" si="95"/>
        <v>SD_PR</v>
      </c>
      <c r="D260" s="53" t="s">
        <v>41</v>
      </c>
      <c r="E260" s="53" t="s">
        <v>39</v>
      </c>
      <c r="F260" s="112" t="s">
        <v>1365</v>
      </c>
      <c r="G260" s="113">
        <v>0</v>
      </c>
      <c r="H260" s="127">
        <v>0</v>
      </c>
      <c r="I260" s="127">
        <v>0</v>
      </c>
      <c r="J260" s="112" t="s">
        <v>1381</v>
      </c>
      <c r="K260" s="101">
        <v>0</v>
      </c>
      <c r="L260" s="53" t="s">
        <v>251</v>
      </c>
      <c r="M260" s="54">
        <f>[11]Provisional!M260</f>
        <v>3.991870157937</v>
      </c>
      <c r="N260" s="54">
        <f>[11]Provisional!N260</f>
        <v>3.3213171091209999</v>
      </c>
      <c r="O260" s="54">
        <f>[11]Provisional!O260</f>
        <v>2.8173313044860002</v>
      </c>
      <c r="P260" s="54">
        <f>[11]Provisional!P260</f>
        <v>2.5522028756349999</v>
      </c>
      <c r="Q260" s="54">
        <f>[11]Provisional!Q260</f>
        <v>2.2577867292540001</v>
      </c>
      <c r="R260" s="128">
        <f>'[11]Published CSP'!O260</f>
        <v>5.1221889999999997</v>
      </c>
      <c r="S260" s="108">
        <f>VLOOKUP($B260,'[11]CT model - DATA UPDATE'!$A:$AX,COLUMN('[11]CT model - DATA UPDATE'!S$1),0)/1000000</f>
        <v>5.2351817299999999</v>
      </c>
      <c r="T260" s="108">
        <f>VLOOKUP($B260,'[11]CT model - DATA UPDATE'!$A:$AX,COLUMN('[11]CT model - DATA UPDATE'!T$1),0)/1000000</f>
        <v>5.3485904094512016</v>
      </c>
      <c r="U260" s="108">
        <f>VLOOKUP($B260,'[11]CT model - DATA UPDATE'!$A:$AX,COLUMN('[11]CT model - DATA UPDATE'!U$1),0)/1000000</f>
        <v>5.4644558381115411</v>
      </c>
      <c r="V260" s="108">
        <f>VLOOKUP($B260,'[11]CT model - DATA UPDATE'!$A:$AX,COLUMN('[11]CT model - DATA UPDATE'!V$1),0)/1000000</f>
        <v>5.5828312360405903</v>
      </c>
      <c r="W260" s="108">
        <v>0</v>
      </c>
      <c r="X260" s="108">
        <f>VLOOKUP($B260,'[11]CT model - DATA UPDATE'!$A:$AX,COLUMN('[11]CT model - DATA UPDATE'!W$1),0)/1000000</f>
        <v>-3.0318999999996358E-3</v>
      </c>
      <c r="Y260" s="108">
        <f>VLOOKUP($B260,'[11]CT model - DATA UPDATE'!$A:$AX,COLUMN('[11]CT model - DATA UPDATE'!X$1),0)/1000000</f>
        <v>0.10381227716589404</v>
      </c>
      <c r="Z260" s="108">
        <f>VLOOKUP($B260,'[11]CT model - DATA UPDATE'!$A:$AX,COLUMN('[11]CT model - DATA UPDATE'!Y$1),0)/1000000</f>
        <v>0.21747148105112907</v>
      </c>
      <c r="AA260" s="108">
        <f>VLOOKUP($B260,'[11]CT model - DATA UPDATE'!$A:$AX,COLUMN('[11]CT model - DATA UPDATE'!Z$1),0)/1000000</f>
        <v>0.33828279676714496</v>
      </c>
      <c r="AB260" s="108">
        <v>0</v>
      </c>
      <c r="AC260" s="108">
        <f>VLOOKUP($B260,'[11]CT model - DATA UPDATE'!$A:$AX,COLUMN('[11]CT model - DATA UPDATE'!AA$1),0)/1000000</f>
        <v>0</v>
      </c>
      <c r="AD260" s="108">
        <f>VLOOKUP($B260,'[11]CT model - DATA UPDATE'!$A:$AX,COLUMN('[11]CT model - DATA UPDATE'!AB$1),0)/1000000</f>
        <v>0</v>
      </c>
      <c r="AE260" s="108">
        <f>VLOOKUP($B260,'[11]CT model - DATA UPDATE'!$A:$AX,COLUMN('[11]CT model - DATA UPDATE'!AC$1),0)/1000000</f>
        <v>0</v>
      </c>
      <c r="AF260" s="108">
        <f>VLOOKUP($B260,'[11]CT model - DATA UPDATE'!$A:$AX,COLUMN('[11]CT model - DATA UPDATE'!AD$1),0)/1000000</f>
        <v>0</v>
      </c>
      <c r="AG260" s="108">
        <v>0</v>
      </c>
      <c r="AH260" s="108">
        <f>VLOOKUP($B260,'[11]CT model - DATA UPDATE'!$A:$AX,COLUMN('[11]CT model - DATA UPDATE'!AE$1),0)/1000000</f>
        <v>0</v>
      </c>
      <c r="AI260" s="108">
        <f>(VLOOKUP($B260,'[11]CT model - DATA UPDATE'!$A:$AX,COLUMN('[11]CT model - DATA UPDATE'!AF$1),0)+IFERROR(VLOOKUP($B260,'[11]Fire £5 LQ'!$A:$P,COLUMN('[11]Fire £5 LQ'!N$1),0),0)*[11]Parameters!$C$41)/1000000</f>
        <v>4.7969115121770406E-2</v>
      </c>
      <c r="AJ260" s="108">
        <f>(VLOOKUP($B260,'[11]CT model - DATA UPDATE'!$A:$AX,COLUMN('[11]CT model - DATA UPDATE'!AG$1),0)+IFERROR(VLOOKUP($B260,'[11]Fire £5 LQ'!$A:$P,COLUMN('[11]Fire £5 LQ'!O$1),0),0)*[11]Parameters!$C$41)/1000000</f>
        <v>9.5832004194161199E-2</v>
      </c>
      <c r="AK260" s="108">
        <f>(VLOOKUP($B260,'[11]CT model - DATA UPDATE'!$A:$AX,COLUMN('[11]CT model - DATA UPDATE'!AH$1),0)+IFERROR(VLOOKUP($B260,'[11]Fire £5 LQ'!$A:$P,COLUMN('[11]Fire £5 LQ'!P$1),0),0)*[11]Parameters!$C$41)/1000000</f>
        <v>0.14346959459791364</v>
      </c>
      <c r="AL260" s="56">
        <f>'[11]Published CSP'!AI260</f>
        <v>0</v>
      </c>
      <c r="AM260" s="56">
        <f>'[11]Published CSP'!AJ260</f>
        <v>0</v>
      </c>
      <c r="AN260" s="56">
        <f>IFERROR(VLOOKUP($A260,'[11]iBCF post B17'!$A:$L,'[11]iBCF post B17'!$F$1,0)/1000000,0)</f>
        <v>0</v>
      </c>
      <c r="AO260" s="56">
        <f>IFERROR(VLOOKUP($A260,'[11]iBCF post B17'!$A:$L,'[11]iBCF post B17'!$I$1,0)/1000000,0)</f>
        <v>0</v>
      </c>
      <c r="AP260" s="56">
        <f>IFERROR(VLOOKUP($A260,'[11]iBCF post B17'!$A:$L,'[11]iBCF post B17'!$L$1,0)/1000000,0)</f>
        <v>0</v>
      </c>
      <c r="AQ260" s="56">
        <v>0</v>
      </c>
      <c r="AR260" s="56">
        <v>0</v>
      </c>
      <c r="AS260" s="56">
        <f>'[11]NHB savings'!E247</f>
        <v>0</v>
      </c>
      <c r="AT260" s="56">
        <f>'[11]NHB savings'!F247</f>
        <v>0</v>
      </c>
      <c r="AU260" s="56">
        <f>'[11]NHB savings'!G247</f>
        <v>0</v>
      </c>
      <c r="AV260" s="103">
        <f>'[11]Published CSP'!AN260</f>
        <v>0</v>
      </c>
      <c r="AW260" s="103">
        <f>'[11]Published CSP'!AO260</f>
        <v>0</v>
      </c>
      <c r="AX260" s="103">
        <f>'[11]Published CSP'!AP260+'[11]NHB savings'!I247</f>
        <v>0</v>
      </c>
      <c r="AY260" s="103">
        <f>'[11]Published CSP'!AQ260+'[11]NHB savings'!J247</f>
        <v>0</v>
      </c>
      <c r="AZ260" s="103">
        <f>'[11]Published CSP'!AR260+'[11]NHB savings'!K247</f>
        <v>0</v>
      </c>
      <c r="BA260" s="103">
        <v>0</v>
      </c>
      <c r="BB260" s="103" t="e">
        <f>VLOOKUP($A260,'[11]Published CSP'!$A:$A:'[11]Published CSP'!$AW:$AW,COLUMN('[11]Published CSP'!AT$1),0)</f>
        <v>#REF!</v>
      </c>
      <c r="BC260" s="103" t="e">
        <f>VLOOKUP($A260,'[11]Published CSP'!$A:$A:'[11]Published CSP'!$AW:$AW,COLUMN('[11]Published CSP'!AU$1),0)+'[11]NHB savings'!L247</f>
        <v>#REF!</v>
      </c>
      <c r="BD260" s="103">
        <v>0</v>
      </c>
      <c r="BE260" s="103">
        <v>0</v>
      </c>
      <c r="BF260" s="60">
        <v>2.1302175736794342</v>
      </c>
      <c r="BG260" s="60">
        <v>2.7781432446312171</v>
      </c>
      <c r="BH260" s="103">
        <f>VLOOKUP($A260,[11]NHB!$A$7:$Q$389,COLUMN([11]NHB!O$2),0)+'[11]NHB savings'!P247</f>
        <v>2.8458143139815486</v>
      </c>
      <c r="BI260" s="103">
        <f>VLOOKUP($A260,[11]NHB!$A$7:$Q$389,COLUMN([11]NHB!P$2),0)+'[11]NHB savings'!Q247</f>
        <v>2.1706978618301886</v>
      </c>
      <c r="BJ260" s="103">
        <f>VLOOKUP($A260,[11]NHB!$A$7:$Q$389,COLUMN([11]NHB!Q$2),0)+'[11]NHB savings'!R247</f>
        <v>2.0827591424809881</v>
      </c>
      <c r="BK260" s="63">
        <f t="shared" si="105"/>
        <v>11.244276731616434</v>
      </c>
      <c r="BL260" s="63" t="e">
        <f t="shared" si="105"/>
        <v>#REF!</v>
      </c>
      <c r="BM260" s="63" t="e">
        <f t="shared" si="105"/>
        <v>#REF!</v>
      </c>
      <c r="BN260" s="63">
        <f t="shared" si="105"/>
        <v>10.500660060822019</v>
      </c>
      <c r="BO260" s="63">
        <f t="shared" si="105"/>
        <v>10.405129499140637</v>
      </c>
      <c r="BP260" s="64">
        <f t="shared" si="96"/>
        <v>11.244276731616434</v>
      </c>
      <c r="BQ260" s="64" t="e">
        <f>BL260*'[11]23112016 deflator update'!$C$68/'[11]23112016 deflator update'!$C$69</f>
        <v>#REF!</v>
      </c>
      <c r="BR260" s="64" t="e">
        <f>BM260*'[11]23112016 deflator update'!$C$68/'[11]23112016 deflator update'!$C$70</f>
        <v>#REF!</v>
      </c>
      <c r="BS260" s="64">
        <f>BN260*'[11]23112016 deflator update'!$C$68/'[11]23112016 deflator update'!$C$71</f>
        <v>9.9759092341942743</v>
      </c>
      <c r="BT260" s="64">
        <f>BO260*'[11]23112016 deflator update'!$C$68/'[11]23112016 deflator update'!$C$72</f>
        <v>9.723777464924428</v>
      </c>
      <c r="BU260" s="109" t="e">
        <f t="shared" si="97"/>
        <v>#REF!</v>
      </c>
      <c r="BV260" s="109" t="e">
        <f t="shared" si="97"/>
        <v>#REF!</v>
      </c>
      <c r="BW260" s="109" t="e">
        <f t="shared" si="97"/>
        <v>#REF!</v>
      </c>
      <c r="BX260" s="109">
        <f t="shared" si="97"/>
        <v>-9.0975768311752914E-3</v>
      </c>
      <c r="BY260" s="109">
        <f t="shared" si="98"/>
        <v>-7.4628831405073814E-2</v>
      </c>
      <c r="BZ260" s="109">
        <f t="shared" si="99"/>
        <v>-1.9203311029977299E-2</v>
      </c>
      <c r="CA260" s="110" t="e">
        <f t="shared" si="100"/>
        <v>#REF!</v>
      </c>
      <c r="CB260" s="110" t="e">
        <f t="shared" si="100"/>
        <v>#REF!</v>
      </c>
      <c r="CC260" s="110" t="e">
        <f t="shared" si="100"/>
        <v>#REF!</v>
      </c>
      <c r="CD260" s="110">
        <f t="shared" si="94"/>
        <v>-2.5274064082862591E-2</v>
      </c>
      <c r="CE260" s="110">
        <f t="shared" si="101"/>
        <v>-0.13522428369418338</v>
      </c>
      <c r="CF260" s="110">
        <f t="shared" si="102"/>
        <v>-3.5669569904084208E-2</v>
      </c>
      <c r="CG260" s="60">
        <f t="shared" si="103"/>
        <v>6.1220877316164346</v>
      </c>
      <c r="CH260" s="60" t="e">
        <f t="shared" si="103"/>
        <v>#REF!</v>
      </c>
      <c r="CI260" s="60" t="e">
        <f t="shared" si="103"/>
        <v>#REF!</v>
      </c>
      <c r="CJ260" s="60">
        <f t="shared" si="103"/>
        <v>4.7229007374651877</v>
      </c>
      <c r="CK260" s="60">
        <f t="shared" si="103"/>
        <v>4.3405458717349878</v>
      </c>
      <c r="CL260" s="60">
        <f t="shared" si="104"/>
        <v>5.1221889999999997</v>
      </c>
      <c r="CM260" s="60">
        <f t="shared" si="104"/>
        <v>5.23214983</v>
      </c>
      <c r="CN260" s="60">
        <f t="shared" si="104"/>
        <v>5.5003718017388659</v>
      </c>
      <c r="CO260" s="60">
        <f t="shared" si="104"/>
        <v>5.7777593233568316</v>
      </c>
      <c r="CP260" s="60">
        <f t="shared" si="104"/>
        <v>6.064583627405649</v>
      </c>
    </row>
    <row r="261" spans="1:94" ht="15" customHeight="1">
      <c r="A261" s="53" t="s">
        <v>864</v>
      </c>
      <c r="B261" s="53" t="s">
        <v>865</v>
      </c>
      <c r="C261" s="53" t="str">
        <f t="shared" si="95"/>
        <v>SC_PR</v>
      </c>
      <c r="D261" s="53" t="s">
        <v>41</v>
      </c>
      <c r="E261" s="53" t="s">
        <v>730</v>
      </c>
      <c r="F261" s="112" t="s">
        <v>1363</v>
      </c>
      <c r="G261" s="113">
        <v>0</v>
      </c>
      <c r="H261" s="127">
        <v>0</v>
      </c>
      <c r="I261" s="127">
        <v>0</v>
      </c>
      <c r="J261" s="112" t="s">
        <v>1381</v>
      </c>
      <c r="K261" s="101">
        <v>0</v>
      </c>
      <c r="L261" s="53" t="s">
        <v>866</v>
      </c>
      <c r="M261" s="54">
        <f>[11]Provisional!M261</f>
        <v>122.55317484787899</v>
      </c>
      <c r="N261" s="54">
        <f>[11]Provisional!N261</f>
        <v>99.345352445697998</v>
      </c>
      <c r="O261" s="54">
        <f>[11]Provisional!O261</f>
        <v>82.35695726694</v>
      </c>
      <c r="P261" s="54">
        <f>[11]Provisional!P261</f>
        <v>72.829781605617995</v>
      </c>
      <c r="Q261" s="54">
        <f>[11]Provisional!Q261</f>
        <v>63.899147499843004</v>
      </c>
      <c r="R261" s="128">
        <f>'[11]Published CSP'!O261</f>
        <v>241.79499999999999</v>
      </c>
      <c r="S261" s="108">
        <f>VLOOKUP($B261,'[11]CT model - DATA UPDATE'!$A:$AX,COLUMN('[11]CT model - DATA UPDATE'!S$1),0)/1000000</f>
        <v>246.66006519000001</v>
      </c>
      <c r="T261" s="108">
        <f>VLOOKUP($B261,'[11]CT model - DATA UPDATE'!$A:$AX,COLUMN('[11]CT model - DATA UPDATE'!T$1),0)/1000000</f>
        <v>250.95856622651769</v>
      </c>
      <c r="U261" s="108">
        <f>VLOOKUP($B261,'[11]CT model - DATA UPDATE'!$A:$AX,COLUMN('[11]CT model - DATA UPDATE'!U$1),0)/1000000</f>
        <v>255.33982649620813</v>
      </c>
      <c r="V261" s="108">
        <f>VLOOKUP($B261,'[11]CT model - DATA UPDATE'!$A:$AX,COLUMN('[11]CT model - DATA UPDATE'!V$1),0)/1000000</f>
        <v>259.80560612999693</v>
      </c>
      <c r="W261" s="108">
        <v>0</v>
      </c>
      <c r="X261" s="108">
        <f>VLOOKUP($B261,'[11]CT model - DATA UPDATE'!$A:$AX,COLUMN('[11]CT model - DATA UPDATE'!W$1),0)/1000000</f>
        <v>4.9063817399996283</v>
      </c>
      <c r="Y261" s="108">
        <f>VLOOKUP($B261,'[11]CT model - DATA UPDATE'!$A:$AX,COLUMN('[11]CT model - DATA UPDATE'!X$1),0)/1000000</f>
        <v>10.110893393116758</v>
      </c>
      <c r="Z261" s="108">
        <f>VLOOKUP($B261,'[11]CT model - DATA UPDATE'!$A:$AX,COLUMN('[11]CT model - DATA UPDATE'!Y$1),0)/1000000</f>
        <v>15.599955140169017</v>
      </c>
      <c r="AA261" s="108">
        <f>VLOOKUP($B261,'[11]CT model - DATA UPDATE'!$A:$AX,COLUMN('[11]CT model - DATA UPDATE'!Z$1),0)/1000000</f>
        <v>21.386359345430257</v>
      </c>
      <c r="AB261" s="108">
        <v>0</v>
      </c>
      <c r="AC261" s="108">
        <f>VLOOKUP($B261,'[11]CT model - DATA UPDATE'!$A:$AX,COLUMN('[11]CT model - DATA UPDATE'!AA$1),0)/1000000</f>
        <v>4.9332914000003569</v>
      </c>
      <c r="AD261" s="108">
        <f>VLOOKUP($B261,'[11]CT model - DATA UPDATE'!$A:$AX,COLUMN('[11]CT model - DATA UPDATE'!AB$1),0)/1000000</f>
        <v>10.339042522603631</v>
      </c>
      <c r="AE261" s="108">
        <f>VLOOKUP($B261,'[11]CT model - DATA UPDATE'!$A:$AX,COLUMN('[11]CT model - DATA UPDATE'!AC$1),0)/1000000</f>
        <v>16.25286902374971</v>
      </c>
      <c r="AF261" s="108">
        <f>VLOOKUP($B261,'[11]CT model - DATA UPDATE'!$A:$AX,COLUMN('[11]CT model - DATA UPDATE'!AD$1),0)/1000000</f>
        <v>22.712177379547537</v>
      </c>
      <c r="AG261" s="108">
        <v>0</v>
      </c>
      <c r="AH261" s="108">
        <f>VLOOKUP($B261,'[11]CT model - DATA UPDATE'!$A:$AX,COLUMN('[11]CT model - DATA UPDATE'!AE$1),0)/1000000</f>
        <v>0</v>
      </c>
      <c r="AI261" s="108">
        <f>(VLOOKUP($B261,'[11]CT model - DATA UPDATE'!$A:$AX,COLUMN('[11]CT model - DATA UPDATE'!AF$1),0)+IFERROR(VLOOKUP($B261,'[11]Fire £5 LQ'!$A:$P,COLUMN('[11]Fire £5 LQ'!N$1),0),0)*[11]Parameters!$C$41)/1000000</f>
        <v>0</v>
      </c>
      <c r="AJ261" s="108">
        <f>(VLOOKUP($B261,'[11]CT model - DATA UPDATE'!$A:$AX,COLUMN('[11]CT model - DATA UPDATE'!AG$1),0)+IFERROR(VLOOKUP($B261,'[11]Fire £5 LQ'!$A:$P,COLUMN('[11]Fire £5 LQ'!O$1),0),0)*[11]Parameters!$C$41)/1000000</f>
        <v>0</v>
      </c>
      <c r="AK261" s="108">
        <f>(VLOOKUP($B261,'[11]CT model - DATA UPDATE'!$A:$AX,COLUMN('[11]CT model - DATA UPDATE'!AH$1),0)+IFERROR(VLOOKUP($B261,'[11]Fire £5 LQ'!$A:$P,COLUMN('[11]Fire £5 LQ'!P$1),0),0)*[11]Parameters!$C$41)/1000000</f>
        <v>0</v>
      </c>
      <c r="AL261" s="56">
        <f>'[11]Published CSP'!AI261</f>
        <v>0</v>
      </c>
      <c r="AM261" s="56">
        <f>'[11]Published CSP'!AJ261</f>
        <v>0</v>
      </c>
      <c r="AN261" s="56">
        <f>IFERROR(VLOOKUP($A261,'[11]iBCF post B17'!$A:$L,'[11]iBCF post B17'!$F$1,0)/1000000,0)</f>
        <v>9.3081123294789485</v>
      </c>
      <c r="AO261" s="56">
        <f>IFERROR(VLOOKUP($A261,'[11]iBCF post B17'!$A:$L,'[11]iBCF post B17'!$I$1,0)/1000000,0)</f>
        <v>12.118469323875525</v>
      </c>
      <c r="AP261" s="56">
        <f>IFERROR(VLOOKUP($A261,'[11]iBCF post B17'!$A:$L,'[11]iBCF post B17'!$L$1,0)/1000000,0)</f>
        <v>14.395385369882803</v>
      </c>
      <c r="AQ261" s="56">
        <v>0</v>
      </c>
      <c r="AR261" s="56">
        <v>0</v>
      </c>
      <c r="AS261" s="56">
        <f>'[11]NHB savings'!E248</f>
        <v>2.4344299999999999</v>
      </c>
      <c r="AT261" s="56">
        <f>'[11]NHB savings'!F248</f>
        <v>0</v>
      </c>
      <c r="AU261" s="56">
        <f>'[11]NHB savings'!G248</f>
        <v>0</v>
      </c>
      <c r="AV261" s="103">
        <f>'[11]Published CSP'!AN261</f>
        <v>1.5853446722824274</v>
      </c>
      <c r="AW261" s="103">
        <f>'[11]Published CSP'!AO261</f>
        <v>8.2335642657248655</v>
      </c>
      <c r="AX261" s="103">
        <f>'[11]Published CSP'!AP261+'[11]NHB savings'!I248</f>
        <v>6.6482195934424384</v>
      </c>
      <c r="AY261" s="103">
        <f>'[11]Published CSP'!AQ261+'[11]NHB savings'!J248</f>
        <v>5.1140150718787982</v>
      </c>
      <c r="AZ261" s="103">
        <f>'[11]Published CSP'!AR261+'[11]NHB savings'!K248</f>
        <v>6.6482195934424384</v>
      </c>
      <c r="BA261" s="103">
        <v>0</v>
      </c>
      <c r="BB261" s="103" t="e">
        <f>VLOOKUP($A261,'[11]Published CSP'!$A:$A:'[11]Published CSP'!$AW:$AW,COLUMN('[11]Published CSP'!AT$1),0)</f>
        <v>#REF!</v>
      </c>
      <c r="BC261" s="103" t="e">
        <f>VLOOKUP($A261,'[11]Published CSP'!$A:$A:'[11]Published CSP'!$AW:$AW,COLUMN('[11]Published CSP'!AU$1),0)+'[11]NHB savings'!L248</f>
        <v>#REF!</v>
      </c>
      <c r="BD261" s="103">
        <v>0</v>
      </c>
      <c r="BE261" s="103">
        <v>0</v>
      </c>
      <c r="BF261" s="60">
        <v>2.4006910710091778</v>
      </c>
      <c r="BG261" s="60">
        <v>2.8522710596686709</v>
      </c>
      <c r="BH261" s="103">
        <f>VLOOKUP($A261,[11]NHB!$A$7:$Q$389,COLUMN([11]NHB!O$2),0)+'[11]NHB savings'!P248</f>
        <v>2.3647112617772907</v>
      </c>
      <c r="BI261" s="103">
        <f>VLOOKUP($A261,[11]NHB!$A$7:$Q$389,COLUMN([11]NHB!P$2),0)+'[11]NHB savings'!Q248</f>
        <v>1.6903154713087394</v>
      </c>
      <c r="BJ261" s="103">
        <f>VLOOKUP($A261,[11]NHB!$A$7:$Q$389,COLUMN([11]NHB!Q$2),0)+'[11]NHB savings'!R248</f>
        <v>1.6218378722578499</v>
      </c>
      <c r="BK261" s="63">
        <f t="shared" si="105"/>
        <v>368.33421059117057</v>
      </c>
      <c r="BL261" s="63" t="e">
        <f t="shared" si="105"/>
        <v>#REF!</v>
      </c>
      <c r="BM261" s="63" t="e">
        <f t="shared" si="105"/>
        <v>#REF!</v>
      </c>
      <c r="BN261" s="63">
        <f t="shared" si="105"/>
        <v>378.94523213280792</v>
      </c>
      <c r="BO261" s="63">
        <f t="shared" si="105"/>
        <v>390.46873319040088</v>
      </c>
      <c r="BP261" s="64">
        <f t="shared" si="96"/>
        <v>368.33421059117057</v>
      </c>
      <c r="BQ261" s="64" t="e">
        <f>BL261*'[11]23112016 deflator update'!$C$68/'[11]23112016 deflator update'!$C$69</f>
        <v>#REF!</v>
      </c>
      <c r="BR261" s="64" t="e">
        <f>BM261*'[11]23112016 deflator update'!$C$68/'[11]23112016 deflator update'!$C$70</f>
        <v>#REF!</v>
      </c>
      <c r="BS261" s="64">
        <f>BN261*'[11]23112016 deflator update'!$C$68/'[11]23112016 deflator update'!$C$71</f>
        <v>360.00815363902353</v>
      </c>
      <c r="BT261" s="64">
        <f>BO261*'[11]23112016 deflator update'!$C$68/'[11]23112016 deflator update'!$C$72</f>
        <v>364.89993410154011</v>
      </c>
      <c r="BU261" s="109" t="e">
        <f t="shared" si="97"/>
        <v>#REF!</v>
      </c>
      <c r="BV261" s="109" t="e">
        <f t="shared" si="97"/>
        <v>#REF!</v>
      </c>
      <c r="BW261" s="109" t="e">
        <f t="shared" si="97"/>
        <v>#REF!</v>
      </c>
      <c r="BX261" s="109">
        <f t="shared" si="97"/>
        <v>3.0409410332821851E-2</v>
      </c>
      <c r="BY261" s="109">
        <f t="shared" si="98"/>
        <v>6.0093583389131178E-2</v>
      </c>
      <c r="BZ261" s="109">
        <f t="shared" si="99"/>
        <v>1.4696240855873732E-2</v>
      </c>
      <c r="CA261" s="110" t="e">
        <f t="shared" si="100"/>
        <v>#REF!</v>
      </c>
      <c r="CB261" s="110" t="e">
        <f t="shared" si="100"/>
        <v>#REF!</v>
      </c>
      <c r="CC261" s="110" t="e">
        <f t="shared" si="100"/>
        <v>#REF!</v>
      </c>
      <c r="CD261" s="110">
        <f t="shared" si="94"/>
        <v>1.3587971308620661E-2</v>
      </c>
      <c r="CE261" s="110">
        <f t="shared" si="101"/>
        <v>-9.3238053671922394E-3</v>
      </c>
      <c r="CF261" s="110">
        <f t="shared" si="102"/>
        <v>-2.3391459561087347E-3</v>
      </c>
      <c r="CG261" s="60">
        <f t="shared" si="103"/>
        <v>126.53921059117059</v>
      </c>
      <c r="CH261" s="60" t="e">
        <f t="shared" si="103"/>
        <v>#REF!</v>
      </c>
      <c r="CI261" s="60" t="e">
        <f t="shared" si="103"/>
        <v>#REF!</v>
      </c>
      <c r="CJ261" s="60">
        <f t="shared" si="103"/>
        <v>91.752581472681015</v>
      </c>
      <c r="CK261" s="60">
        <f t="shared" si="103"/>
        <v>86.564590335426146</v>
      </c>
      <c r="CL261" s="60">
        <f t="shared" si="104"/>
        <v>241.79499999999999</v>
      </c>
      <c r="CM261" s="60">
        <f t="shared" si="104"/>
        <v>256.49973833000001</v>
      </c>
      <c r="CN261" s="60">
        <f t="shared" si="104"/>
        <v>271.40850214223809</v>
      </c>
      <c r="CO261" s="60">
        <f t="shared" si="104"/>
        <v>287.1926506601269</v>
      </c>
      <c r="CP261" s="60">
        <f t="shared" si="104"/>
        <v>303.90414285497474</v>
      </c>
    </row>
    <row r="262" spans="1:94" ht="15" customHeight="1">
      <c r="A262" s="53" t="s">
        <v>1113</v>
      </c>
      <c r="B262" s="53" t="s">
        <v>1114</v>
      </c>
      <c r="C262" s="53" t="str">
        <f t="shared" si="95"/>
        <v>SFIR_PR</v>
      </c>
      <c r="D262" s="53" t="s">
        <v>41</v>
      </c>
      <c r="E262" s="53" t="s">
        <v>1357</v>
      </c>
      <c r="F262" s="112" t="s">
        <v>1363</v>
      </c>
      <c r="G262" s="113">
        <v>0</v>
      </c>
      <c r="H262" s="127">
        <v>0</v>
      </c>
      <c r="I262" s="127">
        <v>0</v>
      </c>
      <c r="J262" s="112" t="s">
        <v>1381</v>
      </c>
      <c r="K262" s="101">
        <v>0</v>
      </c>
      <c r="L262" s="53" t="s">
        <v>1218</v>
      </c>
      <c r="M262" s="54">
        <f>[11]Provisional!M262</f>
        <v>11.524255933596001</v>
      </c>
      <c r="N262" s="54">
        <f>[11]Provisional!N262</f>
        <v>10.530609930258001</v>
      </c>
      <c r="O262" s="54">
        <f>[11]Provisional!O262</f>
        <v>9.3267883703300001</v>
      </c>
      <c r="P262" s="54">
        <f>[11]Provisional!P262</f>
        <v>8.829675029553</v>
      </c>
      <c r="Q262" s="54">
        <f>[11]Provisional!Q262</f>
        <v>8.6426194120129995</v>
      </c>
      <c r="R262" s="128">
        <f>'[11]Published CSP'!O262</f>
        <v>18.228753000000001</v>
      </c>
      <c r="S262" s="108">
        <f>VLOOKUP($B262,'[11]CT model - DATA UPDATE'!$A:$AX,COLUMN('[11]CT model - DATA UPDATE'!S$1),0)/1000000</f>
        <v>18.630320223000002</v>
      </c>
      <c r="T262" s="108">
        <f>VLOOKUP($B262,'[11]CT model - DATA UPDATE'!$A:$AX,COLUMN('[11]CT model - DATA UPDATE'!T$1),0)/1000000</f>
        <v>18.955241450812725</v>
      </c>
      <c r="U262" s="108">
        <f>VLOOKUP($B262,'[11]CT model - DATA UPDATE'!$A:$AX,COLUMN('[11]CT model - DATA UPDATE'!U$1),0)/1000000</f>
        <v>19.286290411522273</v>
      </c>
      <c r="V262" s="108">
        <f>VLOOKUP($B262,'[11]CT model - DATA UPDATE'!$A:$AX,COLUMN('[11]CT model - DATA UPDATE'!V$1),0)/1000000</f>
        <v>19.623592636585339</v>
      </c>
      <c r="W262" s="108">
        <v>0</v>
      </c>
      <c r="X262" s="108">
        <f>VLOOKUP($B262,'[11]CT model - DATA UPDATE'!$A:$AX,COLUMN('[11]CT model - DATA UPDATE'!W$1),0)/1000000</f>
        <v>0.37208721299999703</v>
      </c>
      <c r="Y262" s="108">
        <f>VLOOKUP($B262,'[11]CT model - DATA UPDATE'!$A:$AX,COLUMN('[11]CT model - DATA UPDATE'!X$1),0)/1000000</f>
        <v>0.76525294329058746</v>
      </c>
      <c r="Z262" s="108">
        <f>VLOOKUP($B262,'[11]CT model - DATA UPDATE'!$A:$AX,COLUMN('[11]CT model - DATA UPDATE'!Y$1),0)/1000000</f>
        <v>1.1799160775388038</v>
      </c>
      <c r="AA262" s="108">
        <f>VLOOKUP($B262,'[11]CT model - DATA UPDATE'!$A:$AX,COLUMN('[11]CT model - DATA UPDATE'!Z$1),0)/1000000</f>
        <v>1.6170347829823541</v>
      </c>
      <c r="AB262" s="108">
        <v>0</v>
      </c>
      <c r="AC262" s="108">
        <f>VLOOKUP($B262,'[11]CT model - DATA UPDATE'!$A:$AX,COLUMN('[11]CT model - DATA UPDATE'!AA$1),0)/1000000</f>
        <v>0</v>
      </c>
      <c r="AD262" s="108">
        <f>VLOOKUP($B262,'[11]CT model - DATA UPDATE'!$A:$AX,COLUMN('[11]CT model - DATA UPDATE'!AB$1),0)/1000000</f>
        <v>0</v>
      </c>
      <c r="AE262" s="108">
        <f>VLOOKUP($B262,'[11]CT model - DATA UPDATE'!$A:$AX,COLUMN('[11]CT model - DATA UPDATE'!AC$1),0)/1000000</f>
        <v>0</v>
      </c>
      <c r="AF262" s="108">
        <f>VLOOKUP($B262,'[11]CT model - DATA UPDATE'!$A:$AX,COLUMN('[11]CT model - DATA UPDATE'!AD$1),0)/1000000</f>
        <v>0</v>
      </c>
      <c r="AG262" s="108">
        <v>0</v>
      </c>
      <c r="AH262" s="108">
        <f>VLOOKUP($B262,'[11]CT model - DATA UPDATE'!$A:$AX,COLUMN('[11]CT model - DATA UPDATE'!AE$1),0)/1000000</f>
        <v>0</v>
      </c>
      <c r="AI262" s="108">
        <f>(VLOOKUP($B262,'[11]CT model - DATA UPDATE'!$A:$AX,COLUMN('[11]CT model - DATA UPDATE'!AF$1),0)+IFERROR(VLOOKUP($B262,'[11]Fire £5 LQ'!$A:$P,COLUMN('[11]Fire £5 LQ'!N$1),0),0)*[11]Parameters!$C$41)/1000000</f>
        <v>0</v>
      </c>
      <c r="AJ262" s="108">
        <f>(VLOOKUP($B262,'[11]CT model - DATA UPDATE'!$A:$AX,COLUMN('[11]CT model - DATA UPDATE'!AG$1),0)+IFERROR(VLOOKUP($B262,'[11]Fire £5 LQ'!$A:$P,COLUMN('[11]Fire £5 LQ'!O$1),0),0)*[11]Parameters!$C$41)/1000000</f>
        <v>0</v>
      </c>
      <c r="AK262" s="108">
        <f>(VLOOKUP($B262,'[11]CT model - DATA UPDATE'!$A:$AX,COLUMN('[11]CT model - DATA UPDATE'!AH$1),0)+IFERROR(VLOOKUP($B262,'[11]Fire £5 LQ'!$A:$P,COLUMN('[11]Fire £5 LQ'!P$1),0),0)*[11]Parameters!$C$41)/1000000</f>
        <v>0</v>
      </c>
      <c r="AL262" s="56">
        <f>'[11]Published CSP'!AI262</f>
        <v>0</v>
      </c>
      <c r="AM262" s="56">
        <f>'[11]Published CSP'!AJ262</f>
        <v>0</v>
      </c>
      <c r="AN262" s="56">
        <f>IFERROR(VLOOKUP($A262,'[11]iBCF post B17'!$A:$L,'[11]iBCF post B17'!$F$1,0)/1000000,0)</f>
        <v>0</v>
      </c>
      <c r="AO262" s="56">
        <f>IFERROR(VLOOKUP($A262,'[11]iBCF post B17'!$A:$L,'[11]iBCF post B17'!$I$1,0)/1000000,0)</f>
        <v>0</v>
      </c>
      <c r="AP262" s="56">
        <f>IFERROR(VLOOKUP($A262,'[11]iBCF post B17'!$A:$L,'[11]iBCF post B17'!$L$1,0)/1000000,0)</f>
        <v>0</v>
      </c>
      <c r="AQ262" s="56">
        <v>0</v>
      </c>
      <c r="AR262" s="56">
        <v>0</v>
      </c>
      <c r="AS262" s="56">
        <f>'[11]NHB savings'!E249</f>
        <v>0</v>
      </c>
      <c r="AT262" s="56">
        <f>'[11]NHB savings'!F249</f>
        <v>0</v>
      </c>
      <c r="AU262" s="56">
        <f>'[11]NHB savings'!G249</f>
        <v>0</v>
      </c>
      <c r="AV262" s="103">
        <f>'[11]Published CSP'!AN262</f>
        <v>9.8484107890951397E-2</v>
      </c>
      <c r="AW262" s="103">
        <f>'[11]Published CSP'!AO262</f>
        <v>0.51148197969171538</v>
      </c>
      <c r="AX262" s="103">
        <f>'[11]Published CSP'!AP262+'[11]NHB savings'!I249</f>
        <v>0.41299787180076397</v>
      </c>
      <c r="AY262" s="103">
        <f>'[11]Published CSP'!AQ262+'[11]NHB savings'!J249</f>
        <v>0.31769067061597223</v>
      </c>
      <c r="AZ262" s="103">
        <f>'[11]Published CSP'!AR262+'[11]NHB savings'!K249</f>
        <v>0.41299787180076397</v>
      </c>
      <c r="BA262" s="103">
        <v>0</v>
      </c>
      <c r="BB262" s="103" t="e">
        <f>VLOOKUP($A262,'[11]Published CSP'!$A:$A:'[11]Published CSP'!$AW:$AW,COLUMN('[11]Published CSP'!AT$1),0)</f>
        <v>#REF!</v>
      </c>
      <c r="BC262" s="103" t="e">
        <f>VLOOKUP($A262,'[11]Published CSP'!$A:$A:'[11]Published CSP'!$AW:$AW,COLUMN('[11]Published CSP'!AU$1),0)+'[11]NHB savings'!L249</f>
        <v>#REF!</v>
      </c>
      <c r="BD262" s="103">
        <v>0</v>
      </c>
      <c r="BE262" s="103">
        <v>0</v>
      </c>
      <c r="BF262" s="60">
        <v>0</v>
      </c>
      <c r="BG262" s="60">
        <v>0</v>
      </c>
      <c r="BH262" s="103">
        <f>VLOOKUP($A262,[11]NHB!$A$7:$Q$389,COLUMN([11]NHB!O$2),0)+'[11]NHB savings'!P249</f>
        <v>0</v>
      </c>
      <c r="BI262" s="103">
        <f>VLOOKUP($A262,[11]NHB!$A$7:$Q$389,COLUMN([11]NHB!P$2),0)+'[11]NHB savings'!Q249</f>
        <v>0</v>
      </c>
      <c r="BJ262" s="103">
        <f>VLOOKUP($A262,[11]NHB!$A$7:$Q$389,COLUMN([11]NHB!Q$2),0)+'[11]NHB savings'!R249</f>
        <v>0</v>
      </c>
      <c r="BK262" s="63">
        <f t="shared" si="105"/>
        <v>29.85149304148695</v>
      </c>
      <c r="BL262" s="63" t="e">
        <f t="shared" si="105"/>
        <v>#REF!</v>
      </c>
      <c r="BM262" s="63" t="e">
        <f t="shared" si="105"/>
        <v>#REF!</v>
      </c>
      <c r="BN262" s="63">
        <f t="shared" si="105"/>
        <v>29.613572189230048</v>
      </c>
      <c r="BO262" s="63">
        <f t="shared" si="105"/>
        <v>30.296244703381461</v>
      </c>
      <c r="BP262" s="64">
        <f t="shared" si="96"/>
        <v>29.85149304148695</v>
      </c>
      <c r="BQ262" s="64" t="e">
        <f>BL262*'[11]23112016 deflator update'!$C$68/'[11]23112016 deflator update'!$C$69</f>
        <v>#REF!</v>
      </c>
      <c r="BR262" s="64" t="e">
        <f>BM262*'[11]23112016 deflator update'!$C$68/'[11]23112016 deflator update'!$C$70</f>
        <v>#REF!</v>
      </c>
      <c r="BS262" s="64">
        <f>BN262*'[11]23112016 deflator update'!$C$68/'[11]23112016 deflator update'!$C$71</f>
        <v>28.133689363227738</v>
      </c>
      <c r="BT262" s="64">
        <f>BO262*'[11]23112016 deflator update'!$C$68/'[11]23112016 deflator update'!$C$72</f>
        <v>28.312376270079803</v>
      </c>
      <c r="BU262" s="109" t="e">
        <f t="shared" si="97"/>
        <v>#REF!</v>
      </c>
      <c r="BV262" s="109" t="e">
        <f t="shared" si="97"/>
        <v>#REF!</v>
      </c>
      <c r="BW262" s="109" t="e">
        <f t="shared" si="97"/>
        <v>#REF!</v>
      </c>
      <c r="BX262" s="109">
        <f t="shared" si="97"/>
        <v>2.3052690495734662E-2</v>
      </c>
      <c r="BY262" s="109">
        <f t="shared" si="98"/>
        <v>1.4898807951629234E-2</v>
      </c>
      <c r="BZ262" s="109">
        <f t="shared" si="99"/>
        <v>3.7040709085274237E-3</v>
      </c>
      <c r="CA262" s="110" t="e">
        <f t="shared" si="100"/>
        <v>#REF!</v>
      </c>
      <c r="CB262" s="110" t="e">
        <f t="shared" si="100"/>
        <v>#REF!</v>
      </c>
      <c r="CC262" s="110" t="e">
        <f t="shared" si="100"/>
        <v>#REF!</v>
      </c>
      <c r="CD262" s="110">
        <f t="shared" si="94"/>
        <v>6.3513499614316071E-3</v>
      </c>
      <c r="CE262" s="110">
        <f t="shared" si="101"/>
        <v>-5.1559121993265733E-2</v>
      </c>
      <c r="CF262" s="110">
        <f t="shared" si="102"/>
        <v>-1.3146772136151674E-2</v>
      </c>
      <c r="CG262" s="60">
        <f t="shared" si="103"/>
        <v>11.622740041486949</v>
      </c>
      <c r="CH262" s="60" t="e">
        <f t="shared" si="103"/>
        <v>#REF!</v>
      </c>
      <c r="CI262" s="60" t="e">
        <f t="shared" si="103"/>
        <v>#REF!</v>
      </c>
      <c r="CJ262" s="60">
        <f t="shared" si="103"/>
        <v>9.1473657001689723</v>
      </c>
      <c r="CK262" s="60">
        <f t="shared" si="103"/>
        <v>9.055617283813767</v>
      </c>
      <c r="CL262" s="60">
        <f t="shared" si="104"/>
        <v>18.228753000000001</v>
      </c>
      <c r="CM262" s="60">
        <f t="shared" si="104"/>
        <v>19.002407435999999</v>
      </c>
      <c r="CN262" s="60">
        <f t="shared" si="104"/>
        <v>19.720494394103312</v>
      </c>
      <c r="CO262" s="60">
        <f t="shared" si="104"/>
        <v>20.466206489061076</v>
      </c>
      <c r="CP262" s="60">
        <f t="shared" si="104"/>
        <v>21.240627419567694</v>
      </c>
    </row>
    <row r="263" spans="1:94" ht="15" customHeight="1">
      <c r="A263" s="53" t="s">
        <v>312</v>
      </c>
      <c r="B263" s="53" t="s">
        <v>313</v>
      </c>
      <c r="C263" s="53" t="str">
        <f t="shared" si="95"/>
        <v>SD_PU</v>
      </c>
      <c r="D263" s="53" t="s">
        <v>41</v>
      </c>
      <c r="E263" s="53" t="s">
        <v>39</v>
      </c>
      <c r="F263" s="112" t="s">
        <v>1365</v>
      </c>
      <c r="G263" s="113">
        <v>0</v>
      </c>
      <c r="H263" s="127">
        <v>0</v>
      </c>
      <c r="I263" s="127">
        <v>0</v>
      </c>
      <c r="J263" s="112" t="s">
        <v>1380</v>
      </c>
      <c r="K263" s="101">
        <v>0</v>
      </c>
      <c r="L263" s="53" t="s">
        <v>314</v>
      </c>
      <c r="M263" s="54">
        <f>[11]Provisional!M263</f>
        <v>11.286281843597001</v>
      </c>
      <c r="N263" s="54">
        <f>[11]Provisional!N263</f>
        <v>9.5086343797000001</v>
      </c>
      <c r="O263" s="54">
        <f>[11]Provisional!O263</f>
        <v>8.1728740292019992</v>
      </c>
      <c r="P263" s="54">
        <f>[11]Provisional!P263</f>
        <v>7.4711702906420001</v>
      </c>
      <c r="Q263" s="54">
        <f>[11]Provisional!Q263</f>
        <v>6.6923139267189997</v>
      </c>
      <c r="R263" s="128">
        <f>'[11]Published CSP'!O263</f>
        <v>12.875242999999999</v>
      </c>
      <c r="S263" s="108">
        <f>VLOOKUP($B263,'[11]CT model - DATA UPDATE'!$A:$AX,COLUMN('[11]CT model - DATA UPDATE'!S$1),0)/1000000</f>
        <v>13.380650988999999</v>
      </c>
      <c r="T263" s="108">
        <f>VLOOKUP($B263,'[11]CT model - DATA UPDATE'!$A:$AX,COLUMN('[11]CT model - DATA UPDATE'!T$1),0)/1000000</f>
        <v>13.846814366590831</v>
      </c>
      <c r="U263" s="108">
        <f>VLOOKUP($B263,'[11]CT model - DATA UPDATE'!$A:$AX,COLUMN('[11]CT model - DATA UPDATE'!U$1),0)/1000000</f>
        <v>14.329218231642665</v>
      </c>
      <c r="V263" s="108">
        <f>VLOOKUP($B263,'[11]CT model - DATA UPDATE'!$A:$AX,COLUMN('[11]CT model - DATA UPDATE'!V$1),0)/1000000</f>
        <v>14.828428380281172</v>
      </c>
      <c r="W263" s="108">
        <v>0</v>
      </c>
      <c r="X263" s="108">
        <f>VLOOKUP($B263,'[11]CT model - DATA UPDATE'!$A:$AX,COLUMN('[11]CT model - DATA UPDATE'!W$1),0)/1000000</f>
        <v>0</v>
      </c>
      <c r="Y263" s="108">
        <f>VLOOKUP($B263,'[11]CT model - DATA UPDATE'!$A:$AX,COLUMN('[11]CT model - DATA UPDATE'!X$1),0)/1000000</f>
        <v>0.27693628733181685</v>
      </c>
      <c r="Z263" s="108">
        <f>VLOOKUP($B263,'[11]CT model - DATA UPDATE'!$A:$AX,COLUMN('[11]CT model - DATA UPDATE'!Y$1),0)/1000000</f>
        <v>0.57890041655836355</v>
      </c>
      <c r="AA263" s="108">
        <f>VLOOKUP($B263,'[11]CT model - DATA UPDATE'!$A:$AX,COLUMN('[11]CT model - DATA UPDATE'!Z$1),0)/1000000</f>
        <v>0.90761844430024896</v>
      </c>
      <c r="AB263" s="108">
        <v>0</v>
      </c>
      <c r="AC263" s="108">
        <f>VLOOKUP($B263,'[11]CT model - DATA UPDATE'!$A:$AX,COLUMN('[11]CT model - DATA UPDATE'!AA$1),0)/1000000</f>
        <v>0</v>
      </c>
      <c r="AD263" s="108">
        <f>VLOOKUP($B263,'[11]CT model - DATA UPDATE'!$A:$AX,COLUMN('[11]CT model - DATA UPDATE'!AB$1),0)/1000000</f>
        <v>0</v>
      </c>
      <c r="AE263" s="108">
        <f>VLOOKUP($B263,'[11]CT model - DATA UPDATE'!$A:$AX,COLUMN('[11]CT model - DATA UPDATE'!AC$1),0)/1000000</f>
        <v>0</v>
      </c>
      <c r="AF263" s="108">
        <f>VLOOKUP($B263,'[11]CT model - DATA UPDATE'!$A:$AX,COLUMN('[11]CT model - DATA UPDATE'!AD$1),0)/1000000</f>
        <v>0</v>
      </c>
      <c r="AG263" s="108">
        <v>0</v>
      </c>
      <c r="AH263" s="108">
        <f>VLOOKUP($B263,'[11]CT model - DATA UPDATE'!$A:$AX,COLUMN('[11]CT model - DATA UPDATE'!AE$1),0)/1000000</f>
        <v>0</v>
      </c>
      <c r="AI263" s="108">
        <f>(VLOOKUP($B263,'[11]CT model - DATA UPDATE'!$A:$AX,COLUMN('[11]CT model - DATA UPDATE'!AF$1),0)+IFERROR(VLOOKUP($B263,'[11]Fire £5 LQ'!$A:$P,COLUMN('[11]Fire £5 LQ'!N$1),0),0)*[11]Parameters!$C$41)/1000000</f>
        <v>5.6063913875216434E-2</v>
      </c>
      <c r="AJ263" s="108">
        <f>(VLOOKUP($B263,'[11]CT model - DATA UPDATE'!$A:$AX,COLUMN('[11]CT model - DATA UPDATE'!AG$1),0)+IFERROR(VLOOKUP($B263,'[11]Fire £5 LQ'!$A:$P,COLUMN('[11]Fire £5 LQ'!O$1),0),0)*[11]Parameters!$C$41)/1000000</f>
        <v>0.11030251892538737</v>
      </c>
      <c r="AK263" s="108">
        <f>(VLOOKUP($B263,'[11]CT model - DATA UPDATE'!$A:$AX,COLUMN('[11]CT model - DATA UPDATE'!AH$1),0)+IFERROR(VLOOKUP($B263,'[11]Fire £5 LQ'!$A:$P,COLUMN('[11]Fire £5 LQ'!P$1),0),0)*[11]Parameters!$C$41)/1000000</f>
        <v>0.16220227478116675</v>
      </c>
      <c r="AL263" s="56">
        <f>'[11]Published CSP'!AI263</f>
        <v>0</v>
      </c>
      <c r="AM263" s="56">
        <f>'[11]Published CSP'!AJ263</f>
        <v>0</v>
      </c>
      <c r="AN263" s="56">
        <f>IFERROR(VLOOKUP($A263,'[11]iBCF post B17'!$A:$L,'[11]iBCF post B17'!$F$1,0)/1000000,0)</f>
        <v>0</v>
      </c>
      <c r="AO263" s="56">
        <f>IFERROR(VLOOKUP($A263,'[11]iBCF post B17'!$A:$L,'[11]iBCF post B17'!$I$1,0)/1000000,0)</f>
        <v>0</v>
      </c>
      <c r="AP263" s="56">
        <f>IFERROR(VLOOKUP($A263,'[11]iBCF post B17'!$A:$L,'[11]iBCF post B17'!$L$1,0)/1000000,0)</f>
        <v>0</v>
      </c>
      <c r="AQ263" s="56">
        <v>0</v>
      </c>
      <c r="AR263" s="56">
        <v>0</v>
      </c>
      <c r="AS263" s="56">
        <f>'[11]NHB savings'!E250</f>
        <v>0</v>
      </c>
      <c r="AT263" s="56">
        <f>'[11]NHB savings'!F250</f>
        <v>0</v>
      </c>
      <c r="AU263" s="56">
        <f>'[11]NHB savings'!G250</f>
        <v>0</v>
      </c>
      <c r="AV263" s="103">
        <f>'[11]Published CSP'!AN263</f>
        <v>0</v>
      </c>
      <c r="AW263" s="103">
        <f>'[11]Published CSP'!AO263</f>
        <v>0</v>
      </c>
      <c r="AX263" s="103">
        <f>'[11]Published CSP'!AP263+'[11]NHB savings'!I250</f>
        <v>0</v>
      </c>
      <c r="AY263" s="103">
        <f>'[11]Published CSP'!AQ263+'[11]NHB savings'!J250</f>
        <v>0</v>
      </c>
      <c r="AZ263" s="103">
        <f>'[11]Published CSP'!AR263+'[11]NHB savings'!K250</f>
        <v>0</v>
      </c>
      <c r="BA263" s="103">
        <v>0</v>
      </c>
      <c r="BB263" s="103" t="e">
        <f>VLOOKUP($A263,'[11]Published CSP'!$A:$A:'[11]Published CSP'!$AW:$AW,COLUMN('[11]Published CSP'!AT$1),0)</f>
        <v>#REF!</v>
      </c>
      <c r="BC263" s="103" t="e">
        <f>VLOOKUP($A263,'[11]Published CSP'!$A:$A:'[11]Published CSP'!$AW:$AW,COLUMN('[11]Published CSP'!AU$1),0)+'[11]NHB savings'!L250</f>
        <v>#REF!</v>
      </c>
      <c r="BD263" s="103">
        <v>0</v>
      </c>
      <c r="BE263" s="103">
        <v>0</v>
      </c>
      <c r="BF263" s="60">
        <v>3.8561430060568873</v>
      </c>
      <c r="BG263" s="60">
        <v>4.9095238297596318</v>
      </c>
      <c r="BH263" s="103">
        <f>VLOOKUP($A263,[11]NHB!$A$7:$Q$389,COLUMN([11]NHB!O$2),0)+'[11]NHB savings'!P250</f>
        <v>4.229287237517557</v>
      </c>
      <c r="BI263" s="103">
        <f>VLOOKUP($A263,[11]NHB!$A$7:$Q$389,COLUMN([11]NHB!P$2),0)+'[11]NHB savings'!Q250</f>
        <v>3.2204204857733805</v>
      </c>
      <c r="BJ263" s="103">
        <f>VLOOKUP($A263,[11]NHB!$A$7:$Q$389,COLUMN([11]NHB!Q$2),0)+'[11]NHB savings'!R250</f>
        <v>3.0899556899744542</v>
      </c>
      <c r="BK263" s="63">
        <f t="shared" si="105"/>
        <v>28.017667849653886</v>
      </c>
      <c r="BL263" s="63" t="e">
        <f t="shared" si="105"/>
        <v>#REF!</v>
      </c>
      <c r="BM263" s="63" t="e">
        <f t="shared" si="105"/>
        <v>#REF!</v>
      </c>
      <c r="BN263" s="63">
        <f t="shared" si="105"/>
        <v>25.710011943541794</v>
      </c>
      <c r="BO263" s="63">
        <f t="shared" si="105"/>
        <v>25.680518716056042</v>
      </c>
      <c r="BP263" s="64">
        <f t="shared" si="96"/>
        <v>28.017667849653886</v>
      </c>
      <c r="BQ263" s="64" t="e">
        <f>BL263*'[11]23112016 deflator update'!$C$68/'[11]23112016 deflator update'!$C$69</f>
        <v>#REF!</v>
      </c>
      <c r="BR263" s="64" t="e">
        <f>BM263*'[11]23112016 deflator update'!$C$68/'[11]23112016 deflator update'!$C$70</f>
        <v>#REF!</v>
      </c>
      <c r="BS263" s="64">
        <f>BN263*'[11]23112016 deflator update'!$C$68/'[11]23112016 deflator update'!$C$71</f>
        <v>24.425202232358114</v>
      </c>
      <c r="BT263" s="64">
        <f>BO263*'[11]23112016 deflator update'!$C$68/'[11]23112016 deflator update'!$C$72</f>
        <v>23.998898735415018</v>
      </c>
      <c r="BU263" s="109" t="e">
        <f t="shared" si="97"/>
        <v>#REF!</v>
      </c>
      <c r="BV263" s="109" t="e">
        <f t="shared" si="97"/>
        <v>#REF!</v>
      </c>
      <c r="BW263" s="109" t="e">
        <f t="shared" si="97"/>
        <v>#REF!</v>
      </c>
      <c r="BX263" s="109">
        <f t="shared" si="97"/>
        <v>-1.147149505434597E-3</v>
      </c>
      <c r="BY263" s="109">
        <f t="shared" si="98"/>
        <v>-8.3416976250102692E-2</v>
      </c>
      <c r="BZ263" s="109">
        <f t="shared" si="99"/>
        <v>-2.1540278973535387E-2</v>
      </c>
      <c r="CA263" s="110" t="e">
        <f t="shared" si="100"/>
        <v>#REF!</v>
      </c>
      <c r="CB263" s="110" t="e">
        <f t="shared" si="100"/>
        <v>#REF!</v>
      </c>
      <c r="CC263" s="110" t="e">
        <f t="shared" si="100"/>
        <v>#REF!</v>
      </c>
      <c r="CD263" s="110">
        <f t="shared" si="94"/>
        <v>-1.745342752488388E-2</v>
      </c>
      <c r="CE263" s="110">
        <f t="shared" si="101"/>
        <v>-0.14343696041383802</v>
      </c>
      <c r="CF263" s="110">
        <f t="shared" si="102"/>
        <v>-3.796730329518927E-2</v>
      </c>
      <c r="CG263" s="60">
        <f t="shared" si="103"/>
        <v>15.142424849653887</v>
      </c>
      <c r="CH263" s="60" t="e">
        <f t="shared" si="103"/>
        <v>#REF!</v>
      </c>
      <c r="CI263" s="60" t="e">
        <f t="shared" si="103"/>
        <v>#REF!</v>
      </c>
      <c r="CJ263" s="60">
        <f t="shared" si="103"/>
        <v>10.691590776415378</v>
      </c>
      <c r="CK263" s="60">
        <f t="shared" si="103"/>
        <v>9.7822696166934531</v>
      </c>
      <c r="CL263" s="60">
        <f t="shared" si="104"/>
        <v>12.875242999999999</v>
      </c>
      <c r="CM263" s="60">
        <f t="shared" si="104"/>
        <v>13.380650988999999</v>
      </c>
      <c r="CN263" s="60">
        <f t="shared" si="104"/>
        <v>14.179814567797864</v>
      </c>
      <c r="CO263" s="60">
        <f t="shared" si="104"/>
        <v>15.018421167126416</v>
      </c>
      <c r="CP263" s="60">
        <f t="shared" si="104"/>
        <v>15.898249099362589</v>
      </c>
    </row>
    <row r="264" spans="1:94" ht="15" customHeight="1">
      <c r="A264" s="53" t="s">
        <v>744</v>
      </c>
      <c r="B264" s="53" t="s">
        <v>745</v>
      </c>
      <c r="C264" s="53" t="str">
        <f t="shared" si="95"/>
        <v>SCF_SR</v>
      </c>
      <c r="D264" s="53" t="s">
        <v>1383</v>
      </c>
      <c r="E264" s="53" t="s">
        <v>730</v>
      </c>
      <c r="F264" s="112" t="s">
        <v>1365</v>
      </c>
      <c r="G264" s="113">
        <v>0</v>
      </c>
      <c r="H264" s="127">
        <v>0</v>
      </c>
      <c r="I264" s="127">
        <v>0</v>
      </c>
      <c r="J264" s="112" t="s">
        <v>1382</v>
      </c>
      <c r="K264" s="101">
        <v>0</v>
      </c>
      <c r="L264" s="53" t="s">
        <v>746</v>
      </c>
      <c r="M264" s="54">
        <f>[11]Provisional!M264</f>
        <v>164.98112478446498</v>
      </c>
      <c r="N264" s="54">
        <f>[11]Provisional!N264</f>
        <v>140.07834579294101</v>
      </c>
      <c r="O264" s="54">
        <f>[11]Provisional!O264</f>
        <v>121.448452936088</v>
      </c>
      <c r="P264" s="54">
        <f>[11]Provisional!P264</f>
        <v>111.18992072823501</v>
      </c>
      <c r="Q264" s="54">
        <f>[11]Provisional!Q264</f>
        <v>101.835191530244</v>
      </c>
      <c r="R264" s="128">
        <f>'[11]Published CSP'!O264</f>
        <v>238.21796000000001</v>
      </c>
      <c r="S264" s="108">
        <f>VLOOKUP($B264,'[11]CT model - DATA UPDATE'!$A:$AX,COLUMN('[11]CT model - DATA UPDATE'!S$1),0)/1000000</f>
        <v>244.75383943199998</v>
      </c>
      <c r="T264" s="108">
        <f>VLOOKUP($B264,'[11]CT model - DATA UPDATE'!$A:$AX,COLUMN('[11]CT model - DATA UPDATE'!T$1),0)/1000000</f>
        <v>251.3527524127534</v>
      </c>
      <c r="U264" s="108">
        <f>VLOOKUP($B264,'[11]CT model - DATA UPDATE'!$A:$AX,COLUMN('[11]CT model - DATA UPDATE'!U$1),0)/1000000</f>
        <v>258.1398226926097</v>
      </c>
      <c r="V264" s="108">
        <f>VLOOKUP($B264,'[11]CT model - DATA UPDATE'!$A:$AX,COLUMN('[11]CT model - DATA UPDATE'!V$1),0)/1000000</f>
        <v>265.12067472508869</v>
      </c>
      <c r="W264" s="108">
        <v>0</v>
      </c>
      <c r="X264" s="108">
        <f>VLOOKUP($B264,'[11]CT model - DATA UPDATE'!$A:$AX,COLUMN('[11]CT model - DATA UPDATE'!W$1),0)/1000000</f>
        <v>4.7736409370000175</v>
      </c>
      <c r="Y264" s="108">
        <f>VLOOKUP($B264,'[11]CT model - DATA UPDATE'!$A:$AX,COLUMN('[11]CT model - DATA UPDATE'!X$1),0)/1000000</f>
        <v>10.027447063172078</v>
      </c>
      <c r="Z264" s="108">
        <f>VLOOKUP($B264,'[11]CT model - DATA UPDATE'!$A:$AX,COLUMN('[11]CT model - DATA UPDATE'!Y$1),0)/1000000</f>
        <v>15.666970566694495</v>
      </c>
      <c r="AA264" s="108">
        <f>VLOOKUP($B264,'[11]CT model - DATA UPDATE'!$A:$AX,COLUMN('[11]CT model - DATA UPDATE'!Z$1),0)/1000000</f>
        <v>21.714877559513479</v>
      </c>
      <c r="AB264" s="108">
        <v>0</v>
      </c>
      <c r="AC264" s="108">
        <f>VLOOKUP($B264,'[11]CT model - DATA UPDATE'!$A:$AX,COLUMN('[11]CT model - DATA UPDATE'!AA$1),0)/1000000</f>
        <v>4.8949851310000172</v>
      </c>
      <c r="AD264" s="108">
        <f>VLOOKUP($B264,'[11]CT model - DATA UPDATE'!$A:$AX,COLUMN('[11]CT model - DATA UPDATE'!AB$1),0)/1000000</f>
        <v>10.353141306678266</v>
      </c>
      <c r="AE264" s="108">
        <f>VLOOKUP($B264,'[11]CT model - DATA UPDATE'!$A:$AX,COLUMN('[11]CT model - DATA UPDATE'!AC$1),0)/1000000</f>
        <v>16.426767206620692</v>
      </c>
      <c r="AF264" s="108">
        <f>VLOOKUP($B264,'[11]CT model - DATA UPDATE'!$A:$AX,COLUMN('[11]CT model - DATA UPDATE'!AD$1),0)/1000000</f>
        <v>23.170061103562176</v>
      </c>
      <c r="AG264" s="108">
        <v>0</v>
      </c>
      <c r="AH264" s="108">
        <f>VLOOKUP($B264,'[11]CT model - DATA UPDATE'!$A:$AX,COLUMN('[11]CT model - DATA UPDATE'!AE$1),0)/1000000</f>
        <v>0</v>
      </c>
      <c r="AI264" s="108">
        <f>(VLOOKUP($B264,'[11]CT model - DATA UPDATE'!$A:$AX,COLUMN('[11]CT model - DATA UPDATE'!AF$1),0)+IFERROR(VLOOKUP($B264,'[11]Fire £5 LQ'!$A:$P,COLUMN('[11]Fire £5 LQ'!N$1),0),0)*[11]Parameters!$C$41)/1000000</f>
        <v>0</v>
      </c>
      <c r="AJ264" s="108">
        <f>(VLOOKUP($B264,'[11]CT model - DATA UPDATE'!$A:$AX,COLUMN('[11]CT model - DATA UPDATE'!AG$1),0)+IFERROR(VLOOKUP($B264,'[11]Fire £5 LQ'!$A:$P,COLUMN('[11]Fire £5 LQ'!O$1),0),0)*[11]Parameters!$C$41)/1000000</f>
        <v>0</v>
      </c>
      <c r="AK264" s="108">
        <f>(VLOOKUP($B264,'[11]CT model - DATA UPDATE'!$A:$AX,COLUMN('[11]CT model - DATA UPDATE'!AH$1),0)+IFERROR(VLOOKUP($B264,'[11]Fire £5 LQ'!$A:$P,COLUMN('[11]Fire £5 LQ'!P$1),0),0)*[11]Parameters!$C$41)/1000000</f>
        <v>0</v>
      </c>
      <c r="AL264" s="56">
        <f>'[11]Published CSP'!AI264</f>
        <v>0</v>
      </c>
      <c r="AM264" s="56">
        <f>'[11]Published CSP'!AJ264</f>
        <v>0</v>
      </c>
      <c r="AN264" s="56">
        <f>IFERROR(VLOOKUP($A264,'[11]iBCF post B17'!$A:$L,'[11]iBCF post B17'!$F$1,0)/1000000,0)</f>
        <v>11.614418535508985</v>
      </c>
      <c r="AO264" s="56">
        <f>IFERROR(VLOOKUP($A264,'[11]iBCF post B17'!$A:$L,'[11]iBCF post B17'!$I$1,0)/1000000,0)</f>
        <v>15.264186001043717</v>
      </c>
      <c r="AP264" s="56">
        <f>IFERROR(VLOOKUP($A264,'[11]iBCF post B17'!$A:$L,'[11]iBCF post B17'!$L$1,0)/1000000,0)</f>
        <v>18.240517141434374</v>
      </c>
      <c r="AQ264" s="56">
        <v>0</v>
      </c>
      <c r="AR264" s="56">
        <v>0</v>
      </c>
      <c r="AS264" s="56">
        <f>'[11]NHB savings'!E251</f>
        <v>2.7292489999999998</v>
      </c>
      <c r="AT264" s="56">
        <f>'[11]NHB savings'!F251</f>
        <v>0</v>
      </c>
      <c r="AU264" s="56">
        <f>'[11]NHB savings'!G251</f>
        <v>0</v>
      </c>
      <c r="AV264" s="103">
        <f>'[11]Published CSP'!AN264</f>
        <v>0</v>
      </c>
      <c r="AW264" s="103">
        <f>'[11]Published CSP'!AO264</f>
        <v>0</v>
      </c>
      <c r="AX264" s="103">
        <f>'[11]Published CSP'!AP264+'[11]NHB savings'!I251</f>
        <v>0</v>
      </c>
      <c r="AY264" s="103">
        <f>'[11]Published CSP'!AQ264+'[11]NHB savings'!J251</f>
        <v>0</v>
      </c>
      <c r="AZ264" s="103">
        <f>'[11]Published CSP'!AR264+'[11]NHB savings'!K251</f>
        <v>0</v>
      </c>
      <c r="BA264" s="103">
        <v>0</v>
      </c>
      <c r="BB264" s="103" t="e">
        <f>VLOOKUP($A264,'[11]Published CSP'!$A:$A:'[11]Published CSP'!$AW:$AW,COLUMN('[11]Published CSP'!AT$1),0)</f>
        <v>#REF!</v>
      </c>
      <c r="BC264" s="103" t="e">
        <f>VLOOKUP($A264,'[11]Published CSP'!$A:$A:'[11]Published CSP'!$AW:$AW,COLUMN('[11]Published CSP'!AU$1),0)+'[11]NHB savings'!L251</f>
        <v>#REF!</v>
      </c>
      <c r="BD264" s="103">
        <v>0</v>
      </c>
      <c r="BE264" s="103">
        <v>0</v>
      </c>
      <c r="BF264" s="60">
        <v>3.9694718035711052</v>
      </c>
      <c r="BG264" s="60">
        <v>4.9316523292276884</v>
      </c>
      <c r="BH264" s="103">
        <f>VLOOKUP($A264,[11]NHB!$A$7:$Q$389,COLUMN([11]NHB!O$2),0)+'[11]NHB savings'!P251</f>
        <v>4.5115409934359478</v>
      </c>
      <c r="BI264" s="103">
        <f>VLOOKUP($A264,[11]NHB!$A$7:$Q$389,COLUMN([11]NHB!P$2),0)+'[11]NHB savings'!Q251</f>
        <v>3.2906479209186017</v>
      </c>
      <c r="BJ264" s="103">
        <f>VLOOKUP($A264,[11]NHB!$A$7:$Q$389,COLUMN([11]NHB!Q$2),0)+'[11]NHB savings'!R251</f>
        <v>3.1573380904336217</v>
      </c>
      <c r="BK264" s="63">
        <f t="shared" si="105"/>
        <v>407.16855658803604</v>
      </c>
      <c r="BL264" s="63" t="e">
        <f t="shared" si="105"/>
        <v>#REF!</v>
      </c>
      <c r="BM264" s="63" t="e">
        <f t="shared" si="105"/>
        <v>#REF!</v>
      </c>
      <c r="BN264" s="63">
        <f t="shared" si="105"/>
        <v>419.97831511612219</v>
      </c>
      <c r="BO264" s="63">
        <f t="shared" si="105"/>
        <v>433.23866015027636</v>
      </c>
      <c r="BP264" s="64">
        <f t="shared" si="96"/>
        <v>407.16855658803604</v>
      </c>
      <c r="BQ264" s="64" t="e">
        <f>BL264*'[11]23112016 deflator update'!$C$68/'[11]23112016 deflator update'!$C$69</f>
        <v>#REF!</v>
      </c>
      <c r="BR264" s="64" t="e">
        <f>BM264*'[11]23112016 deflator update'!$C$68/'[11]23112016 deflator update'!$C$70</f>
        <v>#REF!</v>
      </c>
      <c r="BS264" s="64">
        <f>BN264*'[11]23112016 deflator update'!$C$68/'[11]23112016 deflator update'!$C$71</f>
        <v>398.99068512463566</v>
      </c>
      <c r="BT264" s="64">
        <f>BO264*'[11]23112016 deflator update'!$C$68/'[11]23112016 deflator update'!$C$72</f>
        <v>404.86918695737899</v>
      </c>
      <c r="BU264" s="109" t="e">
        <f t="shared" si="97"/>
        <v>#REF!</v>
      </c>
      <c r="BV264" s="109" t="e">
        <f t="shared" si="97"/>
        <v>#REF!</v>
      </c>
      <c r="BW264" s="109" t="e">
        <f t="shared" si="97"/>
        <v>#REF!</v>
      </c>
      <c r="BX264" s="109">
        <f t="shared" si="97"/>
        <v>3.1573880262098175E-2</v>
      </c>
      <c r="BY264" s="109">
        <f t="shared" si="98"/>
        <v>6.4027791784073029E-2</v>
      </c>
      <c r="BZ264" s="109">
        <f t="shared" si="99"/>
        <v>1.5636366058123796E-2</v>
      </c>
      <c r="CA264" s="110" t="e">
        <f t="shared" si="100"/>
        <v>#REF!</v>
      </c>
      <c r="CB264" s="110" t="e">
        <f t="shared" si="100"/>
        <v>#REF!</v>
      </c>
      <c r="CC264" s="110" t="e">
        <f t="shared" si="100"/>
        <v>#REF!</v>
      </c>
      <c r="CD264" s="110">
        <f t="shared" si="94"/>
        <v>1.4733431260198548E-2</v>
      </c>
      <c r="CE264" s="110">
        <f t="shared" si="101"/>
        <v>-5.6472180708774244E-3</v>
      </c>
      <c r="CF264" s="110">
        <f t="shared" si="102"/>
        <v>-1.4148041931059119E-3</v>
      </c>
      <c r="CG264" s="60">
        <f t="shared" si="103"/>
        <v>168.95059658803603</v>
      </c>
      <c r="CH264" s="60" t="e">
        <f t="shared" si="103"/>
        <v>#REF!</v>
      </c>
      <c r="CI264" s="60" t="e">
        <f t="shared" si="103"/>
        <v>#REF!</v>
      </c>
      <c r="CJ264" s="60">
        <f t="shared" si="103"/>
        <v>129.74475465019731</v>
      </c>
      <c r="CK264" s="60">
        <f t="shared" si="103"/>
        <v>123.23304676211205</v>
      </c>
      <c r="CL264" s="60">
        <f t="shared" si="104"/>
        <v>238.21796000000001</v>
      </c>
      <c r="CM264" s="60">
        <f t="shared" si="104"/>
        <v>254.42246550000002</v>
      </c>
      <c r="CN264" s="60">
        <f t="shared" si="104"/>
        <v>271.73334078260376</v>
      </c>
      <c r="CO264" s="60">
        <f t="shared" si="104"/>
        <v>290.23356046592488</v>
      </c>
      <c r="CP264" s="60">
        <f t="shared" si="104"/>
        <v>310.00561338816431</v>
      </c>
    </row>
    <row r="265" spans="1:94" ht="15" customHeight="1">
      <c r="A265" s="53" t="s">
        <v>1032</v>
      </c>
      <c r="B265" s="53" t="s">
        <v>1033</v>
      </c>
      <c r="C265" s="53" t="str">
        <f t="shared" si="95"/>
        <v>UAF_PR</v>
      </c>
      <c r="D265" s="112" t="s">
        <v>1383</v>
      </c>
      <c r="E265" s="53" t="s">
        <v>726</v>
      </c>
      <c r="F265" s="112" t="s">
        <v>1361</v>
      </c>
      <c r="G265" s="113">
        <v>1</v>
      </c>
      <c r="H265" s="127">
        <v>0</v>
      </c>
      <c r="I265" s="127">
        <v>0</v>
      </c>
      <c r="J265" s="112" t="s">
        <v>1381</v>
      </c>
      <c r="K265" s="101">
        <v>0</v>
      </c>
      <c r="L265" s="53" t="s">
        <v>1034</v>
      </c>
      <c r="M265" s="54">
        <f>[11]Provisional!M265</f>
        <v>121.04064380493601</v>
      </c>
      <c r="N265" s="54">
        <f>[11]Provisional!N265</f>
        <v>104.52891571068599</v>
      </c>
      <c r="O265" s="54">
        <f>[11]Provisional!O265</f>
        <v>92.155917328282996</v>
      </c>
      <c r="P265" s="54">
        <f>[11]Provisional!P265</f>
        <v>85.417562029625003</v>
      </c>
      <c r="Q265" s="54">
        <f>[11]Provisional!Q265</f>
        <v>79.073584499077995</v>
      </c>
      <c r="R265" s="128">
        <f>'[11]Published CSP'!O265</f>
        <v>139.52793600000001</v>
      </c>
      <c r="S265" s="108">
        <f>VLOOKUP($B265,'[11]CT model - DATA UPDATE'!$A:$AX,COLUMN('[11]CT model - DATA UPDATE'!S$1),0)/1000000</f>
        <v>141.417601488</v>
      </c>
      <c r="T265" s="108">
        <f>VLOOKUP($B265,'[11]CT model - DATA UPDATE'!$A:$AX,COLUMN('[11]CT model - DATA UPDATE'!T$1),0)/1000000</f>
        <v>142.74019934691628</v>
      </c>
      <c r="U265" s="108">
        <f>VLOOKUP($B265,'[11]CT model - DATA UPDATE'!$A:$AX,COLUMN('[11]CT model - DATA UPDATE'!U$1),0)/1000000</f>
        <v>144.07516670636153</v>
      </c>
      <c r="V265" s="108">
        <f>VLOOKUP($B265,'[11]CT model - DATA UPDATE'!$A:$AX,COLUMN('[11]CT model - DATA UPDATE'!V$1),0)/1000000</f>
        <v>145.42261925119206</v>
      </c>
      <c r="W265" s="108">
        <v>0</v>
      </c>
      <c r="X265" s="108">
        <f>VLOOKUP($B265,'[11]CT model - DATA UPDATE'!$A:$AX,COLUMN('[11]CT model - DATA UPDATE'!W$1),0)/1000000</f>
        <v>2.8139788959999801</v>
      </c>
      <c r="Y265" s="108">
        <f>VLOOKUP($B265,'[11]CT model - DATA UPDATE'!$A:$AX,COLUMN('[11]CT model - DATA UPDATE'!X$1),0)/1000000</f>
        <v>5.751906345015569</v>
      </c>
      <c r="Z265" s="108">
        <f>VLOOKUP($B265,'[11]CT model - DATA UPDATE'!$A:$AX,COLUMN('[11]CT model - DATA UPDATE'!Y$1),0)/1000000</f>
        <v>8.8033179786050102</v>
      </c>
      <c r="AA265" s="108">
        <f>VLOOKUP($B265,'[11]CT model - DATA UPDATE'!$A:$AX,COLUMN('[11]CT model - DATA UPDATE'!Z$1),0)/1000000</f>
        <v>11.971815763823189</v>
      </c>
      <c r="AB265" s="108">
        <v>0</v>
      </c>
      <c r="AC265" s="108">
        <f>VLOOKUP($B265,'[11]CT model - DATA UPDATE'!$A:$AX,COLUMN('[11]CT model - DATA UPDATE'!AA$1),0)/1000000</f>
        <v>2.8283420000000001</v>
      </c>
      <c r="AD265" s="108">
        <f>VLOOKUP($B265,'[11]CT model - DATA UPDATE'!$A:$AX,COLUMN('[11]CT model - DATA UPDATE'!AB$1),0)/1000000</f>
        <v>5.8805955334388615</v>
      </c>
      <c r="AE265" s="108">
        <f>VLOOKUP($B265,'[11]CT model - DATA UPDATE'!$A:$AX,COLUMN('[11]CT model - DATA UPDATE'!AC$1),0)/1000000</f>
        <v>9.1706344583899373</v>
      </c>
      <c r="AF265" s="108">
        <f>VLOOKUP($B265,'[11]CT model - DATA UPDATE'!$A:$AX,COLUMN('[11]CT model - DATA UPDATE'!AD$1),0)/1000000</f>
        <v>12.712823630414189</v>
      </c>
      <c r="AG265" s="108">
        <v>0</v>
      </c>
      <c r="AH265" s="108">
        <f>VLOOKUP($B265,'[11]CT model - DATA UPDATE'!$A:$AX,COLUMN('[11]CT model - DATA UPDATE'!AE$1),0)/1000000</f>
        <v>0</v>
      </c>
      <c r="AI265" s="108">
        <f>(VLOOKUP($B265,'[11]CT model - DATA UPDATE'!$A:$AX,COLUMN('[11]CT model - DATA UPDATE'!AF$1),0)+IFERROR(VLOOKUP($B265,'[11]Fire £5 LQ'!$A:$P,COLUMN('[11]Fire £5 LQ'!N$1),0),0)*[11]Parameters!$C$41)/1000000</f>
        <v>0</v>
      </c>
      <c r="AJ265" s="108">
        <f>(VLOOKUP($B265,'[11]CT model - DATA UPDATE'!$A:$AX,COLUMN('[11]CT model - DATA UPDATE'!AG$1),0)+IFERROR(VLOOKUP($B265,'[11]Fire £5 LQ'!$A:$P,COLUMN('[11]Fire £5 LQ'!O$1),0),0)*[11]Parameters!$C$41)/1000000</f>
        <v>0</v>
      </c>
      <c r="AK265" s="108">
        <f>(VLOOKUP($B265,'[11]CT model - DATA UPDATE'!$A:$AX,COLUMN('[11]CT model - DATA UPDATE'!AH$1),0)+IFERROR(VLOOKUP($B265,'[11]Fire £5 LQ'!$A:$P,COLUMN('[11]Fire £5 LQ'!P$1),0),0)*[11]Parameters!$C$41)/1000000</f>
        <v>0</v>
      </c>
      <c r="AL265" s="56">
        <f>'[11]Published CSP'!AI265</f>
        <v>0</v>
      </c>
      <c r="AM265" s="56">
        <f>'[11]Published CSP'!AJ265</f>
        <v>0</v>
      </c>
      <c r="AN265" s="56">
        <f>IFERROR(VLOOKUP($A265,'[11]iBCF post B17'!$A:$L,'[11]iBCF post B17'!$F$1,0)/1000000,0)</f>
        <v>6.4632841912853198</v>
      </c>
      <c r="AO265" s="56">
        <f>IFERROR(VLOOKUP($A265,'[11]iBCF post B17'!$A:$L,'[11]iBCF post B17'!$I$1,0)/1000000,0)</f>
        <v>8.6565627200195383</v>
      </c>
      <c r="AP265" s="56">
        <f>IFERROR(VLOOKUP($A265,'[11]iBCF post B17'!$A:$L,'[11]iBCF post B17'!$L$1,0)/1000000,0)</f>
        <v>10.606909467603936</v>
      </c>
      <c r="AQ265" s="56">
        <v>0</v>
      </c>
      <c r="AR265" s="56">
        <v>0</v>
      </c>
      <c r="AS265" s="56">
        <f>'[11]NHB savings'!E252</f>
        <v>1.528251</v>
      </c>
      <c r="AT265" s="56">
        <f>'[11]NHB savings'!F252</f>
        <v>0</v>
      </c>
      <c r="AU265" s="56">
        <f>'[11]NHB savings'!G252</f>
        <v>0</v>
      </c>
      <c r="AV265" s="103">
        <f>'[11]Published CSP'!AN265</f>
        <v>0.44782582916757607</v>
      </c>
      <c r="AW265" s="103">
        <f>'[11]Published CSP'!AO265</f>
        <v>2.3258051127735406</v>
      </c>
      <c r="AX265" s="103">
        <f>'[11]Published CSP'!AP265+'[11]NHB savings'!I252</f>
        <v>1.8779792836059643</v>
      </c>
      <c r="AY265" s="103">
        <f>'[11]Published CSP'!AQ265+'[11]NHB savings'!J252</f>
        <v>1.4445994489276648</v>
      </c>
      <c r="AZ265" s="103">
        <f>'[11]Published CSP'!AR265+'[11]NHB savings'!K252</f>
        <v>1.8779792836059643</v>
      </c>
      <c r="BA265" s="103">
        <v>0</v>
      </c>
      <c r="BB265" s="103" t="e">
        <f>VLOOKUP($A265,'[11]Published CSP'!$A:$A:'[11]Published CSP'!$AW:$AW,COLUMN('[11]Published CSP'!AT$1),0)</f>
        <v>#REF!</v>
      </c>
      <c r="BC265" s="103" t="e">
        <f>VLOOKUP($A265,'[11]Published CSP'!$A:$A:'[11]Published CSP'!$AW:$AW,COLUMN('[11]Published CSP'!AU$1),0)+'[11]NHB savings'!L252</f>
        <v>#REF!</v>
      </c>
      <c r="BD265" s="103">
        <v>0</v>
      </c>
      <c r="BE265" s="103">
        <v>0</v>
      </c>
      <c r="BF265" s="60">
        <v>5.0457091690525351</v>
      </c>
      <c r="BG265" s="60">
        <v>6.7552046447288898</v>
      </c>
      <c r="BH265" s="103">
        <f>VLOOKUP($A265,[11]NHB!$A$7:$Q$389,COLUMN([11]NHB!O$2),0)+'[11]NHB savings'!P252</f>
        <v>6.2414741186539588</v>
      </c>
      <c r="BI265" s="103">
        <f>VLOOKUP($A265,[11]NHB!$A$7:$Q$389,COLUMN([11]NHB!P$2),0)+'[11]NHB savings'!Q252</f>
        <v>4.6521526026798208</v>
      </c>
      <c r="BJ265" s="103">
        <f>VLOOKUP($A265,[11]NHB!$A$7:$Q$389,COLUMN([11]NHB!Q$2),0)+'[11]NHB savings'!R252</f>
        <v>4.4636858661106951</v>
      </c>
      <c r="BK265" s="63">
        <f t="shared" si="105"/>
        <v>266.06211480315613</v>
      </c>
      <c r="BL265" s="63" t="e">
        <f t="shared" si="105"/>
        <v>#REF!</v>
      </c>
      <c r="BM265" s="63" t="e">
        <f t="shared" si="105"/>
        <v>#REF!</v>
      </c>
      <c r="BN265" s="63">
        <f t="shared" si="105"/>
        <v>262.21999594460851</v>
      </c>
      <c r="BO265" s="63">
        <f t="shared" si="105"/>
        <v>266.12941776182805</v>
      </c>
      <c r="BP265" s="64">
        <f t="shared" si="96"/>
        <v>266.06211480315613</v>
      </c>
      <c r="BQ265" s="64" t="e">
        <f>BL265*'[11]23112016 deflator update'!$C$68/'[11]23112016 deflator update'!$C$69</f>
        <v>#REF!</v>
      </c>
      <c r="BR265" s="64" t="e">
        <f>BM265*'[11]23112016 deflator update'!$C$68/'[11]23112016 deflator update'!$C$70</f>
        <v>#REF!</v>
      </c>
      <c r="BS265" s="64">
        <f>BN265*'[11]23112016 deflator update'!$C$68/'[11]23112016 deflator update'!$C$71</f>
        <v>249.11604258993859</v>
      </c>
      <c r="BT265" s="64">
        <f>BO265*'[11]23112016 deflator update'!$C$68/'[11]23112016 deflator update'!$C$72</f>
        <v>248.70264569024809</v>
      </c>
      <c r="BU265" s="109" t="e">
        <f t="shared" si="97"/>
        <v>#REF!</v>
      </c>
      <c r="BV265" s="109" t="e">
        <f t="shared" si="97"/>
        <v>#REF!</v>
      </c>
      <c r="BW265" s="109" t="e">
        <f t="shared" si="97"/>
        <v>#REF!</v>
      </c>
      <c r="BX265" s="109">
        <f t="shared" si="97"/>
        <v>1.4908938592331333E-2</v>
      </c>
      <c r="BY265" s="109">
        <f t="shared" si="98"/>
        <v>2.5295957194693131E-4</v>
      </c>
      <c r="BZ265" s="109">
        <f t="shared" si="99"/>
        <v>6.3233894945780023E-5</v>
      </c>
      <c r="CA265" s="110" t="e">
        <f t="shared" si="100"/>
        <v>#REF!</v>
      </c>
      <c r="CB265" s="110" t="e">
        <f t="shared" si="100"/>
        <v>#REF!</v>
      </c>
      <c r="CC265" s="110" t="e">
        <f t="shared" si="100"/>
        <v>#REF!</v>
      </c>
      <c r="CD265" s="110">
        <f t="shared" si="94"/>
        <v>-1.6594551494660825E-3</v>
      </c>
      <c r="CE265" s="110">
        <f t="shared" si="101"/>
        <v>-6.5245926221970008E-2</v>
      </c>
      <c r="CF265" s="110">
        <f t="shared" si="102"/>
        <v>-1.672648438712121E-2</v>
      </c>
      <c r="CG265" s="60">
        <f t="shared" si="103"/>
        <v>126.53417880315612</v>
      </c>
      <c r="CH265" s="60" t="e">
        <f t="shared" si="103"/>
        <v>#REF!</v>
      </c>
      <c r="CI265" s="60" t="e">
        <f t="shared" si="103"/>
        <v>#REF!</v>
      </c>
      <c r="CJ265" s="60">
        <f t="shared" si="103"/>
        <v>100.17087680125204</v>
      </c>
      <c r="CK265" s="60">
        <f t="shared" si="103"/>
        <v>96.022159116398598</v>
      </c>
      <c r="CL265" s="60">
        <f t="shared" si="104"/>
        <v>139.52793600000001</v>
      </c>
      <c r="CM265" s="60">
        <f t="shared" si="104"/>
        <v>147.05992238399998</v>
      </c>
      <c r="CN265" s="60">
        <f t="shared" si="104"/>
        <v>154.37270122537069</v>
      </c>
      <c r="CO265" s="60">
        <f t="shared" si="104"/>
        <v>162.04911914335648</v>
      </c>
      <c r="CP265" s="60">
        <f t="shared" si="104"/>
        <v>170.10725864542945</v>
      </c>
    </row>
    <row r="266" spans="1:94" ht="15" customHeight="1">
      <c r="A266" s="53" t="s">
        <v>288</v>
      </c>
      <c r="B266" s="53" t="s">
        <v>289</v>
      </c>
      <c r="C266" s="53" t="str">
        <f t="shared" si="95"/>
        <v>SD_PU</v>
      </c>
      <c r="D266" s="53" t="s">
        <v>41</v>
      </c>
      <c r="E266" s="53" t="s">
        <v>39</v>
      </c>
      <c r="F266" s="112" t="s">
        <v>1371</v>
      </c>
      <c r="G266" s="113">
        <v>0</v>
      </c>
      <c r="H266" s="127">
        <v>0</v>
      </c>
      <c r="I266" s="127">
        <v>0</v>
      </c>
      <c r="J266" s="112" t="s">
        <v>1380</v>
      </c>
      <c r="K266" s="101">
        <v>0</v>
      </c>
      <c r="L266" s="53" t="s">
        <v>290</v>
      </c>
      <c r="M266" s="54">
        <f>[11]Provisional!M266</f>
        <v>9.5303385532030003</v>
      </c>
      <c r="N266" s="54">
        <f>[11]Provisional!N266</f>
        <v>8.2345350876759991</v>
      </c>
      <c r="O266" s="54">
        <f>[11]Provisional!O266</f>
        <v>7.2615309215819996</v>
      </c>
      <c r="P266" s="54">
        <f>[11]Provisional!P266</f>
        <v>6.7525610809490004</v>
      </c>
      <c r="Q266" s="54">
        <f>[11]Provisional!Q266</f>
        <v>6.1884236315779999</v>
      </c>
      <c r="R266" s="128">
        <f>'[11]Published CSP'!O266</f>
        <v>8.0820329999999991</v>
      </c>
      <c r="S266" s="108">
        <f>VLOOKUP($B266,'[11]CT model - DATA UPDATE'!$A:$AX,COLUMN('[11]CT model - DATA UPDATE'!S$1),0)/1000000</f>
        <v>8.2146274800000008</v>
      </c>
      <c r="T266" s="108">
        <f>VLOOKUP($B266,'[11]CT model - DATA UPDATE'!$A:$AX,COLUMN('[11]CT model - DATA UPDATE'!T$1),0)/1000000</f>
        <v>8.367671042583197</v>
      </c>
      <c r="U266" s="108">
        <f>VLOOKUP($B266,'[11]CT model - DATA UPDATE'!$A:$AX,COLUMN('[11]CT model - DATA UPDATE'!U$1),0)/1000000</f>
        <v>8.5235659008709383</v>
      </c>
      <c r="V266" s="108">
        <f>VLOOKUP($B266,'[11]CT model - DATA UPDATE'!$A:$AX,COLUMN('[11]CT model - DATA UPDATE'!V$1),0)/1000000</f>
        <v>8.6823651762559653</v>
      </c>
      <c r="W266" s="108">
        <v>0</v>
      </c>
      <c r="X266" s="108">
        <f>VLOOKUP($B266,'[11]CT model - DATA UPDATE'!$A:$AX,COLUMN('[11]CT model - DATA UPDATE'!W$1),0)/1000000</f>
        <v>0.16028373999999898</v>
      </c>
      <c r="Y266" s="108">
        <f>VLOOKUP($B266,'[11]CT model - DATA UPDATE'!$A:$AX,COLUMN('[11]CT model - DATA UPDATE'!X$1),0)/1000000</f>
        <v>0.33388874400801205</v>
      </c>
      <c r="Z266" s="108">
        <f>VLOOKUP($B266,'[11]CT model - DATA UPDATE'!$A:$AX,COLUMN('[11]CT model - DATA UPDATE'!Y$1),0)/1000000</f>
        <v>0.51738280062720921</v>
      </c>
      <c r="AA266" s="108">
        <f>VLOOKUP($B266,'[11]CT model - DATA UPDATE'!$A:$AX,COLUMN('[11]CT model - DATA UPDATE'!Z$1),0)/1000000</f>
        <v>0.71120970316708876</v>
      </c>
      <c r="AB266" s="108">
        <v>0</v>
      </c>
      <c r="AC266" s="108">
        <f>VLOOKUP($B266,'[11]CT model - DATA UPDATE'!$A:$AX,COLUMN('[11]CT model - DATA UPDATE'!AA$1),0)/1000000</f>
        <v>0</v>
      </c>
      <c r="AD266" s="108">
        <f>VLOOKUP($B266,'[11]CT model - DATA UPDATE'!$A:$AX,COLUMN('[11]CT model - DATA UPDATE'!AB$1),0)/1000000</f>
        <v>0</v>
      </c>
      <c r="AE266" s="108">
        <f>VLOOKUP($B266,'[11]CT model - DATA UPDATE'!$A:$AX,COLUMN('[11]CT model - DATA UPDATE'!AC$1),0)/1000000</f>
        <v>0</v>
      </c>
      <c r="AF266" s="108">
        <f>VLOOKUP($B266,'[11]CT model - DATA UPDATE'!$A:$AX,COLUMN('[11]CT model - DATA UPDATE'!AD$1),0)/1000000</f>
        <v>0</v>
      </c>
      <c r="AG266" s="108">
        <v>0</v>
      </c>
      <c r="AH266" s="108">
        <f>VLOOKUP($B266,'[11]CT model - DATA UPDATE'!$A:$AX,COLUMN('[11]CT model - DATA UPDATE'!AE$1),0)/1000000</f>
        <v>0</v>
      </c>
      <c r="AI266" s="108">
        <f>(VLOOKUP($B266,'[11]CT model - DATA UPDATE'!$A:$AX,COLUMN('[11]CT model - DATA UPDATE'!AF$1),0)+IFERROR(VLOOKUP($B266,'[11]Fire £5 LQ'!$A:$P,COLUMN('[11]Fire £5 LQ'!N$1),0),0)*[11]Parameters!$C$41)/1000000</f>
        <v>4.1883805084887071E-3</v>
      </c>
      <c r="AJ266" s="108">
        <f>(VLOOKUP($B266,'[11]CT model - DATA UPDATE'!$A:$AX,COLUMN('[11]CT model - DATA UPDATE'!AG$1),0)+IFERROR(VLOOKUP($B266,'[11]Fire £5 LQ'!$A:$P,COLUMN('[11]Fire £5 LQ'!O$1),0),0)*[11]Parameters!$C$41)/1000000</f>
        <v>5.0568741692168587E-3</v>
      </c>
      <c r="AK266" s="108">
        <f>(VLOOKUP($B266,'[11]CT model - DATA UPDATE'!$A:$AX,COLUMN('[11]CT model - DATA UPDATE'!AH$1),0)+IFERROR(VLOOKUP($B266,'[11]Fire £5 LQ'!$A:$P,COLUMN('[11]Fire £5 LQ'!P$1),0),0)*[11]Parameters!$C$41)/1000000</f>
        <v>5.2541085822654524E-3</v>
      </c>
      <c r="AL266" s="56">
        <f>'[11]Published CSP'!AI266</f>
        <v>0</v>
      </c>
      <c r="AM266" s="56">
        <f>'[11]Published CSP'!AJ266</f>
        <v>0</v>
      </c>
      <c r="AN266" s="56">
        <f>IFERROR(VLOOKUP($A266,'[11]iBCF post B17'!$A:$L,'[11]iBCF post B17'!$F$1,0)/1000000,0)</f>
        <v>0</v>
      </c>
      <c r="AO266" s="56">
        <f>IFERROR(VLOOKUP($A266,'[11]iBCF post B17'!$A:$L,'[11]iBCF post B17'!$I$1,0)/1000000,0)</f>
        <v>0</v>
      </c>
      <c r="AP266" s="56">
        <f>IFERROR(VLOOKUP($A266,'[11]iBCF post B17'!$A:$L,'[11]iBCF post B17'!$L$1,0)/1000000,0)</f>
        <v>0</v>
      </c>
      <c r="AQ266" s="56">
        <v>0</v>
      </c>
      <c r="AR266" s="56">
        <v>0</v>
      </c>
      <c r="AS266" s="56">
        <f>'[11]NHB savings'!E253</f>
        <v>0</v>
      </c>
      <c r="AT266" s="56">
        <f>'[11]NHB savings'!F253</f>
        <v>0</v>
      </c>
      <c r="AU266" s="56">
        <f>'[11]NHB savings'!G253</f>
        <v>0</v>
      </c>
      <c r="AV266" s="103">
        <f>'[11]Published CSP'!AN266</f>
        <v>0</v>
      </c>
      <c r="AW266" s="103">
        <f>'[11]Published CSP'!AO266</f>
        <v>0</v>
      </c>
      <c r="AX266" s="103">
        <f>'[11]Published CSP'!AP266+'[11]NHB savings'!I253</f>
        <v>0</v>
      </c>
      <c r="AY266" s="103">
        <f>'[11]Published CSP'!AQ266+'[11]NHB savings'!J253</f>
        <v>0</v>
      </c>
      <c r="AZ266" s="103">
        <f>'[11]Published CSP'!AR266+'[11]NHB savings'!K253</f>
        <v>0</v>
      </c>
      <c r="BA266" s="103">
        <v>0</v>
      </c>
      <c r="BB266" s="103" t="e">
        <f>VLOOKUP($A266,'[11]Published CSP'!$A:$A:'[11]Published CSP'!$AW:$AW,COLUMN('[11]Published CSP'!AT$1),0)</f>
        <v>#REF!</v>
      </c>
      <c r="BC266" s="103" t="e">
        <f>VLOOKUP($A266,'[11]Published CSP'!$A:$A:'[11]Published CSP'!$AW:$AW,COLUMN('[11]Published CSP'!AU$1),0)+'[11]NHB savings'!L253</f>
        <v>#REF!</v>
      </c>
      <c r="BD266" s="103">
        <v>0</v>
      </c>
      <c r="BE266" s="103">
        <v>0</v>
      </c>
      <c r="BF266" s="60">
        <v>2.3731691046340733</v>
      </c>
      <c r="BG266" s="60">
        <v>2.7682998861812598</v>
      </c>
      <c r="BH266" s="103">
        <f>VLOOKUP($A266,[11]NHB!$A$7:$Q$389,COLUMN([11]NHB!O$2),0)+'[11]NHB savings'!P253</f>
        <v>1.6669769084296733</v>
      </c>
      <c r="BI266" s="103">
        <f>VLOOKUP($A266,[11]NHB!$A$7:$Q$389,COLUMN([11]NHB!P$2),0)+'[11]NHB savings'!Q253</f>
        <v>1.2638193343752473</v>
      </c>
      <c r="BJ266" s="103">
        <f>VLOOKUP($A266,[11]NHB!$A$7:$Q$389,COLUMN([11]NHB!Q$2),0)+'[11]NHB savings'!R253</f>
        <v>1.2126198304240097</v>
      </c>
      <c r="BK266" s="63">
        <f t="shared" si="105"/>
        <v>19.98554065783707</v>
      </c>
      <c r="BL266" s="63" t="e">
        <f t="shared" si="105"/>
        <v>#REF!</v>
      </c>
      <c r="BM266" s="63" t="e">
        <f t="shared" si="105"/>
        <v>#REF!</v>
      </c>
      <c r="BN266" s="63">
        <f t="shared" si="105"/>
        <v>17.062385990991611</v>
      </c>
      <c r="BO266" s="63">
        <f t="shared" si="105"/>
        <v>16.799872450007328</v>
      </c>
      <c r="BP266" s="64">
        <f t="shared" si="96"/>
        <v>19.98554065783707</v>
      </c>
      <c r="BQ266" s="64" t="e">
        <f>BL266*'[11]23112016 deflator update'!$C$68/'[11]23112016 deflator update'!$C$69</f>
        <v>#REF!</v>
      </c>
      <c r="BR266" s="64" t="e">
        <f>BM266*'[11]23112016 deflator update'!$C$68/'[11]23112016 deflator update'!$C$70</f>
        <v>#REF!</v>
      </c>
      <c r="BS266" s="64">
        <f>BN266*'[11]23112016 deflator update'!$C$68/'[11]23112016 deflator update'!$C$71</f>
        <v>16.209725196226906</v>
      </c>
      <c r="BT266" s="64">
        <f>BO266*'[11]23112016 deflator update'!$C$68/'[11]23112016 deflator update'!$C$72</f>
        <v>15.699777802523055</v>
      </c>
      <c r="BU266" s="109" t="e">
        <f t="shared" si="97"/>
        <v>#REF!</v>
      </c>
      <c r="BV266" s="109" t="e">
        <f t="shared" si="97"/>
        <v>#REF!</v>
      </c>
      <c r="BW266" s="109" t="e">
        <f t="shared" si="97"/>
        <v>#REF!</v>
      </c>
      <c r="BX266" s="109">
        <f t="shared" si="97"/>
        <v>-1.5385511799046236E-2</v>
      </c>
      <c r="BY266" s="109">
        <f t="shared" si="98"/>
        <v>-0.15939865037278955</v>
      </c>
      <c r="BZ266" s="109">
        <f t="shared" si="99"/>
        <v>-4.2480734702919354E-2</v>
      </c>
      <c r="CA266" s="110" t="e">
        <f t="shared" si="100"/>
        <v>#REF!</v>
      </c>
      <c r="CB266" s="110" t="e">
        <f t="shared" si="100"/>
        <v>#REF!</v>
      </c>
      <c r="CC266" s="110" t="e">
        <f t="shared" si="100"/>
        <v>#REF!</v>
      </c>
      <c r="CD266" s="110">
        <f t="shared" si="94"/>
        <v>-3.1459348479426996E-2</v>
      </c>
      <c r="CE266" s="110">
        <f t="shared" si="101"/>
        <v>-0.2144431781300552</v>
      </c>
      <c r="CF266" s="110">
        <f t="shared" si="102"/>
        <v>-5.8556196902820989E-2</v>
      </c>
      <c r="CG266" s="60">
        <f t="shared" si="103"/>
        <v>11.903507657837071</v>
      </c>
      <c r="CH266" s="60" t="e">
        <f t="shared" si="103"/>
        <v>#REF!</v>
      </c>
      <c r="CI266" s="60" t="e">
        <f t="shared" si="103"/>
        <v>#REF!</v>
      </c>
      <c r="CJ266" s="60">
        <f t="shared" si="103"/>
        <v>8.0163804153242477</v>
      </c>
      <c r="CK266" s="60">
        <f t="shared" si="103"/>
        <v>7.4010434620020078</v>
      </c>
      <c r="CL266" s="60">
        <f t="shared" si="104"/>
        <v>8.0820329999999991</v>
      </c>
      <c r="CM266" s="60">
        <f t="shared" si="104"/>
        <v>8.3749112199999995</v>
      </c>
      <c r="CN266" s="60">
        <f t="shared" si="104"/>
        <v>8.7057481670996975</v>
      </c>
      <c r="CO266" s="60">
        <f t="shared" si="104"/>
        <v>9.0460055756673636</v>
      </c>
      <c r="CP266" s="60">
        <f t="shared" si="104"/>
        <v>9.3988289880053202</v>
      </c>
    </row>
    <row r="267" spans="1:94" ht="15" customHeight="1">
      <c r="A267" s="53" t="s">
        <v>996</v>
      </c>
      <c r="B267" s="53" t="s">
        <v>997</v>
      </c>
      <c r="C267" s="53" t="str">
        <f t="shared" si="95"/>
        <v>UA_PU</v>
      </c>
      <c r="D267" s="53" t="s">
        <v>41</v>
      </c>
      <c r="E267" s="53" t="s">
        <v>726</v>
      </c>
      <c r="F267" s="112" t="s">
        <v>1365</v>
      </c>
      <c r="G267" s="113">
        <v>0</v>
      </c>
      <c r="H267" s="127">
        <v>0</v>
      </c>
      <c r="I267" s="127">
        <v>0</v>
      </c>
      <c r="J267" s="112" t="s">
        <v>1380</v>
      </c>
      <c r="K267" s="101">
        <v>1</v>
      </c>
      <c r="L267" s="53" t="s">
        <v>998</v>
      </c>
      <c r="M267" s="54">
        <f>[11]Provisional!M267</f>
        <v>163.244302631583</v>
      </c>
      <c r="N267" s="54">
        <f>[11]Provisional!N267</f>
        <v>146.76605403737398</v>
      </c>
      <c r="O267" s="54">
        <f>[11]Provisional!O267</f>
        <v>134.67662779727499</v>
      </c>
      <c r="P267" s="54">
        <f>[11]Provisional!P267</f>
        <v>128.07453513885099</v>
      </c>
      <c r="Q267" s="54">
        <f>[11]Provisional!Q267</f>
        <v>121.73662774320101</v>
      </c>
      <c r="R267" s="128">
        <f>'[11]Published CSP'!O267</f>
        <v>89.108406000000002</v>
      </c>
      <c r="S267" s="108">
        <f>VLOOKUP($B267,'[11]CT model - DATA UPDATE'!$A:$AX,COLUMN('[11]CT model - DATA UPDATE'!S$1),0)/1000000</f>
        <v>90.632369969999999</v>
      </c>
      <c r="T267" s="108">
        <f>VLOOKUP($B267,'[11]CT model - DATA UPDATE'!$A:$AX,COLUMN('[11]CT model - DATA UPDATE'!T$1),0)/1000000</f>
        <v>93.37109716510767</v>
      </c>
      <c r="U267" s="108">
        <f>VLOOKUP($B267,'[11]CT model - DATA UPDATE'!$A:$AX,COLUMN('[11]CT model - DATA UPDATE'!U$1),0)/1000000</f>
        <v>96.192583165393927</v>
      </c>
      <c r="V267" s="108">
        <f>VLOOKUP($B267,'[11]CT model - DATA UPDATE'!$A:$AX,COLUMN('[11]CT model - DATA UPDATE'!V$1),0)/1000000</f>
        <v>99.099328774825992</v>
      </c>
      <c r="W267" s="108">
        <v>0</v>
      </c>
      <c r="X267" s="108">
        <f>VLOOKUP($B267,'[11]CT model - DATA UPDATE'!$A:$AX,COLUMN('[11]CT model - DATA UPDATE'!W$1),0)/1000000</f>
        <v>1.7671101499999975</v>
      </c>
      <c r="Y267" s="108">
        <f>VLOOKUP($B267,'[11]CT model - DATA UPDATE'!$A:$AX,COLUMN('[11]CT model - DATA UPDATE'!X$1),0)/1000000</f>
        <v>3.7243407664902497</v>
      </c>
      <c r="Z267" s="108">
        <f>VLOOKUP($B267,'[11]CT model - DATA UPDATE'!$A:$AX,COLUMN('[11]CT model - DATA UPDATE'!Y$1),0)/1000000</f>
        <v>5.837472143198438</v>
      </c>
      <c r="AA267" s="108">
        <f>VLOOKUP($B267,'[11]CT model - DATA UPDATE'!$A:$AX,COLUMN('[11]CT model - DATA UPDATE'!Z$1),0)/1000000</f>
        <v>8.1161327137784358</v>
      </c>
      <c r="AB267" s="108">
        <v>0</v>
      </c>
      <c r="AC267" s="108">
        <f>VLOOKUP($B267,'[11]CT model - DATA UPDATE'!$A:$AX,COLUMN('[11]CT model - DATA UPDATE'!AA$1),0)/1000000</f>
        <v>1.8124359999999999</v>
      </c>
      <c r="AD267" s="108">
        <f>VLOOKUP($B267,'[11]CT model - DATA UPDATE'!$A:$AX,COLUMN('[11]CT model - DATA UPDATE'!AB$1),0)/1000000</f>
        <v>3.8457244383785874</v>
      </c>
      <c r="AE267" s="108">
        <f>VLOOKUP($B267,'[11]CT model - DATA UPDATE'!$A:$AX,COLUMN('[11]CT model - DATA UPDATE'!AC$1),0)/1000000</f>
        <v>6.1210011631158743</v>
      </c>
      <c r="AF267" s="108">
        <f>VLOOKUP($B267,'[11]CT model - DATA UPDATE'!$A:$AX,COLUMN('[11]CT model - DATA UPDATE'!AD$1),0)/1000000</f>
        <v>8.6604680264060505</v>
      </c>
      <c r="AG267" s="108">
        <v>0</v>
      </c>
      <c r="AH267" s="108">
        <f>VLOOKUP($B267,'[11]CT model - DATA UPDATE'!$A:$AX,COLUMN('[11]CT model - DATA UPDATE'!AE$1),0)/1000000</f>
        <v>0</v>
      </c>
      <c r="AI267" s="108">
        <f>(VLOOKUP($B267,'[11]CT model - DATA UPDATE'!$A:$AX,COLUMN('[11]CT model - DATA UPDATE'!AF$1),0)+IFERROR(VLOOKUP($B267,'[11]Fire £5 LQ'!$A:$P,COLUMN('[11]Fire £5 LQ'!N$1),0),0)*[11]Parameters!$C$41)/1000000</f>
        <v>0</v>
      </c>
      <c r="AJ267" s="108">
        <f>(VLOOKUP($B267,'[11]CT model - DATA UPDATE'!$A:$AX,COLUMN('[11]CT model - DATA UPDATE'!AG$1),0)+IFERROR(VLOOKUP($B267,'[11]Fire £5 LQ'!$A:$P,COLUMN('[11]Fire £5 LQ'!O$1),0),0)*[11]Parameters!$C$41)/1000000</f>
        <v>0</v>
      </c>
      <c r="AK267" s="108">
        <f>(VLOOKUP($B267,'[11]CT model - DATA UPDATE'!$A:$AX,COLUMN('[11]CT model - DATA UPDATE'!AH$1),0)+IFERROR(VLOOKUP($B267,'[11]Fire £5 LQ'!$A:$P,COLUMN('[11]Fire £5 LQ'!P$1),0),0)*[11]Parameters!$C$41)/1000000</f>
        <v>0</v>
      </c>
      <c r="AL267" s="56">
        <f>'[11]Published CSP'!AI267</f>
        <v>0</v>
      </c>
      <c r="AM267" s="56">
        <f>'[11]Published CSP'!AJ267</f>
        <v>0</v>
      </c>
      <c r="AN267" s="56">
        <f>IFERROR(VLOOKUP($A267,'[11]iBCF post B17'!$A:$L,'[11]iBCF post B17'!$F$1,0)/1000000,0)</f>
        <v>8.5704721839163582</v>
      </c>
      <c r="AO267" s="56">
        <f>IFERROR(VLOOKUP($A267,'[11]iBCF post B17'!$A:$L,'[11]iBCF post B17'!$I$1,0)/1000000,0)</f>
        <v>11.723369115420036</v>
      </c>
      <c r="AP267" s="56">
        <f>IFERROR(VLOOKUP($A267,'[11]iBCF post B17'!$A:$L,'[11]iBCF post B17'!$L$1,0)/1000000,0)</f>
        <v>14.564609643766849</v>
      </c>
      <c r="AQ267" s="56">
        <v>0</v>
      </c>
      <c r="AR267" s="56">
        <v>0</v>
      </c>
      <c r="AS267" s="56">
        <f>'[11]NHB savings'!E254</f>
        <v>1.5569539999999999</v>
      </c>
      <c r="AT267" s="56">
        <f>'[11]NHB savings'!F254</f>
        <v>0</v>
      </c>
      <c r="AU267" s="56">
        <f>'[11]NHB savings'!G254</f>
        <v>0</v>
      </c>
      <c r="AV267" s="103">
        <f>'[11]Published CSP'!AN267</f>
        <v>0</v>
      </c>
      <c r="AW267" s="103">
        <f>'[11]Published CSP'!AO267</f>
        <v>0</v>
      </c>
      <c r="AX267" s="103">
        <f>'[11]Published CSP'!AP267+'[11]NHB savings'!I254</f>
        <v>0</v>
      </c>
      <c r="AY267" s="103">
        <f>'[11]Published CSP'!AQ267+'[11]NHB savings'!J254</f>
        <v>0</v>
      </c>
      <c r="AZ267" s="103">
        <f>'[11]Published CSP'!AR267+'[11]NHB savings'!K254</f>
        <v>0</v>
      </c>
      <c r="BA267" s="103">
        <v>0</v>
      </c>
      <c r="BB267" s="103" t="e">
        <f>VLOOKUP($A267,'[11]Published CSP'!$A:$A:'[11]Published CSP'!$AW:$AW,COLUMN('[11]Published CSP'!AT$1),0)</f>
        <v>#REF!</v>
      </c>
      <c r="BC267" s="103" t="e">
        <f>VLOOKUP($A267,'[11]Published CSP'!$A:$A:'[11]Published CSP'!$AW:$AW,COLUMN('[11]Published CSP'!AU$1),0)+'[11]NHB savings'!L254</f>
        <v>#REF!</v>
      </c>
      <c r="BD267" s="103">
        <v>0</v>
      </c>
      <c r="BE267" s="103">
        <v>0</v>
      </c>
      <c r="BF267" s="60">
        <v>5.0144527120521403</v>
      </c>
      <c r="BG267" s="60">
        <v>5.6305123165110915</v>
      </c>
      <c r="BH267" s="103">
        <f>VLOOKUP($A267,[11]NHB!$A$7:$Q$389,COLUMN([11]NHB!O$2),0)+'[11]NHB savings'!P254</f>
        <v>4.2923307128786856</v>
      </c>
      <c r="BI267" s="103">
        <f>VLOOKUP($A267,[11]NHB!$A$7:$Q$389,COLUMN([11]NHB!P$2),0)+'[11]NHB savings'!Q254</f>
        <v>3.1173179417005725</v>
      </c>
      <c r="BJ267" s="103">
        <f>VLOOKUP($A267,[11]NHB!$A$7:$Q$389,COLUMN([11]NHB!Q$2),0)+'[11]NHB savings'!R254</f>
        <v>2.9910300080282637</v>
      </c>
      <c r="BK267" s="63">
        <f t="shared" si="105"/>
        <v>257.36716134363513</v>
      </c>
      <c r="BL267" s="63" t="e">
        <f t="shared" si="105"/>
        <v>#REF!</v>
      </c>
      <c r="BM267" s="63" t="e">
        <f t="shared" si="105"/>
        <v>#REF!</v>
      </c>
      <c r="BN267" s="63">
        <f t="shared" si="105"/>
        <v>251.06627866767982</v>
      </c>
      <c r="BO267" s="63">
        <f t="shared" si="105"/>
        <v>255.1681969100066</v>
      </c>
      <c r="BP267" s="64">
        <f t="shared" si="96"/>
        <v>257.36716134363513</v>
      </c>
      <c r="BQ267" s="64" t="e">
        <f>BL267*'[11]23112016 deflator update'!$C$68/'[11]23112016 deflator update'!$C$69</f>
        <v>#REF!</v>
      </c>
      <c r="BR267" s="64" t="e">
        <f>BM267*'[11]23112016 deflator update'!$C$68/'[11]23112016 deflator update'!$C$70</f>
        <v>#REF!</v>
      </c>
      <c r="BS267" s="64">
        <f>BN267*'[11]23112016 deflator update'!$C$68/'[11]23112016 deflator update'!$C$71</f>
        <v>238.51971145132302</v>
      </c>
      <c r="BT267" s="64">
        <f>BO267*'[11]23112016 deflator update'!$C$68/'[11]23112016 deflator update'!$C$72</f>
        <v>238.45919102533458</v>
      </c>
      <c r="BU267" s="109" t="e">
        <f t="shared" si="97"/>
        <v>#REF!</v>
      </c>
      <c r="BV267" s="109" t="e">
        <f t="shared" si="97"/>
        <v>#REF!</v>
      </c>
      <c r="BW267" s="109" t="e">
        <f t="shared" si="97"/>
        <v>#REF!</v>
      </c>
      <c r="BX267" s="109">
        <f t="shared" si="97"/>
        <v>1.6337989570300859E-2</v>
      </c>
      <c r="BY267" s="109">
        <f t="shared" si="98"/>
        <v>-8.5440754063121904E-3</v>
      </c>
      <c r="BZ267" s="109">
        <f t="shared" si="99"/>
        <v>-2.1428970281600623E-3</v>
      </c>
      <c r="CA267" s="110" t="e">
        <f t="shared" si="100"/>
        <v>#REF!</v>
      </c>
      <c r="CB267" s="110" t="e">
        <f t="shared" si="100"/>
        <v>#REF!</v>
      </c>
      <c r="CC267" s="110" t="e">
        <f t="shared" si="100"/>
        <v>#REF!</v>
      </c>
      <c r="CD267" s="110">
        <f t="shared" si="94"/>
        <v>-2.5373343620194166E-4</v>
      </c>
      <c r="CE267" s="110">
        <f t="shared" si="101"/>
        <v>-7.3466910928293383E-2</v>
      </c>
      <c r="CF267" s="110">
        <f t="shared" si="102"/>
        <v>-1.8895577335589997E-2</v>
      </c>
      <c r="CG267" s="60">
        <f t="shared" si="103"/>
        <v>168.25875534363513</v>
      </c>
      <c r="CH267" s="60" t="e">
        <f t="shared" si="103"/>
        <v>#REF!</v>
      </c>
      <c r="CI267" s="60" t="e">
        <f t="shared" si="103"/>
        <v>#REF!</v>
      </c>
      <c r="CJ267" s="60">
        <f t="shared" si="103"/>
        <v>142.91522219597158</v>
      </c>
      <c r="CK267" s="60">
        <f t="shared" si="103"/>
        <v>139.29226739499612</v>
      </c>
      <c r="CL267" s="60">
        <f t="shared" si="104"/>
        <v>89.108406000000002</v>
      </c>
      <c r="CM267" s="60">
        <f t="shared" si="104"/>
        <v>94.211916119999998</v>
      </c>
      <c r="CN267" s="60">
        <f t="shared" si="104"/>
        <v>100.9411623699765</v>
      </c>
      <c r="CO267" s="60">
        <f t="shared" si="104"/>
        <v>108.15105647170824</v>
      </c>
      <c r="CP267" s="60">
        <f t="shared" si="104"/>
        <v>115.87592951501048</v>
      </c>
    </row>
    <row r="268" spans="1:94" ht="15" customHeight="1">
      <c r="A268" s="53" t="s">
        <v>1017</v>
      </c>
      <c r="B268" s="53" t="s">
        <v>1018</v>
      </c>
      <c r="C268" s="53" t="str">
        <f t="shared" si="95"/>
        <v>SC_SR</v>
      </c>
      <c r="D268" s="53" t="s">
        <v>41</v>
      </c>
      <c r="E268" s="53" t="s">
        <v>730</v>
      </c>
      <c r="F268" s="112" t="s">
        <v>1365</v>
      </c>
      <c r="G268" s="113">
        <v>0</v>
      </c>
      <c r="H268" s="127">
        <v>0</v>
      </c>
      <c r="I268" s="127">
        <v>0</v>
      </c>
      <c r="J268" s="112" t="s">
        <v>1382</v>
      </c>
      <c r="K268" s="101">
        <v>0</v>
      </c>
      <c r="L268" s="53" t="s">
        <v>1019</v>
      </c>
      <c r="M268" s="54">
        <f>[11]Provisional!M268</f>
        <v>193.90927129650001</v>
      </c>
      <c r="N268" s="54">
        <f>[11]Provisional!N268</f>
        <v>162.89624685061199</v>
      </c>
      <c r="O268" s="54">
        <f>[11]Provisional!O268</f>
        <v>140.20694925434299</v>
      </c>
      <c r="P268" s="54">
        <f>[11]Provisional!P268</f>
        <v>127.52191761306601</v>
      </c>
      <c r="Q268" s="54">
        <f>[11]Provisional!Q268</f>
        <v>115.65366215938201</v>
      </c>
      <c r="R268" s="128">
        <f>'[11]Published CSP'!O268</f>
        <v>292.97565300000002</v>
      </c>
      <c r="S268" s="108">
        <f>VLOOKUP($B268,'[11]CT model - DATA UPDATE'!$A:$AX,COLUMN('[11]CT model - DATA UPDATE'!S$1),0)/1000000</f>
        <v>298.54096097800004</v>
      </c>
      <c r="T268" s="108">
        <f>VLOOKUP($B268,'[11]CT model - DATA UPDATE'!$A:$AX,COLUMN('[11]CT model - DATA UPDATE'!T$1),0)/1000000</f>
        <v>303.45169976997244</v>
      </c>
      <c r="U268" s="108">
        <f>VLOOKUP($B268,'[11]CT model - DATA UPDATE'!$A:$AX,COLUMN('[11]CT model - DATA UPDATE'!U$1),0)/1000000</f>
        <v>308.44845027355592</v>
      </c>
      <c r="V268" s="108">
        <f>VLOOKUP($B268,'[11]CT model - DATA UPDATE'!$A:$AX,COLUMN('[11]CT model - DATA UPDATE'!V$1),0)/1000000</f>
        <v>313.53279524212087</v>
      </c>
      <c r="W268" s="108">
        <v>0</v>
      </c>
      <c r="X268" s="108">
        <f>VLOOKUP($B268,'[11]CT model - DATA UPDATE'!$A:$AX,COLUMN('[11]CT model - DATA UPDATE'!W$1),0)/1000000</f>
        <v>5.9412798968002161</v>
      </c>
      <c r="Y268" s="108">
        <f>VLOOKUP($B268,'[11]CT model - DATA UPDATE'!$A:$AX,COLUMN('[11]CT model - DATA UPDATE'!X$1),0)/1000000</f>
        <v>12.228822947437337</v>
      </c>
      <c r="Z268" s="108">
        <f>VLOOKUP($B268,'[11]CT model - DATA UPDATE'!$A:$AX,COLUMN('[11]CT model - DATA UPDATE'!Y$1),0)/1000000</f>
        <v>18.847760125966886</v>
      </c>
      <c r="AA268" s="108">
        <f>VLOOKUP($B268,'[11]CT model - DATA UPDATE'!$A:$AX,COLUMN('[11]CT model - DATA UPDATE'!Z$1),0)/1000000</f>
        <v>25.812264006061941</v>
      </c>
      <c r="AB268" s="108">
        <v>0</v>
      </c>
      <c r="AC268" s="108">
        <f>VLOOKUP($B268,'[11]CT model - DATA UPDATE'!$A:$AX,COLUMN('[11]CT model - DATA UPDATE'!AA$1),0)/1000000</f>
        <v>5.9701470071997855</v>
      </c>
      <c r="AD268" s="108">
        <f>VLOOKUP($B268,'[11]CT model - DATA UPDATE'!$A:$AX,COLUMN('[11]CT model - DATA UPDATE'!AB$1),0)/1000000</f>
        <v>12.500898925690233</v>
      </c>
      <c r="AE268" s="108">
        <f>VLOOKUP($B268,'[11]CT model - DATA UPDATE'!$A:$AX,COLUMN('[11]CT model - DATA UPDATE'!AC$1),0)/1000000</f>
        <v>19.632585948513032</v>
      </c>
      <c r="AF268" s="108">
        <f>VLOOKUP($B268,'[11]CT model - DATA UPDATE'!$A:$AX,COLUMN('[11]CT model - DATA UPDATE'!AD$1),0)/1000000</f>
        <v>27.408274670065165</v>
      </c>
      <c r="AG268" s="108">
        <v>0</v>
      </c>
      <c r="AH268" s="108">
        <f>VLOOKUP($B268,'[11]CT model - DATA UPDATE'!$A:$AX,COLUMN('[11]CT model - DATA UPDATE'!AE$1),0)/1000000</f>
        <v>0</v>
      </c>
      <c r="AI268" s="108">
        <f>(VLOOKUP($B268,'[11]CT model - DATA UPDATE'!$A:$AX,COLUMN('[11]CT model - DATA UPDATE'!AF$1),0)+IFERROR(VLOOKUP($B268,'[11]Fire £5 LQ'!$A:$P,COLUMN('[11]Fire £5 LQ'!N$1),0),0)*[11]Parameters!$C$41)/1000000</f>
        <v>0</v>
      </c>
      <c r="AJ268" s="108">
        <f>(VLOOKUP($B268,'[11]CT model - DATA UPDATE'!$A:$AX,COLUMN('[11]CT model - DATA UPDATE'!AG$1),0)+IFERROR(VLOOKUP($B268,'[11]Fire £5 LQ'!$A:$P,COLUMN('[11]Fire £5 LQ'!O$1),0),0)*[11]Parameters!$C$41)/1000000</f>
        <v>0</v>
      </c>
      <c r="AK268" s="108">
        <f>(VLOOKUP($B268,'[11]CT model - DATA UPDATE'!$A:$AX,COLUMN('[11]CT model - DATA UPDATE'!AH$1),0)+IFERROR(VLOOKUP($B268,'[11]Fire £5 LQ'!$A:$P,COLUMN('[11]Fire £5 LQ'!P$1),0),0)*[11]Parameters!$C$41)/1000000</f>
        <v>0</v>
      </c>
      <c r="AL268" s="56">
        <f>'[11]Published CSP'!AI268</f>
        <v>0</v>
      </c>
      <c r="AM268" s="56">
        <f>'[11]Published CSP'!AJ268</f>
        <v>0</v>
      </c>
      <c r="AN268" s="56">
        <f>IFERROR(VLOOKUP($A268,'[11]iBCF post B17'!$A:$L,'[11]iBCF post B17'!$F$1,0)/1000000,0)</f>
        <v>16.060542467675827</v>
      </c>
      <c r="AO268" s="56">
        <f>IFERROR(VLOOKUP($A268,'[11]iBCF post B17'!$A:$L,'[11]iBCF post B17'!$I$1,0)/1000000,0)</f>
        <v>21.590370647786237</v>
      </c>
      <c r="AP268" s="56">
        <f>IFERROR(VLOOKUP($A268,'[11]iBCF post B17'!$A:$L,'[11]iBCF post B17'!$L$1,0)/1000000,0)</f>
        <v>26.484159196972861</v>
      </c>
      <c r="AQ268" s="56">
        <v>0</v>
      </c>
      <c r="AR268" s="56">
        <v>0</v>
      </c>
      <c r="AS268" s="56">
        <f>'[11]NHB savings'!E255</f>
        <v>3.5428299999999999</v>
      </c>
      <c r="AT268" s="56">
        <f>'[11]NHB savings'!F255</f>
        <v>0</v>
      </c>
      <c r="AU268" s="56">
        <f>'[11]NHB savings'!G255</f>
        <v>0</v>
      </c>
      <c r="AV268" s="103">
        <f>'[11]Published CSP'!AN268</f>
        <v>0</v>
      </c>
      <c r="AW268" s="103">
        <f>'[11]Published CSP'!AO268</f>
        <v>0</v>
      </c>
      <c r="AX268" s="103">
        <f>'[11]Published CSP'!AP268+'[11]NHB savings'!I255</f>
        <v>0</v>
      </c>
      <c r="AY268" s="103">
        <f>'[11]Published CSP'!AQ268+'[11]NHB savings'!J255</f>
        <v>0</v>
      </c>
      <c r="AZ268" s="103">
        <f>'[11]Published CSP'!AR268+'[11]NHB savings'!K255</f>
        <v>0</v>
      </c>
      <c r="BA268" s="103">
        <v>0</v>
      </c>
      <c r="BB268" s="103" t="e">
        <f>VLOOKUP($A268,'[11]Published CSP'!$A:$A:'[11]Published CSP'!$AW:$AW,COLUMN('[11]Published CSP'!AT$1),0)</f>
        <v>#REF!</v>
      </c>
      <c r="BC268" s="103" t="e">
        <f>VLOOKUP($A268,'[11]Published CSP'!$A:$A:'[11]Published CSP'!$AW:$AW,COLUMN('[11]Published CSP'!AU$1),0)+'[11]NHB savings'!L255</f>
        <v>#REF!</v>
      </c>
      <c r="BD268" s="103">
        <v>0</v>
      </c>
      <c r="BE268" s="103">
        <v>0</v>
      </c>
      <c r="BF268" s="60">
        <v>3.2943480380551753</v>
      </c>
      <c r="BG268" s="60">
        <v>3.773861826705891</v>
      </c>
      <c r="BH268" s="103">
        <f>VLOOKUP($A268,[11]NHB!$A$7:$Q$389,COLUMN([11]NHB!O$2),0)+'[11]NHB savings'!P255</f>
        <v>3.1189198134221661</v>
      </c>
      <c r="BI268" s="103">
        <f>VLOOKUP($A268,[11]NHB!$A$7:$Q$389,COLUMN([11]NHB!P$2),0)+'[11]NHB savings'!Q255</f>
        <v>2.1973947493465755</v>
      </c>
      <c r="BJ268" s="103">
        <f>VLOOKUP($A268,[11]NHB!$A$7:$Q$389,COLUMN([11]NHB!Q$2),0)+'[11]NHB savings'!R255</f>
        <v>2.1083744929764552</v>
      </c>
      <c r="BK268" s="63">
        <f t="shared" si="105"/>
        <v>490.17927233455515</v>
      </c>
      <c r="BL268" s="63" t="e">
        <f t="shared" si="105"/>
        <v>#REF!</v>
      </c>
      <c r="BM268" s="63" t="e">
        <f t="shared" si="105"/>
        <v>#REF!</v>
      </c>
      <c r="BN268" s="63">
        <f t="shared" si="105"/>
        <v>498.23847935823471</v>
      </c>
      <c r="BO268" s="63">
        <f t="shared" si="105"/>
        <v>510.9995297675793</v>
      </c>
      <c r="BP268" s="64">
        <f t="shared" si="96"/>
        <v>490.17927233455515</v>
      </c>
      <c r="BQ268" s="64" t="e">
        <f>BL268*'[11]23112016 deflator update'!$C$68/'[11]23112016 deflator update'!$C$69</f>
        <v>#REF!</v>
      </c>
      <c r="BR268" s="64" t="e">
        <f>BM268*'[11]23112016 deflator update'!$C$68/'[11]23112016 deflator update'!$C$70</f>
        <v>#REF!</v>
      </c>
      <c r="BS268" s="64">
        <f>BN268*'[11]23112016 deflator update'!$C$68/'[11]23112016 deflator update'!$C$71</f>
        <v>473.33994418172148</v>
      </c>
      <c r="BT268" s="64">
        <f>BO268*'[11]23112016 deflator update'!$C$68/'[11]23112016 deflator update'!$C$72</f>
        <v>477.53809431697562</v>
      </c>
      <c r="BU268" s="109" t="e">
        <f t="shared" si="97"/>
        <v>#REF!</v>
      </c>
      <c r="BV268" s="109" t="e">
        <f t="shared" si="97"/>
        <v>#REF!</v>
      </c>
      <c r="BW268" s="109" t="e">
        <f t="shared" si="97"/>
        <v>#REF!</v>
      </c>
      <c r="BX268" s="109">
        <f t="shared" si="97"/>
        <v>2.5612334129193837E-2</v>
      </c>
      <c r="BY268" s="109">
        <f t="shared" si="98"/>
        <v>4.2474781387357385E-2</v>
      </c>
      <c r="BZ268" s="109">
        <f t="shared" si="99"/>
        <v>1.0453632360573284E-2</v>
      </c>
      <c r="CA268" s="110" t="e">
        <f t="shared" si="100"/>
        <v>#REF!</v>
      </c>
      <c r="CB268" s="110" t="e">
        <f t="shared" si="100"/>
        <v>#REF!</v>
      </c>
      <c r="CC268" s="110" t="e">
        <f t="shared" si="100"/>
        <v>#REF!</v>
      </c>
      <c r="CD268" s="110">
        <f t="shared" si="94"/>
        <v>8.8692073991591958E-3</v>
      </c>
      <c r="CE268" s="110">
        <f t="shared" si="101"/>
        <v>-2.5788887313357711E-2</v>
      </c>
      <c r="CF268" s="110">
        <f t="shared" si="102"/>
        <v>-6.5105267539966594E-3</v>
      </c>
      <c r="CG268" s="60">
        <f t="shared" si="103"/>
        <v>197.20361933455513</v>
      </c>
      <c r="CH268" s="60" t="e">
        <f t="shared" si="103"/>
        <v>#REF!</v>
      </c>
      <c r="CI268" s="60" t="e">
        <f t="shared" si="103"/>
        <v>#REF!</v>
      </c>
      <c r="CJ268" s="60">
        <f t="shared" si="103"/>
        <v>151.30968301019885</v>
      </c>
      <c r="CK268" s="60">
        <f t="shared" si="103"/>
        <v>144.24619584933134</v>
      </c>
      <c r="CL268" s="60">
        <f t="shared" si="104"/>
        <v>292.97565300000002</v>
      </c>
      <c r="CM268" s="60">
        <f t="shared" si="104"/>
        <v>310.45238788200004</v>
      </c>
      <c r="CN268" s="60">
        <f t="shared" si="104"/>
        <v>328.18142164310001</v>
      </c>
      <c r="CO268" s="60">
        <f t="shared" si="104"/>
        <v>346.92879634803586</v>
      </c>
      <c r="CP268" s="60">
        <f t="shared" si="104"/>
        <v>366.75333391824796</v>
      </c>
    </row>
    <row r="269" spans="1:94" ht="15" customHeight="1">
      <c r="A269" s="53" t="s">
        <v>1167</v>
      </c>
      <c r="B269" s="53" t="s">
        <v>1168</v>
      </c>
      <c r="C269" s="53" t="str">
        <f t="shared" si="95"/>
        <v>SFIR_PU</v>
      </c>
      <c r="D269" s="53" t="s">
        <v>41</v>
      </c>
      <c r="E269" s="53" t="s">
        <v>1357</v>
      </c>
      <c r="F269" s="112" t="s">
        <v>1365</v>
      </c>
      <c r="G269" s="113">
        <v>0</v>
      </c>
      <c r="H269" s="127">
        <v>0</v>
      </c>
      <c r="I269" s="127">
        <v>0</v>
      </c>
      <c r="J269" s="112" t="s">
        <v>1380</v>
      </c>
      <c r="K269" s="101">
        <v>0</v>
      </c>
      <c r="L269" s="53" t="s">
        <v>1238</v>
      </c>
      <c r="M269" s="54">
        <f>[11]Provisional!M269</f>
        <v>20.186718328830001</v>
      </c>
      <c r="N269" s="54">
        <f>[11]Provisional!N269</f>
        <v>18.793794522844003</v>
      </c>
      <c r="O269" s="54">
        <f>[11]Provisional!O269</f>
        <v>17.107758183721998</v>
      </c>
      <c r="P269" s="54">
        <f>[11]Provisional!P269</f>
        <v>16.416469651444</v>
      </c>
      <c r="Q269" s="54">
        <f>[11]Provisional!Q269</f>
        <v>16.162192732042001</v>
      </c>
      <c r="R269" s="128">
        <f>'[11]Published CSP'!O269</f>
        <v>21.521972999999999</v>
      </c>
      <c r="S269" s="108">
        <f>VLOOKUP($B269,'[11]CT model - DATA UPDATE'!$A:$AX,COLUMN('[11]CT model - DATA UPDATE'!S$1),0)/1000000</f>
        <v>21.922423028000001</v>
      </c>
      <c r="T269" s="108">
        <f>VLOOKUP($B269,'[11]CT model - DATA UPDATE'!$A:$AX,COLUMN('[11]CT model - DATA UPDATE'!T$1),0)/1000000</f>
        <v>22.344958325659018</v>
      </c>
      <c r="U269" s="108">
        <f>VLOOKUP($B269,'[11]CT model - DATA UPDATE'!$A:$AX,COLUMN('[11]CT model - DATA UPDATE'!U$1),0)/1000000</f>
        <v>22.77662088221344</v>
      </c>
      <c r="V269" s="108">
        <f>VLOOKUP($B269,'[11]CT model - DATA UPDATE'!$A:$AX,COLUMN('[11]CT model - DATA UPDATE'!V$1),0)/1000000</f>
        <v>23.217627185203327</v>
      </c>
      <c r="W269" s="108">
        <v>0</v>
      </c>
      <c r="X269" s="108">
        <f>VLOOKUP($B269,'[11]CT model - DATA UPDATE'!$A:$AX,COLUMN('[11]CT model - DATA UPDATE'!W$1),0)/1000000</f>
        <v>0.4267064669999972</v>
      </c>
      <c r="Y269" s="108">
        <f>VLOOKUP($B269,'[11]CT model - DATA UPDATE'!$A:$AX,COLUMN('[11]CT model - DATA UPDATE'!X$1),0)/1000000</f>
        <v>0.89052864006318944</v>
      </c>
      <c r="Z269" s="108">
        <f>VLOOKUP($B269,'[11]CT model - DATA UPDATE'!$A:$AX,COLUMN('[11]CT model - DATA UPDATE'!Y$1),0)/1000000</f>
        <v>1.3814190352131368</v>
      </c>
      <c r="AA269" s="108">
        <f>VLOOKUP($B269,'[11]CT model - DATA UPDATE'!$A:$AX,COLUMN('[11]CT model - DATA UPDATE'!Z$1),0)/1000000</f>
        <v>1.9006822678639677</v>
      </c>
      <c r="AB269" s="108">
        <v>0</v>
      </c>
      <c r="AC269" s="108">
        <f>VLOOKUP($B269,'[11]CT model - DATA UPDATE'!$A:$AX,COLUMN('[11]CT model - DATA UPDATE'!AA$1),0)/1000000</f>
        <v>0</v>
      </c>
      <c r="AD269" s="108">
        <f>VLOOKUP($B269,'[11]CT model - DATA UPDATE'!$A:$AX,COLUMN('[11]CT model - DATA UPDATE'!AB$1),0)/1000000</f>
        <v>0</v>
      </c>
      <c r="AE269" s="108">
        <f>VLOOKUP($B269,'[11]CT model - DATA UPDATE'!$A:$AX,COLUMN('[11]CT model - DATA UPDATE'!AC$1),0)/1000000</f>
        <v>0</v>
      </c>
      <c r="AF269" s="108">
        <f>VLOOKUP($B269,'[11]CT model - DATA UPDATE'!$A:$AX,COLUMN('[11]CT model - DATA UPDATE'!AD$1),0)/1000000</f>
        <v>0</v>
      </c>
      <c r="AG269" s="108">
        <v>0</v>
      </c>
      <c r="AH269" s="108">
        <f>VLOOKUP($B269,'[11]CT model - DATA UPDATE'!$A:$AX,COLUMN('[11]CT model - DATA UPDATE'!AE$1),0)/1000000</f>
        <v>0</v>
      </c>
      <c r="AI269" s="108">
        <f>(VLOOKUP($B269,'[11]CT model - DATA UPDATE'!$A:$AX,COLUMN('[11]CT model - DATA UPDATE'!AF$1),0)+IFERROR(VLOOKUP($B269,'[11]Fire £5 LQ'!$A:$P,COLUMN('[11]Fire £5 LQ'!N$1),0),0)*[11]Parameters!$C$41)/1000000</f>
        <v>0</v>
      </c>
      <c r="AJ269" s="108">
        <f>(VLOOKUP($B269,'[11]CT model - DATA UPDATE'!$A:$AX,COLUMN('[11]CT model - DATA UPDATE'!AG$1),0)+IFERROR(VLOOKUP($B269,'[11]Fire £5 LQ'!$A:$P,COLUMN('[11]Fire £5 LQ'!O$1),0),0)*[11]Parameters!$C$41)/1000000</f>
        <v>0</v>
      </c>
      <c r="AK269" s="108">
        <f>(VLOOKUP($B269,'[11]CT model - DATA UPDATE'!$A:$AX,COLUMN('[11]CT model - DATA UPDATE'!AH$1),0)+IFERROR(VLOOKUP($B269,'[11]Fire £5 LQ'!$A:$P,COLUMN('[11]Fire £5 LQ'!P$1),0),0)*[11]Parameters!$C$41)/1000000</f>
        <v>0</v>
      </c>
      <c r="AL269" s="56">
        <f>'[11]Published CSP'!AI269</f>
        <v>0</v>
      </c>
      <c r="AM269" s="56">
        <f>'[11]Published CSP'!AJ269</f>
        <v>0</v>
      </c>
      <c r="AN269" s="56">
        <f>IFERROR(VLOOKUP($A269,'[11]iBCF post B17'!$A:$L,'[11]iBCF post B17'!$F$1,0)/1000000,0)</f>
        <v>0</v>
      </c>
      <c r="AO269" s="56">
        <f>IFERROR(VLOOKUP($A269,'[11]iBCF post B17'!$A:$L,'[11]iBCF post B17'!$I$1,0)/1000000,0)</f>
        <v>0</v>
      </c>
      <c r="AP269" s="56">
        <f>IFERROR(VLOOKUP($A269,'[11]iBCF post B17'!$A:$L,'[11]iBCF post B17'!$L$1,0)/1000000,0)</f>
        <v>0</v>
      </c>
      <c r="AQ269" s="56">
        <v>0</v>
      </c>
      <c r="AR269" s="56">
        <v>0</v>
      </c>
      <c r="AS269" s="56">
        <f>'[11]NHB savings'!E256</f>
        <v>0</v>
      </c>
      <c r="AT269" s="56">
        <f>'[11]NHB savings'!F256</f>
        <v>0</v>
      </c>
      <c r="AU269" s="56">
        <f>'[11]NHB savings'!G256</f>
        <v>0</v>
      </c>
      <c r="AV269" s="103">
        <f>'[11]Published CSP'!AN269</f>
        <v>0</v>
      </c>
      <c r="AW269" s="103">
        <f>'[11]Published CSP'!AO269</f>
        <v>0</v>
      </c>
      <c r="AX269" s="103">
        <f>'[11]Published CSP'!AP269+'[11]NHB savings'!I256</f>
        <v>0</v>
      </c>
      <c r="AY269" s="103">
        <f>'[11]Published CSP'!AQ269+'[11]NHB savings'!J256</f>
        <v>0</v>
      </c>
      <c r="AZ269" s="103">
        <f>'[11]Published CSP'!AR269+'[11]NHB savings'!K256</f>
        <v>0</v>
      </c>
      <c r="BA269" s="103">
        <v>0</v>
      </c>
      <c r="BB269" s="103" t="e">
        <f>VLOOKUP($A269,'[11]Published CSP'!$A:$A:'[11]Published CSP'!$AW:$AW,COLUMN('[11]Published CSP'!AT$1),0)</f>
        <v>#REF!</v>
      </c>
      <c r="BC269" s="103" t="e">
        <f>VLOOKUP($A269,'[11]Published CSP'!$A:$A:'[11]Published CSP'!$AW:$AW,COLUMN('[11]Published CSP'!AU$1),0)+'[11]NHB savings'!L256</f>
        <v>#REF!</v>
      </c>
      <c r="BD269" s="103">
        <v>0</v>
      </c>
      <c r="BE269" s="103">
        <v>0</v>
      </c>
      <c r="BF269" s="60">
        <v>0</v>
      </c>
      <c r="BG269" s="60">
        <v>0</v>
      </c>
      <c r="BH269" s="103">
        <f>VLOOKUP($A269,[11]NHB!$A$7:$Q$389,COLUMN([11]NHB!O$2),0)+'[11]NHB savings'!P256</f>
        <v>0</v>
      </c>
      <c r="BI269" s="103">
        <f>VLOOKUP($A269,[11]NHB!$A$7:$Q$389,COLUMN([11]NHB!P$2),0)+'[11]NHB savings'!Q256</f>
        <v>0</v>
      </c>
      <c r="BJ269" s="103">
        <f>VLOOKUP($A269,[11]NHB!$A$7:$Q$389,COLUMN([11]NHB!Q$2),0)+'[11]NHB savings'!R256</f>
        <v>0</v>
      </c>
      <c r="BK269" s="63">
        <f t="shared" si="105"/>
        <v>41.70869132883</v>
      </c>
      <c r="BL269" s="63" t="e">
        <f t="shared" si="105"/>
        <v>#REF!</v>
      </c>
      <c r="BM269" s="63" t="e">
        <f t="shared" si="105"/>
        <v>#REF!</v>
      </c>
      <c r="BN269" s="63">
        <f t="shared" si="105"/>
        <v>40.574509568870575</v>
      </c>
      <c r="BO269" s="63">
        <f t="shared" si="105"/>
        <v>41.280502185109299</v>
      </c>
      <c r="BP269" s="64">
        <f t="shared" si="96"/>
        <v>41.70869132883</v>
      </c>
      <c r="BQ269" s="64" t="e">
        <f>BL269*'[11]23112016 deflator update'!$C$68/'[11]23112016 deflator update'!$C$69</f>
        <v>#REF!</v>
      </c>
      <c r="BR269" s="64" t="e">
        <f>BM269*'[11]23112016 deflator update'!$C$68/'[11]23112016 deflator update'!$C$70</f>
        <v>#REF!</v>
      </c>
      <c r="BS269" s="64">
        <f>BN269*'[11]23112016 deflator update'!$C$68/'[11]23112016 deflator update'!$C$71</f>
        <v>38.546874418989013</v>
      </c>
      <c r="BT269" s="64">
        <f>BO269*'[11]23112016 deflator update'!$C$68/'[11]23112016 deflator update'!$C$72</f>
        <v>38.57735907289586</v>
      </c>
      <c r="BU269" s="109" t="e">
        <f t="shared" si="97"/>
        <v>#REF!</v>
      </c>
      <c r="BV269" s="109" t="e">
        <f t="shared" si="97"/>
        <v>#REF!</v>
      </c>
      <c r="BW269" s="109" t="e">
        <f t="shared" si="97"/>
        <v>#REF!</v>
      </c>
      <c r="BX269" s="109">
        <f t="shared" si="97"/>
        <v>1.7399905106440849E-2</v>
      </c>
      <c r="BY269" s="109">
        <f t="shared" si="98"/>
        <v>-1.0266185058286137E-2</v>
      </c>
      <c r="BZ269" s="109">
        <f t="shared" si="99"/>
        <v>-2.5764865969166717E-3</v>
      </c>
      <c r="CA269" s="110" t="e">
        <f t="shared" si="100"/>
        <v>#REF!</v>
      </c>
      <c r="CB269" s="110" t="e">
        <f t="shared" si="100"/>
        <v>#REF!</v>
      </c>
      <c r="CC269" s="110" t="e">
        <f t="shared" si="100"/>
        <v>#REF!</v>
      </c>
      <c r="CD269" s="110">
        <f t="shared" si="94"/>
        <v>7.9084632324510906E-4</v>
      </c>
      <c r="CE269" s="110">
        <f t="shared" si="101"/>
        <v>-7.5076252842526614E-2</v>
      </c>
      <c r="CF269" s="110">
        <f t="shared" si="102"/>
        <v>-1.9321887517941172E-2</v>
      </c>
      <c r="CG269" s="60">
        <f t="shared" si="103"/>
        <v>20.186718328830001</v>
      </c>
      <c r="CH269" s="60" t="e">
        <f t="shared" si="103"/>
        <v>#REF!</v>
      </c>
      <c r="CI269" s="60" t="e">
        <f t="shared" si="103"/>
        <v>#REF!</v>
      </c>
      <c r="CJ269" s="60">
        <f t="shared" si="103"/>
        <v>16.416469651443997</v>
      </c>
      <c r="CK269" s="60">
        <f t="shared" si="103"/>
        <v>16.162192732042005</v>
      </c>
      <c r="CL269" s="60">
        <f t="shared" si="104"/>
        <v>21.521972999999999</v>
      </c>
      <c r="CM269" s="60">
        <f t="shared" si="104"/>
        <v>22.349129495</v>
      </c>
      <c r="CN269" s="60">
        <f t="shared" si="104"/>
        <v>23.235486965722206</v>
      </c>
      <c r="CO269" s="60">
        <f t="shared" si="104"/>
        <v>24.158039917426578</v>
      </c>
      <c r="CP269" s="60">
        <f t="shared" si="104"/>
        <v>25.118309453067294</v>
      </c>
    </row>
    <row r="270" spans="1:94" ht="15" customHeight="1">
      <c r="A270" s="53" t="s">
        <v>477</v>
      </c>
      <c r="B270" s="53" t="s">
        <v>478</v>
      </c>
      <c r="C270" s="53" t="str">
        <f t="shared" si="95"/>
        <v>SD_PU</v>
      </c>
      <c r="D270" s="53" t="s">
        <v>41</v>
      </c>
      <c r="E270" s="53" t="s">
        <v>39</v>
      </c>
      <c r="F270" s="112" t="s">
        <v>1367</v>
      </c>
      <c r="G270" s="113">
        <v>0</v>
      </c>
      <c r="H270" s="127">
        <v>0</v>
      </c>
      <c r="I270" s="127">
        <v>0</v>
      </c>
      <c r="J270" s="112" t="s">
        <v>1380</v>
      </c>
      <c r="K270" s="101">
        <v>0</v>
      </c>
      <c r="L270" s="53" t="s">
        <v>479</v>
      </c>
      <c r="M270" s="54">
        <f>[11]Provisional!M270</f>
        <v>5.9393933623360002</v>
      </c>
      <c r="N270" s="54">
        <f>[11]Provisional!N270</f>
        <v>4.9553579736250004</v>
      </c>
      <c r="O270" s="54">
        <f>[11]Provisional!O270</f>
        <v>4.215872222002</v>
      </c>
      <c r="P270" s="54">
        <f>[11]Provisional!P270</f>
        <v>3.8272102990420001</v>
      </c>
      <c r="Q270" s="54">
        <f>[11]Provisional!Q270</f>
        <v>3.395743833414</v>
      </c>
      <c r="R270" s="128">
        <f>'[11]Published CSP'!O270</f>
        <v>7.4354719999999999</v>
      </c>
      <c r="S270" s="108">
        <f>VLOOKUP($B270,'[11]CT model - DATA UPDATE'!$A:$AX,COLUMN('[11]CT model - DATA UPDATE'!S$1),0)/1000000</f>
        <v>7.5408346160000006</v>
      </c>
      <c r="T270" s="108">
        <f>VLOOKUP($B270,'[11]CT model - DATA UPDATE'!$A:$AX,COLUMN('[11]CT model - DATA UPDATE'!T$1),0)/1000000</f>
        <v>7.6949412354473408</v>
      </c>
      <c r="U270" s="108">
        <f>VLOOKUP($B270,'[11]CT model - DATA UPDATE'!$A:$AX,COLUMN('[11]CT model - DATA UPDATE'!U$1),0)/1000000</f>
        <v>7.85219722116073</v>
      </c>
      <c r="V270" s="108">
        <f>VLOOKUP($B270,'[11]CT model - DATA UPDATE'!$A:$AX,COLUMN('[11]CT model - DATA UPDATE'!V$1),0)/1000000</f>
        <v>8.0126669344759325</v>
      </c>
      <c r="W270" s="108">
        <v>0</v>
      </c>
      <c r="X270" s="108">
        <f>VLOOKUP($B270,'[11]CT model - DATA UPDATE'!$A:$AX,COLUMN('[11]CT model - DATA UPDATE'!W$1),0)/1000000</f>
        <v>0.14639623999999912</v>
      </c>
      <c r="Y270" s="108">
        <f>VLOOKUP($B270,'[11]CT model - DATA UPDATE'!$A:$AX,COLUMN('[11]CT model - DATA UPDATE'!X$1),0)/1000000</f>
        <v>0.3062746201852507</v>
      </c>
      <c r="Z270" s="108">
        <f>VLOOKUP($B270,'[11]CT model - DATA UPDATE'!$A:$AX,COLUMN('[11]CT model - DATA UPDATE'!Y$1),0)/1000000</f>
        <v>0.47582835367396242</v>
      </c>
      <c r="AA270" s="108">
        <f>VLOOKUP($B270,'[11]CT model - DATA UPDATE'!$A:$AX,COLUMN('[11]CT model - DATA UPDATE'!Z$1),0)/1000000</f>
        <v>0.65551690489347569</v>
      </c>
      <c r="AB270" s="108">
        <v>0</v>
      </c>
      <c r="AC270" s="108">
        <f>VLOOKUP($B270,'[11]CT model - DATA UPDATE'!$A:$AX,COLUMN('[11]CT model - DATA UPDATE'!AA$1),0)/1000000</f>
        <v>0</v>
      </c>
      <c r="AD270" s="108">
        <f>VLOOKUP($B270,'[11]CT model - DATA UPDATE'!$A:$AX,COLUMN('[11]CT model - DATA UPDATE'!AB$1),0)/1000000</f>
        <v>0</v>
      </c>
      <c r="AE270" s="108">
        <f>VLOOKUP($B270,'[11]CT model - DATA UPDATE'!$A:$AX,COLUMN('[11]CT model - DATA UPDATE'!AC$1),0)/1000000</f>
        <v>0</v>
      </c>
      <c r="AF270" s="108">
        <f>VLOOKUP($B270,'[11]CT model - DATA UPDATE'!$A:$AX,COLUMN('[11]CT model - DATA UPDATE'!AD$1),0)/1000000</f>
        <v>0</v>
      </c>
      <c r="AG270" s="108">
        <v>0</v>
      </c>
      <c r="AH270" s="108">
        <f>VLOOKUP($B270,'[11]CT model - DATA UPDATE'!$A:$AX,COLUMN('[11]CT model - DATA UPDATE'!AE$1),0)/1000000</f>
        <v>0</v>
      </c>
      <c r="AI270" s="108">
        <f>(VLOOKUP($B270,'[11]CT model - DATA UPDATE'!$A:$AX,COLUMN('[11]CT model - DATA UPDATE'!AF$1),0)+IFERROR(VLOOKUP($B270,'[11]Fire £5 LQ'!$A:$P,COLUMN('[11]Fire £5 LQ'!N$1),0),0)*[11]Parameters!$C$41)/1000000</f>
        <v>2.5293944815794896E-2</v>
      </c>
      <c r="AJ270" s="108">
        <f>(VLOOKUP($B270,'[11]CT model - DATA UPDATE'!$A:$AX,COLUMN('[11]CT model - DATA UPDATE'!AG$1),0)+IFERROR(VLOOKUP($B270,'[11]Fire £5 LQ'!$A:$P,COLUMN('[11]Fire £5 LQ'!O$1),0),0)*[11]Parameters!$C$41)/1000000</f>
        <v>4.8419862711123605E-2</v>
      </c>
      <c r="AK270" s="108">
        <f>(VLOOKUP($B270,'[11]CT model - DATA UPDATE'!$A:$AX,COLUMN('[11]CT model - DATA UPDATE'!AH$1),0)+IFERROR(VLOOKUP($B270,'[11]Fire £5 LQ'!$A:$P,COLUMN('[11]Fire £5 LQ'!P$1),0),0)*[11]Parameters!$C$41)/1000000</f>
        <v>6.9147797263303293E-2</v>
      </c>
      <c r="AL270" s="56">
        <f>'[11]Published CSP'!AI270</f>
        <v>0</v>
      </c>
      <c r="AM270" s="56">
        <f>'[11]Published CSP'!AJ270</f>
        <v>0</v>
      </c>
      <c r="AN270" s="56">
        <f>IFERROR(VLOOKUP($A270,'[11]iBCF post B17'!$A:$L,'[11]iBCF post B17'!$F$1,0)/1000000,0)</f>
        <v>0</v>
      </c>
      <c r="AO270" s="56">
        <f>IFERROR(VLOOKUP($A270,'[11]iBCF post B17'!$A:$L,'[11]iBCF post B17'!$I$1,0)/1000000,0)</f>
        <v>0</v>
      </c>
      <c r="AP270" s="56">
        <f>IFERROR(VLOOKUP($A270,'[11]iBCF post B17'!$A:$L,'[11]iBCF post B17'!$L$1,0)/1000000,0)</f>
        <v>0</v>
      </c>
      <c r="AQ270" s="56">
        <v>0</v>
      </c>
      <c r="AR270" s="56">
        <v>0</v>
      </c>
      <c r="AS270" s="56">
        <f>'[11]NHB savings'!E257</f>
        <v>0</v>
      </c>
      <c r="AT270" s="56">
        <f>'[11]NHB savings'!F257</f>
        <v>0</v>
      </c>
      <c r="AU270" s="56">
        <f>'[11]NHB savings'!G257</f>
        <v>0</v>
      </c>
      <c r="AV270" s="103">
        <f>'[11]Published CSP'!AN270</f>
        <v>0</v>
      </c>
      <c r="AW270" s="103">
        <f>'[11]Published CSP'!AO270</f>
        <v>0</v>
      </c>
      <c r="AX270" s="103">
        <f>'[11]Published CSP'!AP270+'[11]NHB savings'!I257</f>
        <v>0</v>
      </c>
      <c r="AY270" s="103">
        <f>'[11]Published CSP'!AQ270+'[11]NHB savings'!J257</f>
        <v>0</v>
      </c>
      <c r="AZ270" s="103">
        <f>'[11]Published CSP'!AR270+'[11]NHB savings'!K257</f>
        <v>0</v>
      </c>
      <c r="BA270" s="103">
        <v>0</v>
      </c>
      <c r="BB270" s="103" t="e">
        <f>VLOOKUP($A270,'[11]Published CSP'!$A:$A:'[11]Published CSP'!$AW:$AW,COLUMN('[11]Published CSP'!AT$1),0)</f>
        <v>#REF!</v>
      </c>
      <c r="BC270" s="103" t="e">
        <f>VLOOKUP($A270,'[11]Published CSP'!$A:$A:'[11]Published CSP'!$AW:$AW,COLUMN('[11]Published CSP'!AU$1),0)+'[11]NHB savings'!L257</f>
        <v>#REF!</v>
      </c>
      <c r="BD270" s="103">
        <v>0</v>
      </c>
      <c r="BE270" s="103">
        <v>0</v>
      </c>
      <c r="BF270" s="60">
        <v>1.4819308577631762</v>
      </c>
      <c r="BG270" s="60">
        <v>2.0411216660827978</v>
      </c>
      <c r="BH270" s="103">
        <f>VLOOKUP($A270,[11]NHB!$A$7:$Q$389,COLUMN([11]NHB!O$2),0)+'[11]NHB savings'!P257</f>
        <v>1.8661553668108013</v>
      </c>
      <c r="BI270" s="103">
        <f>VLOOKUP($A270,[11]NHB!$A$7:$Q$389,COLUMN([11]NHB!P$2),0)+'[11]NHB savings'!Q257</f>
        <v>1.419842656909633</v>
      </c>
      <c r="BJ270" s="103">
        <f>VLOOKUP($A270,[11]NHB!$A$7:$Q$389,COLUMN([11]NHB!Q$2),0)+'[11]NHB savings'!R257</f>
        <v>1.3623223786979402</v>
      </c>
      <c r="BK270" s="63">
        <f t="shared" si="105"/>
        <v>14.856796220099175</v>
      </c>
      <c r="BL270" s="63" t="e">
        <f t="shared" si="105"/>
        <v>#REF!</v>
      </c>
      <c r="BM270" s="63" t="e">
        <f t="shared" si="105"/>
        <v>#REF!</v>
      </c>
      <c r="BN270" s="63">
        <f t="shared" si="105"/>
        <v>13.623498393497449</v>
      </c>
      <c r="BO270" s="63">
        <f t="shared" si="105"/>
        <v>13.495397848744652</v>
      </c>
      <c r="BP270" s="64">
        <f t="shared" si="96"/>
        <v>14.856796220099175</v>
      </c>
      <c r="BQ270" s="64" t="e">
        <f>BL270*'[11]23112016 deflator update'!$C$68/'[11]23112016 deflator update'!$C$69</f>
        <v>#REF!</v>
      </c>
      <c r="BR270" s="64" t="e">
        <f>BM270*'[11]23112016 deflator update'!$C$68/'[11]23112016 deflator update'!$C$70</f>
        <v>#REF!</v>
      </c>
      <c r="BS270" s="64">
        <f>BN270*'[11]23112016 deflator update'!$C$68/'[11]23112016 deflator update'!$C$71</f>
        <v>12.942689567943496</v>
      </c>
      <c r="BT270" s="64">
        <f>BO270*'[11]23112016 deflator update'!$C$68/'[11]23112016 deflator update'!$C$72</f>
        <v>12.611687869204401</v>
      </c>
      <c r="BU270" s="109" t="e">
        <f t="shared" si="97"/>
        <v>#REF!</v>
      </c>
      <c r="BV270" s="109" t="e">
        <f t="shared" si="97"/>
        <v>#REF!</v>
      </c>
      <c r="BW270" s="109" t="e">
        <f t="shared" si="97"/>
        <v>#REF!</v>
      </c>
      <c r="BX270" s="109">
        <f t="shared" si="97"/>
        <v>-9.402911135801939E-3</v>
      </c>
      <c r="BY270" s="109">
        <f t="shared" si="98"/>
        <v>-9.1634720648099188E-2</v>
      </c>
      <c r="BZ270" s="109">
        <f t="shared" si="99"/>
        <v>-2.3740818308412126E-2</v>
      </c>
      <c r="CA270" s="110" t="e">
        <f t="shared" si="100"/>
        <v>#REF!</v>
      </c>
      <c r="CB270" s="110" t="e">
        <f t="shared" si="100"/>
        <v>#REF!</v>
      </c>
      <c r="CC270" s="110" t="e">
        <f t="shared" si="100"/>
        <v>#REF!</v>
      </c>
      <c r="CD270" s="110">
        <f t="shared" si="94"/>
        <v>-2.5574413803366003E-2</v>
      </c>
      <c r="CE270" s="110">
        <f t="shared" si="101"/>
        <v>-0.15111658783186754</v>
      </c>
      <c r="CF270" s="110">
        <f t="shared" si="102"/>
        <v>-4.0130898530684189E-2</v>
      </c>
      <c r="CG270" s="60">
        <f t="shared" si="103"/>
        <v>7.4213242200991756</v>
      </c>
      <c r="CH270" s="60" t="e">
        <f t="shared" si="103"/>
        <v>#REF!</v>
      </c>
      <c r="CI270" s="60" t="e">
        <f t="shared" si="103"/>
        <v>#REF!</v>
      </c>
      <c r="CJ270" s="60">
        <f t="shared" si="103"/>
        <v>5.2470529559516343</v>
      </c>
      <c r="CK270" s="60">
        <f t="shared" si="103"/>
        <v>4.7580662121119399</v>
      </c>
      <c r="CL270" s="60">
        <f t="shared" si="104"/>
        <v>7.4354719999999999</v>
      </c>
      <c r="CM270" s="60">
        <f t="shared" si="104"/>
        <v>7.6872308559999993</v>
      </c>
      <c r="CN270" s="60">
        <f t="shared" si="104"/>
        <v>8.0265098004483857</v>
      </c>
      <c r="CO270" s="60">
        <f t="shared" si="104"/>
        <v>8.3764454375458151</v>
      </c>
      <c r="CP270" s="60">
        <f t="shared" si="104"/>
        <v>8.7373316366327121</v>
      </c>
    </row>
    <row r="271" spans="1:94" ht="15" customHeight="1">
      <c r="A271" s="53" t="s">
        <v>252</v>
      </c>
      <c r="B271" s="53" t="s">
        <v>253</v>
      </c>
      <c r="C271" s="53" t="str">
        <f t="shared" si="95"/>
        <v>SD_PU</v>
      </c>
      <c r="D271" s="53" t="s">
        <v>41</v>
      </c>
      <c r="E271" s="53" t="s">
        <v>39</v>
      </c>
      <c r="F271" s="112" t="s">
        <v>1365</v>
      </c>
      <c r="G271" s="113">
        <v>0</v>
      </c>
      <c r="H271" s="127">
        <v>0</v>
      </c>
      <c r="I271" s="127">
        <v>0</v>
      </c>
      <c r="J271" s="112" t="s">
        <v>1380</v>
      </c>
      <c r="K271" s="101">
        <v>0</v>
      </c>
      <c r="L271" s="53" t="s">
        <v>254</v>
      </c>
      <c r="M271" s="54">
        <f>[11]Provisional!M271</f>
        <v>2.5675546444290003</v>
      </c>
      <c r="N271" s="54">
        <f>[11]Provisional!N271</f>
        <v>2.1297371375680001</v>
      </c>
      <c r="O271" s="54">
        <f>[11]Provisional!O271</f>
        <v>1.8006561763589999</v>
      </c>
      <c r="P271" s="54">
        <f>[11]Provisional!P271</f>
        <v>1.6274803595789999</v>
      </c>
      <c r="Q271" s="54">
        <f>[11]Provisional!Q271</f>
        <v>1.4351531431360001</v>
      </c>
      <c r="R271" s="128">
        <f>'[11]Published CSP'!O271</f>
        <v>3.383197</v>
      </c>
      <c r="S271" s="108">
        <f>VLOOKUP($B271,'[11]CT model - DATA UPDATE'!$A:$AX,COLUMN('[11]CT model - DATA UPDATE'!S$1),0)/1000000</f>
        <v>3.4328949199999998</v>
      </c>
      <c r="T271" s="108">
        <f>VLOOKUP($B271,'[11]CT model - DATA UPDATE'!$A:$AX,COLUMN('[11]CT model - DATA UPDATE'!T$1),0)/1000000</f>
        <v>3.4902371913862074</v>
      </c>
      <c r="U271" s="108">
        <f>VLOOKUP($B271,'[11]CT model - DATA UPDATE'!$A:$AX,COLUMN('[11]CT model - DATA UPDATE'!U$1),0)/1000000</f>
        <v>3.5485372946211471</v>
      </c>
      <c r="V271" s="108">
        <f>VLOOKUP($B271,'[11]CT model - DATA UPDATE'!$A:$AX,COLUMN('[11]CT model - DATA UPDATE'!V$1),0)/1000000</f>
        <v>3.6078112291033144</v>
      </c>
      <c r="W271" s="108">
        <v>0</v>
      </c>
      <c r="X271" s="108">
        <f>VLOOKUP($B271,'[11]CT model - DATA UPDATE'!$A:$AX,COLUMN('[11]CT model - DATA UPDATE'!W$1),0)/1000000</f>
        <v>6.828512600000021E-2</v>
      </c>
      <c r="Y271" s="108">
        <f>VLOOKUP($B271,'[11]CT model - DATA UPDATE'!$A:$AX,COLUMN('[11]CT model - DATA UPDATE'!X$1),0)/1000000</f>
        <v>0.14061900344723127</v>
      </c>
      <c r="Z271" s="108">
        <f>VLOOKUP($B271,'[11]CT model - DATA UPDATE'!$A:$AX,COLUMN('[11]CT model - DATA UPDATE'!Y$1),0)/1000000</f>
        <v>0.21679797358983707</v>
      </c>
      <c r="AA271" s="108">
        <f>VLOOKUP($B271,'[11]CT model - DATA UPDATE'!$A:$AX,COLUMN('[11]CT model - DATA UPDATE'!Z$1),0)/1000000</f>
        <v>0.29698392698352005</v>
      </c>
      <c r="AB271" s="108">
        <v>0</v>
      </c>
      <c r="AC271" s="108">
        <f>VLOOKUP($B271,'[11]CT model - DATA UPDATE'!$A:$AX,COLUMN('[11]CT model - DATA UPDATE'!AA$1),0)/1000000</f>
        <v>0</v>
      </c>
      <c r="AD271" s="108">
        <f>VLOOKUP($B271,'[11]CT model - DATA UPDATE'!$A:$AX,COLUMN('[11]CT model - DATA UPDATE'!AB$1),0)/1000000</f>
        <v>0</v>
      </c>
      <c r="AE271" s="108">
        <f>VLOOKUP($B271,'[11]CT model - DATA UPDATE'!$A:$AX,COLUMN('[11]CT model - DATA UPDATE'!AC$1),0)/1000000</f>
        <v>0</v>
      </c>
      <c r="AF271" s="108">
        <f>VLOOKUP($B271,'[11]CT model - DATA UPDATE'!$A:$AX,COLUMN('[11]CT model - DATA UPDATE'!AD$1),0)/1000000</f>
        <v>0</v>
      </c>
      <c r="AG271" s="108">
        <v>0</v>
      </c>
      <c r="AH271" s="108">
        <f>VLOOKUP($B271,'[11]CT model - DATA UPDATE'!$A:$AX,COLUMN('[11]CT model - DATA UPDATE'!AE$1),0)/1000000</f>
        <v>0</v>
      </c>
      <c r="AI271" s="108">
        <f>(VLOOKUP($B271,'[11]CT model - DATA UPDATE'!$A:$AX,COLUMN('[11]CT model - DATA UPDATE'!AF$1),0)+IFERROR(VLOOKUP($B271,'[11]Fire £5 LQ'!$A:$P,COLUMN('[11]Fire £5 LQ'!N$1),0),0)*[11]Parameters!$C$41)/1000000</f>
        <v>1.4942900986221168E-2</v>
      </c>
      <c r="AJ271" s="108">
        <f>(VLOOKUP($B271,'[11]CT model - DATA UPDATE'!$A:$AX,COLUMN('[11]CT model - DATA UPDATE'!AG$1),0)+IFERROR(VLOOKUP($B271,'[11]Fire £5 LQ'!$A:$P,COLUMN('[11]Fire £5 LQ'!O$1),0),0)*[11]Parameters!$C$41)/1000000</f>
        <v>2.8937358313098613E-2</v>
      </c>
      <c r="AK271" s="108">
        <f>(VLOOKUP($B271,'[11]CT model - DATA UPDATE'!$A:$AX,COLUMN('[11]CT model - DATA UPDATE'!AH$1),0)+IFERROR(VLOOKUP($B271,'[11]Fire £5 LQ'!$A:$P,COLUMN('[11]Fire £5 LQ'!P$1),0),0)*[11]Parameters!$C$41)/1000000</f>
        <v>4.1893899718534057E-2</v>
      </c>
      <c r="AL271" s="56">
        <f>'[11]Published CSP'!AI271</f>
        <v>0</v>
      </c>
      <c r="AM271" s="56">
        <f>'[11]Published CSP'!AJ271</f>
        <v>0</v>
      </c>
      <c r="AN271" s="56">
        <f>IFERROR(VLOOKUP($A271,'[11]iBCF post B17'!$A:$L,'[11]iBCF post B17'!$F$1,0)/1000000,0)</f>
        <v>0</v>
      </c>
      <c r="AO271" s="56">
        <f>IFERROR(VLOOKUP($A271,'[11]iBCF post B17'!$A:$L,'[11]iBCF post B17'!$I$1,0)/1000000,0)</f>
        <v>0</v>
      </c>
      <c r="AP271" s="56">
        <f>IFERROR(VLOOKUP($A271,'[11]iBCF post B17'!$A:$L,'[11]iBCF post B17'!$L$1,0)/1000000,0)</f>
        <v>0</v>
      </c>
      <c r="AQ271" s="56">
        <v>0</v>
      </c>
      <c r="AR271" s="56">
        <v>0</v>
      </c>
      <c r="AS271" s="56">
        <f>'[11]NHB savings'!E258</f>
        <v>0</v>
      </c>
      <c r="AT271" s="56">
        <f>'[11]NHB savings'!F258</f>
        <v>0</v>
      </c>
      <c r="AU271" s="56">
        <f>'[11]NHB savings'!G258</f>
        <v>0</v>
      </c>
      <c r="AV271" s="103">
        <f>'[11]Published CSP'!AN271</f>
        <v>0</v>
      </c>
      <c r="AW271" s="103">
        <f>'[11]Published CSP'!AO271</f>
        <v>0</v>
      </c>
      <c r="AX271" s="103">
        <f>'[11]Published CSP'!AP271+'[11]NHB savings'!I258</f>
        <v>0</v>
      </c>
      <c r="AY271" s="103">
        <f>'[11]Published CSP'!AQ271+'[11]NHB savings'!J258</f>
        <v>0</v>
      </c>
      <c r="AZ271" s="103">
        <f>'[11]Published CSP'!AR271+'[11]NHB savings'!K258</f>
        <v>0</v>
      </c>
      <c r="BA271" s="103">
        <v>0</v>
      </c>
      <c r="BB271" s="103" t="e">
        <f>VLOOKUP($A271,'[11]Published CSP'!$A:$A:'[11]Published CSP'!$AW:$AW,COLUMN('[11]Published CSP'!AT$1),0)</f>
        <v>#REF!</v>
      </c>
      <c r="BC271" s="103" t="e">
        <f>VLOOKUP($A271,'[11]Published CSP'!$A:$A:'[11]Published CSP'!$AW:$AW,COLUMN('[11]Published CSP'!AU$1),0)+'[11]NHB savings'!L258</f>
        <v>#REF!</v>
      </c>
      <c r="BD271" s="103">
        <v>0</v>
      </c>
      <c r="BE271" s="103">
        <v>0</v>
      </c>
      <c r="BF271" s="60">
        <v>0.3177650768725967</v>
      </c>
      <c r="BG271" s="60">
        <v>0.44509688597218533</v>
      </c>
      <c r="BH271" s="103">
        <f>VLOOKUP($A271,[11]NHB!$A$7:$Q$389,COLUMN([11]NHB!O$2),0)+'[11]NHB savings'!P258</f>
        <v>0.40767486847229611</v>
      </c>
      <c r="BI271" s="103">
        <f>VLOOKUP($A271,[11]NHB!$A$7:$Q$389,COLUMN([11]NHB!P$2),0)+'[11]NHB savings'!Q258</f>
        <v>0.30891795211376222</v>
      </c>
      <c r="BJ271" s="103">
        <f>VLOOKUP($A271,[11]NHB!$A$7:$Q$389,COLUMN([11]NHB!Q$2),0)+'[11]NHB savings'!R258</f>
        <v>0.29640315234795905</v>
      </c>
      <c r="BK271" s="63">
        <f t="shared" si="105"/>
        <v>6.2685167213015971</v>
      </c>
      <c r="BL271" s="63" t="e">
        <f t="shared" si="105"/>
        <v>#REF!</v>
      </c>
      <c r="BM271" s="63" t="e">
        <f t="shared" si="105"/>
        <v>#REF!</v>
      </c>
      <c r="BN271" s="63">
        <f t="shared" si="105"/>
        <v>5.7306709382168446</v>
      </c>
      <c r="BO271" s="63">
        <f t="shared" si="105"/>
        <v>5.6782453512893278</v>
      </c>
      <c r="BP271" s="64">
        <f t="shared" si="96"/>
        <v>6.2685167213015971</v>
      </c>
      <c r="BQ271" s="64" t="e">
        <f>BL271*'[11]23112016 deflator update'!$C$68/'[11]23112016 deflator update'!$C$69</f>
        <v>#REF!</v>
      </c>
      <c r="BR271" s="64" t="e">
        <f>BM271*'[11]23112016 deflator update'!$C$68/'[11]23112016 deflator update'!$C$70</f>
        <v>#REF!</v>
      </c>
      <c r="BS271" s="64">
        <f>BN271*'[11]23112016 deflator update'!$C$68/'[11]23112016 deflator update'!$C$71</f>
        <v>5.4442913873559746</v>
      </c>
      <c r="BT271" s="64">
        <f>BO271*'[11]23112016 deflator update'!$C$68/'[11]23112016 deflator update'!$C$72</f>
        <v>5.3064206641290914</v>
      </c>
      <c r="BU271" s="109" t="e">
        <f t="shared" si="97"/>
        <v>#REF!</v>
      </c>
      <c r="BV271" s="109" t="e">
        <f t="shared" si="97"/>
        <v>#REF!</v>
      </c>
      <c r="BW271" s="109" t="e">
        <f t="shared" si="97"/>
        <v>#REF!</v>
      </c>
      <c r="BX271" s="109">
        <f t="shared" si="97"/>
        <v>-9.1482459022205198E-3</v>
      </c>
      <c r="BY271" s="109">
        <f t="shared" si="98"/>
        <v>-9.4164440529673654E-2</v>
      </c>
      <c r="BZ271" s="109">
        <f t="shared" si="99"/>
        <v>-2.4421228956605034E-2</v>
      </c>
      <c r="CA271" s="110" t="e">
        <f t="shared" si="100"/>
        <v>#REF!</v>
      </c>
      <c r="CB271" s="110" t="e">
        <f t="shared" si="100"/>
        <v>#REF!</v>
      </c>
      <c r="CC271" s="110" t="e">
        <f t="shared" si="100"/>
        <v>#REF!</v>
      </c>
      <c r="CD271" s="110">
        <f t="shared" si="94"/>
        <v>-2.5323905981057382E-2</v>
      </c>
      <c r="CE271" s="110">
        <f t="shared" si="101"/>
        <v>-0.15348065578306946</v>
      </c>
      <c r="CF271" s="110">
        <f t="shared" si="102"/>
        <v>-4.0799885998110019E-2</v>
      </c>
      <c r="CG271" s="60">
        <f t="shared" si="103"/>
        <v>2.8853197213015971</v>
      </c>
      <c r="CH271" s="60" t="e">
        <f t="shared" si="103"/>
        <v>#REF!</v>
      </c>
      <c r="CI271" s="60" t="e">
        <f t="shared" si="103"/>
        <v>#REF!</v>
      </c>
      <c r="CJ271" s="60">
        <f t="shared" si="103"/>
        <v>1.9363983116927619</v>
      </c>
      <c r="CK271" s="60">
        <f t="shared" si="103"/>
        <v>1.7315562954839594</v>
      </c>
      <c r="CL271" s="60">
        <f t="shared" si="104"/>
        <v>3.383197</v>
      </c>
      <c r="CM271" s="60">
        <f t="shared" si="104"/>
        <v>3.501180046</v>
      </c>
      <c r="CN271" s="60">
        <f t="shared" si="104"/>
        <v>3.64579909581966</v>
      </c>
      <c r="CO271" s="60">
        <f t="shared" si="104"/>
        <v>3.7942726265240827</v>
      </c>
      <c r="CP271" s="60">
        <f t="shared" si="104"/>
        <v>3.9466890558053684</v>
      </c>
    </row>
    <row r="272" spans="1:94" ht="15" customHeight="1">
      <c r="A272" s="53" t="s">
        <v>539</v>
      </c>
      <c r="B272" s="53" t="s">
        <v>540</v>
      </c>
      <c r="C272" s="53" t="str">
        <f t="shared" si="95"/>
        <v>MD_PU</v>
      </c>
      <c r="D272" s="53" t="s">
        <v>41</v>
      </c>
      <c r="E272" s="53" t="s">
        <v>531</v>
      </c>
      <c r="F272" s="112" t="s">
        <v>1359</v>
      </c>
      <c r="G272" s="113">
        <v>0</v>
      </c>
      <c r="H272" s="127">
        <v>1</v>
      </c>
      <c r="I272" s="127">
        <v>1</v>
      </c>
      <c r="J272" s="112" t="s">
        <v>1380</v>
      </c>
      <c r="K272" s="101">
        <v>0</v>
      </c>
      <c r="L272" s="53" t="s">
        <v>541</v>
      </c>
      <c r="M272" s="54">
        <f>[11]Provisional!M272</f>
        <v>111.977436945896</v>
      </c>
      <c r="N272" s="54">
        <f>[11]Provisional!N272</f>
        <v>99.840169231440001</v>
      </c>
      <c r="O272" s="54">
        <f>[11]Provisional!O272</f>
        <v>90.935851931201</v>
      </c>
      <c r="P272" s="54">
        <f>[11]Provisional!P272</f>
        <v>86.053918681772998</v>
      </c>
      <c r="Q272" s="54">
        <f>[11]Provisional!Q272</f>
        <v>81.376070355403996</v>
      </c>
      <c r="R272" s="128">
        <f>'[11]Published CSP'!O272</f>
        <v>74.384923000000001</v>
      </c>
      <c r="S272" s="108">
        <f>VLOOKUP($B272,'[11]CT model - DATA UPDATE'!$A:$AX,COLUMN('[11]CT model - DATA UPDATE'!S$1),0)/1000000</f>
        <v>75.784837699999997</v>
      </c>
      <c r="T272" s="108">
        <f>VLOOKUP($B272,'[11]CT model - DATA UPDATE'!$A:$AX,COLUMN('[11]CT model - DATA UPDATE'!T$1),0)/1000000</f>
        <v>77.803565694925936</v>
      </c>
      <c r="U272" s="108">
        <f>VLOOKUP($B272,'[11]CT model - DATA UPDATE'!$A:$AX,COLUMN('[11]CT model - DATA UPDATE'!U$1),0)/1000000</f>
        <v>79.876067806696057</v>
      </c>
      <c r="V272" s="108">
        <f>VLOOKUP($B272,'[11]CT model - DATA UPDATE'!$A:$AX,COLUMN('[11]CT model - DATA UPDATE'!V$1),0)/1000000</f>
        <v>82.003776450003997</v>
      </c>
      <c r="W272" s="108">
        <v>0</v>
      </c>
      <c r="X272" s="108">
        <f>VLOOKUP($B272,'[11]CT model - DATA UPDATE'!$A:$AX,COLUMN('[11]CT model - DATA UPDATE'!W$1),0)/1000000</f>
        <v>1.2883341799999994</v>
      </c>
      <c r="Y272" s="108">
        <f>VLOOKUP($B272,'[11]CT model - DATA UPDATE'!$A:$AX,COLUMN('[11]CT model - DATA UPDATE'!X$1),0)/1000000</f>
        <v>2.9051767019128474</v>
      </c>
      <c r="Z272" s="108">
        <f>VLOOKUP($B272,'[11]CT model - DATA UPDATE'!$A:$AX,COLUMN('[11]CT model - DATA UPDATE'!Y$1),0)/1000000</f>
        <v>4.6397363361667567</v>
      </c>
      <c r="AA272" s="108">
        <f>VLOOKUP($B272,'[11]CT model - DATA UPDATE'!$A:$AX,COLUMN('[11]CT model - DATA UPDATE'!Z$1),0)/1000000</f>
        <v>6.4986699738734055</v>
      </c>
      <c r="AB272" s="108">
        <v>0</v>
      </c>
      <c r="AC272" s="108">
        <f>VLOOKUP($B272,'[11]CT model - DATA UPDATE'!$A:$AX,COLUMN('[11]CT model - DATA UPDATE'!AA$1),0)/1000000</f>
        <v>1.515207</v>
      </c>
      <c r="AD272" s="108">
        <f>VLOOKUP($B272,'[11]CT model - DATA UPDATE'!$A:$AX,COLUMN('[11]CT model - DATA UPDATE'!AB$1),0)/1000000</f>
        <v>3.2003156152986736</v>
      </c>
      <c r="AE272" s="108">
        <f>VLOOKUP($B272,'[11]CT model - DATA UPDATE'!$A:$AX,COLUMN('[11]CT model - DATA UPDATE'!AC$1),0)/1000000</f>
        <v>5.0741596256359216</v>
      </c>
      <c r="AF272" s="108">
        <f>VLOOKUP($B272,'[11]CT model - DATA UPDATE'!$A:$AX,COLUMN('[11]CT model - DATA UPDATE'!AD$1),0)/1000000</f>
        <v>7.1530381947188229</v>
      </c>
      <c r="AG272" s="108">
        <v>0</v>
      </c>
      <c r="AH272" s="108">
        <f>VLOOKUP($B272,'[11]CT model - DATA UPDATE'!$A:$AX,COLUMN('[11]CT model - DATA UPDATE'!AE$1),0)/1000000</f>
        <v>0</v>
      </c>
      <c r="AI272" s="108">
        <f>(VLOOKUP($B272,'[11]CT model - DATA UPDATE'!$A:$AX,COLUMN('[11]CT model - DATA UPDATE'!AF$1),0)+IFERROR(VLOOKUP($B272,'[11]Fire £5 LQ'!$A:$P,COLUMN('[11]Fire £5 LQ'!N$1),0),0)*[11]Parameters!$C$41)/1000000</f>
        <v>0</v>
      </c>
      <c r="AJ272" s="108">
        <f>(VLOOKUP($B272,'[11]CT model - DATA UPDATE'!$A:$AX,COLUMN('[11]CT model - DATA UPDATE'!AG$1),0)+IFERROR(VLOOKUP($B272,'[11]Fire £5 LQ'!$A:$P,COLUMN('[11]Fire £5 LQ'!O$1),0),0)*[11]Parameters!$C$41)/1000000</f>
        <v>0</v>
      </c>
      <c r="AK272" s="108">
        <f>(VLOOKUP($B272,'[11]CT model - DATA UPDATE'!$A:$AX,COLUMN('[11]CT model - DATA UPDATE'!AH$1),0)+IFERROR(VLOOKUP($B272,'[11]Fire £5 LQ'!$A:$P,COLUMN('[11]Fire £5 LQ'!P$1),0),0)*[11]Parameters!$C$41)/1000000</f>
        <v>0</v>
      </c>
      <c r="AL272" s="56">
        <f>'[11]Published CSP'!AI272</f>
        <v>0</v>
      </c>
      <c r="AM272" s="56">
        <f>'[11]Published CSP'!AJ272</f>
        <v>0</v>
      </c>
      <c r="AN272" s="56">
        <f>IFERROR(VLOOKUP($A272,'[11]iBCF post B17'!$A:$L,'[11]iBCF post B17'!$F$1,0)/1000000,0)</f>
        <v>5.8105320027633436</v>
      </c>
      <c r="AO272" s="56">
        <f>IFERROR(VLOOKUP($A272,'[11]iBCF post B17'!$A:$L,'[11]iBCF post B17'!$I$1,0)/1000000,0)</f>
        <v>7.8883625771194295</v>
      </c>
      <c r="AP272" s="56">
        <f>IFERROR(VLOOKUP($A272,'[11]iBCF post B17'!$A:$L,'[11]iBCF post B17'!$L$1,0)/1000000,0)</f>
        <v>9.7363255251973424</v>
      </c>
      <c r="AQ272" s="56">
        <v>0</v>
      </c>
      <c r="AR272" s="56">
        <v>0</v>
      </c>
      <c r="AS272" s="56">
        <f>'[11]NHB savings'!E259</f>
        <v>1.1273690000000001</v>
      </c>
      <c r="AT272" s="56">
        <f>'[11]NHB savings'!F259</f>
        <v>0</v>
      </c>
      <c r="AU272" s="56">
        <f>'[11]NHB savings'!G259</f>
        <v>0</v>
      </c>
      <c r="AV272" s="103">
        <f>'[11]Published CSP'!AN272</f>
        <v>0</v>
      </c>
      <c r="AW272" s="103">
        <f>'[11]Published CSP'!AO272</f>
        <v>0</v>
      </c>
      <c r="AX272" s="103">
        <f>'[11]Published CSP'!AP272+'[11]NHB savings'!I259</f>
        <v>0</v>
      </c>
      <c r="AY272" s="103">
        <f>'[11]Published CSP'!AQ272+'[11]NHB savings'!J259</f>
        <v>0</v>
      </c>
      <c r="AZ272" s="103">
        <f>'[11]Published CSP'!AR272+'[11]NHB savings'!K259</f>
        <v>0</v>
      </c>
      <c r="BA272" s="103">
        <v>0</v>
      </c>
      <c r="BB272" s="103" t="e">
        <f>VLOOKUP($A272,'[11]Published CSP'!$A:$A:'[11]Published CSP'!$AW:$AW,COLUMN('[11]Published CSP'!AT$1),0)</f>
        <v>#REF!</v>
      </c>
      <c r="BC272" s="103" t="e">
        <f>VLOOKUP($A272,'[11]Published CSP'!$A:$A:'[11]Published CSP'!$AW:$AW,COLUMN('[11]Published CSP'!AU$1),0)+'[11]NHB savings'!L259</f>
        <v>#REF!</v>
      </c>
      <c r="BD272" s="103">
        <v>0</v>
      </c>
      <c r="BE272" s="103">
        <v>0</v>
      </c>
      <c r="BF272" s="60">
        <v>2.2768506994477433</v>
      </c>
      <c r="BG272" s="60">
        <v>2.9029288017279447</v>
      </c>
      <c r="BH272" s="103">
        <f>VLOOKUP($A272,[11]NHB!$A$7:$Q$389,COLUMN([11]NHB!O$2),0)+'[11]NHB savings'!P259</f>
        <v>2.7836940709348972</v>
      </c>
      <c r="BI272" s="103">
        <f>VLOOKUP($A272,[11]NHB!$A$7:$Q$389,COLUMN([11]NHB!P$2),0)+'[11]NHB savings'!Q259</f>
        <v>2.0180251353145153</v>
      </c>
      <c r="BJ272" s="103">
        <f>VLOOKUP($A272,[11]NHB!$A$7:$Q$389,COLUMN([11]NHB!Q$2),0)+'[11]NHB savings'!R259</f>
        <v>1.9362714517943083</v>
      </c>
      <c r="BK272" s="63">
        <f t="shared" si="105"/>
        <v>188.63921064534375</v>
      </c>
      <c r="BL272" s="63" t="e">
        <f t="shared" si="105"/>
        <v>#REF!</v>
      </c>
      <c r="BM272" s="63" t="e">
        <f t="shared" si="105"/>
        <v>#REF!</v>
      </c>
      <c r="BN272" s="63">
        <f t="shared" si="105"/>
        <v>185.55027016270569</v>
      </c>
      <c r="BO272" s="63">
        <f t="shared" si="105"/>
        <v>188.70415195099187</v>
      </c>
      <c r="BP272" s="64">
        <f t="shared" si="96"/>
        <v>188.63921064534375</v>
      </c>
      <c r="BQ272" s="64" t="e">
        <f>BL272*'[11]23112016 deflator update'!$C$68/'[11]23112016 deflator update'!$C$69</f>
        <v>#REF!</v>
      </c>
      <c r="BR272" s="64" t="e">
        <f>BM272*'[11]23112016 deflator update'!$C$68/'[11]23112016 deflator update'!$C$70</f>
        <v>#REF!</v>
      </c>
      <c r="BS272" s="64">
        <f>BN272*'[11]23112016 deflator update'!$C$68/'[11]23112016 deflator update'!$C$71</f>
        <v>176.27774280871961</v>
      </c>
      <c r="BT272" s="64">
        <f>BO272*'[11]23112016 deflator update'!$C$68/'[11]23112016 deflator update'!$C$72</f>
        <v>176.34736602079545</v>
      </c>
      <c r="BU272" s="109" t="e">
        <f t="shared" si="97"/>
        <v>#REF!</v>
      </c>
      <c r="BV272" s="109" t="e">
        <f t="shared" si="97"/>
        <v>#REF!</v>
      </c>
      <c r="BW272" s="109" t="e">
        <f t="shared" si="97"/>
        <v>#REF!</v>
      </c>
      <c r="BX272" s="109">
        <f t="shared" si="97"/>
        <v>1.699745187932411E-2</v>
      </c>
      <c r="BY272" s="109">
        <f t="shared" si="98"/>
        <v>3.4426196667136644E-4</v>
      </c>
      <c r="BZ272" s="109">
        <f t="shared" si="99"/>
        <v>8.6054382995248702E-5</v>
      </c>
      <c r="CA272" s="110" t="e">
        <f t="shared" si="100"/>
        <v>#REF!</v>
      </c>
      <c r="CB272" s="110" t="e">
        <f t="shared" si="100"/>
        <v>#REF!</v>
      </c>
      <c r="CC272" s="110" t="e">
        <f t="shared" si="100"/>
        <v>#REF!</v>
      </c>
      <c r="CD272" s="110">
        <f t="shared" si="94"/>
        <v>3.9496314717046843E-4</v>
      </c>
      <c r="CE272" s="110">
        <f t="shared" si="101"/>
        <v>-6.5160602520002664E-2</v>
      </c>
      <c r="CF272" s="110">
        <f t="shared" si="102"/>
        <v>-1.6704047024410418E-2</v>
      </c>
      <c r="CG272" s="60">
        <f t="shared" si="103"/>
        <v>114.25428764534375</v>
      </c>
      <c r="CH272" s="60" t="e">
        <f t="shared" si="103"/>
        <v>#REF!</v>
      </c>
      <c r="CI272" s="60" t="e">
        <f t="shared" si="103"/>
        <v>#REF!</v>
      </c>
      <c r="CJ272" s="60">
        <f t="shared" si="103"/>
        <v>95.960306394206953</v>
      </c>
      <c r="CK272" s="60">
        <f t="shared" si="103"/>
        <v>93.048667332395652</v>
      </c>
      <c r="CL272" s="60">
        <f t="shared" si="104"/>
        <v>74.384923000000001</v>
      </c>
      <c r="CM272" s="60">
        <f t="shared" si="104"/>
        <v>78.588378879999993</v>
      </c>
      <c r="CN272" s="60">
        <f t="shared" si="104"/>
        <v>83.909058012137464</v>
      </c>
      <c r="CO272" s="60">
        <f t="shared" si="104"/>
        <v>89.589963768498734</v>
      </c>
      <c r="CP272" s="60">
        <f t="shared" si="104"/>
        <v>95.655484618596219</v>
      </c>
    </row>
    <row r="273" spans="1:94" ht="15" customHeight="1">
      <c r="A273" s="53" t="s">
        <v>363</v>
      </c>
      <c r="B273" s="53" t="s">
        <v>364</v>
      </c>
      <c r="C273" s="53" t="str">
        <f t="shared" si="95"/>
        <v>SD_PU</v>
      </c>
      <c r="D273" s="53" t="s">
        <v>41</v>
      </c>
      <c r="E273" s="53" t="s">
        <v>39</v>
      </c>
      <c r="F273" s="112" t="s">
        <v>1373</v>
      </c>
      <c r="G273" s="113">
        <v>0</v>
      </c>
      <c r="H273" s="127">
        <v>0</v>
      </c>
      <c r="I273" s="127">
        <v>0</v>
      </c>
      <c r="J273" s="112" t="s">
        <v>1380</v>
      </c>
      <c r="K273" s="101">
        <v>0</v>
      </c>
      <c r="L273" s="53" t="s">
        <v>365</v>
      </c>
      <c r="M273" s="54">
        <f>[11]Provisional!M273</f>
        <v>10.144653940904</v>
      </c>
      <c r="N273" s="54">
        <f>[11]Provisional!N273</f>
        <v>8.522715396353</v>
      </c>
      <c r="O273" s="54">
        <f>[11]Provisional!O273</f>
        <v>7.3039760442450001</v>
      </c>
      <c r="P273" s="54">
        <f>[11]Provisional!P273</f>
        <v>6.663803173502</v>
      </c>
      <c r="Q273" s="54">
        <f>[11]Provisional!Q273</f>
        <v>5.9532639498159998</v>
      </c>
      <c r="R273" s="128">
        <f>'[11]Published CSP'!O273</f>
        <v>11.900498000000001</v>
      </c>
      <c r="S273" s="108">
        <f>VLOOKUP($B273,'[11]CT model - DATA UPDATE'!$A:$AX,COLUMN('[11]CT model - DATA UPDATE'!S$1),0)/1000000</f>
        <v>12.181252947000001</v>
      </c>
      <c r="T273" s="108">
        <f>VLOOKUP($B273,'[11]CT model - DATA UPDATE'!$A:$AX,COLUMN('[11]CT model - DATA UPDATE'!T$1),0)/1000000</f>
        <v>12.410397217877769</v>
      </c>
      <c r="U273" s="108">
        <f>VLOOKUP($B273,'[11]CT model - DATA UPDATE'!$A:$AX,COLUMN('[11]CT model - DATA UPDATE'!U$1),0)/1000000</f>
        <v>12.643851972833369</v>
      </c>
      <c r="V273" s="108">
        <f>VLOOKUP($B273,'[11]CT model - DATA UPDATE'!$A:$AX,COLUMN('[11]CT model - DATA UPDATE'!V$1),0)/1000000</f>
        <v>12.881698297345896</v>
      </c>
      <c r="W273" s="108">
        <v>0</v>
      </c>
      <c r="X273" s="108">
        <f>VLOOKUP($B273,'[11]CT model - DATA UPDATE'!$A:$AX,COLUMN('[11]CT model - DATA UPDATE'!W$1),0)/1000000</f>
        <v>0.24234130499999834</v>
      </c>
      <c r="Y273" s="108">
        <f>VLOOKUP($B273,'[11]CT model - DATA UPDATE'!$A:$AX,COLUMN('[11]CT model - DATA UPDATE'!X$1),0)/1000000</f>
        <v>0.50004598662161703</v>
      </c>
      <c r="Z273" s="108">
        <f>VLOOKUP($B273,'[11]CT model - DATA UPDATE'!$A:$AX,COLUMN('[11]CT model - DATA UPDATE'!Y$1),0)/1000000</f>
        <v>0.77251855212736364</v>
      </c>
      <c r="AA273" s="108">
        <f>VLOOKUP($B273,'[11]CT model - DATA UPDATE'!$A:$AX,COLUMN('[11]CT model - DATA UPDATE'!Z$1),0)/1000000</f>
        <v>1.0604255485887006</v>
      </c>
      <c r="AB273" s="108">
        <v>0</v>
      </c>
      <c r="AC273" s="108">
        <f>VLOOKUP($B273,'[11]CT model - DATA UPDATE'!$A:$AX,COLUMN('[11]CT model - DATA UPDATE'!AA$1),0)/1000000</f>
        <v>0</v>
      </c>
      <c r="AD273" s="108">
        <f>VLOOKUP($B273,'[11]CT model - DATA UPDATE'!$A:$AX,COLUMN('[11]CT model - DATA UPDATE'!AB$1),0)/1000000</f>
        <v>0</v>
      </c>
      <c r="AE273" s="108">
        <f>VLOOKUP($B273,'[11]CT model - DATA UPDATE'!$A:$AX,COLUMN('[11]CT model - DATA UPDATE'!AC$1),0)/1000000</f>
        <v>0</v>
      </c>
      <c r="AF273" s="108">
        <f>VLOOKUP($B273,'[11]CT model - DATA UPDATE'!$A:$AX,COLUMN('[11]CT model - DATA UPDATE'!AD$1),0)/1000000</f>
        <v>0</v>
      </c>
      <c r="AG273" s="108">
        <v>0</v>
      </c>
      <c r="AH273" s="108">
        <f>VLOOKUP($B273,'[11]CT model - DATA UPDATE'!$A:$AX,COLUMN('[11]CT model - DATA UPDATE'!AE$1),0)/1000000</f>
        <v>0</v>
      </c>
      <c r="AI273" s="108">
        <f>(VLOOKUP($B273,'[11]CT model - DATA UPDATE'!$A:$AX,COLUMN('[11]CT model - DATA UPDATE'!AF$1),0)+IFERROR(VLOOKUP($B273,'[11]Fire £5 LQ'!$A:$P,COLUMN('[11]Fire £5 LQ'!N$1),0),0)*[11]Parameters!$C$41)/1000000</f>
        <v>0</v>
      </c>
      <c r="AJ273" s="108">
        <f>(VLOOKUP($B273,'[11]CT model - DATA UPDATE'!$A:$AX,COLUMN('[11]CT model - DATA UPDATE'!AG$1),0)+IFERROR(VLOOKUP($B273,'[11]Fire £5 LQ'!$A:$P,COLUMN('[11]Fire £5 LQ'!O$1),0),0)*[11]Parameters!$C$41)/1000000</f>
        <v>0</v>
      </c>
      <c r="AK273" s="108">
        <f>(VLOOKUP($B273,'[11]CT model - DATA UPDATE'!$A:$AX,COLUMN('[11]CT model - DATA UPDATE'!AH$1),0)+IFERROR(VLOOKUP($B273,'[11]Fire £5 LQ'!$A:$P,COLUMN('[11]Fire £5 LQ'!P$1),0),0)*[11]Parameters!$C$41)/1000000</f>
        <v>0</v>
      </c>
      <c r="AL273" s="56">
        <f>'[11]Published CSP'!AI273</f>
        <v>0</v>
      </c>
      <c r="AM273" s="56">
        <f>'[11]Published CSP'!AJ273</f>
        <v>0</v>
      </c>
      <c r="AN273" s="56">
        <f>IFERROR(VLOOKUP($A273,'[11]iBCF post B17'!$A:$L,'[11]iBCF post B17'!$F$1,0)/1000000,0)</f>
        <v>0</v>
      </c>
      <c r="AO273" s="56">
        <f>IFERROR(VLOOKUP($A273,'[11]iBCF post B17'!$A:$L,'[11]iBCF post B17'!$I$1,0)/1000000,0)</f>
        <v>0</v>
      </c>
      <c r="AP273" s="56">
        <f>IFERROR(VLOOKUP($A273,'[11]iBCF post B17'!$A:$L,'[11]iBCF post B17'!$L$1,0)/1000000,0)</f>
        <v>0</v>
      </c>
      <c r="AQ273" s="56">
        <v>0</v>
      </c>
      <c r="AR273" s="56">
        <v>0</v>
      </c>
      <c r="AS273" s="56">
        <f>'[11]NHB savings'!E260</f>
        <v>0</v>
      </c>
      <c r="AT273" s="56">
        <f>'[11]NHB savings'!F260</f>
        <v>0</v>
      </c>
      <c r="AU273" s="56">
        <f>'[11]NHB savings'!G260</f>
        <v>0</v>
      </c>
      <c r="AV273" s="103">
        <f>'[11]Published CSP'!AN273</f>
        <v>0</v>
      </c>
      <c r="AW273" s="103">
        <f>'[11]Published CSP'!AO273</f>
        <v>0</v>
      </c>
      <c r="AX273" s="103">
        <f>'[11]Published CSP'!AP273+'[11]NHB savings'!I260</f>
        <v>0</v>
      </c>
      <c r="AY273" s="103">
        <f>'[11]Published CSP'!AQ273+'[11]NHB savings'!J260</f>
        <v>0</v>
      </c>
      <c r="AZ273" s="103">
        <f>'[11]Published CSP'!AR273+'[11]NHB savings'!K260</f>
        <v>0</v>
      </c>
      <c r="BA273" s="103">
        <v>0</v>
      </c>
      <c r="BB273" s="103" t="e">
        <f>VLOOKUP($A273,'[11]Published CSP'!$A:$A:'[11]Published CSP'!$AW:$AW,COLUMN('[11]Published CSP'!AT$1),0)</f>
        <v>#REF!</v>
      </c>
      <c r="BC273" s="103" t="e">
        <f>VLOOKUP($A273,'[11]Published CSP'!$A:$A:'[11]Published CSP'!$AW:$AW,COLUMN('[11]Published CSP'!AU$1),0)+'[11]NHB savings'!L260</f>
        <v>#REF!</v>
      </c>
      <c r="BD273" s="103">
        <v>0</v>
      </c>
      <c r="BE273" s="103">
        <v>0</v>
      </c>
      <c r="BF273" s="60">
        <v>2.4527869365202988</v>
      </c>
      <c r="BG273" s="60">
        <v>2.9573571644520458</v>
      </c>
      <c r="BH273" s="103">
        <f>VLOOKUP($A273,[11]NHB!$A$7:$Q$389,COLUMN([11]NHB!O$2),0)+'[11]NHB savings'!P260</f>
        <v>1.994900333560218</v>
      </c>
      <c r="BI273" s="103">
        <f>VLOOKUP($A273,[11]NHB!$A$7:$Q$389,COLUMN([11]NHB!P$2),0)+'[11]NHB savings'!Q260</f>
        <v>1.5139603030492501</v>
      </c>
      <c r="BJ273" s="103">
        <f>VLOOKUP($A273,[11]NHB!$A$7:$Q$389,COLUMN([11]NHB!Q$2),0)+'[11]NHB savings'!R260</f>
        <v>1.4526271564438413</v>
      </c>
      <c r="BK273" s="63">
        <f t="shared" si="105"/>
        <v>24.497938877424296</v>
      </c>
      <c r="BL273" s="63" t="e">
        <f t="shared" si="105"/>
        <v>#REF!</v>
      </c>
      <c r="BM273" s="63" t="e">
        <f t="shared" si="105"/>
        <v>#REF!</v>
      </c>
      <c r="BN273" s="63">
        <f t="shared" si="105"/>
        <v>21.594134001511982</v>
      </c>
      <c r="BO273" s="63">
        <f t="shared" si="105"/>
        <v>21.34801495219444</v>
      </c>
      <c r="BP273" s="64">
        <f t="shared" si="96"/>
        <v>24.497938877424296</v>
      </c>
      <c r="BQ273" s="64" t="e">
        <f>BL273*'[11]23112016 deflator update'!$C$68/'[11]23112016 deflator update'!$C$69</f>
        <v>#REF!</v>
      </c>
      <c r="BR273" s="64" t="e">
        <f>BM273*'[11]23112016 deflator update'!$C$68/'[11]23112016 deflator update'!$C$70</f>
        <v>#REF!</v>
      </c>
      <c r="BS273" s="64">
        <f>BN273*'[11]23112016 deflator update'!$C$68/'[11]23112016 deflator update'!$C$71</f>
        <v>20.515007584508762</v>
      </c>
      <c r="BT273" s="64">
        <f>BO273*'[11]23112016 deflator update'!$C$68/'[11]23112016 deflator update'!$C$72</f>
        <v>19.950097375545628</v>
      </c>
      <c r="BU273" s="109" t="e">
        <f t="shared" si="97"/>
        <v>#REF!</v>
      </c>
      <c r="BV273" s="109" t="e">
        <f t="shared" si="97"/>
        <v>#REF!</v>
      </c>
      <c r="BW273" s="109" t="e">
        <f t="shared" si="97"/>
        <v>#REF!</v>
      </c>
      <c r="BX273" s="109">
        <f t="shared" si="97"/>
        <v>-1.1397495694909998E-2</v>
      </c>
      <c r="BY273" s="109">
        <f t="shared" si="98"/>
        <v>-0.12857914051425046</v>
      </c>
      <c r="BZ273" s="109">
        <f t="shared" si="99"/>
        <v>-3.3822348005113634E-2</v>
      </c>
      <c r="CA273" s="110" t="e">
        <f t="shared" si="100"/>
        <v>#REF!</v>
      </c>
      <c r="CB273" s="110" t="e">
        <f t="shared" si="100"/>
        <v>#REF!</v>
      </c>
      <c r="CC273" s="110" t="e">
        <f t="shared" si="100"/>
        <v>#REF!</v>
      </c>
      <c r="CD273" s="110">
        <f t="shared" si="94"/>
        <v>-2.7536436759092786E-2</v>
      </c>
      <c r="CE273" s="110">
        <f t="shared" si="101"/>
        <v>-0.18564180132189256</v>
      </c>
      <c r="CF273" s="110">
        <f t="shared" si="102"/>
        <v>-5.0043172886600096E-2</v>
      </c>
      <c r="CG273" s="60">
        <f t="shared" si="103"/>
        <v>12.597440877424296</v>
      </c>
      <c r="CH273" s="60" t="e">
        <f t="shared" si="103"/>
        <v>#REF!</v>
      </c>
      <c r="CI273" s="60" t="e">
        <f t="shared" si="103"/>
        <v>#REF!</v>
      </c>
      <c r="CJ273" s="60">
        <f t="shared" si="103"/>
        <v>8.1777634765512488</v>
      </c>
      <c r="CK273" s="60">
        <f t="shared" si="103"/>
        <v>7.405891106259844</v>
      </c>
      <c r="CL273" s="60">
        <f t="shared" si="104"/>
        <v>11.900498000000001</v>
      </c>
      <c r="CM273" s="60">
        <f t="shared" si="104"/>
        <v>12.423594251999999</v>
      </c>
      <c r="CN273" s="60">
        <f t="shared" si="104"/>
        <v>12.910443204499385</v>
      </c>
      <c r="CO273" s="60">
        <f t="shared" si="104"/>
        <v>13.416370524960733</v>
      </c>
      <c r="CP273" s="60">
        <f t="shared" si="104"/>
        <v>13.942123845934596</v>
      </c>
    </row>
    <row r="274" spans="1:94" ht="15" customHeight="1">
      <c r="A274" s="53" t="s">
        <v>747</v>
      </c>
      <c r="B274" s="53" t="s">
        <v>748</v>
      </c>
      <c r="C274" s="53" t="str">
        <f t="shared" si="95"/>
        <v>SCF_PR</v>
      </c>
      <c r="D274" s="53" t="s">
        <v>1383</v>
      </c>
      <c r="E274" s="53" t="s">
        <v>730</v>
      </c>
      <c r="F274" s="112" t="s">
        <v>1373</v>
      </c>
      <c r="G274" s="113">
        <v>0</v>
      </c>
      <c r="H274" s="127">
        <v>0</v>
      </c>
      <c r="I274" s="127">
        <v>0</v>
      </c>
      <c r="J274" s="112" t="s">
        <v>1381</v>
      </c>
      <c r="K274" s="101">
        <v>0</v>
      </c>
      <c r="L274" s="53" t="s">
        <v>749</v>
      </c>
      <c r="M274" s="54">
        <f>[11]Provisional!M274</f>
        <v>130.78612263567601</v>
      </c>
      <c r="N274" s="54">
        <f>[11]Provisional!N274</f>
        <v>105.183725294602</v>
      </c>
      <c r="O274" s="54">
        <f>[11]Provisional!O274</f>
        <v>85.862328459270003</v>
      </c>
      <c r="P274" s="54">
        <f>[11]Provisional!P274</f>
        <v>75.227576854363008</v>
      </c>
      <c r="Q274" s="54">
        <f>[11]Provisional!Q274</f>
        <v>65.587503971130005</v>
      </c>
      <c r="R274" s="128">
        <f>'[11]Published CSP'!O274</f>
        <v>288.25293299999998</v>
      </c>
      <c r="S274" s="108">
        <f>VLOOKUP($B274,'[11]CT model - DATA UPDATE'!$A:$AX,COLUMN('[11]CT model - DATA UPDATE'!S$1),0)/1000000</f>
        <v>294.15874620600005</v>
      </c>
      <c r="T274" s="108">
        <f>VLOOKUP($B274,'[11]CT model - DATA UPDATE'!$A:$AX,COLUMN('[11]CT model - DATA UPDATE'!T$1),0)/1000000</f>
        <v>299.31901217251914</v>
      </c>
      <c r="U274" s="108">
        <f>VLOOKUP($B274,'[11]CT model - DATA UPDATE'!$A:$AX,COLUMN('[11]CT model - DATA UPDATE'!U$1),0)/1000000</f>
        <v>304.57619144902611</v>
      </c>
      <c r="V274" s="108">
        <f>VLOOKUP($B274,'[11]CT model - DATA UPDATE'!$A:$AX,COLUMN('[11]CT model - DATA UPDATE'!V$1),0)/1000000</f>
        <v>309.93223162286273</v>
      </c>
      <c r="W274" s="108">
        <v>0</v>
      </c>
      <c r="X274" s="108">
        <f>VLOOKUP($B274,'[11]CT model - DATA UPDATE'!$A:$AX,COLUMN('[11]CT model - DATA UPDATE'!W$1),0)/1000000</f>
        <v>5.8547235980000449</v>
      </c>
      <c r="Y274" s="108">
        <f>VLOOKUP($B274,'[11]CT model - DATA UPDATE'!$A:$AX,COLUMN('[11]CT model - DATA UPDATE'!X$1),0)/1000000</f>
        <v>12.062958650956482</v>
      </c>
      <c r="Z274" s="108">
        <f>VLOOKUP($B274,'[11]CT model - DATA UPDATE'!$A:$AX,COLUMN('[11]CT model - DATA UPDATE'!Y$1),0)/1000000</f>
        <v>18.611850474404957</v>
      </c>
      <c r="AA274" s="108">
        <f>VLOOKUP($B274,'[11]CT model - DATA UPDATE'!$A:$AX,COLUMN('[11]CT model - DATA UPDATE'!Z$1),0)/1000000</f>
        <v>25.516571523638191</v>
      </c>
      <c r="AB274" s="108">
        <v>0</v>
      </c>
      <c r="AC274" s="108">
        <f>VLOOKUP($B274,'[11]CT model - DATA UPDATE'!$A:$AX,COLUMN('[11]CT model - DATA UPDATE'!AA$1),0)/1000000</f>
        <v>5.8833669999999998</v>
      </c>
      <c r="AD274" s="108">
        <f>VLOOKUP($B274,'[11]CT model - DATA UPDATE'!$A:$AX,COLUMN('[11]CT model - DATA UPDATE'!AB$1),0)/1000000</f>
        <v>12.331567556040943</v>
      </c>
      <c r="AE274" s="108">
        <f>VLOOKUP($B274,'[11]CT model - DATA UPDATE'!$A:$AX,COLUMN('[11]CT model - DATA UPDATE'!AC$1),0)/1000000</f>
        <v>19.387103442294599</v>
      </c>
      <c r="AF274" s="108">
        <f>VLOOKUP($B274,'[11]CT model - DATA UPDATE'!$A:$AX,COLUMN('[11]CT model - DATA UPDATE'!AD$1),0)/1000000</f>
        <v>27.094578686662615</v>
      </c>
      <c r="AG274" s="108">
        <v>0</v>
      </c>
      <c r="AH274" s="108">
        <f>VLOOKUP($B274,'[11]CT model - DATA UPDATE'!$A:$AX,COLUMN('[11]CT model - DATA UPDATE'!AE$1),0)/1000000</f>
        <v>0</v>
      </c>
      <c r="AI274" s="108">
        <f>(VLOOKUP($B274,'[11]CT model - DATA UPDATE'!$A:$AX,COLUMN('[11]CT model - DATA UPDATE'!AF$1),0)+IFERROR(VLOOKUP($B274,'[11]Fire £5 LQ'!$A:$P,COLUMN('[11]Fire £5 LQ'!N$1),0),0)*[11]Parameters!$C$41)/1000000</f>
        <v>0</v>
      </c>
      <c r="AJ274" s="108">
        <f>(VLOOKUP($B274,'[11]CT model - DATA UPDATE'!$A:$AX,COLUMN('[11]CT model - DATA UPDATE'!AG$1),0)+IFERROR(VLOOKUP($B274,'[11]Fire £5 LQ'!$A:$P,COLUMN('[11]Fire £5 LQ'!O$1),0),0)*[11]Parameters!$C$41)/1000000</f>
        <v>0</v>
      </c>
      <c r="AK274" s="108">
        <f>(VLOOKUP($B274,'[11]CT model - DATA UPDATE'!$A:$AX,COLUMN('[11]CT model - DATA UPDATE'!AH$1),0)+IFERROR(VLOOKUP($B274,'[11]Fire £5 LQ'!$A:$P,COLUMN('[11]Fire £5 LQ'!P$1),0),0)*[11]Parameters!$C$41)/1000000</f>
        <v>0</v>
      </c>
      <c r="AL274" s="56">
        <f>'[11]Published CSP'!AI274</f>
        <v>0</v>
      </c>
      <c r="AM274" s="56">
        <f>'[11]Published CSP'!AJ274</f>
        <v>0</v>
      </c>
      <c r="AN274" s="56">
        <f>IFERROR(VLOOKUP($A274,'[11]iBCF post B17'!$A:$L,'[11]iBCF post B17'!$F$1,0)/1000000,0)</f>
        <v>6.2763727608224995</v>
      </c>
      <c r="AO274" s="56">
        <f>IFERROR(VLOOKUP($A274,'[11]iBCF post B17'!$A:$L,'[11]iBCF post B17'!$I$1,0)/1000000,0)</f>
        <v>7.5039846461131674</v>
      </c>
      <c r="AP274" s="56">
        <f>IFERROR(VLOOKUP($A274,'[11]iBCF post B17'!$A:$L,'[11]iBCF post B17'!$L$1,0)/1000000,0)</f>
        <v>8.0990416461095176</v>
      </c>
      <c r="AQ274" s="56">
        <v>0</v>
      </c>
      <c r="AR274" s="56">
        <v>0</v>
      </c>
      <c r="AS274" s="56">
        <f>'[11]NHB savings'!E261</f>
        <v>2.3017940000000001</v>
      </c>
      <c r="AT274" s="56">
        <f>'[11]NHB savings'!F261</f>
        <v>0</v>
      </c>
      <c r="AU274" s="56">
        <f>'[11]NHB savings'!G261</f>
        <v>0</v>
      </c>
      <c r="AV274" s="103">
        <f>'[11]Published CSP'!AN274</f>
        <v>0</v>
      </c>
      <c r="AW274" s="103">
        <f>'[11]Published CSP'!AO274</f>
        <v>0</v>
      </c>
      <c r="AX274" s="103">
        <f>'[11]Published CSP'!AP274+'[11]NHB savings'!I261</f>
        <v>0</v>
      </c>
      <c r="AY274" s="103">
        <f>'[11]Published CSP'!AQ274+'[11]NHB savings'!J261</f>
        <v>0</v>
      </c>
      <c r="AZ274" s="103">
        <f>'[11]Published CSP'!AR274+'[11]NHB savings'!K261</f>
        <v>0</v>
      </c>
      <c r="BA274" s="103">
        <v>0</v>
      </c>
      <c r="BB274" s="103" t="e">
        <f>VLOOKUP($A274,'[11]Published CSP'!$A:$A:'[11]Published CSP'!$AW:$AW,COLUMN('[11]Published CSP'!AT$1),0)</f>
        <v>#REF!</v>
      </c>
      <c r="BC274" s="103" t="e">
        <f>VLOOKUP($A274,'[11]Published CSP'!$A:$A:'[11]Published CSP'!$AW:$AW,COLUMN('[11]Published CSP'!AU$1),0)+'[11]NHB savings'!L261</f>
        <v>#REF!</v>
      </c>
      <c r="BD274" s="103">
        <v>0</v>
      </c>
      <c r="BE274" s="103">
        <v>0</v>
      </c>
      <c r="BF274" s="60">
        <v>3.3815992786720828</v>
      </c>
      <c r="BG274" s="60">
        <v>4.27957571460502</v>
      </c>
      <c r="BH274" s="103">
        <f>VLOOKUP($A274,[11]NHB!$A$7:$Q$389,COLUMN([11]NHB!O$2),0)+'[11]NHB savings'!P261</f>
        <v>4.1573319041695074</v>
      </c>
      <c r="BI274" s="103">
        <f>VLOOKUP($A274,[11]NHB!$A$7:$Q$389,COLUMN([11]NHB!P$2),0)+'[11]NHB savings'!Q261</f>
        <v>3.0556866571721346</v>
      </c>
      <c r="BJ274" s="103">
        <f>VLOOKUP($A274,[11]NHB!$A$7:$Q$389,COLUMN([11]NHB!Q$2),0)+'[11]NHB savings'!R261</f>
        <v>2.9318955132781634</v>
      </c>
      <c r="BK274" s="63">
        <f t="shared" si="105"/>
        <v>422.42065491434806</v>
      </c>
      <c r="BL274" s="63" t="e">
        <f t="shared" si="105"/>
        <v>#REF!</v>
      </c>
      <c r="BM274" s="63" t="e">
        <f t="shared" si="105"/>
        <v>#REF!</v>
      </c>
      <c r="BN274" s="63">
        <f t="shared" si="105"/>
        <v>428.36239352337395</v>
      </c>
      <c r="BO274" s="63">
        <f t="shared" si="105"/>
        <v>439.16182296368123</v>
      </c>
      <c r="BP274" s="64">
        <f t="shared" si="96"/>
        <v>422.42065491434806</v>
      </c>
      <c r="BQ274" s="64" t="e">
        <f>BL274*'[11]23112016 deflator update'!$C$68/'[11]23112016 deflator update'!$C$69</f>
        <v>#REF!</v>
      </c>
      <c r="BR274" s="64" t="e">
        <f>BM274*'[11]23112016 deflator update'!$C$68/'[11]23112016 deflator update'!$C$70</f>
        <v>#REF!</v>
      </c>
      <c r="BS274" s="64">
        <f>BN274*'[11]23112016 deflator update'!$C$68/'[11]23112016 deflator update'!$C$71</f>
        <v>406.95578491061661</v>
      </c>
      <c r="BT274" s="64">
        <f>BO274*'[11]23112016 deflator update'!$C$68/'[11]23112016 deflator update'!$C$72</f>
        <v>410.40448731964955</v>
      </c>
      <c r="BU274" s="109" t="e">
        <f t="shared" si="97"/>
        <v>#REF!</v>
      </c>
      <c r="BV274" s="109" t="e">
        <f t="shared" si="97"/>
        <v>#REF!</v>
      </c>
      <c r="BW274" s="109" t="e">
        <f t="shared" si="97"/>
        <v>#REF!</v>
      </c>
      <c r="BX274" s="109">
        <f t="shared" si="97"/>
        <v>2.5210965303185562E-2</v>
      </c>
      <c r="BY274" s="109">
        <f t="shared" si="98"/>
        <v>3.9631509147505239E-2</v>
      </c>
      <c r="BZ274" s="109">
        <f t="shared" si="99"/>
        <v>9.7639423190529762E-3</v>
      </c>
      <c r="CA274" s="110" t="e">
        <f t="shared" si="100"/>
        <v>#REF!</v>
      </c>
      <c r="CB274" s="110" t="e">
        <f t="shared" si="100"/>
        <v>#REF!</v>
      </c>
      <c r="CC274" s="110" t="e">
        <f t="shared" si="100"/>
        <v>#REF!</v>
      </c>
      <c r="CD274" s="110">
        <f t="shared" si="94"/>
        <v>8.4743909213389479E-3</v>
      </c>
      <c r="CE274" s="110">
        <f t="shared" si="101"/>
        <v>-2.8445975486532382E-2</v>
      </c>
      <c r="CF274" s="110">
        <f t="shared" si="102"/>
        <v>-7.1886378262012718E-3</v>
      </c>
      <c r="CG274" s="60">
        <f t="shared" si="103"/>
        <v>134.16772191434808</v>
      </c>
      <c r="CH274" s="60" t="e">
        <f t="shared" si="103"/>
        <v>#REF!</v>
      </c>
      <c r="CI274" s="60" t="e">
        <f t="shared" si="103"/>
        <v>#REF!</v>
      </c>
      <c r="CJ274" s="60">
        <f t="shared" si="103"/>
        <v>85.787248157648321</v>
      </c>
      <c r="CK274" s="60">
        <f t="shared" si="103"/>
        <v>76.618441130517681</v>
      </c>
      <c r="CL274" s="60">
        <f t="shared" si="104"/>
        <v>288.25293299999998</v>
      </c>
      <c r="CM274" s="60">
        <f t="shared" si="104"/>
        <v>305.89683680400009</v>
      </c>
      <c r="CN274" s="60">
        <f t="shared" si="104"/>
        <v>323.71353837951659</v>
      </c>
      <c r="CO274" s="60">
        <f t="shared" si="104"/>
        <v>342.57514536572563</v>
      </c>
      <c r="CP274" s="60">
        <f t="shared" si="104"/>
        <v>362.54338183316355</v>
      </c>
    </row>
    <row r="275" spans="1:94" ht="15" customHeight="1">
      <c r="A275" s="53" t="s">
        <v>207</v>
      </c>
      <c r="B275" s="53" t="s">
        <v>208</v>
      </c>
      <c r="C275" s="53" t="str">
        <f t="shared" si="95"/>
        <v>SD_PU</v>
      </c>
      <c r="D275" s="53" t="s">
        <v>41</v>
      </c>
      <c r="E275" s="53" t="s">
        <v>39</v>
      </c>
      <c r="F275" s="112" t="s">
        <v>1359</v>
      </c>
      <c r="G275" s="113">
        <v>0</v>
      </c>
      <c r="H275" s="127">
        <v>1</v>
      </c>
      <c r="I275" s="127">
        <v>0</v>
      </c>
      <c r="J275" s="112" t="s">
        <v>1380</v>
      </c>
      <c r="K275" s="101">
        <v>0</v>
      </c>
      <c r="L275" s="53" t="s">
        <v>209</v>
      </c>
      <c r="M275" s="54">
        <f>[11]Provisional!M275</f>
        <v>7.7058025743709999</v>
      </c>
      <c r="N275" s="54">
        <f>[11]Provisional!N275</f>
        <v>6.7388592459099996</v>
      </c>
      <c r="O275" s="54">
        <f>[11]Provisional!O275</f>
        <v>6.0125215563880001</v>
      </c>
      <c r="P275" s="54">
        <f>[11]Provisional!P275</f>
        <v>5.6317267157130004</v>
      </c>
      <c r="Q275" s="54">
        <f>[11]Provisional!Q275</f>
        <v>5.209343519021</v>
      </c>
      <c r="R275" s="128">
        <f>'[11]Published CSP'!O275</f>
        <v>5.43675</v>
      </c>
      <c r="S275" s="108">
        <f>VLOOKUP($B275,'[11]CT model - DATA UPDATE'!$A:$AX,COLUMN('[11]CT model - DATA UPDATE'!S$1),0)/1000000</f>
        <v>5.569917094</v>
      </c>
      <c r="T275" s="108">
        <f>VLOOKUP($B275,'[11]CT model - DATA UPDATE'!$A:$AX,COLUMN('[11]CT model - DATA UPDATE'!T$1),0)/1000000</f>
        <v>5.6869671273867519</v>
      </c>
      <c r="U275" s="108">
        <f>VLOOKUP($B275,'[11]CT model - DATA UPDATE'!$A:$AX,COLUMN('[11]CT model - DATA UPDATE'!U$1),0)/1000000</f>
        <v>5.8064769299378591</v>
      </c>
      <c r="V275" s="108">
        <f>VLOOKUP($B275,'[11]CT model - DATA UPDATE'!$A:$AX,COLUMN('[11]CT model - DATA UPDATE'!V$1),0)/1000000</f>
        <v>5.9284981929187328</v>
      </c>
      <c r="W275" s="108">
        <v>0</v>
      </c>
      <c r="X275" s="108">
        <f>VLOOKUP($B275,'[11]CT model - DATA UPDATE'!$A:$AX,COLUMN('[11]CT model - DATA UPDATE'!W$1),0)/1000000</f>
        <v>0.11075881399999941</v>
      </c>
      <c r="Y275" s="108">
        <f>VLOOKUP($B275,'[11]CT model - DATA UPDATE'!$A:$AX,COLUMN('[11]CT model - DATA UPDATE'!X$1),0)/1000000</f>
        <v>0.22908744524465921</v>
      </c>
      <c r="Z275" s="108">
        <f>VLOOKUP($B275,'[11]CT model - DATA UPDATE'!$A:$AX,COLUMN('[11]CT model - DATA UPDATE'!Y$1),0)/1000000</f>
        <v>0.35470921642608677</v>
      </c>
      <c r="AA275" s="108">
        <f>VLOOKUP($B275,'[11]CT model - DATA UPDATE'!$A:$AX,COLUMN('[11]CT model - DATA UPDATE'!Z$1),0)/1000000</f>
        <v>0.48797654782434363</v>
      </c>
      <c r="AB275" s="108">
        <v>0</v>
      </c>
      <c r="AC275" s="108">
        <f>VLOOKUP($B275,'[11]CT model - DATA UPDATE'!$A:$AX,COLUMN('[11]CT model - DATA UPDATE'!AA$1),0)/1000000</f>
        <v>0</v>
      </c>
      <c r="AD275" s="108">
        <f>VLOOKUP($B275,'[11]CT model - DATA UPDATE'!$A:$AX,COLUMN('[11]CT model - DATA UPDATE'!AB$1),0)/1000000</f>
        <v>0</v>
      </c>
      <c r="AE275" s="108">
        <f>VLOOKUP($B275,'[11]CT model - DATA UPDATE'!$A:$AX,COLUMN('[11]CT model - DATA UPDATE'!AC$1),0)/1000000</f>
        <v>0</v>
      </c>
      <c r="AF275" s="108">
        <f>VLOOKUP($B275,'[11]CT model - DATA UPDATE'!$A:$AX,COLUMN('[11]CT model - DATA UPDATE'!AD$1),0)/1000000</f>
        <v>0</v>
      </c>
      <c r="AG275" s="108">
        <v>0</v>
      </c>
      <c r="AH275" s="108">
        <f>VLOOKUP($B275,'[11]CT model - DATA UPDATE'!$A:$AX,COLUMN('[11]CT model - DATA UPDATE'!AE$1),0)/1000000</f>
        <v>0</v>
      </c>
      <c r="AI275" s="108">
        <f>(VLOOKUP($B275,'[11]CT model - DATA UPDATE'!$A:$AX,COLUMN('[11]CT model - DATA UPDATE'!AF$1),0)+IFERROR(VLOOKUP($B275,'[11]Fire £5 LQ'!$A:$P,COLUMN('[11]Fire £5 LQ'!N$1),0),0)*[11]Parameters!$C$41)/1000000</f>
        <v>2.2901173888476966E-3</v>
      </c>
      <c r="AJ275" s="108">
        <f>(VLOOKUP($B275,'[11]CT model - DATA UPDATE'!$A:$AX,COLUMN('[11]CT model - DATA UPDATE'!AG$1),0)+IFERROR(VLOOKUP($B275,'[11]Fire £5 LQ'!$A:$P,COLUMN('[11]Fire £5 LQ'!O$1),0),0)*[11]Parameters!$C$41)/1000000</f>
        <v>2.3850083457630559E-3</v>
      </c>
      <c r="AK275" s="108">
        <f>(VLOOKUP($B275,'[11]CT model - DATA UPDATE'!$A:$AX,COLUMN('[11]CT model - DATA UPDATE'!AH$1),0)+IFERROR(VLOOKUP($B275,'[11]Fire £5 LQ'!$A:$P,COLUMN('[11]Fire £5 LQ'!P$1),0),0)*[11]Parameters!$C$41)/1000000</f>
        <v>2.4838311071117189E-3</v>
      </c>
      <c r="AL275" s="56">
        <f>'[11]Published CSP'!AI275</f>
        <v>0</v>
      </c>
      <c r="AM275" s="56">
        <f>'[11]Published CSP'!AJ275</f>
        <v>0</v>
      </c>
      <c r="AN275" s="56">
        <f>IFERROR(VLOOKUP($A275,'[11]iBCF post B17'!$A:$L,'[11]iBCF post B17'!$F$1,0)/1000000,0)</f>
        <v>0</v>
      </c>
      <c r="AO275" s="56">
        <f>IFERROR(VLOOKUP($A275,'[11]iBCF post B17'!$A:$L,'[11]iBCF post B17'!$I$1,0)/1000000,0)</f>
        <v>0</v>
      </c>
      <c r="AP275" s="56">
        <f>IFERROR(VLOOKUP($A275,'[11]iBCF post B17'!$A:$L,'[11]iBCF post B17'!$L$1,0)/1000000,0)</f>
        <v>0</v>
      </c>
      <c r="AQ275" s="56">
        <v>0</v>
      </c>
      <c r="AR275" s="56">
        <v>0</v>
      </c>
      <c r="AS275" s="56">
        <f>'[11]NHB savings'!E262</f>
        <v>0</v>
      </c>
      <c r="AT275" s="56">
        <f>'[11]NHB savings'!F262</f>
        <v>0</v>
      </c>
      <c r="AU275" s="56">
        <f>'[11]NHB savings'!G262</f>
        <v>0</v>
      </c>
      <c r="AV275" s="103">
        <f>'[11]Published CSP'!AN275</f>
        <v>0</v>
      </c>
      <c r="AW275" s="103">
        <f>'[11]Published CSP'!AO275</f>
        <v>0</v>
      </c>
      <c r="AX275" s="103">
        <f>'[11]Published CSP'!AP275+'[11]NHB savings'!I262</f>
        <v>0</v>
      </c>
      <c r="AY275" s="103">
        <f>'[11]Published CSP'!AQ275+'[11]NHB savings'!J262</f>
        <v>0</v>
      </c>
      <c r="AZ275" s="103">
        <f>'[11]Published CSP'!AR275+'[11]NHB savings'!K262</f>
        <v>0</v>
      </c>
      <c r="BA275" s="103">
        <v>0</v>
      </c>
      <c r="BB275" s="103" t="e">
        <f>VLOOKUP($A275,'[11]Published CSP'!$A:$A:'[11]Published CSP'!$AW:$AW,COLUMN('[11]Published CSP'!AT$1),0)</f>
        <v>#REF!</v>
      </c>
      <c r="BC275" s="103" t="e">
        <f>VLOOKUP($A275,'[11]Published CSP'!$A:$A:'[11]Published CSP'!$AW:$AW,COLUMN('[11]Published CSP'!AU$1),0)+'[11]NHB savings'!L262</f>
        <v>#REF!</v>
      </c>
      <c r="BD275" s="103">
        <v>0</v>
      </c>
      <c r="BE275" s="103">
        <v>0</v>
      </c>
      <c r="BF275" s="60">
        <v>0.96427867367473064</v>
      </c>
      <c r="BG275" s="60">
        <v>1.0976183451548163</v>
      </c>
      <c r="BH275" s="103">
        <f>VLOOKUP($A275,[11]NHB!$A$7:$Q$389,COLUMN([11]NHB!O$2),0)+'[11]NHB savings'!P262</f>
        <v>1.0044530492961901</v>
      </c>
      <c r="BI275" s="103">
        <f>VLOOKUP($A275,[11]NHB!$A$7:$Q$389,COLUMN([11]NHB!P$2),0)+'[11]NHB savings'!Q262</f>
        <v>0.76069559779883711</v>
      </c>
      <c r="BJ275" s="103">
        <f>VLOOKUP($A275,[11]NHB!$A$7:$Q$389,COLUMN([11]NHB!Q$2),0)+'[11]NHB savings'!R262</f>
        <v>0.72987850535069554</v>
      </c>
      <c r="BK275" s="63">
        <f t="shared" si="105"/>
        <v>14.106831248045729</v>
      </c>
      <c r="BL275" s="63" t="e">
        <f t="shared" si="105"/>
        <v>#REF!</v>
      </c>
      <c r="BM275" s="63" t="e">
        <f t="shared" si="105"/>
        <v>#REF!</v>
      </c>
      <c r="BN275" s="63">
        <f t="shared" si="105"/>
        <v>12.555993468221546</v>
      </c>
      <c r="BO275" s="63">
        <f t="shared" si="105"/>
        <v>12.358180596221883</v>
      </c>
      <c r="BP275" s="64">
        <f t="shared" si="96"/>
        <v>14.106831248045729</v>
      </c>
      <c r="BQ275" s="64" t="e">
        <f>BL275*'[11]23112016 deflator update'!$C$68/'[11]23112016 deflator update'!$C$69</f>
        <v>#REF!</v>
      </c>
      <c r="BR275" s="64" t="e">
        <f>BM275*'[11]23112016 deflator update'!$C$68/'[11]23112016 deflator update'!$C$70</f>
        <v>#REF!</v>
      </c>
      <c r="BS275" s="64">
        <f>BN275*'[11]23112016 deflator update'!$C$68/'[11]23112016 deflator update'!$C$71</f>
        <v>11.928531202666971</v>
      </c>
      <c r="BT275" s="64">
        <f>BO275*'[11]23112016 deflator update'!$C$68/'[11]23112016 deflator update'!$C$72</f>
        <v>11.548938242328786</v>
      </c>
      <c r="BU275" s="109" t="e">
        <f t="shared" si="97"/>
        <v>#REF!</v>
      </c>
      <c r="BV275" s="109" t="e">
        <f t="shared" si="97"/>
        <v>#REF!</v>
      </c>
      <c r="BW275" s="109" t="e">
        <f t="shared" si="97"/>
        <v>#REF!</v>
      </c>
      <c r="BX275" s="109">
        <f t="shared" si="97"/>
        <v>-1.5754458020411866E-2</v>
      </c>
      <c r="BY275" s="109">
        <f t="shared" si="98"/>
        <v>-0.12395772098472457</v>
      </c>
      <c r="BZ275" s="109">
        <f t="shared" si="99"/>
        <v>-3.2543901537209208E-2</v>
      </c>
      <c r="CA275" s="110" t="e">
        <f t="shared" si="100"/>
        <v>#REF!</v>
      </c>
      <c r="CB275" s="110" t="e">
        <f t="shared" si="100"/>
        <v>#REF!</v>
      </c>
      <c r="CC275" s="110" t="e">
        <f t="shared" si="100"/>
        <v>#REF!</v>
      </c>
      <c r="CD275" s="110">
        <f t="shared" si="94"/>
        <v>-3.1822271651795297E-2</v>
      </c>
      <c r="CE275" s="110">
        <f t="shared" si="101"/>
        <v>-0.18132300307138771</v>
      </c>
      <c r="CF275" s="110">
        <f t="shared" si="102"/>
        <v>-4.8786189817516257E-2</v>
      </c>
      <c r="CG275" s="60">
        <f t="shared" si="103"/>
        <v>8.6700812480457294</v>
      </c>
      <c r="CH275" s="60" t="e">
        <f t="shared" si="103"/>
        <v>#REF!</v>
      </c>
      <c r="CI275" s="60" t="e">
        <f t="shared" si="103"/>
        <v>#REF!</v>
      </c>
      <c r="CJ275" s="60">
        <f t="shared" si="103"/>
        <v>6.3924223135118368</v>
      </c>
      <c r="CK275" s="60">
        <f t="shared" si="103"/>
        <v>5.9392220243716949</v>
      </c>
      <c r="CL275" s="60">
        <f t="shared" si="104"/>
        <v>5.43675</v>
      </c>
      <c r="CM275" s="60">
        <f t="shared" si="104"/>
        <v>5.6806759079999996</v>
      </c>
      <c r="CN275" s="60">
        <f t="shared" si="104"/>
        <v>5.918344690020259</v>
      </c>
      <c r="CO275" s="60">
        <f t="shared" si="104"/>
        <v>6.1635711547097092</v>
      </c>
      <c r="CP275" s="60">
        <f t="shared" si="104"/>
        <v>6.4189585718501885</v>
      </c>
    </row>
    <row r="276" spans="1:94" ht="15" customHeight="1">
      <c r="A276" s="53" t="s">
        <v>954</v>
      </c>
      <c r="B276" s="53" t="s">
        <v>955</v>
      </c>
      <c r="C276" s="53" t="str">
        <f t="shared" si="95"/>
        <v>UA_PU</v>
      </c>
      <c r="D276" s="53" t="s">
        <v>41</v>
      </c>
      <c r="E276" s="53" t="s">
        <v>726</v>
      </c>
      <c r="F276" s="112" t="s">
        <v>1371</v>
      </c>
      <c r="G276" s="113">
        <v>0</v>
      </c>
      <c r="H276" s="127">
        <v>1</v>
      </c>
      <c r="I276" s="127">
        <v>0</v>
      </c>
      <c r="J276" s="112" t="s">
        <v>1380</v>
      </c>
      <c r="K276" s="101">
        <v>0</v>
      </c>
      <c r="L276" s="53" t="s">
        <v>956</v>
      </c>
      <c r="M276" s="54">
        <f>[11]Provisional!M276</f>
        <v>74.115459415939</v>
      </c>
      <c r="N276" s="54">
        <f>[11]Provisional!N276</f>
        <v>65.430457114858996</v>
      </c>
      <c r="O276" s="54">
        <f>[11]Provisional!O276</f>
        <v>59.053608334220002</v>
      </c>
      <c r="P276" s="54">
        <f>[11]Provisional!P276</f>
        <v>55.550834949536004</v>
      </c>
      <c r="Q276" s="54">
        <f>[11]Provisional!Q276</f>
        <v>52.181578216950001</v>
      </c>
      <c r="R276" s="128">
        <f>'[11]Published CSP'!O276</f>
        <v>59.001842000000003</v>
      </c>
      <c r="S276" s="108">
        <f>VLOOKUP($B276,'[11]CT model - DATA UPDATE'!$A:$AX,COLUMN('[11]CT model - DATA UPDATE'!S$1),0)/1000000</f>
        <v>61.026874211999996</v>
      </c>
      <c r="T276" s="108">
        <f>VLOOKUP($B276,'[11]CT model - DATA UPDATE'!$A:$AX,COLUMN('[11]CT model - DATA UPDATE'!T$1),0)/1000000</f>
        <v>62.58557679442751</v>
      </c>
      <c r="U276" s="108">
        <f>VLOOKUP($B276,'[11]CT model - DATA UPDATE'!$A:$AX,COLUMN('[11]CT model - DATA UPDATE'!U$1),0)/1000000</f>
        <v>64.184090587437851</v>
      </c>
      <c r="V276" s="108">
        <f>VLOOKUP($B276,'[11]CT model - DATA UPDATE'!$A:$AX,COLUMN('[11]CT model - DATA UPDATE'!V$1),0)/1000000</f>
        <v>65.82343241906861</v>
      </c>
      <c r="W276" s="108">
        <v>0</v>
      </c>
      <c r="X276" s="108">
        <f>VLOOKUP($B276,'[11]CT model - DATA UPDATE'!$A:$AX,COLUMN('[11]CT model - DATA UPDATE'!W$1),0)/1000000</f>
        <v>1.2145540040000056</v>
      </c>
      <c r="Y276" s="108">
        <f>VLOOKUP($B276,'[11]CT model - DATA UPDATE'!$A:$AX,COLUMN('[11]CT model - DATA UPDATE'!X$1),0)/1000000</f>
        <v>2.5221982705809638</v>
      </c>
      <c r="Z276" s="108">
        <f>VLOOKUP($B276,'[11]CT model - DATA UPDATE'!$A:$AX,COLUMN('[11]CT model - DATA UPDATE'!Y$1),0)/1000000</f>
        <v>3.9220325433620289</v>
      </c>
      <c r="AA276" s="108">
        <f>VLOOKUP($B276,'[11]CT model - DATA UPDATE'!$A:$AX,COLUMN('[11]CT model - DATA UPDATE'!Z$1),0)/1000000</f>
        <v>5.4191189240897826</v>
      </c>
      <c r="AB276" s="108">
        <v>0</v>
      </c>
      <c r="AC276" s="108">
        <f>VLOOKUP($B276,'[11]CT model - DATA UPDATE'!$A:$AX,COLUMN('[11]CT model - DATA UPDATE'!AA$1),0)/1000000</f>
        <v>1.220505</v>
      </c>
      <c r="AD276" s="108">
        <f>VLOOKUP($B276,'[11]CT model - DATA UPDATE'!$A:$AX,COLUMN('[11]CT model - DATA UPDATE'!AB$1),0)/1000000</f>
        <v>2.5783683913292514</v>
      </c>
      <c r="AE276" s="108">
        <f>VLOOKUP($B276,'[11]CT model - DATA UPDATE'!$A:$AX,COLUMN('[11]CT model - DATA UPDATE'!AC$1),0)/1000000</f>
        <v>4.0854062447481452</v>
      </c>
      <c r="AF276" s="108">
        <f>VLOOKUP($B276,'[11]CT model - DATA UPDATE'!$A:$AX,COLUMN('[11]CT model - DATA UPDATE'!AD$1),0)/1000000</f>
        <v>5.7542554987392869</v>
      </c>
      <c r="AG276" s="108">
        <v>0</v>
      </c>
      <c r="AH276" s="108">
        <f>VLOOKUP($B276,'[11]CT model - DATA UPDATE'!$A:$AX,COLUMN('[11]CT model - DATA UPDATE'!AE$1),0)/1000000</f>
        <v>0</v>
      </c>
      <c r="AI276" s="108">
        <f>(VLOOKUP($B276,'[11]CT model - DATA UPDATE'!$A:$AX,COLUMN('[11]CT model - DATA UPDATE'!AF$1),0)+IFERROR(VLOOKUP($B276,'[11]Fire £5 LQ'!$A:$P,COLUMN('[11]Fire £5 LQ'!N$1),0),0)*[11]Parameters!$C$41)/1000000</f>
        <v>0</v>
      </c>
      <c r="AJ276" s="108">
        <f>(VLOOKUP($B276,'[11]CT model - DATA UPDATE'!$A:$AX,COLUMN('[11]CT model - DATA UPDATE'!AG$1),0)+IFERROR(VLOOKUP($B276,'[11]Fire £5 LQ'!$A:$P,COLUMN('[11]Fire £5 LQ'!O$1),0),0)*[11]Parameters!$C$41)/1000000</f>
        <v>0</v>
      </c>
      <c r="AK276" s="108">
        <f>(VLOOKUP($B276,'[11]CT model - DATA UPDATE'!$A:$AX,COLUMN('[11]CT model - DATA UPDATE'!AH$1),0)+IFERROR(VLOOKUP($B276,'[11]Fire £5 LQ'!$A:$P,COLUMN('[11]Fire £5 LQ'!P$1),0),0)*[11]Parameters!$C$41)/1000000</f>
        <v>0</v>
      </c>
      <c r="AL276" s="56">
        <f>'[11]Published CSP'!AI276</f>
        <v>0</v>
      </c>
      <c r="AM276" s="56">
        <f>'[11]Published CSP'!AJ276</f>
        <v>0</v>
      </c>
      <c r="AN276" s="56">
        <f>IFERROR(VLOOKUP($A276,'[11]iBCF post B17'!$A:$L,'[11]iBCF post B17'!$F$1,0)/1000000,0)</f>
        <v>3.8766860554466542</v>
      </c>
      <c r="AO276" s="56">
        <f>IFERROR(VLOOKUP($A276,'[11]iBCF post B17'!$A:$L,'[11]iBCF post B17'!$I$1,0)/1000000,0)</f>
        <v>5.2458652573209461</v>
      </c>
      <c r="AP276" s="56">
        <f>IFERROR(VLOOKUP($A276,'[11]iBCF post B17'!$A:$L,'[11]iBCF post B17'!$L$1,0)/1000000,0)</f>
        <v>6.4662763560854488</v>
      </c>
      <c r="AQ276" s="56">
        <v>0</v>
      </c>
      <c r="AR276" s="56">
        <v>0</v>
      </c>
      <c r="AS276" s="56">
        <f>'[11]NHB savings'!E263</f>
        <v>0.79720800000000003</v>
      </c>
      <c r="AT276" s="56">
        <f>'[11]NHB savings'!F263</f>
        <v>0</v>
      </c>
      <c r="AU276" s="56">
        <f>'[11]NHB savings'!G263</f>
        <v>0</v>
      </c>
      <c r="AV276" s="103">
        <f>'[11]Published CSP'!AN276</f>
        <v>0</v>
      </c>
      <c r="AW276" s="103">
        <f>'[11]Published CSP'!AO276</f>
        <v>0</v>
      </c>
      <c r="AX276" s="103">
        <f>'[11]Published CSP'!AP276+'[11]NHB savings'!I263</f>
        <v>0</v>
      </c>
      <c r="AY276" s="103">
        <f>'[11]Published CSP'!AQ276+'[11]NHB savings'!J263</f>
        <v>0</v>
      </c>
      <c r="AZ276" s="103">
        <f>'[11]Published CSP'!AR276+'[11]NHB savings'!K263</f>
        <v>0</v>
      </c>
      <c r="BA276" s="103">
        <v>0</v>
      </c>
      <c r="BB276" s="103" t="e">
        <f>VLOOKUP($A276,'[11]Published CSP'!$A:$A:'[11]Published CSP'!$AW:$AW,COLUMN('[11]Published CSP'!AT$1),0)</f>
        <v>#REF!</v>
      </c>
      <c r="BC276" s="103" t="e">
        <f>VLOOKUP($A276,'[11]Published CSP'!$A:$A:'[11]Published CSP'!$AW:$AW,COLUMN('[11]Published CSP'!AU$1),0)+'[11]NHB savings'!L263</f>
        <v>#REF!</v>
      </c>
      <c r="BD276" s="103">
        <v>0</v>
      </c>
      <c r="BE276" s="103">
        <v>0</v>
      </c>
      <c r="BF276" s="60">
        <v>6.4598180219533239</v>
      </c>
      <c r="BG276" s="60">
        <v>7.9898130773211111</v>
      </c>
      <c r="BH276" s="103">
        <f>VLOOKUP($A276,[11]NHB!$A$7:$Q$389,COLUMN([11]NHB!O$2),0)+'[11]NHB savings'!P263</f>
        <v>6.6408911124736951</v>
      </c>
      <c r="BI276" s="103">
        <f>VLOOKUP($A276,[11]NHB!$A$7:$Q$389,COLUMN([11]NHB!P$2),0)+'[11]NHB savings'!Q263</f>
        <v>5.0036567422640452</v>
      </c>
      <c r="BJ276" s="103">
        <f>VLOOKUP($A276,[11]NHB!$A$7:$Q$389,COLUMN([11]NHB!Q$2),0)+'[11]NHB savings'!R263</f>
        <v>4.8009499659249837</v>
      </c>
      <c r="BK276" s="63">
        <f t="shared" si="105"/>
        <v>139.57711943789232</v>
      </c>
      <c r="BL276" s="63" t="e">
        <f t="shared" si="105"/>
        <v>#REF!</v>
      </c>
      <c r="BM276" s="63" t="e">
        <f t="shared" si="105"/>
        <v>#REF!</v>
      </c>
      <c r="BN276" s="63">
        <f t="shared" si="105"/>
        <v>137.99188632466903</v>
      </c>
      <c r="BO276" s="63">
        <f t="shared" si="105"/>
        <v>140.44561138085811</v>
      </c>
      <c r="BP276" s="64">
        <f t="shared" si="96"/>
        <v>139.57711943789232</v>
      </c>
      <c r="BQ276" s="64" t="e">
        <f>BL276*'[11]23112016 deflator update'!$C$68/'[11]23112016 deflator update'!$C$69</f>
        <v>#REF!</v>
      </c>
      <c r="BR276" s="64" t="e">
        <f>BM276*'[11]23112016 deflator update'!$C$68/'[11]23112016 deflator update'!$C$70</f>
        <v>#REF!</v>
      </c>
      <c r="BS276" s="64">
        <f>BN276*'[11]23112016 deflator update'!$C$68/'[11]23112016 deflator update'!$C$71</f>
        <v>131.09600016157356</v>
      </c>
      <c r="BT276" s="64">
        <f>BO276*'[11]23112016 deflator update'!$C$68/'[11]23112016 deflator update'!$C$72</f>
        <v>131.24890671524199</v>
      </c>
      <c r="BU276" s="109" t="e">
        <f t="shared" si="97"/>
        <v>#REF!</v>
      </c>
      <c r="BV276" s="109" t="e">
        <f t="shared" si="97"/>
        <v>#REF!</v>
      </c>
      <c r="BW276" s="109" t="e">
        <f t="shared" si="97"/>
        <v>#REF!</v>
      </c>
      <c r="BX276" s="109">
        <f t="shared" si="97"/>
        <v>1.778166181753571E-2</v>
      </c>
      <c r="BY276" s="109">
        <f t="shared" si="98"/>
        <v>6.2223088315864761E-3</v>
      </c>
      <c r="BZ276" s="109">
        <f t="shared" si="99"/>
        <v>1.551960595885582E-3</v>
      </c>
      <c r="CA276" s="110" t="e">
        <f t="shared" si="100"/>
        <v>#REF!</v>
      </c>
      <c r="CB276" s="110" t="e">
        <f t="shared" si="100"/>
        <v>#REF!</v>
      </c>
      <c r="CC276" s="110" t="e">
        <f t="shared" si="100"/>
        <v>#REF!</v>
      </c>
      <c r="CD276" s="110">
        <f t="shared" si="94"/>
        <v>1.1663708540303741E-3</v>
      </c>
      <c r="CE276" s="110">
        <f t="shared" si="101"/>
        <v>-5.9667463809182197E-2</v>
      </c>
      <c r="CF276" s="110">
        <f t="shared" si="102"/>
        <v>-1.5262751407638664E-2</v>
      </c>
      <c r="CG276" s="60">
        <f t="shared" si="103"/>
        <v>80.575277437892311</v>
      </c>
      <c r="CH276" s="60" t="e">
        <f t="shared" si="103"/>
        <v>#REF!</v>
      </c>
      <c r="CI276" s="60" t="e">
        <f t="shared" si="103"/>
        <v>#REF!</v>
      </c>
      <c r="CJ276" s="60">
        <f t="shared" si="103"/>
        <v>65.800356949120996</v>
      </c>
      <c r="CK276" s="60">
        <f t="shared" si="103"/>
        <v>63.448804538960431</v>
      </c>
      <c r="CL276" s="60">
        <f t="shared" si="104"/>
        <v>59.001842000000003</v>
      </c>
      <c r="CM276" s="60">
        <f t="shared" si="104"/>
        <v>63.461933216000006</v>
      </c>
      <c r="CN276" s="60">
        <f t="shared" si="104"/>
        <v>67.686143456337717</v>
      </c>
      <c r="CO276" s="60">
        <f t="shared" si="104"/>
        <v>72.191529375548029</v>
      </c>
      <c r="CP276" s="60">
        <f t="shared" si="104"/>
        <v>76.99680684189768</v>
      </c>
    </row>
    <row r="277" spans="1:94" ht="15" customHeight="1">
      <c r="A277" s="53" t="s">
        <v>966</v>
      </c>
      <c r="B277" s="53" t="s">
        <v>967</v>
      </c>
      <c r="C277" s="53" t="str">
        <f t="shared" si="95"/>
        <v>UA_PU</v>
      </c>
      <c r="D277" s="53" t="s">
        <v>41</v>
      </c>
      <c r="E277" s="53" t="s">
        <v>726</v>
      </c>
      <c r="F277" s="112" t="s">
        <v>1369</v>
      </c>
      <c r="G277" s="113">
        <v>1</v>
      </c>
      <c r="H277" s="127">
        <v>0</v>
      </c>
      <c r="I277" s="127">
        <v>0</v>
      </c>
      <c r="J277" s="112" t="s">
        <v>1380</v>
      </c>
      <c r="K277" s="101">
        <v>0</v>
      </c>
      <c r="L277" s="53" t="s">
        <v>968</v>
      </c>
      <c r="M277" s="54">
        <f>[11]Provisional!M277</f>
        <v>98.94274982992799</v>
      </c>
      <c r="N277" s="54">
        <f>[11]Provisional!N277</f>
        <v>86.598528984780003</v>
      </c>
      <c r="O277" s="54">
        <f>[11]Provisional!O277</f>
        <v>77.535398742078996</v>
      </c>
      <c r="P277" s="54">
        <f>[11]Provisional!P277</f>
        <v>72.552417072555002</v>
      </c>
      <c r="Q277" s="54">
        <f>[11]Provisional!Q277</f>
        <v>67.762613843091998</v>
      </c>
      <c r="R277" s="128">
        <f>'[11]Published CSP'!O277</f>
        <v>90.406907000000004</v>
      </c>
      <c r="S277" s="108">
        <f>VLOOKUP($B277,'[11]CT model - DATA UPDATE'!$A:$AX,COLUMN('[11]CT model - DATA UPDATE'!S$1),0)/1000000</f>
        <v>92.237230679999996</v>
      </c>
      <c r="T277" s="108">
        <f>VLOOKUP($B277,'[11]CT model - DATA UPDATE'!$A:$AX,COLUMN('[11]CT model - DATA UPDATE'!T$1),0)/1000000</f>
        <v>93.544719586962117</v>
      </c>
      <c r="U277" s="108">
        <f>VLOOKUP($B277,'[11]CT model - DATA UPDATE'!$A:$AX,COLUMN('[11]CT model - DATA UPDATE'!U$1),0)/1000000</f>
        <v>94.870742520035236</v>
      </c>
      <c r="V277" s="108">
        <f>VLOOKUP($B277,'[11]CT model - DATA UPDATE'!$A:$AX,COLUMN('[11]CT model - DATA UPDATE'!V$1),0)/1000000</f>
        <v>96.215562204296447</v>
      </c>
      <c r="W277" s="108">
        <v>0</v>
      </c>
      <c r="X277" s="108">
        <f>VLOOKUP($B277,'[11]CT model - DATA UPDATE'!$A:$AX,COLUMN('[11]CT model - DATA UPDATE'!W$1),0)/1000000</f>
        <v>-1.1213999999383479E-4</v>
      </c>
      <c r="Y277" s="108">
        <f>VLOOKUP($B277,'[11]CT model - DATA UPDATE'!$A:$AX,COLUMN('[11]CT model - DATA UPDATE'!X$1),0)/1000000</f>
        <v>1.8707783875306068</v>
      </c>
      <c r="Z277" s="108">
        <f>VLOOKUP($B277,'[11]CT model - DATA UPDATE'!$A:$AX,COLUMN('[11]CT model - DATA UPDATE'!Y$1),0)/1000000</f>
        <v>3.8326579962362017</v>
      </c>
      <c r="AA277" s="108">
        <f>VLOOKUP($B277,'[11]CT model - DATA UPDATE'!$A:$AX,COLUMN('[11]CT model - DATA UPDATE'!Z$1),0)/1000000</f>
        <v>5.8890379947184215</v>
      </c>
      <c r="AB277" s="108">
        <v>0</v>
      </c>
      <c r="AC277" s="108">
        <f>VLOOKUP($B277,'[11]CT model - DATA UPDATE'!$A:$AX,COLUMN('[11]CT model - DATA UPDATE'!AA$1),0)/1000000</f>
        <v>1.8447450000000001</v>
      </c>
      <c r="AD277" s="108">
        <f>VLOOKUP($B277,'[11]CT model - DATA UPDATE'!$A:$AX,COLUMN('[11]CT model - DATA UPDATE'!AB$1),0)/1000000</f>
        <v>3.8166226921081541</v>
      </c>
      <c r="AE277" s="108">
        <f>VLOOKUP($B277,'[11]CT model - DATA UPDATE'!$A:$AX,COLUMN('[11]CT model - DATA UPDATE'!AC$1),0)/1000000</f>
        <v>5.9609141718008969</v>
      </c>
      <c r="AF277" s="108">
        <f>VLOOKUP($B277,'[11]CT model - DATA UPDATE'!$A:$AX,COLUMN('[11]CT model - DATA UPDATE'!AD$1),0)/1000000</f>
        <v>8.2892792780655018</v>
      </c>
      <c r="AG277" s="108">
        <v>0</v>
      </c>
      <c r="AH277" s="108">
        <f>VLOOKUP($B277,'[11]CT model - DATA UPDATE'!$A:$AX,COLUMN('[11]CT model - DATA UPDATE'!AE$1),0)/1000000</f>
        <v>0</v>
      </c>
      <c r="AI277" s="108">
        <f>(VLOOKUP($B277,'[11]CT model - DATA UPDATE'!$A:$AX,COLUMN('[11]CT model - DATA UPDATE'!AF$1),0)+IFERROR(VLOOKUP($B277,'[11]Fire £5 LQ'!$A:$P,COLUMN('[11]Fire £5 LQ'!N$1),0),0)*[11]Parameters!$C$41)/1000000</f>
        <v>0</v>
      </c>
      <c r="AJ277" s="108">
        <f>(VLOOKUP($B277,'[11]CT model - DATA UPDATE'!$A:$AX,COLUMN('[11]CT model - DATA UPDATE'!AG$1),0)+IFERROR(VLOOKUP($B277,'[11]Fire £5 LQ'!$A:$P,COLUMN('[11]Fire £5 LQ'!O$1),0),0)*[11]Parameters!$C$41)/1000000</f>
        <v>0</v>
      </c>
      <c r="AK277" s="108">
        <f>(VLOOKUP($B277,'[11]CT model - DATA UPDATE'!$A:$AX,COLUMN('[11]CT model - DATA UPDATE'!AH$1),0)+IFERROR(VLOOKUP($B277,'[11]Fire £5 LQ'!$A:$P,COLUMN('[11]Fire £5 LQ'!P$1),0),0)*[11]Parameters!$C$41)/1000000</f>
        <v>0</v>
      </c>
      <c r="AL277" s="56">
        <f>'[11]Published CSP'!AI277</f>
        <v>0</v>
      </c>
      <c r="AM277" s="56">
        <f>'[11]Published CSP'!AJ277</f>
        <v>0</v>
      </c>
      <c r="AN277" s="56">
        <f>IFERROR(VLOOKUP($A277,'[11]iBCF post B17'!$A:$L,'[11]iBCF post B17'!$F$1,0)/1000000,0)</f>
        <v>6.5639807245635868</v>
      </c>
      <c r="AO277" s="56">
        <f>IFERROR(VLOOKUP($A277,'[11]iBCF post B17'!$A:$L,'[11]iBCF post B17'!$I$1,0)/1000000,0)</f>
        <v>9.0052890963603058</v>
      </c>
      <c r="AP277" s="56">
        <f>IFERROR(VLOOKUP($A277,'[11]iBCF post B17'!$A:$L,'[11]iBCF post B17'!$L$1,0)/1000000,0)</f>
        <v>11.268691747576385</v>
      </c>
      <c r="AQ277" s="56">
        <v>0</v>
      </c>
      <c r="AR277" s="56">
        <v>0</v>
      </c>
      <c r="AS277" s="56">
        <f>'[11]NHB savings'!E264</f>
        <v>1.2898419999999999</v>
      </c>
      <c r="AT277" s="56">
        <f>'[11]NHB savings'!F264</f>
        <v>0</v>
      </c>
      <c r="AU277" s="56">
        <f>'[11]NHB savings'!G264</f>
        <v>0</v>
      </c>
      <c r="AV277" s="103">
        <f>'[11]Published CSP'!AN277</f>
        <v>0</v>
      </c>
      <c r="AW277" s="103">
        <f>'[11]Published CSP'!AO277</f>
        <v>0</v>
      </c>
      <c r="AX277" s="103">
        <f>'[11]Published CSP'!AP277+'[11]NHB savings'!I264</f>
        <v>0</v>
      </c>
      <c r="AY277" s="103">
        <f>'[11]Published CSP'!AQ277+'[11]NHB savings'!J264</f>
        <v>0</v>
      </c>
      <c r="AZ277" s="103">
        <f>'[11]Published CSP'!AR277+'[11]NHB savings'!K264</f>
        <v>0</v>
      </c>
      <c r="BA277" s="103">
        <v>0</v>
      </c>
      <c r="BB277" s="103" t="e">
        <f>VLOOKUP($A277,'[11]Published CSP'!$A:$A:'[11]Published CSP'!$AW:$AW,COLUMN('[11]Published CSP'!AT$1),0)</f>
        <v>#REF!</v>
      </c>
      <c r="BC277" s="103" t="e">
        <f>VLOOKUP($A277,'[11]Published CSP'!$A:$A:'[11]Published CSP'!$AW:$AW,COLUMN('[11]Published CSP'!AU$1),0)+'[11]NHB savings'!L264</f>
        <v>#REF!</v>
      </c>
      <c r="BD277" s="103">
        <v>0</v>
      </c>
      <c r="BE277" s="103">
        <v>0</v>
      </c>
      <c r="BF277" s="60">
        <v>4.3682892669101498</v>
      </c>
      <c r="BG277" s="60">
        <v>5.6376851787285105</v>
      </c>
      <c r="BH277" s="103">
        <f>VLOOKUP($A277,[11]NHB!$A$7:$Q$389,COLUMN([11]NHB!O$2),0)+'[11]NHB savings'!P264</f>
        <v>5.2749848358577323</v>
      </c>
      <c r="BI277" s="103">
        <f>VLOOKUP($A277,[11]NHB!$A$7:$Q$389,COLUMN([11]NHB!P$2),0)+'[11]NHB savings'!Q264</f>
        <v>3.9327839355580054</v>
      </c>
      <c r="BJ277" s="103">
        <f>VLOOKUP($A277,[11]NHB!$A$7:$Q$389,COLUMN([11]NHB!Q$2),0)+'[11]NHB savings'!R264</f>
        <v>3.7734600661004261</v>
      </c>
      <c r="BK277" s="63">
        <f t="shared" si="105"/>
        <v>193.71794609683815</v>
      </c>
      <c r="BL277" s="63" t="e">
        <f t="shared" si="105"/>
        <v>#REF!</v>
      </c>
      <c r="BM277" s="63" t="e">
        <f t="shared" si="105"/>
        <v>#REF!</v>
      </c>
      <c r="BN277" s="63">
        <f t="shared" si="105"/>
        <v>190.15480479254569</v>
      </c>
      <c r="BO277" s="63">
        <f t="shared" si="105"/>
        <v>193.19864513384917</v>
      </c>
      <c r="BP277" s="64">
        <f t="shared" si="96"/>
        <v>193.71794609683815</v>
      </c>
      <c r="BQ277" s="64" t="e">
        <f>BL277*'[11]23112016 deflator update'!$C$68/'[11]23112016 deflator update'!$C$69</f>
        <v>#REF!</v>
      </c>
      <c r="BR277" s="64" t="e">
        <f>BM277*'[11]23112016 deflator update'!$C$68/'[11]23112016 deflator update'!$C$70</f>
        <v>#REF!</v>
      </c>
      <c r="BS277" s="64">
        <f>BN277*'[11]23112016 deflator update'!$C$68/'[11]23112016 deflator update'!$C$71</f>
        <v>180.6521744412957</v>
      </c>
      <c r="BT277" s="64">
        <f>BO277*'[11]23112016 deflator update'!$C$68/'[11]23112016 deflator update'!$C$72</f>
        <v>180.54754935646019</v>
      </c>
      <c r="BU277" s="109" t="e">
        <f t="shared" si="97"/>
        <v>#REF!</v>
      </c>
      <c r="BV277" s="109" t="e">
        <f t="shared" si="97"/>
        <v>#REF!</v>
      </c>
      <c r="BW277" s="109" t="e">
        <f t="shared" si="97"/>
        <v>#REF!</v>
      </c>
      <c r="BX277" s="109">
        <f t="shared" si="97"/>
        <v>1.6007170287515082E-2</v>
      </c>
      <c r="BY277" s="109">
        <f t="shared" si="98"/>
        <v>-2.6807065295302301E-3</v>
      </c>
      <c r="BZ277" s="109">
        <f t="shared" si="99"/>
        <v>-6.7085139290923301E-4</v>
      </c>
      <c r="CA277" s="110" t="e">
        <f t="shared" si="100"/>
        <v>#REF!</v>
      </c>
      <c r="CB277" s="110" t="e">
        <f t="shared" si="100"/>
        <v>#REF!</v>
      </c>
      <c r="CC277" s="110" t="e">
        <f t="shared" si="100"/>
        <v>#REF!</v>
      </c>
      <c r="CD277" s="110">
        <f t="shared" si="94"/>
        <v>-5.7915209246206523E-4</v>
      </c>
      <c r="CE277" s="110">
        <f t="shared" si="101"/>
        <v>-6.7987489056869133E-2</v>
      </c>
      <c r="CF277" s="110">
        <f t="shared" si="102"/>
        <v>-1.7448245369111826E-2</v>
      </c>
      <c r="CG277" s="60">
        <f t="shared" si="103"/>
        <v>103.31103909683814</v>
      </c>
      <c r="CH277" s="60" t="e">
        <f t="shared" si="103"/>
        <v>#REF!</v>
      </c>
      <c r="CI277" s="60" t="e">
        <f t="shared" si="103"/>
        <v>#REF!</v>
      </c>
      <c r="CJ277" s="60">
        <f t="shared" si="103"/>
        <v>85.490490104473352</v>
      </c>
      <c r="CK277" s="60">
        <f t="shared" si="103"/>
        <v>82.804765656768794</v>
      </c>
      <c r="CL277" s="60">
        <f t="shared" si="104"/>
        <v>90.406907000000004</v>
      </c>
      <c r="CM277" s="60">
        <f t="shared" si="104"/>
        <v>94.081863540000001</v>
      </c>
      <c r="CN277" s="60">
        <f t="shared" si="104"/>
        <v>99.232120666600878</v>
      </c>
      <c r="CO277" s="60">
        <f t="shared" si="104"/>
        <v>104.66431468807234</v>
      </c>
      <c r="CP277" s="60">
        <f t="shared" si="104"/>
        <v>110.39387947708038</v>
      </c>
    </row>
    <row r="278" spans="1:94" ht="15" customHeight="1">
      <c r="A278" s="53" t="s">
        <v>882</v>
      </c>
      <c r="B278" s="53" t="s">
        <v>883</v>
      </c>
      <c r="C278" s="53" t="str">
        <f t="shared" si="95"/>
        <v>UA_PU</v>
      </c>
      <c r="D278" s="53" t="s">
        <v>41</v>
      </c>
      <c r="E278" s="53" t="s">
        <v>726</v>
      </c>
      <c r="F278" s="112" t="s">
        <v>1369</v>
      </c>
      <c r="G278" s="113">
        <v>1</v>
      </c>
      <c r="H278" s="127">
        <v>0</v>
      </c>
      <c r="I278" s="127">
        <v>0</v>
      </c>
      <c r="J278" s="112" t="s">
        <v>1380</v>
      </c>
      <c r="K278" s="101">
        <v>0</v>
      </c>
      <c r="L278" s="53" t="s">
        <v>884</v>
      </c>
      <c r="M278" s="54">
        <f>[11]Provisional!M278</f>
        <v>32.262521004953001</v>
      </c>
      <c r="N278" s="54">
        <f>[11]Provisional!N278</f>
        <v>25.821538630309</v>
      </c>
      <c r="O278" s="54">
        <f>[11]Provisional!O278</f>
        <v>21.081322372974999</v>
      </c>
      <c r="P278" s="54">
        <f>[11]Provisional!P278</f>
        <v>18.449914418164003</v>
      </c>
      <c r="Q278" s="54">
        <f>[11]Provisional!Q278</f>
        <v>15.89735458733</v>
      </c>
      <c r="R278" s="128">
        <f>'[11]Published CSP'!O278</f>
        <v>66.295756999999995</v>
      </c>
      <c r="S278" s="108">
        <f>VLOOKUP($B278,'[11]CT model - DATA UPDATE'!$A:$AX,COLUMN('[11]CT model - DATA UPDATE'!S$1),0)/1000000</f>
        <v>67.029983999999999</v>
      </c>
      <c r="T278" s="108">
        <f>VLOOKUP($B278,'[11]CT model - DATA UPDATE'!$A:$AX,COLUMN('[11]CT model - DATA UPDATE'!T$1),0)/1000000</f>
        <v>67.964673905464025</v>
      </c>
      <c r="U278" s="108">
        <f>VLOOKUP($B278,'[11]CT model - DATA UPDATE'!$A:$AX,COLUMN('[11]CT model - DATA UPDATE'!U$1),0)/1000000</f>
        <v>68.912397458964975</v>
      </c>
      <c r="V278" s="108">
        <f>VLOOKUP($B278,'[11]CT model - DATA UPDATE'!$A:$AX,COLUMN('[11]CT model - DATA UPDATE'!V$1),0)/1000000</f>
        <v>69.873336406320533</v>
      </c>
      <c r="W278" s="108">
        <v>0</v>
      </c>
      <c r="X278" s="108">
        <f>VLOOKUP($B278,'[11]CT model - DATA UPDATE'!$A:$AX,COLUMN('[11]CT model - DATA UPDATE'!W$1),0)/1000000</f>
        <v>1.3327305999999923</v>
      </c>
      <c r="Y278" s="108">
        <f>VLOOKUP($B278,'[11]CT model - DATA UPDATE'!$A:$AX,COLUMN('[11]CT model - DATA UPDATE'!X$1),0)/1000000</f>
        <v>2.7376344403492459</v>
      </c>
      <c r="Z278" s="108">
        <f>VLOOKUP($B278,'[11]CT model - DATA UPDATE'!$A:$AX,COLUMN('[11]CT model - DATA UPDATE'!Y$1),0)/1000000</f>
        <v>4.2095731163003016</v>
      </c>
      <c r="AA278" s="108">
        <f>VLOOKUP($B278,'[11]CT model - DATA UPDATE'!$A:$AX,COLUMN('[11]CT model - DATA UPDATE'!Z$1),0)/1000000</f>
        <v>5.7511050851513579</v>
      </c>
      <c r="AB278" s="108">
        <v>0</v>
      </c>
      <c r="AC278" s="108">
        <f>VLOOKUP($B278,'[11]CT model - DATA UPDATE'!$A:$AX,COLUMN('[11]CT model - DATA UPDATE'!AA$1),0)/1000000</f>
        <v>1.340489</v>
      </c>
      <c r="AD278" s="108">
        <f>VLOOKUP($B278,'[11]CT model - DATA UPDATE'!$A:$AX,COLUMN('[11]CT model - DATA UPDATE'!AB$1),0)/1000000</f>
        <v>2.7998682764245273</v>
      </c>
      <c r="AE278" s="108">
        <f>VLOOKUP($B278,'[11]CT model - DATA UPDATE'!$A:$AX,COLUMN('[11]CT model - DATA UPDATE'!AC$1),0)/1000000</f>
        <v>4.3862311884573844</v>
      </c>
      <c r="AF278" s="108">
        <f>VLOOKUP($B278,'[11]CT model - DATA UPDATE'!$A:$AX,COLUMN('[11]CT model - DATA UPDATE'!AD$1),0)/1000000</f>
        <v>6.1081223143785746</v>
      </c>
      <c r="AG278" s="108">
        <v>0</v>
      </c>
      <c r="AH278" s="108">
        <f>VLOOKUP($B278,'[11]CT model - DATA UPDATE'!$A:$AX,COLUMN('[11]CT model - DATA UPDATE'!AE$1),0)/1000000</f>
        <v>0</v>
      </c>
      <c r="AI278" s="108">
        <f>(VLOOKUP($B278,'[11]CT model - DATA UPDATE'!$A:$AX,COLUMN('[11]CT model - DATA UPDATE'!AF$1),0)+IFERROR(VLOOKUP($B278,'[11]Fire £5 LQ'!$A:$P,COLUMN('[11]Fire £5 LQ'!N$1),0),0)*[11]Parameters!$C$41)/1000000</f>
        <v>0</v>
      </c>
      <c r="AJ278" s="108">
        <f>(VLOOKUP($B278,'[11]CT model - DATA UPDATE'!$A:$AX,COLUMN('[11]CT model - DATA UPDATE'!AG$1),0)+IFERROR(VLOOKUP($B278,'[11]Fire £5 LQ'!$A:$P,COLUMN('[11]Fire £5 LQ'!O$1),0),0)*[11]Parameters!$C$41)/1000000</f>
        <v>0</v>
      </c>
      <c r="AK278" s="108">
        <f>(VLOOKUP($B278,'[11]CT model - DATA UPDATE'!$A:$AX,COLUMN('[11]CT model - DATA UPDATE'!AH$1),0)+IFERROR(VLOOKUP($B278,'[11]Fire £5 LQ'!$A:$P,COLUMN('[11]Fire £5 LQ'!P$1),0),0)*[11]Parameters!$C$41)/1000000</f>
        <v>0</v>
      </c>
      <c r="AL278" s="56">
        <f>'[11]Published CSP'!AI278</f>
        <v>0</v>
      </c>
      <c r="AM278" s="56">
        <f>'[11]Published CSP'!AJ278</f>
        <v>0</v>
      </c>
      <c r="AN278" s="56">
        <f>IFERROR(VLOOKUP($A278,'[11]iBCF post B17'!$A:$L,'[11]iBCF post B17'!$F$1,0)/1000000,0)</f>
        <v>2.3380602177660665</v>
      </c>
      <c r="AO278" s="56">
        <f>IFERROR(VLOOKUP($A278,'[11]iBCF post B17'!$A:$L,'[11]iBCF post B17'!$I$1,0)/1000000,0)</f>
        <v>3.017401833023889</v>
      </c>
      <c r="AP278" s="56">
        <f>IFERROR(VLOOKUP($A278,'[11]iBCF post B17'!$A:$L,'[11]iBCF post B17'!$L$1,0)/1000000,0)</f>
        <v>3.5528804189306915</v>
      </c>
      <c r="AQ278" s="56">
        <v>0</v>
      </c>
      <c r="AR278" s="56">
        <v>0</v>
      </c>
      <c r="AS278" s="56">
        <f>'[11]NHB savings'!E265</f>
        <v>0.64039599999999997</v>
      </c>
      <c r="AT278" s="56">
        <f>'[11]NHB savings'!F265</f>
        <v>0</v>
      </c>
      <c r="AU278" s="56">
        <f>'[11]NHB savings'!G265</f>
        <v>0</v>
      </c>
      <c r="AV278" s="103">
        <f>'[11]Published CSP'!AN278</f>
        <v>0</v>
      </c>
      <c r="AW278" s="103">
        <f>'[11]Published CSP'!AO278</f>
        <v>0</v>
      </c>
      <c r="AX278" s="103">
        <f>'[11]Published CSP'!AP278+'[11]NHB savings'!I265</f>
        <v>0</v>
      </c>
      <c r="AY278" s="103">
        <f>'[11]Published CSP'!AQ278+'[11]NHB savings'!J265</f>
        <v>0</v>
      </c>
      <c r="AZ278" s="103">
        <f>'[11]Published CSP'!AR278+'[11]NHB savings'!K265</f>
        <v>0</v>
      </c>
      <c r="BA278" s="103">
        <v>0</v>
      </c>
      <c r="BB278" s="103" t="e">
        <f>VLOOKUP($A278,'[11]Published CSP'!$A:$A:'[11]Published CSP'!$AW:$AW,COLUMN('[11]Published CSP'!AT$1),0)</f>
        <v>#REF!</v>
      </c>
      <c r="BC278" s="103" t="e">
        <f>VLOOKUP($A278,'[11]Published CSP'!$A:$A:'[11]Published CSP'!$AW:$AW,COLUMN('[11]Published CSP'!AU$1),0)+'[11]NHB savings'!L265</f>
        <v>#REF!</v>
      </c>
      <c r="BD278" s="103">
        <v>0</v>
      </c>
      <c r="BE278" s="103">
        <v>0</v>
      </c>
      <c r="BF278" s="60">
        <v>2.5897710103457428</v>
      </c>
      <c r="BG278" s="60">
        <v>3.1844301897553269</v>
      </c>
      <c r="BH278" s="103">
        <f>VLOOKUP($A278,[11]NHB!$A$7:$Q$389,COLUMN([11]NHB!O$2),0)+'[11]NHB savings'!P265</f>
        <v>2.1578025944049992</v>
      </c>
      <c r="BI278" s="103">
        <f>VLOOKUP($A278,[11]NHB!$A$7:$Q$389,COLUMN([11]NHB!P$2),0)+'[11]NHB savings'!Q265</f>
        <v>1.6191786682186979</v>
      </c>
      <c r="BJ278" s="103">
        <f>VLOOKUP($A278,[11]NHB!$A$7:$Q$389,COLUMN([11]NHB!Q$2),0)+'[11]NHB savings'!R265</f>
        <v>1.5535829439198572</v>
      </c>
      <c r="BK278" s="63">
        <f t="shared" si="105"/>
        <v>101.14804901529874</v>
      </c>
      <c r="BL278" s="63" t="e">
        <f t="shared" si="105"/>
        <v>#REF!</v>
      </c>
      <c r="BM278" s="63" t="e">
        <f t="shared" si="105"/>
        <v>#REF!</v>
      </c>
      <c r="BN278" s="63">
        <f t="shared" si="105"/>
        <v>100.59469668312924</v>
      </c>
      <c r="BO278" s="63">
        <f t="shared" si="105"/>
        <v>102.73638175603102</v>
      </c>
      <c r="BP278" s="64">
        <f t="shared" si="96"/>
        <v>101.14804901529874</v>
      </c>
      <c r="BQ278" s="64" t="e">
        <f>BL278*'[11]23112016 deflator update'!$C$68/'[11]23112016 deflator update'!$C$69</f>
        <v>#REF!</v>
      </c>
      <c r="BR278" s="64" t="e">
        <f>BM278*'[11]23112016 deflator update'!$C$68/'[11]23112016 deflator update'!$C$70</f>
        <v>#REF!</v>
      </c>
      <c r="BS278" s="64">
        <f>BN278*'[11]23112016 deflator update'!$C$68/'[11]23112016 deflator update'!$C$71</f>
        <v>95.567665055299642</v>
      </c>
      <c r="BT278" s="64">
        <f>BO278*'[11]23112016 deflator update'!$C$68/'[11]23112016 deflator update'!$C$72</f>
        <v>96.008964984979201</v>
      </c>
      <c r="BU278" s="109" t="e">
        <f t="shared" si="97"/>
        <v>#REF!</v>
      </c>
      <c r="BV278" s="109" t="e">
        <f t="shared" si="97"/>
        <v>#REF!</v>
      </c>
      <c r="BW278" s="109" t="e">
        <f t="shared" si="97"/>
        <v>#REF!</v>
      </c>
      <c r="BX278" s="109">
        <f t="shared" si="97"/>
        <v>2.1290238387497107E-2</v>
      </c>
      <c r="BY278" s="109">
        <f t="shared" si="98"/>
        <v>1.5703048711221745E-2</v>
      </c>
      <c r="BZ278" s="109">
        <f t="shared" si="99"/>
        <v>3.9028542633630092E-3</v>
      </c>
      <c r="CA278" s="110" t="e">
        <f t="shared" si="100"/>
        <v>#REF!</v>
      </c>
      <c r="CB278" s="110" t="e">
        <f t="shared" si="100"/>
        <v>#REF!</v>
      </c>
      <c r="CC278" s="110" t="e">
        <f t="shared" si="100"/>
        <v>#REF!</v>
      </c>
      <c r="CD278" s="110">
        <f t="shared" si="94"/>
        <v>4.6176698930981974E-3</v>
      </c>
      <c r="CE278" s="110">
        <f t="shared" si="101"/>
        <v>-5.0807544785587022E-2</v>
      </c>
      <c r="CF278" s="110">
        <f t="shared" si="102"/>
        <v>-1.2951326086812154E-2</v>
      </c>
      <c r="CG278" s="60">
        <f t="shared" si="103"/>
        <v>34.852292015298744</v>
      </c>
      <c r="CH278" s="60" t="e">
        <f t="shared" si="103"/>
        <v>#REF!</v>
      </c>
      <c r="CI278" s="60" t="e">
        <f t="shared" si="103"/>
        <v>#REF!</v>
      </c>
      <c r="CJ278" s="60">
        <f t="shared" si="103"/>
        <v>23.086494919406576</v>
      </c>
      <c r="CK278" s="60">
        <f t="shared" si="103"/>
        <v>21.003817950180562</v>
      </c>
      <c r="CL278" s="60">
        <f t="shared" si="104"/>
        <v>66.295756999999995</v>
      </c>
      <c r="CM278" s="60">
        <f t="shared" si="104"/>
        <v>69.703203599999995</v>
      </c>
      <c r="CN278" s="60">
        <f t="shared" si="104"/>
        <v>73.502176622237798</v>
      </c>
      <c r="CO278" s="60">
        <f t="shared" si="104"/>
        <v>77.508201763722667</v>
      </c>
      <c r="CP278" s="60">
        <f t="shared" si="104"/>
        <v>81.732563805850461</v>
      </c>
    </row>
    <row r="279" spans="1:94" ht="15" customHeight="1">
      <c r="A279" s="53" t="s">
        <v>891</v>
      </c>
      <c r="B279" s="53" t="s">
        <v>892</v>
      </c>
      <c r="C279" s="53" t="str">
        <f t="shared" si="95"/>
        <v>UA_PU</v>
      </c>
      <c r="D279" s="53" t="s">
        <v>41</v>
      </c>
      <c r="E279" s="53" t="s">
        <v>726</v>
      </c>
      <c r="F279" s="112" t="s">
        <v>1373</v>
      </c>
      <c r="G279" s="113">
        <v>1</v>
      </c>
      <c r="H279" s="127">
        <v>0</v>
      </c>
      <c r="I279" s="127">
        <v>0</v>
      </c>
      <c r="J279" s="112" t="s">
        <v>1380</v>
      </c>
      <c r="K279" s="101">
        <v>0</v>
      </c>
      <c r="L279" s="53" t="s">
        <v>893</v>
      </c>
      <c r="M279" s="54">
        <f>[11]Provisional!M279</f>
        <v>84.475097651163992</v>
      </c>
      <c r="N279" s="54">
        <f>[11]Provisional!N279</f>
        <v>74.768806587453994</v>
      </c>
      <c r="O279" s="54">
        <f>[11]Provisional!O279</f>
        <v>67.625286502389002</v>
      </c>
      <c r="P279" s="54">
        <f>[11]Provisional!P279</f>
        <v>63.726560826377003</v>
      </c>
      <c r="Q279" s="54">
        <f>[11]Provisional!Q279</f>
        <v>59.916201936608999</v>
      </c>
      <c r="R279" s="128">
        <f>'[11]Published CSP'!O279</f>
        <v>62.415838000000001</v>
      </c>
      <c r="S279" s="108">
        <f>VLOOKUP($B279,'[11]CT model - DATA UPDATE'!$A:$AX,COLUMN('[11]CT model - DATA UPDATE'!S$1),0)/1000000</f>
        <v>62.722310364000002</v>
      </c>
      <c r="T279" s="108">
        <f>VLOOKUP($B279,'[11]CT model - DATA UPDATE'!$A:$AX,COLUMN('[11]CT model - DATA UPDATE'!T$1),0)/1000000</f>
        <v>63.955680666876901</v>
      </c>
      <c r="U279" s="108">
        <f>VLOOKUP($B279,'[11]CT model - DATA UPDATE'!$A:$AX,COLUMN('[11]CT model - DATA UPDATE'!U$1),0)/1000000</f>
        <v>65.213303939633121</v>
      </c>
      <c r="V279" s="108">
        <f>VLOOKUP($B279,'[11]CT model - DATA UPDATE'!$A:$AX,COLUMN('[11]CT model - DATA UPDATE'!V$1),0)/1000000</f>
        <v>66.495657092201185</v>
      </c>
      <c r="W279" s="108">
        <v>0</v>
      </c>
      <c r="X279" s="108">
        <f>VLOOKUP($B279,'[11]CT model - DATA UPDATE'!$A:$AX,COLUMN('[11]CT model - DATA UPDATE'!W$1),0)/1000000</f>
        <v>1.2511696327200026</v>
      </c>
      <c r="Y279" s="108">
        <f>VLOOKUP($B279,'[11]CT model - DATA UPDATE'!$A:$AX,COLUMN('[11]CT model - DATA UPDATE'!X$1),0)/1000000</f>
        <v>2.5804016737816191</v>
      </c>
      <c r="Z279" s="108">
        <f>VLOOKUP($B279,'[11]CT model - DATA UPDATE'!$A:$AX,COLUMN('[11]CT model - DATA UPDATE'!Y$1),0)/1000000</f>
        <v>3.9880315742371732</v>
      </c>
      <c r="AA279" s="108">
        <f>VLOOKUP($B279,'[11]CT model - DATA UPDATE'!$A:$AX,COLUMN('[11]CT model - DATA UPDATE'!Z$1),0)/1000000</f>
        <v>5.4776943351477847</v>
      </c>
      <c r="AB279" s="108">
        <v>0</v>
      </c>
      <c r="AC279" s="108">
        <f>VLOOKUP($B279,'[11]CT model - DATA UPDATE'!$A:$AX,COLUMN('[11]CT model - DATA UPDATE'!AA$1),0)/1000000</f>
        <v>1.25444620728</v>
      </c>
      <c r="AD279" s="108">
        <f>VLOOKUP($B279,'[11]CT model - DATA UPDATE'!$A:$AX,COLUMN('[11]CT model - DATA UPDATE'!AB$1),0)/1000000</f>
        <v>2.6349072233741508</v>
      </c>
      <c r="AE279" s="108">
        <f>VLOOKUP($B279,'[11]CT model - DATA UPDATE'!$A:$AX,COLUMN('[11]CT model - DATA UPDATE'!AC$1),0)/1000000</f>
        <v>4.1510777194375548</v>
      </c>
      <c r="AF279" s="108">
        <f>VLOOKUP($B279,'[11]CT model - DATA UPDATE'!$A:$AX,COLUMN('[11]CT model - DATA UPDATE'!AD$1),0)/1000000</f>
        <v>5.8132547938771841</v>
      </c>
      <c r="AG279" s="108">
        <v>0</v>
      </c>
      <c r="AH279" s="108">
        <f>VLOOKUP($B279,'[11]CT model - DATA UPDATE'!$A:$AX,COLUMN('[11]CT model - DATA UPDATE'!AE$1),0)/1000000</f>
        <v>0</v>
      </c>
      <c r="AI279" s="108">
        <f>(VLOOKUP($B279,'[11]CT model - DATA UPDATE'!$A:$AX,COLUMN('[11]CT model - DATA UPDATE'!AF$1),0)+IFERROR(VLOOKUP($B279,'[11]Fire £5 LQ'!$A:$P,COLUMN('[11]Fire £5 LQ'!N$1),0),0)*[11]Parameters!$C$41)/1000000</f>
        <v>0</v>
      </c>
      <c r="AJ279" s="108">
        <f>(VLOOKUP($B279,'[11]CT model - DATA UPDATE'!$A:$AX,COLUMN('[11]CT model - DATA UPDATE'!AG$1),0)+IFERROR(VLOOKUP($B279,'[11]Fire £5 LQ'!$A:$P,COLUMN('[11]Fire £5 LQ'!O$1),0),0)*[11]Parameters!$C$41)/1000000</f>
        <v>0</v>
      </c>
      <c r="AK279" s="108">
        <f>(VLOOKUP($B279,'[11]CT model - DATA UPDATE'!$A:$AX,COLUMN('[11]CT model - DATA UPDATE'!AH$1),0)+IFERROR(VLOOKUP($B279,'[11]Fire £5 LQ'!$A:$P,COLUMN('[11]Fire £5 LQ'!P$1),0),0)*[11]Parameters!$C$41)/1000000</f>
        <v>0</v>
      </c>
      <c r="AL279" s="56">
        <f>'[11]Published CSP'!AI279</f>
        <v>0</v>
      </c>
      <c r="AM279" s="56">
        <f>'[11]Published CSP'!AJ279</f>
        <v>0</v>
      </c>
      <c r="AN279" s="56">
        <f>IFERROR(VLOOKUP($A279,'[11]iBCF post B17'!$A:$L,'[11]iBCF post B17'!$F$1,0)/1000000,0)</f>
        <v>4.4797342206551347</v>
      </c>
      <c r="AO279" s="56">
        <f>IFERROR(VLOOKUP($A279,'[11]iBCF post B17'!$A:$L,'[11]iBCF post B17'!$I$1,0)/1000000,0)</f>
        <v>6.0659833651654642</v>
      </c>
      <c r="AP279" s="56">
        <f>IFERROR(VLOOKUP($A279,'[11]iBCF post B17'!$A:$L,'[11]iBCF post B17'!$L$1,0)/1000000,0)</f>
        <v>7.4727273863871435</v>
      </c>
      <c r="AQ279" s="56">
        <v>0</v>
      </c>
      <c r="AR279" s="56">
        <v>0</v>
      </c>
      <c r="AS279" s="56">
        <f>'[11]NHB savings'!E266</f>
        <v>0.89439599999999997</v>
      </c>
      <c r="AT279" s="56">
        <f>'[11]NHB savings'!F266</f>
        <v>0</v>
      </c>
      <c r="AU279" s="56">
        <f>'[11]NHB savings'!G266</f>
        <v>0</v>
      </c>
      <c r="AV279" s="103">
        <f>'[11]Published CSP'!AN279</f>
        <v>0</v>
      </c>
      <c r="AW279" s="103">
        <f>'[11]Published CSP'!AO279</f>
        <v>0</v>
      </c>
      <c r="AX279" s="103">
        <f>'[11]Published CSP'!AP279+'[11]NHB savings'!I266</f>
        <v>0</v>
      </c>
      <c r="AY279" s="103">
        <f>'[11]Published CSP'!AQ279+'[11]NHB savings'!J266</f>
        <v>0</v>
      </c>
      <c r="AZ279" s="103">
        <f>'[11]Published CSP'!AR279+'[11]NHB savings'!K266</f>
        <v>0</v>
      </c>
      <c r="BA279" s="103">
        <v>0</v>
      </c>
      <c r="BB279" s="103" t="e">
        <f>VLOOKUP($A279,'[11]Published CSP'!$A:$A:'[11]Published CSP'!$AW:$AW,COLUMN('[11]Published CSP'!AT$1),0)</f>
        <v>#REF!</v>
      </c>
      <c r="BC279" s="103" t="e">
        <f>VLOOKUP($A279,'[11]Published CSP'!$A:$A:'[11]Published CSP'!$AW:$AW,COLUMN('[11]Published CSP'!AU$1),0)+'[11]NHB savings'!L266</f>
        <v>#REF!</v>
      </c>
      <c r="BD279" s="103">
        <v>0</v>
      </c>
      <c r="BE279" s="103">
        <v>0</v>
      </c>
      <c r="BF279" s="60">
        <v>2.7717520774624158</v>
      </c>
      <c r="BG279" s="60">
        <v>3.3139521311417917</v>
      </c>
      <c r="BH279" s="103">
        <f>VLOOKUP($A279,[11]NHB!$A$7:$Q$389,COLUMN([11]NHB!O$2),0)+'[11]NHB savings'!P266</f>
        <v>2.4709898846043026</v>
      </c>
      <c r="BI279" s="103">
        <f>VLOOKUP($A279,[11]NHB!$A$7:$Q$389,COLUMN([11]NHB!P$2),0)+'[11]NHB savings'!Q266</f>
        <v>1.8065018450133086</v>
      </c>
      <c r="BJ279" s="103">
        <f>VLOOKUP($A279,[11]NHB!$A$7:$Q$389,COLUMN([11]NHB!Q$2),0)+'[11]NHB savings'!R266</f>
        <v>1.7333173353006133</v>
      </c>
      <c r="BK279" s="63">
        <f t="shared" si="105"/>
        <v>149.66268772862642</v>
      </c>
      <c r="BL279" s="63" t="e">
        <f t="shared" si="105"/>
        <v>#REF!</v>
      </c>
      <c r="BM279" s="63" t="e">
        <f t="shared" si="105"/>
        <v>#REF!</v>
      </c>
      <c r="BN279" s="63">
        <f t="shared" si="105"/>
        <v>144.95145926986362</v>
      </c>
      <c r="BO279" s="63">
        <f t="shared" si="105"/>
        <v>146.9088528795229</v>
      </c>
      <c r="BP279" s="64">
        <f t="shared" si="96"/>
        <v>149.66268772862642</v>
      </c>
      <c r="BQ279" s="64" t="e">
        <f>BL279*'[11]23112016 deflator update'!$C$68/'[11]23112016 deflator update'!$C$69</f>
        <v>#REF!</v>
      </c>
      <c r="BR279" s="64" t="e">
        <f>BM279*'[11]23112016 deflator update'!$C$68/'[11]23112016 deflator update'!$C$70</f>
        <v>#REF!</v>
      </c>
      <c r="BS279" s="64">
        <f>BN279*'[11]23112016 deflator update'!$C$68/'[11]23112016 deflator update'!$C$71</f>
        <v>137.70778147892631</v>
      </c>
      <c r="BT279" s="64">
        <f>BO279*'[11]23112016 deflator update'!$C$68/'[11]23112016 deflator update'!$C$72</f>
        <v>137.28892015671539</v>
      </c>
      <c r="BU279" s="109" t="e">
        <f t="shared" si="97"/>
        <v>#REF!</v>
      </c>
      <c r="BV279" s="109" t="e">
        <f t="shared" si="97"/>
        <v>#REF!</v>
      </c>
      <c r="BW279" s="109" t="e">
        <f t="shared" si="97"/>
        <v>#REF!</v>
      </c>
      <c r="BX279" s="109">
        <f t="shared" si="97"/>
        <v>1.3503786850569632E-2</v>
      </c>
      <c r="BY279" s="109">
        <f t="shared" si="98"/>
        <v>-1.84002765879554E-2</v>
      </c>
      <c r="BZ279" s="109">
        <f t="shared" si="99"/>
        <v>-4.6321551627542812E-3</v>
      </c>
      <c r="CA279" s="110" t="e">
        <f t="shared" si="100"/>
        <v>#REF!</v>
      </c>
      <c r="CB279" s="110" t="e">
        <f t="shared" si="100"/>
        <v>#REF!</v>
      </c>
      <c r="CC279" s="110" t="e">
        <f t="shared" si="100"/>
        <v>#REF!</v>
      </c>
      <c r="CD279" s="110">
        <f t="shared" si="94"/>
        <v>-3.0416677816788029E-3</v>
      </c>
      <c r="CE279" s="110">
        <f t="shared" si="101"/>
        <v>-8.2677705176239846E-2</v>
      </c>
      <c r="CF279" s="110">
        <f t="shared" si="102"/>
        <v>-2.134304416999977E-2</v>
      </c>
      <c r="CG279" s="60">
        <f t="shared" si="103"/>
        <v>87.246849728626415</v>
      </c>
      <c r="CH279" s="60" t="e">
        <f t="shared" si="103"/>
        <v>#REF!</v>
      </c>
      <c r="CI279" s="60" t="e">
        <f t="shared" si="103"/>
        <v>#REF!</v>
      </c>
      <c r="CJ279" s="60">
        <f t="shared" si="103"/>
        <v>71.599046036555777</v>
      </c>
      <c r="CK279" s="60">
        <f t="shared" si="103"/>
        <v>69.122246658296746</v>
      </c>
      <c r="CL279" s="60">
        <f t="shared" si="104"/>
        <v>62.415838000000001</v>
      </c>
      <c r="CM279" s="60">
        <f t="shared" si="104"/>
        <v>65.227926203999999</v>
      </c>
      <c r="CN279" s="60">
        <f t="shared" si="104"/>
        <v>69.170989564032681</v>
      </c>
      <c r="CO279" s="60">
        <f t="shared" si="104"/>
        <v>73.352413233307843</v>
      </c>
      <c r="CP279" s="60">
        <f t="shared" si="104"/>
        <v>77.786606221226151</v>
      </c>
    </row>
    <row r="280" spans="1:94" ht="15" customHeight="1">
      <c r="A280" s="53" t="s">
        <v>210</v>
      </c>
      <c r="B280" s="53" t="s">
        <v>211</v>
      </c>
      <c r="C280" s="53" t="str">
        <f t="shared" si="95"/>
        <v>SD_PU</v>
      </c>
      <c r="D280" s="53" t="s">
        <v>41</v>
      </c>
      <c r="E280" s="53" t="s">
        <v>39</v>
      </c>
      <c r="F280" s="112" t="s">
        <v>1359</v>
      </c>
      <c r="G280" s="113">
        <v>0</v>
      </c>
      <c r="H280" s="127">
        <v>0</v>
      </c>
      <c r="I280" s="127">
        <v>0</v>
      </c>
      <c r="J280" s="112" t="s">
        <v>1380</v>
      </c>
      <c r="K280" s="101">
        <v>0</v>
      </c>
      <c r="L280" s="53" t="s">
        <v>212</v>
      </c>
      <c r="M280" s="54">
        <f>[11]Provisional!M280</f>
        <v>9.003886933946001</v>
      </c>
      <c r="N280" s="54">
        <f>[11]Provisional!N280</f>
        <v>7.6151706562239987</v>
      </c>
      <c r="O280" s="54">
        <f>[11]Provisional!O280</f>
        <v>6.5718134015940004</v>
      </c>
      <c r="P280" s="54">
        <f>[11]Provisional!P280</f>
        <v>6.0241952080240004</v>
      </c>
      <c r="Q280" s="54">
        <f>[11]Provisional!Q280</f>
        <v>5.4165416962800004</v>
      </c>
      <c r="R280" s="128">
        <f>'[11]Published CSP'!O280</f>
        <v>9.8713420000000003</v>
      </c>
      <c r="S280" s="108">
        <f>VLOOKUP($B280,'[11]CT model - DATA UPDATE'!$A:$AX,COLUMN('[11]CT model - DATA UPDATE'!S$1),0)/1000000</f>
        <v>10.03525224</v>
      </c>
      <c r="T280" s="108">
        <f>VLOOKUP($B280,'[11]CT model - DATA UPDATE'!$A:$AX,COLUMN('[11]CT model - DATA UPDATE'!T$1),0)/1000000</f>
        <v>10.130730366224272</v>
      </c>
      <c r="U280" s="108">
        <f>VLOOKUP($B280,'[11]CT model - DATA UPDATE'!$A:$AX,COLUMN('[11]CT model - DATA UPDATE'!U$1),0)/1000000</f>
        <v>10.227116897376421</v>
      </c>
      <c r="V280" s="108">
        <f>VLOOKUP($B280,'[11]CT model - DATA UPDATE'!$A:$AX,COLUMN('[11]CT model - DATA UPDATE'!V$1),0)/1000000</f>
        <v>10.324420476268632</v>
      </c>
      <c r="W280" s="108">
        <v>0</v>
      </c>
      <c r="X280" s="108">
        <f>VLOOKUP($B280,'[11]CT model - DATA UPDATE'!$A:$AX,COLUMN('[11]CT model - DATA UPDATE'!W$1),0)/1000000</f>
        <v>0.19960668000000031</v>
      </c>
      <c r="Y280" s="108">
        <f>VLOOKUP($B280,'[11]CT model - DATA UPDATE'!$A:$AX,COLUMN('[11]CT model - DATA UPDATE'!X$1),0)/1000000</f>
        <v>0.40815051555440673</v>
      </c>
      <c r="Z280" s="108">
        <f>VLOOKUP($B280,'[11]CT model - DATA UPDATE'!$A:$AX,COLUMN('[11]CT model - DATA UPDATE'!Y$1),0)/1000000</f>
        <v>0.62481678421849518</v>
      </c>
      <c r="AA280" s="108">
        <f>VLOOKUP($B280,'[11]CT model - DATA UPDATE'!$A:$AX,COLUMN('[11]CT model - DATA UPDATE'!Z$1),0)/1000000</f>
        <v>0.84986510023355466</v>
      </c>
      <c r="AB280" s="108">
        <v>0</v>
      </c>
      <c r="AC280" s="108">
        <f>VLOOKUP($B280,'[11]CT model - DATA UPDATE'!$A:$AX,COLUMN('[11]CT model - DATA UPDATE'!AA$1),0)/1000000</f>
        <v>0</v>
      </c>
      <c r="AD280" s="108">
        <f>VLOOKUP($B280,'[11]CT model - DATA UPDATE'!$A:$AX,COLUMN('[11]CT model - DATA UPDATE'!AB$1),0)/1000000</f>
        <v>0</v>
      </c>
      <c r="AE280" s="108">
        <f>VLOOKUP($B280,'[11]CT model - DATA UPDATE'!$A:$AX,COLUMN('[11]CT model - DATA UPDATE'!AC$1),0)/1000000</f>
        <v>0</v>
      </c>
      <c r="AF280" s="108">
        <f>VLOOKUP($B280,'[11]CT model - DATA UPDATE'!$A:$AX,COLUMN('[11]CT model - DATA UPDATE'!AD$1),0)/1000000</f>
        <v>0</v>
      </c>
      <c r="AG280" s="108">
        <v>0</v>
      </c>
      <c r="AH280" s="108">
        <f>VLOOKUP($B280,'[11]CT model - DATA UPDATE'!$A:$AX,COLUMN('[11]CT model - DATA UPDATE'!AE$1),0)/1000000</f>
        <v>0</v>
      </c>
      <c r="AI280" s="108">
        <f>(VLOOKUP($B280,'[11]CT model - DATA UPDATE'!$A:$AX,COLUMN('[11]CT model - DATA UPDATE'!AF$1),0)+IFERROR(VLOOKUP($B280,'[11]Fire £5 LQ'!$A:$P,COLUMN('[11]Fire £5 LQ'!N$1),0),0)*[11]Parameters!$C$41)/1000000</f>
        <v>0</v>
      </c>
      <c r="AJ280" s="108">
        <f>(VLOOKUP($B280,'[11]CT model - DATA UPDATE'!$A:$AX,COLUMN('[11]CT model - DATA UPDATE'!AG$1),0)+IFERROR(VLOOKUP($B280,'[11]Fire £5 LQ'!$A:$P,COLUMN('[11]Fire £5 LQ'!O$1),0),0)*[11]Parameters!$C$41)/1000000</f>
        <v>0</v>
      </c>
      <c r="AK280" s="108">
        <f>(VLOOKUP($B280,'[11]CT model - DATA UPDATE'!$A:$AX,COLUMN('[11]CT model - DATA UPDATE'!AH$1),0)+IFERROR(VLOOKUP($B280,'[11]Fire £5 LQ'!$A:$P,COLUMN('[11]Fire £5 LQ'!P$1),0),0)*[11]Parameters!$C$41)/1000000</f>
        <v>0</v>
      </c>
      <c r="AL280" s="56">
        <f>'[11]Published CSP'!AI280</f>
        <v>0</v>
      </c>
      <c r="AM280" s="56">
        <f>'[11]Published CSP'!AJ280</f>
        <v>0</v>
      </c>
      <c r="AN280" s="56">
        <f>IFERROR(VLOOKUP($A280,'[11]iBCF post B17'!$A:$L,'[11]iBCF post B17'!$F$1,0)/1000000,0)</f>
        <v>0</v>
      </c>
      <c r="AO280" s="56">
        <f>IFERROR(VLOOKUP($A280,'[11]iBCF post B17'!$A:$L,'[11]iBCF post B17'!$I$1,0)/1000000,0)</f>
        <v>0</v>
      </c>
      <c r="AP280" s="56">
        <f>IFERROR(VLOOKUP($A280,'[11]iBCF post B17'!$A:$L,'[11]iBCF post B17'!$L$1,0)/1000000,0)</f>
        <v>0</v>
      </c>
      <c r="AQ280" s="56">
        <v>0</v>
      </c>
      <c r="AR280" s="56">
        <v>0</v>
      </c>
      <c r="AS280" s="56">
        <f>'[11]NHB savings'!E267</f>
        <v>0</v>
      </c>
      <c r="AT280" s="56">
        <f>'[11]NHB savings'!F267</f>
        <v>0</v>
      </c>
      <c r="AU280" s="56">
        <f>'[11]NHB savings'!G267</f>
        <v>0</v>
      </c>
      <c r="AV280" s="103">
        <f>'[11]Published CSP'!AN280</f>
        <v>0</v>
      </c>
      <c r="AW280" s="103">
        <f>'[11]Published CSP'!AO280</f>
        <v>0</v>
      </c>
      <c r="AX280" s="103">
        <f>'[11]Published CSP'!AP280+'[11]NHB savings'!I267</f>
        <v>0</v>
      </c>
      <c r="AY280" s="103">
        <f>'[11]Published CSP'!AQ280+'[11]NHB savings'!J267</f>
        <v>0</v>
      </c>
      <c r="AZ280" s="103">
        <f>'[11]Published CSP'!AR280+'[11]NHB savings'!K267</f>
        <v>0</v>
      </c>
      <c r="BA280" s="103">
        <v>0</v>
      </c>
      <c r="BB280" s="103" t="e">
        <f>VLOOKUP($A280,'[11]Published CSP'!$A:$A:'[11]Published CSP'!$AW:$AW,COLUMN('[11]Published CSP'!AT$1),0)</f>
        <v>#REF!</v>
      </c>
      <c r="BC280" s="103" t="e">
        <f>VLOOKUP($A280,'[11]Published CSP'!$A:$A:'[11]Published CSP'!$AW:$AW,COLUMN('[11]Published CSP'!AU$1),0)+'[11]NHB savings'!L267</f>
        <v>#REF!</v>
      </c>
      <c r="BD280" s="103">
        <v>0</v>
      </c>
      <c r="BE280" s="103">
        <v>0</v>
      </c>
      <c r="BF280" s="60">
        <v>0.97736610585507877</v>
      </c>
      <c r="BG280" s="60">
        <v>1.3452243953354615</v>
      </c>
      <c r="BH280" s="103">
        <f>VLOOKUP($A280,[11]NHB!$A$7:$Q$389,COLUMN([11]NHB!O$2),0)+'[11]NHB savings'!P267</f>
        <v>1.3912339094278918</v>
      </c>
      <c r="BI280" s="103">
        <f>VLOOKUP($A280,[11]NHB!$A$7:$Q$389,COLUMN([11]NHB!P$2),0)+'[11]NHB savings'!Q267</f>
        <v>1.0538144659651802</v>
      </c>
      <c r="BJ280" s="103">
        <f>VLOOKUP($A280,[11]NHB!$A$7:$Q$389,COLUMN([11]NHB!Q$2),0)+'[11]NHB savings'!R267</f>
        <v>1.0111226219282099</v>
      </c>
      <c r="BK280" s="63">
        <f t="shared" si="105"/>
        <v>19.852595039801081</v>
      </c>
      <c r="BL280" s="63" t="e">
        <f t="shared" si="105"/>
        <v>#REF!</v>
      </c>
      <c r="BM280" s="63" t="e">
        <f t="shared" si="105"/>
        <v>#REF!</v>
      </c>
      <c r="BN280" s="63">
        <f t="shared" si="105"/>
        <v>17.929943355584101</v>
      </c>
      <c r="BO280" s="63">
        <f t="shared" si="105"/>
        <v>17.601949894710394</v>
      </c>
      <c r="BP280" s="64">
        <f t="shared" si="96"/>
        <v>19.852595039801081</v>
      </c>
      <c r="BQ280" s="64" t="e">
        <f>BL280*'[11]23112016 deflator update'!$C$68/'[11]23112016 deflator update'!$C$69</f>
        <v>#REF!</v>
      </c>
      <c r="BR280" s="64" t="e">
        <f>BM280*'[11]23112016 deflator update'!$C$68/'[11]23112016 deflator update'!$C$70</f>
        <v>#REF!</v>
      </c>
      <c r="BS280" s="64">
        <f>BN280*'[11]23112016 deflator update'!$C$68/'[11]23112016 deflator update'!$C$71</f>
        <v>17.033928005812378</v>
      </c>
      <c r="BT280" s="64">
        <f>BO280*'[11]23112016 deflator update'!$C$68/'[11]23112016 deflator update'!$C$72</f>
        <v>16.449333354193218</v>
      </c>
      <c r="BU280" s="109" t="e">
        <f t="shared" si="97"/>
        <v>#REF!</v>
      </c>
      <c r="BV280" s="109" t="e">
        <f t="shared" si="97"/>
        <v>#REF!</v>
      </c>
      <c r="BW280" s="109" t="e">
        <f t="shared" si="97"/>
        <v>#REF!</v>
      </c>
      <c r="BX280" s="109">
        <f t="shared" si="97"/>
        <v>-1.8293056166937438E-2</v>
      </c>
      <c r="BY280" s="109">
        <f t="shared" si="98"/>
        <v>-0.11336780610184838</v>
      </c>
      <c r="BZ280" s="109">
        <f t="shared" si="99"/>
        <v>-2.963332303258237E-2</v>
      </c>
      <c r="CA280" s="110" t="e">
        <f t="shared" si="100"/>
        <v>#REF!</v>
      </c>
      <c r="CB280" s="110" t="e">
        <f t="shared" si="100"/>
        <v>#REF!</v>
      </c>
      <c r="CC280" s="110" t="e">
        <f t="shared" si="100"/>
        <v>#REF!</v>
      </c>
      <c r="CD280" s="110">
        <f t="shared" si="94"/>
        <v>-3.4319427170273475E-2</v>
      </c>
      <c r="CE280" s="110">
        <f t="shared" si="101"/>
        <v>-0.17142654039861793</v>
      </c>
      <c r="CF280" s="110">
        <f t="shared" si="102"/>
        <v>-4.5924476016114379E-2</v>
      </c>
      <c r="CG280" s="60">
        <f t="shared" si="103"/>
        <v>9.9812530398010804</v>
      </c>
      <c r="CH280" s="60" t="e">
        <f t="shared" si="103"/>
        <v>#REF!</v>
      </c>
      <c r="CI280" s="60" t="e">
        <f t="shared" si="103"/>
        <v>#REF!</v>
      </c>
      <c r="CJ280" s="60">
        <f t="shared" si="103"/>
        <v>7.0780096739891842</v>
      </c>
      <c r="CK280" s="60">
        <f t="shared" si="103"/>
        <v>6.4276643182082083</v>
      </c>
      <c r="CL280" s="60">
        <f t="shared" si="104"/>
        <v>9.8713420000000003</v>
      </c>
      <c r="CM280" s="60">
        <f t="shared" si="104"/>
        <v>10.234858920000001</v>
      </c>
      <c r="CN280" s="60">
        <f t="shared" si="104"/>
        <v>10.538880881778679</v>
      </c>
      <c r="CO280" s="60">
        <f t="shared" si="104"/>
        <v>10.851933681594916</v>
      </c>
      <c r="CP280" s="60">
        <f t="shared" si="104"/>
        <v>11.174285576502186</v>
      </c>
    </row>
    <row r="281" spans="1:94" ht="15" customHeight="1">
      <c r="A281" s="53" t="s">
        <v>1065</v>
      </c>
      <c r="B281" s="53" t="s">
        <v>1066</v>
      </c>
      <c r="C281" s="53" t="str">
        <f t="shared" si="95"/>
        <v>SD_PR</v>
      </c>
      <c r="D281" s="53" t="s">
        <v>41</v>
      </c>
      <c r="E281" s="53" t="s">
        <v>39</v>
      </c>
      <c r="F281" s="112" t="s">
        <v>1369</v>
      </c>
      <c r="G281" s="113">
        <v>1</v>
      </c>
      <c r="H281" s="127">
        <v>0</v>
      </c>
      <c r="I281" s="127">
        <v>0</v>
      </c>
      <c r="J281" s="112" t="s">
        <v>1381</v>
      </c>
      <c r="K281" s="101">
        <v>0</v>
      </c>
      <c r="L281" s="53" t="s">
        <v>1067</v>
      </c>
      <c r="M281" s="54">
        <f>[11]Provisional!M281</f>
        <v>1.8465417363629999</v>
      </c>
      <c r="N281" s="54">
        <f>[11]Provisional!N281</f>
        <v>1.4766135627829997</v>
      </c>
      <c r="O281" s="54">
        <f>[11]Provisional!O281</f>
        <v>1.1984600521339999</v>
      </c>
      <c r="P281" s="54">
        <f>[11]Provisional!P281</f>
        <v>1.114020165978</v>
      </c>
      <c r="Q281" s="54">
        <f>[11]Provisional!Q281</f>
        <v>0.88873455104800003</v>
      </c>
      <c r="R281" s="128">
        <f>'[11]Published CSP'!O281</f>
        <v>3.1814680000000002</v>
      </c>
      <c r="S281" s="108">
        <f>VLOOKUP($B281,'[11]CT model - DATA UPDATE'!$A:$AX,COLUMN('[11]CT model - DATA UPDATE'!S$1),0)/1000000</f>
        <v>3.2165499240000002</v>
      </c>
      <c r="T281" s="108">
        <f>VLOOKUP($B281,'[11]CT model - DATA UPDATE'!$A:$AX,COLUMN('[11]CT model - DATA UPDATE'!T$1),0)/1000000</f>
        <v>3.2353122674499</v>
      </c>
      <c r="U281" s="108">
        <f>VLOOKUP($B281,'[11]CT model - DATA UPDATE'!$A:$AX,COLUMN('[11]CT model - DATA UPDATE'!U$1),0)/1000000</f>
        <v>3.2541840528609232</v>
      </c>
      <c r="V281" s="108">
        <f>VLOOKUP($B281,'[11]CT model - DATA UPDATE'!$A:$AX,COLUMN('[11]CT model - DATA UPDATE'!V$1),0)/1000000</f>
        <v>3.2731659186150965</v>
      </c>
      <c r="W281" s="108">
        <v>0</v>
      </c>
      <c r="X281" s="108">
        <f>VLOOKUP($B281,'[11]CT model - DATA UPDATE'!$A:$AX,COLUMN('[11]CT model - DATA UPDATE'!W$1),0)/1000000</f>
        <v>6.4330998479999998E-2</v>
      </c>
      <c r="Y281" s="108">
        <f>VLOOKUP($B281,'[11]CT model - DATA UPDATE'!$A:$AX,COLUMN('[11]CT model - DATA UPDATE'!X$1),0)/1000000</f>
        <v>0.13070661560497593</v>
      </c>
      <c r="Z281" s="108">
        <f>VLOOKUP($B281,'[11]CT model - DATA UPDATE'!$A:$AX,COLUMN('[11]CT model - DATA UPDATE'!Y$1),0)/1000000</f>
        <v>0.19918209750751115</v>
      </c>
      <c r="AA281" s="108">
        <f>VLOOKUP($B281,'[11]CT model - DATA UPDATE'!$A:$AX,COLUMN('[11]CT model - DATA UPDATE'!Z$1),0)/1000000</f>
        <v>0.26981413670982651</v>
      </c>
      <c r="AB281" s="108">
        <v>0</v>
      </c>
      <c r="AC281" s="108">
        <f>VLOOKUP($B281,'[11]CT model - DATA UPDATE'!$A:$AX,COLUMN('[11]CT model - DATA UPDATE'!AA$1),0)/1000000</f>
        <v>0</v>
      </c>
      <c r="AD281" s="108">
        <f>VLOOKUP($B281,'[11]CT model - DATA UPDATE'!$A:$AX,COLUMN('[11]CT model - DATA UPDATE'!AB$1),0)/1000000</f>
        <v>0</v>
      </c>
      <c r="AE281" s="108">
        <f>VLOOKUP($B281,'[11]CT model - DATA UPDATE'!$A:$AX,COLUMN('[11]CT model - DATA UPDATE'!AC$1),0)/1000000</f>
        <v>0</v>
      </c>
      <c r="AF281" s="108">
        <f>VLOOKUP($B281,'[11]CT model - DATA UPDATE'!$A:$AX,COLUMN('[11]CT model - DATA UPDATE'!AD$1),0)/1000000</f>
        <v>0</v>
      </c>
      <c r="AG281" s="108">
        <v>0</v>
      </c>
      <c r="AH281" s="108">
        <f>VLOOKUP($B281,'[11]CT model - DATA UPDATE'!$A:$AX,COLUMN('[11]CT model - DATA UPDATE'!AE$1),0)/1000000</f>
        <v>2.8951001519999738E-2</v>
      </c>
      <c r="AI281" s="108">
        <f>(VLOOKUP($B281,'[11]CT model - DATA UPDATE'!$A:$AX,COLUMN('[11]CT model - DATA UPDATE'!AF$1),0)+IFERROR(VLOOKUP($B281,'[11]Fire £5 LQ'!$A:$P,COLUMN('[11]Fire £5 LQ'!N$1),0),0)*[11]Parameters!$C$41)/1000000</f>
        <v>5.6945624256394774E-2</v>
      </c>
      <c r="AJ281" s="108">
        <f>(VLOOKUP($B281,'[11]CT model - DATA UPDATE'!$A:$AX,COLUMN('[11]CT model - DATA UPDATE'!AG$1),0)+IFERROR(VLOOKUP($B281,'[11]Fire £5 LQ'!$A:$P,COLUMN('[11]Fire £5 LQ'!O$1),0),0)*[11]Parameters!$C$41)/1000000</f>
        <v>8.393814373669567E-2</v>
      </c>
      <c r="AK281" s="108">
        <f>(VLOOKUP($B281,'[11]CT model - DATA UPDATE'!$A:$AX,COLUMN('[11]CT model - DATA UPDATE'!AH$1),0)+IFERROR(VLOOKUP($B281,'[11]Fire £5 LQ'!$A:$P,COLUMN('[11]Fire £5 LQ'!P$1),0),0)*[11]Parameters!$C$41)/1000000</f>
        <v>0.10988146315272085</v>
      </c>
      <c r="AL281" s="56">
        <f>'[11]Published CSP'!AI281</f>
        <v>0</v>
      </c>
      <c r="AM281" s="56">
        <f>'[11]Published CSP'!AJ281</f>
        <v>0</v>
      </c>
      <c r="AN281" s="56">
        <f>IFERROR(VLOOKUP($A281,'[11]iBCF post B17'!$A:$L,'[11]iBCF post B17'!$F$1,0)/1000000,0)</f>
        <v>0</v>
      </c>
      <c r="AO281" s="56">
        <f>IFERROR(VLOOKUP($A281,'[11]iBCF post B17'!$A:$L,'[11]iBCF post B17'!$I$1,0)/1000000,0)</f>
        <v>0</v>
      </c>
      <c r="AP281" s="56">
        <f>IFERROR(VLOOKUP($A281,'[11]iBCF post B17'!$A:$L,'[11]iBCF post B17'!$L$1,0)/1000000,0)</f>
        <v>0</v>
      </c>
      <c r="AQ281" s="56">
        <v>0</v>
      </c>
      <c r="AR281" s="56">
        <v>0</v>
      </c>
      <c r="AS281" s="56">
        <f>'[11]NHB savings'!E268</f>
        <v>0</v>
      </c>
      <c r="AT281" s="56">
        <f>'[11]NHB savings'!F268</f>
        <v>0</v>
      </c>
      <c r="AU281" s="56">
        <f>'[11]NHB savings'!G268</f>
        <v>0</v>
      </c>
      <c r="AV281" s="103">
        <f>'[11]Published CSP'!AN281</f>
        <v>9.6884213573203773E-3</v>
      </c>
      <c r="AW281" s="103">
        <f>'[11]Published CSP'!AO281</f>
        <v>5.0317285113825196E-2</v>
      </c>
      <c r="AX281" s="103">
        <f>'[11]Published CSP'!AP281+'[11]NHB savings'!I268</f>
        <v>4.0628863756504818E-2</v>
      </c>
      <c r="AY281" s="103">
        <f>'[11]Published CSP'!AQ281+'[11]NHB savings'!J268</f>
        <v>3.1252972120388314E-2</v>
      </c>
      <c r="AZ281" s="103">
        <f>'[11]Published CSP'!AR281+'[11]NHB savings'!K268</f>
        <v>4.0628863756504818E-2</v>
      </c>
      <c r="BA281" s="103">
        <v>0</v>
      </c>
      <c r="BB281" s="103" t="e">
        <f>VLOOKUP($A281,'[11]Published CSP'!$A:$A:'[11]Published CSP'!$AW:$AW,COLUMN('[11]Published CSP'!AT$1),0)</f>
        <v>#REF!</v>
      </c>
      <c r="BC281" s="103" t="e">
        <f>VLOOKUP($A281,'[11]Published CSP'!$A:$A:'[11]Published CSP'!$AW:$AW,COLUMN('[11]Published CSP'!AU$1),0)+'[11]NHB savings'!L268</f>
        <v>#REF!</v>
      </c>
      <c r="BD281" s="103">
        <v>0</v>
      </c>
      <c r="BE281" s="103">
        <v>0</v>
      </c>
      <c r="BF281" s="60">
        <v>0.4289390524326897</v>
      </c>
      <c r="BG281" s="60">
        <v>0.58357000714421681</v>
      </c>
      <c r="BH281" s="103">
        <f>VLOOKUP($A281,[11]NHB!$A$7:$Q$389,COLUMN([11]NHB!O$2),0)+'[11]NHB savings'!P268</f>
        <v>0.45874713393802141</v>
      </c>
      <c r="BI281" s="103">
        <f>VLOOKUP($A281,[11]NHB!$A$7:$Q$389,COLUMN([11]NHB!P$2),0)+'[11]NHB savings'!Q268</f>
        <v>0.34862360358944011</v>
      </c>
      <c r="BJ281" s="103">
        <f>VLOOKUP($A281,[11]NHB!$A$7:$Q$389,COLUMN([11]NHB!Q$2),0)+'[11]NHB savings'!R268</f>
        <v>0.33450025930756461</v>
      </c>
      <c r="BK281" s="63">
        <f t="shared" si="105"/>
        <v>5.4666372101530101</v>
      </c>
      <c r="BL281" s="63" t="e">
        <f t="shared" si="105"/>
        <v>#REF!</v>
      </c>
      <c r="BM281" s="63" t="e">
        <f t="shared" si="105"/>
        <v>#REF!</v>
      </c>
      <c r="BN281" s="63">
        <f t="shared" si="105"/>
        <v>5.0312010357929573</v>
      </c>
      <c r="BO281" s="63">
        <f t="shared" si="105"/>
        <v>4.9167251925897144</v>
      </c>
      <c r="BP281" s="64">
        <f t="shared" si="96"/>
        <v>5.4666372101530101</v>
      </c>
      <c r="BQ281" s="64" t="e">
        <f>BL281*'[11]23112016 deflator update'!$C$68/'[11]23112016 deflator update'!$C$69</f>
        <v>#REF!</v>
      </c>
      <c r="BR281" s="64" t="e">
        <f>BM281*'[11]23112016 deflator update'!$C$68/'[11]23112016 deflator update'!$C$70</f>
        <v>#REF!</v>
      </c>
      <c r="BS281" s="64">
        <f>BN281*'[11]23112016 deflator update'!$C$68/'[11]23112016 deflator update'!$C$71</f>
        <v>4.7797761837197967</v>
      </c>
      <c r="BT281" s="64">
        <f>BO281*'[11]23112016 deflator update'!$C$68/'[11]23112016 deflator update'!$C$72</f>
        <v>4.5947666132246265</v>
      </c>
      <c r="BU281" s="109" t="e">
        <f t="shared" si="97"/>
        <v>#REF!</v>
      </c>
      <c r="BV281" s="109" t="e">
        <f t="shared" si="97"/>
        <v>#REF!</v>
      </c>
      <c r="BW281" s="109" t="e">
        <f t="shared" si="97"/>
        <v>#REF!</v>
      </c>
      <c r="BX281" s="109">
        <f t="shared" si="97"/>
        <v>-2.2753184058605269E-2</v>
      </c>
      <c r="BY281" s="109">
        <f t="shared" si="98"/>
        <v>-0.10059420378984751</v>
      </c>
      <c r="BZ281" s="109">
        <f t="shared" si="99"/>
        <v>-2.6157059148062656E-2</v>
      </c>
      <c r="CA281" s="110" t="e">
        <f t="shared" si="100"/>
        <v>#REF!</v>
      </c>
      <c r="CB281" s="110" t="e">
        <f t="shared" si="100"/>
        <v>#REF!</v>
      </c>
      <c r="CC281" s="110" t="e">
        <f t="shared" si="100"/>
        <v>#REF!</v>
      </c>
      <c r="CD281" s="110">
        <f t="shared" si="94"/>
        <v>-3.8706743450733883E-2</v>
      </c>
      <c r="CE281" s="110">
        <f t="shared" si="101"/>
        <v>-0.15948938321882533</v>
      </c>
      <c r="CF281" s="110">
        <f t="shared" si="102"/>
        <v>-4.2506573932445946E-2</v>
      </c>
      <c r="CG281" s="60">
        <f t="shared" si="103"/>
        <v>2.2851692101530099</v>
      </c>
      <c r="CH281" s="60" t="e">
        <f t="shared" si="103"/>
        <v>#REF!</v>
      </c>
      <c r="CI281" s="60" t="e">
        <f t="shared" si="103"/>
        <v>#REF!</v>
      </c>
      <c r="CJ281" s="60">
        <f t="shared" si="103"/>
        <v>1.4938967416878275</v>
      </c>
      <c r="CK281" s="60">
        <f t="shared" si="103"/>
        <v>1.2638636741120708</v>
      </c>
      <c r="CL281" s="60">
        <f t="shared" si="104"/>
        <v>3.1814680000000002</v>
      </c>
      <c r="CM281" s="60">
        <f t="shared" si="104"/>
        <v>3.309831924</v>
      </c>
      <c r="CN281" s="60">
        <f t="shared" si="104"/>
        <v>3.4229645073112707</v>
      </c>
      <c r="CO281" s="60">
        <f t="shared" si="104"/>
        <v>3.5373042941051298</v>
      </c>
      <c r="CP281" s="60">
        <f t="shared" si="104"/>
        <v>3.6528615184776436</v>
      </c>
    </row>
    <row r="282" spans="1:94" ht="15" customHeight="1">
      <c r="A282" s="53" t="s">
        <v>939</v>
      </c>
      <c r="B282" s="53" t="s">
        <v>940</v>
      </c>
      <c r="C282" s="53" t="str">
        <f t="shared" si="95"/>
        <v>UA_PU</v>
      </c>
      <c r="D282" s="53" t="s">
        <v>41</v>
      </c>
      <c r="E282" s="53" t="s">
        <v>726</v>
      </c>
      <c r="F282" s="112" t="s">
        <v>1373</v>
      </c>
      <c r="G282" s="113">
        <v>0</v>
      </c>
      <c r="H282" s="127">
        <v>0</v>
      </c>
      <c r="I282" s="127">
        <v>0</v>
      </c>
      <c r="J282" s="112" t="s">
        <v>1380</v>
      </c>
      <c r="K282" s="101">
        <v>0</v>
      </c>
      <c r="L282" s="53" t="s">
        <v>941</v>
      </c>
      <c r="M282" s="54">
        <f>[11]Provisional!M282</f>
        <v>52.909118518588997</v>
      </c>
      <c r="N282" s="54">
        <f>[11]Provisional!N282</f>
        <v>44.917091337176004</v>
      </c>
      <c r="O282" s="54">
        <f>[11]Provisional!O282</f>
        <v>39.032900595758001</v>
      </c>
      <c r="P282" s="54">
        <f>[11]Provisional!P282</f>
        <v>35.796762118011998</v>
      </c>
      <c r="Q282" s="54">
        <f>[11]Provisional!Q282</f>
        <v>32.637582599223002</v>
      </c>
      <c r="R282" s="128">
        <f>'[11]Published CSP'!O282</f>
        <v>68.461579</v>
      </c>
      <c r="S282" s="108">
        <f>VLOOKUP($B282,'[11]CT model - DATA UPDATE'!$A:$AX,COLUMN('[11]CT model - DATA UPDATE'!S$1),0)/1000000</f>
        <v>69.683250000000001</v>
      </c>
      <c r="T282" s="108">
        <f>VLOOKUP($B282,'[11]CT model - DATA UPDATE'!$A:$AX,COLUMN('[11]CT model - DATA UPDATE'!T$1),0)/1000000</f>
        <v>71.3226688957389</v>
      </c>
      <c r="U282" s="108">
        <f>VLOOKUP($B282,'[11]CT model - DATA UPDATE'!$A:$AX,COLUMN('[11]CT model - DATA UPDATE'!U$1),0)/1000000</f>
        <v>73.000657954547194</v>
      </c>
      <c r="V282" s="108">
        <f>VLOOKUP($B282,'[11]CT model - DATA UPDATE'!$A:$AX,COLUMN('[11]CT model - DATA UPDATE'!V$1),0)/1000000</f>
        <v>74.718124606175195</v>
      </c>
      <c r="W282" s="108">
        <v>0</v>
      </c>
      <c r="X282" s="108">
        <f>VLOOKUP($B282,'[11]CT model - DATA UPDATE'!$A:$AX,COLUMN('[11]CT model - DATA UPDATE'!W$1),0)/1000000</f>
        <v>1.3931544999999936</v>
      </c>
      <c r="Y282" s="108">
        <f>VLOOKUP($B282,'[11]CT model - DATA UPDATE'!$A:$AX,COLUMN('[11]CT model - DATA UPDATE'!X$1),0)/1000000</f>
        <v>2.8809028627851103</v>
      </c>
      <c r="Z282" s="108">
        <f>VLOOKUP($B282,'[11]CT model - DATA UPDATE'!$A:$AX,COLUMN('[11]CT model - DATA UPDATE'!Y$1),0)/1000000</f>
        <v>4.4676678626713935</v>
      </c>
      <c r="AA282" s="108">
        <f>VLOOKUP($B282,'[11]CT model - DATA UPDATE'!$A:$AX,COLUMN('[11]CT model - DATA UPDATE'!Z$1),0)/1000000</f>
        <v>6.1585955125344922</v>
      </c>
      <c r="AB282" s="108">
        <v>0</v>
      </c>
      <c r="AC282" s="108">
        <f>VLOOKUP($B282,'[11]CT model - DATA UPDATE'!$A:$AX,COLUMN('[11]CT model - DATA UPDATE'!AA$1),0)/1000000</f>
        <v>1.3936649999999999</v>
      </c>
      <c r="AD282" s="108">
        <f>VLOOKUP($B282,'[11]CT model - DATA UPDATE'!$A:$AX,COLUMN('[11]CT model - DATA UPDATE'!AB$1),0)/1000000</f>
        <v>2.9384835082965344</v>
      </c>
      <c r="AE282" s="108">
        <f>VLOOKUP($B282,'[11]CT model - DATA UPDATE'!$A:$AX,COLUMN('[11]CT model - DATA UPDATE'!AC$1),0)/1000000</f>
        <v>4.6469078488564488</v>
      </c>
      <c r="AF282" s="108">
        <f>VLOOKUP($B282,'[11]CT model - DATA UPDATE'!$A:$AX,COLUMN('[11]CT model - DATA UPDATE'!AD$1),0)/1000000</f>
        <v>6.532301804696143</v>
      </c>
      <c r="AG282" s="108">
        <v>0</v>
      </c>
      <c r="AH282" s="108">
        <f>VLOOKUP($B282,'[11]CT model - DATA UPDATE'!$A:$AX,COLUMN('[11]CT model - DATA UPDATE'!AE$1),0)/1000000</f>
        <v>0</v>
      </c>
      <c r="AI282" s="108">
        <f>(VLOOKUP($B282,'[11]CT model - DATA UPDATE'!$A:$AX,COLUMN('[11]CT model - DATA UPDATE'!AF$1),0)+IFERROR(VLOOKUP($B282,'[11]Fire £5 LQ'!$A:$P,COLUMN('[11]Fire £5 LQ'!N$1),0),0)*[11]Parameters!$C$41)/1000000</f>
        <v>0</v>
      </c>
      <c r="AJ282" s="108">
        <f>(VLOOKUP($B282,'[11]CT model - DATA UPDATE'!$A:$AX,COLUMN('[11]CT model - DATA UPDATE'!AG$1),0)+IFERROR(VLOOKUP($B282,'[11]Fire £5 LQ'!$A:$P,COLUMN('[11]Fire £5 LQ'!O$1),0),0)*[11]Parameters!$C$41)/1000000</f>
        <v>0</v>
      </c>
      <c r="AK282" s="108">
        <f>(VLOOKUP($B282,'[11]CT model - DATA UPDATE'!$A:$AX,COLUMN('[11]CT model - DATA UPDATE'!AH$1),0)+IFERROR(VLOOKUP($B282,'[11]Fire £5 LQ'!$A:$P,COLUMN('[11]Fire £5 LQ'!P$1),0),0)*[11]Parameters!$C$41)/1000000</f>
        <v>0</v>
      </c>
      <c r="AL282" s="56">
        <f>'[11]Published CSP'!AI282</f>
        <v>0</v>
      </c>
      <c r="AM282" s="56">
        <f>'[11]Published CSP'!AJ282</f>
        <v>0</v>
      </c>
      <c r="AN282" s="56">
        <f>IFERROR(VLOOKUP($A282,'[11]iBCF post B17'!$A:$L,'[11]iBCF post B17'!$F$1,0)/1000000,0)</f>
        <v>1.6347812943783262</v>
      </c>
      <c r="AO282" s="56">
        <f>IFERROR(VLOOKUP($A282,'[11]iBCF post B17'!$A:$L,'[11]iBCF post B17'!$I$1,0)/1000000,0)</f>
        <v>1.9350342228574215</v>
      </c>
      <c r="AP282" s="56">
        <f>IFERROR(VLOOKUP($A282,'[11]iBCF post B17'!$A:$L,'[11]iBCF post B17'!$L$1,0)/1000000,0)</f>
        <v>2.0439695899230559</v>
      </c>
      <c r="AQ282" s="56">
        <v>0</v>
      </c>
      <c r="AR282" s="56">
        <v>0</v>
      </c>
      <c r="AS282" s="56">
        <f>'[11]NHB savings'!E269</f>
        <v>0.57204699999999997</v>
      </c>
      <c r="AT282" s="56">
        <f>'[11]NHB savings'!F269</f>
        <v>0</v>
      </c>
      <c r="AU282" s="56">
        <f>'[11]NHB savings'!G269</f>
        <v>0</v>
      </c>
      <c r="AV282" s="103">
        <f>'[11]Published CSP'!AN282</f>
        <v>0</v>
      </c>
      <c r="AW282" s="103">
        <f>'[11]Published CSP'!AO282</f>
        <v>0</v>
      </c>
      <c r="AX282" s="103">
        <f>'[11]Published CSP'!AP282+'[11]NHB savings'!I269</f>
        <v>0</v>
      </c>
      <c r="AY282" s="103">
        <f>'[11]Published CSP'!AQ282+'[11]NHB savings'!J269</f>
        <v>0</v>
      </c>
      <c r="AZ282" s="103">
        <f>'[11]Published CSP'!AR282+'[11]NHB savings'!K269</f>
        <v>0</v>
      </c>
      <c r="BA282" s="103">
        <v>0</v>
      </c>
      <c r="BB282" s="103" t="e">
        <f>VLOOKUP($A282,'[11]Published CSP'!$A:$A:'[11]Published CSP'!$AW:$AW,COLUMN('[11]Published CSP'!AT$1),0)</f>
        <v>#REF!</v>
      </c>
      <c r="BC282" s="103" t="e">
        <f>VLOOKUP($A282,'[11]Published CSP'!$A:$A:'[11]Published CSP'!$AW:$AW,COLUMN('[11]Published CSP'!AU$1),0)+'[11]NHB savings'!L269</f>
        <v>#REF!</v>
      </c>
      <c r="BD282" s="103">
        <v>0</v>
      </c>
      <c r="BE282" s="103">
        <v>0</v>
      </c>
      <c r="BF282" s="60">
        <v>3.7092738841896509</v>
      </c>
      <c r="BG282" s="60">
        <v>4.670009847808875</v>
      </c>
      <c r="BH282" s="103">
        <f>VLOOKUP($A282,[11]NHB!$A$7:$Q$389,COLUMN([11]NHB!O$2),0)+'[11]NHB savings'!P269</f>
        <v>4.4588576513443776</v>
      </c>
      <c r="BI282" s="103">
        <f>VLOOKUP($A282,[11]NHB!$A$7:$Q$389,COLUMN([11]NHB!P$2),0)+'[11]NHB savings'!Q269</f>
        <v>3.3557180716573898</v>
      </c>
      <c r="BJ282" s="103">
        <f>VLOOKUP($A282,[11]NHB!$A$7:$Q$389,COLUMN([11]NHB!Q$2),0)+'[11]NHB savings'!R269</f>
        <v>3.2197721369846977</v>
      </c>
      <c r="BK282" s="63">
        <f t="shared" si="105"/>
        <v>125.07997140277865</v>
      </c>
      <c r="BL282" s="63" t="e">
        <f t="shared" si="105"/>
        <v>#REF!</v>
      </c>
      <c r="BM282" s="63" t="e">
        <f t="shared" si="105"/>
        <v>#REF!</v>
      </c>
      <c r="BN282" s="63">
        <f t="shared" si="105"/>
        <v>123.20274807860184</v>
      </c>
      <c r="BO282" s="63">
        <f t="shared" si="105"/>
        <v>125.31034624953659</v>
      </c>
      <c r="BP282" s="64">
        <f t="shared" si="96"/>
        <v>125.07997140277865</v>
      </c>
      <c r="BQ282" s="64" t="e">
        <f>BL282*'[11]23112016 deflator update'!$C$68/'[11]23112016 deflator update'!$C$69</f>
        <v>#REF!</v>
      </c>
      <c r="BR282" s="64" t="e">
        <f>BM282*'[11]23112016 deflator update'!$C$68/'[11]23112016 deflator update'!$C$70</f>
        <v>#REF!</v>
      </c>
      <c r="BS282" s="64">
        <f>BN282*'[11]23112016 deflator update'!$C$68/'[11]23112016 deflator update'!$C$71</f>
        <v>117.0459214103176</v>
      </c>
      <c r="BT282" s="64">
        <f>BO282*'[11]23112016 deflator update'!$C$68/'[11]23112016 deflator update'!$C$72</f>
        <v>117.10473387993459</v>
      </c>
      <c r="BU282" s="109" t="e">
        <f t="shared" si="97"/>
        <v>#REF!</v>
      </c>
      <c r="BV282" s="109" t="e">
        <f t="shared" si="97"/>
        <v>#REF!</v>
      </c>
      <c r="BW282" s="109" t="e">
        <f t="shared" si="97"/>
        <v>#REF!</v>
      </c>
      <c r="BX282" s="109">
        <f t="shared" si="97"/>
        <v>1.7106746430608277E-2</v>
      </c>
      <c r="BY282" s="109">
        <f t="shared" si="98"/>
        <v>1.841820430355634E-3</v>
      </c>
      <c r="BZ282" s="109">
        <f t="shared" si="99"/>
        <v>4.6013742048578443E-4</v>
      </c>
      <c r="CA282" s="110" t="e">
        <f t="shared" si="100"/>
        <v>#REF!</v>
      </c>
      <c r="CB282" s="110" t="e">
        <f t="shared" si="100"/>
        <v>#REF!</v>
      </c>
      <c r="CC282" s="110" t="e">
        <f t="shared" si="100"/>
        <v>#REF!</v>
      </c>
      <c r="CD282" s="110">
        <f t="shared" si="94"/>
        <v>5.0247346433196505E-4</v>
      </c>
      <c r="CE282" s="110">
        <f t="shared" si="101"/>
        <v>-6.3761107660973648E-2</v>
      </c>
      <c r="CF282" s="110">
        <f t="shared" si="102"/>
        <v>-1.6336244338602368E-2</v>
      </c>
      <c r="CG282" s="60">
        <f t="shared" si="103"/>
        <v>56.618392402778653</v>
      </c>
      <c r="CH282" s="60" t="e">
        <f t="shared" si="103"/>
        <v>#REF!</v>
      </c>
      <c r="CI282" s="60" t="e">
        <f t="shared" si="103"/>
        <v>#REF!</v>
      </c>
      <c r="CJ282" s="60">
        <f t="shared" si="103"/>
        <v>41.087514412526815</v>
      </c>
      <c r="CK282" s="60">
        <f t="shared" si="103"/>
        <v>37.901324326130762</v>
      </c>
      <c r="CL282" s="60">
        <f t="shared" si="104"/>
        <v>68.461579</v>
      </c>
      <c r="CM282" s="60">
        <f t="shared" si="104"/>
        <v>72.470069499999994</v>
      </c>
      <c r="CN282" s="60">
        <f t="shared" si="104"/>
        <v>77.142055266820535</v>
      </c>
      <c r="CO282" s="60">
        <f t="shared" si="104"/>
        <v>82.115233666075028</v>
      </c>
      <c r="CP282" s="60">
        <f t="shared" si="104"/>
        <v>87.409021923405831</v>
      </c>
    </row>
    <row r="283" spans="1:94" ht="15" customHeight="1">
      <c r="A283" s="53" t="s">
        <v>712</v>
      </c>
      <c r="B283" s="53" t="s">
        <v>713</v>
      </c>
      <c r="C283" s="53" t="str">
        <f t="shared" si="95"/>
        <v>OLB_PU</v>
      </c>
      <c r="D283" s="53" t="s">
        <v>41</v>
      </c>
      <c r="E283" s="53" t="s">
        <v>1351</v>
      </c>
      <c r="F283" s="112" t="s">
        <v>1375</v>
      </c>
      <c r="G283" s="113">
        <v>0</v>
      </c>
      <c r="H283" s="127">
        <v>0</v>
      </c>
      <c r="I283" s="127">
        <v>0</v>
      </c>
      <c r="J283" s="112" t="s">
        <v>1380</v>
      </c>
      <c r="K283" s="101">
        <v>0</v>
      </c>
      <c r="L283" s="53" t="s">
        <v>714</v>
      </c>
      <c r="M283" s="54">
        <f>[11]Provisional!M283</f>
        <v>93.949875159252997</v>
      </c>
      <c r="N283" s="54">
        <f>[11]Provisional!N283</f>
        <v>81.955339006238006</v>
      </c>
      <c r="O283" s="54">
        <f>[11]Provisional!O283</f>
        <v>73.129908550246</v>
      </c>
      <c r="P283" s="54">
        <f>[11]Provisional!P283</f>
        <v>68.291217151246002</v>
      </c>
      <c r="Q283" s="54">
        <f>[11]Provisional!Q283</f>
        <v>63.577953799638998</v>
      </c>
      <c r="R283" s="128">
        <f>'[11]Published CSP'!O283</f>
        <v>88.267179999999996</v>
      </c>
      <c r="S283" s="108">
        <f>VLOOKUP($B283,'[11]CT model - DATA UPDATE'!$A:$AX,COLUMN('[11]CT model - DATA UPDATE'!S$1),0)/1000000</f>
        <v>91.297745398000004</v>
      </c>
      <c r="T283" s="108">
        <f>VLOOKUP($B283,'[11]CT model - DATA UPDATE'!$A:$AX,COLUMN('[11]CT model - DATA UPDATE'!T$1),0)/1000000</f>
        <v>93.485381045342365</v>
      </c>
      <c r="U283" s="108">
        <f>VLOOKUP($B283,'[11]CT model - DATA UPDATE'!$A:$AX,COLUMN('[11]CT model - DATA UPDATE'!U$1),0)/1000000</f>
        <v>95.725435837370753</v>
      </c>
      <c r="V283" s="108">
        <f>VLOOKUP($B283,'[11]CT model - DATA UPDATE'!$A:$AX,COLUMN('[11]CT model - DATA UPDATE'!V$1),0)/1000000</f>
        <v>98.019165818131086</v>
      </c>
      <c r="W283" s="108">
        <v>0</v>
      </c>
      <c r="X283" s="108">
        <f>VLOOKUP($B283,'[11]CT model - DATA UPDATE'!$A:$AX,COLUMN('[11]CT model - DATA UPDATE'!W$1),0)/1000000</f>
        <v>1.8150711479999952</v>
      </c>
      <c r="Y283" s="108">
        <f>VLOOKUP($B283,'[11]CT model - DATA UPDATE'!$A:$AX,COLUMN('[11]CT model - DATA UPDATE'!X$1),0)/1000000</f>
        <v>3.765441951460001</v>
      </c>
      <c r="Z283" s="108">
        <f>VLOOKUP($B283,'[11]CT model - DATA UPDATE'!$A:$AX,COLUMN('[11]CT model - DATA UPDATE'!Y$1),0)/1000000</f>
        <v>5.8472898559073814</v>
      </c>
      <c r="AA283" s="108">
        <f>VLOOKUP($B283,'[11]CT model - DATA UPDATE'!$A:$AX,COLUMN('[11]CT model - DATA UPDATE'!Z$1),0)/1000000</f>
        <v>8.0675313103975643</v>
      </c>
      <c r="AB283" s="108">
        <v>0</v>
      </c>
      <c r="AC283" s="108">
        <f>VLOOKUP($B283,'[11]CT model - DATA UPDATE'!$A:$AX,COLUMN('[11]CT model - DATA UPDATE'!AA$1),0)/1000000</f>
        <v>1.8259049060000001</v>
      </c>
      <c r="AD283" s="108">
        <f>VLOOKUP($B283,'[11]CT model - DATA UPDATE'!$A:$AX,COLUMN('[11]CT model - DATA UPDATE'!AB$1),0)/1000000</f>
        <v>3.8513215599454491</v>
      </c>
      <c r="AE283" s="108">
        <f>VLOOKUP($B283,'[11]CT model - DATA UPDATE'!$A:$AX,COLUMN('[11]CT model - DATA UPDATE'!AC$1),0)/1000000</f>
        <v>6.0929714810985924</v>
      </c>
      <c r="AF283" s="108">
        <f>VLOOKUP($B283,'[11]CT model - DATA UPDATE'!$A:$AX,COLUMN('[11]CT model - DATA UPDATE'!AD$1),0)/1000000</f>
        <v>8.5686585898472973</v>
      </c>
      <c r="AG283" s="108">
        <v>0</v>
      </c>
      <c r="AH283" s="108">
        <f>VLOOKUP($B283,'[11]CT model - DATA UPDATE'!$A:$AX,COLUMN('[11]CT model - DATA UPDATE'!AE$1),0)/1000000</f>
        <v>0</v>
      </c>
      <c r="AI283" s="108">
        <f>(VLOOKUP($B283,'[11]CT model - DATA UPDATE'!$A:$AX,COLUMN('[11]CT model - DATA UPDATE'!AF$1),0)+IFERROR(VLOOKUP($B283,'[11]Fire £5 LQ'!$A:$P,COLUMN('[11]Fire £5 LQ'!N$1),0),0)*[11]Parameters!$C$41)/1000000</f>
        <v>0</v>
      </c>
      <c r="AJ283" s="108">
        <f>(VLOOKUP($B283,'[11]CT model - DATA UPDATE'!$A:$AX,COLUMN('[11]CT model - DATA UPDATE'!AG$1),0)+IFERROR(VLOOKUP($B283,'[11]Fire £5 LQ'!$A:$P,COLUMN('[11]Fire £5 LQ'!O$1),0),0)*[11]Parameters!$C$41)/1000000</f>
        <v>0</v>
      </c>
      <c r="AK283" s="108">
        <f>(VLOOKUP($B283,'[11]CT model - DATA UPDATE'!$A:$AX,COLUMN('[11]CT model - DATA UPDATE'!AH$1),0)+IFERROR(VLOOKUP($B283,'[11]Fire £5 LQ'!$A:$P,COLUMN('[11]Fire £5 LQ'!P$1),0),0)*[11]Parameters!$C$41)/1000000</f>
        <v>0</v>
      </c>
      <c r="AL283" s="56">
        <f>'[11]Published CSP'!AI283</f>
        <v>0</v>
      </c>
      <c r="AM283" s="56">
        <f>'[11]Published CSP'!AJ283</f>
        <v>0</v>
      </c>
      <c r="AN283" s="56">
        <f>IFERROR(VLOOKUP($A283,'[11]iBCF post B17'!$A:$L,'[11]iBCF post B17'!$F$1,0)/1000000,0)</f>
        <v>5.2417065356474666</v>
      </c>
      <c r="AO283" s="56">
        <f>IFERROR(VLOOKUP($A283,'[11]iBCF post B17'!$A:$L,'[11]iBCF post B17'!$I$1,0)/1000000,0)</f>
        <v>7.060428789782593</v>
      </c>
      <c r="AP283" s="56">
        <f>IFERROR(VLOOKUP($A283,'[11]iBCF post B17'!$A:$L,'[11]iBCF post B17'!$L$1,0)/1000000,0)</f>
        <v>8.6689689460107182</v>
      </c>
      <c r="AQ283" s="56">
        <v>0</v>
      </c>
      <c r="AR283" s="56">
        <v>0</v>
      </c>
      <c r="AS283" s="56">
        <f>'[11]NHB savings'!E270</f>
        <v>1.1209629999999999</v>
      </c>
      <c r="AT283" s="56">
        <f>'[11]NHB savings'!F270</f>
        <v>0</v>
      </c>
      <c r="AU283" s="56">
        <f>'[11]NHB savings'!G270</f>
        <v>0</v>
      </c>
      <c r="AV283" s="103">
        <f>'[11]Published CSP'!AN283</f>
        <v>0</v>
      </c>
      <c r="AW283" s="103">
        <f>'[11]Published CSP'!AO283</f>
        <v>0</v>
      </c>
      <c r="AX283" s="103">
        <f>'[11]Published CSP'!AP283+'[11]NHB savings'!I270</f>
        <v>0</v>
      </c>
      <c r="AY283" s="103">
        <f>'[11]Published CSP'!AQ283+'[11]NHB savings'!J270</f>
        <v>0</v>
      </c>
      <c r="AZ283" s="103">
        <f>'[11]Published CSP'!AR283+'[11]NHB savings'!K270</f>
        <v>0</v>
      </c>
      <c r="BA283" s="103">
        <v>0</v>
      </c>
      <c r="BB283" s="103" t="e">
        <f>VLOOKUP($A283,'[11]Published CSP'!$A:$A:'[11]Published CSP'!$AW:$AW,COLUMN('[11]Published CSP'!AT$1),0)</f>
        <v>#REF!</v>
      </c>
      <c r="BC283" s="103" t="e">
        <f>VLOOKUP($A283,'[11]Published CSP'!$A:$A:'[11]Published CSP'!$AW:$AW,COLUMN('[11]Published CSP'!AU$1),0)+'[11]NHB savings'!L270</f>
        <v>#REF!</v>
      </c>
      <c r="BD283" s="103">
        <v>0</v>
      </c>
      <c r="BE283" s="103">
        <v>0</v>
      </c>
      <c r="BF283" s="60">
        <v>4.1209943300797756</v>
      </c>
      <c r="BG283" s="60">
        <v>4.5345513505589521</v>
      </c>
      <c r="BH283" s="103">
        <f>VLOOKUP($A283,[11]NHB!$A$7:$Q$389,COLUMN([11]NHB!O$2),0)+'[11]NHB savings'!P270</f>
        <v>2.7079117151092476</v>
      </c>
      <c r="BI283" s="103">
        <f>VLOOKUP($A283,[11]NHB!$A$7:$Q$389,COLUMN([11]NHB!P$2),0)+'[11]NHB savings'!Q270</f>
        <v>1.9784731038754915</v>
      </c>
      <c r="BJ283" s="103">
        <f>VLOOKUP($A283,[11]NHB!$A$7:$Q$389,COLUMN([11]NHB!Q$2),0)+'[11]NHB savings'!R270</f>
        <v>1.8983217414583577</v>
      </c>
      <c r="BK283" s="63">
        <f t="shared" si="105"/>
        <v>186.33804948933278</v>
      </c>
      <c r="BL283" s="63" t="e">
        <f t="shared" si="105"/>
        <v>#REF!</v>
      </c>
      <c r="BM283" s="63" t="e">
        <f t="shared" si="105"/>
        <v>#REF!</v>
      </c>
      <c r="BN283" s="63">
        <f t="shared" si="105"/>
        <v>184.99581621928084</v>
      </c>
      <c r="BO283" s="63">
        <f t="shared" si="105"/>
        <v>188.80060020548402</v>
      </c>
      <c r="BP283" s="64">
        <f t="shared" si="96"/>
        <v>186.33804948933278</v>
      </c>
      <c r="BQ283" s="64" t="e">
        <f>BL283*'[11]23112016 deflator update'!$C$68/'[11]23112016 deflator update'!$C$69</f>
        <v>#REF!</v>
      </c>
      <c r="BR283" s="64" t="e">
        <f>BM283*'[11]23112016 deflator update'!$C$68/'[11]23112016 deflator update'!$C$70</f>
        <v>#REF!</v>
      </c>
      <c r="BS283" s="64">
        <f>BN283*'[11]23112016 deflator update'!$C$68/'[11]23112016 deflator update'!$C$71</f>
        <v>175.75099666303831</v>
      </c>
      <c r="BT283" s="64">
        <f>BO283*'[11]23112016 deflator update'!$C$68/'[11]23112016 deflator update'!$C$72</f>
        <v>176.43749861968709</v>
      </c>
      <c r="BU283" s="109" t="e">
        <f t="shared" si="97"/>
        <v>#REF!</v>
      </c>
      <c r="BV283" s="109" t="e">
        <f t="shared" si="97"/>
        <v>#REF!</v>
      </c>
      <c r="BW283" s="109" t="e">
        <f t="shared" si="97"/>
        <v>#REF!</v>
      </c>
      <c r="BX283" s="109">
        <f t="shared" si="97"/>
        <v>2.0566865045711369E-2</v>
      </c>
      <c r="BY283" s="109">
        <f t="shared" si="98"/>
        <v>1.321550119742021E-2</v>
      </c>
      <c r="BZ283" s="109">
        <f t="shared" si="99"/>
        <v>3.2876269989352558E-3</v>
      </c>
      <c r="CA283" s="110" t="e">
        <f t="shared" si="100"/>
        <v>#REF!</v>
      </c>
      <c r="CB283" s="110" t="e">
        <f t="shared" si="100"/>
        <v>#REF!</v>
      </c>
      <c r="CC283" s="110" t="e">
        <f t="shared" si="100"/>
        <v>#REF!</v>
      </c>
      <c r="CD283" s="110">
        <f t="shared" si="94"/>
        <v>3.9061056249085624E-3</v>
      </c>
      <c r="CE283" s="110">
        <f t="shared" si="101"/>
        <v>-5.3132201913557386E-2</v>
      </c>
      <c r="CF283" s="110">
        <f t="shared" si="102"/>
        <v>-1.3556224511923398E-2</v>
      </c>
      <c r="CG283" s="60">
        <f t="shared" si="103"/>
        <v>98.070869489332779</v>
      </c>
      <c r="CH283" s="60" t="e">
        <f t="shared" si="103"/>
        <v>#REF!</v>
      </c>
      <c r="CI283" s="60" t="e">
        <f t="shared" si="103"/>
        <v>#REF!</v>
      </c>
      <c r="CJ283" s="60">
        <f t="shared" si="103"/>
        <v>77.330119044904123</v>
      </c>
      <c r="CK283" s="60">
        <f t="shared" si="103"/>
        <v>74.145244487108059</v>
      </c>
      <c r="CL283" s="60">
        <f t="shared" si="104"/>
        <v>88.267179999999996</v>
      </c>
      <c r="CM283" s="60">
        <f t="shared" si="104"/>
        <v>94.93872145200001</v>
      </c>
      <c r="CN283" s="60">
        <f t="shared" si="104"/>
        <v>101.10214455674782</v>
      </c>
      <c r="CO283" s="60">
        <f t="shared" si="104"/>
        <v>107.66569717437672</v>
      </c>
      <c r="CP283" s="60">
        <f t="shared" si="104"/>
        <v>114.65535571837596</v>
      </c>
    </row>
    <row r="284" spans="1:94" ht="15" customHeight="1">
      <c r="A284" s="53" t="s">
        <v>831</v>
      </c>
      <c r="B284" s="53" t="s">
        <v>832</v>
      </c>
      <c r="C284" s="53" t="str">
        <f t="shared" si="95"/>
        <v>UA_SR</v>
      </c>
      <c r="D284" s="53" t="s">
        <v>41</v>
      </c>
      <c r="E284" s="53" t="s">
        <v>726</v>
      </c>
      <c r="F284" s="112" t="s">
        <v>1361</v>
      </c>
      <c r="G284" s="113">
        <v>1</v>
      </c>
      <c r="H284" s="127">
        <v>0</v>
      </c>
      <c r="I284" s="127">
        <v>0</v>
      </c>
      <c r="J284" s="112" t="s">
        <v>1382</v>
      </c>
      <c r="K284" s="101">
        <v>0</v>
      </c>
      <c r="L284" s="53" t="s">
        <v>833</v>
      </c>
      <c r="M284" s="54">
        <f>[11]Provisional!M284</f>
        <v>61.926024068663999</v>
      </c>
      <c r="N284" s="54">
        <f>[11]Provisional!N284</f>
        <v>54.548154624299997</v>
      </c>
      <c r="O284" s="54">
        <f>[11]Provisional!O284</f>
        <v>49.133571999753002</v>
      </c>
      <c r="P284" s="54">
        <f>[11]Provisional!P284</f>
        <v>46.157383175801996</v>
      </c>
      <c r="Q284" s="54">
        <f>[11]Provisional!Q284</f>
        <v>43.302944900984997</v>
      </c>
      <c r="R284" s="128">
        <f>'[11]Published CSP'!O284</f>
        <v>51.395172000000002</v>
      </c>
      <c r="S284" s="108">
        <f>VLOOKUP($B284,'[11]CT model - DATA UPDATE'!$A:$AX,COLUMN('[11]CT model - DATA UPDATE'!S$1),0)/1000000</f>
        <v>52.136545292999998</v>
      </c>
      <c r="T284" s="108">
        <f>VLOOKUP($B284,'[11]CT model - DATA UPDATE'!$A:$AX,COLUMN('[11]CT model - DATA UPDATE'!T$1),0)/1000000</f>
        <v>53.243684184334903</v>
      </c>
      <c r="U284" s="108">
        <f>VLOOKUP($B284,'[11]CT model - DATA UPDATE'!$A:$AX,COLUMN('[11]CT model - DATA UPDATE'!U$1),0)/1000000</f>
        <v>54.374333580975019</v>
      </c>
      <c r="V284" s="108">
        <f>VLOOKUP($B284,'[11]CT model - DATA UPDATE'!$A:$AX,COLUMN('[11]CT model - DATA UPDATE'!V$1),0)/1000000</f>
        <v>55.528992737227121</v>
      </c>
      <c r="W284" s="108">
        <v>0</v>
      </c>
      <c r="X284" s="108">
        <f>VLOOKUP($B284,'[11]CT model - DATA UPDATE'!$A:$AX,COLUMN('[11]CT model - DATA UPDATE'!W$1),0)/1000000</f>
        <v>8.0149999993293332E-6</v>
      </c>
      <c r="Y284" s="108">
        <f>VLOOKUP($B284,'[11]CT model - DATA UPDATE'!$A:$AX,COLUMN('[11]CT model - DATA UPDATE'!X$1),0)/1000000</f>
        <v>1.0648820325922297</v>
      </c>
      <c r="Z284" s="108">
        <f>VLOOKUP($B284,'[11]CT model - DATA UPDATE'!$A:$AX,COLUMN('[11]CT model - DATA UPDATE'!Y$1),0)/1000000</f>
        <v>2.1967317733929828</v>
      </c>
      <c r="AA284" s="108">
        <f>VLOOKUP($B284,'[11]CT model - DATA UPDATE'!$A:$AX,COLUMN('[11]CT model - DATA UPDATE'!Z$1),0)/1000000</f>
        <v>3.3988276464878822</v>
      </c>
      <c r="AB284" s="108">
        <v>0</v>
      </c>
      <c r="AC284" s="108">
        <f>VLOOKUP($B284,'[11]CT model - DATA UPDATE'!$A:$AX,COLUMN('[11]CT model - DATA UPDATE'!AA$1),0)/1000000</f>
        <v>1.039927</v>
      </c>
      <c r="AD284" s="108">
        <f>VLOOKUP($B284,'[11]CT model - DATA UPDATE'!$A:$AX,COLUMN('[11]CT model - DATA UPDATE'!AB$1),0)/1000000</f>
        <v>2.1693644926695375</v>
      </c>
      <c r="AE284" s="108">
        <f>VLOOKUP($B284,'[11]CT model - DATA UPDATE'!$A:$AX,COLUMN('[11]CT model - DATA UPDATE'!AC$1),0)/1000000</f>
        <v>3.413285598587565</v>
      </c>
      <c r="AF284" s="108">
        <f>VLOOKUP($B284,'[11]CT model - DATA UPDATE'!$A:$AX,COLUMN('[11]CT model - DATA UPDATE'!AD$1),0)/1000000</f>
        <v>4.7806461631294939</v>
      </c>
      <c r="AG284" s="108">
        <v>0</v>
      </c>
      <c r="AH284" s="108">
        <f>VLOOKUP($B284,'[11]CT model - DATA UPDATE'!$A:$AX,COLUMN('[11]CT model - DATA UPDATE'!AE$1),0)/1000000</f>
        <v>0</v>
      </c>
      <c r="AI284" s="108">
        <f>(VLOOKUP($B284,'[11]CT model - DATA UPDATE'!$A:$AX,COLUMN('[11]CT model - DATA UPDATE'!AF$1),0)+IFERROR(VLOOKUP($B284,'[11]Fire £5 LQ'!$A:$P,COLUMN('[11]Fire £5 LQ'!N$1),0),0)*[11]Parameters!$C$41)/1000000</f>
        <v>0</v>
      </c>
      <c r="AJ284" s="108">
        <f>(VLOOKUP($B284,'[11]CT model - DATA UPDATE'!$A:$AX,COLUMN('[11]CT model - DATA UPDATE'!AG$1),0)+IFERROR(VLOOKUP($B284,'[11]Fire £5 LQ'!$A:$P,COLUMN('[11]Fire £5 LQ'!O$1),0),0)*[11]Parameters!$C$41)/1000000</f>
        <v>0</v>
      </c>
      <c r="AK284" s="108">
        <f>(VLOOKUP($B284,'[11]CT model - DATA UPDATE'!$A:$AX,COLUMN('[11]CT model - DATA UPDATE'!AH$1),0)+IFERROR(VLOOKUP($B284,'[11]Fire £5 LQ'!$A:$P,COLUMN('[11]Fire £5 LQ'!P$1),0),0)*[11]Parameters!$C$41)/1000000</f>
        <v>0</v>
      </c>
      <c r="AL284" s="56">
        <f>'[11]Published CSP'!AI284</f>
        <v>0</v>
      </c>
      <c r="AM284" s="56">
        <f>'[11]Published CSP'!AJ284</f>
        <v>0</v>
      </c>
      <c r="AN284" s="56">
        <f>IFERROR(VLOOKUP($A284,'[11]iBCF post B17'!$A:$L,'[11]iBCF post B17'!$F$1,0)/1000000,0)</f>
        <v>3.5948043235876406</v>
      </c>
      <c r="AO284" s="56">
        <f>IFERROR(VLOOKUP($A284,'[11]iBCF post B17'!$A:$L,'[11]iBCF post B17'!$I$1,0)/1000000,0)</f>
        <v>4.869534870201206</v>
      </c>
      <c r="AP284" s="56">
        <f>IFERROR(VLOOKUP($A284,'[11]iBCF post B17'!$A:$L,'[11]iBCF post B17'!$L$1,0)/1000000,0)</f>
        <v>6.0040703378584777</v>
      </c>
      <c r="AQ284" s="56">
        <v>0</v>
      </c>
      <c r="AR284" s="56">
        <v>0</v>
      </c>
      <c r="AS284" s="56">
        <f>'[11]NHB savings'!E271</f>
        <v>0.72344299999999995</v>
      </c>
      <c r="AT284" s="56">
        <f>'[11]NHB savings'!F271</f>
        <v>0</v>
      </c>
      <c r="AU284" s="56">
        <f>'[11]NHB savings'!G271</f>
        <v>0</v>
      </c>
      <c r="AV284" s="103">
        <f>'[11]Published CSP'!AN284</f>
        <v>0</v>
      </c>
      <c r="AW284" s="103">
        <f>'[11]Published CSP'!AO284</f>
        <v>0</v>
      </c>
      <c r="AX284" s="103">
        <f>'[11]Published CSP'!AP284+'[11]NHB savings'!I271</f>
        <v>0</v>
      </c>
      <c r="AY284" s="103">
        <f>'[11]Published CSP'!AQ284+'[11]NHB savings'!J271</f>
        <v>0</v>
      </c>
      <c r="AZ284" s="103">
        <f>'[11]Published CSP'!AR284+'[11]NHB savings'!K271</f>
        <v>0</v>
      </c>
      <c r="BA284" s="103">
        <v>0</v>
      </c>
      <c r="BB284" s="103" t="e">
        <f>VLOOKUP($A284,'[11]Published CSP'!$A:$A:'[11]Published CSP'!$AW:$AW,COLUMN('[11]Published CSP'!AT$1),0)</f>
        <v>#REF!</v>
      </c>
      <c r="BC284" s="103" t="e">
        <f>VLOOKUP($A284,'[11]Published CSP'!$A:$A:'[11]Published CSP'!$AW:$AW,COLUMN('[11]Published CSP'!AU$1),0)+'[11]NHB savings'!L271</f>
        <v>#REF!</v>
      </c>
      <c r="BD284" s="103">
        <v>0</v>
      </c>
      <c r="BE284" s="103">
        <v>0</v>
      </c>
      <c r="BF284" s="60">
        <v>1.6592015403086742</v>
      </c>
      <c r="BG284" s="60">
        <v>2.3807726505801461</v>
      </c>
      <c r="BH284" s="103">
        <f>VLOOKUP($A284,[11]NHB!$A$7:$Q$389,COLUMN([11]NHB!O$2),0)+'[11]NHB savings'!P271</f>
        <v>2.1496739608263375</v>
      </c>
      <c r="BI284" s="103">
        <f>VLOOKUP($A284,[11]NHB!$A$7:$Q$389,COLUMN([11]NHB!P$2),0)+'[11]NHB savings'!Q271</f>
        <v>1.5819770331080802</v>
      </c>
      <c r="BJ284" s="103">
        <f>VLOOKUP($A284,[11]NHB!$A$7:$Q$389,COLUMN([11]NHB!Q$2),0)+'[11]NHB savings'!R271</f>
        <v>1.5178884112977293</v>
      </c>
      <c r="BK284" s="63">
        <f t="shared" si="105"/>
        <v>114.98039760897267</v>
      </c>
      <c r="BL284" s="63" t="e">
        <f t="shared" si="105"/>
        <v>#REF!</v>
      </c>
      <c r="BM284" s="63" t="e">
        <f t="shared" si="105"/>
        <v>#REF!</v>
      </c>
      <c r="BN284" s="63">
        <f t="shared" si="105"/>
        <v>112.59324603206684</v>
      </c>
      <c r="BO284" s="63">
        <f t="shared" si="105"/>
        <v>114.5333701969857</v>
      </c>
      <c r="BP284" s="64">
        <f t="shared" si="96"/>
        <v>114.98039760897267</v>
      </c>
      <c r="BQ284" s="64" t="e">
        <f>BL284*'[11]23112016 deflator update'!$C$68/'[11]23112016 deflator update'!$C$69</f>
        <v>#REF!</v>
      </c>
      <c r="BR284" s="64" t="e">
        <f>BM284*'[11]23112016 deflator update'!$C$68/'[11]23112016 deflator update'!$C$70</f>
        <v>#REF!</v>
      </c>
      <c r="BS284" s="64">
        <f>BN284*'[11]23112016 deflator update'!$C$68/'[11]23112016 deflator update'!$C$71</f>
        <v>106.96660936486641</v>
      </c>
      <c r="BT284" s="64">
        <f>BO284*'[11]23112016 deflator update'!$C$68/'[11]23112016 deflator update'!$C$72</f>
        <v>107.03345923712696</v>
      </c>
      <c r="BU284" s="109" t="e">
        <f t="shared" si="97"/>
        <v>#REF!</v>
      </c>
      <c r="BV284" s="109" t="e">
        <f t="shared" si="97"/>
        <v>#REF!</v>
      </c>
      <c r="BW284" s="109" t="e">
        <f t="shared" si="97"/>
        <v>#REF!</v>
      </c>
      <c r="BX284" s="109">
        <f t="shared" si="97"/>
        <v>1.723126593549229E-2</v>
      </c>
      <c r="BY284" s="109">
        <f t="shared" si="98"/>
        <v>-3.8878575938415816E-3</v>
      </c>
      <c r="BZ284" s="109">
        <f t="shared" si="99"/>
        <v>-9.7338469306551545E-4</v>
      </c>
      <c r="CA284" s="110" t="e">
        <f t="shared" si="100"/>
        <v>#REF!</v>
      </c>
      <c r="CB284" s="110" t="e">
        <f t="shared" si="100"/>
        <v>#REF!</v>
      </c>
      <c r="CC284" s="110" t="e">
        <f t="shared" si="100"/>
        <v>#REF!</v>
      </c>
      <c r="CD284" s="110">
        <f t="shared" si="94"/>
        <v>6.2496018764623962E-4</v>
      </c>
      <c r="CE284" s="110">
        <f t="shared" si="101"/>
        <v>-6.911559306719206E-2</v>
      </c>
      <c r="CF284" s="110">
        <f t="shared" si="102"/>
        <v>-1.7745699541560578E-2</v>
      </c>
      <c r="CG284" s="60">
        <f t="shared" si="103"/>
        <v>63.585225608972664</v>
      </c>
      <c r="CH284" s="60" t="e">
        <f t="shared" si="103"/>
        <v>#REF!</v>
      </c>
      <c r="CI284" s="60" t="e">
        <f t="shared" si="103"/>
        <v>#REF!</v>
      </c>
      <c r="CJ284" s="60">
        <f t="shared" si="103"/>
        <v>52.608895079111278</v>
      </c>
      <c r="CK284" s="60">
        <f t="shared" si="103"/>
        <v>50.824903650141202</v>
      </c>
      <c r="CL284" s="60">
        <f t="shared" si="104"/>
        <v>51.395172000000002</v>
      </c>
      <c r="CM284" s="60">
        <f t="shared" si="104"/>
        <v>53.176480307999995</v>
      </c>
      <c r="CN284" s="60">
        <f t="shared" si="104"/>
        <v>56.47793070959667</v>
      </c>
      <c r="CO284" s="60">
        <f t="shared" si="104"/>
        <v>59.984350952955566</v>
      </c>
      <c r="CP284" s="60">
        <f t="shared" si="104"/>
        <v>63.708466546844498</v>
      </c>
    </row>
    <row r="285" spans="1:94" ht="15" customHeight="1">
      <c r="A285" s="53" t="s">
        <v>111</v>
      </c>
      <c r="B285" s="53" t="s">
        <v>112</v>
      </c>
      <c r="C285" s="53" t="str">
        <f t="shared" si="95"/>
        <v>SD_PU</v>
      </c>
      <c r="D285" s="53" t="s">
        <v>41</v>
      </c>
      <c r="E285" s="53" t="s">
        <v>39</v>
      </c>
      <c r="F285" s="112" t="s">
        <v>1367</v>
      </c>
      <c r="G285" s="113">
        <v>0</v>
      </c>
      <c r="H285" s="127">
        <v>0</v>
      </c>
      <c r="I285" s="127">
        <v>0</v>
      </c>
      <c r="J285" s="112" t="s">
        <v>1380</v>
      </c>
      <c r="K285" s="101">
        <v>0</v>
      </c>
      <c r="L285" s="53" t="s">
        <v>113</v>
      </c>
      <c r="M285" s="54">
        <f>[11]Provisional!M285</f>
        <v>3.5808578609360002</v>
      </c>
      <c r="N285" s="54">
        <f>[11]Provisional!N285</f>
        <v>2.9203338557460001</v>
      </c>
      <c r="O285" s="54">
        <f>[11]Provisional!O285</f>
        <v>2.4237754891050001</v>
      </c>
      <c r="P285" s="54">
        <f>[11]Provisional!P285</f>
        <v>2.1622067328969998</v>
      </c>
      <c r="Q285" s="54">
        <f>[11]Provisional!Q285</f>
        <v>1.8716165041770001</v>
      </c>
      <c r="R285" s="128">
        <f>'[11]Published CSP'!O285</f>
        <v>5.3968879999999997</v>
      </c>
      <c r="S285" s="108">
        <f>VLOOKUP($B285,'[11]CT model - DATA UPDATE'!$A:$AX,COLUMN('[11]CT model - DATA UPDATE'!S$1),0)/1000000</f>
        <v>5.4616368450000001</v>
      </c>
      <c r="T285" s="108">
        <f>VLOOKUP($B285,'[11]CT model - DATA UPDATE'!$A:$AX,COLUMN('[11]CT model - DATA UPDATE'!T$1),0)/1000000</f>
        <v>5.5635707093459565</v>
      </c>
      <c r="U285" s="108">
        <f>VLOOKUP($B285,'[11]CT model - DATA UPDATE'!$A:$AX,COLUMN('[11]CT model - DATA UPDATE'!U$1),0)/1000000</f>
        <v>5.6674070276622839</v>
      </c>
      <c r="V285" s="108">
        <f>VLOOKUP($B285,'[11]CT model - DATA UPDATE'!$A:$AX,COLUMN('[11]CT model - DATA UPDATE'!V$1),0)/1000000</f>
        <v>5.7731813066094304</v>
      </c>
      <c r="W285" s="108">
        <v>0</v>
      </c>
      <c r="X285" s="108">
        <f>VLOOKUP($B285,'[11]CT model - DATA UPDATE'!$A:$AX,COLUMN('[11]CT model - DATA UPDATE'!W$1),0)/1000000</f>
        <v>0.1092327369</v>
      </c>
      <c r="Y285" s="108">
        <f>VLOOKUP($B285,'[11]CT model - DATA UPDATE'!$A:$AX,COLUMN('[11]CT model - DATA UPDATE'!X$1),0)/1000000</f>
        <v>0.2247682566575766</v>
      </c>
      <c r="Z285" s="108">
        <f>VLOOKUP($B285,'[11]CT model - DATA UPDATE'!$A:$AX,COLUMN('[11]CT model - DATA UPDATE'!Y$1),0)/1000000</f>
        <v>0.34689064934915265</v>
      </c>
      <c r="AA285" s="108">
        <f>VLOOKUP($B285,'[11]CT model - DATA UPDATE'!$A:$AX,COLUMN('[11]CT model - DATA UPDATE'!Z$1),0)/1000000</f>
        <v>0.4758958051754375</v>
      </c>
      <c r="AB285" s="108">
        <v>0</v>
      </c>
      <c r="AC285" s="108">
        <f>VLOOKUP($B285,'[11]CT model - DATA UPDATE'!$A:$AX,COLUMN('[11]CT model - DATA UPDATE'!AA$1),0)/1000000</f>
        <v>0</v>
      </c>
      <c r="AD285" s="108">
        <f>VLOOKUP($B285,'[11]CT model - DATA UPDATE'!$A:$AX,COLUMN('[11]CT model - DATA UPDATE'!AB$1),0)/1000000</f>
        <v>0</v>
      </c>
      <c r="AE285" s="108">
        <f>VLOOKUP($B285,'[11]CT model - DATA UPDATE'!$A:$AX,COLUMN('[11]CT model - DATA UPDATE'!AC$1),0)/1000000</f>
        <v>0</v>
      </c>
      <c r="AF285" s="108">
        <f>VLOOKUP($B285,'[11]CT model - DATA UPDATE'!$A:$AX,COLUMN('[11]CT model - DATA UPDATE'!AD$1),0)/1000000</f>
        <v>0</v>
      </c>
      <c r="AG285" s="108">
        <v>0</v>
      </c>
      <c r="AH285" s="108">
        <f>VLOOKUP($B285,'[11]CT model - DATA UPDATE'!$A:$AX,COLUMN('[11]CT model - DATA UPDATE'!AE$1),0)/1000000</f>
        <v>1.6489763099999982E-2</v>
      </c>
      <c r="AI285" s="108">
        <f>(VLOOKUP($B285,'[11]CT model - DATA UPDATE'!$A:$AX,COLUMN('[11]CT model - DATA UPDATE'!AF$1),0)+IFERROR(VLOOKUP($B285,'[11]Fire £5 LQ'!$A:$P,COLUMN('[11]Fire £5 LQ'!N$1),0),0)*[11]Parameters!$C$41)/1000000</f>
        <v>3.1369614957264154E-2</v>
      </c>
      <c r="AJ285" s="108">
        <f>(VLOOKUP($B285,'[11]CT model - DATA UPDATE'!$A:$AX,COLUMN('[11]CT model - DATA UPDATE'!AG$1),0)+IFERROR(VLOOKUP($B285,'[11]Fire £5 LQ'!$A:$P,COLUMN('[11]Fire £5 LQ'!O$1),0),0)*[11]Parameters!$C$41)/1000000</f>
        <v>4.4486844389322024E-2</v>
      </c>
      <c r="AK285" s="108">
        <f>(VLOOKUP($B285,'[11]CT model - DATA UPDATE'!$A:$AX,COLUMN('[11]CT model - DATA UPDATE'!AH$1),0)+IFERROR(VLOOKUP($B285,'[11]Fire £5 LQ'!$A:$P,COLUMN('[11]Fire £5 LQ'!P$1),0),0)*[11]Parameters!$C$41)/1000000</f>
        <v>5.5680209428809524E-2</v>
      </c>
      <c r="AL285" s="56">
        <f>'[11]Published CSP'!AI285</f>
        <v>0</v>
      </c>
      <c r="AM285" s="56">
        <f>'[11]Published CSP'!AJ285</f>
        <v>0</v>
      </c>
      <c r="AN285" s="56">
        <f>IFERROR(VLOOKUP($A285,'[11]iBCF post B17'!$A:$L,'[11]iBCF post B17'!$F$1,0)/1000000,0)</f>
        <v>0</v>
      </c>
      <c r="AO285" s="56">
        <f>IFERROR(VLOOKUP($A285,'[11]iBCF post B17'!$A:$L,'[11]iBCF post B17'!$I$1,0)/1000000,0)</f>
        <v>0</v>
      </c>
      <c r="AP285" s="56">
        <f>IFERROR(VLOOKUP($A285,'[11]iBCF post B17'!$A:$L,'[11]iBCF post B17'!$L$1,0)/1000000,0)</f>
        <v>0</v>
      </c>
      <c r="AQ285" s="56">
        <v>0</v>
      </c>
      <c r="AR285" s="56">
        <v>0</v>
      </c>
      <c r="AS285" s="56">
        <f>'[11]NHB savings'!E272</f>
        <v>0</v>
      </c>
      <c r="AT285" s="56">
        <f>'[11]NHB savings'!F272</f>
        <v>0</v>
      </c>
      <c r="AU285" s="56">
        <f>'[11]NHB savings'!G272</f>
        <v>0</v>
      </c>
      <c r="AV285" s="103">
        <f>'[11]Published CSP'!AN285</f>
        <v>0</v>
      </c>
      <c r="AW285" s="103">
        <f>'[11]Published CSP'!AO285</f>
        <v>0</v>
      </c>
      <c r="AX285" s="103">
        <f>'[11]Published CSP'!AP285+'[11]NHB savings'!I272</f>
        <v>0</v>
      </c>
      <c r="AY285" s="103">
        <f>'[11]Published CSP'!AQ285+'[11]NHB savings'!J272</f>
        <v>0</v>
      </c>
      <c r="AZ285" s="103">
        <f>'[11]Published CSP'!AR285+'[11]NHB savings'!K272</f>
        <v>0</v>
      </c>
      <c r="BA285" s="103">
        <v>0</v>
      </c>
      <c r="BB285" s="103" t="e">
        <f>VLOOKUP($A285,'[11]Published CSP'!$A:$A:'[11]Published CSP'!$AW:$AW,COLUMN('[11]Published CSP'!AT$1),0)</f>
        <v>#REF!</v>
      </c>
      <c r="BC285" s="103" t="e">
        <f>VLOOKUP($A285,'[11]Published CSP'!$A:$A:'[11]Published CSP'!$AW:$AW,COLUMN('[11]Published CSP'!AU$1),0)+'[11]NHB savings'!L272</f>
        <v>#REF!</v>
      </c>
      <c r="BD285" s="103">
        <v>0</v>
      </c>
      <c r="BE285" s="103">
        <v>0</v>
      </c>
      <c r="BF285" s="60">
        <v>0.80980534534182746</v>
      </c>
      <c r="BG285" s="60">
        <v>1.131204774692572</v>
      </c>
      <c r="BH285" s="103">
        <f>VLOOKUP($A285,[11]NHB!$A$7:$Q$389,COLUMN([11]NHB!O$2),0)+'[11]NHB savings'!P272</f>
        <v>1.0218506507360305</v>
      </c>
      <c r="BI285" s="103">
        <f>VLOOKUP($A285,[11]NHB!$A$7:$Q$389,COLUMN([11]NHB!P$2),0)+'[11]NHB savings'!Q272</f>
        <v>0.77714022158001617</v>
      </c>
      <c r="BJ285" s="103">
        <f>VLOOKUP($A285,[11]NHB!$A$7:$Q$389,COLUMN([11]NHB!Q$2),0)+'[11]NHB savings'!R272</f>
        <v>0.7456569290213364</v>
      </c>
      <c r="BK285" s="63">
        <f t="shared" si="105"/>
        <v>9.7875512062778274</v>
      </c>
      <c r="BL285" s="63" t="e">
        <f t="shared" si="105"/>
        <v>#REF!</v>
      </c>
      <c r="BM285" s="63" t="e">
        <f t="shared" si="105"/>
        <v>#REF!</v>
      </c>
      <c r="BN285" s="63">
        <f t="shared" si="105"/>
        <v>8.9981314758777735</v>
      </c>
      <c r="BO285" s="63">
        <f t="shared" si="105"/>
        <v>8.9220307544120132</v>
      </c>
      <c r="BP285" s="64">
        <f t="shared" si="96"/>
        <v>9.7875512062778274</v>
      </c>
      <c r="BQ285" s="64" t="e">
        <f>BL285*'[11]23112016 deflator update'!$C$68/'[11]23112016 deflator update'!$C$69</f>
        <v>#REF!</v>
      </c>
      <c r="BR285" s="64" t="e">
        <f>BM285*'[11]23112016 deflator update'!$C$68/'[11]23112016 deflator update'!$C$70</f>
        <v>#REF!</v>
      </c>
      <c r="BS285" s="64">
        <f>BN285*'[11]23112016 deflator update'!$C$68/'[11]23112016 deflator update'!$C$71</f>
        <v>8.5484667021661718</v>
      </c>
      <c r="BT285" s="64">
        <f>BO285*'[11]23112016 deflator update'!$C$68/'[11]23112016 deflator update'!$C$72</f>
        <v>8.3377954688867089</v>
      </c>
      <c r="BU285" s="109" t="e">
        <f t="shared" si="97"/>
        <v>#REF!</v>
      </c>
      <c r="BV285" s="109" t="e">
        <f t="shared" si="97"/>
        <v>#REF!</v>
      </c>
      <c r="BW285" s="109" t="e">
        <f t="shared" si="97"/>
        <v>#REF!</v>
      </c>
      <c r="BX285" s="109">
        <f t="shared" si="97"/>
        <v>-8.4573915895507223E-3</v>
      </c>
      <c r="BY285" s="109">
        <f t="shared" si="98"/>
        <v>-8.8430745712028691E-2</v>
      </c>
      <c r="BZ285" s="109">
        <f t="shared" si="99"/>
        <v>-2.2881092259864344E-2</v>
      </c>
      <c r="CA285" s="110" t="e">
        <f t="shared" si="100"/>
        <v>#REF!</v>
      </c>
      <c r="CB285" s="110" t="e">
        <f t="shared" si="100"/>
        <v>#REF!</v>
      </c>
      <c r="CC285" s="110" t="e">
        <f t="shared" si="100"/>
        <v>#REF!</v>
      </c>
      <c r="CD285" s="110">
        <f t="shared" si="94"/>
        <v>-2.4644329868662718E-2</v>
      </c>
      <c r="CE285" s="110">
        <f t="shared" si="101"/>
        <v>-0.14812241661236281</v>
      </c>
      <c r="CF285" s="110">
        <f t="shared" si="102"/>
        <v>-3.9285606127595685E-2</v>
      </c>
      <c r="CG285" s="60">
        <f t="shared" si="103"/>
        <v>4.3906632062778277</v>
      </c>
      <c r="CH285" s="60" t="e">
        <f t="shared" si="103"/>
        <v>#REF!</v>
      </c>
      <c r="CI285" s="60" t="e">
        <f t="shared" si="103"/>
        <v>#REF!</v>
      </c>
      <c r="CJ285" s="60">
        <f t="shared" si="103"/>
        <v>2.9393469544770152</v>
      </c>
      <c r="CK285" s="60">
        <f t="shared" si="103"/>
        <v>2.6172734331983358</v>
      </c>
      <c r="CL285" s="60">
        <f t="shared" si="104"/>
        <v>5.3968879999999997</v>
      </c>
      <c r="CM285" s="60">
        <f t="shared" si="104"/>
        <v>5.5873593450000003</v>
      </c>
      <c r="CN285" s="60">
        <f t="shared" si="104"/>
        <v>5.8197085809607971</v>
      </c>
      <c r="CO285" s="60">
        <f t="shared" si="104"/>
        <v>6.0587845214007583</v>
      </c>
      <c r="CP285" s="60">
        <f t="shared" si="104"/>
        <v>6.3047573212136774</v>
      </c>
    </row>
    <row r="286" spans="1:94" ht="15" customHeight="1">
      <c r="A286" s="53" t="s">
        <v>453</v>
      </c>
      <c r="B286" s="53" t="s">
        <v>454</v>
      </c>
      <c r="C286" s="53" t="str">
        <f t="shared" si="95"/>
        <v>SD_PU</v>
      </c>
      <c r="D286" s="53" t="s">
        <v>41</v>
      </c>
      <c r="E286" s="53" t="s">
        <v>39</v>
      </c>
      <c r="F286" s="112" t="s">
        <v>1373</v>
      </c>
      <c r="G286" s="113">
        <v>0</v>
      </c>
      <c r="H286" s="127">
        <v>0</v>
      </c>
      <c r="I286" s="127">
        <v>0</v>
      </c>
      <c r="J286" s="112" t="s">
        <v>1380</v>
      </c>
      <c r="K286" s="101">
        <v>0</v>
      </c>
      <c r="L286" s="53" t="s">
        <v>455</v>
      </c>
      <c r="M286" s="54">
        <f>[11]Provisional!M286</f>
        <v>3.8312910660740003</v>
      </c>
      <c r="N286" s="54">
        <f>[11]Provisional!N286</f>
        <v>2.6783291498340001</v>
      </c>
      <c r="O286" s="54">
        <f>[11]Provisional!O286</f>
        <v>2.2277972640530002</v>
      </c>
      <c r="P286" s="54">
        <f>[11]Provisional!P286</f>
        <v>2.299471286553</v>
      </c>
      <c r="Q286" s="54">
        <f>[11]Provisional!Q286</f>
        <v>0.83782778379700007</v>
      </c>
      <c r="R286" s="128">
        <f>'[11]Published CSP'!O286</f>
        <v>11.839599</v>
      </c>
      <c r="S286" s="108">
        <f>VLOOKUP($B286,'[11]CT model - DATA UPDATE'!$A:$AX,COLUMN('[11]CT model - DATA UPDATE'!S$1),0)/1000000</f>
        <v>11.977357439999999</v>
      </c>
      <c r="T286" s="108">
        <f>VLOOKUP($B286,'[11]CT model - DATA UPDATE'!$A:$AX,COLUMN('[11]CT model - DATA UPDATE'!T$1),0)/1000000</f>
        <v>12.08925815968372</v>
      </c>
      <c r="U286" s="108">
        <f>VLOOKUP($B286,'[11]CT model - DATA UPDATE'!$A:$AX,COLUMN('[11]CT model - DATA UPDATE'!U$1),0)/1000000</f>
        <v>12.202204332935013</v>
      </c>
      <c r="V286" s="108">
        <f>VLOOKUP($B286,'[11]CT model - DATA UPDATE'!$A:$AX,COLUMN('[11]CT model - DATA UPDATE'!V$1),0)/1000000</f>
        <v>12.316205727100906</v>
      </c>
      <c r="W286" s="108">
        <v>0</v>
      </c>
      <c r="X286" s="108">
        <f>VLOOKUP($B286,'[11]CT model - DATA UPDATE'!$A:$AX,COLUMN('[11]CT model - DATA UPDATE'!W$1),0)/1000000</f>
        <v>0.23320399999999969</v>
      </c>
      <c r="Y286" s="108">
        <f>VLOOKUP($B286,'[11]CT model - DATA UPDATE'!$A:$AX,COLUMN('[11]CT model - DATA UPDATE'!X$1),0)/1000000</f>
        <v>0.4818755705705704</v>
      </c>
      <c r="Z286" s="108">
        <f>VLOOKUP($B286,'[11]CT model - DATA UPDATE'!$A:$AX,COLUMN('[11]CT model - DATA UPDATE'!Y$1),0)/1000000</f>
        <v>0.74014922226213109</v>
      </c>
      <c r="AA286" s="108">
        <f>VLOOKUP($B286,'[11]CT model - DATA UPDATE'!$A:$AX,COLUMN('[11]CT model - DATA UPDATE'!Z$1),0)/1000000</f>
        <v>1.0083296045533716</v>
      </c>
      <c r="AB286" s="108">
        <v>0</v>
      </c>
      <c r="AC286" s="108">
        <f>VLOOKUP($B286,'[11]CT model - DATA UPDATE'!$A:$AX,COLUMN('[11]CT model - DATA UPDATE'!AA$1),0)/1000000</f>
        <v>0</v>
      </c>
      <c r="AD286" s="108">
        <f>VLOOKUP($B286,'[11]CT model - DATA UPDATE'!$A:$AX,COLUMN('[11]CT model - DATA UPDATE'!AB$1),0)/1000000</f>
        <v>0</v>
      </c>
      <c r="AE286" s="108">
        <f>VLOOKUP($B286,'[11]CT model - DATA UPDATE'!$A:$AX,COLUMN('[11]CT model - DATA UPDATE'!AC$1),0)/1000000</f>
        <v>0</v>
      </c>
      <c r="AF286" s="108">
        <f>VLOOKUP($B286,'[11]CT model - DATA UPDATE'!$A:$AX,COLUMN('[11]CT model - DATA UPDATE'!AD$1),0)/1000000</f>
        <v>0</v>
      </c>
      <c r="AG286" s="108">
        <v>0</v>
      </c>
      <c r="AH286" s="108">
        <f>VLOOKUP($B286,'[11]CT model - DATA UPDATE'!$A:$AX,COLUMN('[11]CT model - DATA UPDATE'!AE$1),0)/1000000</f>
        <v>0</v>
      </c>
      <c r="AI286" s="108">
        <f>(VLOOKUP($B286,'[11]CT model - DATA UPDATE'!$A:$AX,COLUMN('[11]CT model - DATA UPDATE'!AF$1),0)+IFERROR(VLOOKUP($B286,'[11]Fire £5 LQ'!$A:$P,COLUMN('[11]Fire £5 LQ'!N$1),0),0)*[11]Parameters!$C$41)/1000000</f>
        <v>4.7735622172582051E-2</v>
      </c>
      <c r="AJ286" s="108">
        <f>(VLOOKUP($B286,'[11]CT model - DATA UPDATE'!$A:$AX,COLUMN('[11]CT model - DATA UPDATE'!AG$1),0)+IFERROR(VLOOKUP($B286,'[11]Fire £5 LQ'!$A:$P,COLUMN('[11]Fire £5 LQ'!O$1),0),0)*[11]Parameters!$C$41)/1000000</f>
        <v>9.1387287965135497E-2</v>
      </c>
      <c r="AK286" s="108">
        <f>(VLOOKUP($B286,'[11]CT model - DATA UPDATE'!$A:$AX,COLUMN('[11]CT model - DATA UPDATE'!AH$1),0)+IFERROR(VLOOKUP($B286,'[11]Fire £5 LQ'!$A:$P,COLUMN('[11]Fire £5 LQ'!P$1),0),0)*[11]Parameters!$C$41)/1000000</f>
        <v>0.13072758399275514</v>
      </c>
      <c r="AL286" s="56">
        <f>'[11]Published CSP'!AI286</f>
        <v>0</v>
      </c>
      <c r="AM286" s="56">
        <f>'[11]Published CSP'!AJ286</f>
        <v>0</v>
      </c>
      <c r="AN286" s="56">
        <f>IFERROR(VLOOKUP($A286,'[11]iBCF post B17'!$A:$L,'[11]iBCF post B17'!$F$1,0)/1000000,0)</f>
        <v>0</v>
      </c>
      <c r="AO286" s="56">
        <f>IFERROR(VLOOKUP($A286,'[11]iBCF post B17'!$A:$L,'[11]iBCF post B17'!$I$1,0)/1000000,0)</f>
        <v>0</v>
      </c>
      <c r="AP286" s="56">
        <f>IFERROR(VLOOKUP($A286,'[11]iBCF post B17'!$A:$L,'[11]iBCF post B17'!$L$1,0)/1000000,0)</f>
        <v>0</v>
      </c>
      <c r="AQ286" s="56">
        <v>0</v>
      </c>
      <c r="AR286" s="56">
        <v>0</v>
      </c>
      <c r="AS286" s="56">
        <f>'[11]NHB savings'!E273</f>
        <v>0</v>
      </c>
      <c r="AT286" s="56">
        <f>'[11]NHB savings'!F273</f>
        <v>0</v>
      </c>
      <c r="AU286" s="56">
        <f>'[11]NHB savings'!G273</f>
        <v>0</v>
      </c>
      <c r="AV286" s="103">
        <f>'[11]Published CSP'!AN286</f>
        <v>0</v>
      </c>
      <c r="AW286" s="103">
        <f>'[11]Published CSP'!AO286</f>
        <v>0</v>
      </c>
      <c r="AX286" s="103">
        <f>'[11]Published CSP'!AP286+'[11]NHB savings'!I273</f>
        <v>0</v>
      </c>
      <c r="AY286" s="103">
        <f>'[11]Published CSP'!AQ286+'[11]NHB savings'!J273</f>
        <v>0</v>
      </c>
      <c r="AZ286" s="103">
        <f>'[11]Published CSP'!AR286+'[11]NHB savings'!K273</f>
        <v>0</v>
      </c>
      <c r="BA286" s="103">
        <v>0</v>
      </c>
      <c r="BB286" s="103" t="e">
        <f>VLOOKUP($A286,'[11]Published CSP'!$A:$A:'[11]Published CSP'!$AW:$AW,COLUMN('[11]Published CSP'!AT$1),0)</f>
        <v>#REF!</v>
      </c>
      <c r="BC286" s="103" t="e">
        <f>VLOOKUP($A286,'[11]Published CSP'!$A:$A:'[11]Published CSP'!$AW:$AW,COLUMN('[11]Published CSP'!AU$1),0)+'[11]NHB savings'!L273</f>
        <v>#REF!</v>
      </c>
      <c r="BD286" s="103">
        <v>0</v>
      </c>
      <c r="BE286" s="103">
        <v>0</v>
      </c>
      <c r="BF286" s="60">
        <v>3.0697142221980065</v>
      </c>
      <c r="BG286" s="60">
        <v>3.7150376929626341</v>
      </c>
      <c r="BH286" s="103">
        <f>VLOOKUP($A286,[11]NHB!$A$7:$Q$389,COLUMN([11]NHB!O$2),0)+'[11]NHB savings'!P273</f>
        <v>3.0980693404313904</v>
      </c>
      <c r="BI286" s="103">
        <f>VLOOKUP($A286,[11]NHB!$A$7:$Q$389,COLUMN([11]NHB!P$2),0)+'[11]NHB savings'!Q273</f>
        <v>2.3635470259550373</v>
      </c>
      <c r="BJ286" s="103">
        <f>VLOOKUP($A286,[11]NHB!$A$7:$Q$389,COLUMN([11]NHB!Q$2),0)+'[11]NHB savings'!R273</f>
        <v>2.2677956539014184</v>
      </c>
      <c r="BK286" s="63">
        <f t="shared" si="105"/>
        <v>18.740604288272007</v>
      </c>
      <c r="BL286" s="63" t="e">
        <f t="shared" si="105"/>
        <v>#REF!</v>
      </c>
      <c r="BM286" s="63" t="e">
        <f t="shared" si="105"/>
        <v>#REF!</v>
      </c>
      <c r="BN286" s="63">
        <f t="shared" si="105"/>
        <v>17.696759155670318</v>
      </c>
      <c r="BO286" s="63">
        <f t="shared" si="105"/>
        <v>16.560886353345452</v>
      </c>
      <c r="BP286" s="64">
        <f t="shared" si="96"/>
        <v>18.740604288272007</v>
      </c>
      <c r="BQ286" s="64" t="e">
        <f>BL286*'[11]23112016 deflator update'!$C$68/'[11]23112016 deflator update'!$C$69</f>
        <v>#REF!</v>
      </c>
      <c r="BR286" s="64" t="e">
        <f>BM286*'[11]23112016 deflator update'!$C$68/'[11]23112016 deflator update'!$C$70</f>
        <v>#REF!</v>
      </c>
      <c r="BS286" s="64">
        <f>BN286*'[11]23112016 deflator update'!$C$68/'[11]23112016 deflator update'!$C$71</f>
        <v>16.812396749709034</v>
      </c>
      <c r="BT286" s="64">
        <f>BO286*'[11]23112016 deflator update'!$C$68/'[11]23112016 deflator update'!$C$72</f>
        <v>15.47644107025625</v>
      </c>
      <c r="BU286" s="109" t="e">
        <f t="shared" si="97"/>
        <v>#REF!</v>
      </c>
      <c r="BV286" s="109" t="e">
        <f t="shared" si="97"/>
        <v>#REF!</v>
      </c>
      <c r="BW286" s="109" t="e">
        <f t="shared" si="97"/>
        <v>#REF!</v>
      </c>
      <c r="BX286" s="109">
        <f t="shared" si="97"/>
        <v>-6.4185356896882095E-2</v>
      </c>
      <c r="BY286" s="109">
        <f t="shared" si="98"/>
        <v>-0.116309906628285</v>
      </c>
      <c r="BZ286" s="109">
        <f t="shared" si="99"/>
        <v>-3.04393155739342E-2</v>
      </c>
      <c r="CA286" s="110" t="e">
        <f t="shared" si="100"/>
        <v>#REF!</v>
      </c>
      <c r="CB286" s="110" t="e">
        <f t="shared" si="100"/>
        <v>#REF!</v>
      </c>
      <c r="CC286" s="110" t="e">
        <f t="shared" si="100"/>
        <v>#REF!</v>
      </c>
      <c r="CD286" s="110">
        <f t="shared" si="94"/>
        <v>-7.9462535850273963E-2</v>
      </c>
      <c r="CE286" s="110">
        <f t="shared" si="101"/>
        <v>-0.17417598535275036</v>
      </c>
      <c r="CF286" s="110">
        <f t="shared" si="102"/>
        <v>-4.671693702541091E-2</v>
      </c>
      <c r="CG286" s="60">
        <f t="shared" si="103"/>
        <v>6.9010052882720068</v>
      </c>
      <c r="CH286" s="60" t="e">
        <f t="shared" si="103"/>
        <v>#REF!</v>
      </c>
      <c r="CI286" s="60" t="e">
        <f t="shared" si="103"/>
        <v>#REF!</v>
      </c>
      <c r="CJ286" s="60">
        <f t="shared" si="103"/>
        <v>4.6630183125080382</v>
      </c>
      <c r="CK286" s="60">
        <f t="shared" si="103"/>
        <v>3.1056234376984193</v>
      </c>
      <c r="CL286" s="60">
        <f t="shared" si="104"/>
        <v>11.839599</v>
      </c>
      <c r="CM286" s="60">
        <f t="shared" si="104"/>
        <v>12.210561439999998</v>
      </c>
      <c r="CN286" s="60">
        <f t="shared" si="104"/>
        <v>12.618869352426872</v>
      </c>
      <c r="CO286" s="60">
        <f t="shared" si="104"/>
        <v>13.033740843162279</v>
      </c>
      <c r="CP286" s="60">
        <f t="shared" si="104"/>
        <v>13.455262915647033</v>
      </c>
    </row>
    <row r="287" spans="1:94" ht="15" customHeight="1">
      <c r="A287" s="53" t="s">
        <v>216</v>
      </c>
      <c r="B287" s="53" t="s">
        <v>217</v>
      </c>
      <c r="C287" s="53" t="str">
        <f t="shared" si="95"/>
        <v>SD_PR</v>
      </c>
      <c r="D287" s="53" t="s">
        <v>41</v>
      </c>
      <c r="E287" s="53" t="s">
        <v>39</v>
      </c>
      <c r="F287" s="112" t="s">
        <v>1359</v>
      </c>
      <c r="G287" s="113">
        <v>0</v>
      </c>
      <c r="H287" s="127">
        <v>0</v>
      </c>
      <c r="I287" s="127">
        <v>0</v>
      </c>
      <c r="J287" s="112" t="s">
        <v>1381</v>
      </c>
      <c r="K287" s="101">
        <v>0</v>
      </c>
      <c r="L287" s="53" t="s">
        <v>218</v>
      </c>
      <c r="M287" s="54">
        <f>[11]Provisional!M287</f>
        <v>2.2530167906030001</v>
      </c>
      <c r="N287" s="54">
        <f>[11]Provisional!N287</f>
        <v>1.8626056090650001</v>
      </c>
      <c r="O287" s="54">
        <f>[11]Provisional!O287</f>
        <v>1.5691428274549999</v>
      </c>
      <c r="P287" s="54">
        <f>[11]Provisional!P287</f>
        <v>1.414665738938</v>
      </c>
      <c r="Q287" s="54">
        <f>[11]Provisional!Q287</f>
        <v>1.2430886956810001</v>
      </c>
      <c r="R287" s="128">
        <f>'[11]Published CSP'!O287</f>
        <v>3.0533950000000001</v>
      </c>
      <c r="S287" s="108">
        <f>VLOOKUP($B287,'[11]CT model - DATA UPDATE'!$A:$AX,COLUMN('[11]CT model - DATA UPDATE'!S$1),0)/1000000</f>
        <v>3.09855656</v>
      </c>
      <c r="T287" s="108">
        <f>VLOOKUP($B287,'[11]CT model - DATA UPDATE'!$A:$AX,COLUMN('[11]CT model - DATA UPDATE'!T$1),0)/1000000</f>
        <v>3.1454792939860017</v>
      </c>
      <c r="U287" s="108">
        <f>VLOOKUP($B287,'[11]CT model - DATA UPDATE'!$A:$AX,COLUMN('[11]CT model - DATA UPDATE'!U$1),0)/1000000</f>
        <v>3.1931125984980167</v>
      </c>
      <c r="V287" s="108">
        <f>VLOOKUP($B287,'[11]CT model - DATA UPDATE'!$A:$AX,COLUMN('[11]CT model - DATA UPDATE'!V$1),0)/1000000</f>
        <v>3.2414672340018056</v>
      </c>
      <c r="W287" s="108">
        <v>0</v>
      </c>
      <c r="X287" s="108">
        <f>VLOOKUP($B287,'[11]CT model - DATA UPDATE'!$A:$AX,COLUMN('[11]CT model - DATA UPDATE'!W$1),0)/1000000</f>
        <v>6.1971131200000001E-2</v>
      </c>
      <c r="Y287" s="108">
        <f>VLOOKUP($B287,'[11]CT model - DATA UPDATE'!$A:$AX,COLUMN('[11]CT model - DATA UPDATE'!X$1),0)/1000000</f>
        <v>0.12707736347703444</v>
      </c>
      <c r="Z287" s="108">
        <f>VLOOKUP($B287,'[11]CT model - DATA UPDATE'!$A:$AX,COLUMN('[11]CT model - DATA UPDATE'!Y$1),0)/1000000</f>
        <v>0.19544403592886636</v>
      </c>
      <c r="AA287" s="108">
        <f>VLOOKUP($B287,'[11]CT model - DATA UPDATE'!$A:$AX,COLUMN('[11]CT model - DATA UPDATE'!Z$1),0)/1000000</f>
        <v>0.26720114566799424</v>
      </c>
      <c r="AB287" s="108">
        <v>0</v>
      </c>
      <c r="AC287" s="108">
        <f>VLOOKUP($B287,'[11]CT model - DATA UPDATE'!$A:$AX,COLUMN('[11]CT model - DATA UPDATE'!AA$1),0)/1000000</f>
        <v>0</v>
      </c>
      <c r="AD287" s="108">
        <f>VLOOKUP($B287,'[11]CT model - DATA UPDATE'!$A:$AX,COLUMN('[11]CT model - DATA UPDATE'!AB$1),0)/1000000</f>
        <v>0</v>
      </c>
      <c r="AE287" s="108">
        <f>VLOOKUP($B287,'[11]CT model - DATA UPDATE'!$A:$AX,COLUMN('[11]CT model - DATA UPDATE'!AC$1),0)/1000000</f>
        <v>0</v>
      </c>
      <c r="AF287" s="108">
        <f>VLOOKUP($B287,'[11]CT model - DATA UPDATE'!$A:$AX,COLUMN('[11]CT model - DATA UPDATE'!AD$1),0)/1000000</f>
        <v>0</v>
      </c>
      <c r="AG287" s="108">
        <v>0</v>
      </c>
      <c r="AH287" s="108">
        <f>VLOOKUP($B287,'[11]CT model - DATA UPDATE'!$A:$AX,COLUMN('[11]CT model - DATA UPDATE'!AE$1),0)/1000000</f>
        <v>4.8148868799999675E-2</v>
      </c>
      <c r="AI287" s="108">
        <f>(VLOOKUP($B287,'[11]CT model - DATA UPDATE'!$A:$AX,COLUMN('[11]CT model - DATA UPDATE'!AF$1),0)+IFERROR(VLOOKUP($B287,'[11]Fire £5 LQ'!$A:$P,COLUMN('[11]Fire £5 LQ'!N$1),0),0)*[11]Parameters!$C$41)/1000000</f>
        <v>9.6497822675925479E-2</v>
      </c>
      <c r="AJ287" s="108">
        <f>(VLOOKUP($B287,'[11]CT model - DATA UPDATE'!$A:$AX,COLUMN('[11]CT model - DATA UPDATE'!AG$1),0)+IFERROR(VLOOKUP($B287,'[11]Fire £5 LQ'!$A:$P,COLUMN('[11]Fire £5 LQ'!O$1),0),0)*[11]Parameters!$C$41)/1000000</f>
        <v>0.14499728170188309</v>
      </c>
      <c r="AK287" s="108">
        <f>(VLOOKUP($B287,'[11]CT model - DATA UPDATE'!$A:$AX,COLUMN('[11]CT model - DATA UPDATE'!AH$1),0)+IFERROR(VLOOKUP($B287,'[11]Fire £5 LQ'!$A:$P,COLUMN('[11]Fire £5 LQ'!P$1),0),0)*[11]Parameters!$C$41)/1000000</f>
        <v>0.19359453760754766</v>
      </c>
      <c r="AL287" s="56">
        <f>'[11]Published CSP'!AI287</f>
        <v>0</v>
      </c>
      <c r="AM287" s="56">
        <f>'[11]Published CSP'!AJ287</f>
        <v>0</v>
      </c>
      <c r="AN287" s="56">
        <f>IFERROR(VLOOKUP($A287,'[11]iBCF post B17'!$A:$L,'[11]iBCF post B17'!$F$1,0)/1000000,0)</f>
        <v>0</v>
      </c>
      <c r="AO287" s="56">
        <f>IFERROR(VLOOKUP($A287,'[11]iBCF post B17'!$A:$L,'[11]iBCF post B17'!$I$1,0)/1000000,0)</f>
        <v>0</v>
      </c>
      <c r="AP287" s="56">
        <f>IFERROR(VLOOKUP($A287,'[11]iBCF post B17'!$A:$L,'[11]iBCF post B17'!$L$1,0)/1000000,0)</f>
        <v>0</v>
      </c>
      <c r="AQ287" s="56">
        <v>0</v>
      </c>
      <c r="AR287" s="56">
        <v>0</v>
      </c>
      <c r="AS287" s="56">
        <f>'[11]NHB savings'!E274</f>
        <v>0</v>
      </c>
      <c r="AT287" s="56">
        <f>'[11]NHB savings'!F274</f>
        <v>0</v>
      </c>
      <c r="AU287" s="56">
        <f>'[11]NHB savings'!G274</f>
        <v>0</v>
      </c>
      <c r="AV287" s="103">
        <f>'[11]Published CSP'!AN287</f>
        <v>2.0651472843977298E-2</v>
      </c>
      <c r="AW287" s="103">
        <f>'[11]Published CSP'!AO287</f>
        <v>0.10725442348001114</v>
      </c>
      <c r="AX287" s="103">
        <f>'[11]Published CSP'!AP287+'[11]NHB savings'!I274</f>
        <v>8.6602950636033849E-2</v>
      </c>
      <c r="AY287" s="103">
        <f>'[11]Published CSP'!AQ287+'[11]NHB savings'!J274</f>
        <v>6.6617654335410656E-2</v>
      </c>
      <c r="AZ287" s="103">
        <f>'[11]Published CSP'!AR287+'[11]NHB savings'!K274</f>
        <v>8.6602950636033849E-2</v>
      </c>
      <c r="BA287" s="103">
        <v>0</v>
      </c>
      <c r="BB287" s="103" t="e">
        <f>VLOOKUP($A287,'[11]Published CSP'!$A:$A:'[11]Published CSP'!$AW:$AW,COLUMN('[11]Published CSP'!AT$1),0)</f>
        <v>#REF!</v>
      </c>
      <c r="BC287" s="103" t="e">
        <f>VLOOKUP($A287,'[11]Published CSP'!$A:$A:'[11]Published CSP'!$AW:$AW,COLUMN('[11]Published CSP'!AU$1),0)+'[11]NHB savings'!L274</f>
        <v>#REF!</v>
      </c>
      <c r="BD287" s="103">
        <v>0</v>
      </c>
      <c r="BE287" s="103">
        <v>0</v>
      </c>
      <c r="BF287" s="60">
        <v>0.96652640356719322</v>
      </c>
      <c r="BG287" s="60">
        <v>1.369745783384051</v>
      </c>
      <c r="BH287" s="103">
        <f>VLOOKUP($A287,[11]NHB!$A$7:$Q$389,COLUMN([11]NHB!O$2),0)+'[11]NHB savings'!P274</f>
        <v>1.5800217310279159</v>
      </c>
      <c r="BI287" s="103">
        <f>VLOOKUP($A287,[11]NHB!$A$7:$Q$389,COLUMN([11]NHB!P$2),0)+'[11]NHB savings'!Q274</f>
        <v>1.2051495496338864</v>
      </c>
      <c r="BJ287" s="103">
        <f>VLOOKUP($A287,[11]NHB!$A$7:$Q$389,COLUMN([11]NHB!Q$2),0)+'[11]NHB savings'!R274</f>
        <v>1.156326859989868</v>
      </c>
      <c r="BK287" s="63">
        <f t="shared" si="105"/>
        <v>6.2935896670141709</v>
      </c>
      <c r="BL287" s="63" t="e">
        <f t="shared" si="105"/>
        <v>#REF!</v>
      </c>
      <c r="BM287" s="63" t="e">
        <f t="shared" si="105"/>
        <v>#REF!</v>
      </c>
      <c r="BN287" s="63">
        <f t="shared" si="105"/>
        <v>6.2199868590360632</v>
      </c>
      <c r="BO287" s="63">
        <f t="shared" si="105"/>
        <v>6.1882814235842494</v>
      </c>
      <c r="BP287" s="64">
        <f t="shared" si="96"/>
        <v>6.2935896670141709</v>
      </c>
      <c r="BQ287" s="64" t="e">
        <f>BL287*'[11]23112016 deflator update'!$C$68/'[11]23112016 deflator update'!$C$69</f>
        <v>#REF!</v>
      </c>
      <c r="BR287" s="64" t="e">
        <f>BM287*'[11]23112016 deflator update'!$C$68/'[11]23112016 deflator update'!$C$70</f>
        <v>#REF!</v>
      </c>
      <c r="BS287" s="64">
        <f>BN287*'[11]23112016 deflator update'!$C$68/'[11]23112016 deflator update'!$C$71</f>
        <v>5.9091546611563635</v>
      </c>
      <c r="BT287" s="64">
        <f>BO287*'[11]23112016 deflator update'!$C$68/'[11]23112016 deflator update'!$C$72</f>
        <v>5.7830583904053023</v>
      </c>
      <c r="BU287" s="109" t="e">
        <f t="shared" si="97"/>
        <v>#REF!</v>
      </c>
      <c r="BV287" s="109" t="e">
        <f t="shared" si="97"/>
        <v>#REF!</v>
      </c>
      <c r="BW287" s="109" t="e">
        <f t="shared" si="97"/>
        <v>#REF!</v>
      </c>
      <c r="BX287" s="109">
        <f t="shared" si="97"/>
        <v>-5.0973476585008948E-3</v>
      </c>
      <c r="BY287" s="109">
        <f t="shared" si="98"/>
        <v>-1.673261985633745E-2</v>
      </c>
      <c r="BZ287" s="109">
        <f t="shared" si="99"/>
        <v>-4.2096623274542333E-3</v>
      </c>
      <c r="CA287" s="110" t="e">
        <f t="shared" si="100"/>
        <v>#REF!</v>
      </c>
      <c r="CB287" s="110" t="e">
        <f t="shared" si="100"/>
        <v>#REF!</v>
      </c>
      <c r="CC287" s="110" t="e">
        <f t="shared" si="100"/>
        <v>#REF!</v>
      </c>
      <c r="CD287" s="110">
        <f t="shared" si="94"/>
        <v>-2.1339138672397784E-2</v>
      </c>
      <c r="CE287" s="110">
        <f t="shared" si="101"/>
        <v>-8.111925047872981E-2</v>
      </c>
      <c r="CF287" s="110">
        <f t="shared" si="102"/>
        <v>-2.0927644421857128E-2</v>
      </c>
      <c r="CG287" s="60">
        <f t="shared" si="103"/>
        <v>3.2401946670141708</v>
      </c>
      <c r="CH287" s="60" t="e">
        <f t="shared" si="103"/>
        <v>#REF!</v>
      </c>
      <c r="CI287" s="60" t="e">
        <f t="shared" si="103"/>
        <v>#REF!</v>
      </c>
      <c r="CJ287" s="60">
        <f t="shared" si="103"/>
        <v>2.6864329429072971</v>
      </c>
      <c r="CK287" s="60">
        <f t="shared" si="103"/>
        <v>2.4860185063069018</v>
      </c>
      <c r="CL287" s="60">
        <f t="shared" si="104"/>
        <v>3.0533950000000001</v>
      </c>
      <c r="CM287" s="60">
        <f t="shared" si="104"/>
        <v>3.2086765599999998</v>
      </c>
      <c r="CN287" s="60">
        <f t="shared" si="104"/>
        <v>3.3690544801389617</v>
      </c>
      <c r="CO287" s="60">
        <f t="shared" si="104"/>
        <v>3.5335539161287661</v>
      </c>
      <c r="CP287" s="60">
        <f t="shared" si="104"/>
        <v>3.7022629172773476</v>
      </c>
    </row>
    <row r="288" spans="1:94" ht="15" customHeight="1">
      <c r="A288" s="53" t="s">
        <v>715</v>
      </c>
      <c r="B288" s="53" t="s">
        <v>716</v>
      </c>
      <c r="C288" s="53" t="str">
        <f t="shared" si="95"/>
        <v>OLB_PU</v>
      </c>
      <c r="D288" s="53" t="s">
        <v>41</v>
      </c>
      <c r="E288" s="53" t="s">
        <v>1351</v>
      </c>
      <c r="F288" s="112" t="s">
        <v>1375</v>
      </c>
      <c r="G288" s="113">
        <v>0</v>
      </c>
      <c r="H288" s="127">
        <v>0</v>
      </c>
      <c r="I288" s="127">
        <v>0</v>
      </c>
      <c r="J288" s="112" t="s">
        <v>1380</v>
      </c>
      <c r="K288" s="101">
        <v>0</v>
      </c>
      <c r="L288" s="53" t="s">
        <v>717</v>
      </c>
      <c r="M288" s="54">
        <f>[11]Provisional!M288</f>
        <v>44.251025777738</v>
      </c>
      <c r="N288" s="54">
        <f>[11]Provisional!N288</f>
        <v>32.992984952123997</v>
      </c>
      <c r="O288" s="54">
        <f>[11]Provisional!O288</f>
        <v>24.534135986741003</v>
      </c>
      <c r="P288" s="54">
        <f>[11]Provisional!P288</f>
        <v>21.759199385958002</v>
      </c>
      <c r="Q288" s="54">
        <f>[11]Provisional!Q288</f>
        <v>15.063406363428001</v>
      </c>
      <c r="R288" s="128">
        <f>'[11]Published CSP'!O288</f>
        <v>110.3261</v>
      </c>
      <c r="S288" s="108">
        <f>VLOOKUP($B288,'[11]CT model - DATA UPDATE'!$A:$AX,COLUMN('[11]CT model - DATA UPDATE'!S$1),0)/1000000</f>
        <v>111.68507340900001</v>
      </c>
      <c r="T288" s="108">
        <f>VLOOKUP($B288,'[11]CT model - DATA UPDATE'!$A:$AX,COLUMN('[11]CT model - DATA UPDATE'!T$1),0)/1000000</f>
        <v>113.11503865613932</v>
      </c>
      <c r="U288" s="108">
        <f>VLOOKUP($B288,'[11]CT model - DATA UPDATE'!$A:$AX,COLUMN('[11]CT model - DATA UPDATE'!U$1),0)/1000000</f>
        <v>114.56331253258429</v>
      </c>
      <c r="V288" s="108">
        <f>VLOOKUP($B288,'[11]CT model - DATA UPDATE'!$A:$AX,COLUMN('[11]CT model - DATA UPDATE'!V$1),0)/1000000</f>
        <v>116.03012945375713</v>
      </c>
      <c r="W288" s="108">
        <v>0</v>
      </c>
      <c r="X288" s="108">
        <f>VLOOKUP($B288,'[11]CT model - DATA UPDATE'!$A:$AX,COLUMN('[11]CT model - DATA UPDATE'!W$1),0)/1000000</f>
        <v>-0.58559109999998604</v>
      </c>
      <c r="Y288" s="108">
        <f>VLOOKUP($B288,'[11]CT model - DATA UPDATE'!$A:$AX,COLUMN('[11]CT model - DATA UPDATE'!X$1),0)/1000000</f>
        <v>1.6573502542291041</v>
      </c>
      <c r="Z288" s="108">
        <f>VLOOKUP($B288,'[11]CT model - DATA UPDATE'!$A:$AX,COLUMN('[11]CT model - DATA UPDATE'!Y$1),0)/1000000</f>
        <v>4.0034078735084755</v>
      </c>
      <c r="AA288" s="108">
        <f>VLOOKUP($B288,'[11]CT model - DATA UPDATE'!$A:$AX,COLUMN('[11]CT model - DATA UPDATE'!Z$1),0)/1000000</f>
        <v>6.4563616032098325</v>
      </c>
      <c r="AB288" s="108">
        <v>0</v>
      </c>
      <c r="AC288" s="108">
        <f>VLOOKUP($B288,'[11]CT model - DATA UPDATE'!$A:$AX,COLUMN('[11]CT model - DATA UPDATE'!AA$1),0)/1000000</f>
        <v>2.2339000000000002</v>
      </c>
      <c r="AD288" s="108">
        <f>VLOOKUP($B288,'[11]CT model - DATA UPDATE'!$A:$AX,COLUMN('[11]CT model - DATA UPDATE'!AB$1),0)/1000000</f>
        <v>4.6034409189712555</v>
      </c>
      <c r="AE288" s="108">
        <f>VLOOKUP($B288,'[11]CT model - DATA UPDATE'!$A:$AX,COLUMN('[11]CT model - DATA UPDATE'!AC$1),0)/1000000</f>
        <v>7.1737142046882365</v>
      </c>
      <c r="AF288" s="108">
        <f>VLOOKUP($B288,'[11]CT model - DATA UPDATE'!$A:$AX,COLUMN('[11]CT model - DATA UPDATE'!AD$1),0)/1000000</f>
        <v>9.9578816331419944</v>
      </c>
      <c r="AG288" s="108">
        <v>0</v>
      </c>
      <c r="AH288" s="108">
        <f>VLOOKUP($B288,'[11]CT model - DATA UPDATE'!$A:$AX,COLUMN('[11]CT model - DATA UPDATE'!AE$1),0)/1000000</f>
        <v>0</v>
      </c>
      <c r="AI288" s="108">
        <f>(VLOOKUP($B288,'[11]CT model - DATA UPDATE'!$A:$AX,COLUMN('[11]CT model - DATA UPDATE'!AF$1),0)+IFERROR(VLOOKUP($B288,'[11]Fire £5 LQ'!$A:$P,COLUMN('[11]Fire £5 LQ'!N$1),0),0)*[11]Parameters!$C$41)/1000000</f>
        <v>0</v>
      </c>
      <c r="AJ288" s="108">
        <f>(VLOOKUP($B288,'[11]CT model - DATA UPDATE'!$A:$AX,COLUMN('[11]CT model - DATA UPDATE'!AG$1),0)+IFERROR(VLOOKUP($B288,'[11]Fire £5 LQ'!$A:$P,COLUMN('[11]Fire £5 LQ'!O$1),0),0)*[11]Parameters!$C$41)/1000000</f>
        <v>0</v>
      </c>
      <c r="AK288" s="108">
        <f>(VLOOKUP($B288,'[11]CT model - DATA UPDATE'!$A:$AX,COLUMN('[11]CT model - DATA UPDATE'!AH$1),0)+IFERROR(VLOOKUP($B288,'[11]Fire £5 LQ'!$A:$P,COLUMN('[11]Fire £5 LQ'!P$1),0),0)*[11]Parameters!$C$41)/1000000</f>
        <v>0</v>
      </c>
      <c r="AL288" s="56">
        <f>'[11]Published CSP'!AI288</f>
        <v>0</v>
      </c>
      <c r="AM288" s="56">
        <f>'[11]Published CSP'!AJ288</f>
        <v>0</v>
      </c>
      <c r="AN288" s="56">
        <f>IFERROR(VLOOKUP($A288,'[11]iBCF post B17'!$A:$L,'[11]iBCF post B17'!$F$1,0)/1000000,0)</f>
        <v>0.6858909189716117</v>
      </c>
      <c r="AO288" s="56">
        <f>IFERROR(VLOOKUP($A288,'[11]iBCF post B17'!$A:$L,'[11]iBCF post B17'!$I$1,0)/1000000,0)</f>
        <v>0.42471348448800217</v>
      </c>
      <c r="AP288" s="56">
        <f>IFERROR(VLOOKUP($A288,'[11]iBCF post B17'!$A:$L,'[11]iBCF post B17'!$L$1,0)/1000000,0)</f>
        <v>9.279321959999999E-2</v>
      </c>
      <c r="AQ288" s="56">
        <v>0</v>
      </c>
      <c r="AR288" s="56">
        <v>0</v>
      </c>
      <c r="AS288" s="56">
        <f>'[11]NHB savings'!E275</f>
        <v>0.66379500000000002</v>
      </c>
      <c r="AT288" s="56">
        <f>'[11]NHB savings'!F275</f>
        <v>0</v>
      </c>
      <c r="AU288" s="56">
        <f>'[11]NHB savings'!G275</f>
        <v>0</v>
      </c>
      <c r="AV288" s="103">
        <f>'[11]Published CSP'!AN288</f>
        <v>0</v>
      </c>
      <c r="AW288" s="103">
        <f>'[11]Published CSP'!AO288</f>
        <v>0</v>
      </c>
      <c r="AX288" s="103">
        <f>'[11]Published CSP'!AP288+'[11]NHB savings'!I275</f>
        <v>0</v>
      </c>
      <c r="AY288" s="103">
        <f>'[11]Published CSP'!AQ288+'[11]NHB savings'!J275</f>
        <v>0</v>
      </c>
      <c r="AZ288" s="103">
        <f>'[11]Published CSP'!AR288+'[11]NHB savings'!K275</f>
        <v>0</v>
      </c>
      <c r="BA288" s="103">
        <v>0</v>
      </c>
      <c r="BB288" s="103" t="e">
        <f>VLOOKUP($A288,'[11]Published CSP'!$A:$A:'[11]Published CSP'!$AW:$AW,COLUMN('[11]Published CSP'!AT$1),0)</f>
        <v>#REF!</v>
      </c>
      <c r="BC288" s="103" t="e">
        <f>VLOOKUP($A288,'[11]Published CSP'!$A:$A:'[11]Published CSP'!$AW:$AW,COLUMN('[11]Published CSP'!AU$1),0)+'[11]NHB savings'!L275</f>
        <v>#REF!</v>
      </c>
      <c r="BD288" s="103">
        <v>0</v>
      </c>
      <c r="BE288" s="103">
        <v>0</v>
      </c>
      <c r="BF288" s="60">
        <v>3.2062587368993216</v>
      </c>
      <c r="BG288" s="60">
        <v>3.9270236064057147</v>
      </c>
      <c r="BH288" s="103">
        <f>VLOOKUP($A288,[11]NHB!$A$7:$Q$389,COLUMN([11]NHB!O$2),0)+'[11]NHB savings'!P275</f>
        <v>3.3346260740986811</v>
      </c>
      <c r="BI288" s="103">
        <f>VLOOKUP($A288,[11]NHB!$A$7:$Q$389,COLUMN([11]NHB!P$2),0)+'[11]NHB savings'!Q275</f>
        <v>2.5093626212646942</v>
      </c>
      <c r="BJ288" s="103">
        <f>VLOOKUP($A288,[11]NHB!$A$7:$Q$389,COLUMN([11]NHB!Q$2),0)+'[11]NHB savings'!R275</f>
        <v>2.407704007610044</v>
      </c>
      <c r="BK288" s="63">
        <f t="shared" si="105"/>
        <v>157.78338451463731</v>
      </c>
      <c r="BL288" s="63" t="e">
        <f t="shared" si="105"/>
        <v>#REF!</v>
      </c>
      <c r="BM288" s="63" t="e">
        <f t="shared" si="105"/>
        <v>#REF!</v>
      </c>
      <c r="BN288" s="63">
        <f t="shared" si="105"/>
        <v>150.43371010249169</v>
      </c>
      <c r="BO288" s="63">
        <f t="shared" si="105"/>
        <v>150.008276280747</v>
      </c>
      <c r="BP288" s="64">
        <f t="shared" si="96"/>
        <v>157.78338451463731</v>
      </c>
      <c r="BQ288" s="64" t="e">
        <f>BL288*'[11]23112016 deflator update'!$C$68/'[11]23112016 deflator update'!$C$69</f>
        <v>#REF!</v>
      </c>
      <c r="BR288" s="64" t="e">
        <f>BM288*'[11]23112016 deflator update'!$C$68/'[11]23112016 deflator update'!$C$70</f>
        <v>#REF!</v>
      </c>
      <c r="BS288" s="64">
        <f>BN288*'[11]23112016 deflator update'!$C$68/'[11]23112016 deflator update'!$C$71</f>
        <v>142.91606709036455</v>
      </c>
      <c r="BT288" s="64">
        <f>BO288*'[11]23112016 deflator update'!$C$68/'[11]23112016 deflator update'!$C$72</f>
        <v>140.1853861185827</v>
      </c>
      <c r="BU288" s="109" t="e">
        <f t="shared" si="97"/>
        <v>#REF!</v>
      </c>
      <c r="BV288" s="109" t="e">
        <f t="shared" si="97"/>
        <v>#REF!</v>
      </c>
      <c r="BW288" s="109" t="e">
        <f t="shared" si="97"/>
        <v>#REF!</v>
      </c>
      <c r="BX288" s="109">
        <f t="shared" si="97"/>
        <v>-2.8280484570568643E-3</v>
      </c>
      <c r="BY288" s="109">
        <f t="shared" si="98"/>
        <v>-4.9277103909309394E-2</v>
      </c>
      <c r="BZ288" s="109">
        <f t="shared" si="99"/>
        <v>-1.2553696735357334E-2</v>
      </c>
      <c r="CA288" s="110" t="e">
        <f t="shared" si="100"/>
        <v>#REF!</v>
      </c>
      <c r="CB288" s="110" t="e">
        <f t="shared" si="100"/>
        <v>#REF!</v>
      </c>
      <c r="CC288" s="110" t="e">
        <f t="shared" si="100"/>
        <v>#REF!</v>
      </c>
      <c r="CD288" s="110">
        <f t="shared" si="94"/>
        <v>-1.9106885792311012E-2</v>
      </c>
      <c r="CE288" s="110">
        <f t="shared" si="101"/>
        <v>-0.11153264616669489</v>
      </c>
      <c r="CF288" s="110">
        <f t="shared" si="102"/>
        <v>-2.913159370084395E-2</v>
      </c>
      <c r="CG288" s="60">
        <f t="shared" si="103"/>
        <v>47.457284514637308</v>
      </c>
      <c r="CH288" s="60" t="e">
        <f t="shared" si="103"/>
        <v>#REF!</v>
      </c>
      <c r="CI288" s="60" t="e">
        <f t="shared" si="103"/>
        <v>#REF!</v>
      </c>
      <c r="CJ288" s="60">
        <f t="shared" si="103"/>
        <v>24.693275491710679</v>
      </c>
      <c r="CK288" s="60">
        <f t="shared" si="103"/>
        <v>17.563903590638063</v>
      </c>
      <c r="CL288" s="60">
        <f t="shared" si="104"/>
        <v>110.3261</v>
      </c>
      <c r="CM288" s="60">
        <f t="shared" si="104"/>
        <v>113.33338230900003</v>
      </c>
      <c r="CN288" s="60">
        <f t="shared" si="104"/>
        <v>119.37582982933968</v>
      </c>
      <c r="CO288" s="60">
        <f t="shared" si="104"/>
        <v>125.74043461078101</v>
      </c>
      <c r="CP288" s="60">
        <f t="shared" si="104"/>
        <v>132.44437269010893</v>
      </c>
    </row>
    <row r="289" spans="1:94" ht="15" customHeight="1">
      <c r="A289" s="53" t="s">
        <v>330</v>
      </c>
      <c r="B289" s="53" t="s">
        <v>331</v>
      </c>
      <c r="C289" s="53" t="str">
        <f t="shared" si="95"/>
        <v>SD_PR</v>
      </c>
      <c r="D289" s="53" t="s">
        <v>41</v>
      </c>
      <c r="E289" s="53" t="s">
        <v>39</v>
      </c>
      <c r="F289" s="112" t="s">
        <v>1363</v>
      </c>
      <c r="G289" s="113">
        <v>0</v>
      </c>
      <c r="H289" s="127">
        <v>0</v>
      </c>
      <c r="I289" s="127">
        <v>0</v>
      </c>
      <c r="J289" s="112" t="s">
        <v>1381</v>
      </c>
      <c r="K289" s="101">
        <v>0</v>
      </c>
      <c r="L289" s="53" t="s">
        <v>332</v>
      </c>
      <c r="M289" s="54">
        <f>[11]Provisional!M289</f>
        <v>2.4431104846629998</v>
      </c>
      <c r="N289" s="54">
        <f>[11]Provisional!N289</f>
        <v>1.987599597655</v>
      </c>
      <c r="O289" s="54">
        <f>[11]Provisional!O289</f>
        <v>1.6451509274830001</v>
      </c>
      <c r="P289" s="54">
        <f>[11]Provisional!P289</f>
        <v>1.464724205747</v>
      </c>
      <c r="Q289" s="54">
        <f>[11]Provisional!Q289</f>
        <v>1.2642652409249999</v>
      </c>
      <c r="R289" s="128">
        <f>'[11]Published CSP'!O289</f>
        <v>3.7481270000000002</v>
      </c>
      <c r="S289" s="108">
        <f>VLOOKUP($B289,'[11]CT model - DATA UPDATE'!$A:$AX,COLUMN('[11]CT model - DATA UPDATE'!S$1),0)/1000000</f>
        <v>3.8461962199999999</v>
      </c>
      <c r="T289" s="108">
        <f>VLOOKUP($B289,'[11]CT model - DATA UPDATE'!$A:$AX,COLUMN('[11]CT model - DATA UPDATE'!T$1),0)/1000000</f>
        <v>3.9100342479127392</v>
      </c>
      <c r="U289" s="108">
        <f>VLOOKUP($B289,'[11]CT model - DATA UPDATE'!$A:$AX,COLUMN('[11]CT model - DATA UPDATE'!U$1),0)/1000000</f>
        <v>3.9749318405420668</v>
      </c>
      <c r="V289" s="108">
        <f>VLOOKUP($B289,'[11]CT model - DATA UPDATE'!$A:$AX,COLUMN('[11]CT model - DATA UPDATE'!V$1),0)/1000000</f>
        <v>4.0409065842299388</v>
      </c>
      <c r="W289" s="108">
        <v>0</v>
      </c>
      <c r="X289" s="108">
        <f>VLOOKUP($B289,'[11]CT model - DATA UPDATE'!$A:$AX,COLUMN('[11]CT model - DATA UPDATE'!W$1),0)/1000000</f>
        <v>0</v>
      </c>
      <c r="Y289" s="108">
        <f>VLOOKUP($B289,'[11]CT model - DATA UPDATE'!$A:$AX,COLUMN('[11]CT model - DATA UPDATE'!X$1),0)/1000000</f>
        <v>7.8200684958254857E-2</v>
      </c>
      <c r="Z289" s="108">
        <f>VLOOKUP($B289,'[11]CT model - DATA UPDATE'!$A:$AX,COLUMN('[11]CT model - DATA UPDATE'!Y$1),0)/1000000</f>
        <v>0.16058724635789948</v>
      </c>
      <c r="AA289" s="108">
        <f>VLOOKUP($B289,'[11]CT model - DATA UPDATE'!$A:$AX,COLUMN('[11]CT model - DATA UPDATE'!Z$1),0)/1000000</f>
        <v>0.24733581020754578</v>
      </c>
      <c r="AB289" s="108">
        <v>0</v>
      </c>
      <c r="AC289" s="108">
        <f>VLOOKUP($B289,'[11]CT model - DATA UPDATE'!$A:$AX,COLUMN('[11]CT model - DATA UPDATE'!AA$1),0)/1000000</f>
        <v>0</v>
      </c>
      <c r="AD289" s="108">
        <f>VLOOKUP($B289,'[11]CT model - DATA UPDATE'!$A:$AX,COLUMN('[11]CT model - DATA UPDATE'!AB$1),0)/1000000</f>
        <v>0</v>
      </c>
      <c r="AE289" s="108">
        <f>VLOOKUP($B289,'[11]CT model - DATA UPDATE'!$A:$AX,COLUMN('[11]CT model - DATA UPDATE'!AC$1),0)/1000000</f>
        <v>0</v>
      </c>
      <c r="AF289" s="108">
        <f>VLOOKUP($B289,'[11]CT model - DATA UPDATE'!$A:$AX,COLUMN('[11]CT model - DATA UPDATE'!AD$1),0)/1000000</f>
        <v>0</v>
      </c>
      <c r="AG289" s="108">
        <v>0</v>
      </c>
      <c r="AH289" s="108">
        <f>VLOOKUP($B289,'[11]CT model - DATA UPDATE'!$A:$AX,COLUMN('[11]CT model - DATA UPDATE'!AE$1),0)/1000000</f>
        <v>0</v>
      </c>
      <c r="AI289" s="108">
        <f>(VLOOKUP($B289,'[11]CT model - DATA UPDATE'!$A:$AX,COLUMN('[11]CT model - DATA UPDATE'!AF$1),0)+IFERROR(VLOOKUP($B289,'[11]Fire £5 LQ'!$A:$P,COLUMN('[11]Fire £5 LQ'!N$1),0),0)*[11]Parameters!$C$41)/1000000</f>
        <v>1.8870671742657472E-2</v>
      </c>
      <c r="AJ289" s="108">
        <f>(VLOOKUP($B289,'[11]CT model - DATA UPDATE'!$A:$AX,COLUMN('[11]CT model - DATA UPDATE'!AG$1),0)+IFERROR(VLOOKUP($B289,'[11]Fire £5 LQ'!$A:$P,COLUMN('[11]Fire £5 LQ'!O$1),0),0)*[11]Parameters!$C$41)/1000000</f>
        <v>3.6777790411815774E-2</v>
      </c>
      <c r="AK289" s="108">
        <f>(VLOOKUP($B289,'[11]CT model - DATA UPDATE'!$A:$AX,COLUMN('[11]CT model - DATA UPDATE'!AH$1),0)+IFERROR(VLOOKUP($B289,'[11]Fire £5 LQ'!$A:$P,COLUMN('[11]Fire £5 LQ'!P$1),0),0)*[11]Parameters!$C$41)/1000000</f>
        <v>5.3625454754961381E-2</v>
      </c>
      <c r="AL289" s="56">
        <f>'[11]Published CSP'!AI289</f>
        <v>0</v>
      </c>
      <c r="AM289" s="56">
        <f>'[11]Published CSP'!AJ289</f>
        <v>0</v>
      </c>
      <c r="AN289" s="56">
        <f>IFERROR(VLOOKUP($A289,'[11]iBCF post B17'!$A:$L,'[11]iBCF post B17'!$F$1,0)/1000000,0)</f>
        <v>0</v>
      </c>
      <c r="AO289" s="56">
        <f>IFERROR(VLOOKUP($A289,'[11]iBCF post B17'!$A:$L,'[11]iBCF post B17'!$I$1,0)/1000000,0)</f>
        <v>0</v>
      </c>
      <c r="AP289" s="56">
        <f>IFERROR(VLOOKUP($A289,'[11]iBCF post B17'!$A:$L,'[11]iBCF post B17'!$L$1,0)/1000000,0)</f>
        <v>0</v>
      </c>
      <c r="AQ289" s="56">
        <v>0</v>
      </c>
      <c r="AR289" s="56">
        <v>0</v>
      </c>
      <c r="AS289" s="56">
        <f>'[11]NHB savings'!E276</f>
        <v>0</v>
      </c>
      <c r="AT289" s="56">
        <f>'[11]NHB savings'!F276</f>
        <v>0</v>
      </c>
      <c r="AU289" s="56">
        <f>'[11]NHB savings'!G276</f>
        <v>0</v>
      </c>
      <c r="AV289" s="103">
        <f>'[11]Published CSP'!AN289</f>
        <v>6.9249448064580443E-2</v>
      </c>
      <c r="AW289" s="103">
        <f>'[11]Published CSP'!AO289</f>
        <v>0.35965035930314365</v>
      </c>
      <c r="AX289" s="103">
        <f>'[11]Published CSP'!AP289+'[11]NHB savings'!I276</f>
        <v>0.29040091123856321</v>
      </c>
      <c r="AY289" s="103">
        <f>'[11]Published CSP'!AQ289+'[11]NHB savings'!J276</f>
        <v>0.22338531633735631</v>
      </c>
      <c r="AZ289" s="103">
        <f>'[11]Published CSP'!AR289+'[11]NHB savings'!K276</f>
        <v>0.29040091123856321</v>
      </c>
      <c r="BA289" s="103">
        <v>0</v>
      </c>
      <c r="BB289" s="103" t="e">
        <f>VLOOKUP($A289,'[11]Published CSP'!$A:$A:'[11]Published CSP'!$AW:$AW,COLUMN('[11]Published CSP'!AT$1),0)</f>
        <v>#REF!</v>
      </c>
      <c r="BC289" s="103" t="e">
        <f>VLOOKUP($A289,'[11]Published CSP'!$A:$A:'[11]Published CSP'!$AW:$AW,COLUMN('[11]Published CSP'!AU$1),0)+'[11]NHB savings'!L276</f>
        <v>#REF!</v>
      </c>
      <c r="BD289" s="103">
        <v>0</v>
      </c>
      <c r="BE289" s="103">
        <v>0</v>
      </c>
      <c r="BF289" s="60">
        <v>0.75614058220738345</v>
      </c>
      <c r="BG289" s="60">
        <v>0.86826741323927392</v>
      </c>
      <c r="BH289" s="103">
        <f>VLOOKUP($A289,[11]NHB!$A$7:$Q$389,COLUMN([11]NHB!O$2),0)+'[11]NHB savings'!P276</f>
        <v>0.78191011573628244</v>
      </c>
      <c r="BI289" s="103">
        <f>VLOOKUP($A289,[11]NHB!$A$7:$Q$389,COLUMN([11]NHB!P$2),0)+'[11]NHB savings'!Q276</f>
        <v>0.59497636103025242</v>
      </c>
      <c r="BJ289" s="103">
        <f>VLOOKUP($A289,[11]NHB!$A$7:$Q$389,COLUMN([11]NHB!Q$2),0)+'[11]NHB savings'!R276</f>
        <v>0.5708728410738021</v>
      </c>
      <c r="BK289" s="63">
        <f t="shared" si="105"/>
        <v>7.0166275149349637</v>
      </c>
      <c r="BL289" s="63" t="e">
        <f t="shared" si="105"/>
        <v>#REF!</v>
      </c>
      <c r="BM289" s="63" t="e">
        <f t="shared" si="105"/>
        <v>#REF!</v>
      </c>
      <c r="BN289" s="63">
        <f t="shared" si="105"/>
        <v>6.4553827604263923</v>
      </c>
      <c r="BO289" s="63">
        <f t="shared" si="105"/>
        <v>6.4674068424298108</v>
      </c>
      <c r="BP289" s="64">
        <f t="shared" si="96"/>
        <v>7.0166275149349637</v>
      </c>
      <c r="BQ289" s="64" t="e">
        <f>BL289*'[11]23112016 deflator update'!$C$68/'[11]23112016 deflator update'!$C$69</f>
        <v>#REF!</v>
      </c>
      <c r="BR289" s="64" t="e">
        <f>BM289*'[11]23112016 deflator update'!$C$68/'[11]23112016 deflator update'!$C$70</f>
        <v>#REF!</v>
      </c>
      <c r="BS289" s="64">
        <f>BN289*'[11]23112016 deflator update'!$C$68/'[11]23112016 deflator update'!$C$71</f>
        <v>6.1327870930958319</v>
      </c>
      <c r="BT289" s="64">
        <f>BO289*'[11]23112016 deflator update'!$C$68/'[11]23112016 deflator update'!$C$72</f>
        <v>6.0439060288592232</v>
      </c>
      <c r="BU289" s="109" t="e">
        <f t="shared" si="97"/>
        <v>#REF!</v>
      </c>
      <c r="BV289" s="109" t="e">
        <f t="shared" si="97"/>
        <v>#REF!</v>
      </c>
      <c r="BW289" s="109" t="e">
        <f t="shared" si="97"/>
        <v>#REF!</v>
      </c>
      <c r="BX289" s="109">
        <f t="shared" si="97"/>
        <v>1.8626443155516093E-3</v>
      </c>
      <c r="BY289" s="109">
        <f t="shared" si="98"/>
        <v>-7.8274166803942613E-2</v>
      </c>
      <c r="BZ289" s="109">
        <f t="shared" si="99"/>
        <v>-2.0170659815704317E-2</v>
      </c>
      <c r="CA289" s="110" t="e">
        <f t="shared" si="100"/>
        <v>#REF!</v>
      </c>
      <c r="CB289" s="110" t="e">
        <f t="shared" si="100"/>
        <v>#REF!</v>
      </c>
      <c r="CC289" s="110" t="e">
        <f t="shared" si="100"/>
        <v>#REF!</v>
      </c>
      <c r="CD289" s="110">
        <f t="shared" si="94"/>
        <v>-1.4492768603799888E-2</v>
      </c>
      <c r="CE289" s="110">
        <f t="shared" si="101"/>
        <v>-0.13863091406880201</v>
      </c>
      <c r="CF289" s="110">
        <f t="shared" si="102"/>
        <v>-3.6620678203167611E-2</v>
      </c>
      <c r="CG289" s="60">
        <f t="shared" si="103"/>
        <v>3.2685005149349635</v>
      </c>
      <c r="CH289" s="60" t="e">
        <f t="shared" si="103"/>
        <v>#REF!</v>
      </c>
      <c r="CI289" s="60" t="e">
        <f t="shared" si="103"/>
        <v>#REF!</v>
      </c>
      <c r="CJ289" s="60">
        <f t="shared" si="103"/>
        <v>2.2830858831146097</v>
      </c>
      <c r="CK289" s="60">
        <f t="shared" si="103"/>
        <v>2.1255389932373649</v>
      </c>
      <c r="CL289" s="60">
        <f t="shared" si="104"/>
        <v>3.7481270000000002</v>
      </c>
      <c r="CM289" s="60">
        <f t="shared" si="104"/>
        <v>3.8461962199999999</v>
      </c>
      <c r="CN289" s="60">
        <f t="shared" si="104"/>
        <v>4.0071056046136517</v>
      </c>
      <c r="CO289" s="60">
        <f t="shared" si="104"/>
        <v>4.1722968773117826</v>
      </c>
      <c r="CP289" s="60">
        <f t="shared" si="104"/>
        <v>4.3418678491924458</v>
      </c>
    </row>
    <row r="290" spans="1:94" ht="15" customHeight="1">
      <c r="A290" s="53" t="s">
        <v>542</v>
      </c>
      <c r="B290" s="53" t="s">
        <v>543</v>
      </c>
      <c r="C290" s="53" t="str">
        <f t="shared" si="95"/>
        <v>MD_PU</v>
      </c>
      <c r="D290" s="53" t="s">
        <v>41</v>
      </c>
      <c r="E290" s="53" t="s">
        <v>531</v>
      </c>
      <c r="F290" s="112" t="s">
        <v>1359</v>
      </c>
      <c r="G290" s="113">
        <v>0</v>
      </c>
      <c r="H290" s="127">
        <v>1</v>
      </c>
      <c r="I290" s="127">
        <v>1</v>
      </c>
      <c r="J290" s="112" t="s">
        <v>1380</v>
      </c>
      <c r="K290" s="101">
        <v>0</v>
      </c>
      <c r="L290" s="53" t="s">
        <v>544</v>
      </c>
      <c r="M290" s="54">
        <f>[11]Provisional!M290</f>
        <v>106.761819210775</v>
      </c>
      <c r="N290" s="54">
        <f>[11]Provisional!N290</f>
        <v>95.426024666632998</v>
      </c>
      <c r="O290" s="54">
        <f>[11]Provisional!O290</f>
        <v>87.112303530190999</v>
      </c>
      <c r="P290" s="54">
        <f>[11]Provisional!P290</f>
        <v>82.553504061710996</v>
      </c>
      <c r="Q290" s="54">
        <f>[11]Provisional!Q290</f>
        <v>78.193312746846999</v>
      </c>
      <c r="R290" s="128">
        <f>'[11]Published CSP'!O290</f>
        <v>67.507788000000005</v>
      </c>
      <c r="S290" s="108">
        <f>VLOOKUP($B290,'[11]CT model - DATA UPDATE'!$A:$AX,COLUMN('[11]CT model - DATA UPDATE'!S$1),0)/1000000</f>
        <v>69.330381039999992</v>
      </c>
      <c r="T290" s="108">
        <f>VLOOKUP($B290,'[11]CT model - DATA UPDATE'!$A:$AX,COLUMN('[11]CT model - DATA UPDATE'!T$1),0)/1000000</f>
        <v>70.220087179395293</v>
      </c>
      <c r="U290" s="108">
        <f>VLOOKUP($B290,'[11]CT model - DATA UPDATE'!$A:$AX,COLUMN('[11]CT model - DATA UPDATE'!U$1),0)/1000000</f>
        <v>71.121210781129676</v>
      </c>
      <c r="V290" s="108">
        <f>VLOOKUP($B290,'[11]CT model - DATA UPDATE'!$A:$AX,COLUMN('[11]CT model - DATA UPDATE'!V$1),0)/1000000</f>
        <v>72.033898363745024</v>
      </c>
      <c r="W290" s="108">
        <v>0</v>
      </c>
      <c r="X290" s="108">
        <f>VLOOKUP($B290,'[11]CT model - DATA UPDATE'!$A:$AX,COLUMN('[11]CT model - DATA UPDATE'!W$1),0)/1000000</f>
        <v>1.2132134600000011</v>
      </c>
      <c r="Y290" s="108">
        <f>VLOOKUP($B290,'[11]CT model - DATA UPDATE'!$A:$AX,COLUMN('[11]CT model - DATA UPDATE'!X$1),0)/1000000</f>
        <v>2.6577598345646485</v>
      </c>
      <c r="Z290" s="108">
        <f>VLOOKUP($B290,'[11]CT model - DATA UPDATE'!$A:$AX,COLUMN('[11]CT model - DATA UPDATE'!Y$1),0)/1000000</f>
        <v>4.168128003416526</v>
      </c>
      <c r="AA290" s="108">
        <f>VLOOKUP($B290,'[11]CT model - DATA UPDATE'!$A:$AX,COLUMN('[11]CT model - DATA UPDATE'!Z$1),0)/1000000</f>
        <v>5.7467272566627843</v>
      </c>
      <c r="AB290" s="108">
        <v>0</v>
      </c>
      <c r="AC290" s="108">
        <f>VLOOKUP($B290,'[11]CT model - DATA UPDATE'!$A:$AX,COLUMN('[11]CT model - DATA UPDATE'!AA$1),0)/1000000</f>
        <v>1.386754</v>
      </c>
      <c r="AD290" s="108">
        <f>VLOOKUP($B290,'[11]CT model - DATA UPDATE'!$A:$AX,COLUMN('[11]CT model - DATA UPDATE'!AB$1),0)/1000000</f>
        <v>2.8897093937302829</v>
      </c>
      <c r="AE290" s="108">
        <f>VLOOKUP($B290,'[11]CT model - DATA UPDATE'!$A:$AX,COLUMN('[11]CT model - DATA UPDATE'!AC$1),0)/1000000</f>
        <v>4.5201258393117341</v>
      </c>
      <c r="AF290" s="108">
        <f>VLOOKUP($B290,'[11]CT model - DATA UPDATE'!$A:$AX,COLUMN('[11]CT model - DATA UPDATE'!AD$1),0)/1000000</f>
        <v>6.286367503582329</v>
      </c>
      <c r="AG290" s="108">
        <v>0</v>
      </c>
      <c r="AH290" s="108">
        <f>VLOOKUP($B290,'[11]CT model - DATA UPDATE'!$A:$AX,COLUMN('[11]CT model - DATA UPDATE'!AE$1),0)/1000000</f>
        <v>0</v>
      </c>
      <c r="AI290" s="108">
        <f>(VLOOKUP($B290,'[11]CT model - DATA UPDATE'!$A:$AX,COLUMN('[11]CT model - DATA UPDATE'!AF$1),0)+IFERROR(VLOOKUP($B290,'[11]Fire £5 LQ'!$A:$P,COLUMN('[11]Fire £5 LQ'!N$1),0),0)*[11]Parameters!$C$41)/1000000</f>
        <v>0</v>
      </c>
      <c r="AJ290" s="108">
        <f>(VLOOKUP($B290,'[11]CT model - DATA UPDATE'!$A:$AX,COLUMN('[11]CT model - DATA UPDATE'!AG$1),0)+IFERROR(VLOOKUP($B290,'[11]Fire £5 LQ'!$A:$P,COLUMN('[11]Fire £5 LQ'!O$1),0),0)*[11]Parameters!$C$41)/1000000</f>
        <v>0</v>
      </c>
      <c r="AK290" s="108">
        <f>(VLOOKUP($B290,'[11]CT model - DATA UPDATE'!$A:$AX,COLUMN('[11]CT model - DATA UPDATE'!AH$1),0)+IFERROR(VLOOKUP($B290,'[11]Fire £5 LQ'!$A:$P,COLUMN('[11]Fire £5 LQ'!P$1),0),0)*[11]Parameters!$C$41)/1000000</f>
        <v>0</v>
      </c>
      <c r="AL290" s="56">
        <f>'[11]Published CSP'!AI290</f>
        <v>0</v>
      </c>
      <c r="AM290" s="56">
        <f>'[11]Published CSP'!AJ290</f>
        <v>0</v>
      </c>
      <c r="AN290" s="56">
        <f>IFERROR(VLOOKUP($A290,'[11]iBCF post B17'!$A:$L,'[11]iBCF post B17'!$F$1,0)/1000000,0)</f>
        <v>6.1366777641479793</v>
      </c>
      <c r="AO290" s="56">
        <f>IFERROR(VLOOKUP($A290,'[11]iBCF post B17'!$A:$L,'[11]iBCF post B17'!$I$1,0)/1000000,0)</f>
        <v>8.5300400362730766</v>
      </c>
      <c r="AP290" s="56">
        <f>IFERROR(VLOOKUP($A290,'[11]iBCF post B17'!$A:$L,'[11]iBCF post B17'!$L$1,0)/1000000,0)</f>
        <v>10.808612337617328</v>
      </c>
      <c r="AQ290" s="56">
        <v>0</v>
      </c>
      <c r="AR290" s="56">
        <v>0</v>
      </c>
      <c r="AS290" s="56">
        <f>'[11]NHB savings'!E277</f>
        <v>1.1133109999999999</v>
      </c>
      <c r="AT290" s="56">
        <f>'[11]NHB savings'!F277</f>
        <v>0</v>
      </c>
      <c r="AU290" s="56">
        <f>'[11]NHB savings'!G277</f>
        <v>0</v>
      </c>
      <c r="AV290" s="103">
        <f>'[11]Published CSP'!AN290</f>
        <v>0</v>
      </c>
      <c r="AW290" s="103">
        <f>'[11]Published CSP'!AO290</f>
        <v>0</v>
      </c>
      <c r="AX290" s="103">
        <f>'[11]Published CSP'!AP290+'[11]NHB savings'!I277</f>
        <v>0</v>
      </c>
      <c r="AY290" s="103">
        <f>'[11]Published CSP'!AQ290+'[11]NHB savings'!J277</f>
        <v>0</v>
      </c>
      <c r="AZ290" s="103">
        <f>'[11]Published CSP'!AR290+'[11]NHB savings'!K277</f>
        <v>0</v>
      </c>
      <c r="BA290" s="103">
        <v>0</v>
      </c>
      <c r="BB290" s="103" t="e">
        <f>VLOOKUP($A290,'[11]Published CSP'!$A:$A:'[11]Published CSP'!$AW:$AW,COLUMN('[11]Published CSP'!AT$1),0)</f>
        <v>#REF!</v>
      </c>
      <c r="BC290" s="103" t="e">
        <f>VLOOKUP($A290,'[11]Published CSP'!$A:$A:'[11]Published CSP'!$AW:$AW,COLUMN('[11]Published CSP'!AU$1),0)+'[11]NHB savings'!L277</f>
        <v>#REF!</v>
      </c>
      <c r="BD290" s="103">
        <v>0</v>
      </c>
      <c r="BE290" s="103">
        <v>0</v>
      </c>
      <c r="BF290" s="60">
        <v>3.4370303415863814</v>
      </c>
      <c r="BG290" s="60">
        <v>4.1148907068573193</v>
      </c>
      <c r="BH290" s="103">
        <f>VLOOKUP($A290,[11]NHB!$A$7:$Q$389,COLUMN([11]NHB!O$2),0)+'[11]NHB savings'!P277</f>
        <v>3.7073224485481626</v>
      </c>
      <c r="BI290" s="103">
        <f>VLOOKUP($A290,[11]NHB!$A$7:$Q$389,COLUMN([11]NHB!P$2),0)+'[11]NHB savings'!Q277</f>
        <v>2.7296637542937767</v>
      </c>
      <c r="BJ290" s="103">
        <f>VLOOKUP($A290,[11]NHB!$A$7:$Q$389,COLUMN([11]NHB!Q$2),0)+'[11]NHB savings'!R277</f>
        <v>2.6190803612626818</v>
      </c>
      <c r="BK290" s="63">
        <f t="shared" si="105"/>
        <v>177.7066375523614</v>
      </c>
      <c r="BL290" s="63" t="e">
        <f t="shared" si="105"/>
        <v>#REF!</v>
      </c>
      <c r="BM290" s="63" t="e">
        <f t="shared" si="105"/>
        <v>#REF!</v>
      </c>
      <c r="BN290" s="63">
        <f t="shared" si="105"/>
        <v>173.62267247613576</v>
      </c>
      <c r="BO290" s="63">
        <f t="shared" si="105"/>
        <v>175.68799856971714</v>
      </c>
      <c r="BP290" s="64">
        <f t="shared" si="96"/>
        <v>177.7066375523614</v>
      </c>
      <c r="BQ290" s="64" t="e">
        <f>BL290*'[11]23112016 deflator update'!$C$68/'[11]23112016 deflator update'!$C$69</f>
        <v>#REF!</v>
      </c>
      <c r="BR290" s="64" t="e">
        <f>BM290*'[11]23112016 deflator update'!$C$68/'[11]23112016 deflator update'!$C$70</f>
        <v>#REF!</v>
      </c>
      <c r="BS290" s="64">
        <f>BN290*'[11]23112016 deflator update'!$C$68/'[11]23112016 deflator update'!$C$71</f>
        <v>164.94620448503329</v>
      </c>
      <c r="BT290" s="64">
        <f>BO290*'[11]23112016 deflator update'!$C$68/'[11]23112016 deflator update'!$C$72</f>
        <v>164.18354057880623</v>
      </c>
      <c r="BU290" s="109" t="e">
        <f t="shared" si="97"/>
        <v>#REF!</v>
      </c>
      <c r="BV290" s="109" t="e">
        <f t="shared" si="97"/>
        <v>#REF!</v>
      </c>
      <c r="BW290" s="109" t="e">
        <f t="shared" si="97"/>
        <v>#REF!</v>
      </c>
      <c r="BX290" s="109">
        <f t="shared" si="97"/>
        <v>1.189548613741831E-2</v>
      </c>
      <c r="BY290" s="109">
        <f t="shared" si="98"/>
        <v>-1.1359389893635607E-2</v>
      </c>
      <c r="BZ290" s="109">
        <f t="shared" si="99"/>
        <v>-2.8520253644557236E-3</v>
      </c>
      <c r="CA290" s="110" t="e">
        <f t="shared" si="100"/>
        <v>#REF!</v>
      </c>
      <c r="CB290" s="110" t="e">
        <f t="shared" si="100"/>
        <v>#REF!</v>
      </c>
      <c r="CC290" s="110" t="e">
        <f t="shared" si="100"/>
        <v>#REF!</v>
      </c>
      <c r="CD290" s="110">
        <f t="shared" si="94"/>
        <v>-4.6237129772589425E-3</v>
      </c>
      <c r="CE290" s="110">
        <f t="shared" si="101"/>
        <v>-7.6097872087476648E-2</v>
      </c>
      <c r="CF290" s="110">
        <f t="shared" si="102"/>
        <v>-1.9592800359712781E-2</v>
      </c>
      <c r="CG290" s="60">
        <f t="shared" si="103"/>
        <v>110.19884955236139</v>
      </c>
      <c r="CH290" s="60" t="e">
        <f t="shared" si="103"/>
        <v>#REF!</v>
      </c>
      <c r="CI290" s="60" t="e">
        <f t="shared" si="103"/>
        <v>#REF!</v>
      </c>
      <c r="CJ290" s="60">
        <f t="shared" si="103"/>
        <v>93.813207852277827</v>
      </c>
      <c r="CK290" s="60">
        <f t="shared" si="103"/>
        <v>91.621005445727008</v>
      </c>
      <c r="CL290" s="60">
        <f t="shared" si="104"/>
        <v>67.507788000000005</v>
      </c>
      <c r="CM290" s="60">
        <f t="shared" si="104"/>
        <v>71.930348499999994</v>
      </c>
      <c r="CN290" s="60">
        <f t="shared" si="104"/>
        <v>75.767556407690222</v>
      </c>
      <c r="CO290" s="60">
        <f t="shared" si="104"/>
        <v>79.809464623857934</v>
      </c>
      <c r="CP290" s="60">
        <f t="shared" si="104"/>
        <v>84.06699312399013</v>
      </c>
    </row>
    <row r="291" spans="1:94" ht="15" customHeight="1">
      <c r="A291" s="53" t="s">
        <v>48</v>
      </c>
      <c r="B291" s="53" t="s">
        <v>49</v>
      </c>
      <c r="C291" s="53" t="str">
        <f t="shared" si="95"/>
        <v>SD_PU</v>
      </c>
      <c r="D291" s="53" t="s">
        <v>41</v>
      </c>
      <c r="E291" s="53" t="s">
        <v>39</v>
      </c>
      <c r="F291" s="112" t="s">
        <v>1371</v>
      </c>
      <c r="G291" s="113">
        <v>1</v>
      </c>
      <c r="H291" s="127">
        <v>0</v>
      </c>
      <c r="I291" s="127">
        <v>0</v>
      </c>
      <c r="J291" s="112" t="s">
        <v>1380</v>
      </c>
      <c r="K291" s="101">
        <v>0</v>
      </c>
      <c r="L291" s="53" t="s">
        <v>50</v>
      </c>
      <c r="M291" s="54">
        <f>[11]Provisional!M291</f>
        <v>2.8481646766249997</v>
      </c>
      <c r="N291" s="54">
        <f>[11]Provisional!N291</f>
        <v>2.1738753076149999</v>
      </c>
      <c r="O291" s="54">
        <f>[11]Provisional!O291</f>
        <v>1.6666165342770001</v>
      </c>
      <c r="P291" s="54">
        <f>[11]Provisional!P291</f>
        <v>1.6750912698890001</v>
      </c>
      <c r="Q291" s="54">
        <f>[11]Provisional!Q291</f>
        <v>1.099813865882</v>
      </c>
      <c r="R291" s="128">
        <f>'[11]Published CSP'!O291</f>
        <v>6.3166779999999996</v>
      </c>
      <c r="S291" s="108">
        <f>VLOOKUP($B291,'[11]CT model - DATA UPDATE'!$A:$AX,COLUMN('[11]CT model - DATA UPDATE'!S$1),0)/1000000</f>
        <v>6.3877662719999995</v>
      </c>
      <c r="T291" s="108">
        <f>VLOOKUP($B291,'[11]CT model - DATA UPDATE'!$A:$AX,COLUMN('[11]CT model - DATA UPDATE'!T$1),0)/1000000</f>
        <v>6.5296300175881097</v>
      </c>
      <c r="U291" s="108">
        <f>VLOOKUP($B291,'[11]CT model - DATA UPDATE'!$A:$AX,COLUMN('[11]CT model - DATA UPDATE'!U$1),0)/1000000</f>
        <v>6.6746443672301741</v>
      </c>
      <c r="V291" s="108">
        <f>VLOOKUP($B291,'[11]CT model - DATA UPDATE'!$A:$AX,COLUMN('[11]CT model - DATA UPDATE'!V$1),0)/1000000</f>
        <v>6.8228792916284613</v>
      </c>
      <c r="W291" s="108">
        <v>0</v>
      </c>
      <c r="X291" s="108">
        <f>VLOOKUP($B291,'[11]CT model - DATA UPDATE'!$A:$AX,COLUMN('[11]CT model - DATA UPDATE'!W$1),0)/1000000</f>
        <v>0.12348825600000039</v>
      </c>
      <c r="Y291" s="108">
        <f>VLOOKUP($B291,'[11]CT model - DATA UPDATE'!$A:$AX,COLUMN('[11]CT model - DATA UPDATE'!X$1),0)/1000000</f>
        <v>0.25934798065838094</v>
      </c>
      <c r="Z291" s="108">
        <f>VLOOKUP($B291,'[11]CT model - DATA UPDATE'!$A:$AX,COLUMN('[11]CT model - DATA UPDATE'!Y$1),0)/1000000</f>
        <v>0.40390279483753344</v>
      </c>
      <c r="AA291" s="108">
        <f>VLOOKUP($B291,'[11]CT model - DATA UPDATE'!$A:$AX,COLUMN('[11]CT model - DATA UPDATE'!Z$1),0)/1000000</f>
        <v>0.55758798025819478</v>
      </c>
      <c r="AB291" s="108">
        <v>0</v>
      </c>
      <c r="AC291" s="108">
        <f>VLOOKUP($B291,'[11]CT model - DATA UPDATE'!$A:$AX,COLUMN('[11]CT model - DATA UPDATE'!AA$1),0)/1000000</f>
        <v>0</v>
      </c>
      <c r="AD291" s="108">
        <f>VLOOKUP($B291,'[11]CT model - DATA UPDATE'!$A:$AX,COLUMN('[11]CT model - DATA UPDATE'!AB$1),0)/1000000</f>
        <v>0</v>
      </c>
      <c r="AE291" s="108">
        <f>VLOOKUP($B291,'[11]CT model - DATA UPDATE'!$A:$AX,COLUMN('[11]CT model - DATA UPDATE'!AC$1),0)/1000000</f>
        <v>0</v>
      </c>
      <c r="AF291" s="108">
        <f>VLOOKUP($B291,'[11]CT model - DATA UPDATE'!$A:$AX,COLUMN('[11]CT model - DATA UPDATE'!AD$1),0)/1000000</f>
        <v>0</v>
      </c>
      <c r="AG291" s="108">
        <v>0</v>
      </c>
      <c r="AH291" s="108">
        <f>VLOOKUP($B291,'[11]CT model - DATA UPDATE'!$A:$AX,COLUMN('[11]CT model - DATA UPDATE'!AE$1),0)/1000000</f>
        <v>0</v>
      </c>
      <c r="AI291" s="108">
        <f>(VLOOKUP($B291,'[11]CT model - DATA UPDATE'!$A:$AX,COLUMN('[11]CT model - DATA UPDATE'!AF$1),0)+IFERROR(VLOOKUP($B291,'[11]Fire £5 LQ'!$A:$P,COLUMN('[11]Fire £5 LQ'!N$1),0),0)*[11]Parameters!$C$41)/1000000</f>
        <v>2.3108978663068897E-2</v>
      </c>
      <c r="AJ291" s="108">
        <f>(VLOOKUP($B291,'[11]CT model - DATA UPDATE'!$A:$AX,COLUMN('[11]CT model - DATA UPDATE'!AG$1),0)+IFERROR(VLOOKUP($B291,'[11]Fire £5 LQ'!$A:$P,COLUMN('[11]Fire £5 LQ'!O$1),0),0)*[11]Parameters!$C$41)/1000000</f>
        <v>4.4522924924700481E-2</v>
      </c>
      <c r="AK291" s="108">
        <f>(VLOOKUP($B291,'[11]CT model - DATA UPDATE'!$A:$AX,COLUMN('[11]CT model - DATA UPDATE'!AH$1),0)+IFERROR(VLOOKUP($B291,'[11]Fire £5 LQ'!$A:$P,COLUMN('[11]Fire £5 LQ'!P$1),0),0)*[11]Parameters!$C$41)/1000000</f>
        <v>6.4039073587177656E-2</v>
      </c>
      <c r="AL291" s="56">
        <f>'[11]Published CSP'!AI291</f>
        <v>0</v>
      </c>
      <c r="AM291" s="56">
        <f>'[11]Published CSP'!AJ291</f>
        <v>0</v>
      </c>
      <c r="AN291" s="56">
        <f>IFERROR(VLOOKUP($A291,'[11]iBCF post B17'!$A:$L,'[11]iBCF post B17'!$F$1,0)/1000000,0)</f>
        <v>0</v>
      </c>
      <c r="AO291" s="56">
        <f>IFERROR(VLOOKUP($A291,'[11]iBCF post B17'!$A:$L,'[11]iBCF post B17'!$I$1,0)/1000000,0)</f>
        <v>0</v>
      </c>
      <c r="AP291" s="56">
        <f>IFERROR(VLOOKUP($A291,'[11]iBCF post B17'!$A:$L,'[11]iBCF post B17'!$L$1,0)/1000000,0)</f>
        <v>0</v>
      </c>
      <c r="AQ291" s="56">
        <v>0</v>
      </c>
      <c r="AR291" s="56">
        <v>0</v>
      </c>
      <c r="AS291" s="56">
        <f>'[11]NHB savings'!E278</f>
        <v>0</v>
      </c>
      <c r="AT291" s="56">
        <f>'[11]NHB savings'!F278</f>
        <v>0</v>
      </c>
      <c r="AU291" s="56">
        <f>'[11]NHB savings'!G278</f>
        <v>0</v>
      </c>
      <c r="AV291" s="103">
        <f>'[11]Published CSP'!AN291</f>
        <v>0</v>
      </c>
      <c r="AW291" s="103">
        <f>'[11]Published CSP'!AO291</f>
        <v>0</v>
      </c>
      <c r="AX291" s="103">
        <f>'[11]Published CSP'!AP291+'[11]NHB savings'!I278</f>
        <v>0</v>
      </c>
      <c r="AY291" s="103">
        <f>'[11]Published CSP'!AQ291+'[11]NHB savings'!J278</f>
        <v>0</v>
      </c>
      <c r="AZ291" s="103">
        <f>'[11]Published CSP'!AR291+'[11]NHB savings'!K278</f>
        <v>0</v>
      </c>
      <c r="BA291" s="103">
        <v>0</v>
      </c>
      <c r="BB291" s="103" t="e">
        <f>VLOOKUP($A291,'[11]Published CSP'!$A:$A:'[11]Published CSP'!$AW:$AW,COLUMN('[11]Published CSP'!AT$1),0)</f>
        <v>#REF!</v>
      </c>
      <c r="BC291" s="103" t="e">
        <f>VLOOKUP($A291,'[11]Published CSP'!$A:$A:'[11]Published CSP'!$AW:$AW,COLUMN('[11]Published CSP'!AU$1),0)+'[11]NHB savings'!L278</f>
        <v>#REF!</v>
      </c>
      <c r="BD291" s="103">
        <v>0</v>
      </c>
      <c r="BE291" s="103">
        <v>0</v>
      </c>
      <c r="BF291" s="60">
        <v>1.0586893362251064</v>
      </c>
      <c r="BG291" s="60">
        <v>1.3715368395035703</v>
      </c>
      <c r="BH291" s="103">
        <f>VLOOKUP($A291,[11]NHB!$A$7:$Q$389,COLUMN([11]NHB!O$2),0)+'[11]NHB savings'!P278</f>
        <v>1.1849809668191116</v>
      </c>
      <c r="BI291" s="103">
        <f>VLOOKUP($A291,[11]NHB!$A$7:$Q$389,COLUMN([11]NHB!P$2),0)+'[11]NHB savings'!Q278</f>
        <v>0.90264114431475528</v>
      </c>
      <c r="BJ291" s="103">
        <f>VLOOKUP($A291,[11]NHB!$A$7:$Q$389,COLUMN([11]NHB!Q$2),0)+'[11]NHB savings'!R278</f>
        <v>0.86607359262609662</v>
      </c>
      <c r="BK291" s="63">
        <f t="shared" si="105"/>
        <v>10.223532012850105</v>
      </c>
      <c r="BL291" s="63" t="e">
        <f t="shared" si="105"/>
        <v>#REF!</v>
      </c>
      <c r="BM291" s="63" t="e">
        <f t="shared" si="105"/>
        <v>#REF!</v>
      </c>
      <c r="BN291" s="63">
        <f t="shared" si="105"/>
        <v>9.7008025011961632</v>
      </c>
      <c r="BO291" s="63">
        <f t="shared" si="105"/>
        <v>9.4103938039819308</v>
      </c>
      <c r="BP291" s="64">
        <f t="shared" si="96"/>
        <v>10.223532012850105</v>
      </c>
      <c r="BQ291" s="64" t="e">
        <f>BL291*'[11]23112016 deflator update'!$C$68/'[11]23112016 deflator update'!$C$69</f>
        <v>#REF!</v>
      </c>
      <c r="BR291" s="64" t="e">
        <f>BM291*'[11]23112016 deflator update'!$C$68/'[11]23112016 deflator update'!$C$70</f>
        <v>#REF!</v>
      </c>
      <c r="BS291" s="64">
        <f>BN291*'[11]23112016 deflator update'!$C$68/'[11]23112016 deflator update'!$C$71</f>
        <v>9.2160230585735157</v>
      </c>
      <c r="BT291" s="64">
        <f>BO291*'[11]23112016 deflator update'!$C$68/'[11]23112016 deflator update'!$C$72</f>
        <v>8.7941793722780055</v>
      </c>
      <c r="BU291" s="109" t="e">
        <f t="shared" si="97"/>
        <v>#REF!</v>
      </c>
      <c r="BV291" s="109" t="e">
        <f t="shared" si="97"/>
        <v>#REF!</v>
      </c>
      <c r="BW291" s="109" t="e">
        <f t="shared" si="97"/>
        <v>#REF!</v>
      </c>
      <c r="BX291" s="109">
        <f t="shared" ref="BX291:BX354" si="106">BO291/BN291-1</f>
        <v>-2.9936564235631402E-2</v>
      </c>
      <c r="BY291" s="109">
        <f t="shared" si="98"/>
        <v>-7.9535938054101973E-2</v>
      </c>
      <c r="BZ291" s="109">
        <f t="shared" si="99"/>
        <v>-2.0506159704702487E-2</v>
      </c>
      <c r="CA291" s="110" t="e">
        <f t="shared" si="100"/>
        <v>#REF!</v>
      </c>
      <c r="CB291" s="110" t="e">
        <f t="shared" si="100"/>
        <v>#REF!</v>
      </c>
      <c r="CC291" s="110" t="e">
        <f t="shared" si="100"/>
        <v>#REF!</v>
      </c>
      <c r="CD291" s="110">
        <f t="shared" si="100"/>
        <v>-4.5772854908720739E-2</v>
      </c>
      <c r="CE291" s="110">
        <f t="shared" si="101"/>
        <v>-0.13981006160840759</v>
      </c>
      <c r="CF291" s="110">
        <f t="shared" si="102"/>
        <v>-3.6950545499716547E-2</v>
      </c>
      <c r="CG291" s="60">
        <f t="shared" ref="CG291:CK341" si="107">BK291-CL291</f>
        <v>3.9068540128501059</v>
      </c>
      <c r="CH291" s="60" t="e">
        <f t="shared" si="107"/>
        <v>#REF!</v>
      </c>
      <c r="CI291" s="60" t="e">
        <f t="shared" si="107"/>
        <v>#REF!</v>
      </c>
      <c r="CJ291" s="60">
        <f t="shared" si="107"/>
        <v>2.5777324142037559</v>
      </c>
      <c r="CK291" s="60">
        <f t="shared" si="107"/>
        <v>1.9658874585080977</v>
      </c>
      <c r="CL291" s="60">
        <f t="shared" ref="CL291:CP341" si="108">SUM(R291,W291,AB291,AG291)</f>
        <v>6.3166779999999996</v>
      </c>
      <c r="CM291" s="60">
        <f t="shared" si="108"/>
        <v>6.5112545280000003</v>
      </c>
      <c r="CN291" s="60">
        <f t="shared" si="108"/>
        <v>6.8120869769095593</v>
      </c>
      <c r="CO291" s="60">
        <f t="shared" si="108"/>
        <v>7.1230700869924073</v>
      </c>
      <c r="CP291" s="60">
        <f t="shared" si="108"/>
        <v>7.4445063454738332</v>
      </c>
    </row>
    <row r="292" spans="1:94" ht="15" customHeight="1">
      <c r="A292" s="53" t="s">
        <v>219</v>
      </c>
      <c r="B292" s="53" t="s">
        <v>220</v>
      </c>
      <c r="C292" s="53" t="str">
        <f t="shared" ref="C292:C355" si="109">E292&amp;D292&amp;"_"&amp;J292</f>
        <v>SD_PU</v>
      </c>
      <c r="D292" s="53" t="s">
        <v>41</v>
      </c>
      <c r="E292" s="53" t="s">
        <v>39</v>
      </c>
      <c r="F292" s="112" t="s">
        <v>1359</v>
      </c>
      <c r="G292" s="113">
        <v>0</v>
      </c>
      <c r="H292" s="127">
        <v>0</v>
      </c>
      <c r="I292" s="127">
        <v>0</v>
      </c>
      <c r="J292" s="112" t="s">
        <v>1380</v>
      </c>
      <c r="K292" s="101">
        <v>0</v>
      </c>
      <c r="L292" s="53" t="s">
        <v>221</v>
      </c>
      <c r="M292" s="54">
        <f>[11]Provisional!M292</f>
        <v>3.6378948684210002</v>
      </c>
      <c r="N292" s="54">
        <f>[11]Provisional!N292</f>
        <v>3.0103664348120001</v>
      </c>
      <c r="O292" s="54">
        <f>[11]Provisional!O292</f>
        <v>2.5386700241270002</v>
      </c>
      <c r="P292" s="54">
        <f>[11]Provisional!P292</f>
        <v>2.2903773370430001</v>
      </c>
      <c r="Q292" s="54">
        <f>[11]Provisional!Q292</f>
        <v>2.0146017307139998</v>
      </c>
      <c r="R292" s="128">
        <f>'[11]Published CSP'!O292</f>
        <v>4.8913799999999998</v>
      </c>
      <c r="S292" s="108">
        <f>VLOOKUP($B292,'[11]CT model - DATA UPDATE'!$A:$AX,COLUMN('[11]CT model - DATA UPDATE'!S$1),0)/1000000</f>
        <v>4.9864052000000001</v>
      </c>
      <c r="T292" s="108">
        <f>VLOOKUP($B292,'[11]CT model - DATA UPDATE'!$A:$AX,COLUMN('[11]CT model - DATA UPDATE'!T$1),0)/1000000</f>
        <v>5.1298476739011321</v>
      </c>
      <c r="U292" s="108">
        <f>VLOOKUP($B292,'[11]CT model - DATA UPDATE'!$A:$AX,COLUMN('[11]CT model - DATA UPDATE'!U$1),0)/1000000</f>
        <v>5.2774165158958315</v>
      </c>
      <c r="V292" s="108">
        <f>VLOOKUP($B292,'[11]CT model - DATA UPDATE'!$A:$AX,COLUMN('[11]CT model - DATA UPDATE'!V$1),0)/1000000</f>
        <v>5.4292304280196984</v>
      </c>
      <c r="W292" s="108">
        <v>0</v>
      </c>
      <c r="X292" s="108">
        <f>VLOOKUP($B292,'[11]CT model - DATA UPDATE'!$A:$AX,COLUMN('[11]CT model - DATA UPDATE'!W$1),0)/1000000</f>
        <v>0</v>
      </c>
      <c r="Y292" s="108">
        <f>VLOOKUP($B292,'[11]CT model - DATA UPDATE'!$A:$AX,COLUMN('[11]CT model - DATA UPDATE'!X$1),0)/1000000</f>
        <v>0.10259695347802274</v>
      </c>
      <c r="Z292" s="108">
        <f>VLOOKUP($B292,'[11]CT model - DATA UPDATE'!$A:$AX,COLUMN('[11]CT model - DATA UPDATE'!Y$1),0)/1000000</f>
        <v>0.21320762724219156</v>
      </c>
      <c r="AA292" s="108">
        <f>VLOOKUP($B292,'[11]CT model - DATA UPDATE'!$A:$AX,COLUMN('[11]CT model - DATA UPDATE'!Z$1),0)/1000000</f>
        <v>0.33231233603822935</v>
      </c>
      <c r="AB292" s="108">
        <v>0</v>
      </c>
      <c r="AC292" s="108">
        <f>VLOOKUP($B292,'[11]CT model - DATA UPDATE'!$A:$AX,COLUMN('[11]CT model - DATA UPDATE'!AA$1),0)/1000000</f>
        <v>0</v>
      </c>
      <c r="AD292" s="108">
        <f>VLOOKUP($B292,'[11]CT model - DATA UPDATE'!$A:$AX,COLUMN('[11]CT model - DATA UPDATE'!AB$1),0)/1000000</f>
        <v>0</v>
      </c>
      <c r="AE292" s="108">
        <f>VLOOKUP($B292,'[11]CT model - DATA UPDATE'!$A:$AX,COLUMN('[11]CT model - DATA UPDATE'!AC$1),0)/1000000</f>
        <v>0</v>
      </c>
      <c r="AF292" s="108">
        <f>VLOOKUP($B292,'[11]CT model - DATA UPDATE'!$A:$AX,COLUMN('[11]CT model - DATA UPDATE'!AD$1),0)/1000000</f>
        <v>0</v>
      </c>
      <c r="AG292" s="108">
        <v>0</v>
      </c>
      <c r="AH292" s="108">
        <f>VLOOKUP($B292,'[11]CT model - DATA UPDATE'!$A:$AX,COLUMN('[11]CT model - DATA UPDATE'!AE$1),0)/1000000</f>
        <v>0</v>
      </c>
      <c r="AI292" s="108">
        <f>(VLOOKUP($B292,'[11]CT model - DATA UPDATE'!$A:$AX,COLUMN('[11]CT model - DATA UPDATE'!AF$1),0)+IFERROR(VLOOKUP($B292,'[11]Fire £5 LQ'!$A:$P,COLUMN('[11]Fire £5 LQ'!N$1),0),0)*[11]Parameters!$C$41)/1000000</f>
        <v>0</v>
      </c>
      <c r="AJ292" s="108">
        <f>(VLOOKUP($B292,'[11]CT model - DATA UPDATE'!$A:$AX,COLUMN('[11]CT model - DATA UPDATE'!AG$1),0)+IFERROR(VLOOKUP($B292,'[11]Fire £5 LQ'!$A:$P,COLUMN('[11]Fire £5 LQ'!O$1),0),0)*[11]Parameters!$C$41)/1000000</f>
        <v>0</v>
      </c>
      <c r="AK292" s="108">
        <f>(VLOOKUP($B292,'[11]CT model - DATA UPDATE'!$A:$AX,COLUMN('[11]CT model - DATA UPDATE'!AH$1),0)+IFERROR(VLOOKUP($B292,'[11]Fire £5 LQ'!$A:$P,COLUMN('[11]Fire £5 LQ'!P$1),0),0)*[11]Parameters!$C$41)/1000000</f>
        <v>0</v>
      </c>
      <c r="AL292" s="56">
        <f>'[11]Published CSP'!AI292</f>
        <v>0</v>
      </c>
      <c r="AM292" s="56">
        <f>'[11]Published CSP'!AJ292</f>
        <v>0</v>
      </c>
      <c r="AN292" s="56">
        <f>IFERROR(VLOOKUP($A292,'[11]iBCF post B17'!$A:$L,'[11]iBCF post B17'!$F$1,0)/1000000,0)</f>
        <v>0</v>
      </c>
      <c r="AO292" s="56">
        <f>IFERROR(VLOOKUP($A292,'[11]iBCF post B17'!$A:$L,'[11]iBCF post B17'!$I$1,0)/1000000,0)</f>
        <v>0</v>
      </c>
      <c r="AP292" s="56">
        <f>IFERROR(VLOOKUP($A292,'[11]iBCF post B17'!$A:$L,'[11]iBCF post B17'!$L$1,0)/1000000,0)</f>
        <v>0</v>
      </c>
      <c r="AQ292" s="56">
        <v>0</v>
      </c>
      <c r="AR292" s="56">
        <v>0</v>
      </c>
      <c r="AS292" s="56">
        <f>'[11]NHB savings'!E279</f>
        <v>0</v>
      </c>
      <c r="AT292" s="56">
        <f>'[11]NHB savings'!F279</f>
        <v>0</v>
      </c>
      <c r="AU292" s="56">
        <f>'[11]NHB savings'!G279</f>
        <v>0</v>
      </c>
      <c r="AV292" s="103">
        <f>'[11]Published CSP'!AN292</f>
        <v>0</v>
      </c>
      <c r="AW292" s="103">
        <f>'[11]Published CSP'!AO292</f>
        <v>0</v>
      </c>
      <c r="AX292" s="103">
        <f>'[11]Published CSP'!AP292+'[11]NHB savings'!I279</f>
        <v>0</v>
      </c>
      <c r="AY292" s="103">
        <f>'[11]Published CSP'!AQ292+'[11]NHB savings'!J279</f>
        <v>0</v>
      </c>
      <c r="AZ292" s="103">
        <f>'[11]Published CSP'!AR292+'[11]NHB savings'!K279</f>
        <v>0</v>
      </c>
      <c r="BA292" s="103">
        <v>0</v>
      </c>
      <c r="BB292" s="103" t="e">
        <f>VLOOKUP($A292,'[11]Published CSP'!$A:$A:'[11]Published CSP'!$AW:$AW,COLUMN('[11]Published CSP'!AT$1),0)</f>
        <v>#REF!</v>
      </c>
      <c r="BC292" s="103" t="e">
        <f>VLOOKUP($A292,'[11]Published CSP'!$A:$A:'[11]Published CSP'!$AW:$AW,COLUMN('[11]Published CSP'!AU$1),0)+'[11]NHB savings'!L279</f>
        <v>#REF!</v>
      </c>
      <c r="BD292" s="103">
        <v>0</v>
      </c>
      <c r="BE292" s="103">
        <v>0</v>
      </c>
      <c r="BF292" s="60">
        <v>0.78654980471243752</v>
      </c>
      <c r="BG292" s="60">
        <v>0.97478899564059063</v>
      </c>
      <c r="BH292" s="103">
        <f>VLOOKUP($A292,[11]NHB!$A$7:$Q$389,COLUMN([11]NHB!O$2),0)+'[11]NHB savings'!P279</f>
        <v>0.83958441699949415</v>
      </c>
      <c r="BI292" s="103">
        <f>VLOOKUP($A292,[11]NHB!$A$7:$Q$389,COLUMN([11]NHB!P$2),0)+'[11]NHB savings'!Q279</f>
        <v>0.63789872157529626</v>
      </c>
      <c r="BJ292" s="103">
        <f>VLOOKUP($A292,[11]NHB!$A$7:$Q$389,COLUMN([11]NHB!Q$2),0)+'[11]NHB savings'!R279</f>
        <v>0.61205634266286335</v>
      </c>
      <c r="BK292" s="63">
        <f t="shared" si="105"/>
        <v>9.315824673133438</v>
      </c>
      <c r="BL292" s="63" t="e">
        <f t="shared" si="105"/>
        <v>#REF!</v>
      </c>
      <c r="BM292" s="63" t="e">
        <f t="shared" si="105"/>
        <v>#REF!</v>
      </c>
      <c r="BN292" s="63">
        <f t="shared" si="105"/>
        <v>8.418900201756319</v>
      </c>
      <c r="BO292" s="63">
        <f t="shared" si="105"/>
        <v>8.3882008374347912</v>
      </c>
      <c r="BP292" s="64">
        <f t="shared" ref="BP292:BP355" si="110">BK292</f>
        <v>9.315824673133438</v>
      </c>
      <c r="BQ292" s="64" t="e">
        <f>BL292*'[11]23112016 deflator update'!$C$68/'[11]23112016 deflator update'!$C$69</f>
        <v>#REF!</v>
      </c>
      <c r="BR292" s="64" t="e">
        <f>BM292*'[11]23112016 deflator update'!$C$68/'[11]23112016 deflator update'!$C$70</f>
        <v>#REF!</v>
      </c>
      <c r="BS292" s="64">
        <f>BN292*'[11]23112016 deflator update'!$C$68/'[11]23112016 deflator update'!$C$71</f>
        <v>7.9981814265003681</v>
      </c>
      <c r="BT292" s="64">
        <f>BO292*'[11]23112016 deflator update'!$C$68/'[11]23112016 deflator update'!$C$72</f>
        <v>7.8389219741133562</v>
      </c>
      <c r="BU292" s="109" t="e">
        <f t="shared" ref="BU292:BX355" si="111">BL292/BK292-1</f>
        <v>#REF!</v>
      </c>
      <c r="BV292" s="109" t="e">
        <f t="shared" si="111"/>
        <v>#REF!</v>
      </c>
      <c r="BW292" s="109" t="e">
        <f t="shared" si="111"/>
        <v>#REF!</v>
      </c>
      <c r="BX292" s="109">
        <f t="shared" si="106"/>
        <v>-3.6464815576651155E-3</v>
      </c>
      <c r="BY292" s="109">
        <f t="shared" ref="BY292:BY355" si="112">BO292/BK292-1</f>
        <v>-9.9575063748664872E-2</v>
      </c>
      <c r="BZ292" s="109">
        <f t="shared" ref="BZ292:BZ355" si="113">((BO292/BK292)^(1/4))-1</f>
        <v>-2.5881304619416956E-2</v>
      </c>
      <c r="CA292" s="110" t="e">
        <f t="shared" ref="CA292:CD355" si="114">BQ292/BP292-1</f>
        <v>#REF!</v>
      </c>
      <c r="CB292" s="110" t="e">
        <f t="shared" si="114"/>
        <v>#REF!</v>
      </c>
      <c r="CC292" s="110" t="e">
        <f t="shared" si="114"/>
        <v>#REF!</v>
      </c>
      <c r="CD292" s="110">
        <f t="shared" si="114"/>
        <v>-1.9911957968262395E-2</v>
      </c>
      <c r="CE292" s="110">
        <f t="shared" ref="CE292:CE355" si="115">BT292/BP292-1</f>
        <v>-0.15853697883338502</v>
      </c>
      <c r="CF292" s="110">
        <f t="shared" ref="CF292:CF355" si="116">((BT292/BP292)^(1/4))-1</f>
        <v>-4.2235448951906895E-2</v>
      </c>
      <c r="CG292" s="60">
        <f t="shared" si="107"/>
        <v>4.4244446731334381</v>
      </c>
      <c r="CH292" s="60" t="e">
        <f t="shared" si="107"/>
        <v>#REF!</v>
      </c>
      <c r="CI292" s="60" t="e">
        <f t="shared" si="107"/>
        <v>#REF!</v>
      </c>
      <c r="CJ292" s="60">
        <f t="shared" si="107"/>
        <v>2.9282760586182963</v>
      </c>
      <c r="CK292" s="60">
        <f t="shared" si="107"/>
        <v>2.6266580733768636</v>
      </c>
      <c r="CL292" s="60">
        <f t="shared" si="108"/>
        <v>4.8913799999999998</v>
      </c>
      <c r="CM292" s="60">
        <f t="shared" si="108"/>
        <v>4.9864052000000001</v>
      </c>
      <c r="CN292" s="60">
        <f t="shared" si="108"/>
        <v>5.2324446273791549</v>
      </c>
      <c r="CO292" s="60">
        <f t="shared" si="108"/>
        <v>5.4906241431380227</v>
      </c>
      <c r="CP292" s="60">
        <f t="shared" si="108"/>
        <v>5.7615427640579275</v>
      </c>
    </row>
    <row r="293" spans="1:94" ht="15" customHeight="1">
      <c r="A293" s="53" t="s">
        <v>1092</v>
      </c>
      <c r="B293" s="53" t="s">
        <v>1093</v>
      </c>
      <c r="C293" s="53" t="str">
        <f t="shared" si="109"/>
        <v>SD_PR</v>
      </c>
      <c r="D293" s="53" t="s">
        <v>41</v>
      </c>
      <c r="E293" s="53" t="s">
        <v>39</v>
      </c>
      <c r="F293" s="112" t="s">
        <v>1373</v>
      </c>
      <c r="G293" s="113">
        <v>1</v>
      </c>
      <c r="H293" s="127">
        <v>0</v>
      </c>
      <c r="I293" s="127">
        <v>0</v>
      </c>
      <c r="J293" s="112" t="s">
        <v>1381</v>
      </c>
      <c r="K293" s="101">
        <v>0</v>
      </c>
      <c r="L293" s="53" t="s">
        <v>1094</v>
      </c>
      <c r="M293" s="54">
        <f>[11]Provisional!M293</f>
        <v>4.0180947758379997</v>
      </c>
      <c r="N293" s="54">
        <f>[11]Provisional!N293</f>
        <v>3.2474019215890002</v>
      </c>
      <c r="O293" s="54">
        <f>[11]Provisional!O293</f>
        <v>2.6678863916669999</v>
      </c>
      <c r="P293" s="54">
        <f>[11]Provisional!P293</f>
        <v>2.3621900642159996</v>
      </c>
      <c r="Q293" s="54">
        <f>[11]Provisional!Q293</f>
        <v>2.022419828911</v>
      </c>
      <c r="R293" s="128">
        <f>'[11]Published CSP'!O293</f>
        <v>6.4570504699999995</v>
      </c>
      <c r="S293" s="108">
        <f>VLOOKUP($B293,'[11]CT model - DATA UPDATE'!$A:$AX,COLUMN('[11]CT model - DATA UPDATE'!S$1),0)/1000000</f>
        <v>6.6561533870000007</v>
      </c>
      <c r="T293" s="108">
        <f>VLOOKUP($B293,'[11]CT model - DATA UPDATE'!$A:$AX,COLUMN('[11]CT model - DATA UPDATE'!T$1),0)/1000000</f>
        <v>6.7675298514041451</v>
      </c>
      <c r="U293" s="108">
        <f>VLOOKUP($B293,'[11]CT model - DATA UPDATE'!$A:$AX,COLUMN('[11]CT model - DATA UPDATE'!U$1),0)/1000000</f>
        <v>6.8807699622872596</v>
      </c>
      <c r="V293" s="108">
        <f>VLOOKUP($B293,'[11]CT model - DATA UPDATE'!$A:$AX,COLUMN('[11]CT model - DATA UPDATE'!V$1),0)/1000000</f>
        <v>6.9959049037798264</v>
      </c>
      <c r="W293" s="108">
        <v>0</v>
      </c>
      <c r="X293" s="108">
        <f>VLOOKUP($B293,'[11]CT model - DATA UPDATE'!$A:$AX,COLUMN('[11]CT model - DATA UPDATE'!W$1),0)/1000000</f>
        <v>0.10674580999999961</v>
      </c>
      <c r="Y293" s="108">
        <f>VLOOKUP($B293,'[11]CT model - DATA UPDATE'!$A:$AX,COLUMN('[11]CT model - DATA UPDATE'!X$1),0)/1000000</f>
        <v>0.24605320887596982</v>
      </c>
      <c r="Z293" s="108">
        <f>VLOOKUP($B293,'[11]CT model - DATA UPDATE'!$A:$AX,COLUMN('[11]CT model - DATA UPDATE'!Y$1),0)/1000000</f>
        <v>0.39278918898160153</v>
      </c>
      <c r="AA293" s="108">
        <f>VLOOKUP($B293,'[11]CT model - DATA UPDATE'!$A:$AX,COLUMN('[11]CT model - DATA UPDATE'!Z$1),0)/1000000</f>
        <v>0.54726700597068434</v>
      </c>
      <c r="AB293" s="108">
        <v>0</v>
      </c>
      <c r="AC293" s="108">
        <f>VLOOKUP($B293,'[11]CT model - DATA UPDATE'!$A:$AX,COLUMN('[11]CT model - DATA UPDATE'!AA$1),0)/1000000</f>
        <v>0</v>
      </c>
      <c r="AD293" s="108">
        <f>VLOOKUP($B293,'[11]CT model - DATA UPDATE'!$A:$AX,COLUMN('[11]CT model - DATA UPDATE'!AB$1),0)/1000000</f>
        <v>0</v>
      </c>
      <c r="AE293" s="108">
        <f>VLOOKUP($B293,'[11]CT model - DATA UPDATE'!$A:$AX,COLUMN('[11]CT model - DATA UPDATE'!AC$1),0)/1000000</f>
        <v>0</v>
      </c>
      <c r="AF293" s="108">
        <f>VLOOKUP($B293,'[11]CT model - DATA UPDATE'!$A:$AX,COLUMN('[11]CT model - DATA UPDATE'!AD$1),0)/1000000</f>
        <v>0</v>
      </c>
      <c r="AG293" s="108">
        <v>0</v>
      </c>
      <c r="AH293" s="108">
        <f>VLOOKUP($B293,'[11]CT model - DATA UPDATE'!$A:$AX,COLUMN('[11]CT model - DATA UPDATE'!AE$1),0)/1000000</f>
        <v>0</v>
      </c>
      <c r="AI293" s="108">
        <f>(VLOOKUP($B293,'[11]CT model - DATA UPDATE'!$A:$AX,COLUMN('[11]CT model - DATA UPDATE'!AF$1),0)+IFERROR(VLOOKUP($B293,'[11]Fire £5 LQ'!$A:$P,COLUMN('[11]Fire £5 LQ'!N$1),0),0)*[11]Parameters!$C$41)/1000000</f>
        <v>4.9602853868556472E-2</v>
      </c>
      <c r="AJ293" s="108">
        <f>(VLOOKUP($B293,'[11]CT model - DATA UPDATE'!$A:$AX,COLUMN('[11]CT model - DATA UPDATE'!AG$1),0)+IFERROR(VLOOKUP($B293,'[11]Fire £5 LQ'!$A:$P,COLUMN('[11]Fire £5 LQ'!O$1),0),0)*[11]Parameters!$C$41)/1000000</f>
        <v>9.8069255488373433E-2</v>
      </c>
      <c r="AK293" s="108">
        <f>(VLOOKUP($B293,'[11]CT model - DATA UPDATE'!$A:$AX,COLUMN('[11]CT model - DATA UPDATE'!AH$1),0)+IFERROR(VLOOKUP($B293,'[11]Fire £5 LQ'!$A:$P,COLUMN('[11]Fire £5 LQ'!P$1),0),0)*[11]Parameters!$C$41)/1000000</f>
        <v>0.14524362709716154</v>
      </c>
      <c r="AL293" s="56">
        <f>'[11]Published CSP'!AI293</f>
        <v>0</v>
      </c>
      <c r="AM293" s="56">
        <f>'[11]Published CSP'!AJ293</f>
        <v>0</v>
      </c>
      <c r="AN293" s="56">
        <f>IFERROR(VLOOKUP($A293,'[11]iBCF post B17'!$A:$L,'[11]iBCF post B17'!$F$1,0)/1000000,0)</f>
        <v>0</v>
      </c>
      <c r="AO293" s="56">
        <f>IFERROR(VLOOKUP($A293,'[11]iBCF post B17'!$A:$L,'[11]iBCF post B17'!$I$1,0)/1000000,0)</f>
        <v>0</v>
      </c>
      <c r="AP293" s="56">
        <f>IFERROR(VLOOKUP($A293,'[11]iBCF post B17'!$A:$L,'[11]iBCF post B17'!$L$1,0)/1000000,0)</f>
        <v>0</v>
      </c>
      <c r="AQ293" s="56">
        <v>0</v>
      </c>
      <c r="AR293" s="56">
        <v>0</v>
      </c>
      <c r="AS293" s="56">
        <f>'[11]NHB savings'!E280</f>
        <v>0</v>
      </c>
      <c r="AT293" s="56">
        <f>'[11]NHB savings'!F280</f>
        <v>0</v>
      </c>
      <c r="AU293" s="56">
        <f>'[11]NHB savings'!G280</f>
        <v>0</v>
      </c>
      <c r="AV293" s="103">
        <f>'[11]Published CSP'!AN293</f>
        <v>1.1749262104569683E-2</v>
      </c>
      <c r="AW293" s="103">
        <f>'[11]Published CSP'!AO293</f>
        <v>6.1020361252765137E-2</v>
      </c>
      <c r="AX293" s="103">
        <f>'[11]Published CSP'!AP293+'[11]NHB savings'!I280</f>
        <v>4.9271099148195455E-2</v>
      </c>
      <c r="AY293" s="103">
        <f>'[11]Published CSP'!AQ293+'[11]NHB savings'!J280</f>
        <v>3.7900845498611883E-2</v>
      </c>
      <c r="AZ293" s="103">
        <f>'[11]Published CSP'!AR293+'[11]NHB savings'!K280</f>
        <v>4.9271099148195455E-2</v>
      </c>
      <c r="BA293" s="103">
        <v>0</v>
      </c>
      <c r="BB293" s="103" t="e">
        <f>VLOOKUP($A293,'[11]Published CSP'!$A:$A:'[11]Published CSP'!$AW:$AW,COLUMN('[11]Published CSP'!AT$1),0)</f>
        <v>#REF!</v>
      </c>
      <c r="BC293" s="103" t="e">
        <f>VLOOKUP($A293,'[11]Published CSP'!$A:$A:'[11]Published CSP'!$AW:$AW,COLUMN('[11]Published CSP'!AU$1),0)+'[11]NHB savings'!L280</f>
        <v>#REF!</v>
      </c>
      <c r="BD293" s="103">
        <v>0</v>
      </c>
      <c r="BE293" s="103">
        <v>0</v>
      </c>
      <c r="BF293" s="60">
        <v>1.3289804671325958</v>
      </c>
      <c r="BG293" s="60">
        <v>1.6600407894319098</v>
      </c>
      <c r="BH293" s="103">
        <f>VLOOKUP($A293,[11]NHB!$A$7:$Q$389,COLUMN([11]NHB!O$2),0)+'[11]NHB savings'!P280</f>
        <v>1.1225698319257813</v>
      </c>
      <c r="BI293" s="103">
        <f>VLOOKUP($A293,[11]NHB!$A$7:$Q$389,COLUMN([11]NHB!P$2),0)+'[11]NHB savings'!Q280</f>
        <v>0.85380864596887007</v>
      </c>
      <c r="BJ293" s="103">
        <f>VLOOKUP($A293,[11]NHB!$A$7:$Q$389,COLUMN([11]NHB!Q$2),0)+'[11]NHB savings'!R280</f>
        <v>0.81921938312578035</v>
      </c>
      <c r="BK293" s="63">
        <f t="shared" si="105"/>
        <v>11.815874975075165</v>
      </c>
      <c r="BL293" s="63" t="e">
        <f t="shared" si="105"/>
        <v>#REF!</v>
      </c>
      <c r="BM293" s="63" t="e">
        <f t="shared" si="105"/>
        <v>#REF!</v>
      </c>
      <c r="BN293" s="63">
        <f t="shared" si="105"/>
        <v>10.625527962440717</v>
      </c>
      <c r="BO293" s="63">
        <f t="shared" si="105"/>
        <v>10.579325848032648</v>
      </c>
      <c r="BP293" s="64">
        <f t="shared" si="110"/>
        <v>11.815874975075165</v>
      </c>
      <c r="BQ293" s="64" t="e">
        <f>BL293*'[11]23112016 deflator update'!$C$68/'[11]23112016 deflator update'!$C$69</f>
        <v>#REF!</v>
      </c>
      <c r="BR293" s="64" t="e">
        <f>BM293*'[11]23112016 deflator update'!$C$68/'[11]23112016 deflator update'!$C$70</f>
        <v>#REF!</v>
      </c>
      <c r="BS293" s="64">
        <f>BN293*'[11]23112016 deflator update'!$C$68/'[11]23112016 deflator update'!$C$71</f>
        <v>10.094537096214113</v>
      </c>
      <c r="BT293" s="64">
        <f>BO293*'[11]23112016 deflator update'!$C$68/'[11]23112016 deflator update'!$C$72</f>
        <v>9.8865670325091592</v>
      </c>
      <c r="BU293" s="109" t="e">
        <f t="shared" si="111"/>
        <v>#REF!</v>
      </c>
      <c r="BV293" s="109" t="e">
        <f t="shared" si="111"/>
        <v>#REF!</v>
      </c>
      <c r="BW293" s="109" t="e">
        <f t="shared" si="111"/>
        <v>#REF!</v>
      </c>
      <c r="BX293" s="109">
        <f t="shared" si="106"/>
        <v>-4.3482182317325924E-3</v>
      </c>
      <c r="BY293" s="109">
        <f t="shared" si="112"/>
        <v>-0.10465150737046036</v>
      </c>
      <c r="BZ293" s="109">
        <f t="shared" si="113"/>
        <v>-2.7257196082488E-2</v>
      </c>
      <c r="CA293" s="110" t="e">
        <f t="shared" si="114"/>
        <v>#REF!</v>
      </c>
      <c r="CB293" s="110" t="e">
        <f t="shared" si="114"/>
        <v>#REF!</v>
      </c>
      <c r="CC293" s="110" t="e">
        <f t="shared" si="114"/>
        <v>#REF!</v>
      </c>
      <c r="CD293" s="110">
        <f t="shared" si="114"/>
        <v>-2.0602238787447824E-2</v>
      </c>
      <c r="CE293" s="110">
        <f t="shared" si="115"/>
        <v>-0.1632810051422986</v>
      </c>
      <c r="CF293" s="110">
        <f t="shared" si="116"/>
        <v>-4.3588241045589338E-2</v>
      </c>
      <c r="CG293" s="60">
        <f t="shared" si="107"/>
        <v>5.3588245050751651</v>
      </c>
      <c r="CH293" s="60" t="e">
        <f t="shared" si="107"/>
        <v>#REF!</v>
      </c>
      <c r="CI293" s="60" t="e">
        <f t="shared" si="107"/>
        <v>#REF!</v>
      </c>
      <c r="CJ293" s="60">
        <f t="shared" si="107"/>
        <v>3.2538995556834829</v>
      </c>
      <c r="CK293" s="60">
        <f t="shared" si="107"/>
        <v>2.8909103111849754</v>
      </c>
      <c r="CL293" s="60">
        <f t="shared" si="108"/>
        <v>6.4570504699999995</v>
      </c>
      <c r="CM293" s="60">
        <f t="shared" si="108"/>
        <v>6.7628991970000003</v>
      </c>
      <c r="CN293" s="60">
        <f t="shared" si="108"/>
        <v>7.0631859141486713</v>
      </c>
      <c r="CO293" s="60">
        <f t="shared" si="108"/>
        <v>7.3716284067572344</v>
      </c>
      <c r="CP293" s="60">
        <f t="shared" si="108"/>
        <v>7.6884155368476721</v>
      </c>
    </row>
    <row r="294" spans="1:94" ht="15" customHeight="1">
      <c r="A294" s="53" t="s">
        <v>581</v>
      </c>
      <c r="B294" s="53" t="s">
        <v>582</v>
      </c>
      <c r="C294" s="53" t="str">
        <f t="shared" si="109"/>
        <v>MD_PU</v>
      </c>
      <c r="D294" s="53" t="s">
        <v>41</v>
      </c>
      <c r="E294" s="53" t="s">
        <v>531</v>
      </c>
      <c r="F294" s="112" t="s">
        <v>1363</v>
      </c>
      <c r="G294" s="113">
        <v>0</v>
      </c>
      <c r="H294" s="127">
        <v>0</v>
      </c>
      <c r="I294" s="127">
        <v>0</v>
      </c>
      <c r="J294" s="112" t="s">
        <v>1380</v>
      </c>
      <c r="K294" s="101">
        <v>0</v>
      </c>
      <c r="L294" s="53" t="s">
        <v>583</v>
      </c>
      <c r="M294" s="54">
        <f>[11]Provisional!M294</f>
        <v>110.788051586911</v>
      </c>
      <c r="N294" s="54">
        <f>[11]Provisional!N294</f>
        <v>98.159201714966997</v>
      </c>
      <c r="O294" s="54">
        <f>[11]Provisional!O294</f>
        <v>88.897179465988998</v>
      </c>
      <c r="P294" s="54">
        <f>[11]Provisional!P294</f>
        <v>83.805979704056</v>
      </c>
      <c r="Q294" s="54">
        <f>[11]Provisional!Q294</f>
        <v>78.941672319304999</v>
      </c>
      <c r="R294" s="128">
        <f>'[11]Published CSP'!O294</f>
        <v>83.662592000000004</v>
      </c>
      <c r="S294" s="108">
        <f>VLOOKUP($B294,'[11]CT model - DATA UPDATE'!$A:$AX,COLUMN('[11]CT model - DATA UPDATE'!S$1),0)/1000000</f>
        <v>85.799058408000008</v>
      </c>
      <c r="T294" s="108">
        <f>VLOOKUP($B294,'[11]CT model - DATA UPDATE'!$A:$AX,COLUMN('[11]CT model - DATA UPDATE'!T$1),0)/1000000</f>
        <v>87.352064212598847</v>
      </c>
      <c r="U294" s="108">
        <f>VLOOKUP($B294,'[11]CT model - DATA UPDATE'!$A:$AX,COLUMN('[11]CT model - DATA UPDATE'!U$1),0)/1000000</f>
        <v>88.933180197820519</v>
      </c>
      <c r="V294" s="108">
        <f>VLOOKUP($B294,'[11]CT model - DATA UPDATE'!$A:$AX,COLUMN('[11]CT model - DATA UPDATE'!V$1),0)/1000000</f>
        <v>90.542915171972311</v>
      </c>
      <c r="W294" s="108">
        <v>0</v>
      </c>
      <c r="X294" s="108">
        <f>VLOOKUP($B294,'[11]CT model - DATA UPDATE'!$A:$AX,COLUMN('[11]CT model - DATA UPDATE'!W$1),0)/1000000</f>
        <v>1.6733683120000016</v>
      </c>
      <c r="Y294" s="108">
        <f>VLOOKUP($B294,'[11]CT model - DATA UPDATE'!$A:$AX,COLUMN('[11]CT model - DATA UPDATE'!X$1),0)/1000000</f>
        <v>3.4847715406492092</v>
      </c>
      <c r="Z294" s="108">
        <f>VLOOKUP($B294,'[11]CT model - DATA UPDATE'!$A:$AX,COLUMN('[11]CT model - DATA UPDATE'!Y$1),0)/1000000</f>
        <v>5.3974682026765466</v>
      </c>
      <c r="AA294" s="108">
        <f>VLOOKUP($B294,'[11]CT model - DATA UPDATE'!$A:$AX,COLUMN('[11]CT model - DATA UPDATE'!Z$1),0)/1000000</f>
        <v>7.415926677492064</v>
      </c>
      <c r="AB294" s="108">
        <v>0</v>
      </c>
      <c r="AC294" s="108">
        <f>VLOOKUP($B294,'[11]CT model - DATA UPDATE'!$A:$AX,COLUMN('[11]CT model - DATA UPDATE'!AA$1),0)/1000000</f>
        <v>1.7156720000000001</v>
      </c>
      <c r="AD294" s="108">
        <f>VLOOKUP($B294,'[11]CT model - DATA UPDATE'!$A:$AX,COLUMN('[11]CT model - DATA UPDATE'!AB$1),0)/1000000</f>
        <v>3.5977100073279291</v>
      </c>
      <c r="AE294" s="108">
        <f>VLOOKUP($B294,'[11]CT model - DATA UPDATE'!$A:$AX,COLUMN('[11]CT model - DATA UPDATE'!AC$1),0)/1000000</f>
        <v>5.6589641262079775</v>
      </c>
      <c r="AF294" s="108">
        <f>VLOOKUP($B294,'[11]CT model - DATA UPDATE'!$A:$AX,COLUMN('[11]CT model - DATA UPDATE'!AD$1),0)/1000000</f>
        <v>7.9126115759460331</v>
      </c>
      <c r="AG294" s="108">
        <v>0</v>
      </c>
      <c r="AH294" s="108">
        <f>VLOOKUP($B294,'[11]CT model - DATA UPDATE'!$A:$AX,COLUMN('[11]CT model - DATA UPDATE'!AE$1),0)/1000000</f>
        <v>0</v>
      </c>
      <c r="AI294" s="108">
        <f>(VLOOKUP($B294,'[11]CT model - DATA UPDATE'!$A:$AX,COLUMN('[11]CT model - DATA UPDATE'!AF$1),0)+IFERROR(VLOOKUP($B294,'[11]Fire £5 LQ'!$A:$P,COLUMN('[11]Fire £5 LQ'!N$1),0),0)*[11]Parameters!$C$41)/1000000</f>
        <v>0</v>
      </c>
      <c r="AJ294" s="108">
        <f>(VLOOKUP($B294,'[11]CT model - DATA UPDATE'!$A:$AX,COLUMN('[11]CT model - DATA UPDATE'!AG$1),0)+IFERROR(VLOOKUP($B294,'[11]Fire £5 LQ'!$A:$P,COLUMN('[11]Fire £5 LQ'!O$1),0),0)*[11]Parameters!$C$41)/1000000</f>
        <v>0</v>
      </c>
      <c r="AK294" s="108">
        <f>(VLOOKUP($B294,'[11]CT model - DATA UPDATE'!$A:$AX,COLUMN('[11]CT model - DATA UPDATE'!AH$1),0)+IFERROR(VLOOKUP($B294,'[11]Fire £5 LQ'!$A:$P,COLUMN('[11]Fire £5 LQ'!P$1),0),0)*[11]Parameters!$C$41)/1000000</f>
        <v>0</v>
      </c>
      <c r="AL294" s="56">
        <f>'[11]Published CSP'!AI294</f>
        <v>0</v>
      </c>
      <c r="AM294" s="56">
        <f>'[11]Published CSP'!AJ294</f>
        <v>0</v>
      </c>
      <c r="AN294" s="56">
        <f>IFERROR(VLOOKUP($A294,'[11]iBCF post B17'!$A:$L,'[11]iBCF post B17'!$F$1,0)/1000000,0)</f>
        <v>7.3175012379933841</v>
      </c>
      <c r="AO294" s="56">
        <f>IFERROR(VLOOKUP($A294,'[11]iBCF post B17'!$A:$L,'[11]iBCF post B17'!$I$1,0)/1000000,0)</f>
        <v>10.103691736155255</v>
      </c>
      <c r="AP294" s="56">
        <f>IFERROR(VLOOKUP($A294,'[11]iBCF post B17'!$A:$L,'[11]iBCF post B17'!$L$1,0)/1000000,0)</f>
        <v>12.709486957173006</v>
      </c>
      <c r="AQ294" s="56">
        <v>0</v>
      </c>
      <c r="AR294" s="56">
        <v>0</v>
      </c>
      <c r="AS294" s="56">
        <f>'[11]NHB savings'!E281</f>
        <v>1.3512980000000001</v>
      </c>
      <c r="AT294" s="56">
        <f>'[11]NHB savings'!F281</f>
        <v>0</v>
      </c>
      <c r="AU294" s="56">
        <f>'[11]NHB savings'!G281</f>
        <v>0</v>
      </c>
      <c r="AV294" s="103">
        <f>'[11]Published CSP'!AN294</f>
        <v>0</v>
      </c>
      <c r="AW294" s="103">
        <f>'[11]Published CSP'!AO294</f>
        <v>0</v>
      </c>
      <c r="AX294" s="103">
        <f>'[11]Published CSP'!AP294+'[11]NHB savings'!I281</f>
        <v>0</v>
      </c>
      <c r="AY294" s="103">
        <f>'[11]Published CSP'!AQ294+'[11]NHB savings'!J281</f>
        <v>0</v>
      </c>
      <c r="AZ294" s="103">
        <f>'[11]Published CSP'!AR294+'[11]NHB savings'!K281</f>
        <v>0</v>
      </c>
      <c r="BA294" s="103">
        <v>0</v>
      </c>
      <c r="BB294" s="103" t="e">
        <f>VLOOKUP($A294,'[11]Published CSP'!$A:$A:'[11]Published CSP'!$AW:$AW,COLUMN('[11]Published CSP'!AT$1),0)</f>
        <v>#REF!</v>
      </c>
      <c r="BC294" s="103" t="e">
        <f>VLOOKUP($A294,'[11]Published CSP'!$A:$A:'[11]Published CSP'!$AW:$AW,COLUMN('[11]Published CSP'!AU$1),0)+'[11]NHB savings'!L281</f>
        <v>#REF!</v>
      </c>
      <c r="BD294" s="103">
        <v>0</v>
      </c>
      <c r="BE294" s="103">
        <v>0</v>
      </c>
      <c r="BF294" s="60">
        <v>5.2105334534890826</v>
      </c>
      <c r="BG294" s="60">
        <v>6.1333025661130813</v>
      </c>
      <c r="BH294" s="103">
        <f>VLOOKUP($A294,[11]NHB!$A$7:$Q$389,COLUMN([11]NHB!O$2),0)+'[11]NHB savings'!P281</f>
        <v>5.2151605089117901</v>
      </c>
      <c r="BI294" s="103">
        <f>VLOOKUP($A294,[11]NHB!$A$7:$Q$389,COLUMN([11]NHB!P$2),0)+'[11]NHB savings'!Q281</f>
        <v>3.8764278256218709</v>
      </c>
      <c r="BJ294" s="103">
        <f>VLOOKUP($A294,[11]NHB!$A$7:$Q$389,COLUMN([11]NHB!Q$2),0)+'[11]NHB savings'!R281</f>
        <v>3.7193870395092525</v>
      </c>
      <c r="BK294" s="63">
        <f t="shared" si="105"/>
        <v>199.66117704040008</v>
      </c>
      <c r="BL294" s="63" t="e">
        <f t="shared" si="105"/>
        <v>#REF!</v>
      </c>
      <c r="BM294" s="63" t="e">
        <f t="shared" si="105"/>
        <v>#REF!</v>
      </c>
      <c r="BN294" s="63">
        <f t="shared" si="105"/>
        <v>197.77571179253817</v>
      </c>
      <c r="BO294" s="63">
        <f t="shared" si="105"/>
        <v>201.24199974139765</v>
      </c>
      <c r="BP294" s="64">
        <f t="shared" si="110"/>
        <v>199.66117704040008</v>
      </c>
      <c r="BQ294" s="64" t="e">
        <f>BL294*'[11]23112016 deflator update'!$C$68/'[11]23112016 deflator update'!$C$69</f>
        <v>#REF!</v>
      </c>
      <c r="BR294" s="64" t="e">
        <f>BM294*'[11]23112016 deflator update'!$C$68/'[11]23112016 deflator update'!$C$70</f>
        <v>#REF!</v>
      </c>
      <c r="BS294" s="64">
        <f>BN294*'[11]23112016 deflator update'!$C$68/'[11]23112016 deflator update'!$C$71</f>
        <v>187.89224088224373</v>
      </c>
      <c r="BT294" s="64">
        <f>BO294*'[11]23112016 deflator update'!$C$68/'[11]23112016 deflator update'!$C$72</f>
        <v>188.06420643235106</v>
      </c>
      <c r="BU294" s="109" t="e">
        <f t="shared" si="111"/>
        <v>#REF!</v>
      </c>
      <c r="BV294" s="109" t="e">
        <f t="shared" si="111"/>
        <v>#REF!</v>
      </c>
      <c r="BW294" s="109" t="e">
        <f t="shared" si="111"/>
        <v>#REF!</v>
      </c>
      <c r="BX294" s="109">
        <f t="shared" si="106"/>
        <v>1.7526358102533557E-2</v>
      </c>
      <c r="BY294" s="109">
        <f t="shared" si="112"/>
        <v>7.9175267041409203E-3</v>
      </c>
      <c r="BZ294" s="109">
        <f t="shared" si="113"/>
        <v>1.9735317443581035E-3</v>
      </c>
      <c r="CA294" s="110" t="e">
        <f t="shared" si="114"/>
        <v>#REF!</v>
      </c>
      <c r="CB294" s="110" t="e">
        <f t="shared" si="114"/>
        <v>#REF!</v>
      </c>
      <c r="CC294" s="110" t="e">
        <f t="shared" si="114"/>
        <v>#REF!</v>
      </c>
      <c r="CD294" s="110">
        <f t="shared" si="114"/>
        <v>9.1523497351397864E-4</v>
      </c>
      <c r="CE294" s="110">
        <f t="shared" si="115"/>
        <v>-5.80832527382249E-2</v>
      </c>
      <c r="CF294" s="110">
        <f t="shared" si="116"/>
        <v>-1.4848257872439929E-2</v>
      </c>
      <c r="CG294" s="60">
        <f t="shared" si="107"/>
        <v>115.99858504040007</v>
      </c>
      <c r="CH294" s="60" t="e">
        <f t="shared" si="107"/>
        <v>#REF!</v>
      </c>
      <c r="CI294" s="60" t="e">
        <f t="shared" si="107"/>
        <v>#REF!</v>
      </c>
      <c r="CJ294" s="60">
        <f t="shared" si="107"/>
        <v>97.78609926583313</v>
      </c>
      <c r="CK294" s="60">
        <f t="shared" si="107"/>
        <v>95.370546315987241</v>
      </c>
      <c r="CL294" s="60">
        <f t="shared" si="108"/>
        <v>83.662592000000004</v>
      </c>
      <c r="CM294" s="60">
        <f t="shared" si="108"/>
        <v>89.188098720000013</v>
      </c>
      <c r="CN294" s="60">
        <f t="shared" si="108"/>
        <v>94.434545760575986</v>
      </c>
      <c r="CO294" s="60">
        <f t="shared" si="108"/>
        <v>99.989612526705045</v>
      </c>
      <c r="CP294" s="60">
        <f t="shared" si="108"/>
        <v>105.87145342541041</v>
      </c>
    </row>
    <row r="295" spans="1:94" ht="15" customHeight="1">
      <c r="A295" s="53" t="s">
        <v>480</v>
      </c>
      <c r="B295" s="53" t="s">
        <v>481</v>
      </c>
      <c r="C295" s="53" t="str">
        <f t="shared" si="109"/>
        <v>SD_PU</v>
      </c>
      <c r="D295" s="53" t="s">
        <v>41</v>
      </c>
      <c r="E295" s="53" t="s">
        <v>39</v>
      </c>
      <c r="F295" s="112" t="s">
        <v>1367</v>
      </c>
      <c r="G295" s="113">
        <v>0</v>
      </c>
      <c r="H295" s="127">
        <v>0</v>
      </c>
      <c r="I295" s="127">
        <v>0</v>
      </c>
      <c r="J295" s="112" t="s">
        <v>1380</v>
      </c>
      <c r="K295" s="101">
        <v>0</v>
      </c>
      <c r="L295" s="53" t="s">
        <v>482</v>
      </c>
      <c r="M295" s="54">
        <f>[11]Provisional!M295</f>
        <v>4.0295568934769994</v>
      </c>
      <c r="N295" s="54">
        <f>[11]Provisional!N295</f>
        <v>3.3080359830230002</v>
      </c>
      <c r="O295" s="54">
        <f>[11]Provisional!O295</f>
        <v>2.7656252124550003</v>
      </c>
      <c r="P295" s="54">
        <f>[11]Provisional!P295</f>
        <v>2.479912196685</v>
      </c>
      <c r="Q295" s="54">
        <f>[11]Provisional!Q295</f>
        <v>2.1625021862200002</v>
      </c>
      <c r="R295" s="128">
        <f>'[11]Published CSP'!O295</f>
        <v>5.7772500000000004</v>
      </c>
      <c r="S295" s="108">
        <f>VLOOKUP($B295,'[11]CT model - DATA UPDATE'!$A:$AX,COLUMN('[11]CT model - DATA UPDATE'!S$1),0)/1000000</f>
        <v>5.8837193569999995</v>
      </c>
      <c r="T295" s="108">
        <f>VLOOKUP($B295,'[11]CT model - DATA UPDATE'!$A:$AX,COLUMN('[11]CT model - DATA UPDATE'!T$1),0)/1000000</f>
        <v>6.0129311193569936</v>
      </c>
      <c r="U295" s="108">
        <f>VLOOKUP($B295,'[11]CT model - DATA UPDATE'!$A:$AX,COLUMN('[11]CT model - DATA UPDATE'!U$1),0)/1000000</f>
        <v>6.1449804880847836</v>
      </c>
      <c r="V295" s="108">
        <f>VLOOKUP($B295,'[11]CT model - DATA UPDATE'!$A:$AX,COLUMN('[11]CT model - DATA UPDATE'!V$1),0)/1000000</f>
        <v>6.2799297795682616</v>
      </c>
      <c r="W295" s="108">
        <v>0</v>
      </c>
      <c r="X295" s="108">
        <f>VLOOKUP($B295,'[11]CT model - DATA UPDATE'!$A:$AX,COLUMN('[11]CT model - DATA UPDATE'!W$1),0)/1000000</f>
        <v>0.11767438714</v>
      </c>
      <c r="Y295" s="108">
        <f>VLOOKUP($B295,'[11]CT model - DATA UPDATE'!$A:$AX,COLUMN('[11]CT model - DATA UPDATE'!X$1),0)/1000000</f>
        <v>0.24292241722202249</v>
      </c>
      <c r="Z295" s="108">
        <f>VLOOKUP($B295,'[11]CT model - DATA UPDATE'!$A:$AX,COLUMN('[11]CT model - DATA UPDATE'!Y$1),0)/1000000</f>
        <v>0.37612196571469303</v>
      </c>
      <c r="AA295" s="108">
        <f>VLOOKUP($B295,'[11]CT model - DATA UPDATE'!$A:$AX,COLUMN('[11]CT model - DATA UPDATE'!Z$1),0)/1000000</f>
        <v>0.51766817637813556</v>
      </c>
      <c r="AB295" s="108">
        <v>0</v>
      </c>
      <c r="AC295" s="108">
        <f>VLOOKUP($B295,'[11]CT model - DATA UPDATE'!$A:$AX,COLUMN('[11]CT model - DATA UPDATE'!AA$1),0)/1000000</f>
        <v>0</v>
      </c>
      <c r="AD295" s="108">
        <f>VLOOKUP($B295,'[11]CT model - DATA UPDATE'!$A:$AX,COLUMN('[11]CT model - DATA UPDATE'!AB$1),0)/1000000</f>
        <v>0</v>
      </c>
      <c r="AE295" s="108">
        <f>VLOOKUP($B295,'[11]CT model - DATA UPDATE'!$A:$AX,COLUMN('[11]CT model - DATA UPDATE'!AC$1),0)/1000000</f>
        <v>0</v>
      </c>
      <c r="AF295" s="108">
        <f>VLOOKUP($B295,'[11]CT model - DATA UPDATE'!$A:$AX,COLUMN('[11]CT model - DATA UPDATE'!AD$1),0)/1000000</f>
        <v>0</v>
      </c>
      <c r="AG295" s="108">
        <v>0</v>
      </c>
      <c r="AH295" s="108">
        <f>VLOOKUP($B295,'[11]CT model - DATA UPDATE'!$A:$AX,COLUMN('[11]CT model - DATA UPDATE'!AE$1),0)/1000000</f>
        <v>5.6184112860000246E-2</v>
      </c>
      <c r="AI295" s="108">
        <f>(VLOOKUP($B295,'[11]CT model - DATA UPDATE'!$A:$AX,COLUMN('[11]CT model - DATA UPDATE'!AF$1),0)+IFERROR(VLOOKUP($B295,'[11]Fire £5 LQ'!$A:$P,COLUMN('[11]Fire £5 LQ'!N$1),0),0)*[11]Parameters!$C$41)/1000000</f>
        <v>0.11243076044815023</v>
      </c>
      <c r="AJ295" s="108">
        <f>(VLOOKUP($B295,'[11]CT model - DATA UPDATE'!$A:$AX,COLUMN('[11]CT model - DATA UPDATE'!AG$1),0)+IFERROR(VLOOKUP($B295,'[11]Fire £5 LQ'!$A:$P,COLUMN('[11]Fire £5 LQ'!O$1),0),0)*[11]Parameters!$C$41)/1000000</f>
        <v>0.16861361327751542</v>
      </c>
      <c r="AK295" s="108">
        <f>(VLOOKUP($B295,'[11]CT model - DATA UPDATE'!$A:$AX,COLUMN('[11]CT model - DATA UPDATE'!AH$1),0)+IFERROR(VLOOKUP($B295,'[11]Fire £5 LQ'!$A:$P,COLUMN('[11]Fire £5 LQ'!P$1),0),0)*[11]Parameters!$C$41)/1000000</f>
        <v>0.22459643913728933</v>
      </c>
      <c r="AL295" s="56">
        <f>'[11]Published CSP'!AI295</f>
        <v>0</v>
      </c>
      <c r="AM295" s="56">
        <f>'[11]Published CSP'!AJ295</f>
        <v>0</v>
      </c>
      <c r="AN295" s="56">
        <f>IFERROR(VLOOKUP($A295,'[11]iBCF post B17'!$A:$L,'[11]iBCF post B17'!$F$1,0)/1000000,0)</f>
        <v>0</v>
      </c>
      <c r="AO295" s="56">
        <f>IFERROR(VLOOKUP($A295,'[11]iBCF post B17'!$A:$L,'[11]iBCF post B17'!$I$1,0)/1000000,0)</f>
        <v>0</v>
      </c>
      <c r="AP295" s="56">
        <f>IFERROR(VLOOKUP($A295,'[11]iBCF post B17'!$A:$L,'[11]iBCF post B17'!$L$1,0)/1000000,0)</f>
        <v>0</v>
      </c>
      <c r="AQ295" s="56">
        <v>0</v>
      </c>
      <c r="AR295" s="56">
        <v>0</v>
      </c>
      <c r="AS295" s="56">
        <f>'[11]NHB savings'!E282</f>
        <v>0</v>
      </c>
      <c r="AT295" s="56">
        <f>'[11]NHB savings'!F282</f>
        <v>0</v>
      </c>
      <c r="AU295" s="56">
        <f>'[11]NHB savings'!G282</f>
        <v>0</v>
      </c>
      <c r="AV295" s="103">
        <f>'[11]Published CSP'!AN295</f>
        <v>0</v>
      </c>
      <c r="AW295" s="103">
        <f>'[11]Published CSP'!AO295</f>
        <v>0</v>
      </c>
      <c r="AX295" s="103">
        <f>'[11]Published CSP'!AP295+'[11]NHB savings'!I282</f>
        <v>0</v>
      </c>
      <c r="AY295" s="103">
        <f>'[11]Published CSP'!AQ295+'[11]NHB savings'!J282</f>
        <v>0</v>
      </c>
      <c r="AZ295" s="103">
        <f>'[11]Published CSP'!AR295+'[11]NHB savings'!K282</f>
        <v>0</v>
      </c>
      <c r="BA295" s="103">
        <v>0</v>
      </c>
      <c r="BB295" s="103" t="e">
        <f>VLOOKUP($A295,'[11]Published CSP'!$A:$A:'[11]Published CSP'!$AW:$AW,COLUMN('[11]Published CSP'!AT$1),0)</f>
        <v>#REF!</v>
      </c>
      <c r="BC295" s="103" t="e">
        <f>VLOOKUP($A295,'[11]Published CSP'!$A:$A:'[11]Published CSP'!$AW:$AW,COLUMN('[11]Published CSP'!AU$1),0)+'[11]NHB savings'!L282</f>
        <v>#REF!</v>
      </c>
      <c r="BD295" s="103">
        <v>0</v>
      </c>
      <c r="BE295" s="103">
        <v>0</v>
      </c>
      <c r="BF295" s="60">
        <v>2.445969284149188</v>
      </c>
      <c r="BG295" s="60">
        <v>3.2210438740750886</v>
      </c>
      <c r="BH295" s="103">
        <f>VLOOKUP($A295,[11]NHB!$A$7:$Q$389,COLUMN([11]NHB!O$2),0)+'[11]NHB savings'!P282</f>
        <v>2.6714302883112793</v>
      </c>
      <c r="BI295" s="103">
        <f>VLOOKUP($A295,[11]NHB!$A$7:$Q$389,COLUMN([11]NHB!P$2),0)+'[11]NHB savings'!Q282</f>
        <v>2.037409867639429</v>
      </c>
      <c r="BJ295" s="103">
        <f>VLOOKUP($A295,[11]NHB!$A$7:$Q$389,COLUMN([11]NHB!Q$2),0)+'[11]NHB savings'!R282</f>
        <v>1.9548708751337776</v>
      </c>
      <c r="BK295" s="63">
        <f t="shared" si="105"/>
        <v>12.252776177626187</v>
      </c>
      <c r="BL295" s="63" t="e">
        <f t="shared" si="105"/>
        <v>#REF!</v>
      </c>
      <c r="BM295" s="63" t="e">
        <f t="shared" si="105"/>
        <v>#REF!</v>
      </c>
      <c r="BN295" s="63">
        <f t="shared" si="105"/>
        <v>11.20703813140142</v>
      </c>
      <c r="BO295" s="63">
        <f t="shared" si="105"/>
        <v>11.139567456437465</v>
      </c>
      <c r="BP295" s="64">
        <f t="shared" si="110"/>
        <v>12.252776177626187</v>
      </c>
      <c r="BQ295" s="64" t="e">
        <f>BL295*'[11]23112016 deflator update'!$C$68/'[11]23112016 deflator update'!$C$69</f>
        <v>#REF!</v>
      </c>
      <c r="BR295" s="64" t="e">
        <f>BM295*'[11]23112016 deflator update'!$C$68/'[11]23112016 deflator update'!$C$70</f>
        <v>#REF!</v>
      </c>
      <c r="BS295" s="64">
        <f>BN295*'[11]23112016 deflator update'!$C$68/'[11]23112016 deflator update'!$C$71</f>
        <v>10.646987383216246</v>
      </c>
      <c r="BT295" s="64">
        <f>BO295*'[11]23112016 deflator update'!$C$68/'[11]23112016 deflator update'!$C$72</f>
        <v>10.41012271984296</v>
      </c>
      <c r="BU295" s="109" t="e">
        <f t="shared" si="111"/>
        <v>#REF!</v>
      </c>
      <c r="BV295" s="109" t="e">
        <f t="shared" si="111"/>
        <v>#REF!</v>
      </c>
      <c r="BW295" s="109" t="e">
        <f t="shared" si="111"/>
        <v>#REF!</v>
      </c>
      <c r="BX295" s="109">
        <f t="shared" si="106"/>
        <v>-6.0203841704532524E-3</v>
      </c>
      <c r="BY295" s="109">
        <f t="shared" si="112"/>
        <v>-9.0853591467822792E-2</v>
      </c>
      <c r="BZ295" s="109">
        <f t="shared" si="113"/>
        <v>-2.3531007684348682E-2</v>
      </c>
      <c r="CA295" s="110" t="e">
        <f t="shared" si="114"/>
        <v>#REF!</v>
      </c>
      <c r="CB295" s="110" t="e">
        <f t="shared" si="114"/>
        <v>#REF!</v>
      </c>
      <c r="CC295" s="110" t="e">
        <f t="shared" si="114"/>
        <v>#REF!</v>
      </c>
      <c r="CD295" s="110">
        <f t="shared" si="114"/>
        <v>-2.2247106608454859E-2</v>
      </c>
      <c r="CE295" s="110">
        <f t="shared" si="115"/>
        <v>-0.15038660880363985</v>
      </c>
      <c r="CF295" s="110">
        <f t="shared" si="116"/>
        <v>-3.9924610345153821E-2</v>
      </c>
      <c r="CG295" s="60">
        <f t="shared" si="107"/>
        <v>6.4755261776261861</v>
      </c>
      <c r="CH295" s="60" t="e">
        <f t="shared" si="107"/>
        <v>#REF!</v>
      </c>
      <c r="CI295" s="60" t="e">
        <f t="shared" si="107"/>
        <v>#REF!</v>
      </c>
      <c r="CJ295" s="60">
        <f t="shared" si="107"/>
        <v>4.5173220643244276</v>
      </c>
      <c r="CK295" s="60">
        <f t="shared" si="107"/>
        <v>4.1173730613537787</v>
      </c>
      <c r="CL295" s="60">
        <f t="shared" si="108"/>
        <v>5.7772500000000004</v>
      </c>
      <c r="CM295" s="60">
        <f t="shared" si="108"/>
        <v>6.0575778570000001</v>
      </c>
      <c r="CN295" s="60">
        <f t="shared" si="108"/>
        <v>6.3682842970271665</v>
      </c>
      <c r="CO295" s="60">
        <f t="shared" si="108"/>
        <v>6.6897160670769926</v>
      </c>
      <c r="CP295" s="60">
        <f t="shared" si="108"/>
        <v>7.0221943950836865</v>
      </c>
    </row>
    <row r="296" spans="1:94" ht="15" customHeight="1">
      <c r="A296" s="53" t="s">
        <v>456</v>
      </c>
      <c r="B296" s="53" t="s">
        <v>457</v>
      </c>
      <c r="C296" s="53" t="str">
        <f t="shared" si="109"/>
        <v>SD_PU</v>
      </c>
      <c r="D296" s="53" t="s">
        <v>41</v>
      </c>
      <c r="E296" s="53" t="s">
        <v>39</v>
      </c>
      <c r="F296" s="112" t="s">
        <v>1373</v>
      </c>
      <c r="G296" s="113">
        <v>0</v>
      </c>
      <c r="H296" s="127">
        <v>0</v>
      </c>
      <c r="I296" s="127">
        <v>0</v>
      </c>
      <c r="J296" s="112" t="s">
        <v>1380</v>
      </c>
      <c r="K296" s="101">
        <v>0</v>
      </c>
      <c r="L296" s="53" t="s">
        <v>458</v>
      </c>
      <c r="M296" s="54">
        <f>[11]Provisional!M296</f>
        <v>3.0047582778869999</v>
      </c>
      <c r="N296" s="54">
        <f>[11]Provisional!N296</f>
        <v>2.4425222310750003</v>
      </c>
      <c r="O296" s="54">
        <f>[11]Provisional!O296</f>
        <v>2.019836434273</v>
      </c>
      <c r="P296" s="54">
        <f>[11]Provisional!P296</f>
        <v>1.79712810898</v>
      </c>
      <c r="Q296" s="54">
        <f>[11]Provisional!Q296</f>
        <v>1.5496906293169999</v>
      </c>
      <c r="R296" s="128">
        <f>'[11]Published CSP'!O296</f>
        <v>4.6370719999999999</v>
      </c>
      <c r="S296" s="108">
        <f>VLOOKUP($B296,'[11]CT model - DATA UPDATE'!$A:$AX,COLUMN('[11]CT model - DATA UPDATE'!S$1),0)/1000000</f>
        <v>4.7973226920000007</v>
      </c>
      <c r="T296" s="108">
        <f>VLOOKUP($B296,'[11]CT model - DATA UPDATE'!$A:$AX,COLUMN('[11]CT model - DATA UPDATE'!T$1),0)/1000000</f>
        <v>4.9032598169412847</v>
      </c>
      <c r="U296" s="108">
        <f>VLOOKUP($B296,'[11]CT model - DATA UPDATE'!$A:$AX,COLUMN('[11]CT model - DATA UPDATE'!U$1),0)/1000000</f>
        <v>5.0115363038895371</v>
      </c>
      <c r="V296" s="108">
        <f>VLOOKUP($B296,'[11]CT model - DATA UPDATE'!$A:$AX,COLUMN('[11]CT model - DATA UPDATE'!V$1),0)/1000000</f>
        <v>5.1222038119265241</v>
      </c>
      <c r="W296" s="108">
        <v>0</v>
      </c>
      <c r="X296" s="108">
        <f>VLOOKUP($B296,'[11]CT model - DATA UPDATE'!$A:$AX,COLUMN('[11]CT model - DATA UPDATE'!W$1),0)/1000000</f>
        <v>9.5946453840000015E-2</v>
      </c>
      <c r="Y296" s="108">
        <f>VLOOKUP($B296,'[11]CT model - DATA UPDATE'!$A:$AX,COLUMN('[11]CT model - DATA UPDATE'!X$1),0)/1000000</f>
        <v>0.19809169660442785</v>
      </c>
      <c r="Z296" s="108">
        <f>VLOOKUP($B296,'[11]CT model - DATA UPDATE'!$A:$AX,COLUMN('[11]CT model - DATA UPDATE'!Y$1),0)/1000000</f>
        <v>0.30674611408847047</v>
      </c>
      <c r="AA296" s="108">
        <f>VLOOKUP($B296,'[11]CT model - DATA UPDATE'!$A:$AX,COLUMN('[11]CT model - DATA UPDATE'!Z$1),0)/1000000</f>
        <v>0.42223432417733703</v>
      </c>
      <c r="AB296" s="108">
        <v>0</v>
      </c>
      <c r="AC296" s="108">
        <f>VLOOKUP($B296,'[11]CT model - DATA UPDATE'!$A:$AX,COLUMN('[11]CT model - DATA UPDATE'!AA$1),0)/1000000</f>
        <v>0</v>
      </c>
      <c r="AD296" s="108">
        <f>VLOOKUP($B296,'[11]CT model - DATA UPDATE'!$A:$AX,COLUMN('[11]CT model - DATA UPDATE'!AB$1),0)/1000000</f>
        <v>0</v>
      </c>
      <c r="AE296" s="108">
        <f>VLOOKUP($B296,'[11]CT model - DATA UPDATE'!$A:$AX,COLUMN('[11]CT model - DATA UPDATE'!AC$1),0)/1000000</f>
        <v>0</v>
      </c>
      <c r="AF296" s="108">
        <f>VLOOKUP($B296,'[11]CT model - DATA UPDATE'!$A:$AX,COLUMN('[11]CT model - DATA UPDATE'!AD$1),0)/1000000</f>
        <v>0</v>
      </c>
      <c r="AG296" s="108">
        <v>0</v>
      </c>
      <c r="AH296" s="108">
        <f>VLOOKUP($B296,'[11]CT model - DATA UPDATE'!$A:$AX,COLUMN('[11]CT model - DATA UPDATE'!AE$1),0)/1000000</f>
        <v>6.994754616000036E-2</v>
      </c>
      <c r="AI296" s="108">
        <f>(VLOOKUP($B296,'[11]CT model - DATA UPDATE'!$A:$AX,COLUMN('[11]CT model - DATA UPDATE'!AF$1),0)+IFERROR(VLOOKUP($B296,'[11]Fire £5 LQ'!$A:$P,COLUMN('[11]Fire £5 LQ'!N$1),0),0)*[11]Parameters!$C$41)/1000000</f>
        <v>0.14102302896036156</v>
      </c>
      <c r="AJ296" s="108">
        <f>(VLOOKUP($B296,'[11]CT model - DATA UPDATE'!$A:$AX,COLUMN('[11]CT model - DATA UPDATE'!AG$1),0)+IFERROR(VLOOKUP($B296,'[11]Fire £5 LQ'!$A:$P,COLUMN('[11]Fire £5 LQ'!O$1),0),0)*[11]Parameters!$C$41)/1000000</f>
        <v>0.21315875179674373</v>
      </c>
      <c r="AK296" s="108">
        <f>(VLOOKUP($B296,'[11]CT model - DATA UPDATE'!$A:$AX,COLUMN('[11]CT model - DATA UPDATE'!AH$1),0)+IFERROR(VLOOKUP($B296,'[11]Fire £5 LQ'!$A:$P,COLUMN('[11]Fire £5 LQ'!P$1),0),0)*[11]Parameters!$C$41)/1000000</f>
        <v>0.28627993157015974</v>
      </c>
      <c r="AL296" s="56">
        <f>'[11]Published CSP'!AI296</f>
        <v>0</v>
      </c>
      <c r="AM296" s="56">
        <f>'[11]Published CSP'!AJ296</f>
        <v>0</v>
      </c>
      <c r="AN296" s="56">
        <f>IFERROR(VLOOKUP($A296,'[11]iBCF post B17'!$A:$L,'[11]iBCF post B17'!$F$1,0)/1000000,0)</f>
        <v>0</v>
      </c>
      <c r="AO296" s="56">
        <f>IFERROR(VLOOKUP($A296,'[11]iBCF post B17'!$A:$L,'[11]iBCF post B17'!$I$1,0)/1000000,0)</f>
        <v>0</v>
      </c>
      <c r="AP296" s="56">
        <f>IFERROR(VLOOKUP($A296,'[11]iBCF post B17'!$A:$L,'[11]iBCF post B17'!$L$1,0)/1000000,0)</f>
        <v>0</v>
      </c>
      <c r="AQ296" s="56">
        <v>0</v>
      </c>
      <c r="AR296" s="56">
        <v>0</v>
      </c>
      <c r="AS296" s="56">
        <f>'[11]NHB savings'!E283</f>
        <v>0</v>
      </c>
      <c r="AT296" s="56">
        <f>'[11]NHB savings'!F283</f>
        <v>0</v>
      </c>
      <c r="AU296" s="56">
        <f>'[11]NHB savings'!G283</f>
        <v>0</v>
      </c>
      <c r="AV296" s="103">
        <f>'[11]Published CSP'!AN296</f>
        <v>0</v>
      </c>
      <c r="AW296" s="103">
        <f>'[11]Published CSP'!AO296</f>
        <v>0</v>
      </c>
      <c r="AX296" s="103">
        <f>'[11]Published CSP'!AP296+'[11]NHB savings'!I283</f>
        <v>0</v>
      </c>
      <c r="AY296" s="103">
        <f>'[11]Published CSP'!AQ296+'[11]NHB savings'!J283</f>
        <v>0</v>
      </c>
      <c r="AZ296" s="103">
        <f>'[11]Published CSP'!AR296+'[11]NHB savings'!K283</f>
        <v>0</v>
      </c>
      <c r="BA296" s="103">
        <v>0</v>
      </c>
      <c r="BB296" s="103" t="e">
        <f>VLOOKUP($A296,'[11]Published CSP'!$A:$A:'[11]Published CSP'!$AW:$AW,COLUMN('[11]Published CSP'!AT$1),0)</f>
        <v>#REF!</v>
      </c>
      <c r="BC296" s="103" t="e">
        <f>VLOOKUP($A296,'[11]Published CSP'!$A:$A:'[11]Published CSP'!$AW:$AW,COLUMN('[11]Published CSP'!AU$1),0)+'[11]NHB savings'!L283</f>
        <v>#REF!</v>
      </c>
      <c r="BD296" s="103">
        <v>0</v>
      </c>
      <c r="BE296" s="103">
        <v>0</v>
      </c>
      <c r="BF296" s="60">
        <v>1.5095321409360147</v>
      </c>
      <c r="BG296" s="60">
        <v>2.0147839299429644</v>
      </c>
      <c r="BH296" s="103">
        <f>VLOOKUP($A296,[11]NHB!$A$7:$Q$389,COLUMN([11]NHB!O$2),0)+'[11]NHB savings'!P283</f>
        <v>1.3141907173802365</v>
      </c>
      <c r="BI296" s="103">
        <f>VLOOKUP($A296,[11]NHB!$A$7:$Q$389,COLUMN([11]NHB!P$2),0)+'[11]NHB savings'!Q283</f>
        <v>1.0011891762971858</v>
      </c>
      <c r="BJ296" s="103">
        <f>VLOOKUP($A296,[11]NHB!$A$7:$Q$389,COLUMN([11]NHB!Q$2),0)+'[11]NHB savings'!R283</f>
        <v>0.96062927363269301</v>
      </c>
      <c r="BK296" s="63">
        <f t="shared" si="105"/>
        <v>9.1513624188230143</v>
      </c>
      <c r="BL296" s="63" t="e">
        <f t="shared" si="105"/>
        <v>#REF!</v>
      </c>
      <c r="BM296" s="63" t="e">
        <f t="shared" si="105"/>
        <v>#REF!</v>
      </c>
      <c r="BN296" s="63">
        <f t="shared" si="105"/>
        <v>8.3297584550519375</v>
      </c>
      <c r="BO296" s="63">
        <f t="shared" si="105"/>
        <v>8.341037970623713</v>
      </c>
      <c r="BP296" s="64">
        <f t="shared" si="110"/>
        <v>9.1513624188230143</v>
      </c>
      <c r="BQ296" s="64" t="e">
        <f>BL296*'[11]23112016 deflator update'!$C$68/'[11]23112016 deflator update'!$C$69</f>
        <v>#REF!</v>
      </c>
      <c r="BR296" s="64" t="e">
        <f>BM296*'[11]23112016 deflator update'!$C$68/'[11]23112016 deflator update'!$C$70</f>
        <v>#REF!</v>
      </c>
      <c r="BS296" s="64">
        <f>BN296*'[11]23112016 deflator update'!$C$68/'[11]23112016 deflator update'!$C$71</f>
        <v>7.9134943716914696</v>
      </c>
      <c r="BT296" s="64">
        <f>BO296*'[11]23112016 deflator update'!$C$68/'[11]23112016 deflator update'!$C$72</f>
        <v>7.7948474413056026</v>
      </c>
      <c r="BU296" s="109" t="e">
        <f t="shared" si="111"/>
        <v>#REF!</v>
      </c>
      <c r="BV296" s="109" t="e">
        <f t="shared" si="111"/>
        <v>#REF!</v>
      </c>
      <c r="BW296" s="109" t="e">
        <f t="shared" si="111"/>
        <v>#REF!</v>
      </c>
      <c r="BX296" s="109">
        <f t="shared" si="106"/>
        <v>1.3541227675017975E-3</v>
      </c>
      <c r="BY296" s="109">
        <f t="shared" si="112"/>
        <v>-8.8546864511953149E-2</v>
      </c>
      <c r="BZ296" s="109">
        <f t="shared" si="113"/>
        <v>-2.2912210930978616E-2</v>
      </c>
      <c r="CA296" s="110" t="e">
        <f t="shared" si="114"/>
        <v>#REF!</v>
      </c>
      <c r="CB296" s="110" t="e">
        <f t="shared" si="114"/>
        <v>#REF!</v>
      </c>
      <c r="CC296" s="110" t="e">
        <f t="shared" si="114"/>
        <v>#REF!</v>
      </c>
      <c r="CD296" s="110">
        <f t="shared" si="114"/>
        <v>-1.4992988534912821E-2</v>
      </c>
      <c r="CE296" s="110">
        <f t="shared" si="115"/>
        <v>-0.14823093168370849</v>
      </c>
      <c r="CF296" s="110">
        <f t="shared" si="116"/>
        <v>-3.9316202358024577E-2</v>
      </c>
      <c r="CG296" s="60">
        <f t="shared" si="107"/>
        <v>4.5142904188230144</v>
      </c>
      <c r="CH296" s="60" t="e">
        <f t="shared" si="107"/>
        <v>#REF!</v>
      </c>
      <c r="CI296" s="60" t="e">
        <f t="shared" si="107"/>
        <v>#REF!</v>
      </c>
      <c r="CJ296" s="60">
        <f t="shared" si="107"/>
        <v>2.7983172852771858</v>
      </c>
      <c r="CK296" s="60">
        <f t="shared" si="107"/>
        <v>2.5103199029496919</v>
      </c>
      <c r="CL296" s="60">
        <f t="shared" si="108"/>
        <v>4.6370719999999999</v>
      </c>
      <c r="CM296" s="60">
        <f t="shared" si="108"/>
        <v>4.9632166920000014</v>
      </c>
      <c r="CN296" s="60">
        <f t="shared" si="108"/>
        <v>5.2423745425060746</v>
      </c>
      <c r="CO296" s="60">
        <f t="shared" si="108"/>
        <v>5.5314411697747516</v>
      </c>
      <c r="CP296" s="60">
        <f t="shared" si="108"/>
        <v>5.8307180676740211</v>
      </c>
    </row>
    <row r="297" spans="1:94" ht="15" customHeight="1">
      <c r="A297" s="53" t="s">
        <v>357</v>
      </c>
      <c r="B297" s="53" t="s">
        <v>358</v>
      </c>
      <c r="C297" s="53" t="str">
        <f t="shared" si="109"/>
        <v>SD_PR</v>
      </c>
      <c r="D297" s="53" t="s">
        <v>41</v>
      </c>
      <c r="E297" s="53" t="s">
        <v>39</v>
      </c>
      <c r="F297" s="112" t="s">
        <v>1365</v>
      </c>
      <c r="G297" s="113">
        <v>0</v>
      </c>
      <c r="H297" s="127">
        <v>0</v>
      </c>
      <c r="I297" s="127">
        <v>0</v>
      </c>
      <c r="J297" s="112" t="s">
        <v>1381</v>
      </c>
      <c r="K297" s="101">
        <v>0</v>
      </c>
      <c r="L297" s="53" t="s">
        <v>359</v>
      </c>
      <c r="M297" s="54">
        <f>[11]Provisional!M297</f>
        <v>3.9023059778160003</v>
      </c>
      <c r="N297" s="54">
        <f>[11]Provisional!N297</f>
        <v>3.2158354670099998</v>
      </c>
      <c r="O297" s="54">
        <f>[11]Provisional!O297</f>
        <v>2.6998338976980003</v>
      </c>
      <c r="P297" s="54">
        <f>[11]Provisional!P297</f>
        <v>2.4282198526959999</v>
      </c>
      <c r="Q297" s="54">
        <f>[11]Provisional!Q297</f>
        <v>2.1265415391849998</v>
      </c>
      <c r="R297" s="128">
        <f>'[11]Published CSP'!O297</f>
        <v>5.4281009999999998</v>
      </c>
      <c r="S297" s="108">
        <f>VLOOKUP($B297,'[11]CT model - DATA UPDATE'!$A:$AX,COLUMN('[11]CT model - DATA UPDATE'!S$1),0)/1000000</f>
        <v>5.5688672160000001</v>
      </c>
      <c r="T297" s="108">
        <f>VLOOKUP($B297,'[11]CT model - DATA UPDATE'!$A:$AX,COLUMN('[11]CT model - DATA UPDATE'!T$1),0)/1000000</f>
        <v>5.6631366937470391</v>
      </c>
      <c r="U297" s="108">
        <f>VLOOKUP($B297,'[11]CT model - DATA UPDATE'!$A:$AX,COLUMN('[11]CT model - DATA UPDATE'!U$1),0)/1000000</f>
        <v>5.7590019600252109</v>
      </c>
      <c r="V297" s="108">
        <f>VLOOKUP($B297,'[11]CT model - DATA UPDATE'!$A:$AX,COLUMN('[11]CT model - DATA UPDATE'!V$1),0)/1000000</f>
        <v>5.8564900282549468</v>
      </c>
      <c r="W297" s="108">
        <v>0</v>
      </c>
      <c r="X297" s="108">
        <f>VLOOKUP($B297,'[11]CT model - DATA UPDATE'!$A:$AX,COLUMN('[11]CT model - DATA UPDATE'!W$1),0)/1000000</f>
        <v>0.11137734432</v>
      </c>
      <c r="Y297" s="108">
        <f>VLOOKUP($B297,'[11]CT model - DATA UPDATE'!$A:$AX,COLUMN('[11]CT model - DATA UPDATE'!X$1),0)/1000000</f>
        <v>0.22879072242738033</v>
      </c>
      <c r="Z297" s="108">
        <f>VLOOKUP($B297,'[11]CT model - DATA UPDATE'!$A:$AX,COLUMN('[11]CT model - DATA UPDATE'!Y$1),0)/1000000</f>
        <v>0.35249699196922274</v>
      </c>
      <c r="AA297" s="108">
        <f>VLOOKUP($B297,'[11]CT model - DATA UPDATE'!$A:$AX,COLUMN('[11]CT model - DATA UPDATE'!Z$1),0)/1000000</f>
        <v>0.48276312304751617</v>
      </c>
      <c r="AB297" s="108">
        <v>0</v>
      </c>
      <c r="AC297" s="108">
        <f>VLOOKUP($B297,'[11]CT model - DATA UPDATE'!$A:$AX,COLUMN('[11]CT model - DATA UPDATE'!AA$1),0)/1000000</f>
        <v>0</v>
      </c>
      <c r="AD297" s="108">
        <f>VLOOKUP($B297,'[11]CT model - DATA UPDATE'!$A:$AX,COLUMN('[11]CT model - DATA UPDATE'!AB$1),0)/1000000</f>
        <v>0</v>
      </c>
      <c r="AE297" s="108">
        <f>VLOOKUP($B297,'[11]CT model - DATA UPDATE'!$A:$AX,COLUMN('[11]CT model - DATA UPDATE'!AC$1),0)/1000000</f>
        <v>0</v>
      </c>
      <c r="AF297" s="108">
        <f>VLOOKUP($B297,'[11]CT model - DATA UPDATE'!$A:$AX,COLUMN('[11]CT model - DATA UPDATE'!AD$1),0)/1000000</f>
        <v>0</v>
      </c>
      <c r="AG297" s="108">
        <v>0</v>
      </c>
      <c r="AH297" s="108">
        <f>VLOOKUP($B297,'[11]CT model - DATA UPDATE'!$A:$AX,COLUMN('[11]CT model - DATA UPDATE'!AE$1),0)/1000000</f>
        <v>7.2940855679999958E-2</v>
      </c>
      <c r="AI297" s="108">
        <f>(VLOOKUP($B297,'[11]CT model - DATA UPDATE'!$A:$AX,COLUMN('[11]CT model - DATA UPDATE'!AF$1),0)+IFERROR(VLOOKUP($B297,'[11]Fire £5 LQ'!$A:$P,COLUMN('[11]Fire £5 LQ'!N$1),0),0)*[11]Parameters!$C$41)/1000000</f>
        <v>0.16691241519101374</v>
      </c>
      <c r="AJ297" s="108">
        <f>(VLOOKUP($B297,'[11]CT model - DATA UPDATE'!$A:$AX,COLUMN('[11]CT model - DATA UPDATE'!AG$1),0)+IFERROR(VLOOKUP($B297,'[11]Fire £5 LQ'!$A:$P,COLUMN('[11]Fire £5 LQ'!O$1),0),0)*[11]Parameters!$C$41)/1000000</f>
        <v>0.26169489108730448</v>
      </c>
      <c r="AK297" s="108">
        <f>(VLOOKUP($B297,'[11]CT model - DATA UPDATE'!$A:$AX,COLUMN('[11]CT model - DATA UPDATE'!AH$1),0)+IFERROR(VLOOKUP($B297,'[11]Fire £5 LQ'!$A:$P,COLUMN('[11]Fire £5 LQ'!P$1),0),0)*[11]Parameters!$C$41)/1000000</f>
        <v>0.35720124552391141</v>
      </c>
      <c r="AL297" s="56">
        <f>'[11]Published CSP'!AI297</f>
        <v>0</v>
      </c>
      <c r="AM297" s="56">
        <f>'[11]Published CSP'!AJ297</f>
        <v>0</v>
      </c>
      <c r="AN297" s="56">
        <f>IFERROR(VLOOKUP($A297,'[11]iBCF post B17'!$A:$L,'[11]iBCF post B17'!$F$1,0)/1000000,0)</f>
        <v>0</v>
      </c>
      <c r="AO297" s="56">
        <f>IFERROR(VLOOKUP($A297,'[11]iBCF post B17'!$A:$L,'[11]iBCF post B17'!$I$1,0)/1000000,0)</f>
        <v>0</v>
      </c>
      <c r="AP297" s="56">
        <f>IFERROR(VLOOKUP($A297,'[11]iBCF post B17'!$A:$L,'[11]iBCF post B17'!$L$1,0)/1000000,0)</f>
        <v>0</v>
      </c>
      <c r="AQ297" s="56">
        <v>0</v>
      </c>
      <c r="AR297" s="56">
        <v>0</v>
      </c>
      <c r="AS297" s="56">
        <f>'[11]NHB savings'!E284</f>
        <v>0</v>
      </c>
      <c r="AT297" s="56">
        <f>'[11]NHB savings'!F284</f>
        <v>0</v>
      </c>
      <c r="AU297" s="56">
        <f>'[11]NHB savings'!G284</f>
        <v>0</v>
      </c>
      <c r="AV297" s="103">
        <f>'[11]Published CSP'!AN297</f>
        <v>0</v>
      </c>
      <c r="AW297" s="103">
        <f>'[11]Published CSP'!AO297</f>
        <v>0</v>
      </c>
      <c r="AX297" s="103">
        <f>'[11]Published CSP'!AP297+'[11]NHB savings'!I284</f>
        <v>0</v>
      </c>
      <c r="AY297" s="103">
        <f>'[11]Published CSP'!AQ297+'[11]NHB savings'!J284</f>
        <v>0</v>
      </c>
      <c r="AZ297" s="103">
        <f>'[11]Published CSP'!AR297+'[11]NHB savings'!K284</f>
        <v>0</v>
      </c>
      <c r="BA297" s="103">
        <v>0</v>
      </c>
      <c r="BB297" s="103" t="e">
        <f>VLOOKUP($A297,'[11]Published CSP'!$A:$A:'[11]Published CSP'!$AW:$AW,COLUMN('[11]Published CSP'!AT$1),0)</f>
        <v>#REF!</v>
      </c>
      <c r="BC297" s="103" t="e">
        <f>VLOOKUP($A297,'[11]Published CSP'!$A:$A:'[11]Published CSP'!$AW:$AW,COLUMN('[11]Published CSP'!AU$1),0)+'[11]NHB savings'!L284</f>
        <v>#REF!</v>
      </c>
      <c r="BD297" s="103">
        <v>0</v>
      </c>
      <c r="BE297" s="103">
        <v>0</v>
      </c>
      <c r="BF297" s="60">
        <v>1.8707459642034665</v>
      </c>
      <c r="BG297" s="60">
        <v>2.072442418112034</v>
      </c>
      <c r="BH297" s="103">
        <f>VLOOKUP($A297,[11]NHB!$A$7:$Q$389,COLUMN([11]NHB!O$2),0)+'[11]NHB savings'!P284</f>
        <v>1.8353875948156211</v>
      </c>
      <c r="BI297" s="103">
        <f>VLOOKUP($A297,[11]NHB!$A$7:$Q$389,COLUMN([11]NHB!P$2),0)+'[11]NHB savings'!Q284</f>
        <v>1.3985968687087951</v>
      </c>
      <c r="BJ297" s="103">
        <f>VLOOKUP($A297,[11]NHB!$A$7:$Q$389,COLUMN([11]NHB!Q$2),0)+'[11]NHB savings'!R284</f>
        <v>1.3419372940702705</v>
      </c>
      <c r="BK297" s="63">
        <f t="shared" si="105"/>
        <v>11.201152942019467</v>
      </c>
      <c r="BL297" s="63" t="e">
        <f t="shared" si="105"/>
        <v>#REF!</v>
      </c>
      <c r="BM297" s="63" t="e">
        <f t="shared" si="105"/>
        <v>#REF!</v>
      </c>
      <c r="BN297" s="63">
        <f t="shared" si="105"/>
        <v>10.200010564486533</v>
      </c>
      <c r="BO297" s="63">
        <f t="shared" si="105"/>
        <v>10.164933230081644</v>
      </c>
      <c r="BP297" s="64">
        <f t="shared" si="110"/>
        <v>11.201152942019467</v>
      </c>
      <c r="BQ297" s="64" t="e">
        <f>BL297*'[11]23112016 deflator update'!$C$68/'[11]23112016 deflator update'!$C$69</f>
        <v>#REF!</v>
      </c>
      <c r="BR297" s="64" t="e">
        <f>BM297*'[11]23112016 deflator update'!$C$68/'[11]23112016 deflator update'!$C$70</f>
        <v>#REF!</v>
      </c>
      <c r="BS297" s="64">
        <f>BN297*'[11]23112016 deflator update'!$C$68/'[11]23112016 deflator update'!$C$71</f>
        <v>9.6902841335456724</v>
      </c>
      <c r="BT297" s="64">
        <f>BO297*'[11]23112016 deflator update'!$C$68/'[11]23112016 deflator update'!$C$72</f>
        <v>9.4993098051583811</v>
      </c>
      <c r="BU297" s="109" t="e">
        <f t="shared" si="111"/>
        <v>#REF!</v>
      </c>
      <c r="BV297" s="109" t="e">
        <f t="shared" si="111"/>
        <v>#REF!</v>
      </c>
      <c r="BW297" s="109" t="e">
        <f t="shared" si="111"/>
        <v>#REF!</v>
      </c>
      <c r="BX297" s="109">
        <f t="shared" si="106"/>
        <v>-3.4389507915822959E-3</v>
      </c>
      <c r="BY297" s="109">
        <f t="shared" si="112"/>
        <v>-9.2510094032427492E-2</v>
      </c>
      <c r="BZ297" s="109">
        <f t="shared" si="113"/>
        <v>-2.3976103696679685E-2</v>
      </c>
      <c r="CA297" s="110" t="e">
        <f t="shared" si="114"/>
        <v>#REF!</v>
      </c>
      <c r="CB297" s="110" t="e">
        <f t="shared" si="114"/>
        <v>#REF!</v>
      </c>
      <c r="CC297" s="110" t="e">
        <f t="shared" si="114"/>
        <v>#REF!</v>
      </c>
      <c r="CD297" s="110">
        <f t="shared" si="114"/>
        <v>-1.9707815143023444E-2</v>
      </c>
      <c r="CE297" s="110">
        <f t="shared" si="115"/>
        <v>-0.15193463973488597</v>
      </c>
      <c r="CF297" s="110">
        <f t="shared" si="116"/>
        <v>-4.036223379334869E-2</v>
      </c>
      <c r="CG297" s="60">
        <f t="shared" si="107"/>
        <v>5.7730519420194675</v>
      </c>
      <c r="CH297" s="60" t="e">
        <f t="shared" si="107"/>
        <v>#REF!</v>
      </c>
      <c r="CI297" s="60" t="e">
        <f t="shared" si="107"/>
        <v>#REF!</v>
      </c>
      <c r="CJ297" s="60">
        <f t="shared" si="107"/>
        <v>3.8268167214047946</v>
      </c>
      <c r="CK297" s="60">
        <f t="shared" si="107"/>
        <v>3.4684788332552694</v>
      </c>
      <c r="CL297" s="60">
        <f t="shared" si="108"/>
        <v>5.4281009999999998</v>
      </c>
      <c r="CM297" s="60">
        <f t="shared" si="108"/>
        <v>5.753185416</v>
      </c>
      <c r="CN297" s="60">
        <f t="shared" si="108"/>
        <v>6.0588398313654332</v>
      </c>
      <c r="CO297" s="60">
        <f t="shared" si="108"/>
        <v>6.3731938430817383</v>
      </c>
      <c r="CP297" s="60">
        <f t="shared" si="108"/>
        <v>6.6964543968263746</v>
      </c>
    </row>
    <row r="298" spans="1:94" ht="15" customHeight="1">
      <c r="A298" s="53" t="s">
        <v>99</v>
      </c>
      <c r="B298" s="53" t="s">
        <v>100</v>
      </c>
      <c r="C298" s="53" t="str">
        <f t="shared" si="109"/>
        <v>SD_PU</v>
      </c>
      <c r="D298" s="53" t="s">
        <v>41</v>
      </c>
      <c r="E298" s="53" t="s">
        <v>39</v>
      </c>
      <c r="F298" s="112" t="s">
        <v>1373</v>
      </c>
      <c r="G298" s="113">
        <v>0</v>
      </c>
      <c r="H298" s="127">
        <v>0</v>
      </c>
      <c r="I298" s="127">
        <v>0</v>
      </c>
      <c r="J298" s="112" t="s">
        <v>1380</v>
      </c>
      <c r="K298" s="101">
        <v>0</v>
      </c>
      <c r="L298" s="53" t="s">
        <v>101</v>
      </c>
      <c r="M298" s="54">
        <f>[11]Provisional!M298</f>
        <v>3.9784460032560003</v>
      </c>
      <c r="N298" s="54">
        <f>[11]Provisional!N298</f>
        <v>3.2828235382590005</v>
      </c>
      <c r="O298" s="54">
        <f>[11]Provisional!O298</f>
        <v>2.7599186202619999</v>
      </c>
      <c r="P298" s="54">
        <f>[11]Provisional!P298</f>
        <v>2.4845949692259999</v>
      </c>
      <c r="Q298" s="54">
        <f>[11]Provisional!Q298</f>
        <v>2.17876876998</v>
      </c>
      <c r="R298" s="128">
        <f>'[11]Published CSP'!O298</f>
        <v>5.4763529999999996</v>
      </c>
      <c r="S298" s="108">
        <f>VLOOKUP($B298,'[11]CT model - DATA UPDATE'!$A:$AX,COLUMN('[11]CT model - DATA UPDATE'!S$1),0)/1000000</f>
        <v>5.5538888889999996</v>
      </c>
      <c r="T298" s="108">
        <f>VLOOKUP($B298,'[11]CT model - DATA UPDATE'!$A:$AX,COLUMN('[11]CT model - DATA UPDATE'!T$1),0)/1000000</f>
        <v>5.6408138840995106</v>
      </c>
      <c r="U298" s="108">
        <f>VLOOKUP($B298,'[11]CT model - DATA UPDATE'!$A:$AX,COLUMN('[11]CT model - DATA UPDATE'!U$1),0)/1000000</f>
        <v>5.7290993592021433</v>
      </c>
      <c r="V298" s="108">
        <f>VLOOKUP($B298,'[11]CT model - DATA UPDATE'!$A:$AX,COLUMN('[11]CT model - DATA UPDATE'!V$1),0)/1000000</f>
        <v>5.8187666074450091</v>
      </c>
      <c r="W298" s="108">
        <v>0</v>
      </c>
      <c r="X298" s="108">
        <f>VLOOKUP($B298,'[11]CT model - DATA UPDATE'!$A:$AX,COLUMN('[11]CT model - DATA UPDATE'!W$1),0)/1000000</f>
        <v>0.11043208199999988</v>
      </c>
      <c r="Y298" s="108">
        <f>VLOOKUP($B298,'[11]CT model - DATA UPDATE'!$A:$AX,COLUMN('[11]CT model - DATA UPDATE'!X$1),0)/1000000</f>
        <v>0.2272199631935905</v>
      </c>
      <c r="Z298" s="108">
        <f>VLOOKUP($B298,'[11]CT model - DATA UPDATE'!$A:$AX,COLUMN('[11]CT model - DATA UPDATE'!Y$1),0)/1000000</f>
        <v>0.3499737387509198</v>
      </c>
      <c r="AA298" s="108">
        <f>VLOOKUP($B298,'[11]CT model - DATA UPDATE'!$A:$AX,COLUMN('[11]CT model - DATA UPDATE'!Z$1),0)/1000000</f>
        <v>0.47893560286243381</v>
      </c>
      <c r="AB298" s="108">
        <v>0</v>
      </c>
      <c r="AC298" s="108">
        <f>VLOOKUP($B298,'[11]CT model - DATA UPDATE'!$A:$AX,COLUMN('[11]CT model - DATA UPDATE'!AA$1),0)/1000000</f>
        <v>0</v>
      </c>
      <c r="AD298" s="108">
        <f>VLOOKUP($B298,'[11]CT model - DATA UPDATE'!$A:$AX,COLUMN('[11]CT model - DATA UPDATE'!AB$1),0)/1000000</f>
        <v>0</v>
      </c>
      <c r="AE298" s="108">
        <f>VLOOKUP($B298,'[11]CT model - DATA UPDATE'!$A:$AX,COLUMN('[11]CT model - DATA UPDATE'!AC$1),0)/1000000</f>
        <v>0</v>
      </c>
      <c r="AF298" s="108">
        <f>VLOOKUP($B298,'[11]CT model - DATA UPDATE'!$A:$AX,COLUMN('[11]CT model - DATA UPDATE'!AD$1),0)/1000000</f>
        <v>0</v>
      </c>
      <c r="AG298" s="108">
        <v>0</v>
      </c>
      <c r="AH298" s="108">
        <f>VLOOKUP($B298,'[11]CT model - DATA UPDATE'!$A:$AX,COLUMN('[11]CT model - DATA UPDATE'!AE$1),0)/1000000</f>
        <v>0</v>
      </c>
      <c r="AI298" s="108">
        <f>(VLOOKUP($B298,'[11]CT model - DATA UPDATE'!$A:$AX,COLUMN('[11]CT model - DATA UPDATE'!AF$1),0)+IFERROR(VLOOKUP($B298,'[11]Fire £5 LQ'!$A:$P,COLUMN('[11]Fire £5 LQ'!N$1),0),0)*[11]Parameters!$C$41)/1000000</f>
        <v>3.8165206775995386E-2</v>
      </c>
      <c r="AJ298" s="108">
        <f>(VLOOKUP($B298,'[11]CT model - DATA UPDATE'!$A:$AX,COLUMN('[11]CT model - DATA UPDATE'!AG$1),0)+IFERROR(VLOOKUP($B298,'[11]Fire £5 LQ'!$A:$P,COLUMN('[11]Fire £5 LQ'!O$1),0),0)*[11]Parameters!$C$41)/1000000</f>
        <v>7.5187869586676073E-2</v>
      </c>
      <c r="AK298" s="108">
        <f>(VLOOKUP($B298,'[11]CT model - DATA UPDATE'!$A:$AX,COLUMN('[11]CT model - DATA UPDATE'!AH$1),0)+IFERROR(VLOOKUP($B298,'[11]Fire £5 LQ'!$A:$P,COLUMN('[11]Fire £5 LQ'!P$1),0),0)*[11]Parameters!$C$41)/1000000</f>
        <v>0.11093881934066091</v>
      </c>
      <c r="AL298" s="56">
        <f>'[11]Published CSP'!AI298</f>
        <v>0</v>
      </c>
      <c r="AM298" s="56">
        <f>'[11]Published CSP'!AJ298</f>
        <v>0</v>
      </c>
      <c r="AN298" s="56">
        <f>IFERROR(VLOOKUP($A298,'[11]iBCF post B17'!$A:$L,'[11]iBCF post B17'!$F$1,0)/1000000,0)</f>
        <v>0</v>
      </c>
      <c r="AO298" s="56">
        <f>IFERROR(VLOOKUP($A298,'[11]iBCF post B17'!$A:$L,'[11]iBCF post B17'!$I$1,0)/1000000,0)</f>
        <v>0</v>
      </c>
      <c r="AP298" s="56">
        <f>IFERROR(VLOOKUP($A298,'[11]iBCF post B17'!$A:$L,'[11]iBCF post B17'!$L$1,0)/1000000,0)</f>
        <v>0</v>
      </c>
      <c r="AQ298" s="56">
        <v>0</v>
      </c>
      <c r="AR298" s="56">
        <v>0</v>
      </c>
      <c r="AS298" s="56">
        <f>'[11]NHB savings'!E285</f>
        <v>0</v>
      </c>
      <c r="AT298" s="56">
        <f>'[11]NHB savings'!F285</f>
        <v>0</v>
      </c>
      <c r="AU298" s="56">
        <f>'[11]NHB savings'!G285</f>
        <v>0</v>
      </c>
      <c r="AV298" s="103">
        <f>'[11]Published CSP'!AN298</f>
        <v>0</v>
      </c>
      <c r="AW298" s="103">
        <f>'[11]Published CSP'!AO298</f>
        <v>0</v>
      </c>
      <c r="AX298" s="103">
        <f>'[11]Published CSP'!AP298+'[11]NHB savings'!I285</f>
        <v>0</v>
      </c>
      <c r="AY298" s="103">
        <f>'[11]Published CSP'!AQ298+'[11]NHB savings'!J285</f>
        <v>0</v>
      </c>
      <c r="AZ298" s="103">
        <f>'[11]Published CSP'!AR298+'[11]NHB savings'!K285</f>
        <v>0</v>
      </c>
      <c r="BA298" s="103">
        <v>0</v>
      </c>
      <c r="BB298" s="103" t="e">
        <f>VLOOKUP($A298,'[11]Published CSP'!$A:$A:'[11]Published CSP'!$AW:$AW,COLUMN('[11]Published CSP'!AT$1),0)</f>
        <v>#REF!</v>
      </c>
      <c r="BC298" s="103" t="e">
        <f>VLOOKUP($A298,'[11]Published CSP'!$A:$A:'[11]Published CSP'!$AW:$AW,COLUMN('[11]Published CSP'!AU$1),0)+'[11]NHB savings'!L285</f>
        <v>#REF!</v>
      </c>
      <c r="BD298" s="103">
        <v>0</v>
      </c>
      <c r="BE298" s="103">
        <v>0</v>
      </c>
      <c r="BF298" s="60">
        <v>1.7032607829701634</v>
      </c>
      <c r="BG298" s="60">
        <v>1.9994537811381874</v>
      </c>
      <c r="BH298" s="103">
        <f>VLOOKUP($A298,[11]NHB!$A$7:$Q$389,COLUMN([11]NHB!O$2),0)+'[11]NHB savings'!P285</f>
        <v>1.4555704196025865</v>
      </c>
      <c r="BI298" s="103">
        <f>VLOOKUP($A298,[11]NHB!$A$7:$Q$389,COLUMN([11]NHB!P$2),0)+'[11]NHB savings'!Q285</f>
        <v>1.1082974783097168</v>
      </c>
      <c r="BJ298" s="103">
        <f>VLOOKUP($A298,[11]NHB!$A$7:$Q$389,COLUMN([11]NHB!Q$2),0)+'[11]NHB savings'!R285</f>
        <v>1.0633984333462085</v>
      </c>
      <c r="BK298" s="63">
        <f t="shared" si="105"/>
        <v>11.158059786226163</v>
      </c>
      <c r="BL298" s="63" t="e">
        <f t="shared" si="105"/>
        <v>#REF!</v>
      </c>
      <c r="BM298" s="63" t="e">
        <f t="shared" si="105"/>
        <v>#REF!</v>
      </c>
      <c r="BN298" s="63">
        <f t="shared" si="105"/>
        <v>9.7471534150754575</v>
      </c>
      <c r="BO298" s="63">
        <f t="shared" si="105"/>
        <v>9.6508082329743115</v>
      </c>
      <c r="BP298" s="64">
        <f t="shared" si="110"/>
        <v>11.158059786226163</v>
      </c>
      <c r="BQ298" s="64" t="e">
        <f>BL298*'[11]23112016 deflator update'!$C$68/'[11]23112016 deflator update'!$C$69</f>
        <v>#REF!</v>
      </c>
      <c r="BR298" s="64" t="e">
        <f>BM298*'[11]23112016 deflator update'!$C$68/'[11]23112016 deflator update'!$C$70</f>
        <v>#REF!</v>
      </c>
      <c r="BS298" s="64">
        <f>BN298*'[11]23112016 deflator update'!$C$68/'[11]23112016 deflator update'!$C$71</f>
        <v>9.2600576723124171</v>
      </c>
      <c r="BT298" s="64">
        <f>BO298*'[11]23112016 deflator update'!$C$68/'[11]23112016 deflator update'!$C$72</f>
        <v>9.018850906358562</v>
      </c>
      <c r="BU298" s="109" t="e">
        <f t="shared" si="111"/>
        <v>#REF!</v>
      </c>
      <c r="BV298" s="109" t="e">
        <f t="shared" si="111"/>
        <v>#REF!</v>
      </c>
      <c r="BW298" s="109" t="e">
        <f t="shared" si="111"/>
        <v>#REF!</v>
      </c>
      <c r="BX298" s="109">
        <f t="shared" si="106"/>
        <v>-9.8844429751289153E-3</v>
      </c>
      <c r="BY298" s="109">
        <f t="shared" si="112"/>
        <v>-0.13508186746879125</v>
      </c>
      <c r="BZ298" s="109">
        <f t="shared" si="113"/>
        <v>-3.5629869489106181E-2</v>
      </c>
      <c r="CA298" s="110" t="e">
        <f t="shared" si="114"/>
        <v>#REF!</v>
      </c>
      <c r="CB298" s="110" t="e">
        <f t="shared" si="114"/>
        <v>#REF!</v>
      </c>
      <c r="CC298" s="110" t="e">
        <f t="shared" si="114"/>
        <v>#REF!</v>
      </c>
      <c r="CD298" s="110">
        <f t="shared" si="114"/>
        <v>-2.6048084632891988E-2</v>
      </c>
      <c r="CE298" s="110">
        <f t="shared" si="115"/>
        <v>-0.19171871461992906</v>
      </c>
      <c r="CF298" s="110">
        <f t="shared" si="116"/>
        <v>-5.1820348512974457E-2</v>
      </c>
      <c r="CG298" s="60">
        <f t="shared" si="107"/>
        <v>5.6817067862261634</v>
      </c>
      <c r="CH298" s="60" t="e">
        <f t="shared" si="107"/>
        <v>#REF!</v>
      </c>
      <c r="CI298" s="60" t="e">
        <f t="shared" si="107"/>
        <v>#REF!</v>
      </c>
      <c r="CJ298" s="60">
        <f t="shared" si="107"/>
        <v>3.5928924475357187</v>
      </c>
      <c r="CK298" s="60">
        <f t="shared" si="107"/>
        <v>3.2421672033262077</v>
      </c>
      <c r="CL298" s="60">
        <f t="shared" si="108"/>
        <v>5.4763529999999996</v>
      </c>
      <c r="CM298" s="60">
        <f t="shared" si="108"/>
        <v>5.6643209709999995</v>
      </c>
      <c r="CN298" s="60">
        <f t="shared" si="108"/>
        <v>5.9061990540690967</v>
      </c>
      <c r="CO298" s="60">
        <f t="shared" si="108"/>
        <v>6.1542609675397388</v>
      </c>
      <c r="CP298" s="60">
        <f t="shared" si="108"/>
        <v>6.4086410296481038</v>
      </c>
    </row>
    <row r="299" spans="1:94" ht="15" customHeight="1">
      <c r="A299" s="53" t="s">
        <v>900</v>
      </c>
      <c r="B299" s="53" t="s">
        <v>901</v>
      </c>
      <c r="C299" s="53" t="str">
        <f t="shared" si="109"/>
        <v>UA_PR</v>
      </c>
      <c r="D299" s="53" t="s">
        <v>41</v>
      </c>
      <c r="E299" s="53" t="s">
        <v>726</v>
      </c>
      <c r="F299" s="112" t="s">
        <v>1365</v>
      </c>
      <c r="G299" s="113">
        <v>0</v>
      </c>
      <c r="H299" s="127">
        <v>0</v>
      </c>
      <c r="I299" s="127">
        <v>0</v>
      </c>
      <c r="J299" s="112" t="s">
        <v>1381</v>
      </c>
      <c r="K299" s="101">
        <v>0</v>
      </c>
      <c r="L299" s="53" t="s">
        <v>902</v>
      </c>
      <c r="M299" s="54">
        <f>[11]Provisional!M299</f>
        <v>8.3926347373820001</v>
      </c>
      <c r="N299" s="54">
        <f>[11]Provisional!N299</f>
        <v>6.4685605231470005</v>
      </c>
      <c r="O299" s="54">
        <f>[11]Provisional!O299</f>
        <v>5.0485867055459996</v>
      </c>
      <c r="P299" s="54">
        <f>[11]Provisional!P299</f>
        <v>4.2937041229980002</v>
      </c>
      <c r="Q299" s="54">
        <f>[11]Provisional!Q299</f>
        <v>3.4881143581660004</v>
      </c>
      <c r="R299" s="128">
        <f>'[11]Published CSP'!O299</f>
        <v>20.685199999999998</v>
      </c>
      <c r="S299" s="108">
        <f>VLOOKUP($B299,'[11]CT model - DATA UPDATE'!$A:$AX,COLUMN('[11]CT model - DATA UPDATE'!S$1),0)/1000000</f>
        <v>21.083142482</v>
      </c>
      <c r="T299" s="108">
        <f>VLOOKUP($B299,'[11]CT model - DATA UPDATE'!$A:$AX,COLUMN('[11]CT model - DATA UPDATE'!T$1),0)/1000000</f>
        <v>21.570724069534176</v>
      </c>
      <c r="U299" s="108">
        <f>VLOOKUP($B299,'[11]CT model - DATA UPDATE'!$A:$AX,COLUMN('[11]CT model - DATA UPDATE'!U$1),0)/1000000</f>
        <v>22.069581765680017</v>
      </c>
      <c r="V299" s="108">
        <f>VLOOKUP($B299,'[11]CT model - DATA UPDATE'!$A:$AX,COLUMN('[11]CT model - DATA UPDATE'!V$1),0)/1000000</f>
        <v>22.579976348589685</v>
      </c>
      <c r="W299" s="108">
        <v>0</v>
      </c>
      <c r="X299" s="108">
        <f>VLOOKUP($B299,'[11]CT model - DATA UPDATE'!$A:$AX,COLUMN('[11]CT model - DATA UPDATE'!W$1),0)/1000000</f>
        <v>0.41955645599999786</v>
      </c>
      <c r="Y299" s="108">
        <f>VLOOKUP($B299,'[11]CT model - DATA UPDATE'!$A:$AX,COLUMN('[11]CT model - DATA UPDATE'!X$1),0)/1000000</f>
        <v>0.86925904287994948</v>
      </c>
      <c r="Z299" s="108">
        <f>VLOOKUP($B299,'[11]CT model - DATA UPDATE'!$A:$AX,COLUMN('[11]CT model - DATA UPDATE'!Y$1),0)/1000000</f>
        <v>1.3485409331195439</v>
      </c>
      <c r="AA299" s="108">
        <f>VLOOKUP($B299,'[11]CT model - DATA UPDATE'!$A:$AX,COLUMN('[11]CT model - DATA UPDATE'!Z$1),0)/1000000</f>
        <v>1.8589222008768556</v>
      </c>
      <c r="AB299" s="108">
        <v>0</v>
      </c>
      <c r="AC299" s="108">
        <f>VLOOKUP($B299,'[11]CT model - DATA UPDATE'!$A:$AX,COLUMN('[11]CT model - DATA UPDATE'!AA$1),0)/1000000</f>
        <v>0.42170000000000002</v>
      </c>
      <c r="AD299" s="108">
        <f>VLOOKUP($B299,'[11]CT model - DATA UPDATE'!$A:$AX,COLUMN('[11]CT model - DATA UPDATE'!AB$1),0)/1000000</f>
        <v>0.88871025941988824</v>
      </c>
      <c r="AE299" s="108">
        <f>VLOOKUP($B299,'[11]CT model - DATA UPDATE'!$A:$AX,COLUMN('[11]CT model - DATA UPDATE'!AC$1),0)/1000000</f>
        <v>1.4048125148897284</v>
      </c>
      <c r="AF299" s="108">
        <f>VLOOKUP($B299,'[11]CT model - DATA UPDATE'!$A:$AX,COLUMN('[11]CT model - DATA UPDATE'!AD$1),0)/1000000</f>
        <v>1.9739871960746385</v>
      </c>
      <c r="AG299" s="108">
        <v>0</v>
      </c>
      <c r="AH299" s="108">
        <f>VLOOKUP($B299,'[11]CT model - DATA UPDATE'!$A:$AX,COLUMN('[11]CT model - DATA UPDATE'!AE$1),0)/1000000</f>
        <v>0</v>
      </c>
      <c r="AI299" s="108">
        <f>(VLOOKUP($B299,'[11]CT model - DATA UPDATE'!$A:$AX,COLUMN('[11]CT model - DATA UPDATE'!AF$1),0)+IFERROR(VLOOKUP($B299,'[11]Fire £5 LQ'!$A:$P,COLUMN('[11]Fire £5 LQ'!N$1),0),0)*[11]Parameters!$C$41)/1000000</f>
        <v>0</v>
      </c>
      <c r="AJ299" s="108">
        <f>(VLOOKUP($B299,'[11]CT model - DATA UPDATE'!$A:$AX,COLUMN('[11]CT model - DATA UPDATE'!AG$1),0)+IFERROR(VLOOKUP($B299,'[11]Fire £5 LQ'!$A:$P,COLUMN('[11]Fire £5 LQ'!O$1),0),0)*[11]Parameters!$C$41)/1000000</f>
        <v>0</v>
      </c>
      <c r="AK299" s="108">
        <f>(VLOOKUP($B299,'[11]CT model - DATA UPDATE'!$A:$AX,COLUMN('[11]CT model - DATA UPDATE'!AH$1),0)+IFERROR(VLOOKUP($B299,'[11]Fire £5 LQ'!$A:$P,COLUMN('[11]Fire £5 LQ'!P$1),0),0)*[11]Parameters!$C$41)/1000000</f>
        <v>0</v>
      </c>
      <c r="AL299" s="56">
        <f>'[11]Published CSP'!AI299</f>
        <v>0</v>
      </c>
      <c r="AM299" s="56">
        <f>'[11]Published CSP'!AJ299</f>
        <v>0</v>
      </c>
      <c r="AN299" s="56">
        <f>IFERROR(VLOOKUP($A299,'[11]iBCF post B17'!$A:$L,'[11]iBCF post B17'!$F$1,0)/1000000,0)</f>
        <v>0.20309238864615681</v>
      </c>
      <c r="AO299" s="56">
        <f>IFERROR(VLOOKUP($A299,'[11]iBCF post B17'!$A:$L,'[11]iBCF post B17'!$I$1,0)/1000000,0)</f>
        <v>0.16786984757741386</v>
      </c>
      <c r="AP299" s="56">
        <f>IFERROR(VLOOKUP($A299,'[11]iBCF post B17'!$A:$L,'[11]iBCF post B17'!$L$1,0)/1000000,0)</f>
        <v>7.6671109775078558E-2</v>
      </c>
      <c r="AQ299" s="56">
        <v>0</v>
      </c>
      <c r="AR299" s="56">
        <v>0</v>
      </c>
      <c r="AS299" s="56">
        <f>'[11]NHB savings'!E286</f>
        <v>0.136327</v>
      </c>
      <c r="AT299" s="56">
        <f>'[11]NHB savings'!F286</f>
        <v>0</v>
      </c>
      <c r="AU299" s="56">
        <f>'[11]NHB savings'!G286</f>
        <v>0</v>
      </c>
      <c r="AV299" s="103">
        <f>'[11]Published CSP'!AN299</f>
        <v>0.16236641588422043</v>
      </c>
      <c r="AW299" s="103">
        <f>'[11]Published CSP'!AO299</f>
        <v>0.84325783733417714</v>
      </c>
      <c r="AX299" s="103">
        <f>'[11]Published CSP'!AP299+'[11]NHB savings'!I286</f>
        <v>0.68089142144995674</v>
      </c>
      <c r="AY299" s="103">
        <f>'[11]Published CSP'!AQ299+'[11]NHB savings'!J286</f>
        <v>0.52376263188458205</v>
      </c>
      <c r="AZ299" s="103">
        <f>'[11]Published CSP'!AR299+'[11]NHB savings'!K286</f>
        <v>0.68089142144995674</v>
      </c>
      <c r="BA299" s="103">
        <v>0</v>
      </c>
      <c r="BB299" s="103" t="e">
        <f>VLOOKUP($A299,'[11]Published CSP'!$A:$A:'[11]Published CSP'!$AW:$AW,COLUMN('[11]Published CSP'!AT$1),0)</f>
        <v>#REF!</v>
      </c>
      <c r="BC299" s="103" t="e">
        <f>VLOOKUP($A299,'[11]Published CSP'!$A:$A:'[11]Published CSP'!$AW:$AW,COLUMN('[11]Published CSP'!AU$1),0)+'[11]NHB savings'!L286</f>
        <v>#REF!</v>
      </c>
      <c r="BD299" s="103">
        <v>0</v>
      </c>
      <c r="BE299" s="103">
        <v>0</v>
      </c>
      <c r="BF299" s="60">
        <v>0.82212997846078006</v>
      </c>
      <c r="BG299" s="60">
        <v>1.2395976282117536</v>
      </c>
      <c r="BH299" s="103">
        <f>VLOOKUP($A299,[11]NHB!$A$7:$Q$389,COLUMN([11]NHB!O$2),0)+'[11]NHB savings'!P286</f>
        <v>1.2244366890345608</v>
      </c>
      <c r="BI299" s="103">
        <f>VLOOKUP($A299,[11]NHB!$A$7:$Q$389,COLUMN([11]NHB!P$2),0)+'[11]NHB savings'!Q286</f>
        <v>0.92797536090948973</v>
      </c>
      <c r="BJ299" s="103">
        <f>VLOOKUP($A299,[11]NHB!$A$7:$Q$389,COLUMN([11]NHB!Q$2),0)+'[11]NHB savings'!R286</f>
        <v>0.89038147635238751</v>
      </c>
      <c r="BK299" s="63">
        <f t="shared" si="105"/>
        <v>30.062331131726999</v>
      </c>
      <c r="BL299" s="63" t="e">
        <f t="shared" si="105"/>
        <v>#REF!</v>
      </c>
      <c r="BM299" s="63" t="e">
        <f t="shared" si="105"/>
        <v>#REF!</v>
      </c>
      <c r="BN299" s="63">
        <f t="shared" si="105"/>
        <v>30.736247177058775</v>
      </c>
      <c r="BO299" s="63">
        <f t="shared" si="105"/>
        <v>31.548944111284602</v>
      </c>
      <c r="BP299" s="64">
        <f t="shared" si="110"/>
        <v>30.062331131726999</v>
      </c>
      <c r="BQ299" s="64" t="e">
        <f>BL299*'[11]23112016 deflator update'!$C$68/'[11]23112016 deflator update'!$C$69</f>
        <v>#REF!</v>
      </c>
      <c r="BR299" s="64" t="e">
        <f>BM299*'[11]23112016 deflator update'!$C$68/'[11]23112016 deflator update'!$C$70</f>
        <v>#REF!</v>
      </c>
      <c r="BS299" s="64">
        <f>BN299*'[11]23112016 deflator update'!$C$68/'[11]23112016 deflator update'!$C$71</f>
        <v>29.200260770473427</v>
      </c>
      <c r="BT299" s="64">
        <f>BO299*'[11]23112016 deflator update'!$C$68/'[11]23112016 deflator update'!$C$72</f>
        <v>29.483046012719598</v>
      </c>
      <c r="BU299" s="109" t="e">
        <f t="shared" si="111"/>
        <v>#REF!</v>
      </c>
      <c r="BV299" s="109" t="e">
        <f t="shared" si="111"/>
        <v>#REF!</v>
      </c>
      <c r="BW299" s="109" t="e">
        <f t="shared" si="111"/>
        <v>#REF!</v>
      </c>
      <c r="BX299" s="109">
        <f t="shared" si="106"/>
        <v>2.6440994228873027E-2</v>
      </c>
      <c r="BY299" s="109">
        <f t="shared" si="112"/>
        <v>4.9451021380995552E-2</v>
      </c>
      <c r="BZ299" s="109">
        <f t="shared" si="113"/>
        <v>1.2139895190395045E-2</v>
      </c>
      <c r="CA299" s="110" t="e">
        <f t="shared" si="114"/>
        <v>#REF!</v>
      </c>
      <c r="CB299" s="110" t="e">
        <f t="shared" si="114"/>
        <v>#REF!</v>
      </c>
      <c r="CC299" s="110" t="e">
        <f t="shared" si="114"/>
        <v>#REF!</v>
      </c>
      <c r="CD299" s="110">
        <f t="shared" si="114"/>
        <v>9.6843396183678987E-3</v>
      </c>
      <c r="CE299" s="110">
        <f t="shared" si="115"/>
        <v>-1.9269467709243537E-2</v>
      </c>
      <c r="CF299" s="110">
        <f t="shared" si="116"/>
        <v>-4.8525740118798844E-3</v>
      </c>
      <c r="CG299" s="60">
        <f t="shared" si="107"/>
        <v>9.3771311317270012</v>
      </c>
      <c r="CH299" s="60" t="e">
        <f t="shared" si="107"/>
        <v>#REF!</v>
      </c>
      <c r="CI299" s="60" t="e">
        <f t="shared" si="107"/>
        <v>#REF!</v>
      </c>
      <c r="CJ299" s="60">
        <f t="shared" si="107"/>
        <v>5.9133119633694875</v>
      </c>
      <c r="CK299" s="60">
        <f t="shared" si="107"/>
        <v>5.1360583657434233</v>
      </c>
      <c r="CL299" s="60">
        <f t="shared" si="108"/>
        <v>20.685199999999998</v>
      </c>
      <c r="CM299" s="60">
        <f t="shared" si="108"/>
        <v>21.924398938</v>
      </c>
      <c r="CN299" s="60">
        <f t="shared" si="108"/>
        <v>23.328693371834014</v>
      </c>
      <c r="CO299" s="60">
        <f t="shared" si="108"/>
        <v>24.822935213689288</v>
      </c>
      <c r="CP299" s="60">
        <f t="shared" si="108"/>
        <v>26.412885745541178</v>
      </c>
    </row>
    <row r="300" spans="1:94" ht="15" customHeight="1">
      <c r="A300" s="53" t="s">
        <v>855</v>
      </c>
      <c r="B300" s="53" t="s">
        <v>856</v>
      </c>
      <c r="C300" s="53" t="str">
        <f t="shared" si="109"/>
        <v>SD_PR</v>
      </c>
      <c r="D300" s="53" t="s">
        <v>41</v>
      </c>
      <c r="E300" s="53" t="s">
        <v>39</v>
      </c>
      <c r="F300" s="112" t="s">
        <v>1363</v>
      </c>
      <c r="G300" s="113">
        <v>0</v>
      </c>
      <c r="H300" s="127">
        <v>0</v>
      </c>
      <c r="I300" s="127">
        <v>0</v>
      </c>
      <c r="J300" s="112" t="s">
        <v>1381</v>
      </c>
      <c r="K300" s="101">
        <v>0</v>
      </c>
      <c r="L300" s="53" t="s">
        <v>857</v>
      </c>
      <c r="M300" s="54">
        <f>[11]Provisional!M300</f>
        <v>2.7332669022660001</v>
      </c>
      <c r="N300" s="54">
        <f>[11]Provisional!N300</f>
        <v>2.2625665924480001</v>
      </c>
      <c r="O300" s="54">
        <f>[11]Provisional!O300</f>
        <v>1.9087562918080003</v>
      </c>
      <c r="P300" s="54">
        <f>[11]Provisional!P300</f>
        <v>1.7225249231100002</v>
      </c>
      <c r="Q300" s="54">
        <f>[11]Provisional!Q300</f>
        <v>1.515683026364</v>
      </c>
      <c r="R300" s="128">
        <f>'[11]Published CSP'!O300</f>
        <v>3.6644230000000002</v>
      </c>
      <c r="S300" s="108">
        <f>VLOOKUP($B300,'[11]CT model - DATA UPDATE'!$A:$AX,COLUMN('[11]CT model - DATA UPDATE'!S$1),0)/1000000</f>
        <v>3.7369130189999997</v>
      </c>
      <c r="T300" s="108">
        <f>VLOOKUP($B300,'[11]CT model - DATA UPDATE'!$A:$AX,COLUMN('[11]CT model - DATA UPDATE'!T$1),0)/1000000</f>
        <v>3.8401373500869624</v>
      </c>
      <c r="U300" s="108">
        <f>VLOOKUP($B300,'[11]CT model - DATA UPDATE'!$A:$AX,COLUMN('[11]CT model - DATA UPDATE'!U$1),0)/1000000</f>
        <v>3.9462130353462523</v>
      </c>
      <c r="V300" s="108">
        <f>VLOOKUP($B300,'[11]CT model - DATA UPDATE'!$A:$AX,COLUMN('[11]CT model - DATA UPDATE'!V$1),0)/1000000</f>
        <v>4.0552188374158096</v>
      </c>
      <c r="W300" s="108">
        <v>0</v>
      </c>
      <c r="X300" s="108">
        <f>VLOOKUP($B300,'[11]CT model - DATA UPDATE'!$A:$AX,COLUMN('[11]CT model - DATA UPDATE'!W$1),0)/1000000</f>
        <v>7.4738260379999991E-2</v>
      </c>
      <c r="Y300" s="108">
        <f>VLOOKUP($B300,'[11]CT model - DATA UPDATE'!$A:$AX,COLUMN('[11]CT model - DATA UPDATE'!X$1),0)/1000000</f>
        <v>0.15514154894351326</v>
      </c>
      <c r="Z300" s="108">
        <f>VLOOKUP($B300,'[11]CT model - DATA UPDATE'!$A:$AX,COLUMN('[11]CT model - DATA UPDATE'!Y$1),0)/1000000</f>
        <v>0.24153980746747314</v>
      </c>
      <c r="AA300" s="108">
        <f>VLOOKUP($B300,'[11]CT model - DATA UPDATE'!$A:$AX,COLUMN('[11]CT model - DATA UPDATE'!Z$1),0)/1000000</f>
        <v>0.33428044804087392</v>
      </c>
      <c r="AB300" s="108">
        <v>0</v>
      </c>
      <c r="AC300" s="108">
        <f>VLOOKUP($B300,'[11]CT model - DATA UPDATE'!$A:$AX,COLUMN('[11]CT model - DATA UPDATE'!AA$1),0)/1000000</f>
        <v>0</v>
      </c>
      <c r="AD300" s="108">
        <f>VLOOKUP($B300,'[11]CT model - DATA UPDATE'!$A:$AX,COLUMN('[11]CT model - DATA UPDATE'!AB$1),0)/1000000</f>
        <v>0</v>
      </c>
      <c r="AE300" s="108">
        <f>VLOOKUP($B300,'[11]CT model - DATA UPDATE'!$A:$AX,COLUMN('[11]CT model - DATA UPDATE'!AC$1),0)/1000000</f>
        <v>0</v>
      </c>
      <c r="AF300" s="108">
        <f>VLOOKUP($B300,'[11]CT model - DATA UPDATE'!$A:$AX,COLUMN('[11]CT model - DATA UPDATE'!AD$1),0)/1000000</f>
        <v>0</v>
      </c>
      <c r="AG300" s="108">
        <v>0</v>
      </c>
      <c r="AH300" s="108">
        <f>VLOOKUP($B300,'[11]CT model - DATA UPDATE'!$A:$AX,COLUMN('[11]CT model - DATA UPDATE'!AE$1),0)/1000000</f>
        <v>2.9140507619999496E-2</v>
      </c>
      <c r="AI300" s="108">
        <f>(VLOOKUP($B300,'[11]CT model - DATA UPDATE'!$A:$AX,COLUMN('[11]CT model - DATA UPDATE'!AF$1),0)+IFERROR(VLOOKUP($B300,'[11]Fire £5 LQ'!$A:$P,COLUMN('[11]Fire £5 LQ'!N$1),0),0)*[11]Parameters!$C$41)/1000000</f>
        <v>5.9215722854200403E-2</v>
      </c>
      <c r="AJ300" s="108">
        <f>(VLOOKUP($B300,'[11]CT model - DATA UPDATE'!$A:$AX,COLUMN('[11]CT model - DATA UPDATE'!AG$1),0)+IFERROR(VLOOKUP($B300,'[11]Fire £5 LQ'!$A:$P,COLUMN('[11]Fire £5 LQ'!O$1),0),0)*[11]Parameters!$C$41)/1000000</f>
        <v>8.9320176889303993E-2</v>
      </c>
      <c r="AK300" s="108">
        <f>(VLOOKUP($B300,'[11]CT model - DATA UPDATE'!$A:$AX,COLUMN('[11]CT model - DATA UPDATE'!AH$1),0)+IFERROR(VLOOKUP($B300,'[11]Fire £5 LQ'!$A:$P,COLUMN('[11]Fire £5 LQ'!P$1),0),0)*[11]Parameters!$C$41)/1000000</f>
        <v>0.11935497198277316</v>
      </c>
      <c r="AL300" s="56">
        <f>'[11]Published CSP'!AI300</f>
        <v>0</v>
      </c>
      <c r="AM300" s="56">
        <f>'[11]Published CSP'!AJ300</f>
        <v>0</v>
      </c>
      <c r="AN300" s="56">
        <f>IFERROR(VLOOKUP($A300,'[11]iBCF post B17'!$A:$L,'[11]iBCF post B17'!$F$1,0)/1000000,0)</f>
        <v>0</v>
      </c>
      <c r="AO300" s="56">
        <f>IFERROR(VLOOKUP($A300,'[11]iBCF post B17'!$A:$L,'[11]iBCF post B17'!$I$1,0)/1000000,0)</f>
        <v>0</v>
      </c>
      <c r="AP300" s="56">
        <f>IFERROR(VLOOKUP($A300,'[11]iBCF post B17'!$A:$L,'[11]iBCF post B17'!$L$1,0)/1000000,0)</f>
        <v>0</v>
      </c>
      <c r="AQ300" s="56">
        <v>0</v>
      </c>
      <c r="AR300" s="56">
        <v>0</v>
      </c>
      <c r="AS300" s="56">
        <f>'[11]NHB savings'!E287</f>
        <v>0</v>
      </c>
      <c r="AT300" s="56">
        <f>'[11]NHB savings'!F287</f>
        <v>0</v>
      </c>
      <c r="AU300" s="56">
        <f>'[11]NHB savings'!G287</f>
        <v>0</v>
      </c>
      <c r="AV300" s="103">
        <f>'[11]Published CSP'!AN300</f>
        <v>0.10949697206142689</v>
      </c>
      <c r="AW300" s="103">
        <f>'[11]Published CSP'!AO300</f>
        <v>0.56867782264160427</v>
      </c>
      <c r="AX300" s="103">
        <f>'[11]Published CSP'!AP300+'[11]NHB savings'!I287</f>
        <v>0.45918085058017732</v>
      </c>
      <c r="AY300" s="103">
        <f>'[11]Published CSP'!AQ300+'[11]NHB savings'!J287</f>
        <v>0.35321603890782866</v>
      </c>
      <c r="AZ300" s="103">
        <f>'[11]Published CSP'!AR300+'[11]NHB savings'!K287</f>
        <v>0.45918085058017732</v>
      </c>
      <c r="BA300" s="103">
        <v>0</v>
      </c>
      <c r="BB300" s="103" t="e">
        <f>VLOOKUP($A300,'[11]Published CSP'!$A:$A:'[11]Published CSP'!$AW:$AW,COLUMN('[11]Published CSP'!AT$1),0)</f>
        <v>#REF!</v>
      </c>
      <c r="BC300" s="103" t="e">
        <f>VLOOKUP($A300,'[11]Published CSP'!$A:$A:'[11]Published CSP'!$AW:$AW,COLUMN('[11]Published CSP'!AU$1),0)+'[11]NHB savings'!L287</f>
        <v>#REF!</v>
      </c>
      <c r="BD300" s="103">
        <v>0</v>
      </c>
      <c r="BE300" s="103">
        <v>0</v>
      </c>
      <c r="BF300" s="60">
        <v>1.3923840371837355</v>
      </c>
      <c r="BG300" s="60">
        <v>1.6762129336149909</v>
      </c>
      <c r="BH300" s="103">
        <f>VLOOKUP($A300,[11]NHB!$A$7:$Q$389,COLUMN([11]NHB!O$2),0)+'[11]NHB savings'!P287</f>
        <v>1.420396486394667</v>
      </c>
      <c r="BI300" s="103">
        <f>VLOOKUP($A300,[11]NHB!$A$7:$Q$389,COLUMN([11]NHB!P$2),0)+'[11]NHB savings'!Q287</f>
        <v>1.0826381388154613</v>
      </c>
      <c r="BJ300" s="103">
        <f>VLOOKUP($A300,[11]NHB!$A$7:$Q$389,COLUMN([11]NHB!Q$2),0)+'[11]NHB savings'!R287</f>
        <v>1.038778598010569</v>
      </c>
      <c r="BK300" s="63">
        <f t="shared" si="105"/>
        <v>7.8995709115111623</v>
      </c>
      <c r="BL300" s="63" t="e">
        <f t="shared" si="105"/>
        <v>#REF!</v>
      </c>
      <c r="BM300" s="63" t="e">
        <f t="shared" si="105"/>
        <v>#REF!</v>
      </c>
      <c r="BN300" s="63">
        <f t="shared" si="105"/>
        <v>7.4354521205363193</v>
      </c>
      <c r="BO300" s="63">
        <f t="shared" si="105"/>
        <v>7.5224967323942034</v>
      </c>
      <c r="BP300" s="64">
        <f t="shared" si="110"/>
        <v>7.8995709115111623</v>
      </c>
      <c r="BQ300" s="64" t="e">
        <f>BL300*'[11]23112016 deflator update'!$C$68/'[11]23112016 deflator update'!$C$69</f>
        <v>#REF!</v>
      </c>
      <c r="BR300" s="64" t="e">
        <f>BM300*'[11]23112016 deflator update'!$C$68/'[11]23112016 deflator update'!$C$70</f>
        <v>#REF!</v>
      </c>
      <c r="BS300" s="64">
        <f>BN300*'[11]23112016 deflator update'!$C$68/'[11]23112016 deflator update'!$C$71</f>
        <v>7.0638793218738885</v>
      </c>
      <c r="BT300" s="64">
        <f>BO300*'[11]23112016 deflator update'!$C$68/'[11]23112016 deflator update'!$C$72</f>
        <v>7.0299061835283876</v>
      </c>
      <c r="BU300" s="109" t="e">
        <f t="shared" si="111"/>
        <v>#REF!</v>
      </c>
      <c r="BV300" s="109" t="e">
        <f t="shared" si="111"/>
        <v>#REF!</v>
      </c>
      <c r="BW300" s="109" t="e">
        <f t="shared" si="111"/>
        <v>#REF!</v>
      </c>
      <c r="BX300" s="109">
        <f t="shared" si="106"/>
        <v>1.1706700607683418E-2</v>
      </c>
      <c r="BY300" s="109">
        <f t="shared" si="112"/>
        <v>-4.7733501394042865E-2</v>
      </c>
      <c r="BZ300" s="109">
        <f t="shared" si="113"/>
        <v>-1.2153133792099702E-2</v>
      </c>
      <c r="CA300" s="110" t="e">
        <f t="shared" si="114"/>
        <v>#REF!</v>
      </c>
      <c r="CB300" s="110" t="e">
        <f t="shared" si="114"/>
        <v>#REF!</v>
      </c>
      <c r="CC300" s="110" t="e">
        <f t="shared" si="114"/>
        <v>#REF!</v>
      </c>
      <c r="CD300" s="110">
        <f t="shared" si="114"/>
        <v>-4.8094165822312185E-3</v>
      </c>
      <c r="CE300" s="110">
        <f t="shared" si="115"/>
        <v>-0.1100901223274684</v>
      </c>
      <c r="CF300" s="110">
        <f t="shared" si="116"/>
        <v>-2.8737755671315313E-2</v>
      </c>
      <c r="CG300" s="60">
        <f t="shared" si="107"/>
        <v>4.2351479115111621</v>
      </c>
      <c r="CH300" s="60" t="e">
        <f t="shared" si="107"/>
        <v>#REF!</v>
      </c>
      <c r="CI300" s="60" t="e">
        <f t="shared" si="107"/>
        <v>#REF!</v>
      </c>
      <c r="CJ300" s="60">
        <f t="shared" si="107"/>
        <v>3.1583791008332902</v>
      </c>
      <c r="CK300" s="60">
        <f t="shared" si="107"/>
        <v>3.0136424749547466</v>
      </c>
      <c r="CL300" s="60">
        <f t="shared" si="108"/>
        <v>3.6644230000000002</v>
      </c>
      <c r="CM300" s="60">
        <f t="shared" si="108"/>
        <v>3.8407917869999992</v>
      </c>
      <c r="CN300" s="60">
        <f t="shared" si="108"/>
        <v>4.0544946218846762</v>
      </c>
      <c r="CO300" s="60">
        <f t="shared" si="108"/>
        <v>4.2770730197030291</v>
      </c>
      <c r="CP300" s="60">
        <f t="shared" si="108"/>
        <v>4.5088542574394568</v>
      </c>
    </row>
    <row r="301" spans="1:94" ht="15" customHeight="1">
      <c r="A301" s="53" t="s">
        <v>545</v>
      </c>
      <c r="B301" s="53" t="s">
        <v>546</v>
      </c>
      <c r="C301" s="53" t="str">
        <f t="shared" si="109"/>
        <v>MD_PU</v>
      </c>
      <c r="D301" s="53" t="s">
        <v>41</v>
      </c>
      <c r="E301" s="53" t="s">
        <v>531</v>
      </c>
      <c r="F301" s="112" t="s">
        <v>1359</v>
      </c>
      <c r="G301" s="113">
        <v>0</v>
      </c>
      <c r="H301" s="127">
        <v>0</v>
      </c>
      <c r="I301" s="127">
        <v>1</v>
      </c>
      <c r="J301" s="112" t="s">
        <v>1380</v>
      </c>
      <c r="K301" s="101">
        <v>0</v>
      </c>
      <c r="L301" s="53" t="s">
        <v>547</v>
      </c>
      <c r="M301" s="54">
        <f>[11]Provisional!M301</f>
        <v>126.549477305487</v>
      </c>
      <c r="N301" s="54">
        <f>[11]Provisional!N301</f>
        <v>113.22751679029798</v>
      </c>
      <c r="O301" s="54">
        <f>[11]Provisional!O301</f>
        <v>103.45734703129799</v>
      </c>
      <c r="P301" s="54">
        <f>[11]Provisional!P301</f>
        <v>98.101207701258005</v>
      </c>
      <c r="Q301" s="54">
        <f>[11]Provisional!Q301</f>
        <v>92.978527700127998</v>
      </c>
      <c r="R301" s="128">
        <f>'[11]Published CSP'!O301</f>
        <v>78.239026999999993</v>
      </c>
      <c r="S301" s="108">
        <f>VLOOKUP($B301,'[11]CT model - DATA UPDATE'!$A:$AX,COLUMN('[11]CT model - DATA UPDATE'!S$1),0)/1000000</f>
        <v>82.00309467999999</v>
      </c>
      <c r="T301" s="108">
        <f>VLOOKUP($B301,'[11]CT model - DATA UPDATE'!$A:$AX,COLUMN('[11]CT model - DATA UPDATE'!T$1),0)/1000000</f>
        <v>84.920697772824809</v>
      </c>
      <c r="U301" s="108">
        <f>VLOOKUP($B301,'[11]CT model - DATA UPDATE'!$A:$AX,COLUMN('[11]CT model - DATA UPDATE'!U$1),0)/1000000</f>
        <v>87.942106799321735</v>
      </c>
      <c r="V301" s="108">
        <f>VLOOKUP($B301,'[11]CT model - DATA UPDATE'!$A:$AX,COLUMN('[11]CT model - DATA UPDATE'!V$1),0)/1000000</f>
        <v>91.071015089776893</v>
      </c>
      <c r="W301" s="108">
        <v>0</v>
      </c>
      <c r="X301" s="108">
        <f>VLOOKUP($B301,'[11]CT model - DATA UPDATE'!$A:$AX,COLUMN('[11]CT model - DATA UPDATE'!W$1),0)/1000000</f>
        <v>1.4350277200000043</v>
      </c>
      <c r="Y301" s="108">
        <f>VLOOKUP($B301,'[11]CT model - DATA UPDATE'!$A:$AX,COLUMN('[11]CT model - DATA UPDATE'!X$1),0)/1000000</f>
        <v>3.2142204856480561</v>
      </c>
      <c r="Z301" s="108">
        <f>VLOOKUP($B301,'[11]CT model - DATA UPDATE'!$A:$AX,COLUMN('[11]CT model - DATA UPDATE'!Y$1),0)/1000000</f>
        <v>5.1539935562118382</v>
      </c>
      <c r="AA301" s="108">
        <f>VLOOKUP($B301,'[11]CT model - DATA UPDATE'!$A:$AX,COLUMN('[11]CT model - DATA UPDATE'!Z$1),0)/1000000</f>
        <v>7.2655361054060181</v>
      </c>
      <c r="AB301" s="108">
        <v>0</v>
      </c>
      <c r="AC301" s="108">
        <f>VLOOKUP($B301,'[11]CT model - DATA UPDATE'!$A:$AX,COLUMN('[11]CT model - DATA UPDATE'!AA$1),0)/1000000</f>
        <v>1.6402969999999999</v>
      </c>
      <c r="AD301" s="108">
        <f>VLOOKUP($B301,'[11]CT model - DATA UPDATE'!$A:$AX,COLUMN('[11]CT model - DATA UPDATE'!AB$1),0)/1000000</f>
        <v>3.4947393759470136</v>
      </c>
      <c r="AE301" s="108">
        <f>VLOOKUP($B301,'[11]CT model - DATA UPDATE'!$A:$AX,COLUMN('[11]CT model - DATA UPDATE'!AC$1),0)/1000000</f>
        <v>5.5892562532540708</v>
      </c>
      <c r="AF301" s="108">
        <f>VLOOKUP($B301,'[11]CT model - DATA UPDATE'!$A:$AX,COLUMN('[11]CT model - DATA UPDATE'!AD$1),0)/1000000</f>
        <v>7.9478097904167626</v>
      </c>
      <c r="AG301" s="108">
        <v>0</v>
      </c>
      <c r="AH301" s="108">
        <f>VLOOKUP($B301,'[11]CT model - DATA UPDATE'!$A:$AX,COLUMN('[11]CT model - DATA UPDATE'!AE$1),0)/1000000</f>
        <v>0</v>
      </c>
      <c r="AI301" s="108">
        <f>(VLOOKUP($B301,'[11]CT model - DATA UPDATE'!$A:$AX,COLUMN('[11]CT model - DATA UPDATE'!AF$1),0)+IFERROR(VLOOKUP($B301,'[11]Fire £5 LQ'!$A:$P,COLUMN('[11]Fire £5 LQ'!N$1),0),0)*[11]Parameters!$C$41)/1000000</f>
        <v>0</v>
      </c>
      <c r="AJ301" s="108">
        <f>(VLOOKUP($B301,'[11]CT model - DATA UPDATE'!$A:$AX,COLUMN('[11]CT model - DATA UPDATE'!AG$1),0)+IFERROR(VLOOKUP($B301,'[11]Fire £5 LQ'!$A:$P,COLUMN('[11]Fire £5 LQ'!O$1),0),0)*[11]Parameters!$C$41)/1000000</f>
        <v>0</v>
      </c>
      <c r="AK301" s="108">
        <f>(VLOOKUP($B301,'[11]CT model - DATA UPDATE'!$A:$AX,COLUMN('[11]CT model - DATA UPDATE'!AH$1),0)+IFERROR(VLOOKUP($B301,'[11]Fire £5 LQ'!$A:$P,COLUMN('[11]Fire £5 LQ'!P$1),0),0)*[11]Parameters!$C$41)/1000000</f>
        <v>0</v>
      </c>
      <c r="AL301" s="56">
        <f>'[11]Published CSP'!AI301</f>
        <v>0</v>
      </c>
      <c r="AM301" s="56">
        <f>'[11]Published CSP'!AJ301</f>
        <v>0</v>
      </c>
      <c r="AN301" s="56">
        <f>IFERROR(VLOOKUP($A301,'[11]iBCF post B17'!$A:$L,'[11]iBCF post B17'!$F$1,0)/1000000,0)</f>
        <v>7.2255119991898127</v>
      </c>
      <c r="AO301" s="56">
        <f>IFERROR(VLOOKUP($A301,'[11]iBCF post B17'!$A:$L,'[11]iBCF post B17'!$I$1,0)/1000000,0)</f>
        <v>9.9089009587450754</v>
      </c>
      <c r="AP301" s="56">
        <f>IFERROR(VLOOKUP($A301,'[11]iBCF post B17'!$A:$L,'[11]iBCF post B17'!$L$1,0)/1000000,0)</f>
        <v>12.35539267827137</v>
      </c>
      <c r="AQ301" s="56">
        <v>0</v>
      </c>
      <c r="AR301" s="56">
        <v>0</v>
      </c>
      <c r="AS301" s="56">
        <f>'[11]NHB savings'!E288</f>
        <v>1.323556</v>
      </c>
      <c r="AT301" s="56">
        <f>'[11]NHB savings'!F288</f>
        <v>0</v>
      </c>
      <c r="AU301" s="56">
        <f>'[11]NHB savings'!G288</f>
        <v>0</v>
      </c>
      <c r="AV301" s="103">
        <f>'[11]Published CSP'!AN301</f>
        <v>0</v>
      </c>
      <c r="AW301" s="103">
        <f>'[11]Published CSP'!AO301</f>
        <v>0</v>
      </c>
      <c r="AX301" s="103">
        <f>'[11]Published CSP'!AP301+'[11]NHB savings'!I288</f>
        <v>0</v>
      </c>
      <c r="AY301" s="103">
        <f>'[11]Published CSP'!AQ301+'[11]NHB savings'!J288</f>
        <v>0</v>
      </c>
      <c r="AZ301" s="103">
        <f>'[11]Published CSP'!AR301+'[11]NHB savings'!K288</f>
        <v>0</v>
      </c>
      <c r="BA301" s="103">
        <v>0</v>
      </c>
      <c r="BB301" s="103" t="e">
        <f>VLOOKUP($A301,'[11]Published CSP'!$A:$A:'[11]Published CSP'!$AW:$AW,COLUMN('[11]Published CSP'!AT$1),0)</f>
        <v>#REF!</v>
      </c>
      <c r="BC301" s="103" t="e">
        <f>VLOOKUP($A301,'[11]Published CSP'!$A:$A:'[11]Published CSP'!$AW:$AW,COLUMN('[11]Published CSP'!AU$1),0)+'[11]NHB savings'!L288</f>
        <v>#REF!</v>
      </c>
      <c r="BD301" s="103">
        <v>0</v>
      </c>
      <c r="BE301" s="103">
        <v>0</v>
      </c>
      <c r="BF301" s="60">
        <v>9.5000390129622154</v>
      </c>
      <c r="BG301" s="60">
        <v>11.09254459222149</v>
      </c>
      <c r="BH301" s="103">
        <f>VLOOKUP($A301,[11]NHB!$A$7:$Q$389,COLUMN([11]NHB!O$2),0)+'[11]NHB savings'!P288</f>
        <v>7.5400331000600334</v>
      </c>
      <c r="BI301" s="103">
        <f>VLOOKUP($A301,[11]NHB!$A$7:$Q$389,COLUMN([11]NHB!P$2),0)+'[11]NHB savings'!Q288</f>
        <v>5.6389067132435198</v>
      </c>
      <c r="BJ301" s="103">
        <f>VLOOKUP($A301,[11]NHB!$A$7:$Q$389,COLUMN([11]NHB!Q$2),0)+'[11]NHB savings'!R288</f>
        <v>5.4104648634532628</v>
      </c>
      <c r="BK301" s="63">
        <f t="shared" si="105"/>
        <v>214.2885433184492</v>
      </c>
      <c r="BL301" s="63" t="e">
        <f t="shared" si="105"/>
        <v>#REF!</v>
      </c>
      <c r="BM301" s="63" t="e">
        <f t="shared" si="105"/>
        <v>#REF!</v>
      </c>
      <c r="BN301" s="63">
        <f t="shared" si="105"/>
        <v>212.33437198203427</v>
      </c>
      <c r="BO301" s="63">
        <f t="shared" si="105"/>
        <v>217.02874622745227</v>
      </c>
      <c r="BP301" s="64">
        <f t="shared" si="110"/>
        <v>214.2885433184492</v>
      </c>
      <c r="BQ301" s="64" t="e">
        <f>BL301*'[11]23112016 deflator update'!$C$68/'[11]23112016 deflator update'!$C$69</f>
        <v>#REF!</v>
      </c>
      <c r="BR301" s="64" t="e">
        <f>BM301*'[11]23112016 deflator update'!$C$68/'[11]23112016 deflator update'!$C$70</f>
        <v>#REF!</v>
      </c>
      <c r="BS301" s="64">
        <f>BN301*'[11]23112016 deflator update'!$C$68/'[11]23112016 deflator update'!$C$71</f>
        <v>201.72335928629207</v>
      </c>
      <c r="BT301" s="64">
        <f>BO301*'[11]23112016 deflator update'!$C$68/'[11]23112016 deflator update'!$C$72</f>
        <v>202.81720011092574</v>
      </c>
      <c r="BU301" s="109" t="e">
        <f t="shared" si="111"/>
        <v>#REF!</v>
      </c>
      <c r="BV301" s="109" t="e">
        <f t="shared" si="111"/>
        <v>#REF!</v>
      </c>
      <c r="BW301" s="109" t="e">
        <f t="shared" si="111"/>
        <v>#REF!</v>
      </c>
      <c r="BX301" s="109">
        <f t="shared" si="106"/>
        <v>2.2108404784389801E-2</v>
      </c>
      <c r="BY301" s="109">
        <f t="shared" si="112"/>
        <v>1.2787444753548538E-2</v>
      </c>
      <c r="BZ301" s="109">
        <f t="shared" si="113"/>
        <v>3.1816446612906724E-3</v>
      </c>
      <c r="CA301" s="110" t="e">
        <f t="shared" si="114"/>
        <v>#REF!</v>
      </c>
      <c r="CB301" s="110" t="e">
        <f t="shared" si="114"/>
        <v>#REF!</v>
      </c>
      <c r="CC301" s="110" t="e">
        <f t="shared" si="114"/>
        <v>#REF!</v>
      </c>
      <c r="CD301" s="110">
        <f t="shared" si="114"/>
        <v>5.4224797192736762E-3</v>
      </c>
      <c r="CE301" s="110">
        <f t="shared" si="115"/>
        <v>-5.3532228227788026E-2</v>
      </c>
      <c r="CF301" s="110">
        <f t="shared" si="116"/>
        <v>-1.3660427548488063E-2</v>
      </c>
      <c r="CG301" s="60">
        <f t="shared" si="107"/>
        <v>136.04951631844921</v>
      </c>
      <c r="CH301" s="60" t="e">
        <f t="shared" si="107"/>
        <v>#REF!</v>
      </c>
      <c r="CI301" s="60" t="e">
        <f t="shared" si="107"/>
        <v>#REF!</v>
      </c>
      <c r="CJ301" s="60">
        <f t="shared" si="107"/>
        <v>113.64901537324661</v>
      </c>
      <c r="CK301" s="60">
        <f t="shared" si="107"/>
        <v>110.7443852418526</v>
      </c>
      <c r="CL301" s="60">
        <f t="shared" si="108"/>
        <v>78.239026999999993</v>
      </c>
      <c r="CM301" s="60">
        <f t="shared" si="108"/>
        <v>85.078419400000001</v>
      </c>
      <c r="CN301" s="60">
        <f t="shared" si="108"/>
        <v>91.629657634419885</v>
      </c>
      <c r="CO301" s="60">
        <f t="shared" si="108"/>
        <v>98.685356608787657</v>
      </c>
      <c r="CP301" s="60">
        <f t="shared" si="108"/>
        <v>106.28436098559968</v>
      </c>
    </row>
    <row r="302" spans="1:94" ht="15" customHeight="1">
      <c r="A302" s="53" t="s">
        <v>605</v>
      </c>
      <c r="B302" s="53" t="s">
        <v>9</v>
      </c>
      <c r="C302" s="53" t="str">
        <f t="shared" si="109"/>
        <v>MD_PU</v>
      </c>
      <c r="D302" s="53" t="s">
        <v>41</v>
      </c>
      <c r="E302" s="53" t="s">
        <v>531</v>
      </c>
      <c r="F302" s="112" t="s">
        <v>1367</v>
      </c>
      <c r="G302" s="113">
        <v>0</v>
      </c>
      <c r="H302" s="127">
        <v>1</v>
      </c>
      <c r="I302" s="127">
        <v>1</v>
      </c>
      <c r="J302" s="112" t="s">
        <v>1380</v>
      </c>
      <c r="K302" s="101">
        <v>0</v>
      </c>
      <c r="L302" s="53" t="s">
        <v>10</v>
      </c>
      <c r="M302" s="54">
        <f>[11]Provisional!M302</f>
        <v>177.26924682280702</v>
      </c>
      <c r="N302" s="54">
        <f>[11]Provisional!N302</f>
        <v>160.55477158477299</v>
      </c>
      <c r="O302" s="54">
        <f>[11]Provisional!O302</f>
        <v>148.30766288173601</v>
      </c>
      <c r="P302" s="54">
        <f>[11]Provisional!P302</f>
        <v>141.61173356134299</v>
      </c>
      <c r="Q302" s="54">
        <f>[11]Provisional!Q302</f>
        <v>135.23338686467099</v>
      </c>
      <c r="R302" s="128">
        <f>'[11]Published CSP'!O302</f>
        <v>80.071151999999998</v>
      </c>
      <c r="S302" s="108">
        <f>VLOOKUP($B302,'[11]CT model - DATA UPDATE'!$A:$AX,COLUMN('[11]CT model - DATA UPDATE'!S$1),0)/1000000</f>
        <v>82.199987219999997</v>
      </c>
      <c r="T302" s="108">
        <f>VLOOKUP($B302,'[11]CT model - DATA UPDATE'!$A:$AX,COLUMN('[11]CT model - DATA UPDATE'!T$1),0)/1000000</f>
        <v>84.020319110743088</v>
      </c>
      <c r="U302" s="108">
        <f>VLOOKUP($B302,'[11]CT model - DATA UPDATE'!$A:$AX,COLUMN('[11]CT model - DATA UPDATE'!U$1),0)/1000000</f>
        <v>85.880962542941617</v>
      </c>
      <c r="V302" s="108">
        <f>VLOOKUP($B302,'[11]CT model - DATA UPDATE'!$A:$AX,COLUMN('[11]CT model - DATA UPDATE'!V$1),0)/1000000</f>
        <v>87.782810222141634</v>
      </c>
      <c r="W302" s="108">
        <v>0</v>
      </c>
      <c r="X302" s="108">
        <f>VLOOKUP($B302,'[11]CT model - DATA UPDATE'!$A:$AX,COLUMN('[11]CT model - DATA UPDATE'!W$1),0)/1000000</f>
        <v>1.6356657400000121</v>
      </c>
      <c r="Y302" s="108">
        <f>VLOOKUP($B302,'[11]CT model - DATA UPDATE'!$A:$AX,COLUMN('[11]CT model - DATA UPDATE'!X$1),0)/1000000</f>
        <v>3.3857319585656818</v>
      </c>
      <c r="Z302" s="108">
        <f>VLOOKUP($B302,'[11]CT model - DATA UPDATE'!$A:$AX,COLUMN('[11]CT model - DATA UPDATE'!Y$1),0)/1000000</f>
        <v>5.2475429769683055</v>
      </c>
      <c r="AA302" s="108">
        <f>VLOOKUP($B302,'[11]CT model - DATA UPDATE'!$A:$AX,COLUMN('[11]CT model - DATA UPDATE'!Z$1),0)/1000000</f>
        <v>7.2266818747757684</v>
      </c>
      <c r="AB302" s="108">
        <v>0</v>
      </c>
      <c r="AC302" s="108">
        <f>VLOOKUP($B302,'[11]CT model - DATA UPDATE'!$A:$AX,COLUMN('[11]CT model - DATA UPDATE'!AA$1),0)/1000000</f>
        <v>1.6439999999999999</v>
      </c>
      <c r="AD302" s="108">
        <f>VLOOKUP($B302,'[11]CT model - DATA UPDATE'!$A:$AX,COLUMN('[11]CT model - DATA UPDATE'!AB$1),0)/1000000</f>
        <v>3.4614670478280636</v>
      </c>
      <c r="AE302" s="108">
        <f>VLOOKUP($B302,'[11]CT model - DATA UPDATE'!$A:$AX,COLUMN('[11]CT model - DATA UPDATE'!AC$1),0)/1000000</f>
        <v>5.4664801035341624</v>
      </c>
      <c r="AF302" s="108">
        <f>VLOOKUP($B302,'[11]CT model - DATA UPDATE'!$A:$AX,COLUMN('[11]CT model - DATA UPDATE'!AD$1),0)/1000000</f>
        <v>7.673968846357778</v>
      </c>
      <c r="AG302" s="108">
        <v>0</v>
      </c>
      <c r="AH302" s="108">
        <f>VLOOKUP($B302,'[11]CT model - DATA UPDATE'!$A:$AX,COLUMN('[11]CT model - DATA UPDATE'!AE$1),0)/1000000</f>
        <v>0</v>
      </c>
      <c r="AI302" s="108">
        <f>(VLOOKUP($B302,'[11]CT model - DATA UPDATE'!$A:$AX,COLUMN('[11]CT model - DATA UPDATE'!AF$1),0)+IFERROR(VLOOKUP($B302,'[11]Fire £5 LQ'!$A:$P,COLUMN('[11]Fire £5 LQ'!N$1),0),0)*[11]Parameters!$C$41)/1000000</f>
        <v>0</v>
      </c>
      <c r="AJ302" s="108">
        <f>(VLOOKUP($B302,'[11]CT model - DATA UPDATE'!$A:$AX,COLUMN('[11]CT model - DATA UPDATE'!AG$1),0)+IFERROR(VLOOKUP($B302,'[11]Fire £5 LQ'!$A:$P,COLUMN('[11]Fire £5 LQ'!O$1),0),0)*[11]Parameters!$C$41)/1000000</f>
        <v>0</v>
      </c>
      <c r="AK302" s="108">
        <f>(VLOOKUP($B302,'[11]CT model - DATA UPDATE'!$A:$AX,COLUMN('[11]CT model - DATA UPDATE'!AH$1),0)+IFERROR(VLOOKUP($B302,'[11]Fire £5 LQ'!$A:$P,COLUMN('[11]Fire £5 LQ'!P$1),0),0)*[11]Parameters!$C$41)/1000000</f>
        <v>0</v>
      </c>
      <c r="AL302" s="56">
        <f>'[11]Published CSP'!AI302</f>
        <v>0</v>
      </c>
      <c r="AM302" s="56">
        <f>'[11]Published CSP'!AJ302</f>
        <v>0</v>
      </c>
      <c r="AN302" s="56">
        <f>IFERROR(VLOOKUP($A302,'[11]iBCF post B17'!$A:$L,'[11]iBCF post B17'!$F$1,0)/1000000,0)</f>
        <v>11.485161436456032</v>
      </c>
      <c r="AO302" s="56">
        <f>IFERROR(VLOOKUP($A302,'[11]iBCF post B17'!$A:$L,'[11]iBCF post B17'!$I$1,0)/1000000,0)</f>
        <v>16.091352666292789</v>
      </c>
      <c r="AP302" s="56">
        <f>IFERROR(VLOOKUP($A302,'[11]iBCF post B17'!$A:$L,'[11]iBCF post B17'!$L$1,0)/1000000,0)</f>
        <v>20.496588037841907</v>
      </c>
      <c r="AQ302" s="56">
        <v>0</v>
      </c>
      <c r="AR302" s="56">
        <v>0</v>
      </c>
      <c r="AS302" s="56">
        <f>'[11]NHB savings'!E289</f>
        <v>1.856185</v>
      </c>
      <c r="AT302" s="56">
        <f>'[11]NHB savings'!F289</f>
        <v>0</v>
      </c>
      <c r="AU302" s="56">
        <f>'[11]NHB savings'!G289</f>
        <v>0</v>
      </c>
      <c r="AV302" s="103">
        <f>'[11]Published CSP'!AN302</f>
        <v>0</v>
      </c>
      <c r="AW302" s="103">
        <f>'[11]Published CSP'!AO302</f>
        <v>0</v>
      </c>
      <c r="AX302" s="103">
        <f>'[11]Published CSP'!AP302+'[11]NHB savings'!I289</f>
        <v>0</v>
      </c>
      <c r="AY302" s="103">
        <f>'[11]Published CSP'!AQ302+'[11]NHB savings'!J289</f>
        <v>0</v>
      </c>
      <c r="AZ302" s="103">
        <f>'[11]Published CSP'!AR302+'[11]NHB savings'!K289</f>
        <v>0</v>
      </c>
      <c r="BA302" s="103">
        <v>0</v>
      </c>
      <c r="BB302" s="103" t="e">
        <f>VLOOKUP($A302,'[11]Published CSP'!$A:$A:'[11]Published CSP'!$AW:$AW,COLUMN('[11]Published CSP'!AT$1),0)</f>
        <v>#REF!</v>
      </c>
      <c r="BC302" s="103" t="e">
        <f>VLOOKUP($A302,'[11]Published CSP'!$A:$A:'[11]Published CSP'!$AW:$AW,COLUMN('[11]Published CSP'!AU$1),0)+'[11]NHB savings'!L289</f>
        <v>#REF!</v>
      </c>
      <c r="BD302" s="103">
        <v>0</v>
      </c>
      <c r="BE302" s="103">
        <v>0</v>
      </c>
      <c r="BF302" s="60">
        <v>5.3806863453573239</v>
      </c>
      <c r="BG302" s="60">
        <v>6.7885775233731769</v>
      </c>
      <c r="BH302" s="103">
        <f>VLOOKUP($A302,[11]NHB!$A$7:$Q$389,COLUMN([11]NHB!O$2),0)+'[11]NHB savings'!P289</f>
        <v>5.2488750795197578</v>
      </c>
      <c r="BI302" s="103">
        <f>VLOOKUP($A302,[11]NHB!$A$7:$Q$389,COLUMN([11]NHB!P$2),0)+'[11]NHB savings'!Q289</f>
        <v>3.838774538007613</v>
      </c>
      <c r="BJ302" s="103">
        <f>VLOOKUP($A302,[11]NHB!$A$7:$Q$389,COLUMN([11]NHB!Q$2),0)+'[11]NHB savings'!R289</f>
        <v>3.6832591516064466</v>
      </c>
      <c r="BK302" s="63">
        <f t="shared" si="105"/>
        <v>262.72108516816434</v>
      </c>
      <c r="BL302" s="63" t="e">
        <f t="shared" si="105"/>
        <v>#REF!</v>
      </c>
      <c r="BM302" s="63" t="e">
        <f t="shared" si="105"/>
        <v>#REF!</v>
      </c>
      <c r="BN302" s="63">
        <f t="shared" si="105"/>
        <v>258.13684638908751</v>
      </c>
      <c r="BO302" s="63">
        <f t="shared" si="105"/>
        <v>262.09669499739448</v>
      </c>
      <c r="BP302" s="64">
        <f t="shared" si="110"/>
        <v>262.72108516816434</v>
      </c>
      <c r="BQ302" s="64" t="e">
        <f>BL302*'[11]23112016 deflator update'!$C$68/'[11]23112016 deflator update'!$C$69</f>
        <v>#REF!</v>
      </c>
      <c r="BR302" s="64" t="e">
        <f>BM302*'[11]23112016 deflator update'!$C$68/'[11]23112016 deflator update'!$C$70</f>
        <v>#REF!</v>
      </c>
      <c r="BS302" s="64">
        <f>BN302*'[11]23112016 deflator update'!$C$68/'[11]23112016 deflator update'!$C$71</f>
        <v>245.23694078875815</v>
      </c>
      <c r="BT302" s="64">
        <f>BO302*'[11]23112016 deflator update'!$C$68/'[11]23112016 deflator update'!$C$72</f>
        <v>244.9339949740484</v>
      </c>
      <c r="BU302" s="109" t="e">
        <f t="shared" si="111"/>
        <v>#REF!</v>
      </c>
      <c r="BV302" s="109" t="e">
        <f t="shared" si="111"/>
        <v>#REF!</v>
      </c>
      <c r="BW302" s="109" t="e">
        <f t="shared" si="111"/>
        <v>#REF!</v>
      </c>
      <c r="BX302" s="109">
        <f t="shared" si="106"/>
        <v>1.5340113833800961E-2</v>
      </c>
      <c r="BY302" s="109">
        <f t="shared" si="112"/>
        <v>-2.3766275568258832E-3</v>
      </c>
      <c r="BZ302" s="109">
        <f t="shared" si="113"/>
        <v>-5.9468715814903206E-4</v>
      </c>
      <c r="CA302" s="110" t="e">
        <f t="shared" si="114"/>
        <v>#REF!</v>
      </c>
      <c r="CB302" s="110" t="e">
        <f t="shared" si="114"/>
        <v>#REF!</v>
      </c>
      <c r="CC302" s="110" t="e">
        <f t="shared" si="114"/>
        <v>#REF!</v>
      </c>
      <c r="CD302" s="110">
        <f t="shared" si="114"/>
        <v>-1.2353188460734188E-3</v>
      </c>
      <c r="CE302" s="110">
        <f t="shared" si="115"/>
        <v>-6.7703321881190659E-2</v>
      </c>
      <c r="CF302" s="110">
        <f t="shared" si="116"/>
        <v>-1.7373359829539581E-2</v>
      </c>
      <c r="CG302" s="60">
        <f t="shared" si="107"/>
        <v>182.64993316816435</v>
      </c>
      <c r="CH302" s="60" t="e">
        <f t="shared" si="107"/>
        <v>#REF!</v>
      </c>
      <c r="CI302" s="60" t="e">
        <f t="shared" si="107"/>
        <v>#REF!</v>
      </c>
      <c r="CJ302" s="60">
        <f t="shared" si="107"/>
        <v>161.54186076564343</v>
      </c>
      <c r="CK302" s="60">
        <f t="shared" si="107"/>
        <v>159.4132340541193</v>
      </c>
      <c r="CL302" s="60">
        <f t="shared" si="108"/>
        <v>80.071151999999998</v>
      </c>
      <c r="CM302" s="60">
        <f t="shared" si="108"/>
        <v>85.47965296000001</v>
      </c>
      <c r="CN302" s="60">
        <f t="shared" si="108"/>
        <v>90.867518117136839</v>
      </c>
      <c r="CO302" s="60">
        <f t="shared" si="108"/>
        <v>96.594985623444089</v>
      </c>
      <c r="CP302" s="60">
        <f t="shared" si="108"/>
        <v>102.68346094327518</v>
      </c>
    </row>
    <row r="303" spans="1:94" ht="15" customHeight="1">
      <c r="A303" s="53" t="s">
        <v>333</v>
      </c>
      <c r="B303" s="53" t="s">
        <v>334</v>
      </c>
      <c r="C303" s="53" t="str">
        <f t="shared" si="109"/>
        <v>SD_SR</v>
      </c>
      <c r="D303" s="53" t="s">
        <v>41</v>
      </c>
      <c r="E303" s="53" t="s">
        <v>39</v>
      </c>
      <c r="F303" s="112" t="s">
        <v>1363</v>
      </c>
      <c r="G303" s="113">
        <v>1</v>
      </c>
      <c r="H303" s="127">
        <v>1</v>
      </c>
      <c r="I303" s="127">
        <v>0</v>
      </c>
      <c r="J303" s="112" t="s">
        <v>1382</v>
      </c>
      <c r="K303" s="101">
        <v>0</v>
      </c>
      <c r="L303" s="53" t="s">
        <v>335</v>
      </c>
      <c r="M303" s="54">
        <f>[11]Provisional!M303</f>
        <v>7.1395150786619999</v>
      </c>
      <c r="N303" s="54">
        <f>[11]Provisional!N303</f>
        <v>6.0510439217809999</v>
      </c>
      <c r="O303" s="54">
        <f>[11]Provisional!O303</f>
        <v>5.2332150720559998</v>
      </c>
      <c r="P303" s="54">
        <f>[11]Provisional!P303</f>
        <v>4.8038138852999994</v>
      </c>
      <c r="Q303" s="54">
        <f>[11]Provisional!Q303</f>
        <v>4.3272810434100002</v>
      </c>
      <c r="R303" s="128">
        <f>'[11]Published CSP'!O303</f>
        <v>7.6548259999999999</v>
      </c>
      <c r="S303" s="108">
        <f>VLOOKUP($B303,'[11]CT model - DATA UPDATE'!$A:$AX,COLUMN('[11]CT model - DATA UPDATE'!S$1),0)/1000000</f>
        <v>7.8049461600000001</v>
      </c>
      <c r="T303" s="108">
        <f>VLOOKUP($B303,'[11]CT model - DATA UPDATE'!$A:$AX,COLUMN('[11]CT model - DATA UPDATE'!T$1),0)/1000000</f>
        <v>7.9165499181696282</v>
      </c>
      <c r="U303" s="108">
        <f>VLOOKUP($B303,'[11]CT model - DATA UPDATE'!$A:$AX,COLUMN('[11]CT model - DATA UPDATE'!U$1),0)/1000000</f>
        <v>8.0297495103888767</v>
      </c>
      <c r="V303" s="108">
        <f>VLOOKUP($B303,'[11]CT model - DATA UPDATE'!$A:$AX,COLUMN('[11]CT model - DATA UPDATE'!V$1),0)/1000000</f>
        <v>8.1445677556591445</v>
      </c>
      <c r="W303" s="108">
        <v>0</v>
      </c>
      <c r="X303" s="108">
        <f>VLOOKUP($B303,'[11]CT model - DATA UPDATE'!$A:$AX,COLUMN('[11]CT model - DATA UPDATE'!W$1),0)/1000000</f>
        <v>0.15609892320000002</v>
      </c>
      <c r="Y303" s="108">
        <f>VLOOKUP($B303,'[11]CT model - DATA UPDATE'!$A:$AX,COLUMN('[11]CT model - DATA UPDATE'!X$1),0)/1000000</f>
        <v>0.31982861669405288</v>
      </c>
      <c r="Z303" s="108">
        <f>VLOOKUP($B303,'[11]CT model - DATA UPDATE'!$A:$AX,COLUMN('[11]CT model - DATA UPDATE'!Y$1),0)/1000000</f>
        <v>0.49148490803188177</v>
      </c>
      <c r="AA303" s="108">
        <f>VLOOKUP($B303,'[11]CT model - DATA UPDATE'!$A:$AX,COLUMN('[11]CT model - DATA UPDATE'!Z$1),0)/1000000</f>
        <v>0.6713743123653354</v>
      </c>
      <c r="AB303" s="108">
        <v>0</v>
      </c>
      <c r="AC303" s="108">
        <f>VLOOKUP($B303,'[11]CT model - DATA UPDATE'!$A:$AX,COLUMN('[11]CT model - DATA UPDATE'!AA$1),0)/1000000</f>
        <v>0</v>
      </c>
      <c r="AD303" s="108">
        <f>VLOOKUP($B303,'[11]CT model - DATA UPDATE'!$A:$AX,COLUMN('[11]CT model - DATA UPDATE'!AB$1),0)/1000000</f>
        <v>0</v>
      </c>
      <c r="AE303" s="108">
        <f>VLOOKUP($B303,'[11]CT model - DATA UPDATE'!$A:$AX,COLUMN('[11]CT model - DATA UPDATE'!AC$1),0)/1000000</f>
        <v>0</v>
      </c>
      <c r="AF303" s="108">
        <f>VLOOKUP($B303,'[11]CT model - DATA UPDATE'!$A:$AX,COLUMN('[11]CT model - DATA UPDATE'!AD$1),0)/1000000</f>
        <v>0</v>
      </c>
      <c r="AG303" s="108">
        <v>0</v>
      </c>
      <c r="AH303" s="108">
        <f>VLOOKUP($B303,'[11]CT model - DATA UPDATE'!$A:$AX,COLUMN('[11]CT model - DATA UPDATE'!AE$1),0)/1000000</f>
        <v>2.8581076799999789E-2</v>
      </c>
      <c r="AI303" s="108">
        <f>(VLOOKUP($B303,'[11]CT model - DATA UPDATE'!$A:$AX,COLUMN('[11]CT model - DATA UPDATE'!AF$1),0)+IFERROR(VLOOKUP($B303,'[11]Fire £5 LQ'!$A:$P,COLUMN('[11]Fire £5 LQ'!N$1),0),0)*[11]Parameters!$C$41)/1000000</f>
        <v>5.4812901368018335E-2</v>
      </c>
      <c r="AJ303" s="108">
        <f>(VLOOKUP($B303,'[11]CT model - DATA UPDATE'!$A:$AX,COLUMN('[11]CT model - DATA UPDATE'!AG$1),0)+IFERROR(VLOOKUP($B303,'[11]Fire £5 LQ'!$A:$P,COLUMN('[11]Fire £5 LQ'!O$1),0),0)*[11]Parameters!$C$41)/1000000</f>
        <v>7.8512927640035757E-2</v>
      </c>
      <c r="AK303" s="108">
        <f>(VLOOKUP($B303,'[11]CT model - DATA UPDATE'!$A:$AX,COLUMN('[11]CT model - DATA UPDATE'!AH$1),0)+IFERROR(VLOOKUP($B303,'[11]Fire £5 LQ'!$A:$P,COLUMN('[11]Fire £5 LQ'!P$1),0),0)*[11]Parameters!$C$41)/1000000</f>
        <v>9.9490081715317244E-2</v>
      </c>
      <c r="AL303" s="56">
        <f>'[11]Published CSP'!AI303</f>
        <v>0</v>
      </c>
      <c r="AM303" s="56">
        <f>'[11]Published CSP'!AJ303</f>
        <v>0</v>
      </c>
      <c r="AN303" s="56">
        <f>IFERROR(VLOOKUP($A303,'[11]iBCF post B17'!$A:$L,'[11]iBCF post B17'!$F$1,0)/1000000,0)</f>
        <v>0</v>
      </c>
      <c r="AO303" s="56">
        <f>IFERROR(VLOOKUP($A303,'[11]iBCF post B17'!$A:$L,'[11]iBCF post B17'!$I$1,0)/1000000,0)</f>
        <v>0</v>
      </c>
      <c r="AP303" s="56">
        <f>IFERROR(VLOOKUP($A303,'[11]iBCF post B17'!$A:$L,'[11]iBCF post B17'!$L$1,0)/1000000,0)</f>
        <v>0</v>
      </c>
      <c r="AQ303" s="56">
        <v>0</v>
      </c>
      <c r="AR303" s="56">
        <v>0</v>
      </c>
      <c r="AS303" s="56">
        <f>'[11]NHB savings'!E290</f>
        <v>0</v>
      </c>
      <c r="AT303" s="56">
        <f>'[11]NHB savings'!F290</f>
        <v>0</v>
      </c>
      <c r="AU303" s="56">
        <f>'[11]NHB savings'!G290</f>
        <v>0</v>
      </c>
      <c r="AV303" s="103">
        <f>'[11]Published CSP'!AN303</f>
        <v>3.9664136258478E-3</v>
      </c>
      <c r="AW303" s="103">
        <f>'[11]Published CSP'!AO303</f>
        <v>2.0599761089080511E-2</v>
      </c>
      <c r="AX303" s="103">
        <f>'[11]Published CSP'!AP303+'[11]NHB savings'!I290</f>
        <v>1.6633347463232712E-2</v>
      </c>
      <c r="AY303" s="103">
        <f>'[11]Published CSP'!AQ303+'[11]NHB savings'!J290</f>
        <v>1.2794882664025165E-2</v>
      </c>
      <c r="AZ303" s="103">
        <f>'[11]Published CSP'!AR303+'[11]NHB savings'!K290</f>
        <v>1.6633347463232712E-2</v>
      </c>
      <c r="BA303" s="103">
        <v>0</v>
      </c>
      <c r="BB303" s="103" t="e">
        <f>VLOOKUP($A303,'[11]Published CSP'!$A:$A:'[11]Published CSP'!$AW:$AW,COLUMN('[11]Published CSP'!AT$1),0)</f>
        <v>#REF!</v>
      </c>
      <c r="BC303" s="103" t="e">
        <f>VLOOKUP($A303,'[11]Published CSP'!$A:$A:'[11]Published CSP'!$AW:$AW,COLUMN('[11]Published CSP'!AU$1),0)+'[11]NHB savings'!L290</f>
        <v>#REF!</v>
      </c>
      <c r="BD303" s="103">
        <v>0</v>
      </c>
      <c r="BE303" s="103">
        <v>0</v>
      </c>
      <c r="BF303" s="60">
        <v>0.96580304877122081</v>
      </c>
      <c r="BG303" s="60">
        <v>1.2970607132301113</v>
      </c>
      <c r="BH303" s="103">
        <f>VLOOKUP($A303,[11]NHB!$A$7:$Q$389,COLUMN([11]NHB!O$2),0)+'[11]NHB savings'!P290</f>
        <v>1.1219331503004957</v>
      </c>
      <c r="BI303" s="103">
        <f>VLOOKUP($A303,[11]NHB!$A$7:$Q$389,COLUMN([11]NHB!P$2),0)+'[11]NHB savings'!Q290</f>
        <v>0.85008859162687445</v>
      </c>
      <c r="BJ303" s="103">
        <f>VLOOKUP($A303,[11]NHB!$A$7:$Q$389,COLUMN([11]NHB!Q$2),0)+'[11]NHB savings'!R290</f>
        <v>0.81565003461000618</v>
      </c>
      <c r="BK303" s="63">
        <f t="shared" ref="BK303:BO353" si="117">SUM(M303,R303,W303,AB303,AG303,AL303,AQ303,AV303,BA303,BF303)</f>
        <v>15.76411054105907</v>
      </c>
      <c r="BL303" s="63" t="e">
        <f t="shared" si="117"/>
        <v>#REF!</v>
      </c>
      <c r="BM303" s="63" t="e">
        <f t="shared" si="117"/>
        <v>#REF!</v>
      </c>
      <c r="BN303" s="63">
        <f t="shared" si="117"/>
        <v>14.266444705651695</v>
      </c>
      <c r="BO303" s="63">
        <f t="shared" si="117"/>
        <v>14.074996575223036</v>
      </c>
      <c r="BP303" s="64">
        <f t="shared" si="110"/>
        <v>15.76411054105907</v>
      </c>
      <c r="BQ303" s="64" t="e">
        <f>BL303*'[11]23112016 deflator update'!$C$68/'[11]23112016 deflator update'!$C$69</f>
        <v>#REF!</v>
      </c>
      <c r="BR303" s="64" t="e">
        <f>BM303*'[11]23112016 deflator update'!$C$68/'[11]23112016 deflator update'!$C$70</f>
        <v>#REF!</v>
      </c>
      <c r="BS303" s="64">
        <f>BN303*'[11]23112016 deflator update'!$C$68/'[11]23112016 deflator update'!$C$71</f>
        <v>13.553505841907191</v>
      </c>
      <c r="BT303" s="64">
        <f>BO303*'[11]23112016 deflator update'!$C$68/'[11]23112016 deflator update'!$C$72</f>
        <v>13.153333125584428</v>
      </c>
      <c r="BU303" s="109" t="e">
        <f t="shared" si="111"/>
        <v>#REF!</v>
      </c>
      <c r="BV303" s="109" t="e">
        <f t="shared" si="111"/>
        <v>#REF!</v>
      </c>
      <c r="BW303" s="109" t="e">
        <f t="shared" si="111"/>
        <v>#REF!</v>
      </c>
      <c r="BX303" s="109">
        <f t="shared" si="106"/>
        <v>-1.3419470258964838E-2</v>
      </c>
      <c r="BY303" s="109">
        <f t="shared" si="112"/>
        <v>-0.10714933528514548</v>
      </c>
      <c r="BZ303" s="109">
        <f t="shared" si="113"/>
        <v>-2.7936342307686268E-2</v>
      </c>
      <c r="CA303" s="110" t="e">
        <f t="shared" si="114"/>
        <v>#REF!</v>
      </c>
      <c r="CB303" s="110" t="e">
        <f t="shared" si="114"/>
        <v>#REF!</v>
      </c>
      <c r="CC303" s="110" t="e">
        <f t="shared" si="114"/>
        <v>#REF!</v>
      </c>
      <c r="CD303" s="110">
        <f t="shared" si="114"/>
        <v>-2.9525402577791793E-2</v>
      </c>
      <c r="CE303" s="110">
        <f t="shared" si="115"/>
        <v>-0.16561526948663763</v>
      </c>
      <c r="CF303" s="110">
        <f t="shared" si="116"/>
        <v>-4.4255985317984137E-2</v>
      </c>
      <c r="CG303" s="60">
        <f t="shared" si="107"/>
        <v>8.1092845410590702</v>
      </c>
      <c r="CH303" s="60" t="e">
        <f t="shared" si="107"/>
        <v>#REF!</v>
      </c>
      <c r="CI303" s="60" t="e">
        <f t="shared" si="107"/>
        <v>#REF!</v>
      </c>
      <c r="CJ303" s="60">
        <f t="shared" si="107"/>
        <v>5.6666973595909003</v>
      </c>
      <c r="CK303" s="60">
        <f t="shared" si="107"/>
        <v>5.1595644254832393</v>
      </c>
      <c r="CL303" s="60">
        <f t="shared" si="108"/>
        <v>7.6548259999999999</v>
      </c>
      <c r="CM303" s="60">
        <f t="shared" si="108"/>
        <v>7.9896261600000003</v>
      </c>
      <c r="CN303" s="60">
        <f t="shared" si="108"/>
        <v>8.2911914362316992</v>
      </c>
      <c r="CO303" s="60">
        <f t="shared" si="108"/>
        <v>8.5997473460607949</v>
      </c>
      <c r="CP303" s="60">
        <f t="shared" si="108"/>
        <v>8.9154321497397966</v>
      </c>
    </row>
    <row r="304" spans="1:94" ht="15" customHeight="1">
      <c r="A304" s="53" t="s">
        <v>381</v>
      </c>
      <c r="B304" s="53" t="s">
        <v>382</v>
      </c>
      <c r="C304" s="53" t="str">
        <f t="shared" si="109"/>
        <v>SD_PR</v>
      </c>
      <c r="D304" s="53" t="s">
        <v>41</v>
      </c>
      <c r="E304" s="53" t="s">
        <v>39</v>
      </c>
      <c r="F304" s="112" t="s">
        <v>1369</v>
      </c>
      <c r="G304" s="113">
        <v>1</v>
      </c>
      <c r="H304" s="127">
        <v>0</v>
      </c>
      <c r="I304" s="127">
        <v>0</v>
      </c>
      <c r="J304" s="112" t="s">
        <v>1381</v>
      </c>
      <c r="K304" s="101">
        <v>0</v>
      </c>
      <c r="L304" s="53" t="s">
        <v>383</v>
      </c>
      <c r="M304" s="54">
        <f>[11]Provisional!M304</f>
        <v>5.6337162433649999</v>
      </c>
      <c r="N304" s="54">
        <f>[11]Provisional!N304</f>
        <v>4.8325643018819999</v>
      </c>
      <c r="O304" s="54">
        <f>[11]Provisional!O304</f>
        <v>4.2308867971739996</v>
      </c>
      <c r="P304" s="54">
        <f>[11]Provisional!P304</f>
        <v>3.9158343920150003</v>
      </c>
      <c r="Q304" s="54">
        <f>[11]Provisional!Q304</f>
        <v>3.566515589137</v>
      </c>
      <c r="R304" s="128">
        <f>'[11]Published CSP'!O304</f>
        <v>5.2554239999999997</v>
      </c>
      <c r="S304" s="108">
        <f>VLOOKUP($B304,'[11]CT model - DATA UPDATE'!$A:$AX,COLUMN('[11]CT model - DATA UPDATE'!S$1),0)/1000000</f>
        <v>5.4376462319999996</v>
      </c>
      <c r="T304" s="108">
        <f>VLOOKUP($B304,'[11]CT model - DATA UPDATE'!$A:$AX,COLUMN('[11]CT model - DATA UPDATE'!T$1),0)/1000000</f>
        <v>5.5586451564184491</v>
      </c>
      <c r="U304" s="108">
        <f>VLOOKUP($B304,'[11]CT model - DATA UPDATE'!$A:$AX,COLUMN('[11]CT model - DATA UPDATE'!U$1),0)/1000000</f>
        <v>5.6823365582592542</v>
      </c>
      <c r="V304" s="108">
        <f>VLOOKUP($B304,'[11]CT model - DATA UPDATE'!$A:$AX,COLUMN('[11]CT model - DATA UPDATE'!V$1),0)/1000000</f>
        <v>5.8087803507382132</v>
      </c>
      <c r="W304" s="108">
        <v>0</v>
      </c>
      <c r="X304" s="108">
        <f>VLOOKUP($B304,'[11]CT model - DATA UPDATE'!$A:$AX,COLUMN('[11]CT model - DATA UPDATE'!W$1),0)/1000000</f>
        <v>0.10875292464</v>
      </c>
      <c r="Y304" s="108">
        <f>VLOOKUP($B304,'[11]CT model - DATA UPDATE'!$A:$AX,COLUMN('[11]CT model - DATA UPDATE'!X$1),0)/1000000</f>
        <v>0.2245692643193053</v>
      </c>
      <c r="Z304" s="108">
        <f>VLOOKUP($B304,'[11]CT model - DATA UPDATE'!$A:$AX,COLUMN('[11]CT model - DATA UPDATE'!Y$1),0)/1000000</f>
        <v>0.34780445605793203</v>
      </c>
      <c r="AA304" s="108">
        <f>VLOOKUP($B304,'[11]CT model - DATA UPDATE'!$A:$AX,COLUMN('[11]CT model - DATA UPDATE'!Z$1),0)/1000000</f>
        <v>0.47883031127690839</v>
      </c>
      <c r="AB304" s="108">
        <v>0</v>
      </c>
      <c r="AC304" s="108">
        <f>VLOOKUP($B304,'[11]CT model - DATA UPDATE'!$A:$AX,COLUMN('[11]CT model - DATA UPDATE'!AA$1),0)/1000000</f>
        <v>0</v>
      </c>
      <c r="AD304" s="108">
        <f>VLOOKUP($B304,'[11]CT model - DATA UPDATE'!$A:$AX,COLUMN('[11]CT model - DATA UPDATE'!AB$1),0)/1000000</f>
        <v>0</v>
      </c>
      <c r="AE304" s="108">
        <f>VLOOKUP($B304,'[11]CT model - DATA UPDATE'!$A:$AX,COLUMN('[11]CT model - DATA UPDATE'!AC$1),0)/1000000</f>
        <v>0</v>
      </c>
      <c r="AF304" s="108">
        <f>VLOOKUP($B304,'[11]CT model - DATA UPDATE'!$A:$AX,COLUMN('[11]CT model - DATA UPDATE'!AD$1),0)/1000000</f>
        <v>0</v>
      </c>
      <c r="AG304" s="108">
        <v>0</v>
      </c>
      <c r="AH304" s="108">
        <f>VLOOKUP($B304,'[11]CT model - DATA UPDATE'!$A:$AX,COLUMN('[11]CT model - DATA UPDATE'!AE$1),0)/1000000</f>
        <v>8.4730075359999393E-2</v>
      </c>
      <c r="AI304" s="108">
        <f>(VLOOKUP($B304,'[11]CT model - DATA UPDATE'!$A:$AX,COLUMN('[11]CT model - DATA UPDATE'!AF$1),0)+IFERROR(VLOOKUP($B304,'[11]Fire £5 LQ'!$A:$P,COLUMN('[11]Fire £5 LQ'!N$1),0),0)*[11]Parameters!$C$41)/1000000</f>
        <v>0.17100753303469643</v>
      </c>
      <c r="AJ304" s="108">
        <f>(VLOOKUP($B304,'[11]CT model - DATA UPDATE'!$A:$AX,COLUMN('[11]CT model - DATA UPDATE'!AG$1),0)+IFERROR(VLOOKUP($B304,'[11]Fire £5 LQ'!$A:$P,COLUMN('[11]Fire £5 LQ'!O$1),0),0)*[11]Parameters!$C$41)/1000000</f>
        <v>0.25876434819689709</v>
      </c>
      <c r="AK304" s="108">
        <f>(VLOOKUP($B304,'[11]CT model - DATA UPDATE'!$A:$AX,COLUMN('[11]CT model - DATA UPDATE'!AH$1),0)+IFERROR(VLOOKUP($B304,'[11]Fire £5 LQ'!$A:$P,COLUMN('[11]Fire £5 LQ'!P$1),0),0)*[11]Parameters!$C$41)/1000000</f>
        <v>0.34792464897618103</v>
      </c>
      <c r="AL304" s="56">
        <f>'[11]Published CSP'!AI304</f>
        <v>0</v>
      </c>
      <c r="AM304" s="56">
        <f>'[11]Published CSP'!AJ304</f>
        <v>0</v>
      </c>
      <c r="AN304" s="56">
        <f>IFERROR(VLOOKUP($A304,'[11]iBCF post B17'!$A:$L,'[11]iBCF post B17'!$F$1,0)/1000000,0)</f>
        <v>0</v>
      </c>
      <c r="AO304" s="56">
        <f>IFERROR(VLOOKUP($A304,'[11]iBCF post B17'!$A:$L,'[11]iBCF post B17'!$I$1,0)/1000000,0)</f>
        <v>0</v>
      </c>
      <c r="AP304" s="56">
        <f>IFERROR(VLOOKUP($A304,'[11]iBCF post B17'!$A:$L,'[11]iBCF post B17'!$L$1,0)/1000000,0)</f>
        <v>0</v>
      </c>
      <c r="AQ304" s="56">
        <v>0</v>
      </c>
      <c r="AR304" s="56">
        <v>0</v>
      </c>
      <c r="AS304" s="56">
        <f>'[11]NHB savings'!E291</f>
        <v>0</v>
      </c>
      <c r="AT304" s="56">
        <f>'[11]NHB savings'!F291</f>
        <v>0</v>
      </c>
      <c r="AU304" s="56">
        <f>'[11]NHB savings'!G291</f>
        <v>0</v>
      </c>
      <c r="AV304" s="103">
        <f>'[11]Published CSP'!AN304</f>
        <v>0</v>
      </c>
      <c r="AW304" s="103">
        <f>'[11]Published CSP'!AO304</f>
        <v>0</v>
      </c>
      <c r="AX304" s="103">
        <f>'[11]Published CSP'!AP304+'[11]NHB savings'!I291</f>
        <v>0</v>
      </c>
      <c r="AY304" s="103">
        <f>'[11]Published CSP'!AQ304+'[11]NHB savings'!J291</f>
        <v>0</v>
      </c>
      <c r="AZ304" s="103">
        <f>'[11]Published CSP'!AR304+'[11]NHB savings'!K291</f>
        <v>0</v>
      </c>
      <c r="BA304" s="103">
        <v>0</v>
      </c>
      <c r="BB304" s="103" t="e">
        <f>VLOOKUP($A304,'[11]Published CSP'!$A:$A:'[11]Published CSP'!$AW:$AW,COLUMN('[11]Published CSP'!AT$1),0)</f>
        <v>#REF!</v>
      </c>
      <c r="BC304" s="103" t="e">
        <f>VLOOKUP($A304,'[11]Published CSP'!$A:$A:'[11]Published CSP'!$AW:$AW,COLUMN('[11]Published CSP'!AU$1),0)+'[11]NHB savings'!L291</f>
        <v>#REF!</v>
      </c>
      <c r="BD304" s="103">
        <v>0</v>
      </c>
      <c r="BE304" s="103">
        <v>0</v>
      </c>
      <c r="BF304" s="60">
        <v>3.6531098030950497</v>
      </c>
      <c r="BG304" s="60">
        <v>4.3816656494751429</v>
      </c>
      <c r="BH304" s="103">
        <f>VLOOKUP($A304,[11]NHB!$A$7:$Q$389,COLUMN([11]NHB!O$2),0)+'[11]NHB savings'!P291</f>
        <v>3.3186510328739378</v>
      </c>
      <c r="BI304" s="103">
        <f>VLOOKUP($A304,[11]NHB!$A$7:$Q$389,COLUMN([11]NHB!P$2),0)+'[11]NHB savings'!Q291</f>
        <v>2.5301469297909445</v>
      </c>
      <c r="BJ304" s="103">
        <f>VLOOKUP($A304,[11]NHB!$A$7:$Q$389,COLUMN([11]NHB!Q$2),0)+'[11]NHB savings'!R291</f>
        <v>2.4276463079017558</v>
      </c>
      <c r="BK304" s="63">
        <f t="shared" si="117"/>
        <v>14.542250046460047</v>
      </c>
      <c r="BL304" s="63" t="e">
        <f t="shared" si="117"/>
        <v>#REF!</v>
      </c>
      <c r="BM304" s="63" t="e">
        <f t="shared" si="117"/>
        <v>#REF!</v>
      </c>
      <c r="BN304" s="63">
        <f t="shared" si="117"/>
        <v>12.734886684320029</v>
      </c>
      <c r="BO304" s="63">
        <f t="shared" si="117"/>
        <v>12.629697208030059</v>
      </c>
      <c r="BP304" s="64">
        <f t="shared" si="110"/>
        <v>14.542250046460047</v>
      </c>
      <c r="BQ304" s="64" t="e">
        <f>BL304*'[11]23112016 deflator update'!$C$68/'[11]23112016 deflator update'!$C$69</f>
        <v>#REF!</v>
      </c>
      <c r="BR304" s="64" t="e">
        <f>BM304*'[11]23112016 deflator update'!$C$68/'[11]23112016 deflator update'!$C$70</f>
        <v>#REF!</v>
      </c>
      <c r="BS304" s="64">
        <f>BN304*'[11]23112016 deflator update'!$C$68/'[11]23112016 deflator update'!$C$71</f>
        <v>12.098484565224625</v>
      </c>
      <c r="BT304" s="64">
        <f>BO304*'[11]23112016 deflator update'!$C$68/'[11]23112016 deflator update'!$C$72</f>
        <v>11.802675316093321</v>
      </c>
      <c r="BU304" s="109" t="e">
        <f t="shared" si="111"/>
        <v>#REF!</v>
      </c>
      <c r="BV304" s="109" t="e">
        <f t="shared" si="111"/>
        <v>#REF!</v>
      </c>
      <c r="BW304" s="109" t="e">
        <f t="shared" si="111"/>
        <v>#REF!</v>
      </c>
      <c r="BX304" s="109">
        <f t="shared" si="106"/>
        <v>-8.2599459969664446E-3</v>
      </c>
      <c r="BY304" s="109">
        <f t="shared" si="112"/>
        <v>-0.13151698205708906</v>
      </c>
      <c r="BZ304" s="109">
        <f t="shared" si="113"/>
        <v>-3.4637703874860759E-2</v>
      </c>
      <c r="CA304" s="110" t="e">
        <f t="shared" si="114"/>
        <v>#REF!</v>
      </c>
      <c r="CB304" s="110" t="e">
        <f t="shared" si="114"/>
        <v>#REF!</v>
      </c>
      <c r="CC304" s="110" t="e">
        <f t="shared" si="114"/>
        <v>#REF!</v>
      </c>
      <c r="CD304" s="110">
        <f t="shared" si="114"/>
        <v>-2.4450107576412194E-2</v>
      </c>
      <c r="CE304" s="110">
        <f t="shared" si="115"/>
        <v>-0.18838726618055979</v>
      </c>
      <c r="CF304" s="110">
        <f t="shared" si="116"/>
        <v>-5.0844840026586291E-2</v>
      </c>
      <c r="CG304" s="60">
        <f t="shared" si="107"/>
        <v>9.2868260464600478</v>
      </c>
      <c r="CH304" s="60" t="e">
        <f t="shared" si="107"/>
        <v>#REF!</v>
      </c>
      <c r="CI304" s="60" t="e">
        <f t="shared" si="107"/>
        <v>#REF!</v>
      </c>
      <c r="CJ304" s="60">
        <f t="shared" si="107"/>
        <v>6.4459813218059461</v>
      </c>
      <c r="CK304" s="60">
        <f t="shared" si="107"/>
        <v>5.9941618970387562</v>
      </c>
      <c r="CL304" s="60">
        <f t="shared" si="108"/>
        <v>5.2554239999999997</v>
      </c>
      <c r="CM304" s="60">
        <f t="shared" si="108"/>
        <v>5.6311292319999993</v>
      </c>
      <c r="CN304" s="60">
        <f t="shared" si="108"/>
        <v>5.9542219537724508</v>
      </c>
      <c r="CO304" s="60">
        <f t="shared" si="108"/>
        <v>6.2889053625140834</v>
      </c>
      <c r="CP304" s="60">
        <f t="shared" si="108"/>
        <v>6.6355353109913029</v>
      </c>
    </row>
    <row r="305" spans="1:94" ht="15" customHeight="1">
      <c r="A305" s="53" t="s">
        <v>569</v>
      </c>
      <c r="B305" s="53" t="s">
        <v>570</v>
      </c>
      <c r="C305" s="53" t="str">
        <f t="shared" si="109"/>
        <v>MD_PU</v>
      </c>
      <c r="D305" s="53" t="s">
        <v>41</v>
      </c>
      <c r="E305" s="53" t="s">
        <v>531</v>
      </c>
      <c r="F305" s="112" t="s">
        <v>1359</v>
      </c>
      <c r="G305" s="113">
        <v>1</v>
      </c>
      <c r="H305" s="127">
        <v>0</v>
      </c>
      <c r="I305" s="127">
        <v>1</v>
      </c>
      <c r="J305" s="112" t="s">
        <v>1380</v>
      </c>
      <c r="K305" s="101">
        <v>0</v>
      </c>
      <c r="L305" s="53" t="s">
        <v>571</v>
      </c>
      <c r="M305" s="54">
        <f>[11]Provisional!M305</f>
        <v>112.041707931703</v>
      </c>
      <c r="N305" s="54">
        <f>[11]Provisional!N305</f>
        <v>98.008397135701003</v>
      </c>
      <c r="O305" s="54">
        <f>[11]Provisional!O305</f>
        <v>87.703965809305004</v>
      </c>
      <c r="P305" s="54">
        <f>[11]Provisional!P305</f>
        <v>82.035839452488005</v>
      </c>
      <c r="Q305" s="54">
        <f>[11]Provisional!Q305</f>
        <v>76.585059007441004</v>
      </c>
      <c r="R305" s="128">
        <f>'[11]Published CSP'!O305</f>
        <v>103.19311399999999</v>
      </c>
      <c r="S305" s="108">
        <f>VLOOKUP($B305,'[11]CT model - DATA UPDATE'!$A:$AX,COLUMN('[11]CT model - DATA UPDATE'!S$1),0)/1000000</f>
        <v>106.4706444</v>
      </c>
      <c r="T305" s="108">
        <f>VLOOKUP($B305,'[11]CT model - DATA UPDATE'!$A:$AX,COLUMN('[11]CT model - DATA UPDATE'!T$1),0)/1000000</f>
        <v>108.42452216139223</v>
      </c>
      <c r="U305" s="108">
        <f>VLOOKUP($B305,'[11]CT model - DATA UPDATE'!$A:$AX,COLUMN('[11]CT model - DATA UPDATE'!U$1),0)/1000000</f>
        <v>110.41425617525645</v>
      </c>
      <c r="V305" s="108">
        <f>VLOOKUP($B305,'[11]CT model - DATA UPDATE'!$A:$AX,COLUMN('[11]CT model - DATA UPDATE'!V$1),0)/1000000</f>
        <v>112.44050445145737</v>
      </c>
      <c r="W305" s="108">
        <v>0</v>
      </c>
      <c r="X305" s="108">
        <f>VLOOKUP($B305,'[11]CT model - DATA UPDATE'!$A:$AX,COLUMN('[11]CT model - DATA UPDATE'!W$1),0)/1000000</f>
        <v>2.1185847050000235</v>
      </c>
      <c r="Y305" s="108">
        <f>VLOOKUP($B305,'[11]CT model - DATA UPDATE'!$A:$AX,COLUMN('[11]CT model - DATA UPDATE'!X$1),0)/1000000</f>
        <v>4.3691032628871209</v>
      </c>
      <c r="Z305" s="108">
        <f>VLOOKUP($B305,'[11]CT model - DATA UPDATE'!$A:$AX,COLUMN('[11]CT model - DATA UPDATE'!Y$1),0)/1000000</f>
        <v>6.7465528774604238</v>
      </c>
      <c r="AA305" s="108">
        <f>VLOOKUP($B305,'[11]CT model - DATA UPDATE'!$A:$AX,COLUMN('[11]CT model - DATA UPDATE'!Z$1),0)/1000000</f>
        <v>9.2565783956772147</v>
      </c>
      <c r="AB305" s="108">
        <v>0</v>
      </c>
      <c r="AC305" s="108">
        <f>VLOOKUP($B305,'[11]CT model - DATA UPDATE'!$A:$AX,COLUMN('[11]CT model - DATA UPDATE'!AA$1),0)/1000000</f>
        <v>2.129413</v>
      </c>
      <c r="AD305" s="108">
        <f>VLOOKUP($B305,'[11]CT model - DATA UPDATE'!$A:$AX,COLUMN('[11]CT model - DATA UPDATE'!AB$1),0)/1000000</f>
        <v>4.4668698937760594</v>
      </c>
      <c r="AE305" s="108">
        <f>VLOOKUP($B305,'[11]CT model - DATA UPDATE'!$A:$AX,COLUMN('[11]CT model - DATA UPDATE'!AC$1),0)/1000000</f>
        <v>7.0280673715067952</v>
      </c>
      <c r="AF305" s="108">
        <f>VLOOKUP($B305,'[11]CT model - DATA UPDATE'!$A:$AX,COLUMN('[11]CT model - DATA UPDATE'!AD$1),0)/1000000</f>
        <v>9.8295407244130821</v>
      </c>
      <c r="AG305" s="108">
        <v>0</v>
      </c>
      <c r="AH305" s="108">
        <f>VLOOKUP($B305,'[11]CT model - DATA UPDATE'!$A:$AX,COLUMN('[11]CT model - DATA UPDATE'!AE$1),0)/1000000</f>
        <v>0</v>
      </c>
      <c r="AI305" s="108">
        <f>(VLOOKUP($B305,'[11]CT model - DATA UPDATE'!$A:$AX,COLUMN('[11]CT model - DATA UPDATE'!AF$1),0)+IFERROR(VLOOKUP($B305,'[11]Fire £5 LQ'!$A:$P,COLUMN('[11]Fire £5 LQ'!N$1),0),0)*[11]Parameters!$C$41)/1000000</f>
        <v>0</v>
      </c>
      <c r="AJ305" s="108">
        <f>(VLOOKUP($B305,'[11]CT model - DATA UPDATE'!$A:$AX,COLUMN('[11]CT model - DATA UPDATE'!AG$1),0)+IFERROR(VLOOKUP($B305,'[11]Fire £5 LQ'!$A:$P,COLUMN('[11]Fire £5 LQ'!O$1),0),0)*[11]Parameters!$C$41)/1000000</f>
        <v>0</v>
      </c>
      <c r="AK305" s="108">
        <f>(VLOOKUP($B305,'[11]CT model - DATA UPDATE'!$A:$AX,COLUMN('[11]CT model - DATA UPDATE'!AH$1),0)+IFERROR(VLOOKUP($B305,'[11]Fire £5 LQ'!$A:$P,COLUMN('[11]Fire £5 LQ'!P$1),0),0)*[11]Parameters!$C$41)/1000000</f>
        <v>0</v>
      </c>
      <c r="AL305" s="56">
        <f>'[11]Published CSP'!AI305</f>
        <v>0</v>
      </c>
      <c r="AM305" s="56">
        <f>'[11]Published CSP'!AJ305</f>
        <v>0</v>
      </c>
      <c r="AN305" s="56">
        <f>IFERROR(VLOOKUP($A305,'[11]iBCF post B17'!$A:$L,'[11]iBCF post B17'!$F$1,0)/1000000,0)</f>
        <v>7.9646633800622819</v>
      </c>
      <c r="AO305" s="56">
        <f>IFERROR(VLOOKUP($A305,'[11]iBCF post B17'!$A:$L,'[11]iBCF post B17'!$I$1,0)/1000000,0)</f>
        <v>10.954918232249597</v>
      </c>
      <c r="AP305" s="56">
        <f>IFERROR(VLOOKUP($A305,'[11]iBCF post B17'!$A:$L,'[11]iBCF post B17'!$L$1,0)/1000000,0)</f>
        <v>13.738635318375829</v>
      </c>
      <c r="AQ305" s="56">
        <v>0</v>
      </c>
      <c r="AR305" s="56">
        <v>0</v>
      </c>
      <c r="AS305" s="56">
        <f>'[11]NHB savings'!E292</f>
        <v>1.5316989999999999</v>
      </c>
      <c r="AT305" s="56">
        <f>'[11]NHB savings'!F292</f>
        <v>0</v>
      </c>
      <c r="AU305" s="56">
        <f>'[11]NHB savings'!G292</f>
        <v>0</v>
      </c>
      <c r="AV305" s="103">
        <f>'[11]Published CSP'!AN305</f>
        <v>0</v>
      </c>
      <c r="AW305" s="103">
        <f>'[11]Published CSP'!AO305</f>
        <v>0</v>
      </c>
      <c r="AX305" s="103">
        <f>'[11]Published CSP'!AP305+'[11]NHB savings'!I292</f>
        <v>0</v>
      </c>
      <c r="AY305" s="103">
        <f>'[11]Published CSP'!AQ305+'[11]NHB savings'!J292</f>
        <v>0</v>
      </c>
      <c r="AZ305" s="103">
        <f>'[11]Published CSP'!AR305+'[11]NHB savings'!K292</f>
        <v>0</v>
      </c>
      <c r="BA305" s="103">
        <v>0</v>
      </c>
      <c r="BB305" s="103" t="e">
        <f>VLOOKUP($A305,'[11]Published CSP'!$A:$A:'[11]Published CSP'!$AW:$AW,COLUMN('[11]Published CSP'!AT$1),0)</f>
        <v>#REF!</v>
      </c>
      <c r="BC305" s="103" t="e">
        <f>VLOOKUP($A305,'[11]Published CSP'!$A:$A:'[11]Published CSP'!$AW:$AW,COLUMN('[11]Published CSP'!AU$1),0)+'[11]NHB savings'!L292</f>
        <v>#REF!</v>
      </c>
      <c r="BD305" s="103">
        <v>0</v>
      </c>
      <c r="BE305" s="103">
        <v>0</v>
      </c>
      <c r="BF305" s="60">
        <v>3.38280495788938</v>
      </c>
      <c r="BG305" s="60">
        <v>4.1351192175198097</v>
      </c>
      <c r="BH305" s="103">
        <f>VLOOKUP($A305,[11]NHB!$A$7:$Q$389,COLUMN([11]NHB!O$2),0)+'[11]NHB savings'!P292</f>
        <v>2.5826793950240288</v>
      </c>
      <c r="BI305" s="103">
        <f>VLOOKUP($A305,[11]NHB!$A$7:$Q$389,COLUMN([11]NHB!P$2),0)+'[11]NHB savings'!Q292</f>
        <v>1.8632546373650041</v>
      </c>
      <c r="BJ305" s="103">
        <f>VLOOKUP($A305,[11]NHB!$A$7:$Q$389,COLUMN([11]NHB!Q$2),0)+'[11]NHB savings'!R292</f>
        <v>1.787770974017592</v>
      </c>
      <c r="BK305" s="63">
        <f t="shared" si="117"/>
        <v>218.61762688959237</v>
      </c>
      <c r="BL305" s="63" t="e">
        <f t="shared" si="117"/>
        <v>#REF!</v>
      </c>
      <c r="BM305" s="63" t="e">
        <f t="shared" si="117"/>
        <v>#REF!</v>
      </c>
      <c r="BN305" s="63">
        <f t="shared" si="117"/>
        <v>219.0428887463263</v>
      </c>
      <c r="BO305" s="63">
        <f t="shared" si="117"/>
        <v>223.63808887138211</v>
      </c>
      <c r="BP305" s="64">
        <f t="shared" si="110"/>
        <v>218.61762688959237</v>
      </c>
      <c r="BQ305" s="64" t="e">
        <f>BL305*'[11]23112016 deflator update'!$C$68/'[11]23112016 deflator update'!$C$69</f>
        <v>#REF!</v>
      </c>
      <c r="BR305" s="64" t="e">
        <f>BM305*'[11]23112016 deflator update'!$C$68/'[11]23112016 deflator update'!$C$70</f>
        <v>#REF!</v>
      </c>
      <c r="BS305" s="64">
        <f>BN305*'[11]23112016 deflator update'!$C$68/'[11]23112016 deflator update'!$C$71</f>
        <v>208.09663048534168</v>
      </c>
      <c r="BT305" s="64">
        <f>BO305*'[11]23112016 deflator update'!$C$68/'[11]23112016 deflator update'!$C$72</f>
        <v>208.99374765551099</v>
      </c>
      <c r="BU305" s="109" t="e">
        <f t="shared" si="111"/>
        <v>#REF!</v>
      </c>
      <c r="BV305" s="109" t="e">
        <f t="shared" si="111"/>
        <v>#REF!</v>
      </c>
      <c r="BW305" s="109" t="e">
        <f t="shared" si="111"/>
        <v>#REF!</v>
      </c>
      <c r="BX305" s="109">
        <f t="shared" si="106"/>
        <v>2.0978540555943503E-2</v>
      </c>
      <c r="BY305" s="109">
        <f t="shared" si="112"/>
        <v>2.2964579998506762E-2</v>
      </c>
      <c r="BZ305" s="109">
        <f t="shared" si="113"/>
        <v>5.6923559144250735E-3</v>
      </c>
      <c r="CA305" s="110" t="e">
        <f t="shared" si="114"/>
        <v>#REF!</v>
      </c>
      <c r="CB305" s="110" t="e">
        <f t="shared" si="114"/>
        <v>#REF!</v>
      </c>
      <c r="CC305" s="110" t="e">
        <f t="shared" si="114"/>
        <v>#REF!</v>
      </c>
      <c r="CD305" s="110">
        <f t="shared" si="114"/>
        <v>4.311060530278521E-3</v>
      </c>
      <c r="CE305" s="110">
        <f t="shared" si="115"/>
        <v>-4.4021515424013336E-2</v>
      </c>
      <c r="CF305" s="110">
        <f t="shared" si="116"/>
        <v>-1.1191867764580032E-2</v>
      </c>
      <c r="CG305" s="60">
        <f t="shared" si="107"/>
        <v>115.42451288959238</v>
      </c>
      <c r="CH305" s="60" t="e">
        <f t="shared" si="107"/>
        <v>#REF!</v>
      </c>
      <c r="CI305" s="60" t="e">
        <f t="shared" si="107"/>
        <v>#REF!</v>
      </c>
      <c r="CJ305" s="60">
        <f t="shared" si="107"/>
        <v>94.854012322102633</v>
      </c>
      <c r="CK305" s="60">
        <f t="shared" si="107"/>
        <v>92.111465299834435</v>
      </c>
      <c r="CL305" s="60">
        <f t="shared" si="108"/>
        <v>103.19311399999999</v>
      </c>
      <c r="CM305" s="60">
        <f t="shared" si="108"/>
        <v>110.71864210500001</v>
      </c>
      <c r="CN305" s="60">
        <f t="shared" si="108"/>
        <v>117.26049531805542</v>
      </c>
      <c r="CO305" s="60">
        <f t="shared" si="108"/>
        <v>124.18887642422366</v>
      </c>
      <c r="CP305" s="60">
        <f t="shared" si="108"/>
        <v>131.52662357154767</v>
      </c>
    </row>
    <row r="306" spans="1:94" ht="15" customHeight="1">
      <c r="A306" s="53" t="s">
        <v>858</v>
      </c>
      <c r="B306" s="53" t="s">
        <v>859</v>
      </c>
      <c r="C306" s="53" t="str">
        <f t="shared" si="109"/>
        <v>SD_PR</v>
      </c>
      <c r="D306" s="53" t="s">
        <v>41</v>
      </c>
      <c r="E306" s="53" t="s">
        <v>39</v>
      </c>
      <c r="F306" s="112" t="s">
        <v>1363</v>
      </c>
      <c r="G306" s="113">
        <v>0</v>
      </c>
      <c r="H306" s="127">
        <v>0</v>
      </c>
      <c r="I306" s="127">
        <v>0</v>
      </c>
      <c r="J306" s="112" t="s">
        <v>1381</v>
      </c>
      <c r="K306" s="101">
        <v>0</v>
      </c>
      <c r="L306" s="53" t="s">
        <v>860</v>
      </c>
      <c r="M306" s="54">
        <f>[11]Provisional!M306</f>
        <v>4.013846711647</v>
      </c>
      <c r="N306" s="54">
        <f>[11]Provisional!N306</f>
        <v>3.3714915411700002</v>
      </c>
      <c r="O306" s="54">
        <f>[11]Provisional!O306</f>
        <v>2.8888060627620002</v>
      </c>
      <c r="P306" s="54">
        <f>[11]Provisional!P306</f>
        <v>2.6352196095119997</v>
      </c>
      <c r="Q306" s="54">
        <f>[11]Provisional!Q306</f>
        <v>2.3537434062939999</v>
      </c>
      <c r="R306" s="128">
        <f>'[11]Published CSP'!O306</f>
        <v>4.7169509999999999</v>
      </c>
      <c r="S306" s="108">
        <f>VLOOKUP($B306,'[11]CT model - DATA UPDATE'!$A:$AX,COLUMN('[11]CT model - DATA UPDATE'!S$1),0)/1000000</f>
        <v>4.8849804000000008</v>
      </c>
      <c r="T306" s="108">
        <f>VLOOKUP($B306,'[11]CT model - DATA UPDATE'!$A:$AX,COLUMN('[11]CT model - DATA UPDATE'!T$1),0)/1000000</f>
        <v>5.0177306323977469</v>
      </c>
      <c r="U306" s="108">
        <f>VLOOKUP($B306,'[11]CT model - DATA UPDATE'!$A:$AX,COLUMN('[11]CT model - DATA UPDATE'!U$1),0)/1000000</f>
        <v>5.1540883765475671</v>
      </c>
      <c r="V306" s="108">
        <f>VLOOKUP($B306,'[11]CT model - DATA UPDATE'!$A:$AX,COLUMN('[11]CT model - DATA UPDATE'!V$1),0)/1000000</f>
        <v>5.2941516672386033</v>
      </c>
      <c r="W306" s="108">
        <v>0</v>
      </c>
      <c r="X306" s="108">
        <f>VLOOKUP($B306,'[11]CT model - DATA UPDATE'!$A:$AX,COLUMN('[11]CT model - DATA UPDATE'!W$1),0)/1000000</f>
        <v>9.7096524000000489E-2</v>
      </c>
      <c r="Y306" s="108">
        <f>VLOOKUP($B306,'[11]CT model - DATA UPDATE'!$A:$AX,COLUMN('[11]CT model - DATA UPDATE'!X$1),0)/1000000</f>
        <v>0.20208445517293769</v>
      </c>
      <c r="Z306" s="108">
        <f>VLOOKUP($B306,'[11]CT model - DATA UPDATE'!$A:$AX,COLUMN('[11]CT model - DATA UPDATE'!Y$1),0)/1000000</f>
        <v>0.31480942733358086</v>
      </c>
      <c r="AA306" s="108">
        <f>VLOOKUP($B306,'[11]CT model - DATA UPDATE'!$A:$AX,COLUMN('[11]CT model - DATA UPDATE'!Z$1),0)/1000000</f>
        <v>0.43571475284098271</v>
      </c>
      <c r="AB306" s="108">
        <v>0</v>
      </c>
      <c r="AC306" s="108">
        <f>VLOOKUP($B306,'[11]CT model - DATA UPDATE'!$A:$AX,COLUMN('[11]CT model - DATA UPDATE'!AA$1),0)/1000000</f>
        <v>0</v>
      </c>
      <c r="AD306" s="108">
        <f>VLOOKUP($B306,'[11]CT model - DATA UPDATE'!$A:$AX,COLUMN('[11]CT model - DATA UPDATE'!AB$1),0)/1000000</f>
        <v>0</v>
      </c>
      <c r="AE306" s="108">
        <f>VLOOKUP($B306,'[11]CT model - DATA UPDATE'!$A:$AX,COLUMN('[11]CT model - DATA UPDATE'!AC$1),0)/1000000</f>
        <v>0</v>
      </c>
      <c r="AF306" s="108">
        <f>VLOOKUP($B306,'[11]CT model - DATA UPDATE'!$A:$AX,COLUMN('[11]CT model - DATA UPDATE'!AD$1),0)/1000000</f>
        <v>0</v>
      </c>
      <c r="AG306" s="108">
        <v>0</v>
      </c>
      <c r="AH306" s="108">
        <f>VLOOKUP($B306,'[11]CT model - DATA UPDATE'!$A:$AX,COLUMN('[11]CT model - DATA UPDATE'!AE$1),0)/1000000</f>
        <v>0</v>
      </c>
      <c r="AI306" s="108">
        <f>(VLOOKUP($B306,'[11]CT model - DATA UPDATE'!$A:$AX,COLUMN('[11]CT model - DATA UPDATE'!AF$1),0)+IFERROR(VLOOKUP($B306,'[11]Fire £5 LQ'!$A:$P,COLUMN('[11]Fire £5 LQ'!N$1),0),0)*[11]Parameters!$C$41)/1000000</f>
        <v>5.2518913952428387E-2</v>
      </c>
      <c r="AJ306" s="108">
        <f>(VLOOKUP($B306,'[11]CT model - DATA UPDATE'!$A:$AX,COLUMN('[11]CT model - DATA UPDATE'!AG$1),0)+IFERROR(VLOOKUP($B306,'[11]Fire £5 LQ'!$A:$P,COLUMN('[11]Fire £5 LQ'!O$1),0),0)*[11]Parameters!$C$41)/1000000</f>
        <v>0.10578963648097925</v>
      </c>
      <c r="AK306" s="108">
        <f>(VLOOKUP($B306,'[11]CT model - DATA UPDATE'!$A:$AX,COLUMN('[11]CT model - DATA UPDATE'!AH$1),0)+IFERROR(VLOOKUP($B306,'[11]Fire £5 LQ'!$A:$P,COLUMN('[11]Fire £5 LQ'!P$1),0),0)*[11]Parameters!$C$41)/1000000</f>
        <v>0.15971390998054352</v>
      </c>
      <c r="AL306" s="56">
        <f>'[11]Published CSP'!AI306</f>
        <v>0</v>
      </c>
      <c r="AM306" s="56">
        <f>'[11]Published CSP'!AJ306</f>
        <v>0</v>
      </c>
      <c r="AN306" s="56">
        <f>IFERROR(VLOOKUP($A306,'[11]iBCF post B17'!$A:$L,'[11]iBCF post B17'!$F$1,0)/1000000,0)</f>
        <v>0</v>
      </c>
      <c r="AO306" s="56">
        <f>IFERROR(VLOOKUP($A306,'[11]iBCF post B17'!$A:$L,'[11]iBCF post B17'!$I$1,0)/1000000,0)</f>
        <v>0</v>
      </c>
      <c r="AP306" s="56">
        <f>IFERROR(VLOOKUP($A306,'[11]iBCF post B17'!$A:$L,'[11]iBCF post B17'!$L$1,0)/1000000,0)</f>
        <v>0</v>
      </c>
      <c r="AQ306" s="56">
        <v>0</v>
      </c>
      <c r="AR306" s="56">
        <v>0</v>
      </c>
      <c r="AS306" s="56">
        <f>'[11]NHB savings'!E293</f>
        <v>0</v>
      </c>
      <c r="AT306" s="56">
        <f>'[11]NHB savings'!F293</f>
        <v>0</v>
      </c>
      <c r="AU306" s="56">
        <f>'[11]NHB savings'!G293</f>
        <v>0</v>
      </c>
      <c r="AV306" s="103">
        <f>'[11]Published CSP'!AN306</f>
        <v>2.5849780423321238E-2</v>
      </c>
      <c r="AW306" s="103">
        <f>'[11]Published CSP'!AO306</f>
        <v>0.1342520854243458</v>
      </c>
      <c r="AX306" s="103">
        <f>'[11]Published CSP'!AP306+'[11]NHB savings'!I293</f>
        <v>0.10840230500102456</v>
      </c>
      <c r="AY306" s="103">
        <f>'[11]Published CSP'!AQ306+'[11]NHB savings'!J293</f>
        <v>8.3386388462326586E-2</v>
      </c>
      <c r="AZ306" s="103">
        <f>'[11]Published CSP'!AR306+'[11]NHB savings'!K293</f>
        <v>0.10840230500102456</v>
      </c>
      <c r="BA306" s="103">
        <v>0</v>
      </c>
      <c r="BB306" s="103" t="e">
        <f>VLOOKUP($A306,'[11]Published CSP'!$A:$A:'[11]Published CSP'!$AW:$AW,COLUMN('[11]Published CSP'!AT$1),0)</f>
        <v>#REF!</v>
      </c>
      <c r="BC306" s="103" t="e">
        <f>VLOOKUP($A306,'[11]Published CSP'!$A:$A:'[11]Published CSP'!$AW:$AW,COLUMN('[11]Published CSP'!AU$1),0)+'[11]NHB savings'!L293</f>
        <v>#REF!</v>
      </c>
      <c r="BD306" s="103">
        <v>0</v>
      </c>
      <c r="BE306" s="103">
        <v>0</v>
      </c>
      <c r="BF306" s="60">
        <v>2.0856889274121393</v>
      </c>
      <c r="BG306" s="60">
        <v>2.4518325277540431</v>
      </c>
      <c r="BH306" s="103">
        <f>VLOOKUP($A306,[11]NHB!$A$7:$Q$389,COLUMN([11]NHB!O$2),0)+'[11]NHB savings'!P293</f>
        <v>1.9760827564652921</v>
      </c>
      <c r="BI306" s="103">
        <f>VLOOKUP($A306,[11]NHB!$A$7:$Q$389,COLUMN([11]NHB!P$2),0)+'[11]NHB savings'!Q293</f>
        <v>1.5059443981072236</v>
      </c>
      <c r="BJ306" s="103">
        <f>VLOOKUP($A306,[11]NHB!$A$7:$Q$389,COLUMN([11]NHB!Q$2),0)+'[11]NHB savings'!R293</f>
        <v>1.4449359896551164</v>
      </c>
      <c r="BK306" s="63">
        <f t="shared" si="117"/>
        <v>10.842336419482461</v>
      </c>
      <c r="BL306" s="63" t="e">
        <f t="shared" si="117"/>
        <v>#REF!</v>
      </c>
      <c r="BM306" s="63" t="e">
        <f t="shared" si="117"/>
        <v>#REF!</v>
      </c>
      <c r="BN306" s="63">
        <f t="shared" si="117"/>
        <v>9.7992378364436767</v>
      </c>
      <c r="BO306" s="63">
        <f t="shared" si="117"/>
        <v>9.7966620310102712</v>
      </c>
      <c r="BP306" s="64">
        <f t="shared" si="110"/>
        <v>10.842336419482461</v>
      </c>
      <c r="BQ306" s="64" t="e">
        <f>BL306*'[11]23112016 deflator update'!$C$68/'[11]23112016 deflator update'!$C$69</f>
        <v>#REF!</v>
      </c>
      <c r="BR306" s="64" t="e">
        <f>BM306*'[11]23112016 deflator update'!$C$68/'[11]23112016 deflator update'!$C$70</f>
        <v>#REF!</v>
      </c>
      <c r="BS306" s="64">
        <f>BN306*'[11]23112016 deflator update'!$C$68/'[11]23112016 deflator update'!$C$71</f>
        <v>9.3095392722380694</v>
      </c>
      <c r="BT306" s="64">
        <f>BO306*'[11]23112016 deflator update'!$C$68/'[11]23112016 deflator update'!$C$72</f>
        <v>9.1551538591120902</v>
      </c>
      <c r="BU306" s="109" t="e">
        <f t="shared" si="111"/>
        <v>#REF!</v>
      </c>
      <c r="BV306" s="109" t="e">
        <f t="shared" si="111"/>
        <v>#REF!</v>
      </c>
      <c r="BW306" s="109" t="e">
        <f t="shared" si="111"/>
        <v>#REF!</v>
      </c>
      <c r="BX306" s="109">
        <f t="shared" si="106"/>
        <v>-2.6285773203971186E-4</v>
      </c>
      <c r="BY306" s="109">
        <f t="shared" si="112"/>
        <v>-9.6443639822246241E-2</v>
      </c>
      <c r="BZ306" s="109">
        <f t="shared" si="113"/>
        <v>-2.5035479391595894E-2</v>
      </c>
      <c r="CA306" s="110" t="e">
        <f t="shared" si="114"/>
        <v>#REF!</v>
      </c>
      <c r="CB306" s="110" t="e">
        <f t="shared" si="114"/>
        <v>#REF!</v>
      </c>
      <c r="CC306" s="110" t="e">
        <f t="shared" si="114"/>
        <v>#REF!</v>
      </c>
      <c r="CD306" s="110">
        <f t="shared" si="114"/>
        <v>-1.6583571819324239E-2</v>
      </c>
      <c r="CE306" s="110">
        <f t="shared" si="115"/>
        <v>-0.15561060781499947</v>
      </c>
      <c r="CF306" s="110">
        <f t="shared" si="116"/>
        <v>-4.1403823993438449E-2</v>
      </c>
      <c r="CG306" s="60">
        <f t="shared" si="107"/>
        <v>6.1253854194824608</v>
      </c>
      <c r="CH306" s="60" t="e">
        <f t="shared" si="107"/>
        <v>#REF!</v>
      </c>
      <c r="CI306" s="60" t="e">
        <f t="shared" si="107"/>
        <v>#REF!</v>
      </c>
      <c r="CJ306" s="60">
        <f t="shared" si="107"/>
        <v>4.2245503960815487</v>
      </c>
      <c r="CK306" s="60">
        <f t="shared" si="107"/>
        <v>3.9070817009501422</v>
      </c>
      <c r="CL306" s="60">
        <f t="shared" si="108"/>
        <v>4.7169509999999999</v>
      </c>
      <c r="CM306" s="60">
        <f t="shared" si="108"/>
        <v>4.9820769240000011</v>
      </c>
      <c r="CN306" s="60">
        <f t="shared" si="108"/>
        <v>5.272334001523113</v>
      </c>
      <c r="CO306" s="60">
        <f t="shared" si="108"/>
        <v>5.574687440362128</v>
      </c>
      <c r="CP306" s="60">
        <f t="shared" si="108"/>
        <v>5.889580330060129</v>
      </c>
    </row>
    <row r="307" spans="1:94" ht="15" customHeight="1">
      <c r="A307" s="53" t="s">
        <v>171</v>
      </c>
      <c r="B307" s="53" t="s">
        <v>172</v>
      </c>
      <c r="C307" s="53" t="str">
        <f t="shared" si="109"/>
        <v>SD_PR</v>
      </c>
      <c r="D307" s="53" t="s">
        <v>41</v>
      </c>
      <c r="E307" s="53" t="s">
        <v>39</v>
      </c>
      <c r="F307" s="112" t="s">
        <v>1373</v>
      </c>
      <c r="G307" s="113">
        <v>0</v>
      </c>
      <c r="H307" s="127">
        <v>0</v>
      </c>
      <c r="I307" s="127">
        <v>0</v>
      </c>
      <c r="J307" s="112" t="s">
        <v>1381</v>
      </c>
      <c r="K307" s="101">
        <v>0</v>
      </c>
      <c r="L307" s="53" t="s">
        <v>173</v>
      </c>
      <c r="M307" s="54">
        <f>[11]Provisional!M307</f>
        <v>3.6977461951919999</v>
      </c>
      <c r="N307" s="54">
        <f>[11]Provisional!N307</f>
        <v>2.7415981106230003</v>
      </c>
      <c r="O307" s="54">
        <f>[11]Provisional!O307</f>
        <v>2.1518602799309998</v>
      </c>
      <c r="P307" s="54">
        <f>[11]Provisional!P307</f>
        <v>2.2210912124790001</v>
      </c>
      <c r="Q307" s="54">
        <f>[11]Provisional!Q307</f>
        <v>1.2174851650169998</v>
      </c>
      <c r="R307" s="128">
        <f>'[11]Published CSP'!O307</f>
        <v>9.2980789999999995</v>
      </c>
      <c r="S307" s="108">
        <f>VLOOKUP($B307,'[11]CT model - DATA UPDATE'!$A:$AX,COLUMN('[11]CT model - DATA UPDATE'!S$1),0)/1000000</f>
        <v>9.4305136590000007</v>
      </c>
      <c r="T307" s="108">
        <f>VLOOKUP($B307,'[11]CT model - DATA UPDATE'!$A:$AX,COLUMN('[11]CT model - DATA UPDATE'!T$1),0)/1000000</f>
        <v>9.5520540806965037</v>
      </c>
      <c r="U307" s="108">
        <f>VLOOKUP($B307,'[11]CT model - DATA UPDATE'!$A:$AX,COLUMN('[11]CT model - DATA UPDATE'!U$1),0)/1000000</f>
        <v>9.6751609148537003</v>
      </c>
      <c r="V307" s="108">
        <f>VLOOKUP($B307,'[11]CT model - DATA UPDATE'!$A:$AX,COLUMN('[11]CT model - DATA UPDATE'!V$1),0)/1000000</f>
        <v>9.7998543493890118</v>
      </c>
      <c r="W307" s="108">
        <v>0</v>
      </c>
      <c r="X307" s="108">
        <f>VLOOKUP($B307,'[11]CT model - DATA UPDATE'!$A:$AX,COLUMN('[11]CT model - DATA UPDATE'!W$1),0)/1000000</f>
        <v>0.18861027317999998</v>
      </c>
      <c r="Y307" s="108">
        <f>VLOOKUP($B307,'[11]CT model - DATA UPDATE'!$A:$AX,COLUMN('[11]CT model - DATA UPDATE'!X$1),0)/1000000</f>
        <v>0.38590298486013869</v>
      </c>
      <c r="Z307" s="108">
        <f>VLOOKUP($B307,'[11]CT model - DATA UPDATE'!$A:$AX,COLUMN('[11]CT model - DATA UPDATE'!Y$1),0)/1000000</f>
        <v>0.59219724927636452</v>
      </c>
      <c r="AA307" s="108">
        <f>VLOOKUP($B307,'[11]CT model - DATA UPDATE'!$A:$AX,COLUMN('[11]CT model - DATA UPDATE'!Z$1),0)/1000000</f>
        <v>0.80782316170553059</v>
      </c>
      <c r="AB307" s="108">
        <v>0</v>
      </c>
      <c r="AC307" s="108">
        <f>VLOOKUP($B307,'[11]CT model - DATA UPDATE'!$A:$AX,COLUMN('[11]CT model - DATA UPDATE'!AA$1),0)/1000000</f>
        <v>0</v>
      </c>
      <c r="AD307" s="108">
        <f>VLOOKUP($B307,'[11]CT model - DATA UPDATE'!$A:$AX,COLUMN('[11]CT model - DATA UPDATE'!AB$1),0)/1000000</f>
        <v>0</v>
      </c>
      <c r="AE307" s="108">
        <f>VLOOKUP($B307,'[11]CT model - DATA UPDATE'!$A:$AX,COLUMN('[11]CT model - DATA UPDATE'!AC$1),0)/1000000</f>
        <v>0</v>
      </c>
      <c r="AF307" s="108">
        <f>VLOOKUP($B307,'[11]CT model - DATA UPDATE'!$A:$AX,COLUMN('[11]CT model - DATA UPDATE'!AD$1),0)/1000000</f>
        <v>0</v>
      </c>
      <c r="AG307" s="108">
        <v>0</v>
      </c>
      <c r="AH307" s="108">
        <f>VLOOKUP($B307,'[11]CT model - DATA UPDATE'!$A:$AX,COLUMN('[11]CT model - DATA UPDATE'!AE$1),0)/1000000</f>
        <v>5.3423441819998828E-2</v>
      </c>
      <c r="AI307" s="108">
        <f>(VLOOKUP($B307,'[11]CT model - DATA UPDATE'!$A:$AX,COLUMN('[11]CT model - DATA UPDATE'!AF$1),0)+IFERROR(VLOOKUP($B307,'[11]Fire £5 LQ'!$A:$P,COLUMN('[11]Fire £5 LQ'!N$1),0),0)*[11]Parameters!$C$41)/1000000</f>
        <v>0.10687939758881611</v>
      </c>
      <c r="AJ307" s="108">
        <f>(VLOOKUP($B307,'[11]CT model - DATA UPDATE'!$A:$AX,COLUMN('[11]CT model - DATA UPDATE'!AG$1),0)+IFERROR(VLOOKUP($B307,'[11]Fire £5 LQ'!$A:$P,COLUMN('[11]Fire £5 LQ'!O$1),0),0)*[11]Parameters!$C$41)/1000000</f>
        <v>0.15775689432845955</v>
      </c>
      <c r="AK307" s="108">
        <f>(VLOOKUP($B307,'[11]CT model - DATA UPDATE'!$A:$AX,COLUMN('[11]CT model - DATA UPDATE'!AH$1),0)+IFERROR(VLOOKUP($B307,'[11]Fire £5 LQ'!$A:$P,COLUMN('[11]Fire £5 LQ'!P$1),0),0)*[11]Parameters!$C$41)/1000000</f>
        <v>0.20584974890944549</v>
      </c>
      <c r="AL307" s="56">
        <f>'[11]Published CSP'!AI307</f>
        <v>0</v>
      </c>
      <c r="AM307" s="56">
        <f>'[11]Published CSP'!AJ307</f>
        <v>0</v>
      </c>
      <c r="AN307" s="56">
        <f>IFERROR(VLOOKUP($A307,'[11]iBCF post B17'!$A:$L,'[11]iBCF post B17'!$F$1,0)/1000000,0)</f>
        <v>0</v>
      </c>
      <c r="AO307" s="56">
        <f>IFERROR(VLOOKUP($A307,'[11]iBCF post B17'!$A:$L,'[11]iBCF post B17'!$I$1,0)/1000000,0)</f>
        <v>0</v>
      </c>
      <c r="AP307" s="56">
        <f>IFERROR(VLOOKUP($A307,'[11]iBCF post B17'!$A:$L,'[11]iBCF post B17'!$L$1,0)/1000000,0)</f>
        <v>0</v>
      </c>
      <c r="AQ307" s="56">
        <v>0</v>
      </c>
      <c r="AR307" s="56">
        <v>0</v>
      </c>
      <c r="AS307" s="56">
        <f>'[11]NHB savings'!E294</f>
        <v>0</v>
      </c>
      <c r="AT307" s="56">
        <f>'[11]NHB savings'!F294</f>
        <v>0</v>
      </c>
      <c r="AU307" s="56">
        <f>'[11]NHB savings'!G294</f>
        <v>0</v>
      </c>
      <c r="AV307" s="103">
        <f>'[11]Published CSP'!AN307</f>
        <v>0</v>
      </c>
      <c r="AW307" s="103">
        <f>'[11]Published CSP'!AO307</f>
        <v>0</v>
      </c>
      <c r="AX307" s="103">
        <f>'[11]Published CSP'!AP307+'[11]NHB savings'!I294</f>
        <v>0</v>
      </c>
      <c r="AY307" s="103">
        <f>'[11]Published CSP'!AQ307+'[11]NHB savings'!J294</f>
        <v>0</v>
      </c>
      <c r="AZ307" s="103">
        <f>'[11]Published CSP'!AR307+'[11]NHB savings'!K294</f>
        <v>0</v>
      </c>
      <c r="BA307" s="103">
        <v>0</v>
      </c>
      <c r="BB307" s="103" t="e">
        <f>VLOOKUP($A307,'[11]Published CSP'!$A:$A:'[11]Published CSP'!$AW:$AW,COLUMN('[11]Published CSP'!AT$1),0)</f>
        <v>#REF!</v>
      </c>
      <c r="BC307" s="103" t="e">
        <f>VLOOKUP($A307,'[11]Published CSP'!$A:$A:'[11]Published CSP'!$AW:$AW,COLUMN('[11]Published CSP'!AU$1),0)+'[11]NHB savings'!L294</f>
        <v>#REF!</v>
      </c>
      <c r="BD307" s="103">
        <v>0</v>
      </c>
      <c r="BE307" s="103">
        <v>0</v>
      </c>
      <c r="BF307" s="60">
        <v>1.8252170234270682</v>
      </c>
      <c r="BG307" s="60">
        <v>2.2073155164492353</v>
      </c>
      <c r="BH307" s="103">
        <f>VLOOKUP($A307,[11]NHB!$A$7:$Q$389,COLUMN([11]NHB!O$2),0)+'[11]NHB savings'!P294</f>
        <v>1.755945928596244</v>
      </c>
      <c r="BI307" s="103">
        <f>VLOOKUP($A307,[11]NHB!$A$7:$Q$389,COLUMN([11]NHB!P$2),0)+'[11]NHB savings'!Q294</f>
        <v>1.338021947773484</v>
      </c>
      <c r="BJ307" s="103">
        <f>VLOOKUP($A307,[11]NHB!$A$7:$Q$389,COLUMN([11]NHB!Q$2),0)+'[11]NHB savings'!R294</f>
        <v>1.2838163677997163</v>
      </c>
      <c r="BK307" s="63">
        <f t="shared" si="117"/>
        <v>14.821042218619068</v>
      </c>
      <c r="BL307" s="63" t="e">
        <f t="shared" si="117"/>
        <v>#REF!</v>
      </c>
      <c r="BM307" s="63" t="e">
        <f t="shared" si="117"/>
        <v>#REF!</v>
      </c>
      <c r="BN307" s="63">
        <f t="shared" si="117"/>
        <v>13.984228218711008</v>
      </c>
      <c r="BO307" s="63">
        <f t="shared" si="117"/>
        <v>13.314828792820702</v>
      </c>
      <c r="BP307" s="64">
        <f t="shared" si="110"/>
        <v>14.821042218619068</v>
      </c>
      <c r="BQ307" s="64" t="e">
        <f>BL307*'[11]23112016 deflator update'!$C$68/'[11]23112016 deflator update'!$C$69</f>
        <v>#REF!</v>
      </c>
      <c r="BR307" s="64" t="e">
        <f>BM307*'[11]23112016 deflator update'!$C$68/'[11]23112016 deflator update'!$C$70</f>
        <v>#REF!</v>
      </c>
      <c r="BS307" s="64">
        <f>BN307*'[11]23112016 deflator update'!$C$68/'[11]23112016 deflator update'!$C$71</f>
        <v>13.285392595520175</v>
      </c>
      <c r="BT307" s="64">
        <f>BO307*'[11]23112016 deflator update'!$C$68/'[11]23112016 deflator update'!$C$72</f>
        <v>12.442942894237872</v>
      </c>
      <c r="BU307" s="109" t="e">
        <f t="shared" si="111"/>
        <v>#REF!</v>
      </c>
      <c r="BV307" s="109" t="e">
        <f t="shared" si="111"/>
        <v>#REF!</v>
      </c>
      <c r="BW307" s="109" t="e">
        <f t="shared" si="111"/>
        <v>#REF!</v>
      </c>
      <c r="BX307" s="109">
        <f t="shared" si="106"/>
        <v>-4.7868170872286342E-2</v>
      </c>
      <c r="BY307" s="109">
        <f t="shared" si="112"/>
        <v>-0.10162668748802106</v>
      </c>
      <c r="BZ307" s="109">
        <f t="shared" si="113"/>
        <v>-2.6436663220785639E-2</v>
      </c>
      <c r="CA307" s="110" t="e">
        <f t="shared" si="114"/>
        <v>#REF!</v>
      </c>
      <c r="CB307" s="110" t="e">
        <f t="shared" si="114"/>
        <v>#REF!</v>
      </c>
      <c r="CC307" s="110" t="e">
        <f t="shared" si="114"/>
        <v>#REF!</v>
      </c>
      <c r="CD307" s="110">
        <f t="shared" si="114"/>
        <v>-6.3411727973050391E-2</v>
      </c>
      <c r="CE307" s="110">
        <f t="shared" si="115"/>
        <v>-0.16045425748762032</v>
      </c>
      <c r="CF307" s="110">
        <f t="shared" si="116"/>
        <v>-4.2781483828388422E-2</v>
      </c>
      <c r="CG307" s="60">
        <f t="shared" si="107"/>
        <v>5.5229632186190685</v>
      </c>
      <c r="CH307" s="60" t="e">
        <f t="shared" si="107"/>
        <v>#REF!</v>
      </c>
      <c r="CI307" s="60" t="e">
        <f t="shared" si="107"/>
        <v>#REF!</v>
      </c>
      <c r="CJ307" s="60">
        <f t="shared" si="107"/>
        <v>3.5591131602524833</v>
      </c>
      <c r="CK307" s="60">
        <f t="shared" si="107"/>
        <v>2.501301532816715</v>
      </c>
      <c r="CL307" s="60">
        <f t="shared" si="108"/>
        <v>9.2980789999999995</v>
      </c>
      <c r="CM307" s="60">
        <f t="shared" si="108"/>
        <v>9.6725473740000005</v>
      </c>
      <c r="CN307" s="60">
        <f t="shared" si="108"/>
        <v>10.044836463145458</v>
      </c>
      <c r="CO307" s="60">
        <f t="shared" si="108"/>
        <v>10.425115058458525</v>
      </c>
      <c r="CP307" s="60">
        <f t="shared" si="108"/>
        <v>10.813527260003987</v>
      </c>
    </row>
    <row r="308" spans="1:94" ht="15" customHeight="1">
      <c r="A308" s="53" t="s">
        <v>584</v>
      </c>
      <c r="B308" s="53" t="s">
        <v>585</v>
      </c>
      <c r="C308" s="53" t="str">
        <f t="shared" si="109"/>
        <v>MD_PU</v>
      </c>
      <c r="D308" s="53" t="s">
        <v>41</v>
      </c>
      <c r="E308" s="53" t="s">
        <v>531</v>
      </c>
      <c r="F308" s="112" t="s">
        <v>1363</v>
      </c>
      <c r="G308" s="113">
        <v>0</v>
      </c>
      <c r="H308" s="127">
        <v>0</v>
      </c>
      <c r="I308" s="127">
        <v>0</v>
      </c>
      <c r="J308" s="112" t="s">
        <v>1380</v>
      </c>
      <c r="K308" s="101">
        <v>1</v>
      </c>
      <c r="L308" s="53" t="s">
        <v>586</v>
      </c>
      <c r="M308" s="54">
        <f>[11]Provisional!M308</f>
        <v>250.48303964470301</v>
      </c>
      <c r="N308" s="54">
        <f>[11]Provisional!N308</f>
        <v>223.08674128557101</v>
      </c>
      <c r="O308" s="54">
        <f>[11]Provisional!O308</f>
        <v>202.98880024472101</v>
      </c>
      <c r="P308" s="54">
        <f>[11]Provisional!P308</f>
        <v>191.96426563516002</v>
      </c>
      <c r="Q308" s="54">
        <f>[11]Provisional!Q308</f>
        <v>181.405591735298</v>
      </c>
      <c r="R308" s="128">
        <f>'[11]Published CSP'!O308</f>
        <v>170.37856300000001</v>
      </c>
      <c r="S308" s="108">
        <f>VLOOKUP($B308,'[11]CT model - DATA UPDATE'!$A:$AX,COLUMN('[11]CT model - DATA UPDATE'!S$1),0)/1000000</f>
        <v>173.024870636</v>
      </c>
      <c r="T308" s="108">
        <f>VLOOKUP($B308,'[11]CT model - DATA UPDATE'!$A:$AX,COLUMN('[11]CT model - DATA UPDATE'!T$1),0)/1000000</f>
        <v>174.89790845011598</v>
      </c>
      <c r="U308" s="108">
        <f>VLOOKUP($B308,'[11]CT model - DATA UPDATE'!$A:$AX,COLUMN('[11]CT model - DATA UPDATE'!U$1),0)/1000000</f>
        <v>176.79122237043686</v>
      </c>
      <c r="V308" s="108">
        <f>VLOOKUP($B308,'[11]CT model - DATA UPDATE'!$A:$AX,COLUMN('[11]CT model - DATA UPDATE'!V$1),0)/1000000</f>
        <v>178.7050318909204</v>
      </c>
      <c r="W308" s="108">
        <v>0</v>
      </c>
      <c r="X308" s="108">
        <f>VLOOKUP($B308,'[11]CT model - DATA UPDATE'!$A:$AX,COLUMN('[11]CT model - DATA UPDATE'!W$1),0)/1000000</f>
        <v>3.4431581400000257</v>
      </c>
      <c r="Y308" s="108">
        <f>VLOOKUP($B308,'[11]CT model - DATA UPDATE'!$A:$AX,COLUMN('[11]CT model - DATA UPDATE'!X$1),0)/1000000</f>
        <v>7.0479979871750089</v>
      </c>
      <c r="Z308" s="108">
        <f>VLOOKUP($B308,'[11]CT model - DATA UPDATE'!$A:$AX,COLUMN('[11]CT model - DATA UPDATE'!Y$1),0)/1000000</f>
        <v>10.802604675188769</v>
      </c>
      <c r="AA308" s="108">
        <f>VLOOKUP($B308,'[11]CT model - DATA UPDATE'!$A:$AX,COLUMN('[11]CT model - DATA UPDATE'!Z$1),0)/1000000</f>
        <v>14.712037141919282</v>
      </c>
      <c r="AB308" s="108">
        <v>0</v>
      </c>
      <c r="AC308" s="108">
        <f>VLOOKUP($B308,'[11]CT model - DATA UPDATE'!$A:$AX,COLUMN('[11]CT model - DATA UPDATE'!AA$1),0)/1000000</f>
        <v>3.4604849999999998</v>
      </c>
      <c r="AD308" s="108">
        <f>VLOOKUP($B308,'[11]CT model - DATA UPDATE'!$A:$AX,COLUMN('[11]CT model - DATA UPDATE'!AB$1),0)/1000000</f>
        <v>7.2054302396759686</v>
      </c>
      <c r="AE308" s="108">
        <f>VLOOKUP($B308,'[11]CT model - DATA UPDATE'!$A:$AX,COLUMN('[11]CT model - DATA UPDATE'!AC$1),0)/1000000</f>
        <v>11.253078404974639</v>
      </c>
      <c r="AF308" s="108">
        <f>VLOOKUP($B308,'[11]CT model - DATA UPDATE'!$A:$AX,COLUMN('[11]CT model - DATA UPDATE'!AD$1),0)/1000000</f>
        <v>15.622383195862353</v>
      </c>
      <c r="AG308" s="108">
        <v>0</v>
      </c>
      <c r="AH308" s="108">
        <f>VLOOKUP($B308,'[11]CT model - DATA UPDATE'!$A:$AX,COLUMN('[11]CT model - DATA UPDATE'!AE$1),0)/1000000</f>
        <v>0</v>
      </c>
      <c r="AI308" s="108">
        <f>(VLOOKUP($B308,'[11]CT model - DATA UPDATE'!$A:$AX,COLUMN('[11]CT model - DATA UPDATE'!AF$1),0)+IFERROR(VLOOKUP($B308,'[11]Fire £5 LQ'!$A:$P,COLUMN('[11]Fire £5 LQ'!N$1),0),0)*[11]Parameters!$C$41)/1000000</f>
        <v>0</v>
      </c>
      <c r="AJ308" s="108">
        <f>(VLOOKUP($B308,'[11]CT model - DATA UPDATE'!$A:$AX,COLUMN('[11]CT model - DATA UPDATE'!AG$1),0)+IFERROR(VLOOKUP($B308,'[11]Fire £5 LQ'!$A:$P,COLUMN('[11]Fire £5 LQ'!O$1),0),0)*[11]Parameters!$C$41)/1000000</f>
        <v>0</v>
      </c>
      <c r="AK308" s="108">
        <f>(VLOOKUP($B308,'[11]CT model - DATA UPDATE'!$A:$AX,COLUMN('[11]CT model - DATA UPDATE'!AH$1),0)+IFERROR(VLOOKUP($B308,'[11]Fire £5 LQ'!$A:$P,COLUMN('[11]Fire £5 LQ'!P$1),0),0)*[11]Parameters!$C$41)/1000000</f>
        <v>0</v>
      </c>
      <c r="AL308" s="56">
        <f>'[11]Published CSP'!AI308</f>
        <v>0</v>
      </c>
      <c r="AM308" s="56">
        <f>'[11]Published CSP'!AJ308</f>
        <v>0</v>
      </c>
      <c r="AN308" s="56">
        <f>IFERROR(VLOOKUP($A308,'[11]iBCF post B17'!$A:$L,'[11]iBCF post B17'!$F$1,0)/1000000,0)</f>
        <v>14.708281755895603</v>
      </c>
      <c r="AO308" s="56">
        <f>IFERROR(VLOOKUP($A308,'[11]iBCF post B17'!$A:$L,'[11]iBCF post B17'!$I$1,0)/1000000,0)</f>
        <v>20.372211381348922</v>
      </c>
      <c r="AP308" s="56">
        <f>IFERROR(VLOOKUP($A308,'[11]iBCF post B17'!$A:$L,'[11]iBCF post B17'!$L$1,0)/1000000,0)</f>
        <v>25.723333962720826</v>
      </c>
      <c r="AQ308" s="56">
        <v>0</v>
      </c>
      <c r="AR308" s="56">
        <v>0</v>
      </c>
      <c r="AS308" s="56">
        <f>'[11]NHB savings'!E295</f>
        <v>2.717352</v>
      </c>
      <c r="AT308" s="56">
        <f>'[11]NHB savings'!F295</f>
        <v>0</v>
      </c>
      <c r="AU308" s="56">
        <f>'[11]NHB savings'!G295</f>
        <v>0</v>
      </c>
      <c r="AV308" s="103">
        <f>'[11]Published CSP'!AN308</f>
        <v>0</v>
      </c>
      <c r="AW308" s="103">
        <f>'[11]Published CSP'!AO308</f>
        <v>0</v>
      </c>
      <c r="AX308" s="103">
        <f>'[11]Published CSP'!AP308+'[11]NHB savings'!I295</f>
        <v>0</v>
      </c>
      <c r="AY308" s="103">
        <f>'[11]Published CSP'!AQ308+'[11]NHB savings'!J295</f>
        <v>0</v>
      </c>
      <c r="AZ308" s="103">
        <f>'[11]Published CSP'!AR308+'[11]NHB savings'!K295</f>
        <v>0</v>
      </c>
      <c r="BA308" s="103">
        <v>0</v>
      </c>
      <c r="BB308" s="103" t="e">
        <f>VLOOKUP($A308,'[11]Published CSP'!$A:$A:'[11]Published CSP'!$AW:$AW,COLUMN('[11]Published CSP'!AT$1),0)</f>
        <v>#REF!</v>
      </c>
      <c r="BC308" s="103" t="e">
        <f>VLOOKUP($A308,'[11]Published CSP'!$A:$A:'[11]Published CSP'!$AW:$AW,COLUMN('[11]Published CSP'!AU$1),0)+'[11]NHB savings'!L295</f>
        <v>#REF!</v>
      </c>
      <c r="BD308" s="103">
        <v>0</v>
      </c>
      <c r="BE308" s="103">
        <v>0</v>
      </c>
      <c r="BF308" s="60">
        <v>7.7374926401826567</v>
      </c>
      <c r="BG308" s="60">
        <v>9.6269127377054566</v>
      </c>
      <c r="BH308" s="103">
        <f>VLOOKUP($A308,[11]NHB!$A$7:$Q$389,COLUMN([11]NHB!O$2),0)+'[11]NHB savings'!P295</f>
        <v>7.350040421426038</v>
      </c>
      <c r="BI308" s="103">
        <f>VLOOKUP($A308,[11]NHB!$A$7:$Q$389,COLUMN([11]NHB!P$2),0)+'[11]NHB savings'!Q295</f>
        <v>5.371269908375516</v>
      </c>
      <c r="BJ308" s="103">
        <f>VLOOKUP($A308,[11]NHB!$A$7:$Q$389,COLUMN([11]NHB!Q$2),0)+'[11]NHB savings'!R295</f>
        <v>5.1536704877803388</v>
      </c>
      <c r="BK308" s="63">
        <f t="shared" si="117"/>
        <v>428.59909528488566</v>
      </c>
      <c r="BL308" s="63" t="e">
        <f t="shared" si="117"/>
        <v>#REF!</v>
      </c>
      <c r="BM308" s="63" t="e">
        <f t="shared" si="117"/>
        <v>#REF!</v>
      </c>
      <c r="BN308" s="63">
        <f t="shared" si="117"/>
        <v>416.55465237548469</v>
      </c>
      <c r="BO308" s="63">
        <f t="shared" si="117"/>
        <v>421.32204841450118</v>
      </c>
      <c r="BP308" s="64">
        <f t="shared" si="110"/>
        <v>428.59909528488566</v>
      </c>
      <c r="BQ308" s="64" t="e">
        <f>BL308*'[11]23112016 deflator update'!$C$68/'[11]23112016 deflator update'!$C$69</f>
        <v>#REF!</v>
      </c>
      <c r="BR308" s="64" t="e">
        <f>BM308*'[11]23112016 deflator update'!$C$68/'[11]23112016 deflator update'!$C$70</f>
        <v>#REF!</v>
      </c>
      <c r="BS308" s="64">
        <f>BN308*'[11]23112016 deflator update'!$C$68/'[11]23112016 deflator update'!$C$71</f>
        <v>395.73811351949234</v>
      </c>
      <c r="BT308" s="64">
        <f>BO308*'[11]23112016 deflator update'!$C$68/'[11]23112016 deflator update'!$C$72</f>
        <v>393.73290262145082</v>
      </c>
      <c r="BU308" s="109" t="e">
        <f t="shared" si="111"/>
        <v>#REF!</v>
      </c>
      <c r="BV308" s="109" t="e">
        <f t="shared" si="111"/>
        <v>#REF!</v>
      </c>
      <c r="BW308" s="109" t="e">
        <f t="shared" si="111"/>
        <v>#REF!</v>
      </c>
      <c r="BX308" s="109">
        <f t="shared" si="106"/>
        <v>1.1444827255750134E-2</v>
      </c>
      <c r="BY308" s="109">
        <f t="shared" si="112"/>
        <v>-1.6978679960925946E-2</v>
      </c>
      <c r="BZ308" s="109">
        <f t="shared" si="113"/>
        <v>-4.2719666601056527E-3</v>
      </c>
      <c r="CA308" s="110" t="e">
        <f t="shared" si="114"/>
        <v>#REF!</v>
      </c>
      <c r="CB308" s="110" t="e">
        <f t="shared" si="114"/>
        <v>#REF!</v>
      </c>
      <c r="CC308" s="110" t="e">
        <f t="shared" si="114"/>
        <v>#REF!</v>
      </c>
      <c r="CD308" s="110">
        <f t="shared" si="114"/>
        <v>-5.0670148503215717E-3</v>
      </c>
      <c r="CE308" s="110">
        <f t="shared" si="115"/>
        <v>-8.1349197996462452E-2</v>
      </c>
      <c r="CF308" s="110">
        <f t="shared" si="116"/>
        <v>-2.0988902748458549E-2</v>
      </c>
      <c r="CG308" s="60">
        <f t="shared" si="107"/>
        <v>258.22053228488562</v>
      </c>
      <c r="CH308" s="60" t="e">
        <f t="shared" si="107"/>
        <v>#REF!</v>
      </c>
      <c r="CI308" s="60" t="e">
        <f t="shared" si="107"/>
        <v>#REF!</v>
      </c>
      <c r="CJ308" s="60">
        <f t="shared" si="107"/>
        <v>217.70774692488442</v>
      </c>
      <c r="CK308" s="60">
        <f t="shared" si="107"/>
        <v>212.28259618579918</v>
      </c>
      <c r="CL308" s="60">
        <f t="shared" si="108"/>
        <v>170.37856300000001</v>
      </c>
      <c r="CM308" s="60">
        <f t="shared" si="108"/>
        <v>179.92851377600005</v>
      </c>
      <c r="CN308" s="60">
        <f t="shared" si="108"/>
        <v>189.15133667696696</v>
      </c>
      <c r="CO308" s="60">
        <f t="shared" si="108"/>
        <v>198.84690545060027</v>
      </c>
      <c r="CP308" s="60">
        <f t="shared" si="108"/>
        <v>209.039452228702</v>
      </c>
    </row>
    <row r="309" spans="1:94" ht="15" customHeight="1">
      <c r="A309" s="53" t="s">
        <v>174</v>
      </c>
      <c r="B309" s="53" t="s">
        <v>175</v>
      </c>
      <c r="C309" s="53" t="str">
        <f t="shared" si="109"/>
        <v>SD_SR</v>
      </c>
      <c r="D309" s="53" t="s">
        <v>41</v>
      </c>
      <c r="E309" s="53" t="s">
        <v>39</v>
      </c>
      <c r="F309" s="112" t="s">
        <v>1373</v>
      </c>
      <c r="G309" s="113">
        <v>1</v>
      </c>
      <c r="H309" s="127">
        <v>0</v>
      </c>
      <c r="I309" s="127">
        <v>0</v>
      </c>
      <c r="J309" s="112" t="s">
        <v>1382</v>
      </c>
      <c r="K309" s="101">
        <v>0</v>
      </c>
      <c r="L309" s="53" t="s">
        <v>176</v>
      </c>
      <c r="M309" s="54">
        <f>[11]Provisional!M309</f>
        <v>6.2408322035440005</v>
      </c>
      <c r="N309" s="54">
        <f>[11]Provisional!N309</f>
        <v>5.1521880662239994</v>
      </c>
      <c r="O309" s="54">
        <f>[11]Provisional!O309</f>
        <v>4.3338500236319994</v>
      </c>
      <c r="P309" s="54">
        <f>[11]Provisional!P309</f>
        <v>3.9029865981159997</v>
      </c>
      <c r="Q309" s="54">
        <f>[11]Provisional!Q309</f>
        <v>3.4243937230769999</v>
      </c>
      <c r="R309" s="128">
        <f>'[11]Published CSP'!O309</f>
        <v>8.5558599999999991</v>
      </c>
      <c r="S309" s="108">
        <f>VLOOKUP($B309,'[11]CT model - DATA UPDATE'!$A:$AX,COLUMN('[11]CT model - DATA UPDATE'!S$1),0)/1000000</f>
        <v>8.8358403560000003</v>
      </c>
      <c r="T309" s="108">
        <f>VLOOKUP($B309,'[11]CT model - DATA UPDATE'!$A:$AX,COLUMN('[11]CT model - DATA UPDATE'!T$1),0)/1000000</f>
        <v>9.0971770696851717</v>
      </c>
      <c r="U309" s="108">
        <f>VLOOKUP($B309,'[11]CT model - DATA UPDATE'!$A:$AX,COLUMN('[11]CT model - DATA UPDATE'!U$1),0)/1000000</f>
        <v>9.3662433116515338</v>
      </c>
      <c r="V309" s="108">
        <f>VLOOKUP($B309,'[11]CT model - DATA UPDATE'!$A:$AX,COLUMN('[11]CT model - DATA UPDATE'!V$1),0)/1000000</f>
        <v>9.6432676973377891</v>
      </c>
      <c r="W309" s="108">
        <v>0</v>
      </c>
      <c r="X309" s="108">
        <f>VLOOKUP($B309,'[11]CT model - DATA UPDATE'!$A:$AX,COLUMN('[11]CT model - DATA UPDATE'!W$1),0)/1000000</f>
        <v>0.17582304000000124</v>
      </c>
      <c r="Y309" s="108">
        <f>VLOOKUP($B309,'[11]CT model - DATA UPDATE'!$A:$AX,COLUMN('[11]CT model - DATA UPDATE'!X$1),0)/1000000</f>
        <v>0.36658734760039807</v>
      </c>
      <c r="Z309" s="108">
        <f>VLOOKUP($B309,'[11]CT model - DATA UPDATE'!$A:$AX,COLUMN('[11]CT model - DATA UPDATE'!Y$1),0)/1000000</f>
        <v>0.57230332621275659</v>
      </c>
      <c r="AA309" s="108">
        <f>VLOOKUP($B309,'[11]CT model - DATA UPDATE'!$A:$AX,COLUMN('[11]CT model - DATA UPDATE'!Z$1),0)/1000000</f>
        <v>0.79388024060025841</v>
      </c>
      <c r="AB309" s="108">
        <v>0</v>
      </c>
      <c r="AC309" s="108">
        <f>VLOOKUP($B309,'[11]CT model - DATA UPDATE'!$A:$AX,COLUMN('[11]CT model - DATA UPDATE'!AA$1),0)/1000000</f>
        <v>0</v>
      </c>
      <c r="AD309" s="108">
        <f>VLOOKUP($B309,'[11]CT model - DATA UPDATE'!$A:$AX,COLUMN('[11]CT model - DATA UPDATE'!AB$1),0)/1000000</f>
        <v>0</v>
      </c>
      <c r="AE309" s="108">
        <f>VLOOKUP($B309,'[11]CT model - DATA UPDATE'!$A:$AX,COLUMN('[11]CT model - DATA UPDATE'!AC$1),0)/1000000</f>
        <v>0</v>
      </c>
      <c r="AF309" s="108">
        <f>VLOOKUP($B309,'[11]CT model - DATA UPDATE'!$A:$AX,COLUMN('[11]CT model - DATA UPDATE'!AD$1),0)/1000000</f>
        <v>0</v>
      </c>
      <c r="AG309" s="108">
        <v>0</v>
      </c>
      <c r="AH309" s="108">
        <f>VLOOKUP($B309,'[11]CT model - DATA UPDATE'!$A:$AX,COLUMN('[11]CT model - DATA UPDATE'!AE$1),0)/1000000</f>
        <v>0</v>
      </c>
      <c r="AI309" s="108">
        <f>(VLOOKUP($B309,'[11]CT model - DATA UPDATE'!$A:$AX,COLUMN('[11]CT model - DATA UPDATE'!AF$1),0)+IFERROR(VLOOKUP($B309,'[11]Fire £5 LQ'!$A:$P,COLUMN('[11]Fire £5 LQ'!N$1),0),0)*[11]Parameters!$C$41)/1000000</f>
        <v>3.0019703786861541E-3</v>
      </c>
      <c r="AJ309" s="108">
        <f>(VLOOKUP($B309,'[11]CT model - DATA UPDATE'!$A:$AX,COLUMN('[11]CT model - DATA UPDATE'!AG$1),0)+IFERROR(VLOOKUP($B309,'[11]Fire £5 LQ'!$A:$P,COLUMN('[11]Fire £5 LQ'!O$1),0),0)*[11]Parameters!$C$41)/1000000</f>
        <v>3.1525745251616455E-3</v>
      </c>
      <c r="AK309" s="108">
        <f>(VLOOKUP($B309,'[11]CT model - DATA UPDATE'!$A:$AX,COLUMN('[11]CT model - DATA UPDATE'!AH$1),0)+IFERROR(VLOOKUP($B309,'[11]Fire £5 LQ'!$A:$P,COLUMN('[11]Fire £5 LQ'!P$1),0),0)*[11]Parameters!$C$41)/1000000</f>
        <v>3.3107342455002582E-3</v>
      </c>
      <c r="AL309" s="56">
        <f>'[11]Published CSP'!AI309</f>
        <v>0</v>
      </c>
      <c r="AM309" s="56">
        <f>'[11]Published CSP'!AJ309</f>
        <v>0</v>
      </c>
      <c r="AN309" s="56">
        <f>IFERROR(VLOOKUP($A309,'[11]iBCF post B17'!$A:$L,'[11]iBCF post B17'!$F$1,0)/1000000,0)</f>
        <v>0</v>
      </c>
      <c r="AO309" s="56">
        <f>IFERROR(VLOOKUP($A309,'[11]iBCF post B17'!$A:$L,'[11]iBCF post B17'!$I$1,0)/1000000,0)</f>
        <v>0</v>
      </c>
      <c r="AP309" s="56">
        <f>IFERROR(VLOOKUP($A309,'[11]iBCF post B17'!$A:$L,'[11]iBCF post B17'!$L$1,0)/1000000,0)</f>
        <v>0</v>
      </c>
      <c r="AQ309" s="56">
        <v>0</v>
      </c>
      <c r="AR309" s="56">
        <v>0</v>
      </c>
      <c r="AS309" s="56">
        <f>'[11]NHB savings'!E296</f>
        <v>0</v>
      </c>
      <c r="AT309" s="56">
        <f>'[11]NHB savings'!F296</f>
        <v>0</v>
      </c>
      <c r="AU309" s="56">
        <f>'[11]NHB savings'!G296</f>
        <v>0</v>
      </c>
      <c r="AV309" s="103">
        <f>'[11]Published CSP'!AN309</f>
        <v>0</v>
      </c>
      <c r="AW309" s="103">
        <f>'[11]Published CSP'!AO309</f>
        <v>0</v>
      </c>
      <c r="AX309" s="103">
        <f>'[11]Published CSP'!AP309+'[11]NHB savings'!I296</f>
        <v>0</v>
      </c>
      <c r="AY309" s="103">
        <f>'[11]Published CSP'!AQ309+'[11]NHB savings'!J296</f>
        <v>0</v>
      </c>
      <c r="AZ309" s="103">
        <f>'[11]Published CSP'!AR309+'[11]NHB savings'!K296</f>
        <v>0</v>
      </c>
      <c r="BA309" s="103">
        <v>0</v>
      </c>
      <c r="BB309" s="103" t="e">
        <f>VLOOKUP($A309,'[11]Published CSP'!$A:$A:'[11]Published CSP'!$AW:$AW,COLUMN('[11]Published CSP'!AT$1),0)</f>
        <v>#REF!</v>
      </c>
      <c r="BC309" s="103" t="e">
        <f>VLOOKUP($A309,'[11]Published CSP'!$A:$A:'[11]Published CSP'!$AW:$AW,COLUMN('[11]Published CSP'!AU$1),0)+'[11]NHB savings'!L296</f>
        <v>#REF!</v>
      </c>
      <c r="BD309" s="103">
        <v>0</v>
      </c>
      <c r="BE309" s="103">
        <v>0</v>
      </c>
      <c r="BF309" s="60">
        <v>1.6136721392858313</v>
      </c>
      <c r="BG309" s="60">
        <v>1.9574882417854398</v>
      </c>
      <c r="BH309" s="103">
        <f>VLOOKUP($A309,[11]NHB!$A$7:$Q$389,COLUMN([11]NHB!O$2),0)+'[11]NHB savings'!P296</f>
        <v>1.5716136372393739</v>
      </c>
      <c r="BI309" s="103">
        <f>VLOOKUP($A309,[11]NHB!$A$7:$Q$389,COLUMN([11]NHB!P$2),0)+'[11]NHB savings'!Q296</f>
        <v>1.194668172387622</v>
      </c>
      <c r="BJ309" s="103">
        <f>VLOOKUP($A309,[11]NHB!$A$7:$Q$389,COLUMN([11]NHB!Q$2),0)+'[11]NHB savings'!R296</f>
        <v>1.1462701014380152</v>
      </c>
      <c r="BK309" s="63">
        <f t="shared" si="117"/>
        <v>16.41036434282983</v>
      </c>
      <c r="BL309" s="63" t="e">
        <f t="shared" si="117"/>
        <v>#REF!</v>
      </c>
      <c r="BM309" s="63" t="e">
        <f t="shared" si="117"/>
        <v>#REF!</v>
      </c>
      <c r="BN309" s="63">
        <f t="shared" si="117"/>
        <v>15.039353982893074</v>
      </c>
      <c r="BO309" s="63">
        <f t="shared" si="117"/>
        <v>15.011122496698562</v>
      </c>
      <c r="BP309" s="64">
        <f t="shared" si="110"/>
        <v>16.41036434282983</v>
      </c>
      <c r="BQ309" s="64" t="e">
        <f>BL309*'[11]23112016 deflator update'!$C$68/'[11]23112016 deflator update'!$C$69</f>
        <v>#REF!</v>
      </c>
      <c r="BR309" s="64" t="e">
        <f>BM309*'[11]23112016 deflator update'!$C$68/'[11]23112016 deflator update'!$C$70</f>
        <v>#REF!</v>
      </c>
      <c r="BS309" s="64">
        <f>BN309*'[11]23112016 deflator update'!$C$68/'[11]23112016 deflator update'!$C$71</f>
        <v>14.287790425101582</v>
      </c>
      <c r="BT309" s="64">
        <f>BO309*'[11]23112016 deflator update'!$C$68/'[11]23112016 deflator update'!$C$72</f>
        <v>14.028159348585991</v>
      </c>
      <c r="BU309" s="109" t="e">
        <f t="shared" si="111"/>
        <v>#REF!</v>
      </c>
      <c r="BV309" s="109" t="e">
        <f t="shared" si="111"/>
        <v>#REF!</v>
      </c>
      <c r="BW309" s="109" t="e">
        <f t="shared" si="111"/>
        <v>#REF!</v>
      </c>
      <c r="BX309" s="109">
        <f t="shared" si="106"/>
        <v>-1.8771741277334719E-3</v>
      </c>
      <c r="BY309" s="109">
        <f t="shared" si="112"/>
        <v>-8.5265739193818524E-2</v>
      </c>
      <c r="BZ309" s="109">
        <f t="shared" si="113"/>
        <v>-2.2034044919306273E-2</v>
      </c>
      <c r="CA309" s="110" t="e">
        <f t="shared" si="114"/>
        <v>#REF!</v>
      </c>
      <c r="CB309" s="110" t="e">
        <f t="shared" si="114"/>
        <v>#REF!</v>
      </c>
      <c r="CC309" s="110" t="e">
        <f t="shared" si="114"/>
        <v>#REF!</v>
      </c>
      <c r="CD309" s="110">
        <f t="shared" si="114"/>
        <v>-1.8171534491397412E-2</v>
      </c>
      <c r="CE309" s="110">
        <f t="shared" si="115"/>
        <v>-0.14516466206825529</v>
      </c>
      <c r="CF309" s="110">
        <f t="shared" si="116"/>
        <v>-3.8452779574021267E-2</v>
      </c>
      <c r="CG309" s="60">
        <f t="shared" si="107"/>
        <v>7.8545043428298307</v>
      </c>
      <c r="CH309" s="60" t="e">
        <f t="shared" si="107"/>
        <v>#REF!</v>
      </c>
      <c r="CI309" s="60" t="e">
        <f t="shared" si="107"/>
        <v>#REF!</v>
      </c>
      <c r="CJ309" s="60">
        <f t="shared" si="107"/>
        <v>5.0976547705036221</v>
      </c>
      <c r="CK309" s="60">
        <f t="shared" si="107"/>
        <v>4.5706638245150142</v>
      </c>
      <c r="CL309" s="60">
        <f t="shared" si="108"/>
        <v>8.5558599999999991</v>
      </c>
      <c r="CM309" s="60">
        <f t="shared" si="108"/>
        <v>9.0116633960000012</v>
      </c>
      <c r="CN309" s="60">
        <f t="shared" si="108"/>
        <v>9.466766387664256</v>
      </c>
      <c r="CO309" s="60">
        <f t="shared" si="108"/>
        <v>9.9416992123894516</v>
      </c>
      <c r="CP309" s="60">
        <f t="shared" si="108"/>
        <v>10.440458672183548</v>
      </c>
    </row>
    <row r="310" spans="1:94" ht="15" customHeight="1">
      <c r="A310" s="53" t="s">
        <v>1035</v>
      </c>
      <c r="B310" s="53" t="s">
        <v>1036</v>
      </c>
      <c r="C310" s="53" t="str">
        <f t="shared" si="109"/>
        <v>UA_PR</v>
      </c>
      <c r="D310" s="53" t="s">
        <v>41</v>
      </c>
      <c r="E310" s="53" t="s">
        <v>726</v>
      </c>
      <c r="F310" s="112" t="s">
        <v>1367</v>
      </c>
      <c r="G310" s="113">
        <v>0</v>
      </c>
      <c r="H310" s="127">
        <v>0</v>
      </c>
      <c r="I310" s="127">
        <v>0</v>
      </c>
      <c r="J310" s="112" t="s">
        <v>1381</v>
      </c>
      <c r="K310" s="101">
        <v>0</v>
      </c>
      <c r="L310" s="53" t="s">
        <v>1037</v>
      </c>
      <c r="M310" s="54">
        <f>[11]Provisional!M310</f>
        <v>92.135819165070004</v>
      </c>
      <c r="N310" s="54">
        <f>[11]Provisional!N310</f>
        <v>78.313310796324004</v>
      </c>
      <c r="O310" s="54">
        <f>[11]Provisional!O310</f>
        <v>68.149285748735991</v>
      </c>
      <c r="P310" s="54">
        <f>[11]Provisional!P310</f>
        <v>62.537630936966011</v>
      </c>
      <c r="Q310" s="54">
        <f>[11]Provisional!Q310</f>
        <v>57.106867235243001</v>
      </c>
      <c r="R310" s="128">
        <f>'[11]Published CSP'!O310</f>
        <v>119.280524</v>
      </c>
      <c r="S310" s="108">
        <f>VLOOKUP($B310,'[11]CT model - DATA UPDATE'!$A:$AX,COLUMN('[11]CT model - DATA UPDATE'!S$1),0)/1000000</f>
        <v>122.193687</v>
      </c>
      <c r="T310" s="108">
        <f>VLOOKUP($B310,'[11]CT model - DATA UPDATE'!$A:$AX,COLUMN('[11]CT model - DATA UPDATE'!T$1),0)/1000000</f>
        <v>124.46230554668796</v>
      </c>
      <c r="U310" s="108">
        <f>VLOOKUP($B310,'[11]CT model - DATA UPDATE'!$A:$AX,COLUMN('[11]CT model - DATA UPDATE'!U$1),0)/1000000</f>
        <v>126.77304271862351</v>
      </c>
      <c r="V310" s="108">
        <f>VLOOKUP($B310,'[11]CT model - DATA UPDATE'!$A:$AX,COLUMN('[11]CT model - DATA UPDATE'!V$1),0)/1000000</f>
        <v>129.12668048005332</v>
      </c>
      <c r="W310" s="108">
        <v>0</v>
      </c>
      <c r="X310" s="108">
        <f>VLOOKUP($B310,'[11]CT model - DATA UPDATE'!$A:$AX,COLUMN('[11]CT model - DATA UPDATE'!W$1),0)/1000000</f>
        <v>2.4318718749999846</v>
      </c>
      <c r="Y310" s="108">
        <f>VLOOKUP($B310,'[11]CT model - DATA UPDATE'!$A:$AX,COLUMN('[11]CT model - DATA UPDATE'!X$1),0)/1000000</f>
        <v>5.0158079615781315</v>
      </c>
      <c r="Z310" s="108">
        <f>VLOOKUP($B310,'[11]CT model - DATA UPDATE'!$A:$AX,COLUMN('[11]CT model - DATA UPDATE'!Y$1),0)/1000000</f>
        <v>7.7465697027289036</v>
      </c>
      <c r="AA310" s="108">
        <f>VLOOKUP($B310,'[11]CT model - DATA UPDATE'!$A:$AX,COLUMN('[11]CT model - DATA UPDATE'!Z$1),0)/1000000</f>
        <v>10.630732071648886</v>
      </c>
      <c r="AB310" s="108">
        <v>0</v>
      </c>
      <c r="AC310" s="108">
        <f>VLOOKUP($B310,'[11]CT model - DATA UPDATE'!$A:$AX,COLUMN('[11]CT model - DATA UPDATE'!AA$1),0)/1000000</f>
        <v>2.4434119999999999</v>
      </c>
      <c r="AD310" s="108">
        <f>VLOOKUP($B310,'[11]CT model - DATA UPDATE'!$A:$AX,COLUMN('[11]CT model - DATA UPDATE'!AB$1),0)/1000000</f>
        <v>5.1271133696931601</v>
      </c>
      <c r="AE310" s="108">
        <f>VLOOKUP($B310,'[11]CT model - DATA UPDATE'!$A:$AX,COLUMN('[11]CT model - DATA UPDATE'!AC$1),0)/1000000</f>
        <v>8.0688336650681798</v>
      </c>
      <c r="AF310" s="108">
        <f>VLOOKUP($B310,'[11]CT model - DATA UPDATE'!$A:$AX,COLUMN('[11]CT model - DATA UPDATE'!AD$1),0)/1000000</f>
        <v>11.287724616512895</v>
      </c>
      <c r="AG310" s="108">
        <v>0</v>
      </c>
      <c r="AH310" s="108">
        <f>VLOOKUP($B310,'[11]CT model - DATA UPDATE'!$A:$AX,COLUMN('[11]CT model - DATA UPDATE'!AE$1),0)/1000000</f>
        <v>0</v>
      </c>
      <c r="AI310" s="108">
        <f>(VLOOKUP($B310,'[11]CT model - DATA UPDATE'!$A:$AX,COLUMN('[11]CT model - DATA UPDATE'!AF$1),0)+IFERROR(VLOOKUP($B310,'[11]Fire £5 LQ'!$A:$P,COLUMN('[11]Fire £5 LQ'!N$1),0),0)*[11]Parameters!$C$41)/1000000</f>
        <v>0</v>
      </c>
      <c r="AJ310" s="108">
        <f>(VLOOKUP($B310,'[11]CT model - DATA UPDATE'!$A:$AX,COLUMN('[11]CT model - DATA UPDATE'!AG$1),0)+IFERROR(VLOOKUP($B310,'[11]Fire £5 LQ'!$A:$P,COLUMN('[11]Fire £5 LQ'!O$1),0),0)*[11]Parameters!$C$41)/1000000</f>
        <v>0</v>
      </c>
      <c r="AK310" s="108">
        <f>(VLOOKUP($B310,'[11]CT model - DATA UPDATE'!$A:$AX,COLUMN('[11]CT model - DATA UPDATE'!AH$1),0)+IFERROR(VLOOKUP($B310,'[11]Fire £5 LQ'!$A:$P,COLUMN('[11]Fire £5 LQ'!P$1),0),0)*[11]Parameters!$C$41)/1000000</f>
        <v>0</v>
      </c>
      <c r="AL310" s="56">
        <f>'[11]Published CSP'!AI310</f>
        <v>0</v>
      </c>
      <c r="AM310" s="56">
        <f>'[11]Published CSP'!AJ310</f>
        <v>0</v>
      </c>
      <c r="AN310" s="56">
        <f>IFERROR(VLOOKUP($A310,'[11]iBCF post B17'!$A:$L,'[11]iBCF post B17'!$F$1,0)/1000000,0)</f>
        <v>6.1935800446744187</v>
      </c>
      <c r="AO310" s="56">
        <f>IFERROR(VLOOKUP($A310,'[11]iBCF post B17'!$A:$L,'[11]iBCF post B17'!$I$1,0)/1000000,0)</f>
        <v>8.2882528053895133</v>
      </c>
      <c r="AP310" s="56">
        <f>IFERROR(VLOOKUP($A310,'[11]iBCF post B17'!$A:$L,'[11]iBCF post B17'!$L$1,0)/1000000,0)</f>
        <v>10.120778847231433</v>
      </c>
      <c r="AQ310" s="56">
        <v>0</v>
      </c>
      <c r="AR310" s="56">
        <v>0</v>
      </c>
      <c r="AS310" s="56">
        <f>'[11]NHB savings'!E297</f>
        <v>1.4000509999999999</v>
      </c>
      <c r="AT310" s="56">
        <f>'[11]NHB savings'!F297</f>
        <v>0</v>
      </c>
      <c r="AU310" s="56">
        <f>'[11]NHB savings'!G297</f>
        <v>0</v>
      </c>
      <c r="AV310" s="103">
        <f>'[11]Published CSP'!AN310</f>
        <v>1.2656670331006203</v>
      </c>
      <c r="AW310" s="103">
        <f>'[11]Published CSP'!AO310</f>
        <v>6.5733029783612871</v>
      </c>
      <c r="AX310" s="103">
        <f>'[11]Published CSP'!AP310+'[11]NHB savings'!I297</f>
        <v>5.3076359452606665</v>
      </c>
      <c r="AY310" s="103">
        <f>'[11]Published CSP'!AQ310+'[11]NHB savings'!J297</f>
        <v>4.0827968809697435</v>
      </c>
      <c r="AZ310" s="103">
        <f>'[11]Published CSP'!AR310+'[11]NHB savings'!K297</f>
        <v>5.3076359452606665</v>
      </c>
      <c r="BA310" s="103">
        <v>0</v>
      </c>
      <c r="BB310" s="103" t="e">
        <f>VLOOKUP($A310,'[11]Published CSP'!$A:$A:'[11]Published CSP'!$AW:$AW,COLUMN('[11]Published CSP'!AT$1),0)</f>
        <v>#REF!</v>
      </c>
      <c r="BC310" s="103" t="e">
        <f>VLOOKUP($A310,'[11]Published CSP'!$A:$A:'[11]Published CSP'!$AW:$AW,COLUMN('[11]Published CSP'!AU$1),0)+'[11]NHB savings'!L297</f>
        <v>#REF!</v>
      </c>
      <c r="BD310" s="103">
        <v>0</v>
      </c>
      <c r="BE310" s="103">
        <v>0</v>
      </c>
      <c r="BF310" s="60">
        <v>7.5061747959901846</v>
      </c>
      <c r="BG310" s="60">
        <v>9.3275979509425611</v>
      </c>
      <c r="BH310" s="103">
        <f>VLOOKUP($A310,[11]NHB!$A$7:$Q$389,COLUMN([11]NHB!O$2),0)+'[11]NHB savings'!P297</f>
        <v>7.7996246148721617</v>
      </c>
      <c r="BI310" s="103">
        <f>VLOOKUP($A310,[11]NHB!$A$7:$Q$389,COLUMN([11]NHB!P$2),0)+'[11]NHB savings'!Q297</f>
        <v>5.8728694091275431</v>
      </c>
      <c r="BJ310" s="103">
        <f>VLOOKUP($A310,[11]NHB!$A$7:$Q$389,COLUMN([11]NHB!Q$2),0)+'[11]NHB savings'!R297</f>
        <v>5.6349493264549908</v>
      </c>
      <c r="BK310" s="63">
        <f t="shared" si="117"/>
        <v>220.18818499416079</v>
      </c>
      <c r="BL310" s="63" t="e">
        <f t="shared" si="117"/>
        <v>#REF!</v>
      </c>
      <c r="BM310" s="63" t="e">
        <f t="shared" si="117"/>
        <v>#REF!</v>
      </c>
      <c r="BN310" s="63">
        <f t="shared" si="117"/>
        <v>223.36999611887339</v>
      </c>
      <c r="BO310" s="63">
        <f t="shared" si="117"/>
        <v>229.21536852240519</v>
      </c>
      <c r="BP310" s="64">
        <f t="shared" si="110"/>
        <v>220.18818499416079</v>
      </c>
      <c r="BQ310" s="64" t="e">
        <f>BL310*'[11]23112016 deflator update'!$C$68/'[11]23112016 deflator update'!$C$69</f>
        <v>#REF!</v>
      </c>
      <c r="BR310" s="64" t="e">
        <f>BM310*'[11]23112016 deflator update'!$C$68/'[11]23112016 deflator update'!$C$70</f>
        <v>#REF!</v>
      </c>
      <c r="BS310" s="64">
        <f>BN310*'[11]23112016 deflator update'!$C$68/'[11]23112016 deflator update'!$C$71</f>
        <v>212.20749876839358</v>
      </c>
      <c r="BT310" s="64">
        <f>BO310*'[11]23112016 deflator update'!$C$68/'[11]23112016 deflator update'!$C$72</f>
        <v>214.20581408781047</v>
      </c>
      <c r="BU310" s="109" t="e">
        <f t="shared" si="111"/>
        <v>#REF!</v>
      </c>
      <c r="BV310" s="109" t="e">
        <f t="shared" si="111"/>
        <v>#REF!</v>
      </c>
      <c r="BW310" s="109" t="e">
        <f t="shared" si="111"/>
        <v>#REF!</v>
      </c>
      <c r="BX310" s="109">
        <f t="shared" si="106"/>
        <v>2.6169013319143453E-2</v>
      </c>
      <c r="BY310" s="109">
        <f t="shared" si="112"/>
        <v>4.0997583628221479E-2</v>
      </c>
      <c r="BZ310" s="109">
        <f t="shared" si="113"/>
        <v>1.0095486129664044E-2</v>
      </c>
      <c r="CA310" s="110" t="e">
        <f t="shared" si="114"/>
        <v>#REF!</v>
      </c>
      <c r="CB310" s="110" t="e">
        <f t="shared" si="114"/>
        <v>#REF!</v>
      </c>
      <c r="CC310" s="110" t="e">
        <f t="shared" si="114"/>
        <v>#REF!</v>
      </c>
      <c r="CD310" s="110">
        <f t="shared" si="114"/>
        <v>9.4167987984150603E-3</v>
      </c>
      <c r="CE310" s="110">
        <f t="shared" si="115"/>
        <v>-2.716935473403792E-2</v>
      </c>
      <c r="CF310" s="110">
        <f t="shared" si="116"/>
        <v>-6.8626601907976204E-3</v>
      </c>
      <c r="CG310" s="60">
        <f t="shared" si="107"/>
        <v>100.90766099416079</v>
      </c>
      <c r="CH310" s="60" t="e">
        <f t="shared" si="107"/>
        <v>#REF!</v>
      </c>
      <c r="CI310" s="60" t="e">
        <f t="shared" si="107"/>
        <v>#REF!</v>
      </c>
      <c r="CJ310" s="60">
        <f t="shared" si="107"/>
        <v>80.781550032452799</v>
      </c>
      <c r="CK310" s="60">
        <f t="shared" si="107"/>
        <v>78.170231354190093</v>
      </c>
      <c r="CL310" s="60">
        <f t="shared" si="108"/>
        <v>119.280524</v>
      </c>
      <c r="CM310" s="60">
        <f t="shared" si="108"/>
        <v>127.06897087499998</v>
      </c>
      <c r="CN310" s="60">
        <f t="shared" si="108"/>
        <v>134.60522687795924</v>
      </c>
      <c r="CO310" s="60">
        <f t="shared" si="108"/>
        <v>142.58844608642059</v>
      </c>
      <c r="CP310" s="60">
        <f t="shared" si="108"/>
        <v>151.04513716821509</v>
      </c>
    </row>
    <row r="311" spans="1:94" ht="15" customHeight="1">
      <c r="A311" s="53" t="s">
        <v>1170</v>
      </c>
      <c r="B311" s="53" t="s">
        <v>1171</v>
      </c>
      <c r="C311" s="53" t="str">
        <f t="shared" si="109"/>
        <v>SFIR_PR</v>
      </c>
      <c r="D311" s="53" t="s">
        <v>41</v>
      </c>
      <c r="E311" s="53" t="s">
        <v>1357</v>
      </c>
      <c r="F311" s="112" t="s">
        <v>1367</v>
      </c>
      <c r="G311" s="113">
        <v>0</v>
      </c>
      <c r="H311" s="127">
        <v>0</v>
      </c>
      <c r="I311" s="127">
        <v>0</v>
      </c>
      <c r="J311" s="112" t="s">
        <v>1381</v>
      </c>
      <c r="K311" s="101">
        <v>0</v>
      </c>
      <c r="L311" s="53" t="s">
        <v>1239</v>
      </c>
      <c r="M311" s="54">
        <f>[11]Provisional!M311</f>
        <v>7.229228208546</v>
      </c>
      <c r="N311" s="54">
        <f>[11]Provisional!N311</f>
        <v>6.5332059855409996</v>
      </c>
      <c r="O311" s="54">
        <f>[11]Provisional!O311</f>
        <v>5.6896947596959997</v>
      </c>
      <c r="P311" s="54">
        <f>[11]Provisional!P311</f>
        <v>5.3404999220730005</v>
      </c>
      <c r="Q311" s="54">
        <f>[11]Provisional!Q311</f>
        <v>5.2080770153150002</v>
      </c>
      <c r="R311" s="128">
        <f>'[11]Published CSP'!O311</f>
        <v>13.611952</v>
      </c>
      <c r="S311" s="108">
        <f>VLOOKUP($B311,'[11]CT model - DATA UPDATE'!$A:$AX,COLUMN('[11]CT model - DATA UPDATE'!S$1),0)/1000000</f>
        <v>14.008015115999999</v>
      </c>
      <c r="T311" s="108">
        <f>VLOOKUP($B311,'[11]CT model - DATA UPDATE'!$A:$AX,COLUMN('[11]CT model - DATA UPDATE'!T$1),0)/1000000</f>
        <v>14.310094937921898</v>
      </c>
      <c r="U311" s="108">
        <f>VLOOKUP($B311,'[11]CT model - DATA UPDATE'!$A:$AX,COLUMN('[11]CT model - DATA UPDATE'!U$1),0)/1000000</f>
        <v>14.618970366914018</v>
      </c>
      <c r="V311" s="108">
        <f>VLOOKUP($B311,'[11]CT model - DATA UPDATE'!$A:$AX,COLUMN('[11]CT model - DATA UPDATE'!V$1),0)/1000000</f>
        <v>14.934801122191795</v>
      </c>
      <c r="W311" s="108">
        <v>0</v>
      </c>
      <c r="X311" s="108">
        <f>VLOOKUP($B311,'[11]CT model - DATA UPDATE'!$A:$AX,COLUMN('[11]CT model - DATA UPDATE'!W$1),0)/1000000</f>
        <v>0.27797297400000115</v>
      </c>
      <c r="Y311" s="108">
        <f>VLOOKUP($B311,'[11]CT model - DATA UPDATE'!$A:$AX,COLUMN('[11]CT model - DATA UPDATE'!X$1),0)/1000000</f>
        <v>0.57584864795736534</v>
      </c>
      <c r="Z311" s="108">
        <f>VLOOKUP($B311,'[11]CT model - DATA UPDATE'!$A:$AX,COLUMN('[11]CT model - DATA UPDATE'!Y$1),0)/1000000</f>
        <v>0.89242298803932429</v>
      </c>
      <c r="AA311" s="108">
        <f>VLOOKUP($B311,'[11]CT model - DATA UPDATE'!$A:$AX,COLUMN('[11]CT model - DATA UPDATE'!Z$1),0)/1000000</f>
        <v>1.2286331314807439</v>
      </c>
      <c r="AB311" s="108">
        <v>0</v>
      </c>
      <c r="AC311" s="108">
        <f>VLOOKUP($B311,'[11]CT model - DATA UPDATE'!$A:$AX,COLUMN('[11]CT model - DATA UPDATE'!AA$1),0)/1000000</f>
        <v>0</v>
      </c>
      <c r="AD311" s="108">
        <f>VLOOKUP($B311,'[11]CT model - DATA UPDATE'!$A:$AX,COLUMN('[11]CT model - DATA UPDATE'!AB$1),0)/1000000</f>
        <v>0</v>
      </c>
      <c r="AE311" s="108">
        <f>VLOOKUP($B311,'[11]CT model - DATA UPDATE'!$A:$AX,COLUMN('[11]CT model - DATA UPDATE'!AC$1),0)/1000000</f>
        <v>0</v>
      </c>
      <c r="AF311" s="108">
        <f>VLOOKUP($B311,'[11]CT model - DATA UPDATE'!$A:$AX,COLUMN('[11]CT model - DATA UPDATE'!AD$1),0)/1000000</f>
        <v>0</v>
      </c>
      <c r="AG311" s="108">
        <v>0</v>
      </c>
      <c r="AH311" s="108">
        <f>VLOOKUP($B311,'[11]CT model - DATA UPDATE'!$A:$AX,COLUMN('[11]CT model - DATA UPDATE'!AE$1),0)/1000000</f>
        <v>0</v>
      </c>
      <c r="AI311" s="108">
        <f>(VLOOKUP($B311,'[11]CT model - DATA UPDATE'!$A:$AX,COLUMN('[11]CT model - DATA UPDATE'!AF$1),0)+IFERROR(VLOOKUP($B311,'[11]Fire £5 LQ'!$A:$P,COLUMN('[11]Fire £5 LQ'!N$1),0),0)*[11]Parameters!$C$41)/1000000</f>
        <v>0</v>
      </c>
      <c r="AJ311" s="108">
        <f>(VLOOKUP($B311,'[11]CT model - DATA UPDATE'!$A:$AX,COLUMN('[11]CT model - DATA UPDATE'!AG$1),0)+IFERROR(VLOOKUP($B311,'[11]Fire £5 LQ'!$A:$P,COLUMN('[11]Fire £5 LQ'!O$1),0),0)*[11]Parameters!$C$41)/1000000</f>
        <v>0</v>
      </c>
      <c r="AK311" s="108">
        <f>(VLOOKUP($B311,'[11]CT model - DATA UPDATE'!$A:$AX,COLUMN('[11]CT model - DATA UPDATE'!AH$1),0)+IFERROR(VLOOKUP($B311,'[11]Fire £5 LQ'!$A:$P,COLUMN('[11]Fire £5 LQ'!P$1),0),0)*[11]Parameters!$C$41)/1000000</f>
        <v>0</v>
      </c>
      <c r="AL311" s="56">
        <f>'[11]Published CSP'!AI311</f>
        <v>0</v>
      </c>
      <c r="AM311" s="56">
        <f>'[11]Published CSP'!AJ311</f>
        <v>0</v>
      </c>
      <c r="AN311" s="56">
        <f>IFERROR(VLOOKUP($A311,'[11]iBCF post B17'!$A:$L,'[11]iBCF post B17'!$F$1,0)/1000000,0)</f>
        <v>0</v>
      </c>
      <c r="AO311" s="56">
        <f>IFERROR(VLOOKUP($A311,'[11]iBCF post B17'!$A:$L,'[11]iBCF post B17'!$I$1,0)/1000000,0)</f>
        <v>0</v>
      </c>
      <c r="AP311" s="56">
        <f>IFERROR(VLOOKUP($A311,'[11]iBCF post B17'!$A:$L,'[11]iBCF post B17'!$L$1,0)/1000000,0)</f>
        <v>0</v>
      </c>
      <c r="AQ311" s="56">
        <v>0</v>
      </c>
      <c r="AR311" s="56">
        <v>0</v>
      </c>
      <c r="AS311" s="56">
        <f>'[11]NHB savings'!E298</f>
        <v>0</v>
      </c>
      <c r="AT311" s="56">
        <f>'[11]NHB savings'!F298</f>
        <v>0</v>
      </c>
      <c r="AU311" s="56">
        <f>'[11]NHB savings'!G298</f>
        <v>0</v>
      </c>
      <c r="AV311" s="103">
        <f>'[11]Published CSP'!AN311</f>
        <v>6.1201270461876962E-2</v>
      </c>
      <c r="AW311" s="103">
        <f>'[11]Published CSP'!AO311</f>
        <v>0.31785175949555461</v>
      </c>
      <c r="AX311" s="103">
        <f>'[11]Published CSP'!AP311+'[11]NHB savings'!I298</f>
        <v>0.2566504890336776</v>
      </c>
      <c r="AY311" s="103">
        <f>'[11]Published CSP'!AQ311+'[11]NHB savings'!J298</f>
        <v>0.19742345310282894</v>
      </c>
      <c r="AZ311" s="103">
        <f>'[11]Published CSP'!AR311+'[11]NHB savings'!K298</f>
        <v>0.2566504890336776</v>
      </c>
      <c r="BA311" s="103">
        <v>0</v>
      </c>
      <c r="BB311" s="103" t="e">
        <f>VLOOKUP($A311,'[11]Published CSP'!$A:$A:'[11]Published CSP'!$AW:$AW,COLUMN('[11]Published CSP'!AT$1),0)</f>
        <v>#REF!</v>
      </c>
      <c r="BC311" s="103" t="e">
        <f>VLOOKUP($A311,'[11]Published CSP'!$A:$A:'[11]Published CSP'!$AW:$AW,COLUMN('[11]Published CSP'!AU$1),0)+'[11]NHB savings'!L298</f>
        <v>#REF!</v>
      </c>
      <c r="BD311" s="103">
        <v>0</v>
      </c>
      <c r="BE311" s="103">
        <v>0</v>
      </c>
      <c r="BF311" s="60">
        <v>0</v>
      </c>
      <c r="BG311" s="60">
        <v>0</v>
      </c>
      <c r="BH311" s="103">
        <f>VLOOKUP($A311,[11]NHB!$A$7:$Q$389,COLUMN([11]NHB!O$2),0)+'[11]NHB savings'!P298</f>
        <v>0</v>
      </c>
      <c r="BI311" s="103">
        <f>VLOOKUP($A311,[11]NHB!$A$7:$Q$389,COLUMN([11]NHB!P$2),0)+'[11]NHB savings'!Q298</f>
        <v>0</v>
      </c>
      <c r="BJ311" s="103">
        <f>VLOOKUP($A311,[11]NHB!$A$7:$Q$389,COLUMN([11]NHB!Q$2),0)+'[11]NHB savings'!R298</f>
        <v>0</v>
      </c>
      <c r="BK311" s="63">
        <f t="shared" si="117"/>
        <v>20.902381479007875</v>
      </c>
      <c r="BL311" s="63" t="e">
        <f t="shared" si="117"/>
        <v>#REF!</v>
      </c>
      <c r="BM311" s="63" t="e">
        <f t="shared" si="117"/>
        <v>#REF!</v>
      </c>
      <c r="BN311" s="63">
        <f t="shared" si="117"/>
        <v>21.049316730129174</v>
      </c>
      <c r="BO311" s="63">
        <f t="shared" si="117"/>
        <v>21.628161758021218</v>
      </c>
      <c r="BP311" s="64">
        <f t="shared" si="110"/>
        <v>20.902381479007875</v>
      </c>
      <c r="BQ311" s="64" t="e">
        <f>BL311*'[11]23112016 deflator update'!$C$68/'[11]23112016 deflator update'!$C$69</f>
        <v>#REF!</v>
      </c>
      <c r="BR311" s="64" t="e">
        <f>BM311*'[11]23112016 deflator update'!$C$68/'[11]23112016 deflator update'!$C$70</f>
        <v>#REF!</v>
      </c>
      <c r="BS311" s="64">
        <f>BN311*'[11]23112016 deflator update'!$C$68/'[11]23112016 deflator update'!$C$71</f>
        <v>19.997416536226524</v>
      </c>
      <c r="BT311" s="64">
        <f>BO311*'[11]23112016 deflator update'!$C$68/'[11]23112016 deflator update'!$C$72</f>
        <v>20.211899518190176</v>
      </c>
      <c r="BU311" s="109" t="e">
        <f t="shared" si="111"/>
        <v>#REF!</v>
      </c>
      <c r="BV311" s="109" t="e">
        <f t="shared" si="111"/>
        <v>#REF!</v>
      </c>
      <c r="BW311" s="109" t="e">
        <f t="shared" si="111"/>
        <v>#REF!</v>
      </c>
      <c r="BX311" s="109">
        <f t="shared" si="106"/>
        <v>2.7499468762494761E-2</v>
      </c>
      <c r="BY311" s="109">
        <f t="shared" si="112"/>
        <v>3.4722372651280864E-2</v>
      </c>
      <c r="BZ311" s="109">
        <f t="shared" si="113"/>
        <v>8.5698002218674851E-3</v>
      </c>
      <c r="CA311" s="110" t="e">
        <f t="shared" si="114"/>
        <v>#REF!</v>
      </c>
      <c r="CB311" s="110" t="e">
        <f t="shared" si="114"/>
        <v>#REF!</v>
      </c>
      <c r="CC311" s="110" t="e">
        <f t="shared" si="114"/>
        <v>#REF!</v>
      </c>
      <c r="CD311" s="110">
        <f t="shared" si="114"/>
        <v>1.0725534549680615E-2</v>
      </c>
      <c r="CE311" s="110">
        <f t="shared" si="115"/>
        <v>-3.3033650328846309E-2</v>
      </c>
      <c r="CF311" s="110">
        <f t="shared" si="116"/>
        <v>-8.3627318817018903E-3</v>
      </c>
      <c r="CG311" s="60">
        <f t="shared" si="107"/>
        <v>7.2904294790078747</v>
      </c>
      <c r="CH311" s="60" t="e">
        <f t="shared" si="107"/>
        <v>#REF!</v>
      </c>
      <c r="CI311" s="60" t="e">
        <f t="shared" si="107"/>
        <v>#REF!</v>
      </c>
      <c r="CJ311" s="60">
        <f t="shared" si="107"/>
        <v>5.537923375175831</v>
      </c>
      <c r="CK311" s="60">
        <f t="shared" si="107"/>
        <v>5.46472750434868</v>
      </c>
      <c r="CL311" s="60">
        <f t="shared" si="108"/>
        <v>13.611952</v>
      </c>
      <c r="CM311" s="60">
        <f t="shared" si="108"/>
        <v>14.28598809</v>
      </c>
      <c r="CN311" s="60">
        <f t="shared" si="108"/>
        <v>14.885943585879263</v>
      </c>
      <c r="CO311" s="60">
        <f t="shared" si="108"/>
        <v>15.511393354953343</v>
      </c>
      <c r="CP311" s="60">
        <f t="shared" si="108"/>
        <v>16.163434253672538</v>
      </c>
    </row>
    <row r="312" spans="1:94" ht="15" customHeight="1">
      <c r="A312" s="53" t="s">
        <v>942</v>
      </c>
      <c r="B312" s="53" t="s">
        <v>943</v>
      </c>
      <c r="C312" s="53" t="str">
        <f t="shared" si="109"/>
        <v>UA_PU</v>
      </c>
      <c r="D312" s="53" t="s">
        <v>41</v>
      </c>
      <c r="E312" s="53" t="s">
        <v>726</v>
      </c>
      <c r="F312" s="112" t="s">
        <v>1373</v>
      </c>
      <c r="G312" s="113">
        <v>0</v>
      </c>
      <c r="H312" s="127">
        <v>0</v>
      </c>
      <c r="I312" s="127">
        <v>0</v>
      </c>
      <c r="J312" s="112" t="s">
        <v>1380</v>
      </c>
      <c r="K312" s="101">
        <v>0</v>
      </c>
      <c r="L312" s="53" t="s">
        <v>944</v>
      </c>
      <c r="M312" s="54">
        <f>[11]Provisional!M312</f>
        <v>52.620508188069003</v>
      </c>
      <c r="N312" s="54">
        <f>[11]Provisional!N312</f>
        <v>46.189676508402002</v>
      </c>
      <c r="O312" s="54">
        <f>[11]Provisional!O312</f>
        <v>41.459562989125999</v>
      </c>
      <c r="P312" s="54">
        <f>[11]Provisional!P312</f>
        <v>38.869079982857997</v>
      </c>
      <c r="Q312" s="54">
        <f>[11]Provisional!Q312</f>
        <v>36.349319633790998</v>
      </c>
      <c r="R312" s="128">
        <f>'[11]Published CSP'!O312</f>
        <v>45.126860000000001</v>
      </c>
      <c r="S312" s="108">
        <f>VLOOKUP($B312,'[11]CT model - DATA UPDATE'!$A:$AX,COLUMN('[11]CT model - DATA UPDATE'!S$1),0)/1000000</f>
        <v>46.932911885999999</v>
      </c>
      <c r="T312" s="108">
        <f>VLOOKUP($B312,'[11]CT model - DATA UPDATE'!$A:$AX,COLUMN('[11]CT model - DATA UPDATE'!T$1),0)/1000000</f>
        <v>48.592149516760692</v>
      </c>
      <c r="U312" s="108">
        <f>VLOOKUP($B312,'[11]CT model - DATA UPDATE'!$A:$AX,COLUMN('[11]CT model - DATA UPDATE'!U$1),0)/1000000</f>
        <v>50.310046825872888</v>
      </c>
      <c r="V312" s="108">
        <f>VLOOKUP($B312,'[11]CT model - DATA UPDATE'!$A:$AX,COLUMN('[11]CT model - DATA UPDATE'!V$1),0)/1000000</f>
        <v>52.0886776319389</v>
      </c>
      <c r="W312" s="108">
        <v>0</v>
      </c>
      <c r="X312" s="108">
        <f>VLOOKUP($B312,'[11]CT model - DATA UPDATE'!$A:$AX,COLUMN('[11]CT model - DATA UPDATE'!W$1),0)/1000000</f>
        <v>0.81883709199999988</v>
      </c>
      <c r="Y312" s="108">
        <f>VLOOKUP($B312,'[11]CT model - DATA UPDATE'!$A:$AX,COLUMN('[11]CT model - DATA UPDATE'!X$1),0)/1000000</f>
        <v>1.8365844662317186</v>
      </c>
      <c r="Z312" s="108">
        <f>VLOOKUP($B312,'[11]CT model - DATA UPDATE'!$A:$AX,COLUMN('[11]CT model - DATA UPDATE'!Y$1),0)/1000000</f>
        <v>2.9457451724273387</v>
      </c>
      <c r="AA312" s="108">
        <f>VLOOKUP($B312,'[11]CT model - DATA UPDATE'!$A:$AX,COLUMN('[11]CT model - DATA UPDATE'!Z$1),0)/1000000</f>
        <v>4.1526585539496557</v>
      </c>
      <c r="AB312" s="108">
        <v>0</v>
      </c>
      <c r="AC312" s="108">
        <f>VLOOKUP($B312,'[11]CT model - DATA UPDATE'!$A:$AX,COLUMN('[11]CT model - DATA UPDATE'!AA$1),0)/1000000</f>
        <v>0.93884199999999995</v>
      </c>
      <c r="AD312" s="108">
        <f>VLOOKUP($B312,'[11]CT model - DATA UPDATE'!$A:$AX,COLUMN('[11]CT model - DATA UPDATE'!AB$1),0)/1000000</f>
        <v>1.999713284753412</v>
      </c>
      <c r="AE312" s="108">
        <f>VLOOKUP($B312,'[11]CT model - DATA UPDATE'!$A:$AX,COLUMN('[11]CT model - DATA UPDATE'!AC$1),0)/1000000</f>
        <v>3.1974575453082172</v>
      </c>
      <c r="AF312" s="108">
        <f>VLOOKUP($B312,'[11]CT model - DATA UPDATE'!$A:$AX,COLUMN('[11]CT model - DATA UPDATE'!AD$1),0)/1000000</f>
        <v>4.5456897536258403</v>
      </c>
      <c r="AG312" s="108">
        <v>0</v>
      </c>
      <c r="AH312" s="108">
        <f>VLOOKUP($B312,'[11]CT model - DATA UPDATE'!$A:$AX,COLUMN('[11]CT model - DATA UPDATE'!AE$1),0)/1000000</f>
        <v>0</v>
      </c>
      <c r="AI312" s="108">
        <f>(VLOOKUP($B312,'[11]CT model - DATA UPDATE'!$A:$AX,COLUMN('[11]CT model - DATA UPDATE'!AF$1),0)+IFERROR(VLOOKUP($B312,'[11]Fire £5 LQ'!$A:$P,COLUMN('[11]Fire £5 LQ'!N$1),0),0)*[11]Parameters!$C$41)/1000000</f>
        <v>0</v>
      </c>
      <c r="AJ312" s="108">
        <f>(VLOOKUP($B312,'[11]CT model - DATA UPDATE'!$A:$AX,COLUMN('[11]CT model - DATA UPDATE'!AG$1),0)+IFERROR(VLOOKUP($B312,'[11]Fire £5 LQ'!$A:$P,COLUMN('[11]Fire £5 LQ'!O$1),0),0)*[11]Parameters!$C$41)/1000000</f>
        <v>0</v>
      </c>
      <c r="AK312" s="108">
        <f>(VLOOKUP($B312,'[11]CT model - DATA UPDATE'!$A:$AX,COLUMN('[11]CT model - DATA UPDATE'!AH$1),0)+IFERROR(VLOOKUP($B312,'[11]Fire £5 LQ'!$A:$P,COLUMN('[11]Fire £5 LQ'!P$1),0),0)*[11]Parameters!$C$41)/1000000</f>
        <v>0</v>
      </c>
      <c r="AL312" s="56">
        <f>'[11]Published CSP'!AI312</f>
        <v>0</v>
      </c>
      <c r="AM312" s="56">
        <f>'[11]Published CSP'!AJ312</f>
        <v>0</v>
      </c>
      <c r="AN312" s="56">
        <f>IFERROR(VLOOKUP($A312,'[11]iBCF post B17'!$A:$L,'[11]iBCF post B17'!$F$1,0)/1000000,0)</f>
        <v>2.1816184684147015</v>
      </c>
      <c r="AO312" s="56">
        <f>IFERROR(VLOOKUP($A312,'[11]iBCF post B17'!$A:$L,'[11]iBCF post B17'!$I$1,0)/1000000,0)</f>
        <v>2.8417904010498085</v>
      </c>
      <c r="AP312" s="56">
        <f>IFERROR(VLOOKUP($A312,'[11]iBCF post B17'!$A:$L,'[11]iBCF post B17'!$L$1,0)/1000000,0)</f>
        <v>3.3566694676466695</v>
      </c>
      <c r="AQ312" s="56">
        <v>0</v>
      </c>
      <c r="AR312" s="56">
        <v>0</v>
      </c>
      <c r="AS312" s="56">
        <f>'[11]NHB savings'!E299</f>
        <v>0.51775599999999999</v>
      </c>
      <c r="AT312" s="56">
        <f>'[11]NHB savings'!F299</f>
        <v>0</v>
      </c>
      <c r="AU312" s="56">
        <f>'[11]NHB savings'!G299</f>
        <v>0</v>
      </c>
      <c r="AV312" s="103">
        <f>'[11]Published CSP'!AN312</f>
        <v>0</v>
      </c>
      <c r="AW312" s="103">
        <f>'[11]Published CSP'!AO312</f>
        <v>0</v>
      </c>
      <c r="AX312" s="103">
        <f>'[11]Published CSP'!AP312+'[11]NHB savings'!I299</f>
        <v>0</v>
      </c>
      <c r="AY312" s="103">
        <f>'[11]Published CSP'!AQ312+'[11]NHB savings'!J299</f>
        <v>0</v>
      </c>
      <c r="AZ312" s="103">
        <f>'[11]Published CSP'!AR312+'[11]NHB savings'!K299</f>
        <v>0</v>
      </c>
      <c r="BA312" s="103">
        <v>0</v>
      </c>
      <c r="BB312" s="103" t="e">
        <f>VLOOKUP($A312,'[11]Published CSP'!$A:$A:'[11]Published CSP'!$AW:$AW,COLUMN('[11]Published CSP'!AT$1),0)</f>
        <v>#REF!</v>
      </c>
      <c r="BC312" s="103" t="e">
        <f>VLOOKUP($A312,'[11]Published CSP'!$A:$A:'[11]Published CSP'!$AW:$AW,COLUMN('[11]Published CSP'!AU$1),0)+'[11]NHB savings'!L299</f>
        <v>#REF!</v>
      </c>
      <c r="BD312" s="103">
        <v>0</v>
      </c>
      <c r="BE312" s="103">
        <v>0</v>
      </c>
      <c r="BF312" s="60">
        <v>2.6797339666492834</v>
      </c>
      <c r="BG312" s="60">
        <v>3.7037522499884323</v>
      </c>
      <c r="BH312" s="103">
        <f>VLOOKUP($A312,[11]NHB!$A$7:$Q$389,COLUMN([11]NHB!O$2),0)+'[11]NHB savings'!P299</f>
        <v>3.1949822688845804</v>
      </c>
      <c r="BI312" s="103">
        <f>VLOOKUP($A312,[11]NHB!$A$7:$Q$389,COLUMN([11]NHB!P$2),0)+'[11]NHB savings'!Q299</f>
        <v>2.3905512276152248</v>
      </c>
      <c r="BJ312" s="103">
        <f>VLOOKUP($A312,[11]NHB!$A$7:$Q$389,COLUMN([11]NHB!Q$2),0)+'[11]NHB savings'!R299</f>
        <v>2.2937058687139649</v>
      </c>
      <c r="BK312" s="63">
        <f t="shared" si="117"/>
        <v>100.42710215471828</v>
      </c>
      <c r="BL312" s="63" t="e">
        <f t="shared" si="117"/>
        <v>#REF!</v>
      </c>
      <c r="BM312" s="63" t="e">
        <f t="shared" si="117"/>
        <v>#REF!</v>
      </c>
      <c r="BN312" s="63">
        <f t="shared" si="117"/>
        <v>100.55467115513146</v>
      </c>
      <c r="BO312" s="63">
        <f t="shared" si="117"/>
        <v>102.78672090966603</v>
      </c>
      <c r="BP312" s="64">
        <f t="shared" si="110"/>
        <v>100.42710215471828</v>
      </c>
      <c r="BQ312" s="64" t="e">
        <f>BL312*'[11]23112016 deflator update'!$C$68/'[11]23112016 deflator update'!$C$69</f>
        <v>#REF!</v>
      </c>
      <c r="BR312" s="64" t="e">
        <f>BM312*'[11]23112016 deflator update'!$C$68/'[11]23112016 deflator update'!$C$70</f>
        <v>#REF!</v>
      </c>
      <c r="BS312" s="64">
        <f>BN312*'[11]23112016 deflator update'!$C$68/'[11]23112016 deflator update'!$C$71</f>
        <v>95.529639728125559</v>
      </c>
      <c r="BT312" s="64">
        <f>BO312*'[11]23112016 deflator update'!$C$68/'[11]23112016 deflator update'!$C$72</f>
        <v>96.05600781397618</v>
      </c>
      <c r="BU312" s="109" t="e">
        <f t="shared" si="111"/>
        <v>#REF!</v>
      </c>
      <c r="BV312" s="109" t="e">
        <f t="shared" si="111"/>
        <v>#REF!</v>
      </c>
      <c r="BW312" s="109" t="e">
        <f t="shared" si="111"/>
        <v>#REF!</v>
      </c>
      <c r="BX312" s="109">
        <f t="shared" si="106"/>
        <v>2.2197375108423012E-2</v>
      </c>
      <c r="BY312" s="109">
        <f t="shared" si="112"/>
        <v>2.3495836326258956E-2</v>
      </c>
      <c r="BZ312" s="109">
        <f t="shared" si="113"/>
        <v>5.8229020788120867E-3</v>
      </c>
      <c r="CA312" s="110" t="e">
        <f t="shared" si="114"/>
        <v>#REF!</v>
      </c>
      <c r="CB312" s="110" t="e">
        <f t="shared" si="114"/>
        <v>#REF!</v>
      </c>
      <c r="CC312" s="110" t="e">
        <f t="shared" si="114"/>
        <v>#REF!</v>
      </c>
      <c r="CD312" s="110">
        <f t="shared" si="114"/>
        <v>5.5099976023007535E-3</v>
      </c>
      <c r="CE312" s="110">
        <f t="shared" si="115"/>
        <v>-4.3525046993868055E-2</v>
      </c>
      <c r="CF312" s="110">
        <f t="shared" si="116"/>
        <v>-1.1063513294926497E-2</v>
      </c>
      <c r="CG312" s="60">
        <f t="shared" si="107"/>
        <v>55.300242154718283</v>
      </c>
      <c r="CH312" s="60" t="e">
        <f t="shared" si="107"/>
        <v>#REF!</v>
      </c>
      <c r="CI312" s="60" t="e">
        <f t="shared" si="107"/>
        <v>#REF!</v>
      </c>
      <c r="CJ312" s="60">
        <f t="shared" si="107"/>
        <v>44.101421611523016</v>
      </c>
      <c r="CK312" s="60">
        <f t="shared" si="107"/>
        <v>41.999694970151637</v>
      </c>
      <c r="CL312" s="60">
        <f t="shared" si="108"/>
        <v>45.126860000000001</v>
      </c>
      <c r="CM312" s="60">
        <f t="shared" si="108"/>
        <v>48.690590978000003</v>
      </c>
      <c r="CN312" s="60">
        <f t="shared" si="108"/>
        <v>52.428447267745824</v>
      </c>
      <c r="CO312" s="60">
        <f t="shared" si="108"/>
        <v>56.453249543608443</v>
      </c>
      <c r="CP312" s="60">
        <f t="shared" si="108"/>
        <v>60.787025939514393</v>
      </c>
    </row>
    <row r="313" spans="1:94" ht="15" customHeight="1">
      <c r="A313" s="53" t="s">
        <v>606</v>
      </c>
      <c r="B313" s="53" t="s">
        <v>11</v>
      </c>
      <c r="C313" s="53" t="str">
        <f t="shared" si="109"/>
        <v>MD_PU</v>
      </c>
      <c r="D313" s="53" t="s">
        <v>41</v>
      </c>
      <c r="E313" s="53" t="s">
        <v>531</v>
      </c>
      <c r="F313" s="112" t="s">
        <v>1367</v>
      </c>
      <c r="G313" s="113">
        <v>0</v>
      </c>
      <c r="H313" s="127">
        <v>0</v>
      </c>
      <c r="I313" s="127">
        <v>1</v>
      </c>
      <c r="J313" s="112" t="s">
        <v>1380</v>
      </c>
      <c r="K313" s="101">
        <v>0</v>
      </c>
      <c r="L313" s="53" t="s">
        <v>12</v>
      </c>
      <c r="M313" s="54">
        <f>[11]Provisional!M313</f>
        <v>56.050157729630996</v>
      </c>
      <c r="N313" s="54">
        <f>[11]Provisional!N313</f>
        <v>46.850392703890009</v>
      </c>
      <c r="O313" s="54">
        <f>[11]Provisional!O313</f>
        <v>40.087171208346</v>
      </c>
      <c r="P313" s="54">
        <f>[11]Provisional!P313</f>
        <v>36.339934654303995</v>
      </c>
      <c r="Q313" s="54">
        <f>[11]Provisional!Q313</f>
        <v>32.723672296505001</v>
      </c>
      <c r="R313" s="128">
        <f>'[11]Published CSP'!O313</f>
        <v>85.100249900000009</v>
      </c>
      <c r="S313" s="108">
        <f>VLOOKUP($B313,'[11]CT model - DATA UPDATE'!$A:$AX,COLUMN('[11]CT model - DATA UPDATE'!S$1),0)/1000000</f>
        <v>86.216776320000008</v>
      </c>
      <c r="T313" s="108">
        <f>VLOOKUP($B313,'[11]CT model - DATA UPDATE'!$A:$AX,COLUMN('[11]CT model - DATA UPDATE'!T$1),0)/1000000</f>
        <v>87.4057264330348</v>
      </c>
      <c r="U313" s="108">
        <f>VLOOKUP($B313,'[11]CT model - DATA UPDATE'!$A:$AX,COLUMN('[11]CT model - DATA UPDATE'!U$1),0)/1000000</f>
        <v>88.611072454518322</v>
      </c>
      <c r="V313" s="108">
        <f>VLOOKUP($B313,'[11]CT model - DATA UPDATE'!$A:$AX,COLUMN('[11]CT model - DATA UPDATE'!V$1),0)/1000000</f>
        <v>89.833040487977428</v>
      </c>
      <c r="W313" s="108">
        <v>0</v>
      </c>
      <c r="X313" s="108">
        <f>VLOOKUP($B313,'[11]CT model - DATA UPDATE'!$A:$AX,COLUMN('[11]CT model - DATA UPDATE'!W$1),0)/1000000</f>
        <v>0.85356103999999833</v>
      </c>
      <c r="Y313" s="108">
        <f>VLOOKUP($B313,'[11]CT model - DATA UPDATE'!$A:$AX,COLUMN('[11]CT model - DATA UPDATE'!X$1),0)/1000000</f>
        <v>2.6307530180518541</v>
      </c>
      <c r="Z313" s="108">
        <f>VLOOKUP($B313,'[11]CT model - DATA UPDATE'!$A:$AX,COLUMN('[11]CT model - DATA UPDATE'!Y$1),0)/1000000</f>
        <v>4.4925938196644575</v>
      </c>
      <c r="AA313" s="108">
        <f>VLOOKUP($B313,'[11]CT model - DATA UPDATE'!$A:$AX,COLUMN('[11]CT model - DATA UPDATE'!Z$1),0)/1000000</f>
        <v>6.4422995357686981</v>
      </c>
      <c r="AB313" s="108">
        <v>0</v>
      </c>
      <c r="AC313" s="108">
        <f>VLOOKUP($B313,'[11]CT model - DATA UPDATE'!$A:$AX,COLUMN('[11]CT model - DATA UPDATE'!AA$1),0)/1000000</f>
        <v>1.72401</v>
      </c>
      <c r="AD313" s="108">
        <f>VLOOKUP($B313,'[11]CT model - DATA UPDATE'!$A:$AX,COLUMN('[11]CT model - DATA UPDATE'!AB$1),0)/1000000</f>
        <v>3.5831170594077406</v>
      </c>
      <c r="AE313" s="108">
        <f>VLOOKUP($B313,'[11]CT model - DATA UPDATE'!$A:$AX,COLUMN('[11]CT model - DATA UPDATE'!AC$1),0)/1000000</f>
        <v>5.6033923548224269</v>
      </c>
      <c r="AF313" s="108">
        <f>VLOOKUP($B313,'[11]CT model - DATA UPDATE'!$A:$AX,COLUMN('[11]CT model - DATA UPDATE'!AD$1),0)/1000000</f>
        <v>7.7956428296963871</v>
      </c>
      <c r="AG313" s="108">
        <v>0</v>
      </c>
      <c r="AH313" s="108">
        <f>VLOOKUP($B313,'[11]CT model - DATA UPDATE'!$A:$AX,COLUMN('[11]CT model - DATA UPDATE'!AE$1),0)/1000000</f>
        <v>0</v>
      </c>
      <c r="AI313" s="108">
        <f>(VLOOKUP($B313,'[11]CT model - DATA UPDATE'!$A:$AX,COLUMN('[11]CT model - DATA UPDATE'!AF$1),0)+IFERROR(VLOOKUP($B313,'[11]Fire £5 LQ'!$A:$P,COLUMN('[11]Fire £5 LQ'!N$1),0),0)*[11]Parameters!$C$41)/1000000</f>
        <v>0</v>
      </c>
      <c r="AJ313" s="108">
        <f>(VLOOKUP($B313,'[11]CT model - DATA UPDATE'!$A:$AX,COLUMN('[11]CT model - DATA UPDATE'!AG$1),0)+IFERROR(VLOOKUP($B313,'[11]Fire £5 LQ'!$A:$P,COLUMN('[11]Fire £5 LQ'!O$1),0),0)*[11]Parameters!$C$41)/1000000</f>
        <v>0</v>
      </c>
      <c r="AK313" s="108">
        <f>(VLOOKUP($B313,'[11]CT model - DATA UPDATE'!$A:$AX,COLUMN('[11]CT model - DATA UPDATE'!AH$1),0)+IFERROR(VLOOKUP($B313,'[11]Fire £5 LQ'!$A:$P,COLUMN('[11]Fire £5 LQ'!P$1),0),0)*[11]Parameters!$C$41)/1000000</f>
        <v>0</v>
      </c>
      <c r="AL313" s="56">
        <f>'[11]Published CSP'!AI313</f>
        <v>0</v>
      </c>
      <c r="AM313" s="56">
        <f>'[11]Published CSP'!AJ313</f>
        <v>0</v>
      </c>
      <c r="AN313" s="56">
        <f>IFERROR(VLOOKUP($A313,'[11]iBCF post B17'!$A:$L,'[11]iBCF post B17'!$F$1,0)/1000000,0)</f>
        <v>3.4291864303708079</v>
      </c>
      <c r="AO313" s="56">
        <f>IFERROR(VLOOKUP($A313,'[11]iBCF post B17'!$A:$L,'[11]iBCF post B17'!$I$1,0)/1000000,0)</f>
        <v>4.4976882837882579</v>
      </c>
      <c r="AP313" s="56">
        <f>IFERROR(VLOOKUP($A313,'[11]iBCF post B17'!$A:$L,'[11]iBCF post B17'!$L$1,0)/1000000,0)</f>
        <v>5.3870842121950648</v>
      </c>
      <c r="AQ313" s="56">
        <v>0</v>
      </c>
      <c r="AR313" s="56">
        <v>0</v>
      </c>
      <c r="AS313" s="56">
        <f>'[11]NHB savings'!E300</f>
        <v>0.87424500000000005</v>
      </c>
      <c r="AT313" s="56">
        <f>'[11]NHB savings'!F300</f>
        <v>0</v>
      </c>
      <c r="AU313" s="56">
        <f>'[11]NHB savings'!G300</f>
        <v>0</v>
      </c>
      <c r="AV313" s="103">
        <f>'[11]Published CSP'!AN313</f>
        <v>0</v>
      </c>
      <c r="AW313" s="103">
        <f>'[11]Published CSP'!AO313</f>
        <v>0</v>
      </c>
      <c r="AX313" s="103">
        <f>'[11]Published CSP'!AP313+'[11]NHB savings'!I300</f>
        <v>0</v>
      </c>
      <c r="AY313" s="103">
        <f>'[11]Published CSP'!AQ313+'[11]NHB savings'!J300</f>
        <v>0</v>
      </c>
      <c r="AZ313" s="103">
        <f>'[11]Published CSP'!AR313+'[11]NHB savings'!K300</f>
        <v>0</v>
      </c>
      <c r="BA313" s="103">
        <v>0</v>
      </c>
      <c r="BB313" s="103" t="e">
        <f>VLOOKUP($A313,'[11]Published CSP'!$A:$A:'[11]Published CSP'!$AW:$AW,COLUMN('[11]Published CSP'!AT$1),0)</f>
        <v>#REF!</v>
      </c>
      <c r="BC313" s="103" t="e">
        <f>VLOOKUP($A313,'[11]Published CSP'!$A:$A:'[11]Published CSP'!$AW:$AW,COLUMN('[11]Published CSP'!AU$1),0)+'[11]NHB savings'!L300</f>
        <v>#REF!</v>
      </c>
      <c r="BD313" s="103">
        <v>0</v>
      </c>
      <c r="BE313" s="103">
        <v>0</v>
      </c>
      <c r="BF313" s="60">
        <v>3.0545948086130617</v>
      </c>
      <c r="BG313" s="60">
        <v>4.0512319010954618</v>
      </c>
      <c r="BH313" s="103">
        <f>VLOOKUP($A313,[11]NHB!$A$7:$Q$389,COLUMN([11]NHB!O$2),0)+'[11]NHB savings'!P300</f>
        <v>3.2232831194740048</v>
      </c>
      <c r="BI313" s="103">
        <f>VLOOKUP($A313,[11]NHB!$A$7:$Q$389,COLUMN([11]NHB!P$2),0)+'[11]NHB savings'!Q300</f>
        <v>2.4115627538296605</v>
      </c>
      <c r="BJ313" s="103">
        <f>VLOOKUP($A313,[11]NHB!$A$7:$Q$389,COLUMN([11]NHB!Q$2),0)+'[11]NHB savings'!R300</f>
        <v>2.3138661817128905</v>
      </c>
      <c r="BK313" s="63">
        <f t="shared" si="117"/>
        <v>144.20500243824407</v>
      </c>
      <c r="BL313" s="63" t="e">
        <f t="shared" si="117"/>
        <v>#REF!</v>
      </c>
      <c r="BM313" s="63" t="e">
        <f t="shared" si="117"/>
        <v>#REF!</v>
      </c>
      <c r="BN313" s="63">
        <f t="shared" si="117"/>
        <v>141.95624432092711</v>
      </c>
      <c r="BO313" s="63">
        <f t="shared" si="117"/>
        <v>144.49560554385548</v>
      </c>
      <c r="BP313" s="64">
        <f t="shared" si="110"/>
        <v>144.20500243824407</v>
      </c>
      <c r="BQ313" s="64" t="e">
        <f>BL313*'[11]23112016 deflator update'!$C$68/'[11]23112016 deflator update'!$C$69</f>
        <v>#REF!</v>
      </c>
      <c r="BR313" s="64" t="e">
        <f>BM313*'[11]23112016 deflator update'!$C$68/'[11]23112016 deflator update'!$C$70</f>
        <v>#REF!</v>
      </c>
      <c r="BS313" s="64">
        <f>BN313*'[11]23112016 deflator update'!$C$68/'[11]23112016 deflator update'!$C$71</f>
        <v>134.86224678925714</v>
      </c>
      <c r="BT313" s="64">
        <f>BO313*'[11]23112016 deflator update'!$C$68/'[11]23112016 deflator update'!$C$72</f>
        <v>135.03369785873343</v>
      </c>
      <c r="BU313" s="109" t="e">
        <f t="shared" si="111"/>
        <v>#REF!</v>
      </c>
      <c r="BV313" s="109" t="e">
        <f t="shared" si="111"/>
        <v>#REF!</v>
      </c>
      <c r="BW313" s="109" t="e">
        <f t="shared" si="111"/>
        <v>#REF!</v>
      </c>
      <c r="BX313" s="109">
        <f t="shared" si="106"/>
        <v>1.7888337600616699E-2</v>
      </c>
      <c r="BY313" s="109">
        <f t="shared" si="112"/>
        <v>2.0152082153728212E-3</v>
      </c>
      <c r="BZ313" s="109">
        <f t="shared" si="113"/>
        <v>5.0342177601625515E-4</v>
      </c>
      <c r="CA313" s="110" t="e">
        <f t="shared" si="114"/>
        <v>#REF!</v>
      </c>
      <c r="CB313" s="110" t="e">
        <f t="shared" si="114"/>
        <v>#REF!</v>
      </c>
      <c r="CC313" s="110" t="e">
        <f t="shared" si="114"/>
        <v>#REF!</v>
      </c>
      <c r="CD313" s="110">
        <f t="shared" si="114"/>
        <v>1.2713051543935538E-3</v>
      </c>
      <c r="CE313" s="110">
        <f t="shared" si="115"/>
        <v>-6.3599073710624232E-2</v>
      </c>
      <c r="CF313" s="110">
        <f t="shared" si="116"/>
        <v>-1.6293686669256124E-2</v>
      </c>
      <c r="CG313" s="60">
        <f t="shared" si="107"/>
        <v>59.104752538244057</v>
      </c>
      <c r="CH313" s="60" t="e">
        <f t="shared" si="107"/>
        <v>#REF!</v>
      </c>
      <c r="CI313" s="60" t="e">
        <f t="shared" si="107"/>
        <v>#REF!</v>
      </c>
      <c r="CJ313" s="60">
        <f t="shared" si="107"/>
        <v>43.249185691921895</v>
      </c>
      <c r="CK313" s="60">
        <f t="shared" si="107"/>
        <v>40.42462269041296</v>
      </c>
      <c r="CL313" s="60">
        <f t="shared" si="108"/>
        <v>85.100249900000009</v>
      </c>
      <c r="CM313" s="60">
        <f t="shared" si="108"/>
        <v>88.794347360000017</v>
      </c>
      <c r="CN313" s="60">
        <f t="shared" si="108"/>
        <v>93.619596510494389</v>
      </c>
      <c r="CO313" s="60">
        <f t="shared" si="108"/>
        <v>98.707058629005218</v>
      </c>
      <c r="CP313" s="60">
        <f t="shared" si="108"/>
        <v>104.07098285344252</v>
      </c>
    </row>
    <row r="314" spans="1:94" ht="15" customHeight="1">
      <c r="A314" s="53" t="s">
        <v>750</v>
      </c>
      <c r="B314" s="53" t="s">
        <v>751</v>
      </c>
      <c r="C314" s="53" t="str">
        <f t="shared" si="109"/>
        <v>SC_PR</v>
      </c>
      <c r="D314" s="53" t="s">
        <v>41</v>
      </c>
      <c r="E314" s="53" t="s">
        <v>730</v>
      </c>
      <c r="F314" s="112" t="s">
        <v>1369</v>
      </c>
      <c r="G314" s="113">
        <v>0</v>
      </c>
      <c r="H314" s="127">
        <v>0</v>
      </c>
      <c r="I314" s="127">
        <v>0</v>
      </c>
      <c r="J314" s="112" t="s">
        <v>1381</v>
      </c>
      <c r="K314" s="101">
        <v>0</v>
      </c>
      <c r="L314" s="53" t="s">
        <v>752</v>
      </c>
      <c r="M314" s="54">
        <f>[11]Provisional!M314</f>
        <v>124.760553927923</v>
      </c>
      <c r="N314" s="54">
        <f>[11]Provisional!N314</f>
        <v>104.750179774675</v>
      </c>
      <c r="O314" s="54">
        <f>[11]Provisional!O314</f>
        <v>90.109138667741007</v>
      </c>
      <c r="P314" s="54">
        <f>[11]Provisional!P314</f>
        <v>81.919506450304993</v>
      </c>
      <c r="Q314" s="54">
        <f>[11]Provisional!Q314</f>
        <v>74.254788944075003</v>
      </c>
      <c r="R314" s="128">
        <f>'[11]Published CSP'!O314</f>
        <v>189.3897</v>
      </c>
      <c r="S314" s="108">
        <f>VLOOKUP($B314,'[11]CT model - DATA UPDATE'!$A:$AX,COLUMN('[11]CT model - DATA UPDATE'!S$1),0)/1000000</f>
        <v>193.48168200000001</v>
      </c>
      <c r="T314" s="108">
        <f>VLOOKUP($B314,'[11]CT model - DATA UPDATE'!$A:$AX,COLUMN('[11]CT model - DATA UPDATE'!T$1),0)/1000000</f>
        <v>197.25838485768654</v>
      </c>
      <c r="U314" s="108">
        <f>VLOOKUP($B314,'[11]CT model - DATA UPDATE'!$A:$AX,COLUMN('[11]CT model - DATA UPDATE'!U$1),0)/1000000</f>
        <v>201.11023112195255</v>
      </c>
      <c r="V314" s="108">
        <f>VLOOKUP($B314,'[11]CT model - DATA UPDATE'!$A:$AX,COLUMN('[11]CT model - DATA UPDATE'!V$1),0)/1000000</f>
        <v>205.03874181694016</v>
      </c>
      <c r="W314" s="108">
        <v>0</v>
      </c>
      <c r="X314" s="108">
        <f>VLOOKUP($B314,'[11]CT model - DATA UPDATE'!$A:$AX,COLUMN('[11]CT model - DATA UPDATE'!W$1),0)/1000000</f>
        <v>6.3168933119823345</v>
      </c>
      <c r="Y314" s="108">
        <f>VLOOKUP($B314,'[11]CT model - DATA UPDATE'!$A:$AX,COLUMN('[11]CT model - DATA UPDATE'!X$1),0)/1000000</f>
        <v>10.514168764039022</v>
      </c>
      <c r="Z314" s="108">
        <f>VLOOKUP($B314,'[11]CT model - DATA UPDATE'!$A:$AX,COLUMN('[11]CT model - DATA UPDATE'!Y$1),0)/1000000</f>
        <v>14.95607214827808</v>
      </c>
      <c r="AA314" s="108">
        <f>VLOOKUP($B314,'[11]CT model - DATA UPDATE'!$A:$AX,COLUMN('[11]CT model - DATA UPDATE'!Z$1),0)/1000000</f>
        <v>19.653965157251392</v>
      </c>
      <c r="AB314" s="108">
        <v>0</v>
      </c>
      <c r="AC314" s="108">
        <f>VLOOKUP($B314,'[11]CT model - DATA UPDATE'!$A:$AX,COLUMN('[11]CT model - DATA UPDATE'!AA$1),0)/1000000</f>
        <v>3.9175022880176891</v>
      </c>
      <c r="AD314" s="108">
        <f>VLOOKUP($B314,'[11]CT model - DATA UPDATE'!$A:$AX,COLUMN('[11]CT model - DATA UPDATE'!AB$1),0)/1000000</f>
        <v>8.2277011951408383</v>
      </c>
      <c r="AE314" s="108">
        <f>VLOOKUP($B314,'[11]CT model - DATA UPDATE'!$A:$AX,COLUMN('[11]CT model - DATA UPDATE'!AC$1),0)/1000000</f>
        <v>12.960491448579758</v>
      </c>
      <c r="AF314" s="108">
        <f>VLOOKUP($B314,'[11]CT model - DATA UPDATE'!$A:$AX,COLUMN('[11]CT model - DATA UPDATE'!AD$1),0)/1000000</f>
        <v>18.147949079537241</v>
      </c>
      <c r="AG314" s="108">
        <v>0</v>
      </c>
      <c r="AH314" s="108">
        <f>VLOOKUP($B314,'[11]CT model - DATA UPDATE'!$A:$AX,COLUMN('[11]CT model - DATA UPDATE'!AE$1),0)/1000000</f>
        <v>0</v>
      </c>
      <c r="AI314" s="108">
        <f>(VLOOKUP($B314,'[11]CT model - DATA UPDATE'!$A:$AX,COLUMN('[11]CT model - DATA UPDATE'!AF$1),0)+IFERROR(VLOOKUP($B314,'[11]Fire £5 LQ'!$A:$P,COLUMN('[11]Fire £5 LQ'!N$1),0),0)*[11]Parameters!$C$41)/1000000</f>
        <v>0</v>
      </c>
      <c r="AJ314" s="108">
        <f>(VLOOKUP($B314,'[11]CT model - DATA UPDATE'!$A:$AX,COLUMN('[11]CT model - DATA UPDATE'!AG$1),0)+IFERROR(VLOOKUP($B314,'[11]Fire £5 LQ'!$A:$P,COLUMN('[11]Fire £5 LQ'!O$1),0),0)*[11]Parameters!$C$41)/1000000</f>
        <v>0</v>
      </c>
      <c r="AK314" s="108">
        <f>(VLOOKUP($B314,'[11]CT model - DATA UPDATE'!$A:$AX,COLUMN('[11]CT model - DATA UPDATE'!AH$1),0)+IFERROR(VLOOKUP($B314,'[11]Fire £5 LQ'!$A:$P,COLUMN('[11]Fire £5 LQ'!P$1),0),0)*[11]Parameters!$C$41)/1000000</f>
        <v>0</v>
      </c>
      <c r="AL314" s="56">
        <f>'[11]Published CSP'!AI314</f>
        <v>0</v>
      </c>
      <c r="AM314" s="56">
        <f>'[11]Published CSP'!AJ314</f>
        <v>0</v>
      </c>
      <c r="AN314" s="56">
        <f>IFERROR(VLOOKUP($A314,'[11]iBCF post B17'!$A:$L,'[11]iBCF post B17'!$F$1,0)/1000000,0)</f>
        <v>12.083686547724611</v>
      </c>
      <c r="AO314" s="56">
        <f>IFERROR(VLOOKUP($A314,'[11]iBCF post B17'!$A:$L,'[11]iBCF post B17'!$I$1,0)/1000000,0)</f>
        <v>16.359652629239974</v>
      </c>
      <c r="AP314" s="56">
        <f>IFERROR(VLOOKUP($A314,'[11]iBCF post B17'!$A:$L,'[11]iBCF post B17'!$L$1,0)/1000000,0)</f>
        <v>20.187840571283541</v>
      </c>
      <c r="AQ314" s="56">
        <v>0</v>
      </c>
      <c r="AR314" s="56">
        <v>0</v>
      </c>
      <c r="AS314" s="56">
        <f>'[11]NHB savings'!E301</f>
        <v>2.5087269999999999</v>
      </c>
      <c r="AT314" s="56">
        <f>'[11]NHB savings'!F301</f>
        <v>0</v>
      </c>
      <c r="AU314" s="56">
        <f>'[11]NHB savings'!G301</f>
        <v>0</v>
      </c>
      <c r="AV314" s="103">
        <f>'[11]Published CSP'!AN314</f>
        <v>0.45976448631010541</v>
      </c>
      <c r="AW314" s="103">
        <f>'[11]Published CSP'!AO314</f>
        <v>2.3878091063202254</v>
      </c>
      <c r="AX314" s="103">
        <f>'[11]Published CSP'!AP314+'[11]NHB savings'!I301</f>
        <v>1.9280446200101198</v>
      </c>
      <c r="AY314" s="103">
        <f>'[11]Published CSP'!AQ314+'[11]NHB savings'!J301</f>
        <v>1.4831112461616305</v>
      </c>
      <c r="AZ314" s="103">
        <f>'[11]Published CSP'!AR314+'[11]NHB savings'!K301</f>
        <v>1.9280446200101198</v>
      </c>
      <c r="BA314" s="103">
        <v>0</v>
      </c>
      <c r="BB314" s="103" t="e">
        <f>VLOOKUP($A314,'[11]Published CSP'!$A:$A:'[11]Published CSP'!$AW:$AW,COLUMN('[11]Published CSP'!AT$1),0)</f>
        <v>#REF!</v>
      </c>
      <c r="BC314" s="103" t="e">
        <f>VLOOKUP($A314,'[11]Published CSP'!$A:$A:'[11]Published CSP'!$AW:$AW,COLUMN('[11]Published CSP'!AU$1),0)+'[11]NHB savings'!L301</f>
        <v>#REF!</v>
      </c>
      <c r="BD314" s="103">
        <v>0</v>
      </c>
      <c r="BE314" s="103">
        <v>0</v>
      </c>
      <c r="BF314" s="60">
        <v>3.6739145103221733</v>
      </c>
      <c r="BG314" s="60">
        <v>4.364677789133939</v>
      </c>
      <c r="BH314" s="103">
        <f>VLOOKUP($A314,[11]NHB!$A$7:$Q$389,COLUMN([11]NHB!O$2),0)+'[11]NHB savings'!P301</f>
        <v>3.7683785145821225</v>
      </c>
      <c r="BI314" s="103">
        <f>VLOOKUP($A314,[11]NHB!$A$7:$Q$389,COLUMN([11]NHB!P$2),0)+'[11]NHB savings'!Q301</f>
        <v>2.7628519609977089</v>
      </c>
      <c r="BJ314" s="103">
        <f>VLOOKUP($A314,[11]NHB!$A$7:$Q$389,COLUMN([11]NHB!Q$2),0)+'[11]NHB savings'!R301</f>
        <v>2.6509240563943863</v>
      </c>
      <c r="BK314" s="63">
        <f t="shared" si="117"/>
        <v>318.2839329245553</v>
      </c>
      <c r="BL314" s="63" t="e">
        <f t="shared" si="117"/>
        <v>#REF!</v>
      </c>
      <c r="BM314" s="63" t="e">
        <f t="shared" si="117"/>
        <v>#REF!</v>
      </c>
      <c r="BN314" s="63">
        <f t="shared" si="117"/>
        <v>331.55191700551467</v>
      </c>
      <c r="BO314" s="63">
        <f t="shared" si="117"/>
        <v>341.86225424549178</v>
      </c>
      <c r="BP314" s="64">
        <f t="shared" si="110"/>
        <v>318.2839329245553</v>
      </c>
      <c r="BQ314" s="64" t="e">
        <f>BL314*'[11]23112016 deflator update'!$C$68/'[11]23112016 deflator update'!$C$69</f>
        <v>#REF!</v>
      </c>
      <c r="BR314" s="64" t="e">
        <f>BM314*'[11]23112016 deflator update'!$C$68/'[11]23112016 deflator update'!$C$70</f>
        <v>#REF!</v>
      </c>
      <c r="BS314" s="64">
        <f>BN314*'[11]23112016 deflator update'!$C$68/'[11]23112016 deflator update'!$C$71</f>
        <v>314.98323070285215</v>
      </c>
      <c r="BT314" s="64">
        <f>BO314*'[11]23112016 deflator update'!$C$68/'[11]23112016 deflator update'!$C$72</f>
        <v>319.47632023370056</v>
      </c>
      <c r="BU314" s="109" t="e">
        <f t="shared" si="111"/>
        <v>#REF!</v>
      </c>
      <c r="BV314" s="109" t="e">
        <f t="shared" si="111"/>
        <v>#REF!</v>
      </c>
      <c r="BW314" s="109" t="e">
        <f t="shared" si="111"/>
        <v>#REF!</v>
      </c>
      <c r="BX314" s="109">
        <f t="shared" si="106"/>
        <v>3.1097202914998068E-2</v>
      </c>
      <c r="BY314" s="109">
        <f t="shared" si="112"/>
        <v>7.4079521087623945E-2</v>
      </c>
      <c r="BZ314" s="109">
        <f t="shared" si="113"/>
        <v>1.8026560682503412E-2</v>
      </c>
      <c r="CA314" s="110" t="e">
        <f t="shared" si="114"/>
        <v>#REF!</v>
      </c>
      <c r="CB314" s="110" t="e">
        <f t="shared" si="114"/>
        <v>#REF!</v>
      </c>
      <c r="CC314" s="110" t="e">
        <f t="shared" si="114"/>
        <v>#REF!</v>
      </c>
      <c r="CD314" s="110">
        <f t="shared" si="114"/>
        <v>1.4264535673288226E-2</v>
      </c>
      <c r="CE314" s="110">
        <f t="shared" si="115"/>
        <v>3.7463006636526686E-3</v>
      </c>
      <c r="CF314" s="110">
        <f t="shared" si="116"/>
        <v>9.3526227435081211E-4</v>
      </c>
      <c r="CG314" s="60">
        <f t="shared" si="107"/>
        <v>128.8942329245553</v>
      </c>
      <c r="CH314" s="60" t="e">
        <f t="shared" si="107"/>
        <v>#REF!</v>
      </c>
      <c r="CI314" s="60" t="e">
        <f t="shared" si="107"/>
        <v>#REF!</v>
      </c>
      <c r="CJ314" s="60">
        <f t="shared" si="107"/>
        <v>102.52512228670429</v>
      </c>
      <c r="CK314" s="60">
        <f t="shared" si="107"/>
        <v>99.021598191763019</v>
      </c>
      <c r="CL314" s="60">
        <f t="shared" si="108"/>
        <v>189.3897</v>
      </c>
      <c r="CM314" s="60">
        <f t="shared" si="108"/>
        <v>203.71607760000003</v>
      </c>
      <c r="CN314" s="60">
        <f t="shared" si="108"/>
        <v>216.0002548168664</v>
      </c>
      <c r="CO314" s="60">
        <f t="shared" si="108"/>
        <v>229.02679471881038</v>
      </c>
      <c r="CP314" s="60">
        <f t="shared" si="108"/>
        <v>242.84065605372876</v>
      </c>
    </row>
    <row r="315" spans="1:94" ht="15" customHeight="1">
      <c r="A315" s="53" t="s">
        <v>213</v>
      </c>
      <c r="B315" s="53" t="s">
        <v>214</v>
      </c>
      <c r="C315" s="53" t="str">
        <f t="shared" si="109"/>
        <v>SD_SR</v>
      </c>
      <c r="D315" s="53" t="s">
        <v>41</v>
      </c>
      <c r="E315" s="53" t="s">
        <v>39</v>
      </c>
      <c r="F315" s="112" t="s">
        <v>1373</v>
      </c>
      <c r="G315" s="113">
        <v>0</v>
      </c>
      <c r="H315" s="127">
        <v>0</v>
      </c>
      <c r="I315" s="127">
        <v>0</v>
      </c>
      <c r="J315" s="112" t="s">
        <v>1382</v>
      </c>
      <c r="K315" s="101">
        <v>0</v>
      </c>
      <c r="L315" s="53" t="s">
        <v>215</v>
      </c>
      <c r="M315" s="54">
        <f>[11]Provisional!M315</f>
        <v>1.9232838422660001</v>
      </c>
      <c r="N315" s="54">
        <f>[11]Provisional!N315</f>
        <v>1.447718122633</v>
      </c>
      <c r="O315" s="54">
        <f>[11]Provisional!O315</f>
        <v>1.089874377673</v>
      </c>
      <c r="P315" s="54">
        <f>[11]Provisional!P315</f>
        <v>1.065784004747</v>
      </c>
      <c r="Q315" s="54">
        <f>[11]Provisional!Q315</f>
        <v>0.68938608538399992</v>
      </c>
      <c r="R315" s="128">
        <f>'[11]Published CSP'!O315</f>
        <v>4.5405360000000003</v>
      </c>
      <c r="S315" s="108">
        <f>VLOOKUP($B315,'[11]CT model - DATA UPDATE'!$A:$AX,COLUMN('[11]CT model - DATA UPDATE'!S$1),0)/1000000</f>
        <v>4.5742411000000009</v>
      </c>
      <c r="T315" s="108">
        <f>VLOOKUP($B315,'[11]CT model - DATA UPDATE'!$A:$AX,COLUMN('[11]CT model - DATA UPDATE'!T$1),0)/1000000</f>
        <v>4.6145374871330871</v>
      </c>
      <c r="U315" s="108">
        <f>VLOOKUP($B315,'[11]CT model - DATA UPDATE'!$A:$AX,COLUMN('[11]CT model - DATA UPDATE'!U$1),0)/1000000</f>
        <v>4.6551888618543851</v>
      </c>
      <c r="V315" s="108">
        <f>VLOOKUP($B315,'[11]CT model - DATA UPDATE'!$A:$AX,COLUMN('[11]CT model - DATA UPDATE'!V$1),0)/1000000</f>
        <v>4.696198351396796</v>
      </c>
      <c r="W315" s="108">
        <v>0</v>
      </c>
      <c r="X315" s="108">
        <f>VLOOKUP($B315,'[11]CT model - DATA UPDATE'!$A:$AX,COLUMN('[11]CT model - DATA UPDATE'!W$1),0)/1000000</f>
        <v>9.1484822000000021E-2</v>
      </c>
      <c r="Y315" s="108">
        <f>VLOOKUP($B315,'[11]CT model - DATA UPDATE'!$A:$AX,COLUMN('[11]CT model - DATA UPDATE'!X$1),0)/1000000</f>
        <v>0.18642731448017666</v>
      </c>
      <c r="Z315" s="108">
        <f>VLOOKUP($B315,'[11]CT model - DATA UPDATE'!$A:$AX,COLUMN('[11]CT model - DATA UPDATE'!Y$1),0)/1000000</f>
        <v>0.28493479985638281</v>
      </c>
      <c r="AA315" s="108">
        <f>VLOOKUP($B315,'[11]CT model - DATA UPDATE'!$A:$AX,COLUMN('[11]CT model - DATA UPDATE'!Z$1),0)/1000000</f>
        <v>0.38711777389407681</v>
      </c>
      <c r="AB315" s="108">
        <v>0</v>
      </c>
      <c r="AC315" s="108">
        <f>VLOOKUP($B315,'[11]CT model - DATA UPDATE'!$A:$AX,COLUMN('[11]CT model - DATA UPDATE'!AA$1),0)/1000000</f>
        <v>0</v>
      </c>
      <c r="AD315" s="108">
        <f>VLOOKUP($B315,'[11]CT model - DATA UPDATE'!$A:$AX,COLUMN('[11]CT model - DATA UPDATE'!AB$1),0)/1000000</f>
        <v>0</v>
      </c>
      <c r="AE315" s="108">
        <f>VLOOKUP($B315,'[11]CT model - DATA UPDATE'!$A:$AX,COLUMN('[11]CT model - DATA UPDATE'!AC$1),0)/1000000</f>
        <v>0</v>
      </c>
      <c r="AF315" s="108">
        <f>VLOOKUP($B315,'[11]CT model - DATA UPDATE'!$A:$AX,COLUMN('[11]CT model - DATA UPDATE'!AD$1),0)/1000000</f>
        <v>0</v>
      </c>
      <c r="AG315" s="108">
        <v>0</v>
      </c>
      <c r="AH315" s="108">
        <f>VLOOKUP($B315,'[11]CT model - DATA UPDATE'!$A:$AX,COLUMN('[11]CT model - DATA UPDATE'!AE$1),0)/1000000</f>
        <v>6.845367799999956E-2</v>
      </c>
      <c r="AI315" s="108">
        <f>(VLOOKUP($B315,'[11]CT model - DATA UPDATE'!$A:$AX,COLUMN('[11]CT model - DATA UPDATE'!AF$1),0)+IFERROR(VLOOKUP($B315,'[11]Fire £5 LQ'!$A:$P,COLUMN('[11]Fire £5 LQ'!N$1),0),0)*[11]Parameters!$C$41)/1000000</f>
        <v>0.13626761468996854</v>
      </c>
      <c r="AJ315" s="108">
        <f>(VLOOKUP($B315,'[11]CT model - DATA UPDATE'!$A:$AX,COLUMN('[11]CT model - DATA UPDATE'!AG$1),0)+IFERROR(VLOOKUP($B315,'[11]Fire £5 LQ'!$A:$P,COLUMN('[11]Fire £5 LQ'!O$1),0),0)*[11]Parameters!$C$41)/1000000</f>
        <v>0.20337172411435531</v>
      </c>
      <c r="AK315" s="108">
        <f>(VLOOKUP($B315,'[11]CT model - DATA UPDATE'!$A:$AX,COLUMN('[11]CT model - DATA UPDATE'!AH$1),0)+IFERROR(VLOOKUP($B315,'[11]Fire £5 LQ'!$A:$P,COLUMN('[11]Fire £5 LQ'!P$1),0),0)*[11]Parameters!$C$41)/1000000</f>
        <v>0.26969318434323636</v>
      </c>
      <c r="AL315" s="56">
        <f>'[11]Published CSP'!AI315</f>
        <v>0</v>
      </c>
      <c r="AM315" s="56">
        <f>'[11]Published CSP'!AJ315</f>
        <v>0</v>
      </c>
      <c r="AN315" s="56">
        <f>IFERROR(VLOOKUP($A315,'[11]iBCF post B17'!$A:$L,'[11]iBCF post B17'!$F$1,0)/1000000,0)</f>
        <v>0</v>
      </c>
      <c r="AO315" s="56">
        <f>IFERROR(VLOOKUP($A315,'[11]iBCF post B17'!$A:$L,'[11]iBCF post B17'!$I$1,0)/1000000,0)</f>
        <v>0</v>
      </c>
      <c r="AP315" s="56">
        <f>IFERROR(VLOOKUP($A315,'[11]iBCF post B17'!$A:$L,'[11]iBCF post B17'!$L$1,0)/1000000,0)</f>
        <v>0</v>
      </c>
      <c r="AQ315" s="56">
        <v>0</v>
      </c>
      <c r="AR315" s="56">
        <v>0</v>
      </c>
      <c r="AS315" s="56">
        <f>'[11]NHB savings'!E302</f>
        <v>0</v>
      </c>
      <c r="AT315" s="56">
        <f>'[11]NHB savings'!F302</f>
        <v>0</v>
      </c>
      <c r="AU315" s="56">
        <f>'[11]NHB savings'!G302</f>
        <v>0</v>
      </c>
      <c r="AV315" s="103">
        <f>'[11]Published CSP'!AN315</f>
        <v>0</v>
      </c>
      <c r="AW315" s="103">
        <f>'[11]Published CSP'!AO315</f>
        <v>0</v>
      </c>
      <c r="AX315" s="103">
        <f>'[11]Published CSP'!AP315+'[11]NHB savings'!I302</f>
        <v>0</v>
      </c>
      <c r="AY315" s="103">
        <f>'[11]Published CSP'!AQ315+'[11]NHB savings'!J302</f>
        <v>0</v>
      </c>
      <c r="AZ315" s="103">
        <f>'[11]Published CSP'!AR315+'[11]NHB savings'!K302</f>
        <v>0</v>
      </c>
      <c r="BA315" s="103">
        <v>0</v>
      </c>
      <c r="BB315" s="103" t="e">
        <f>VLOOKUP($A315,'[11]Published CSP'!$A:$A:'[11]Published CSP'!$AW:$AW,COLUMN('[11]Published CSP'!AT$1),0)</f>
        <v>#REF!</v>
      </c>
      <c r="BC315" s="103" t="e">
        <f>VLOOKUP($A315,'[11]Published CSP'!$A:$A:'[11]Published CSP'!$AW:$AW,COLUMN('[11]Published CSP'!AU$1),0)+'[11]NHB savings'!L302</f>
        <v>#REF!</v>
      </c>
      <c r="BD315" s="103">
        <v>0</v>
      </c>
      <c r="BE315" s="103">
        <v>0</v>
      </c>
      <c r="BF315" s="60">
        <v>1.3336641732438361</v>
      </c>
      <c r="BG315" s="60">
        <v>1.4816779749006523</v>
      </c>
      <c r="BH315" s="103">
        <f>VLOOKUP($A315,[11]NHB!$A$7:$Q$389,COLUMN([11]NHB!O$2),0)+'[11]NHB savings'!P302</f>
        <v>1.1050396901096906</v>
      </c>
      <c r="BI315" s="103">
        <f>VLOOKUP($A315,[11]NHB!$A$7:$Q$389,COLUMN([11]NHB!P$2),0)+'[11]NHB savings'!Q302</f>
        <v>0.84257919465886411</v>
      </c>
      <c r="BJ315" s="103">
        <f>VLOOKUP($A315,[11]NHB!$A$7:$Q$389,COLUMN([11]NHB!Q$2),0)+'[11]NHB savings'!R302</f>
        <v>0.80844485628249108</v>
      </c>
      <c r="BK315" s="63">
        <f t="shared" si="117"/>
        <v>7.7974840155098359</v>
      </c>
      <c r="BL315" s="63" t="e">
        <f t="shared" si="117"/>
        <v>#REF!</v>
      </c>
      <c r="BM315" s="63" t="e">
        <f t="shared" si="117"/>
        <v>#REF!</v>
      </c>
      <c r="BN315" s="63">
        <f t="shared" si="117"/>
        <v>7.0518585852309865</v>
      </c>
      <c r="BO315" s="63">
        <f t="shared" si="117"/>
        <v>6.8508402513005997</v>
      </c>
      <c r="BP315" s="64">
        <f t="shared" si="110"/>
        <v>7.7974840155098359</v>
      </c>
      <c r="BQ315" s="64" t="e">
        <f>BL315*'[11]23112016 deflator update'!$C$68/'[11]23112016 deflator update'!$C$69</f>
        <v>#REF!</v>
      </c>
      <c r="BR315" s="64" t="e">
        <f>BM315*'[11]23112016 deflator update'!$C$68/'[11]23112016 deflator update'!$C$70</f>
        <v>#REF!</v>
      </c>
      <c r="BS315" s="64">
        <f>BN315*'[11]23112016 deflator update'!$C$68/'[11]23112016 deflator update'!$C$71</f>
        <v>6.6994551553105781</v>
      </c>
      <c r="BT315" s="64">
        <f>BO315*'[11]23112016 deflator update'!$C$68/'[11]23112016 deflator update'!$C$72</f>
        <v>6.4022313280095</v>
      </c>
      <c r="BU315" s="109" t="e">
        <f t="shared" si="111"/>
        <v>#REF!</v>
      </c>
      <c r="BV315" s="109" t="e">
        <f t="shared" si="111"/>
        <v>#REF!</v>
      </c>
      <c r="BW315" s="109" t="e">
        <f t="shared" si="111"/>
        <v>#REF!</v>
      </c>
      <c r="BX315" s="109">
        <f t="shared" si="106"/>
        <v>-2.8505723916725789E-2</v>
      </c>
      <c r="BY315" s="109">
        <f t="shared" si="112"/>
        <v>-0.12140374540381027</v>
      </c>
      <c r="BZ315" s="109">
        <f t="shared" si="113"/>
        <v>-3.1839551243130648E-2</v>
      </c>
      <c r="CA315" s="110" t="e">
        <f t="shared" si="114"/>
        <v>#REF!</v>
      </c>
      <c r="CB315" s="110" t="e">
        <f t="shared" si="114"/>
        <v>#REF!</v>
      </c>
      <c r="CC315" s="110" t="e">
        <f t="shared" si="114"/>
        <v>#REF!</v>
      </c>
      <c r="CD315" s="110">
        <f t="shared" si="114"/>
        <v>-4.4365373065520464E-2</v>
      </c>
      <c r="CE315" s="110">
        <f t="shared" si="115"/>
        <v>-0.17893626774034599</v>
      </c>
      <c r="CF315" s="110">
        <f t="shared" si="116"/>
        <v>-4.8093664618700238E-2</v>
      </c>
      <c r="CG315" s="60">
        <f t="shared" si="107"/>
        <v>3.2569480155098356</v>
      </c>
      <c r="CH315" s="60" t="e">
        <f t="shared" si="107"/>
        <v>#REF!</v>
      </c>
      <c r="CI315" s="60" t="e">
        <f t="shared" si="107"/>
        <v>#REF!</v>
      </c>
      <c r="CJ315" s="60">
        <f t="shared" si="107"/>
        <v>1.9083631994058639</v>
      </c>
      <c r="CK315" s="60">
        <f t="shared" si="107"/>
        <v>1.497830941666491</v>
      </c>
      <c r="CL315" s="60">
        <f t="shared" si="108"/>
        <v>4.5405360000000003</v>
      </c>
      <c r="CM315" s="60">
        <f t="shared" si="108"/>
        <v>4.7341796</v>
      </c>
      <c r="CN315" s="60">
        <f t="shared" si="108"/>
        <v>4.9372324163032317</v>
      </c>
      <c r="CO315" s="60">
        <f t="shared" si="108"/>
        <v>5.1434953858251227</v>
      </c>
      <c r="CP315" s="60">
        <f t="shared" si="108"/>
        <v>5.3530093096341087</v>
      </c>
    </row>
    <row r="316" spans="1:94" ht="15" customHeight="1">
      <c r="A316" s="53" t="s">
        <v>441</v>
      </c>
      <c r="B316" s="53" t="s">
        <v>442</v>
      </c>
      <c r="C316" s="53" t="str">
        <f t="shared" si="109"/>
        <v>SD_PR</v>
      </c>
      <c r="D316" s="53" t="s">
        <v>41</v>
      </c>
      <c r="E316" s="53" t="s">
        <v>39</v>
      </c>
      <c r="F316" s="112" t="s">
        <v>1371</v>
      </c>
      <c r="G316" s="113">
        <v>0</v>
      </c>
      <c r="H316" s="127">
        <v>0</v>
      </c>
      <c r="I316" s="127">
        <v>0</v>
      </c>
      <c r="J316" s="112" t="s">
        <v>1381</v>
      </c>
      <c r="K316" s="101">
        <v>0</v>
      </c>
      <c r="L316" s="53" t="s">
        <v>443</v>
      </c>
      <c r="M316" s="54">
        <f>[11]Provisional!M316</f>
        <v>4.2082262177640004</v>
      </c>
      <c r="N316" s="54">
        <f>[11]Provisional!N316</f>
        <v>3.3483894219030002</v>
      </c>
      <c r="O316" s="54">
        <f>[11]Provisional!O316</f>
        <v>2.7018408553070001</v>
      </c>
      <c r="P316" s="54">
        <f>[11]Provisional!P316</f>
        <v>2.5516299068269999</v>
      </c>
      <c r="Q316" s="54">
        <f>[11]Provisional!Q316</f>
        <v>1.9816966274909997</v>
      </c>
      <c r="R316" s="128">
        <f>'[11]Published CSP'!O316</f>
        <v>7.4785500000000003</v>
      </c>
      <c r="S316" s="108">
        <f>VLOOKUP($B316,'[11]CT model - DATA UPDATE'!$A:$AX,COLUMN('[11]CT model - DATA UPDATE'!S$1),0)/1000000</f>
        <v>7.5508046699999998</v>
      </c>
      <c r="T316" s="108">
        <f>VLOOKUP($B316,'[11]CT model - DATA UPDATE'!$A:$AX,COLUMN('[11]CT model - DATA UPDATE'!T$1),0)/1000000</f>
        <v>7.6669369373915082</v>
      </c>
      <c r="U316" s="108">
        <f>VLOOKUP($B316,'[11]CT model - DATA UPDATE'!$A:$AX,COLUMN('[11]CT model - DATA UPDATE'!U$1),0)/1000000</f>
        <v>7.7848553327679006</v>
      </c>
      <c r="V316" s="108">
        <f>VLOOKUP($B316,'[11]CT model - DATA UPDATE'!$A:$AX,COLUMN('[11]CT model - DATA UPDATE'!V$1),0)/1000000</f>
        <v>7.9045873269884863</v>
      </c>
      <c r="W316" s="108">
        <v>0</v>
      </c>
      <c r="X316" s="108">
        <f>VLOOKUP($B316,'[11]CT model - DATA UPDATE'!$A:$AX,COLUMN('[11]CT model - DATA UPDATE'!W$1),0)/1000000</f>
        <v>0.15101609340000002</v>
      </c>
      <c r="Y316" s="108">
        <f>VLOOKUP($B316,'[11]CT model - DATA UPDATE'!$A:$AX,COLUMN('[11]CT model - DATA UPDATE'!X$1),0)/1000000</f>
        <v>0.30974425227061686</v>
      </c>
      <c r="Z316" s="108">
        <f>VLOOKUP($B316,'[11]CT model - DATA UPDATE'!$A:$AX,COLUMN('[11]CT model - DATA UPDATE'!Y$1),0)/1000000</f>
        <v>0.47649542520805716</v>
      </c>
      <c r="AA316" s="108">
        <f>VLOOKUP($B316,'[11]CT model - DATA UPDATE'!$A:$AX,COLUMN('[11]CT model - DATA UPDATE'!Z$1),0)/1000000</f>
        <v>0.65159220727228706</v>
      </c>
      <c r="AB316" s="108">
        <v>0</v>
      </c>
      <c r="AC316" s="108">
        <f>VLOOKUP($B316,'[11]CT model - DATA UPDATE'!$A:$AX,COLUMN('[11]CT model - DATA UPDATE'!AA$1),0)/1000000</f>
        <v>0</v>
      </c>
      <c r="AD316" s="108">
        <f>VLOOKUP($B316,'[11]CT model - DATA UPDATE'!$A:$AX,COLUMN('[11]CT model - DATA UPDATE'!AB$1),0)/1000000</f>
        <v>0</v>
      </c>
      <c r="AE316" s="108">
        <f>VLOOKUP($B316,'[11]CT model - DATA UPDATE'!$A:$AX,COLUMN('[11]CT model - DATA UPDATE'!AC$1),0)/1000000</f>
        <v>0</v>
      </c>
      <c r="AF316" s="108">
        <f>VLOOKUP($B316,'[11]CT model - DATA UPDATE'!$A:$AX,COLUMN('[11]CT model - DATA UPDATE'!AD$1),0)/1000000</f>
        <v>0</v>
      </c>
      <c r="AG316" s="108">
        <v>0</v>
      </c>
      <c r="AH316" s="108">
        <f>VLOOKUP($B316,'[11]CT model - DATA UPDATE'!$A:$AX,COLUMN('[11]CT model - DATA UPDATE'!AE$1),0)/1000000</f>
        <v>0.15026890659999959</v>
      </c>
      <c r="AI316" s="108">
        <f>(VLOOKUP($B316,'[11]CT model - DATA UPDATE'!$A:$AX,COLUMN('[11]CT model - DATA UPDATE'!AF$1),0)+IFERROR(VLOOKUP($B316,'[11]Fire £5 LQ'!$A:$P,COLUMN('[11]Fire £5 LQ'!N$1),0),0)*[11]Parameters!$C$41)/1000000</f>
        <v>0.3020933454782867</v>
      </c>
      <c r="AJ316" s="108">
        <f>(VLOOKUP($B316,'[11]CT model - DATA UPDATE'!$A:$AX,COLUMN('[11]CT model - DATA UPDATE'!AG$1),0)+IFERROR(VLOOKUP($B316,'[11]Fire £5 LQ'!$A:$P,COLUMN('[11]Fire £5 LQ'!O$1),0),0)*[11]Parameters!$C$41)/1000000</f>
        <v>0.45537617316013684</v>
      </c>
      <c r="AK316" s="108">
        <f>(VLOOKUP($B316,'[11]CT model - DATA UPDATE'!$A:$AX,COLUMN('[11]CT model - DATA UPDATE'!AH$1),0)+IFERROR(VLOOKUP($B316,'[11]Fire £5 LQ'!$A:$P,COLUMN('[11]Fire £5 LQ'!P$1),0),0)*[11]Parameters!$C$41)/1000000</f>
        <v>0.61001298417109062</v>
      </c>
      <c r="AL316" s="56">
        <f>'[11]Published CSP'!AI316</f>
        <v>0</v>
      </c>
      <c r="AM316" s="56">
        <f>'[11]Published CSP'!AJ316</f>
        <v>0</v>
      </c>
      <c r="AN316" s="56">
        <f>IFERROR(VLOOKUP($A316,'[11]iBCF post B17'!$A:$L,'[11]iBCF post B17'!$F$1,0)/1000000,0)</f>
        <v>0</v>
      </c>
      <c r="AO316" s="56">
        <f>IFERROR(VLOOKUP($A316,'[11]iBCF post B17'!$A:$L,'[11]iBCF post B17'!$I$1,0)/1000000,0)</f>
        <v>0</v>
      </c>
      <c r="AP316" s="56">
        <f>IFERROR(VLOOKUP($A316,'[11]iBCF post B17'!$A:$L,'[11]iBCF post B17'!$L$1,0)/1000000,0)</f>
        <v>0</v>
      </c>
      <c r="AQ316" s="56">
        <v>0</v>
      </c>
      <c r="AR316" s="56">
        <v>0</v>
      </c>
      <c r="AS316" s="56">
        <f>'[11]NHB savings'!E303</f>
        <v>0</v>
      </c>
      <c r="AT316" s="56">
        <f>'[11]NHB savings'!F303</f>
        <v>0</v>
      </c>
      <c r="AU316" s="56">
        <f>'[11]NHB savings'!G303</f>
        <v>0</v>
      </c>
      <c r="AV316" s="103">
        <f>'[11]Published CSP'!AN316</f>
        <v>2.5002269084747255E-2</v>
      </c>
      <c r="AW316" s="103">
        <f>'[11]Published CSP'!AO316</f>
        <v>0.12985049427884868</v>
      </c>
      <c r="AX316" s="103">
        <f>'[11]Published CSP'!AP316+'[11]NHB savings'!I303</f>
        <v>0.10484822519410139</v>
      </c>
      <c r="AY316" s="103">
        <f>'[11]Published CSP'!AQ316+'[11]NHB savings'!J303</f>
        <v>8.0652480918539549E-2</v>
      </c>
      <c r="AZ316" s="103">
        <f>'[11]Published CSP'!AR316+'[11]NHB savings'!K303</f>
        <v>0.10484822519410139</v>
      </c>
      <c r="BA316" s="103">
        <v>0</v>
      </c>
      <c r="BB316" s="103" t="e">
        <f>VLOOKUP($A316,'[11]Published CSP'!$A:$A:'[11]Published CSP'!$AW:$AW,COLUMN('[11]Published CSP'!AT$1),0)</f>
        <v>#REF!</v>
      </c>
      <c r="BC316" s="103" t="e">
        <f>VLOOKUP($A316,'[11]Published CSP'!$A:$A:'[11]Published CSP'!$AW:$AW,COLUMN('[11]Published CSP'!AU$1),0)+'[11]NHB savings'!L303</f>
        <v>#REF!</v>
      </c>
      <c r="BD316" s="103">
        <v>0</v>
      </c>
      <c r="BE316" s="103">
        <v>0</v>
      </c>
      <c r="BF316" s="60">
        <v>4.2159750008827528</v>
      </c>
      <c r="BG316" s="60">
        <v>5.265034703020377</v>
      </c>
      <c r="BH316" s="103">
        <f>VLOOKUP($A316,[11]NHB!$A$7:$Q$389,COLUMN([11]NHB!O$2),0)+'[11]NHB savings'!P303</f>
        <v>3.9320411141105471</v>
      </c>
      <c r="BI316" s="103">
        <f>VLOOKUP($A316,[11]NHB!$A$7:$Q$389,COLUMN([11]NHB!P$2),0)+'[11]NHB savings'!Q303</f>
        <v>3.000422617949289</v>
      </c>
      <c r="BJ316" s="103">
        <f>VLOOKUP($A316,[11]NHB!$A$7:$Q$389,COLUMN([11]NHB!Q$2),0)+'[11]NHB savings'!R303</f>
        <v>2.878870315729591</v>
      </c>
      <c r="BK316" s="63">
        <f t="shared" si="117"/>
        <v>15.927753487731501</v>
      </c>
      <c r="BL316" s="63" t="e">
        <f t="shared" si="117"/>
        <v>#REF!</v>
      </c>
      <c r="BM316" s="63" t="e">
        <f t="shared" si="117"/>
        <v>#REF!</v>
      </c>
      <c r="BN316" s="63">
        <f t="shared" si="117"/>
        <v>14.349431936830921</v>
      </c>
      <c r="BO316" s="63">
        <f t="shared" si="117"/>
        <v>14.131607686846557</v>
      </c>
      <c r="BP316" s="64">
        <f t="shared" si="110"/>
        <v>15.927753487731501</v>
      </c>
      <c r="BQ316" s="64" t="e">
        <f>BL316*'[11]23112016 deflator update'!$C$68/'[11]23112016 deflator update'!$C$69</f>
        <v>#REF!</v>
      </c>
      <c r="BR316" s="64" t="e">
        <f>BM316*'[11]23112016 deflator update'!$C$68/'[11]23112016 deflator update'!$C$70</f>
        <v>#REF!</v>
      </c>
      <c r="BS316" s="64">
        <f>BN316*'[11]23112016 deflator update'!$C$68/'[11]23112016 deflator update'!$C$71</f>
        <v>13.632345941581482</v>
      </c>
      <c r="BT316" s="64">
        <f>BO316*'[11]23112016 deflator update'!$C$68/'[11]23112016 deflator update'!$C$72</f>
        <v>13.206237210201019</v>
      </c>
      <c r="BU316" s="109" t="e">
        <f t="shared" si="111"/>
        <v>#REF!</v>
      </c>
      <c r="BV316" s="109" t="e">
        <f t="shared" si="111"/>
        <v>#REF!</v>
      </c>
      <c r="BW316" s="109" t="e">
        <f t="shared" si="111"/>
        <v>#REF!</v>
      </c>
      <c r="BX316" s="109">
        <f t="shared" si="106"/>
        <v>-1.5179991162247441E-2</v>
      </c>
      <c r="BY316" s="109">
        <f t="shared" si="112"/>
        <v>-0.11276830736164023</v>
      </c>
      <c r="BZ316" s="109">
        <f t="shared" si="113"/>
        <v>-2.9469335597950619E-2</v>
      </c>
      <c r="CA316" s="110" t="e">
        <f t="shared" si="114"/>
        <v>#REF!</v>
      </c>
      <c r="CB316" s="110" t="e">
        <f t="shared" si="114"/>
        <v>#REF!</v>
      </c>
      <c r="CC316" s="110" t="e">
        <f t="shared" si="114"/>
        <v>#REF!</v>
      </c>
      <c r="CD316" s="110">
        <f t="shared" si="114"/>
        <v>-3.1257182968101094E-2</v>
      </c>
      <c r="CE316" s="110">
        <f t="shared" si="115"/>
        <v>-0.17086629822760346</v>
      </c>
      <c r="CF316" s="110">
        <f t="shared" si="116"/>
        <v>-4.5763241710220948E-2</v>
      </c>
      <c r="CG316" s="60">
        <f t="shared" si="107"/>
        <v>8.4492034877315003</v>
      </c>
      <c r="CH316" s="60" t="e">
        <f t="shared" si="107"/>
        <v>#REF!</v>
      </c>
      <c r="CI316" s="60" t="e">
        <f t="shared" si="107"/>
        <v>#REF!</v>
      </c>
      <c r="CJ316" s="60">
        <f t="shared" si="107"/>
        <v>5.6327050056948273</v>
      </c>
      <c r="CK316" s="60">
        <f t="shared" si="107"/>
        <v>4.9654151684146939</v>
      </c>
      <c r="CL316" s="60">
        <f t="shared" si="108"/>
        <v>7.4785500000000003</v>
      </c>
      <c r="CM316" s="60">
        <f t="shared" si="108"/>
        <v>7.8520896699999998</v>
      </c>
      <c r="CN316" s="60">
        <f t="shared" si="108"/>
        <v>8.2787745351404123</v>
      </c>
      <c r="CO316" s="60">
        <f t="shared" si="108"/>
        <v>8.716726931136094</v>
      </c>
      <c r="CP316" s="60">
        <f t="shared" si="108"/>
        <v>9.1661925184318633</v>
      </c>
    </row>
    <row r="317" spans="1:94" ht="15" customHeight="1">
      <c r="A317" s="53" t="s">
        <v>804</v>
      </c>
      <c r="B317" s="53" t="s">
        <v>805</v>
      </c>
      <c r="C317" s="53" t="str">
        <f t="shared" si="109"/>
        <v>SD_SR</v>
      </c>
      <c r="D317" s="53" t="s">
        <v>41</v>
      </c>
      <c r="E317" s="53" t="s">
        <v>39</v>
      </c>
      <c r="F317" s="112" t="s">
        <v>1365</v>
      </c>
      <c r="G317" s="113">
        <v>0</v>
      </c>
      <c r="H317" s="127">
        <v>0</v>
      </c>
      <c r="I317" s="127">
        <v>0</v>
      </c>
      <c r="J317" s="112" t="s">
        <v>1382</v>
      </c>
      <c r="K317" s="101">
        <v>0</v>
      </c>
      <c r="L317" s="53" t="s">
        <v>806</v>
      </c>
      <c r="M317" s="54">
        <f>[11]Provisional!M317</f>
        <v>4.1528288045680002</v>
      </c>
      <c r="N317" s="54">
        <f>[11]Provisional!N317</f>
        <v>3.5089371922729997</v>
      </c>
      <c r="O317" s="54">
        <f>[11]Provisional!O317</f>
        <v>3.0251376838919999</v>
      </c>
      <c r="P317" s="54">
        <f>[11]Provisional!P317</f>
        <v>2.7710935545820004</v>
      </c>
      <c r="Q317" s="54">
        <f>[11]Provisional!Q317</f>
        <v>2.4891560086869999</v>
      </c>
      <c r="R317" s="128">
        <f>'[11]Published CSP'!O317</f>
        <v>4.5988519999999999</v>
      </c>
      <c r="S317" s="108">
        <f>VLOOKUP($B317,'[11]CT model - DATA UPDATE'!$A:$AX,COLUMN('[11]CT model - DATA UPDATE'!S$1),0)/1000000</f>
        <v>4.6562475000000001</v>
      </c>
      <c r="T317" s="108">
        <f>VLOOKUP($B317,'[11]CT model - DATA UPDATE'!$A:$AX,COLUMN('[11]CT model - DATA UPDATE'!T$1),0)/1000000</f>
        <v>4.7409222095476364</v>
      </c>
      <c r="U317" s="108">
        <f>VLOOKUP($B317,'[11]CT model - DATA UPDATE'!$A:$AX,COLUMN('[11]CT model - DATA UPDATE'!U$1),0)/1000000</f>
        <v>4.827136744123254</v>
      </c>
      <c r="V317" s="108">
        <f>VLOOKUP($B317,'[11]CT model - DATA UPDATE'!$A:$AX,COLUMN('[11]CT model - DATA UPDATE'!V$1),0)/1000000</f>
        <v>4.914919105725672</v>
      </c>
      <c r="W317" s="108">
        <v>0</v>
      </c>
      <c r="X317" s="108">
        <f>VLOOKUP($B317,'[11]CT model - DATA UPDATE'!$A:$AX,COLUMN('[11]CT model - DATA UPDATE'!W$1),0)/1000000</f>
        <v>9.0800700000000706E-2</v>
      </c>
      <c r="Y317" s="108">
        <f>VLOOKUP($B317,'[11]CT model - DATA UPDATE'!$A:$AX,COLUMN('[11]CT model - DATA UPDATE'!X$1),0)/1000000</f>
        <v>0.18911941001760241</v>
      </c>
      <c r="Z317" s="108">
        <f>VLOOKUP($B317,'[11]CT model - DATA UPDATE'!$A:$AX,COLUMN('[11]CT model - DATA UPDATE'!Y$1),0)/1000000</f>
        <v>0.29295248746395403</v>
      </c>
      <c r="AA317" s="108">
        <f>VLOOKUP($B317,'[11]CT model - DATA UPDATE'!$A:$AX,COLUMN('[11]CT model - DATA UPDATE'!Z$1),0)/1000000</f>
        <v>0.4025438616005777</v>
      </c>
      <c r="AB317" s="108">
        <v>0</v>
      </c>
      <c r="AC317" s="108">
        <f>VLOOKUP($B317,'[11]CT model - DATA UPDATE'!$A:$AX,COLUMN('[11]CT model - DATA UPDATE'!AA$1),0)/1000000</f>
        <v>0</v>
      </c>
      <c r="AD317" s="108">
        <f>VLOOKUP($B317,'[11]CT model - DATA UPDATE'!$A:$AX,COLUMN('[11]CT model - DATA UPDATE'!AB$1),0)/1000000</f>
        <v>0</v>
      </c>
      <c r="AE317" s="108">
        <f>VLOOKUP($B317,'[11]CT model - DATA UPDATE'!$A:$AX,COLUMN('[11]CT model - DATA UPDATE'!AC$1),0)/1000000</f>
        <v>0</v>
      </c>
      <c r="AF317" s="108">
        <f>VLOOKUP($B317,'[11]CT model - DATA UPDATE'!$A:$AX,COLUMN('[11]CT model - DATA UPDATE'!AD$1),0)/1000000</f>
        <v>0</v>
      </c>
      <c r="AG317" s="108">
        <v>0</v>
      </c>
      <c r="AH317" s="108">
        <f>VLOOKUP($B317,'[11]CT model - DATA UPDATE'!$A:$AX,COLUMN('[11]CT model - DATA UPDATE'!AE$1),0)/1000000</f>
        <v>0</v>
      </c>
      <c r="AI317" s="108">
        <f>(VLOOKUP($B317,'[11]CT model - DATA UPDATE'!$A:$AX,COLUMN('[11]CT model - DATA UPDATE'!AF$1),0)+IFERROR(VLOOKUP($B317,'[11]Fire £5 LQ'!$A:$P,COLUMN('[11]Fire £5 LQ'!N$1),0),0)*[11]Parameters!$C$41)/1000000</f>
        <v>6.110031125835521E-2</v>
      </c>
      <c r="AJ317" s="108">
        <f>(VLOOKUP($B317,'[11]CT model - DATA UPDATE'!$A:$AX,COLUMN('[11]CT model - DATA UPDATE'!AG$1),0)+IFERROR(VLOOKUP($B317,'[11]Fire £5 LQ'!$A:$P,COLUMN('[11]Fire £5 LQ'!O$1),0),0)*[11]Parameters!$C$41)/1000000</f>
        <v>0.12245435514179294</v>
      </c>
      <c r="AK317" s="108">
        <f>(VLOOKUP($B317,'[11]CT model - DATA UPDATE'!$A:$AX,COLUMN('[11]CT model - DATA UPDATE'!AH$1),0)+IFERROR(VLOOKUP($B317,'[11]Fire £5 LQ'!$A:$P,COLUMN('[11]Fire £5 LQ'!P$1),0),0)*[11]Parameters!$C$41)/1000000</f>
        <v>0.18397527028402239</v>
      </c>
      <c r="AL317" s="56">
        <f>'[11]Published CSP'!AI317</f>
        <v>0</v>
      </c>
      <c r="AM317" s="56">
        <f>'[11]Published CSP'!AJ317</f>
        <v>0</v>
      </c>
      <c r="AN317" s="56">
        <f>IFERROR(VLOOKUP($A317,'[11]iBCF post B17'!$A:$L,'[11]iBCF post B17'!$F$1,0)/1000000,0)</f>
        <v>0</v>
      </c>
      <c r="AO317" s="56">
        <f>IFERROR(VLOOKUP($A317,'[11]iBCF post B17'!$A:$L,'[11]iBCF post B17'!$I$1,0)/1000000,0)</f>
        <v>0</v>
      </c>
      <c r="AP317" s="56">
        <f>IFERROR(VLOOKUP($A317,'[11]iBCF post B17'!$A:$L,'[11]iBCF post B17'!$L$1,0)/1000000,0)</f>
        <v>0</v>
      </c>
      <c r="AQ317" s="56">
        <v>0</v>
      </c>
      <c r="AR317" s="56">
        <v>0</v>
      </c>
      <c r="AS317" s="56">
        <f>'[11]NHB savings'!E304</f>
        <v>0</v>
      </c>
      <c r="AT317" s="56">
        <f>'[11]NHB savings'!F304</f>
        <v>0</v>
      </c>
      <c r="AU317" s="56">
        <f>'[11]NHB savings'!G304</f>
        <v>0</v>
      </c>
      <c r="AV317" s="103">
        <f>'[11]Published CSP'!AN317</f>
        <v>0</v>
      </c>
      <c r="AW317" s="103">
        <f>'[11]Published CSP'!AO317</f>
        <v>0</v>
      </c>
      <c r="AX317" s="103">
        <f>'[11]Published CSP'!AP317+'[11]NHB savings'!I304</f>
        <v>0</v>
      </c>
      <c r="AY317" s="103">
        <f>'[11]Published CSP'!AQ317+'[11]NHB savings'!J304</f>
        <v>0</v>
      </c>
      <c r="AZ317" s="103">
        <f>'[11]Published CSP'!AR317+'[11]NHB savings'!K304</f>
        <v>0</v>
      </c>
      <c r="BA317" s="103">
        <v>0</v>
      </c>
      <c r="BB317" s="103" t="e">
        <f>VLOOKUP($A317,'[11]Published CSP'!$A:$A:'[11]Published CSP'!$AW:$AW,COLUMN('[11]Published CSP'!AT$1),0)</f>
        <v>#REF!</v>
      </c>
      <c r="BC317" s="103" t="e">
        <f>VLOOKUP($A317,'[11]Published CSP'!$A:$A:'[11]Published CSP'!$AW:$AW,COLUMN('[11]Published CSP'!AU$1),0)+'[11]NHB savings'!L304</f>
        <v>#REF!</v>
      </c>
      <c r="BD317" s="103">
        <v>0</v>
      </c>
      <c r="BE317" s="103">
        <v>0</v>
      </c>
      <c r="BF317" s="60">
        <v>2.3298995341988493</v>
      </c>
      <c r="BG317" s="60">
        <v>2.8551832795397698</v>
      </c>
      <c r="BH317" s="103">
        <f>VLOOKUP($A317,[11]NHB!$A$7:$Q$389,COLUMN([11]NHB!O$2),0)+'[11]NHB savings'!P304</f>
        <v>2.6192599502550622</v>
      </c>
      <c r="BI317" s="103">
        <f>VLOOKUP($A317,[11]NHB!$A$7:$Q$389,COLUMN([11]NHB!P$2),0)+'[11]NHB savings'!Q304</f>
        <v>1.9973658143050304</v>
      </c>
      <c r="BJ317" s="103">
        <f>VLOOKUP($A317,[11]NHB!$A$7:$Q$389,COLUMN([11]NHB!Q$2),0)+'[11]NHB savings'!R304</f>
        <v>1.9164490755591947</v>
      </c>
      <c r="BK317" s="63">
        <f t="shared" si="117"/>
        <v>11.08158033876685</v>
      </c>
      <c r="BL317" s="63" t="e">
        <f t="shared" si="117"/>
        <v>#REF!</v>
      </c>
      <c r="BM317" s="63" t="e">
        <f t="shared" si="117"/>
        <v>#REF!</v>
      </c>
      <c r="BN317" s="63">
        <f t="shared" si="117"/>
        <v>10.011002955616032</v>
      </c>
      <c r="BO317" s="63">
        <f t="shared" si="117"/>
        <v>9.9070433218564666</v>
      </c>
      <c r="BP317" s="64">
        <f t="shared" si="110"/>
        <v>11.08158033876685</v>
      </c>
      <c r="BQ317" s="64" t="e">
        <f>BL317*'[11]23112016 deflator update'!$C$68/'[11]23112016 deflator update'!$C$69</f>
        <v>#REF!</v>
      </c>
      <c r="BR317" s="64" t="e">
        <f>BM317*'[11]23112016 deflator update'!$C$68/'[11]23112016 deflator update'!$C$70</f>
        <v>#REF!</v>
      </c>
      <c r="BS317" s="64">
        <f>BN317*'[11]23112016 deflator update'!$C$68/'[11]23112016 deflator update'!$C$71</f>
        <v>9.5107218260580613</v>
      </c>
      <c r="BT317" s="64">
        <f>BO317*'[11]23112016 deflator update'!$C$68/'[11]23112016 deflator update'!$C$72</f>
        <v>9.2583071267930119</v>
      </c>
      <c r="BU317" s="109" t="e">
        <f t="shared" si="111"/>
        <v>#REF!</v>
      </c>
      <c r="BV317" s="109" t="e">
        <f t="shared" si="111"/>
        <v>#REF!</v>
      </c>
      <c r="BW317" s="109" t="e">
        <f t="shared" si="111"/>
        <v>#REF!</v>
      </c>
      <c r="BX317" s="109">
        <f t="shared" si="106"/>
        <v>-1.038453731563882E-2</v>
      </c>
      <c r="BY317" s="109">
        <f t="shared" si="112"/>
        <v>-0.10599002858838502</v>
      </c>
      <c r="BZ317" s="109">
        <f t="shared" si="113"/>
        <v>-2.7620955968018168E-2</v>
      </c>
      <c r="CA317" s="110" t="e">
        <f t="shared" si="114"/>
        <v>#REF!</v>
      </c>
      <c r="CB317" s="110" t="e">
        <f t="shared" si="114"/>
        <v>#REF!</v>
      </c>
      <c r="CC317" s="110" t="e">
        <f t="shared" si="114"/>
        <v>#REF!</v>
      </c>
      <c r="CD317" s="110">
        <f t="shared" si="114"/>
        <v>-2.654001493067204E-2</v>
      </c>
      <c r="CE317" s="110">
        <f t="shared" si="115"/>
        <v>-0.16453187688361159</v>
      </c>
      <c r="CF317" s="110">
        <f t="shared" si="116"/>
        <v>-4.394589389129111E-2</v>
      </c>
      <c r="CG317" s="60">
        <f t="shared" si="107"/>
        <v>6.48272833876685</v>
      </c>
      <c r="CH317" s="60" t="e">
        <f t="shared" si="107"/>
        <v>#REF!</v>
      </c>
      <c r="CI317" s="60" t="e">
        <f t="shared" si="107"/>
        <v>#REF!</v>
      </c>
      <c r="CJ317" s="60">
        <f t="shared" si="107"/>
        <v>4.7684593688870311</v>
      </c>
      <c r="CK317" s="60">
        <f t="shared" si="107"/>
        <v>4.4056050842461945</v>
      </c>
      <c r="CL317" s="60">
        <f t="shared" si="108"/>
        <v>4.5988519999999999</v>
      </c>
      <c r="CM317" s="60">
        <f t="shared" si="108"/>
        <v>4.7470482000000009</v>
      </c>
      <c r="CN317" s="60">
        <f t="shared" si="108"/>
        <v>4.991141930823594</v>
      </c>
      <c r="CO317" s="60">
        <f t="shared" si="108"/>
        <v>5.2425435867290009</v>
      </c>
      <c r="CP317" s="60">
        <f t="shared" si="108"/>
        <v>5.5014382376102722</v>
      </c>
    </row>
    <row r="318" spans="1:94" ht="15" customHeight="1">
      <c r="A318" s="53" t="s">
        <v>819</v>
      </c>
      <c r="B318" s="53" t="s">
        <v>820</v>
      </c>
      <c r="C318" s="53" t="str">
        <f t="shared" si="109"/>
        <v>UA_PU</v>
      </c>
      <c r="D318" s="53" t="s">
        <v>41</v>
      </c>
      <c r="E318" s="53" t="s">
        <v>726</v>
      </c>
      <c r="F318" s="112" t="s">
        <v>1369</v>
      </c>
      <c r="G318" s="113">
        <v>0</v>
      </c>
      <c r="H318" s="127">
        <v>0</v>
      </c>
      <c r="I318" s="127">
        <v>1</v>
      </c>
      <c r="J318" s="112" t="s">
        <v>1380</v>
      </c>
      <c r="K318" s="101">
        <v>0</v>
      </c>
      <c r="L318" s="53" t="s">
        <v>821</v>
      </c>
      <c r="M318" s="54">
        <f>[11]Provisional!M318</f>
        <v>71.609036273243987</v>
      </c>
      <c r="N318" s="54">
        <f>[11]Provisional!N318</f>
        <v>59.755310532282998</v>
      </c>
      <c r="O318" s="54">
        <f>[11]Provisional!O318</f>
        <v>51.030291096470002</v>
      </c>
      <c r="P318" s="54">
        <f>[11]Provisional!P318</f>
        <v>46.205493712512002</v>
      </c>
      <c r="Q318" s="54">
        <f>[11]Provisional!Q318</f>
        <v>41.513589843970003</v>
      </c>
      <c r="R318" s="128">
        <f>'[11]Published CSP'!O318</f>
        <v>109.222718</v>
      </c>
      <c r="S318" s="108">
        <f>VLOOKUP($B318,'[11]CT model - DATA UPDATE'!$A:$AX,COLUMN('[11]CT model - DATA UPDATE'!S$1),0)/1000000</f>
        <v>112.323266</v>
      </c>
      <c r="T318" s="108">
        <f>VLOOKUP($B318,'[11]CT model - DATA UPDATE'!$A:$AX,COLUMN('[11]CT model - DATA UPDATE'!T$1),0)/1000000</f>
        <v>115.54495133909063</v>
      </c>
      <c r="U318" s="108">
        <f>VLOOKUP($B318,'[11]CT model - DATA UPDATE'!$A:$AX,COLUMN('[11]CT model - DATA UPDATE'!U$1),0)/1000000</f>
        <v>118.85904190101473</v>
      </c>
      <c r="V318" s="108">
        <f>VLOOKUP($B318,'[11]CT model - DATA UPDATE'!$A:$AX,COLUMN('[11]CT model - DATA UPDATE'!V$1),0)/1000000</f>
        <v>122.26818807657962</v>
      </c>
      <c r="W318" s="108">
        <v>0</v>
      </c>
      <c r="X318" s="108">
        <f>VLOOKUP($B318,'[11]CT model - DATA UPDATE'!$A:$AX,COLUMN('[11]CT model - DATA UPDATE'!W$1),0)/1000000</f>
        <v>2.245743999999998</v>
      </c>
      <c r="Y318" s="108">
        <f>VLOOKUP($B318,'[11]CT model - DATA UPDATE'!$A:$AX,COLUMN('[11]CT model - DATA UPDATE'!X$1),0)/1000000</f>
        <v>4.6672591848282723</v>
      </c>
      <c r="Z318" s="108">
        <f>VLOOKUP($B318,'[11]CT model - DATA UPDATE'!$A:$AX,COLUMN('[11]CT model - DATA UPDATE'!Y$1),0)/1000000</f>
        <v>7.2743301081088729</v>
      </c>
      <c r="AA318" s="108">
        <f>VLOOKUP($B318,'[11]CT model - DATA UPDATE'!$A:$AX,COLUMN('[11]CT model - DATA UPDATE'!Z$1),0)/1000000</f>
        <v>10.077997598347196</v>
      </c>
      <c r="AB318" s="108">
        <v>0</v>
      </c>
      <c r="AC318" s="108">
        <f>VLOOKUP($B318,'[11]CT model - DATA UPDATE'!$A:$AX,COLUMN('[11]CT model - DATA UPDATE'!AA$1),0)/1000000</f>
        <v>2.2464650000000002</v>
      </c>
      <c r="AD318" s="108">
        <f>VLOOKUP($B318,'[11]CT model - DATA UPDATE'!$A:$AX,COLUMN('[11]CT model - DATA UPDATE'!AB$1),0)/1000000</f>
        <v>4.7604368126433343</v>
      </c>
      <c r="AE318" s="108">
        <f>VLOOKUP($B318,'[11]CT model - DATA UPDATE'!$A:$AX,COLUMN('[11]CT model - DATA UPDATE'!AC$1),0)/1000000</f>
        <v>7.5660593573862762</v>
      </c>
      <c r="AF318" s="108">
        <f>VLOOKUP($B318,'[11]CT model - DATA UPDATE'!$A:$AX,COLUMN('[11]CT model - DATA UPDATE'!AD$1),0)/1000000</f>
        <v>10.689417144526214</v>
      </c>
      <c r="AG318" s="108">
        <v>0</v>
      </c>
      <c r="AH318" s="108">
        <f>VLOOKUP($B318,'[11]CT model - DATA UPDATE'!$A:$AX,COLUMN('[11]CT model - DATA UPDATE'!AE$1),0)/1000000</f>
        <v>0</v>
      </c>
      <c r="AI318" s="108">
        <f>(VLOOKUP($B318,'[11]CT model - DATA UPDATE'!$A:$AX,COLUMN('[11]CT model - DATA UPDATE'!AF$1),0)+IFERROR(VLOOKUP($B318,'[11]Fire £5 LQ'!$A:$P,COLUMN('[11]Fire £5 LQ'!N$1),0),0)*[11]Parameters!$C$41)/1000000</f>
        <v>0</v>
      </c>
      <c r="AJ318" s="108">
        <f>(VLOOKUP($B318,'[11]CT model - DATA UPDATE'!$A:$AX,COLUMN('[11]CT model - DATA UPDATE'!AG$1),0)+IFERROR(VLOOKUP($B318,'[11]Fire £5 LQ'!$A:$P,COLUMN('[11]Fire £5 LQ'!O$1),0),0)*[11]Parameters!$C$41)/1000000</f>
        <v>0</v>
      </c>
      <c r="AK318" s="108">
        <f>(VLOOKUP($B318,'[11]CT model - DATA UPDATE'!$A:$AX,COLUMN('[11]CT model - DATA UPDATE'!AH$1),0)+IFERROR(VLOOKUP($B318,'[11]Fire £5 LQ'!$A:$P,COLUMN('[11]Fire £5 LQ'!P$1),0),0)*[11]Parameters!$C$41)/1000000</f>
        <v>0</v>
      </c>
      <c r="AL318" s="56">
        <f>'[11]Published CSP'!AI318</f>
        <v>0</v>
      </c>
      <c r="AM318" s="56">
        <f>'[11]Published CSP'!AJ318</f>
        <v>0</v>
      </c>
      <c r="AN318" s="56">
        <f>IFERROR(VLOOKUP($A318,'[11]iBCF post B17'!$A:$L,'[11]iBCF post B17'!$F$1,0)/1000000,0)</f>
        <v>2.7989883476363158</v>
      </c>
      <c r="AO318" s="56">
        <f>IFERROR(VLOOKUP($A318,'[11]iBCF post B17'!$A:$L,'[11]iBCF post B17'!$I$1,0)/1000000,0)</f>
        <v>3.340945629999899</v>
      </c>
      <c r="AP318" s="56">
        <f>IFERROR(VLOOKUP($A318,'[11]iBCF post B17'!$A:$L,'[11]iBCF post B17'!$L$1,0)/1000000,0)</f>
        <v>3.5614076150069853</v>
      </c>
      <c r="AQ318" s="56">
        <v>0</v>
      </c>
      <c r="AR318" s="56">
        <v>0</v>
      </c>
      <c r="AS318" s="56">
        <f>'[11]NHB savings'!E305</f>
        <v>0.93922399999999995</v>
      </c>
      <c r="AT318" s="56">
        <f>'[11]NHB savings'!F305</f>
        <v>0</v>
      </c>
      <c r="AU318" s="56">
        <f>'[11]NHB savings'!G305</f>
        <v>0</v>
      </c>
      <c r="AV318" s="103">
        <f>'[11]Published CSP'!AN318</f>
        <v>0</v>
      </c>
      <c r="AW318" s="103">
        <f>'[11]Published CSP'!AO318</f>
        <v>0</v>
      </c>
      <c r="AX318" s="103">
        <f>'[11]Published CSP'!AP318+'[11]NHB savings'!I305</f>
        <v>0</v>
      </c>
      <c r="AY318" s="103">
        <f>'[11]Published CSP'!AQ318+'[11]NHB savings'!J305</f>
        <v>0</v>
      </c>
      <c r="AZ318" s="103">
        <f>'[11]Published CSP'!AR318+'[11]NHB savings'!K305</f>
        <v>0</v>
      </c>
      <c r="BA318" s="103">
        <v>0</v>
      </c>
      <c r="BB318" s="103" t="e">
        <f>VLOOKUP($A318,'[11]Published CSP'!$A:$A:'[11]Published CSP'!$AW:$AW,COLUMN('[11]Published CSP'!AT$1),0)</f>
        <v>#REF!</v>
      </c>
      <c r="BC318" s="103" t="e">
        <f>VLOOKUP($A318,'[11]Published CSP'!$A:$A:'[11]Published CSP'!$AW:$AW,COLUMN('[11]Published CSP'!AU$1),0)+'[11]NHB savings'!L305</f>
        <v>#REF!</v>
      </c>
      <c r="BD318" s="103">
        <v>0</v>
      </c>
      <c r="BE318" s="103">
        <v>0</v>
      </c>
      <c r="BF318" s="60">
        <v>6.3934409700852672</v>
      </c>
      <c r="BG318" s="60">
        <v>8.2643497731570541</v>
      </c>
      <c r="BH318" s="103">
        <f>VLOOKUP($A318,[11]NHB!$A$7:$Q$389,COLUMN([11]NHB!O$2),0)+'[11]NHB savings'!P305</f>
        <v>7.2355272193911135</v>
      </c>
      <c r="BI318" s="103">
        <f>VLOOKUP($A318,[11]NHB!$A$7:$Q$389,COLUMN([11]NHB!P$2),0)+'[11]NHB savings'!Q305</f>
        <v>5.4650178735823021</v>
      </c>
      <c r="BJ318" s="103">
        <f>VLOOKUP($A318,[11]NHB!$A$7:$Q$389,COLUMN([11]NHB!Q$2),0)+'[11]NHB savings'!R305</f>
        <v>5.2436205610064652</v>
      </c>
      <c r="BK318" s="63">
        <f t="shared" si="117"/>
        <v>187.22519524332924</v>
      </c>
      <c r="BL318" s="63" t="e">
        <f t="shared" si="117"/>
        <v>#REF!</v>
      </c>
      <c r="BM318" s="63" t="e">
        <f t="shared" si="117"/>
        <v>#REF!</v>
      </c>
      <c r="BN318" s="63">
        <f t="shared" si="117"/>
        <v>188.7108885826041</v>
      </c>
      <c r="BO318" s="63">
        <f t="shared" si="117"/>
        <v>193.35422083943646</v>
      </c>
      <c r="BP318" s="64">
        <f t="shared" si="110"/>
        <v>187.22519524332924</v>
      </c>
      <c r="BQ318" s="64" t="e">
        <f>BL318*'[11]23112016 deflator update'!$C$68/'[11]23112016 deflator update'!$C$69</f>
        <v>#REF!</v>
      </c>
      <c r="BR318" s="64" t="e">
        <f>BM318*'[11]23112016 deflator update'!$C$68/'[11]23112016 deflator update'!$C$70</f>
        <v>#REF!</v>
      </c>
      <c r="BS318" s="64">
        <f>BN318*'[11]23112016 deflator update'!$C$68/'[11]23112016 deflator update'!$C$71</f>
        <v>179.28041524056678</v>
      </c>
      <c r="BT318" s="64">
        <f>BO318*'[11]23112016 deflator update'!$C$68/'[11]23112016 deflator update'!$C$72</f>
        <v>180.69293760369001</v>
      </c>
      <c r="BU318" s="109" t="e">
        <f t="shared" si="111"/>
        <v>#REF!</v>
      </c>
      <c r="BV318" s="109" t="e">
        <f t="shared" si="111"/>
        <v>#REF!</v>
      </c>
      <c r="BW318" s="109" t="e">
        <f t="shared" si="111"/>
        <v>#REF!</v>
      </c>
      <c r="BX318" s="109">
        <f t="shared" si="106"/>
        <v>2.4605534379643634E-2</v>
      </c>
      <c r="BY318" s="109">
        <f t="shared" si="112"/>
        <v>3.2736115393772636E-2</v>
      </c>
      <c r="BZ318" s="109">
        <f t="shared" si="113"/>
        <v>8.0854377448433823E-3</v>
      </c>
      <c r="CA318" s="110" t="e">
        <f t="shared" si="114"/>
        <v>#REF!</v>
      </c>
      <c r="CB318" s="110" t="e">
        <f t="shared" si="114"/>
        <v>#REF!</v>
      </c>
      <c r="CC318" s="110" t="e">
        <f t="shared" si="114"/>
        <v>#REF!</v>
      </c>
      <c r="CD318" s="110">
        <f t="shared" si="114"/>
        <v>7.8788436607972745E-3</v>
      </c>
      <c r="CE318" s="110">
        <f t="shared" si="115"/>
        <v>-3.4889842850207797E-2</v>
      </c>
      <c r="CF318" s="110">
        <f t="shared" si="116"/>
        <v>-8.8389625633955582E-3</v>
      </c>
      <c r="CG318" s="60">
        <f t="shared" si="107"/>
        <v>78.002477243329238</v>
      </c>
      <c r="CH318" s="60" t="e">
        <f t="shared" si="107"/>
        <v>#REF!</v>
      </c>
      <c r="CI318" s="60" t="e">
        <f t="shared" si="107"/>
        <v>#REF!</v>
      </c>
      <c r="CJ318" s="60">
        <f t="shared" si="107"/>
        <v>55.011457216094215</v>
      </c>
      <c r="CK318" s="60">
        <f t="shared" si="107"/>
        <v>50.318618019983461</v>
      </c>
      <c r="CL318" s="60">
        <f t="shared" si="108"/>
        <v>109.222718</v>
      </c>
      <c r="CM318" s="60">
        <f t="shared" si="108"/>
        <v>116.81547500000001</v>
      </c>
      <c r="CN318" s="60">
        <f t="shared" si="108"/>
        <v>124.97264733656223</v>
      </c>
      <c r="CO318" s="60">
        <f t="shared" si="108"/>
        <v>133.69943136650988</v>
      </c>
      <c r="CP318" s="60">
        <f t="shared" si="108"/>
        <v>143.035602819453</v>
      </c>
    </row>
    <row r="319" spans="1:94" ht="15" customHeight="1">
      <c r="A319" s="53" t="s">
        <v>957</v>
      </c>
      <c r="B319" s="53" t="s">
        <v>958</v>
      </c>
      <c r="C319" s="53" t="str">
        <f t="shared" si="109"/>
        <v>SD_PR</v>
      </c>
      <c r="D319" s="53" t="s">
        <v>41</v>
      </c>
      <c r="E319" s="53" t="s">
        <v>39</v>
      </c>
      <c r="F319" s="112" t="s">
        <v>1369</v>
      </c>
      <c r="G319" s="113">
        <v>1</v>
      </c>
      <c r="H319" s="127">
        <v>0</v>
      </c>
      <c r="I319" s="127">
        <v>0</v>
      </c>
      <c r="J319" s="112" t="s">
        <v>1381</v>
      </c>
      <c r="K319" s="101">
        <v>0</v>
      </c>
      <c r="L319" s="53" t="s">
        <v>959</v>
      </c>
      <c r="M319" s="54">
        <f>[11]Provisional!M319</f>
        <v>3.136687024689</v>
      </c>
      <c r="N319" s="54">
        <f>[11]Provisional!N319</f>
        <v>2.5142510415719999</v>
      </c>
      <c r="O319" s="54">
        <f>[11]Provisional!O319</f>
        <v>2.0462227031419999</v>
      </c>
      <c r="P319" s="54">
        <f>[11]Provisional!P319</f>
        <v>1.8587667020399998</v>
      </c>
      <c r="Q319" s="54">
        <f>[11]Provisional!Q319</f>
        <v>1.5249838113499998</v>
      </c>
      <c r="R319" s="128">
        <f>'[11]Published CSP'!O319</f>
        <v>5.323372</v>
      </c>
      <c r="S319" s="108">
        <f>VLOOKUP($B319,'[11]CT model - DATA UPDATE'!$A:$AX,COLUMN('[11]CT model - DATA UPDATE'!S$1),0)/1000000</f>
        <v>5.3811216799999997</v>
      </c>
      <c r="T319" s="108">
        <f>VLOOKUP($B319,'[11]CT model - DATA UPDATE'!$A:$AX,COLUMN('[11]CT model - DATA UPDATE'!T$1),0)/1000000</f>
        <v>5.459445914124565</v>
      </c>
      <c r="U319" s="108">
        <f>VLOOKUP($B319,'[11]CT model - DATA UPDATE'!$A:$AX,COLUMN('[11]CT model - DATA UPDATE'!U$1),0)/1000000</f>
        <v>5.5389101867050545</v>
      </c>
      <c r="V319" s="108">
        <f>VLOOKUP($B319,'[11]CT model - DATA UPDATE'!$A:$AX,COLUMN('[11]CT model - DATA UPDATE'!V$1),0)/1000000</f>
        <v>5.6195310914266203</v>
      </c>
      <c r="W319" s="108">
        <v>0</v>
      </c>
      <c r="X319" s="108">
        <f>VLOOKUP($B319,'[11]CT model - DATA UPDATE'!$A:$AX,COLUMN('[11]CT model - DATA UPDATE'!W$1),0)/1000000</f>
        <v>0.10762243359999998</v>
      </c>
      <c r="Y319" s="108">
        <f>VLOOKUP($B319,'[11]CT model - DATA UPDATE'!$A:$AX,COLUMN('[11]CT model - DATA UPDATE'!X$1),0)/1000000</f>
        <v>0.22056161493063237</v>
      </c>
      <c r="Z319" s="108">
        <f>VLOOKUP($B319,'[11]CT model - DATA UPDATE'!$A:$AX,COLUMN('[11]CT model - DATA UPDATE'!Y$1),0)/1000000</f>
        <v>0.33902561470784259</v>
      </c>
      <c r="AA319" s="108">
        <f>VLOOKUP($B319,'[11]CT model - DATA UPDATE'!$A:$AX,COLUMN('[11]CT model - DATA UPDATE'!Z$1),0)/1000000</f>
        <v>0.46323008605345367</v>
      </c>
      <c r="AB319" s="108">
        <v>0</v>
      </c>
      <c r="AC319" s="108">
        <f>VLOOKUP($B319,'[11]CT model - DATA UPDATE'!$A:$AX,COLUMN('[11]CT model - DATA UPDATE'!AA$1),0)/1000000</f>
        <v>0</v>
      </c>
      <c r="AD319" s="108">
        <f>VLOOKUP($B319,'[11]CT model - DATA UPDATE'!$A:$AX,COLUMN('[11]CT model - DATA UPDATE'!AB$1),0)/1000000</f>
        <v>0</v>
      </c>
      <c r="AE319" s="108">
        <f>VLOOKUP($B319,'[11]CT model - DATA UPDATE'!$A:$AX,COLUMN('[11]CT model - DATA UPDATE'!AC$1),0)/1000000</f>
        <v>0</v>
      </c>
      <c r="AF319" s="108">
        <f>VLOOKUP($B319,'[11]CT model - DATA UPDATE'!$A:$AX,COLUMN('[11]CT model - DATA UPDATE'!AD$1),0)/1000000</f>
        <v>0</v>
      </c>
      <c r="AG319" s="108">
        <v>0</v>
      </c>
      <c r="AH319" s="108">
        <f>VLOOKUP($B319,'[11]CT model - DATA UPDATE'!$A:$AX,COLUMN('[11]CT model - DATA UPDATE'!AE$1),0)/1000000</f>
        <v>7.7397566399999979E-2</v>
      </c>
      <c r="AI319" s="108">
        <f>(VLOOKUP($B319,'[11]CT model - DATA UPDATE'!$A:$AX,COLUMN('[11]CT model - DATA UPDATE'!AF$1),0)+IFERROR(VLOOKUP($B319,'[11]Fire £5 LQ'!$A:$P,COLUMN('[11]Fire £5 LQ'!N$1),0),0)*[11]Parameters!$C$41)/1000000</f>
        <v>0.15486445535712495</v>
      </c>
      <c r="AJ319" s="108">
        <f>(VLOOKUP($B319,'[11]CT model - DATA UPDATE'!$A:$AX,COLUMN('[11]CT model - DATA UPDATE'!AG$1),0)+IFERROR(VLOOKUP($B319,'[11]Fire £5 LQ'!$A:$P,COLUMN('[11]Fire £5 LQ'!O$1),0),0)*[11]Parameters!$C$41)/1000000</f>
        <v>0.23231019054986426</v>
      </c>
      <c r="AK319" s="108">
        <f>(VLOOKUP($B319,'[11]CT model - DATA UPDATE'!$A:$AX,COLUMN('[11]CT model - DATA UPDATE'!AH$1),0)+IFERROR(VLOOKUP($B319,'[11]Fire £5 LQ'!$A:$P,COLUMN('[11]Fire £5 LQ'!P$1),0),0)*[11]Parameters!$C$41)/1000000</f>
        <v>0.30963899542455686</v>
      </c>
      <c r="AL319" s="56">
        <f>'[11]Published CSP'!AI319</f>
        <v>0</v>
      </c>
      <c r="AM319" s="56">
        <f>'[11]Published CSP'!AJ319</f>
        <v>0</v>
      </c>
      <c r="AN319" s="56">
        <f>IFERROR(VLOOKUP($A319,'[11]iBCF post B17'!$A:$L,'[11]iBCF post B17'!$F$1,0)/1000000,0)</f>
        <v>0</v>
      </c>
      <c r="AO319" s="56">
        <f>IFERROR(VLOOKUP($A319,'[11]iBCF post B17'!$A:$L,'[11]iBCF post B17'!$I$1,0)/1000000,0)</f>
        <v>0</v>
      </c>
      <c r="AP319" s="56">
        <f>IFERROR(VLOOKUP($A319,'[11]iBCF post B17'!$A:$L,'[11]iBCF post B17'!$L$1,0)/1000000,0)</f>
        <v>0</v>
      </c>
      <c r="AQ319" s="56">
        <v>0</v>
      </c>
      <c r="AR319" s="56">
        <v>0</v>
      </c>
      <c r="AS319" s="56">
        <f>'[11]NHB savings'!E306</f>
        <v>0</v>
      </c>
      <c r="AT319" s="56">
        <f>'[11]NHB savings'!F306</f>
        <v>0</v>
      </c>
      <c r="AU319" s="56">
        <f>'[11]NHB savings'!G306</f>
        <v>0</v>
      </c>
      <c r="AV319" s="103">
        <f>'[11]Published CSP'!AN319</f>
        <v>7.8084555401016997E-2</v>
      </c>
      <c r="AW319" s="103">
        <f>'[11]Published CSP'!AO319</f>
        <v>0.40553591676012057</v>
      </c>
      <c r="AX319" s="103">
        <f>'[11]Published CSP'!AP319+'[11]NHB savings'!I306</f>
        <v>0.32745136135910358</v>
      </c>
      <c r="AY319" s="103">
        <f>'[11]Published CSP'!AQ319+'[11]NHB savings'!J306</f>
        <v>0.25188566258392581</v>
      </c>
      <c r="AZ319" s="103">
        <f>'[11]Published CSP'!AR319+'[11]NHB savings'!K306</f>
        <v>0.32745136135910358</v>
      </c>
      <c r="BA319" s="103">
        <v>0</v>
      </c>
      <c r="BB319" s="103" t="e">
        <f>VLOOKUP($A319,'[11]Published CSP'!$A:$A:'[11]Published CSP'!$AW:$AW,COLUMN('[11]Published CSP'!AT$1),0)</f>
        <v>#REF!</v>
      </c>
      <c r="BC319" s="103" t="e">
        <f>VLOOKUP($A319,'[11]Published CSP'!$A:$A:'[11]Published CSP'!$AW:$AW,COLUMN('[11]Published CSP'!AU$1),0)+'[11]NHB savings'!L306</f>
        <v>#REF!</v>
      </c>
      <c r="BD319" s="103">
        <v>0</v>
      </c>
      <c r="BE319" s="103">
        <v>0</v>
      </c>
      <c r="BF319" s="60">
        <v>1.6992598235074277</v>
      </c>
      <c r="BG319" s="60">
        <v>2.0839625487115452</v>
      </c>
      <c r="BH319" s="103">
        <f>VLOOKUP($A319,[11]NHB!$A$7:$Q$389,COLUMN([11]NHB!O$2),0)+'[11]NHB savings'!P306</f>
        <v>1.4526191485063384</v>
      </c>
      <c r="BI319" s="103">
        <f>VLOOKUP($A319,[11]NHB!$A$7:$Q$389,COLUMN([11]NHB!P$2),0)+'[11]NHB savings'!Q306</f>
        <v>1.1068222949088697</v>
      </c>
      <c r="BJ319" s="103">
        <f>VLOOKUP($A319,[11]NHB!$A$7:$Q$389,COLUMN([11]NHB!Q$2),0)+'[11]NHB savings'!R306</f>
        <v>1.0619830121726879</v>
      </c>
      <c r="BK319" s="63">
        <f t="shared" si="117"/>
        <v>10.237403403597444</v>
      </c>
      <c r="BL319" s="63" t="e">
        <f t="shared" si="117"/>
        <v>#REF!</v>
      </c>
      <c r="BM319" s="63" t="e">
        <f t="shared" si="117"/>
        <v>#REF!</v>
      </c>
      <c r="BN319" s="63">
        <f t="shared" si="117"/>
        <v>9.3277206514955555</v>
      </c>
      <c r="BO319" s="63">
        <f t="shared" si="117"/>
        <v>9.3068183577864225</v>
      </c>
      <c r="BP319" s="64">
        <f t="shared" si="110"/>
        <v>10.237403403597444</v>
      </c>
      <c r="BQ319" s="64" t="e">
        <f>BL319*'[11]23112016 deflator update'!$C$68/'[11]23112016 deflator update'!$C$69</f>
        <v>#REF!</v>
      </c>
      <c r="BR319" s="64" t="e">
        <f>BM319*'[11]23112016 deflator update'!$C$68/'[11]23112016 deflator update'!$C$70</f>
        <v>#REF!</v>
      </c>
      <c r="BS319" s="64">
        <f>BN319*'[11]23112016 deflator update'!$C$68/'[11]23112016 deflator update'!$C$71</f>
        <v>8.861585275807391</v>
      </c>
      <c r="BT319" s="64">
        <f>BO319*'[11]23112016 deflator update'!$C$68/'[11]23112016 deflator update'!$C$72</f>
        <v>8.697386286740862</v>
      </c>
      <c r="BU319" s="109" t="e">
        <f t="shared" si="111"/>
        <v>#REF!</v>
      </c>
      <c r="BV319" s="109" t="e">
        <f t="shared" si="111"/>
        <v>#REF!</v>
      </c>
      <c r="BW319" s="109" t="e">
        <f t="shared" si="111"/>
        <v>#REF!</v>
      </c>
      <c r="BX319" s="109">
        <f t="shared" si="106"/>
        <v>-2.2408790410958224E-3</v>
      </c>
      <c r="BY319" s="109">
        <f t="shared" si="112"/>
        <v>-9.090049587027238E-2</v>
      </c>
      <c r="BZ319" s="109">
        <f t="shared" si="113"/>
        <v>-2.354360235015085E-2</v>
      </c>
      <c r="CA319" s="110" t="e">
        <f t="shared" si="114"/>
        <v>#REF!</v>
      </c>
      <c r="CB319" s="110" t="e">
        <f t="shared" si="114"/>
        <v>#REF!</v>
      </c>
      <c r="CC319" s="110" t="e">
        <f t="shared" si="114"/>
        <v>#REF!</v>
      </c>
      <c r="CD319" s="110">
        <f t="shared" si="114"/>
        <v>-1.8529301920143015E-2</v>
      </c>
      <c r="CE319" s="110">
        <f t="shared" si="115"/>
        <v>-0.15043044179693232</v>
      </c>
      <c r="CF319" s="110">
        <f t="shared" si="116"/>
        <v>-3.993699356343583E-2</v>
      </c>
      <c r="CG319" s="60">
        <f t="shared" si="107"/>
        <v>4.9140314035974439</v>
      </c>
      <c r="CH319" s="60" t="e">
        <f t="shared" si="107"/>
        <v>#REF!</v>
      </c>
      <c r="CI319" s="60" t="e">
        <f t="shared" si="107"/>
        <v>#REF!</v>
      </c>
      <c r="CJ319" s="60">
        <f t="shared" si="107"/>
        <v>3.2174746595327948</v>
      </c>
      <c r="CK319" s="60">
        <f t="shared" si="107"/>
        <v>2.9144181848817921</v>
      </c>
      <c r="CL319" s="60">
        <f t="shared" si="108"/>
        <v>5.323372</v>
      </c>
      <c r="CM319" s="60">
        <f t="shared" si="108"/>
        <v>5.5661416799999994</v>
      </c>
      <c r="CN319" s="60">
        <f t="shared" si="108"/>
        <v>5.8348719844123229</v>
      </c>
      <c r="CO319" s="60">
        <f t="shared" si="108"/>
        <v>6.1102459919627607</v>
      </c>
      <c r="CP319" s="60">
        <f t="shared" si="108"/>
        <v>6.3924001729046305</v>
      </c>
    </row>
    <row r="320" spans="1:94" ht="15" customHeight="1">
      <c r="A320" s="53" t="s">
        <v>267</v>
      </c>
      <c r="B320" s="53" t="s">
        <v>268</v>
      </c>
      <c r="C320" s="53" t="str">
        <f t="shared" si="109"/>
        <v>SD_PR</v>
      </c>
      <c r="D320" s="53" t="s">
        <v>41</v>
      </c>
      <c r="E320" s="53" t="s">
        <v>39</v>
      </c>
      <c r="F320" s="112" t="s">
        <v>1365</v>
      </c>
      <c r="G320" s="113">
        <v>1</v>
      </c>
      <c r="H320" s="127">
        <v>0</v>
      </c>
      <c r="I320" s="127">
        <v>0</v>
      </c>
      <c r="J320" s="112" t="s">
        <v>1381</v>
      </c>
      <c r="K320" s="101">
        <v>0</v>
      </c>
      <c r="L320" s="53" t="s">
        <v>269</v>
      </c>
      <c r="M320" s="54">
        <f>[11]Provisional!M320</f>
        <v>5.4353029751549995</v>
      </c>
      <c r="N320" s="54">
        <f>[11]Provisional!N320</f>
        <v>4.7275213174870006</v>
      </c>
      <c r="O320" s="54">
        <f>[11]Provisional!O320</f>
        <v>4.1961079455519998</v>
      </c>
      <c r="P320" s="54">
        <f>[11]Provisional!P320</f>
        <v>3.9182938648750003</v>
      </c>
      <c r="Q320" s="54">
        <f>[11]Provisional!Q320</f>
        <v>3.6104273893339998</v>
      </c>
      <c r="R320" s="128">
        <f>'[11]Published CSP'!O320</f>
        <v>4.1847620000000001</v>
      </c>
      <c r="S320" s="108">
        <f>VLOOKUP($B320,'[11]CT model - DATA UPDATE'!$A:$AX,COLUMN('[11]CT model - DATA UPDATE'!S$1),0)/1000000</f>
        <v>4.3088997100000004</v>
      </c>
      <c r="T320" s="108">
        <f>VLOOKUP($B320,'[11]CT model - DATA UPDATE'!$A:$AX,COLUMN('[11]CT model - DATA UPDATE'!T$1),0)/1000000</f>
        <v>4.400290958469931</v>
      </c>
      <c r="U320" s="108">
        <f>VLOOKUP($B320,'[11]CT model - DATA UPDATE'!$A:$AX,COLUMN('[11]CT model - DATA UPDATE'!U$1),0)/1000000</f>
        <v>4.4936206044099887</v>
      </c>
      <c r="V320" s="108">
        <f>VLOOKUP($B320,'[11]CT model - DATA UPDATE'!$A:$AX,COLUMN('[11]CT model - DATA UPDATE'!V$1),0)/1000000</f>
        <v>4.5889297609991164</v>
      </c>
      <c r="W320" s="108">
        <v>0</v>
      </c>
      <c r="X320" s="108">
        <f>VLOOKUP($B320,'[11]CT model - DATA UPDATE'!$A:$AX,COLUMN('[11]CT model - DATA UPDATE'!W$1),0)/1000000</f>
        <v>8.6177994199999997E-2</v>
      </c>
      <c r="Y320" s="108">
        <f>VLOOKUP($B320,'[11]CT model - DATA UPDATE'!$A:$AX,COLUMN('[11]CT model - DATA UPDATE'!X$1),0)/1000000</f>
        <v>0.17777175472218518</v>
      </c>
      <c r="Z320" s="108">
        <f>VLOOKUP($B320,'[11]CT model - DATA UPDATE'!$A:$AX,COLUMN('[11]CT model - DATA UPDATE'!Y$1),0)/1000000</f>
        <v>0.27504552995472631</v>
      </c>
      <c r="AA320" s="108">
        <f>VLOOKUP($B320,'[11]CT model - DATA UPDATE'!$A:$AX,COLUMN('[11]CT model - DATA UPDATE'!Z$1),0)/1000000</f>
        <v>0.37827539228744078</v>
      </c>
      <c r="AB320" s="108">
        <v>0</v>
      </c>
      <c r="AC320" s="108">
        <f>VLOOKUP($B320,'[11]CT model - DATA UPDATE'!$A:$AX,COLUMN('[11]CT model - DATA UPDATE'!AA$1),0)/1000000</f>
        <v>0</v>
      </c>
      <c r="AD320" s="108">
        <f>VLOOKUP($B320,'[11]CT model - DATA UPDATE'!$A:$AX,COLUMN('[11]CT model - DATA UPDATE'!AB$1),0)/1000000</f>
        <v>0</v>
      </c>
      <c r="AE320" s="108">
        <f>VLOOKUP($B320,'[11]CT model - DATA UPDATE'!$A:$AX,COLUMN('[11]CT model - DATA UPDATE'!AC$1),0)/1000000</f>
        <v>0</v>
      </c>
      <c r="AF320" s="108">
        <f>VLOOKUP($B320,'[11]CT model - DATA UPDATE'!$A:$AX,COLUMN('[11]CT model - DATA UPDATE'!AD$1),0)/1000000</f>
        <v>0</v>
      </c>
      <c r="AG320" s="108">
        <v>0</v>
      </c>
      <c r="AH320" s="108">
        <f>VLOOKUP($B320,'[11]CT model - DATA UPDATE'!$A:$AX,COLUMN('[11]CT model - DATA UPDATE'!AE$1),0)/1000000</f>
        <v>4.6477005800000082E-2</v>
      </c>
      <c r="AI320" s="108">
        <f>(VLOOKUP($B320,'[11]CT model - DATA UPDATE'!$A:$AX,COLUMN('[11]CT model - DATA UPDATE'!AF$1),0)+IFERROR(VLOOKUP($B320,'[11]Fire £5 LQ'!$A:$P,COLUMN('[11]Fire £5 LQ'!N$1),0),0)*[11]Parameters!$C$41)/1000000</f>
        <v>9.316543870617093E-2</v>
      </c>
      <c r="AJ320" s="108">
        <f>(VLOOKUP($B320,'[11]CT model - DATA UPDATE'!$A:$AX,COLUMN('[11]CT model - DATA UPDATE'!AG$1),0)+IFERROR(VLOOKUP($B320,'[11]Fire £5 LQ'!$A:$P,COLUMN('[11]Fire £5 LQ'!O$1),0),0)*[11]Parameters!$C$41)/1000000</f>
        <v>0.13998007848163677</v>
      </c>
      <c r="AK320" s="108">
        <f>(VLOOKUP($B320,'[11]CT model - DATA UPDATE'!$A:$AX,COLUMN('[11]CT model - DATA UPDATE'!AH$1),0)+IFERROR(VLOOKUP($B320,'[11]Fire £5 LQ'!$A:$P,COLUMN('[11]Fire £5 LQ'!P$1),0),0)*[11]Parameters!$C$41)/1000000</f>
        <v>0.18682894377550005</v>
      </c>
      <c r="AL320" s="56">
        <f>'[11]Published CSP'!AI320</f>
        <v>0</v>
      </c>
      <c r="AM320" s="56">
        <f>'[11]Published CSP'!AJ320</f>
        <v>0</v>
      </c>
      <c r="AN320" s="56">
        <f>IFERROR(VLOOKUP($A320,'[11]iBCF post B17'!$A:$L,'[11]iBCF post B17'!$F$1,0)/1000000,0)</f>
        <v>0</v>
      </c>
      <c r="AO320" s="56">
        <f>IFERROR(VLOOKUP($A320,'[11]iBCF post B17'!$A:$L,'[11]iBCF post B17'!$I$1,0)/1000000,0)</f>
        <v>0</v>
      </c>
      <c r="AP320" s="56">
        <f>IFERROR(VLOOKUP($A320,'[11]iBCF post B17'!$A:$L,'[11]iBCF post B17'!$L$1,0)/1000000,0)</f>
        <v>0</v>
      </c>
      <c r="AQ320" s="56">
        <v>0</v>
      </c>
      <c r="AR320" s="56">
        <v>0</v>
      </c>
      <c r="AS320" s="56">
        <f>'[11]NHB savings'!E307</f>
        <v>0</v>
      </c>
      <c r="AT320" s="56">
        <f>'[11]NHB savings'!F307</f>
        <v>0</v>
      </c>
      <c r="AU320" s="56">
        <f>'[11]NHB savings'!G307</f>
        <v>0</v>
      </c>
      <c r="AV320" s="103">
        <f>'[11]Published CSP'!AN320</f>
        <v>3.0461949469379124E-2</v>
      </c>
      <c r="AW320" s="103">
        <f>'[11]Published CSP'!AO320</f>
        <v>0.1582056085345174</v>
      </c>
      <c r="AX320" s="103">
        <f>'[11]Published CSP'!AP320+'[11]NHB savings'!I307</f>
        <v>0.12774365906513827</v>
      </c>
      <c r="AY320" s="103">
        <f>'[11]Published CSP'!AQ320+'[11]NHB savings'!J307</f>
        <v>9.8264353127029441E-2</v>
      </c>
      <c r="AZ320" s="103">
        <f>'[11]Published CSP'!AR320+'[11]NHB savings'!K307</f>
        <v>0.12774365906513827</v>
      </c>
      <c r="BA320" s="103">
        <v>0</v>
      </c>
      <c r="BB320" s="103" t="e">
        <f>VLOOKUP($A320,'[11]Published CSP'!$A:$A:'[11]Published CSP'!$AW:$AW,COLUMN('[11]Published CSP'!AT$1),0)</f>
        <v>#REF!</v>
      </c>
      <c r="BC320" s="103" t="e">
        <f>VLOOKUP($A320,'[11]Published CSP'!$A:$A:'[11]Published CSP'!$AW:$AW,COLUMN('[11]Published CSP'!AU$1),0)+'[11]NHB savings'!L307</f>
        <v>#REF!</v>
      </c>
      <c r="BD320" s="103">
        <v>0</v>
      </c>
      <c r="BE320" s="103">
        <v>0</v>
      </c>
      <c r="BF320" s="60">
        <v>1.3718102128591518</v>
      </c>
      <c r="BG320" s="60">
        <v>1.7337471177669774</v>
      </c>
      <c r="BH320" s="103">
        <f>VLOOKUP($A320,[11]NHB!$A$7:$Q$389,COLUMN([11]NHB!O$2),0)+'[11]NHB savings'!P307</f>
        <v>1.3843544261784291</v>
      </c>
      <c r="BI320" s="103">
        <f>VLOOKUP($A320,[11]NHB!$A$7:$Q$389,COLUMN([11]NHB!P$2),0)+'[11]NHB savings'!Q307</f>
        <v>1.0522431964724215</v>
      </c>
      <c r="BJ320" s="103">
        <f>VLOOKUP($A320,[11]NHB!$A$7:$Q$389,COLUMN([11]NHB!Q$2),0)+'[11]NHB savings'!R307</f>
        <v>1.0096150072763093</v>
      </c>
      <c r="BK320" s="63">
        <f t="shared" si="117"/>
        <v>11.022337137483531</v>
      </c>
      <c r="BL320" s="63" t="e">
        <f t="shared" si="117"/>
        <v>#REF!</v>
      </c>
      <c r="BM320" s="63" t="e">
        <f t="shared" si="117"/>
        <v>#REF!</v>
      </c>
      <c r="BN320" s="63">
        <f t="shared" si="117"/>
        <v>9.977447627320803</v>
      </c>
      <c r="BO320" s="63">
        <f t="shared" si="117"/>
        <v>9.9018201527375052</v>
      </c>
      <c r="BP320" s="64">
        <f t="shared" si="110"/>
        <v>11.022337137483531</v>
      </c>
      <c r="BQ320" s="64" t="e">
        <f>BL320*'[11]23112016 deflator update'!$C$68/'[11]23112016 deflator update'!$C$69</f>
        <v>#REF!</v>
      </c>
      <c r="BR320" s="64" t="e">
        <f>BM320*'[11]23112016 deflator update'!$C$68/'[11]23112016 deflator update'!$C$70</f>
        <v>#REF!</v>
      </c>
      <c r="BS320" s="64">
        <f>BN320*'[11]23112016 deflator update'!$C$68/'[11]23112016 deflator update'!$C$71</f>
        <v>9.4788433624702595</v>
      </c>
      <c r="BT320" s="64">
        <f>BO320*'[11]23112016 deflator update'!$C$68/'[11]23112016 deflator update'!$C$72</f>
        <v>9.2534259829130967</v>
      </c>
      <c r="BU320" s="109" t="e">
        <f t="shared" si="111"/>
        <v>#REF!</v>
      </c>
      <c r="BV320" s="109" t="e">
        <f t="shared" si="111"/>
        <v>#REF!</v>
      </c>
      <c r="BW320" s="109" t="e">
        <f t="shared" si="111"/>
        <v>#REF!</v>
      </c>
      <c r="BX320" s="109">
        <f t="shared" si="106"/>
        <v>-7.5798418000422307E-3</v>
      </c>
      <c r="BY320" s="109">
        <f t="shared" si="112"/>
        <v>-0.10165874721210411</v>
      </c>
      <c r="BZ320" s="109">
        <f t="shared" si="113"/>
        <v>-2.6445349083673131E-2</v>
      </c>
      <c r="CA320" s="110" t="e">
        <f t="shared" si="114"/>
        <v>#REF!</v>
      </c>
      <c r="CB320" s="110" t="e">
        <f t="shared" si="114"/>
        <v>#REF!</v>
      </c>
      <c r="CC320" s="110" t="e">
        <f t="shared" si="114"/>
        <v>#REF!</v>
      </c>
      <c r="CD320" s="110">
        <f t="shared" si="114"/>
        <v>-2.378110608406736E-2</v>
      </c>
      <c r="CE320" s="110">
        <f t="shared" si="115"/>
        <v>-0.16048421786654654</v>
      </c>
      <c r="CF320" s="110">
        <f t="shared" si="116"/>
        <v>-4.2790023867306126E-2</v>
      </c>
      <c r="CG320" s="60">
        <f t="shared" si="107"/>
        <v>6.8375751374835305</v>
      </c>
      <c r="CH320" s="60" t="e">
        <f t="shared" si="107"/>
        <v>#REF!</v>
      </c>
      <c r="CI320" s="60" t="e">
        <f t="shared" si="107"/>
        <v>#REF!</v>
      </c>
      <c r="CJ320" s="60">
        <f t="shared" si="107"/>
        <v>5.0688014144744518</v>
      </c>
      <c r="CK320" s="60">
        <f t="shared" si="107"/>
        <v>4.7477860556754479</v>
      </c>
      <c r="CL320" s="60">
        <f t="shared" si="108"/>
        <v>4.1847620000000001</v>
      </c>
      <c r="CM320" s="60">
        <f t="shared" si="108"/>
        <v>4.4415547100000001</v>
      </c>
      <c r="CN320" s="60">
        <f t="shared" si="108"/>
        <v>4.671228151898287</v>
      </c>
      <c r="CO320" s="60">
        <f t="shared" si="108"/>
        <v>4.9086462128463513</v>
      </c>
      <c r="CP320" s="60">
        <f t="shared" si="108"/>
        <v>5.1540340970620573</v>
      </c>
    </row>
    <row r="321" spans="1:94" ht="15" customHeight="1">
      <c r="A321" s="53" t="s">
        <v>270</v>
      </c>
      <c r="B321" s="53" t="s">
        <v>271</v>
      </c>
      <c r="C321" s="53" t="str">
        <f t="shared" si="109"/>
        <v>SD_PR</v>
      </c>
      <c r="D321" s="53" t="s">
        <v>41</v>
      </c>
      <c r="E321" s="53" t="s">
        <v>39</v>
      </c>
      <c r="F321" s="112" t="s">
        <v>1365</v>
      </c>
      <c r="G321" s="113">
        <v>0</v>
      </c>
      <c r="H321" s="127">
        <v>0</v>
      </c>
      <c r="I321" s="127">
        <v>0</v>
      </c>
      <c r="J321" s="112" t="s">
        <v>1381</v>
      </c>
      <c r="K321" s="101">
        <v>0</v>
      </c>
      <c r="L321" s="53" t="s">
        <v>272</v>
      </c>
      <c r="M321" s="54">
        <f>[11]Provisional!M321</f>
        <v>5.9556376361889996</v>
      </c>
      <c r="N321" s="54">
        <f>[11]Provisional!N321</f>
        <v>5.0577410276389996</v>
      </c>
      <c r="O321" s="54">
        <f>[11]Provisional!O321</f>
        <v>4.3831928513439999</v>
      </c>
      <c r="P321" s="54">
        <f>[11]Provisional!P321</f>
        <v>4.0293092870530005</v>
      </c>
      <c r="Q321" s="54">
        <f>[11]Provisional!Q321</f>
        <v>3.6366884132439998</v>
      </c>
      <c r="R321" s="128">
        <f>'[11]Published CSP'!O321</f>
        <v>6.2484419999999998</v>
      </c>
      <c r="S321" s="108">
        <f>VLOOKUP($B321,'[11]CT model - DATA UPDATE'!$A:$AX,COLUMN('[11]CT model - DATA UPDATE'!S$1),0)/1000000</f>
        <v>6.3443886479999998</v>
      </c>
      <c r="T321" s="108">
        <f>VLOOKUP($B321,'[11]CT model - DATA UPDATE'!$A:$AX,COLUMN('[11]CT model - DATA UPDATE'!T$1),0)/1000000</f>
        <v>6.4232736220207318</v>
      </c>
      <c r="U321" s="108">
        <f>VLOOKUP($B321,'[11]CT model - DATA UPDATE'!$A:$AX,COLUMN('[11]CT model - DATA UPDATE'!U$1),0)/1000000</f>
        <v>6.5031394374544833</v>
      </c>
      <c r="V321" s="108">
        <f>VLOOKUP($B321,'[11]CT model - DATA UPDATE'!$A:$AX,COLUMN('[11]CT model - DATA UPDATE'!V$1),0)/1000000</f>
        <v>6.5839982899049092</v>
      </c>
      <c r="W321" s="108">
        <v>0</v>
      </c>
      <c r="X321" s="108">
        <f>VLOOKUP($B321,'[11]CT model - DATA UPDATE'!$A:$AX,COLUMN('[11]CT model - DATA UPDATE'!W$1),0)/1000000</f>
        <v>0.12688777296000001</v>
      </c>
      <c r="Y321" s="108">
        <f>VLOOKUP($B321,'[11]CT model - DATA UPDATE'!$A:$AX,COLUMN('[11]CT model - DATA UPDATE'!X$1),0)/1000000</f>
        <v>0.25950025432963753</v>
      </c>
      <c r="Z321" s="108">
        <f>VLOOKUP($B321,'[11]CT model - DATA UPDATE'!$A:$AX,COLUMN('[11]CT model - DATA UPDATE'!Y$1),0)/1000000</f>
        <v>0.39804415868771353</v>
      </c>
      <c r="AA321" s="108">
        <f>VLOOKUP($B321,'[11]CT model - DATA UPDATE'!$A:$AX,COLUMN('[11]CT model - DATA UPDATE'!Z$1),0)/1000000</f>
        <v>0.54273320047316775</v>
      </c>
      <c r="AB321" s="108">
        <v>0</v>
      </c>
      <c r="AC321" s="108">
        <f>VLOOKUP($B321,'[11]CT model - DATA UPDATE'!$A:$AX,COLUMN('[11]CT model - DATA UPDATE'!AA$1),0)/1000000</f>
        <v>0</v>
      </c>
      <c r="AD321" s="108">
        <f>VLOOKUP($B321,'[11]CT model - DATA UPDATE'!$A:$AX,COLUMN('[11]CT model - DATA UPDATE'!AB$1),0)/1000000</f>
        <v>0</v>
      </c>
      <c r="AE321" s="108">
        <f>VLOOKUP($B321,'[11]CT model - DATA UPDATE'!$A:$AX,COLUMN('[11]CT model - DATA UPDATE'!AC$1),0)/1000000</f>
        <v>0</v>
      </c>
      <c r="AF321" s="108">
        <f>VLOOKUP($B321,'[11]CT model - DATA UPDATE'!$A:$AX,COLUMN('[11]CT model - DATA UPDATE'!AD$1),0)/1000000</f>
        <v>0</v>
      </c>
      <c r="AG321" s="108">
        <v>0</v>
      </c>
      <c r="AH321" s="108">
        <f>VLOOKUP($B321,'[11]CT model - DATA UPDATE'!$A:$AX,COLUMN('[11]CT model - DATA UPDATE'!AE$1),0)/1000000</f>
        <v>0.10031422703999933</v>
      </c>
      <c r="AI321" s="108">
        <f>(VLOOKUP($B321,'[11]CT model - DATA UPDATE'!$A:$AX,COLUMN('[11]CT model - DATA UPDATE'!AF$1),0)+IFERROR(VLOOKUP($B321,'[11]Fire £5 LQ'!$A:$P,COLUMN('[11]Fire £5 LQ'!N$1),0),0)*[11]Parameters!$C$41)/1000000</f>
        <v>0.20055372232275567</v>
      </c>
      <c r="AJ321" s="108">
        <f>(VLOOKUP($B321,'[11]CT model - DATA UPDATE'!$A:$AX,COLUMN('[11]CT model - DATA UPDATE'!AG$1),0)+IFERROR(VLOOKUP($B321,'[11]Fire £5 LQ'!$A:$P,COLUMN('[11]Fire £5 LQ'!O$1),0),0)*[11]Parameters!$C$41)/1000000</f>
        <v>0.3006171474419026</v>
      </c>
      <c r="AK321" s="108">
        <f>(VLOOKUP($B321,'[11]CT model - DATA UPDATE'!$A:$AX,COLUMN('[11]CT model - DATA UPDATE'!AH$1),0)+IFERROR(VLOOKUP($B321,'[11]Fire £5 LQ'!$A:$P,COLUMN('[11]Fire £5 LQ'!P$1),0),0)*[11]Parameters!$C$41)/1000000</f>
        <v>0.40039791110180672</v>
      </c>
      <c r="AL321" s="56">
        <f>'[11]Published CSP'!AI321</f>
        <v>0</v>
      </c>
      <c r="AM321" s="56">
        <f>'[11]Published CSP'!AJ321</f>
        <v>0</v>
      </c>
      <c r="AN321" s="56">
        <f>IFERROR(VLOOKUP($A321,'[11]iBCF post B17'!$A:$L,'[11]iBCF post B17'!$F$1,0)/1000000,0)</f>
        <v>0</v>
      </c>
      <c r="AO321" s="56">
        <f>IFERROR(VLOOKUP($A321,'[11]iBCF post B17'!$A:$L,'[11]iBCF post B17'!$I$1,0)/1000000,0)</f>
        <v>0</v>
      </c>
      <c r="AP321" s="56">
        <f>IFERROR(VLOOKUP($A321,'[11]iBCF post B17'!$A:$L,'[11]iBCF post B17'!$L$1,0)/1000000,0)</f>
        <v>0</v>
      </c>
      <c r="AQ321" s="56">
        <v>0</v>
      </c>
      <c r="AR321" s="56">
        <v>0</v>
      </c>
      <c r="AS321" s="56">
        <f>'[11]NHB savings'!E308</f>
        <v>0</v>
      </c>
      <c r="AT321" s="56">
        <f>'[11]NHB savings'!F308</f>
        <v>0</v>
      </c>
      <c r="AU321" s="56">
        <f>'[11]NHB savings'!G308</f>
        <v>0</v>
      </c>
      <c r="AV321" s="103">
        <f>'[11]Published CSP'!AN321</f>
        <v>5.6376612623978056E-2</v>
      </c>
      <c r="AW321" s="103">
        <f>'[11]Published CSP'!AO321</f>
        <v>0.29279466556324096</v>
      </c>
      <c r="AX321" s="103">
        <f>'[11]Published CSP'!AP321+'[11]NHB savings'!I308</f>
        <v>0.23641805293926285</v>
      </c>
      <c r="AY321" s="103">
        <f>'[11]Published CSP'!AQ321+'[11]NHB savings'!J308</f>
        <v>0.18186004072250989</v>
      </c>
      <c r="AZ321" s="103">
        <f>'[11]Published CSP'!AR321+'[11]NHB savings'!K308</f>
        <v>0.23641805293926285</v>
      </c>
      <c r="BA321" s="103">
        <v>0</v>
      </c>
      <c r="BB321" s="103" t="e">
        <f>VLOOKUP($A321,'[11]Published CSP'!$A:$A:'[11]Published CSP'!$AW:$AW,COLUMN('[11]Published CSP'!AT$1),0)</f>
        <v>#REF!</v>
      </c>
      <c r="BC321" s="103" t="e">
        <f>VLOOKUP($A321,'[11]Published CSP'!$A:$A:'[11]Published CSP'!$AW:$AW,COLUMN('[11]Published CSP'!AU$1),0)+'[11]NHB savings'!L308</f>
        <v>#REF!</v>
      </c>
      <c r="BD321" s="103">
        <v>0</v>
      </c>
      <c r="BE321" s="103">
        <v>0</v>
      </c>
      <c r="BF321" s="60">
        <v>3.3434144545103108</v>
      </c>
      <c r="BG321" s="60">
        <v>3.9853188008705098</v>
      </c>
      <c r="BH321" s="103">
        <f>VLOOKUP($A321,[11]NHB!$A$7:$Q$389,COLUMN([11]NHB!O$2),0)+'[11]NHB savings'!P308</f>
        <v>3.1762544278201577</v>
      </c>
      <c r="BI321" s="103">
        <f>VLOOKUP($A321,[11]NHB!$A$7:$Q$389,COLUMN([11]NHB!P$2),0)+'[11]NHB savings'!Q308</f>
        <v>2.4211099386619686</v>
      </c>
      <c r="BJ321" s="103">
        <f>VLOOKUP($A321,[11]NHB!$A$7:$Q$389,COLUMN([11]NHB!Q$2),0)+'[11]NHB savings'!R308</f>
        <v>2.3230265935989003</v>
      </c>
      <c r="BK321" s="63">
        <f t="shared" si="117"/>
        <v>15.60387070332329</v>
      </c>
      <c r="BL321" s="63" t="e">
        <f t="shared" si="117"/>
        <v>#REF!</v>
      </c>
      <c r="BM321" s="63" t="e">
        <f t="shared" si="117"/>
        <v>#REF!</v>
      </c>
      <c r="BN321" s="63">
        <f t="shared" si="117"/>
        <v>13.83408001002158</v>
      </c>
      <c r="BO321" s="63">
        <f t="shared" si="117"/>
        <v>13.723262461262046</v>
      </c>
      <c r="BP321" s="64">
        <f t="shared" si="110"/>
        <v>15.60387070332329</v>
      </c>
      <c r="BQ321" s="64" t="e">
        <f>BL321*'[11]23112016 deflator update'!$C$68/'[11]23112016 deflator update'!$C$69</f>
        <v>#REF!</v>
      </c>
      <c r="BR321" s="64" t="e">
        <f>BM321*'[11]23112016 deflator update'!$C$68/'[11]23112016 deflator update'!$C$70</f>
        <v>#REF!</v>
      </c>
      <c r="BS321" s="64">
        <f>BN321*'[11]23112016 deflator update'!$C$68/'[11]23112016 deflator update'!$C$71</f>
        <v>13.142747762444287</v>
      </c>
      <c r="BT321" s="64">
        <f>BO321*'[11]23112016 deflator update'!$C$68/'[11]23112016 deflator update'!$C$72</f>
        <v>12.824631377926073</v>
      </c>
      <c r="BU321" s="109" t="e">
        <f t="shared" si="111"/>
        <v>#REF!</v>
      </c>
      <c r="BV321" s="109" t="e">
        <f t="shared" si="111"/>
        <v>#REF!</v>
      </c>
      <c r="BW321" s="109" t="e">
        <f t="shared" si="111"/>
        <v>#REF!</v>
      </c>
      <c r="BX321" s="109">
        <f t="shared" si="106"/>
        <v>-8.0104747608267246E-3</v>
      </c>
      <c r="BY321" s="109">
        <f t="shared" si="112"/>
        <v>-0.12052190625116599</v>
      </c>
      <c r="BZ321" s="109">
        <f t="shared" si="113"/>
        <v>-3.1596709143895896E-2</v>
      </c>
      <c r="CA321" s="110" t="e">
        <f t="shared" si="114"/>
        <v>#REF!</v>
      </c>
      <c r="CB321" s="110" t="e">
        <f t="shared" si="114"/>
        <v>#REF!</v>
      </c>
      <c r="CC321" s="110" t="e">
        <f t="shared" si="114"/>
        <v>#REF!</v>
      </c>
      <c r="CD321" s="110">
        <f t="shared" si="114"/>
        <v>-2.4204708959509991E-2</v>
      </c>
      <c r="CE321" s="110">
        <f t="shared" si="115"/>
        <v>-0.17811217346253061</v>
      </c>
      <c r="CF321" s="110">
        <f t="shared" si="116"/>
        <v>-4.7854899512094651E-2</v>
      </c>
      <c r="CG321" s="60">
        <f t="shared" si="107"/>
        <v>9.355428703323291</v>
      </c>
      <c r="CH321" s="60" t="e">
        <f t="shared" si="107"/>
        <v>#REF!</v>
      </c>
      <c r="CI321" s="60" t="e">
        <f t="shared" si="107"/>
        <v>#REF!</v>
      </c>
      <c r="CJ321" s="60">
        <f t="shared" si="107"/>
        <v>6.6322792664374806</v>
      </c>
      <c r="CK321" s="60">
        <f t="shared" si="107"/>
        <v>6.196133059782162</v>
      </c>
      <c r="CL321" s="60">
        <f t="shared" si="108"/>
        <v>6.2484419999999998</v>
      </c>
      <c r="CM321" s="60">
        <f t="shared" si="108"/>
        <v>6.571590647999999</v>
      </c>
      <c r="CN321" s="60">
        <f t="shared" si="108"/>
        <v>6.8833275986731248</v>
      </c>
      <c r="CO321" s="60">
        <f t="shared" si="108"/>
        <v>7.2018007435840996</v>
      </c>
      <c r="CP321" s="60">
        <f t="shared" si="108"/>
        <v>7.5271294014798835</v>
      </c>
    </row>
    <row r="322" spans="1:94" ht="15" customHeight="1">
      <c r="A322" s="53" t="s">
        <v>780</v>
      </c>
      <c r="B322" s="53" t="s">
        <v>781</v>
      </c>
      <c r="C322" s="53" t="str">
        <f t="shared" si="109"/>
        <v>SD_PR</v>
      </c>
      <c r="D322" s="53" t="s">
        <v>41</v>
      </c>
      <c r="E322" s="53" t="s">
        <v>39</v>
      </c>
      <c r="F322" s="112" t="s">
        <v>1359</v>
      </c>
      <c r="G322" s="113">
        <v>1</v>
      </c>
      <c r="H322" s="127">
        <v>0</v>
      </c>
      <c r="I322" s="127">
        <v>0</v>
      </c>
      <c r="J322" s="112" t="s">
        <v>1381</v>
      </c>
      <c r="K322" s="101">
        <v>0</v>
      </c>
      <c r="L322" s="53" t="s">
        <v>782</v>
      </c>
      <c r="M322" s="54">
        <f>[11]Provisional!M322</f>
        <v>3.8465535602130001</v>
      </c>
      <c r="N322" s="54">
        <f>[11]Provisional!N322</f>
        <v>2.9923754962220004</v>
      </c>
      <c r="O322" s="54">
        <f>[11]Provisional!O322</f>
        <v>2.3498215472089998</v>
      </c>
      <c r="P322" s="54">
        <f>[11]Provisional!P322</f>
        <v>2.167979219972</v>
      </c>
      <c r="Q322" s="54">
        <f>[11]Provisional!Q322</f>
        <v>1.6320966913019999</v>
      </c>
      <c r="R322" s="128">
        <f>'[11]Published CSP'!O322</f>
        <v>7.7633099999999997</v>
      </c>
      <c r="S322" s="108">
        <f>VLOOKUP($B322,'[11]CT model - DATA UPDATE'!$A:$AX,COLUMN('[11]CT model - DATA UPDATE'!S$1),0)/1000000</f>
        <v>7.817449367</v>
      </c>
      <c r="T322" s="108">
        <f>VLOOKUP($B322,'[11]CT model - DATA UPDATE'!$A:$AX,COLUMN('[11]CT model - DATA UPDATE'!T$1),0)/1000000</f>
        <v>7.8671696234262649</v>
      </c>
      <c r="U322" s="108">
        <f>VLOOKUP($B322,'[11]CT model - DATA UPDATE'!$A:$AX,COLUMN('[11]CT model - DATA UPDATE'!U$1),0)/1000000</f>
        <v>7.9172061088145655</v>
      </c>
      <c r="V322" s="108">
        <f>VLOOKUP($B322,'[11]CT model - DATA UPDATE'!$A:$AX,COLUMN('[11]CT model - DATA UPDATE'!V$1),0)/1000000</f>
        <v>7.9675608344328159</v>
      </c>
      <c r="W322" s="108">
        <v>0</v>
      </c>
      <c r="X322" s="108">
        <f>VLOOKUP($B322,'[11]CT model - DATA UPDATE'!$A:$AX,COLUMN('[11]CT model - DATA UPDATE'!W$1),0)/1000000</f>
        <v>0.15634898734</v>
      </c>
      <c r="Y322" s="108">
        <f>VLOOKUP($B322,'[11]CT model - DATA UPDATE'!$A:$AX,COLUMN('[11]CT model - DATA UPDATE'!X$1),0)/1000000</f>
        <v>0.31783365278642106</v>
      </c>
      <c r="Z322" s="108">
        <f>VLOOKUP($B322,'[11]CT model - DATA UPDATE'!$A:$AX,COLUMN('[11]CT model - DATA UPDATE'!Y$1),0)/1000000</f>
        <v>0.48459635150832137</v>
      </c>
      <c r="AA322" s="108">
        <f>VLOOKUP($B322,'[11]CT model - DATA UPDATE'!$A:$AX,COLUMN('[11]CT model - DATA UPDATE'!Z$1),0)/1000000</f>
        <v>0.65678324951369915</v>
      </c>
      <c r="AB322" s="108">
        <v>0</v>
      </c>
      <c r="AC322" s="108">
        <f>VLOOKUP($B322,'[11]CT model - DATA UPDATE'!$A:$AX,COLUMN('[11]CT model - DATA UPDATE'!AA$1),0)/1000000</f>
        <v>0</v>
      </c>
      <c r="AD322" s="108">
        <f>VLOOKUP($B322,'[11]CT model - DATA UPDATE'!$A:$AX,COLUMN('[11]CT model - DATA UPDATE'!AB$1),0)/1000000</f>
        <v>0</v>
      </c>
      <c r="AE322" s="108">
        <f>VLOOKUP($B322,'[11]CT model - DATA UPDATE'!$A:$AX,COLUMN('[11]CT model - DATA UPDATE'!AC$1),0)/1000000</f>
        <v>0</v>
      </c>
      <c r="AF322" s="108">
        <f>VLOOKUP($B322,'[11]CT model - DATA UPDATE'!$A:$AX,COLUMN('[11]CT model - DATA UPDATE'!AD$1),0)/1000000</f>
        <v>0</v>
      </c>
      <c r="AG322" s="108">
        <v>0</v>
      </c>
      <c r="AH322" s="108">
        <f>VLOOKUP($B322,'[11]CT model - DATA UPDATE'!$A:$AX,COLUMN('[11]CT model - DATA UPDATE'!AE$1),0)/1000000</f>
        <v>6.6205512660000354E-2</v>
      </c>
      <c r="AI322" s="108">
        <f>(VLOOKUP($B322,'[11]CT model - DATA UPDATE'!$A:$AX,COLUMN('[11]CT model - DATA UPDATE'!AF$1),0)+IFERROR(VLOOKUP($B322,'[11]Fire £5 LQ'!$A:$P,COLUMN('[11]Fire £5 LQ'!N$1),0),0)*[11]Parameters!$C$41)/1000000</f>
        <v>0.13010631324593494</v>
      </c>
      <c r="AJ322" s="108">
        <f>(VLOOKUP($B322,'[11]CT model - DATA UPDATE'!$A:$AX,COLUMN('[11]CT model - DATA UPDATE'!AG$1),0)+IFERROR(VLOOKUP($B322,'[11]Fire £5 LQ'!$A:$P,COLUMN('[11]Fire £5 LQ'!O$1),0),0)*[11]Parameters!$C$41)/1000000</f>
        <v>0.1915870546991516</v>
      </c>
      <c r="AK322" s="108">
        <f>(VLOOKUP($B322,'[11]CT model - DATA UPDATE'!$A:$AX,COLUMN('[11]CT model - DATA UPDATE'!AH$1),0)+IFERROR(VLOOKUP($B322,'[11]Fire £5 LQ'!$A:$P,COLUMN('[11]Fire £5 LQ'!P$1),0),0)*[11]Parameters!$C$41)/1000000</f>
        <v>0.25052880815672302</v>
      </c>
      <c r="AL322" s="56">
        <f>'[11]Published CSP'!AI322</f>
        <v>0</v>
      </c>
      <c r="AM322" s="56">
        <f>'[11]Published CSP'!AJ322</f>
        <v>0</v>
      </c>
      <c r="AN322" s="56">
        <f>IFERROR(VLOOKUP($A322,'[11]iBCF post B17'!$A:$L,'[11]iBCF post B17'!$F$1,0)/1000000,0)</f>
        <v>0</v>
      </c>
      <c r="AO322" s="56">
        <f>IFERROR(VLOOKUP($A322,'[11]iBCF post B17'!$A:$L,'[11]iBCF post B17'!$I$1,0)/1000000,0)</f>
        <v>0</v>
      </c>
      <c r="AP322" s="56">
        <f>IFERROR(VLOOKUP($A322,'[11]iBCF post B17'!$A:$L,'[11]iBCF post B17'!$L$1,0)/1000000,0)</f>
        <v>0</v>
      </c>
      <c r="AQ322" s="56">
        <v>0</v>
      </c>
      <c r="AR322" s="56">
        <v>0</v>
      </c>
      <c r="AS322" s="56">
        <f>'[11]NHB savings'!E309</f>
        <v>0</v>
      </c>
      <c r="AT322" s="56">
        <f>'[11]NHB savings'!F309</f>
        <v>0</v>
      </c>
      <c r="AU322" s="56">
        <f>'[11]NHB savings'!G309</f>
        <v>0</v>
      </c>
      <c r="AV322" s="103">
        <f>'[11]Published CSP'!AN322</f>
        <v>8.2962266141676289E-2</v>
      </c>
      <c r="AW322" s="103">
        <f>'[11]Published CSP'!AO322</f>
        <v>0.43086854350999626</v>
      </c>
      <c r="AX322" s="103">
        <f>'[11]Published CSP'!AP322+'[11]NHB savings'!I309</f>
        <v>0.34790627736831997</v>
      </c>
      <c r="AY322" s="103">
        <f>'[11]Published CSP'!AQ322+'[11]NHB savings'!J309</f>
        <v>0.26762021336024611</v>
      </c>
      <c r="AZ322" s="103">
        <f>'[11]Published CSP'!AR322+'[11]NHB savings'!K309</f>
        <v>0.34790627736831997</v>
      </c>
      <c r="BA322" s="103">
        <v>0</v>
      </c>
      <c r="BB322" s="103" t="e">
        <f>VLOOKUP($A322,'[11]Published CSP'!$A:$A:'[11]Published CSP'!$AW:$AW,COLUMN('[11]Published CSP'!AT$1),0)</f>
        <v>#REF!</v>
      </c>
      <c r="BC322" s="103" t="e">
        <f>VLOOKUP($A322,'[11]Published CSP'!$A:$A:'[11]Published CSP'!$AW:$AW,COLUMN('[11]Published CSP'!AU$1),0)+'[11]NHB savings'!L309</f>
        <v>#REF!</v>
      </c>
      <c r="BD322" s="103">
        <v>0</v>
      </c>
      <c r="BE322" s="103">
        <v>0</v>
      </c>
      <c r="BF322" s="60">
        <v>0.74444604620096044</v>
      </c>
      <c r="BG322" s="60">
        <v>0.9439462050908165</v>
      </c>
      <c r="BH322" s="103">
        <f>VLOOKUP($A322,[11]NHB!$A$7:$Q$389,COLUMN([11]NHB!O$2),0)+'[11]NHB savings'!P309</f>
        <v>1.1353277729314053</v>
      </c>
      <c r="BI322" s="103">
        <f>VLOOKUP($A322,[11]NHB!$A$7:$Q$389,COLUMN([11]NHB!P$2),0)+'[11]NHB savings'!Q309</f>
        <v>0.86373539842355895</v>
      </c>
      <c r="BJ322" s="103">
        <f>VLOOKUP($A322,[11]NHB!$A$7:$Q$389,COLUMN([11]NHB!Q$2),0)+'[11]NHB savings'!R309</f>
        <v>0.82874398569424512</v>
      </c>
      <c r="BK322" s="63">
        <f t="shared" si="117"/>
        <v>12.437271872555637</v>
      </c>
      <c r="BL322" s="63" t="e">
        <f t="shared" si="117"/>
        <v>#REF!</v>
      </c>
      <c r="BM322" s="63" t="e">
        <f t="shared" si="117"/>
        <v>#REF!</v>
      </c>
      <c r="BN322" s="63">
        <f t="shared" si="117"/>
        <v>11.892724346777843</v>
      </c>
      <c r="BO322" s="63">
        <f t="shared" si="117"/>
        <v>11.683619846467804</v>
      </c>
      <c r="BP322" s="64">
        <f t="shared" si="110"/>
        <v>12.437271872555637</v>
      </c>
      <c r="BQ322" s="64" t="e">
        <f>BL322*'[11]23112016 deflator update'!$C$68/'[11]23112016 deflator update'!$C$69</f>
        <v>#REF!</v>
      </c>
      <c r="BR322" s="64" t="e">
        <f>BM322*'[11]23112016 deflator update'!$C$68/'[11]23112016 deflator update'!$C$70</f>
        <v>#REF!</v>
      </c>
      <c r="BS322" s="64">
        <f>BN322*'[11]23112016 deflator update'!$C$68/'[11]23112016 deflator update'!$C$71</f>
        <v>11.29840771375858</v>
      </c>
      <c r="BT322" s="64">
        <f>BO322*'[11]23112016 deflator update'!$C$68/'[11]23112016 deflator update'!$C$72</f>
        <v>10.918549296403322</v>
      </c>
      <c r="BU322" s="109" t="e">
        <f t="shared" si="111"/>
        <v>#REF!</v>
      </c>
      <c r="BV322" s="109" t="e">
        <f t="shared" si="111"/>
        <v>#REF!</v>
      </c>
      <c r="BW322" s="109" t="e">
        <f t="shared" si="111"/>
        <v>#REF!</v>
      </c>
      <c r="BX322" s="109">
        <f t="shared" si="106"/>
        <v>-1.7582556713903186E-2</v>
      </c>
      <c r="BY322" s="109">
        <f t="shared" si="112"/>
        <v>-6.0596249226557375E-2</v>
      </c>
      <c r="BZ322" s="109">
        <f t="shared" si="113"/>
        <v>-1.550600273720204E-2</v>
      </c>
      <c r="CA322" s="110" t="e">
        <f t="shared" si="114"/>
        <v>#REF!</v>
      </c>
      <c r="CB322" s="110" t="e">
        <f t="shared" si="114"/>
        <v>#REF!</v>
      </c>
      <c r="CC322" s="110" t="e">
        <f t="shared" si="114"/>
        <v>#REF!</v>
      </c>
      <c r="CD322" s="110">
        <f t="shared" si="114"/>
        <v>-3.3620526624533742E-2</v>
      </c>
      <c r="CE322" s="110">
        <f t="shared" si="115"/>
        <v>-0.12211058757214777</v>
      </c>
      <c r="CF322" s="110">
        <f t="shared" si="116"/>
        <v>-3.203433445083903E-2</v>
      </c>
      <c r="CG322" s="60">
        <f t="shared" si="107"/>
        <v>4.6739618725556378</v>
      </c>
      <c r="CH322" s="60" t="e">
        <f t="shared" si="107"/>
        <v>#REF!</v>
      </c>
      <c r="CI322" s="60" t="e">
        <f t="shared" si="107"/>
        <v>#REF!</v>
      </c>
      <c r="CJ322" s="60">
        <f t="shared" si="107"/>
        <v>3.2993348317558038</v>
      </c>
      <c r="CK322" s="60">
        <f t="shared" si="107"/>
        <v>2.8087469543645671</v>
      </c>
      <c r="CL322" s="60">
        <f t="shared" si="108"/>
        <v>7.7633099999999997</v>
      </c>
      <c r="CM322" s="60">
        <f t="shared" si="108"/>
        <v>8.0400038670000011</v>
      </c>
      <c r="CN322" s="60">
        <f t="shared" si="108"/>
        <v>8.315109589458622</v>
      </c>
      <c r="CO322" s="60">
        <f t="shared" si="108"/>
        <v>8.5933895150220394</v>
      </c>
      <c r="CP322" s="60">
        <f t="shared" si="108"/>
        <v>8.8748728921032374</v>
      </c>
    </row>
    <row r="323" spans="1:94" ht="15" customHeight="1">
      <c r="A323" s="53" t="s">
        <v>291</v>
      </c>
      <c r="B323" s="53" t="s">
        <v>292</v>
      </c>
      <c r="C323" s="53" t="str">
        <f t="shared" si="109"/>
        <v>SD_PR</v>
      </c>
      <c r="D323" s="53" t="s">
        <v>41</v>
      </c>
      <c r="E323" s="53" t="s">
        <v>39</v>
      </c>
      <c r="F323" s="112" t="s">
        <v>1371</v>
      </c>
      <c r="G323" s="113">
        <v>0</v>
      </c>
      <c r="H323" s="127">
        <v>0</v>
      </c>
      <c r="I323" s="127">
        <v>0</v>
      </c>
      <c r="J323" s="112" t="s">
        <v>1381</v>
      </c>
      <c r="K323" s="101">
        <v>0</v>
      </c>
      <c r="L323" s="53" t="s">
        <v>293</v>
      </c>
      <c r="M323" s="54">
        <f>[11]Provisional!M323</f>
        <v>5.1728815790880001</v>
      </c>
      <c r="N323" s="54">
        <f>[11]Provisional!N323</f>
        <v>4.3587391849900001</v>
      </c>
      <c r="O323" s="54">
        <f>[11]Provisional!O323</f>
        <v>3.7469710210610003</v>
      </c>
      <c r="P323" s="54">
        <f>[11]Provisional!P323</f>
        <v>3.4255800592700001</v>
      </c>
      <c r="Q323" s="54">
        <f>[11]Provisional!Q323</f>
        <v>3.0688461924430004</v>
      </c>
      <c r="R323" s="128">
        <f>'[11]Published CSP'!O323</f>
        <v>5.8928227800000004</v>
      </c>
      <c r="S323" s="108">
        <f>VLOOKUP($B323,'[11]CT model - DATA UPDATE'!$A:$AX,COLUMN('[11]CT model - DATA UPDATE'!S$1),0)/1000000</f>
        <v>6.0006554300000001</v>
      </c>
      <c r="T323" s="108">
        <f>VLOOKUP($B323,'[11]CT model - DATA UPDATE'!$A:$AX,COLUMN('[11]CT model - DATA UPDATE'!T$1),0)/1000000</f>
        <v>6.1372828926241727</v>
      </c>
      <c r="U323" s="108">
        <f>VLOOKUP($B323,'[11]CT model - DATA UPDATE'!$A:$AX,COLUMN('[11]CT model - DATA UPDATE'!U$1),0)/1000000</f>
        <v>6.2770211926828337</v>
      </c>
      <c r="V323" s="108">
        <f>VLOOKUP($B323,'[11]CT model - DATA UPDATE'!$A:$AX,COLUMN('[11]CT model - DATA UPDATE'!V$1),0)/1000000</f>
        <v>6.4199411600761964</v>
      </c>
      <c r="W323" s="108">
        <v>0</v>
      </c>
      <c r="X323" s="108">
        <f>VLOOKUP($B323,'[11]CT model - DATA UPDATE'!$A:$AX,COLUMN('[11]CT model - DATA UPDATE'!W$1),0)/1000000</f>
        <v>0.12001310859999999</v>
      </c>
      <c r="Y323" s="108">
        <f>VLOOKUP($B323,'[11]CT model - DATA UPDATE'!$A:$AX,COLUMN('[11]CT model - DATA UPDATE'!X$1),0)/1000000</f>
        <v>0.24794622886201653</v>
      </c>
      <c r="Z323" s="108">
        <f>VLOOKUP($B323,'[11]CT model - DATA UPDATE'!$A:$AX,COLUMN('[11]CT model - DATA UPDATE'!Y$1),0)/1000000</f>
        <v>0.38420391316173041</v>
      </c>
      <c r="AA323" s="108">
        <f>VLOOKUP($B323,'[11]CT model - DATA UPDATE'!$A:$AX,COLUMN('[11]CT model - DATA UPDATE'!Z$1),0)/1000000</f>
        <v>0.52920961689798651</v>
      </c>
      <c r="AB323" s="108">
        <v>0</v>
      </c>
      <c r="AC323" s="108">
        <f>VLOOKUP($B323,'[11]CT model - DATA UPDATE'!$A:$AX,COLUMN('[11]CT model - DATA UPDATE'!AA$1),0)/1000000</f>
        <v>0</v>
      </c>
      <c r="AD323" s="108">
        <f>VLOOKUP($B323,'[11]CT model - DATA UPDATE'!$A:$AX,COLUMN('[11]CT model - DATA UPDATE'!AB$1),0)/1000000</f>
        <v>0</v>
      </c>
      <c r="AE323" s="108">
        <f>VLOOKUP($B323,'[11]CT model - DATA UPDATE'!$A:$AX,COLUMN('[11]CT model - DATA UPDATE'!AC$1),0)/1000000</f>
        <v>0</v>
      </c>
      <c r="AF323" s="108">
        <f>VLOOKUP($B323,'[11]CT model - DATA UPDATE'!$A:$AX,COLUMN('[11]CT model - DATA UPDATE'!AD$1),0)/1000000</f>
        <v>0</v>
      </c>
      <c r="AG323" s="108">
        <v>0</v>
      </c>
      <c r="AH323" s="108">
        <f>VLOOKUP($B323,'[11]CT model - DATA UPDATE'!$A:$AX,COLUMN('[11]CT model - DATA UPDATE'!AE$1),0)/1000000</f>
        <v>7.5911851399999994E-2</v>
      </c>
      <c r="AI323" s="108">
        <f>(VLOOKUP($B323,'[11]CT model - DATA UPDATE'!$A:$AX,COLUMN('[11]CT model - DATA UPDATE'!AF$1),0)+IFERROR(VLOOKUP($B323,'[11]Fire £5 LQ'!$A:$P,COLUMN('[11]Fire £5 LQ'!N$1),0),0)*[11]Parameters!$C$41)/1000000</f>
        <v>0.18436785593321595</v>
      </c>
      <c r="AJ323" s="108">
        <f>(VLOOKUP($B323,'[11]CT model - DATA UPDATE'!$A:$AX,COLUMN('[11]CT model - DATA UPDATE'!AG$1),0)+IFERROR(VLOOKUP($B323,'[11]Fire £5 LQ'!$A:$P,COLUMN('[11]Fire £5 LQ'!O$1),0),0)*[11]Parameters!$C$41)/1000000</f>
        <v>0.29516229860773491</v>
      </c>
      <c r="AK323" s="108">
        <f>(VLOOKUP($B323,'[11]CT model - DATA UPDATE'!$A:$AX,COLUMN('[11]CT model - DATA UPDATE'!AH$1),0)+IFERROR(VLOOKUP($B323,'[11]Fire £5 LQ'!$A:$P,COLUMN('[11]Fire £5 LQ'!P$1),0),0)*[11]Parameters!$C$41)/1000000</f>
        <v>0.40823474265663384</v>
      </c>
      <c r="AL323" s="56">
        <f>'[11]Published CSP'!AI323</f>
        <v>0</v>
      </c>
      <c r="AM323" s="56">
        <f>'[11]Published CSP'!AJ323</f>
        <v>0</v>
      </c>
      <c r="AN323" s="56">
        <f>IFERROR(VLOOKUP($A323,'[11]iBCF post B17'!$A:$L,'[11]iBCF post B17'!$F$1,0)/1000000,0)</f>
        <v>0</v>
      </c>
      <c r="AO323" s="56">
        <f>IFERROR(VLOOKUP($A323,'[11]iBCF post B17'!$A:$L,'[11]iBCF post B17'!$I$1,0)/1000000,0)</f>
        <v>0</v>
      </c>
      <c r="AP323" s="56">
        <f>IFERROR(VLOOKUP($A323,'[11]iBCF post B17'!$A:$L,'[11]iBCF post B17'!$L$1,0)/1000000,0)</f>
        <v>0</v>
      </c>
      <c r="AQ323" s="56">
        <v>0</v>
      </c>
      <c r="AR323" s="56">
        <v>0</v>
      </c>
      <c r="AS323" s="56">
        <f>'[11]NHB savings'!E310</f>
        <v>0</v>
      </c>
      <c r="AT323" s="56">
        <f>'[11]NHB savings'!F310</f>
        <v>0</v>
      </c>
      <c r="AU323" s="56">
        <f>'[11]NHB savings'!G310</f>
        <v>0</v>
      </c>
      <c r="AV323" s="103">
        <f>'[11]Published CSP'!AN323</f>
        <v>5.4575949557038837E-2</v>
      </c>
      <c r="AW323" s="103">
        <f>'[11]Published CSP'!AO323</f>
        <v>0.283442834796234</v>
      </c>
      <c r="AX323" s="103">
        <f>'[11]Published CSP'!AP323+'[11]NHB savings'!I310</f>
        <v>0.22886688523919516</v>
      </c>
      <c r="AY323" s="103">
        <f>'[11]Published CSP'!AQ323+'[11]NHB savings'!J310</f>
        <v>0.17605145018399626</v>
      </c>
      <c r="AZ323" s="103">
        <f>'[11]Published CSP'!AR323+'[11]NHB savings'!K310</f>
        <v>0.22886688523919516</v>
      </c>
      <c r="BA323" s="103">
        <v>0</v>
      </c>
      <c r="BB323" s="103" t="e">
        <f>VLOOKUP($A323,'[11]Published CSP'!$A:$A:'[11]Published CSP'!$AW:$AW,COLUMN('[11]Published CSP'!AT$1),0)</f>
        <v>#REF!</v>
      </c>
      <c r="BC323" s="103" t="e">
        <f>VLOOKUP($A323,'[11]Published CSP'!$A:$A:'[11]Published CSP'!$AW:$AW,COLUMN('[11]Published CSP'!AU$1),0)+'[11]NHB savings'!L310</f>
        <v>#REF!</v>
      </c>
      <c r="BD323" s="103">
        <v>0</v>
      </c>
      <c r="BE323" s="103">
        <v>0</v>
      </c>
      <c r="BF323" s="60">
        <v>4.5430166879788025</v>
      </c>
      <c r="BG323" s="60">
        <v>5.3401914921401721</v>
      </c>
      <c r="BH323" s="103">
        <f>VLOOKUP($A323,[11]NHB!$A$7:$Q$389,COLUMN([11]NHB!O$2),0)+'[11]NHB savings'!P310</f>
        <v>4.3967599990607047</v>
      </c>
      <c r="BI323" s="103">
        <f>VLOOKUP($A323,[11]NHB!$A$7:$Q$389,COLUMN([11]NHB!P$2),0)+'[11]NHB savings'!Q310</f>
        <v>3.3547076941772338</v>
      </c>
      <c r="BJ323" s="103">
        <f>VLOOKUP($A323,[11]NHB!$A$7:$Q$389,COLUMN([11]NHB!Q$2),0)+'[11]NHB savings'!R310</f>
        <v>3.2188026916412644</v>
      </c>
      <c r="BK323" s="63">
        <f t="shared" si="117"/>
        <v>15.663296996623842</v>
      </c>
      <c r="BL323" s="63" t="e">
        <f t="shared" si="117"/>
        <v>#REF!</v>
      </c>
      <c r="BM323" s="63" t="e">
        <f t="shared" si="117"/>
        <v>#REF!</v>
      </c>
      <c r="BN323" s="63">
        <f t="shared" si="117"/>
        <v>13.912726608083529</v>
      </c>
      <c r="BO323" s="63">
        <f t="shared" si="117"/>
        <v>13.873901288954276</v>
      </c>
      <c r="BP323" s="64">
        <f t="shared" si="110"/>
        <v>15.663296996623842</v>
      </c>
      <c r="BQ323" s="64" t="e">
        <f>BL323*'[11]23112016 deflator update'!$C$68/'[11]23112016 deflator update'!$C$69</f>
        <v>#REF!</v>
      </c>
      <c r="BR323" s="64" t="e">
        <f>BM323*'[11]23112016 deflator update'!$C$68/'[11]23112016 deflator update'!$C$70</f>
        <v>#REF!</v>
      </c>
      <c r="BS323" s="64">
        <f>BN323*'[11]23112016 deflator update'!$C$68/'[11]23112016 deflator update'!$C$71</f>
        <v>13.217464144014565</v>
      </c>
      <c r="BT323" s="64">
        <f>BO323*'[11]23112016 deflator update'!$C$68/'[11]23112016 deflator update'!$C$72</f>
        <v>12.965406025485944</v>
      </c>
      <c r="BU323" s="109" t="e">
        <f t="shared" si="111"/>
        <v>#REF!</v>
      </c>
      <c r="BV323" s="109" t="e">
        <f t="shared" si="111"/>
        <v>#REF!</v>
      </c>
      <c r="BW323" s="109" t="e">
        <f t="shared" si="111"/>
        <v>#REF!</v>
      </c>
      <c r="BX323" s="109">
        <f t="shared" si="106"/>
        <v>-2.7906333692129248E-3</v>
      </c>
      <c r="BY323" s="109">
        <f t="shared" si="112"/>
        <v>-0.11424131892891154</v>
      </c>
      <c r="BZ323" s="109">
        <f t="shared" si="113"/>
        <v>-2.9872413458771341E-2</v>
      </c>
      <c r="CA323" s="110" t="e">
        <f t="shared" si="114"/>
        <v>#REF!</v>
      </c>
      <c r="CB323" s="110" t="e">
        <f t="shared" si="114"/>
        <v>#REF!</v>
      </c>
      <c r="CC323" s="110" t="e">
        <f t="shared" si="114"/>
        <v>#REF!</v>
      </c>
      <c r="CD323" s="110">
        <f t="shared" si="114"/>
        <v>-1.9070081505972114E-2</v>
      </c>
      <c r="CE323" s="110">
        <f t="shared" si="115"/>
        <v>-0.1722428535779803</v>
      </c>
      <c r="CF323" s="110">
        <f t="shared" si="116"/>
        <v>-4.6159552435225071E-2</v>
      </c>
      <c r="CG323" s="60">
        <f t="shared" si="107"/>
        <v>9.7704742166238425</v>
      </c>
      <c r="CH323" s="60" t="e">
        <f t="shared" si="107"/>
        <v>#REF!</v>
      </c>
      <c r="CI323" s="60" t="e">
        <f t="shared" si="107"/>
        <v>#REF!</v>
      </c>
      <c r="CJ323" s="60">
        <f t="shared" si="107"/>
        <v>6.9563392036312308</v>
      </c>
      <c r="CK323" s="60">
        <f t="shared" si="107"/>
        <v>6.5165157693234583</v>
      </c>
      <c r="CL323" s="60">
        <f t="shared" si="108"/>
        <v>5.8928227800000004</v>
      </c>
      <c r="CM323" s="60">
        <f t="shared" si="108"/>
        <v>6.1965803900000003</v>
      </c>
      <c r="CN323" s="60">
        <f t="shared" si="108"/>
        <v>6.5695969774194047</v>
      </c>
      <c r="CO323" s="60">
        <f t="shared" si="108"/>
        <v>6.9563874044522986</v>
      </c>
      <c r="CP323" s="60">
        <f t="shared" si="108"/>
        <v>7.3573855196308173</v>
      </c>
    </row>
    <row r="324" spans="1:94" ht="15" customHeight="1">
      <c r="A324" s="53" t="s">
        <v>315</v>
      </c>
      <c r="B324" s="53" t="s">
        <v>316</v>
      </c>
      <c r="C324" s="53" t="str">
        <f t="shared" si="109"/>
        <v>SD_PR</v>
      </c>
      <c r="D324" s="53" t="s">
        <v>41</v>
      </c>
      <c r="E324" s="53" t="s">
        <v>39</v>
      </c>
      <c r="F324" s="112" t="s">
        <v>1365</v>
      </c>
      <c r="G324" s="113">
        <v>0</v>
      </c>
      <c r="H324" s="127">
        <v>0</v>
      </c>
      <c r="I324" s="127">
        <v>0</v>
      </c>
      <c r="J324" s="112" t="s">
        <v>1381</v>
      </c>
      <c r="K324" s="101">
        <v>0</v>
      </c>
      <c r="L324" s="53" t="s">
        <v>317</v>
      </c>
      <c r="M324" s="54">
        <f>[11]Provisional!M324</f>
        <v>3.1881632642439999</v>
      </c>
      <c r="N324" s="54">
        <f>[11]Provisional!N324</f>
        <v>2.5375317723490003</v>
      </c>
      <c r="O324" s="54">
        <f>[11]Provisional!O324</f>
        <v>2.0482134993629999</v>
      </c>
      <c r="P324" s="54">
        <f>[11]Provisional!P324</f>
        <v>1.8177587770249999</v>
      </c>
      <c r="Q324" s="54">
        <f>[11]Provisional!Q324</f>
        <v>1.5025713744659999</v>
      </c>
      <c r="R324" s="128">
        <f>'[11]Published CSP'!O324</f>
        <v>5.655125</v>
      </c>
      <c r="S324" s="108">
        <f>VLOOKUP($B324,'[11]CT model - DATA UPDATE'!$A:$AX,COLUMN('[11]CT model - DATA UPDATE'!S$1),0)/1000000</f>
        <v>5.7669733889999995</v>
      </c>
      <c r="T324" s="108">
        <f>VLOOKUP($B324,'[11]CT model - DATA UPDATE'!$A:$AX,COLUMN('[11]CT model - DATA UPDATE'!T$1),0)/1000000</f>
        <v>5.8686882933195292</v>
      </c>
      <c r="U324" s="108">
        <f>VLOOKUP($B324,'[11]CT model - DATA UPDATE'!$A:$AX,COLUMN('[11]CT model - DATA UPDATE'!U$1),0)/1000000</f>
        <v>5.9721971926972737</v>
      </c>
      <c r="V324" s="108">
        <f>VLOOKUP($B324,'[11]CT model - DATA UPDATE'!$A:$AX,COLUMN('[11]CT model - DATA UPDATE'!V$1),0)/1000000</f>
        <v>6.0775317286934403</v>
      </c>
      <c r="W324" s="108">
        <v>0</v>
      </c>
      <c r="X324" s="108">
        <f>VLOOKUP($B324,'[11]CT model - DATA UPDATE'!$A:$AX,COLUMN('[11]CT model - DATA UPDATE'!W$1),0)/1000000</f>
        <v>0.11533946778</v>
      </c>
      <c r="Y324" s="108">
        <f>VLOOKUP($B324,'[11]CT model - DATA UPDATE'!$A:$AX,COLUMN('[11]CT model - DATA UPDATE'!X$1),0)/1000000</f>
        <v>0.23709500705010891</v>
      </c>
      <c r="Z324" s="108">
        <f>VLOOKUP($B324,'[11]CT model - DATA UPDATE'!$A:$AX,COLUMN('[11]CT model - DATA UPDATE'!Y$1),0)/1000000</f>
        <v>0.36554624577061429</v>
      </c>
      <c r="AA324" s="108">
        <f>VLOOKUP($B324,'[11]CT model - DATA UPDATE'!$A:$AX,COLUMN('[11]CT model - DATA UPDATE'!Z$1),0)/1000000</f>
        <v>0.50098406786473415</v>
      </c>
      <c r="AB324" s="108">
        <v>0</v>
      </c>
      <c r="AC324" s="108">
        <f>VLOOKUP($B324,'[11]CT model - DATA UPDATE'!$A:$AX,COLUMN('[11]CT model - DATA UPDATE'!AA$1),0)/1000000</f>
        <v>0</v>
      </c>
      <c r="AD324" s="108">
        <f>VLOOKUP($B324,'[11]CT model - DATA UPDATE'!$A:$AX,COLUMN('[11]CT model - DATA UPDATE'!AB$1),0)/1000000</f>
        <v>0</v>
      </c>
      <c r="AE324" s="108">
        <f>VLOOKUP($B324,'[11]CT model - DATA UPDATE'!$A:$AX,COLUMN('[11]CT model - DATA UPDATE'!AC$1),0)/1000000</f>
        <v>0</v>
      </c>
      <c r="AF324" s="108">
        <f>VLOOKUP($B324,'[11]CT model - DATA UPDATE'!$A:$AX,COLUMN('[11]CT model - DATA UPDATE'!AD$1),0)/1000000</f>
        <v>0</v>
      </c>
      <c r="AG324" s="108">
        <v>0</v>
      </c>
      <c r="AH324" s="108">
        <f>VLOOKUP($B324,'[11]CT model - DATA UPDATE'!$A:$AX,COLUMN('[11]CT model - DATA UPDATE'!AE$1),0)/1000000</f>
        <v>5.3909032220000146E-2</v>
      </c>
      <c r="AI324" s="108">
        <f>(VLOOKUP($B324,'[11]CT model - DATA UPDATE'!$A:$AX,COLUMN('[11]CT model - DATA UPDATE'!AF$1),0)+IFERROR(VLOOKUP($B324,'[11]Fire £5 LQ'!$A:$P,COLUMN('[11]Fire £5 LQ'!N$1),0),0)*[11]Parameters!$C$41)/1000000</f>
        <v>0.10737222857350608</v>
      </c>
      <c r="AJ324" s="108">
        <f>(VLOOKUP($B324,'[11]CT model - DATA UPDATE'!$A:$AX,COLUMN('[11]CT model - DATA UPDATE'!AG$1),0)+IFERROR(VLOOKUP($B324,'[11]Fire £5 LQ'!$A:$P,COLUMN('[11]Fire £5 LQ'!O$1),0),0)*[11]Parameters!$C$41)/1000000</f>
        <v>0.16026791100850762</v>
      </c>
      <c r="AK324" s="108">
        <f>(VLOOKUP($B324,'[11]CT model - DATA UPDATE'!$A:$AX,COLUMN('[11]CT model - DATA UPDATE'!AH$1),0)+IFERROR(VLOOKUP($B324,'[11]Fire £5 LQ'!$A:$P,COLUMN('[11]Fire £5 LQ'!P$1),0),0)*[11]Parameters!$C$41)/1000000</f>
        <v>0.21246685996216425</v>
      </c>
      <c r="AL324" s="56">
        <f>'[11]Published CSP'!AI324</f>
        <v>0</v>
      </c>
      <c r="AM324" s="56">
        <f>'[11]Published CSP'!AJ324</f>
        <v>0</v>
      </c>
      <c r="AN324" s="56">
        <f>IFERROR(VLOOKUP($A324,'[11]iBCF post B17'!$A:$L,'[11]iBCF post B17'!$F$1,0)/1000000,0)</f>
        <v>0</v>
      </c>
      <c r="AO324" s="56">
        <f>IFERROR(VLOOKUP($A324,'[11]iBCF post B17'!$A:$L,'[11]iBCF post B17'!$I$1,0)/1000000,0)</f>
        <v>0</v>
      </c>
      <c r="AP324" s="56">
        <f>IFERROR(VLOOKUP($A324,'[11]iBCF post B17'!$A:$L,'[11]iBCF post B17'!$L$1,0)/1000000,0)</f>
        <v>0</v>
      </c>
      <c r="AQ324" s="56">
        <v>0</v>
      </c>
      <c r="AR324" s="56">
        <v>0</v>
      </c>
      <c r="AS324" s="56">
        <f>'[11]NHB savings'!E311</f>
        <v>0</v>
      </c>
      <c r="AT324" s="56">
        <f>'[11]NHB savings'!F311</f>
        <v>0</v>
      </c>
      <c r="AU324" s="56">
        <f>'[11]NHB savings'!G311</f>
        <v>0</v>
      </c>
      <c r="AV324" s="103">
        <f>'[11]Published CSP'!AN324</f>
        <v>3.6093004606066487E-2</v>
      </c>
      <c r="AW324" s="103">
        <f>'[11]Published CSP'!AO324</f>
        <v>0.18745076585731307</v>
      </c>
      <c r="AX324" s="103">
        <f>'[11]Published CSP'!AP324+'[11]NHB savings'!I311</f>
        <v>0.15135776125124659</v>
      </c>
      <c r="AY324" s="103">
        <f>'[11]Published CSP'!AQ324+'[11]NHB savings'!J311</f>
        <v>0.11642904711634351</v>
      </c>
      <c r="AZ324" s="103">
        <f>'[11]Published CSP'!AR324+'[11]NHB savings'!K311</f>
        <v>0.15135776125124659</v>
      </c>
      <c r="BA324" s="103">
        <v>0</v>
      </c>
      <c r="BB324" s="103" t="e">
        <f>VLOOKUP($A324,'[11]Published CSP'!$A:$A:'[11]Published CSP'!$AW:$AW,COLUMN('[11]Published CSP'!AT$1),0)</f>
        <v>#REF!</v>
      </c>
      <c r="BC324" s="103" t="e">
        <f>VLOOKUP($A324,'[11]Published CSP'!$A:$A:'[11]Published CSP'!$AW:$AW,COLUMN('[11]Published CSP'!AU$1),0)+'[11]NHB savings'!L311</f>
        <v>#REF!</v>
      </c>
      <c r="BD324" s="103">
        <v>0</v>
      </c>
      <c r="BE324" s="103">
        <v>0</v>
      </c>
      <c r="BF324" s="60">
        <v>1.9358708507249052</v>
      </c>
      <c r="BG324" s="60">
        <v>2.4933516049567679</v>
      </c>
      <c r="BH324" s="103">
        <f>VLOOKUP($A324,[11]NHB!$A$7:$Q$389,COLUMN([11]NHB!O$2),0)+'[11]NHB savings'!P311</f>
        <v>2.536116649718934</v>
      </c>
      <c r="BI324" s="103">
        <f>VLOOKUP($A324,[11]NHB!$A$7:$Q$389,COLUMN([11]NHB!P$2),0)+'[11]NHB savings'!Q311</f>
        <v>1.9348798498012101</v>
      </c>
      <c r="BJ324" s="103">
        <f>VLOOKUP($A324,[11]NHB!$A$7:$Q$389,COLUMN([11]NHB!Q$2),0)+'[11]NHB savings'!R311</f>
        <v>1.8564945253956147</v>
      </c>
      <c r="BK324" s="63">
        <f t="shared" si="117"/>
        <v>10.815252119574971</v>
      </c>
      <c r="BL324" s="63" t="e">
        <f t="shared" si="117"/>
        <v>#REF!</v>
      </c>
      <c r="BM324" s="63" t="e">
        <f t="shared" si="117"/>
        <v>#REF!</v>
      </c>
      <c r="BN324" s="63">
        <f t="shared" si="117"/>
        <v>10.367079023418947</v>
      </c>
      <c r="BO324" s="63">
        <f t="shared" si="117"/>
        <v>10.3014063176332</v>
      </c>
      <c r="BP324" s="64">
        <f t="shared" si="110"/>
        <v>10.815252119574971</v>
      </c>
      <c r="BQ324" s="64" t="e">
        <f>BL324*'[11]23112016 deflator update'!$C$68/'[11]23112016 deflator update'!$C$69</f>
        <v>#REF!</v>
      </c>
      <c r="BR324" s="64" t="e">
        <f>BM324*'[11]23112016 deflator update'!$C$68/'[11]23112016 deflator update'!$C$70</f>
        <v>#REF!</v>
      </c>
      <c r="BS324" s="64">
        <f>BN324*'[11]23112016 deflator update'!$C$68/'[11]23112016 deflator update'!$C$71</f>
        <v>9.8490036590376722</v>
      </c>
      <c r="BT324" s="64">
        <f>BO324*'[11]23112016 deflator update'!$C$68/'[11]23112016 deflator update'!$C$72</f>
        <v>9.6268463181265354</v>
      </c>
      <c r="BU324" s="109" t="e">
        <f t="shared" si="111"/>
        <v>#REF!</v>
      </c>
      <c r="BV324" s="109" t="e">
        <f t="shared" si="111"/>
        <v>#REF!</v>
      </c>
      <c r="BW324" s="109" t="e">
        <f t="shared" si="111"/>
        <v>#REF!</v>
      </c>
      <c r="BX324" s="109">
        <f t="shared" si="106"/>
        <v>-6.3347357184597719E-3</v>
      </c>
      <c r="BY324" s="109">
        <f t="shared" si="112"/>
        <v>-4.7511218070611649E-2</v>
      </c>
      <c r="BZ324" s="109">
        <f t="shared" si="113"/>
        <v>-1.2095491665029101E-2</v>
      </c>
      <c r="CA324" s="110" t="e">
        <f t="shared" si="114"/>
        <v>#REF!</v>
      </c>
      <c r="CB324" s="110" t="e">
        <f t="shared" si="114"/>
        <v>#REF!</v>
      </c>
      <c r="CC324" s="110" t="e">
        <f t="shared" si="114"/>
        <v>#REF!</v>
      </c>
      <c r="CD324" s="110">
        <f t="shared" si="114"/>
        <v>-2.2556326365792301E-2</v>
      </c>
      <c r="CE324" s="110">
        <f t="shared" si="115"/>
        <v>-0.10988239463206695</v>
      </c>
      <c r="CF324" s="110">
        <f t="shared" si="116"/>
        <v>-2.8681081278125853E-2</v>
      </c>
      <c r="CG324" s="60">
        <f t="shared" si="107"/>
        <v>5.1601271195749714</v>
      </c>
      <c r="CH324" s="60" t="e">
        <f t="shared" si="107"/>
        <v>#REF!</v>
      </c>
      <c r="CI324" s="60" t="e">
        <f t="shared" si="107"/>
        <v>#REF!</v>
      </c>
      <c r="CJ324" s="60">
        <f t="shared" si="107"/>
        <v>3.8690676739425509</v>
      </c>
      <c r="CK324" s="60">
        <f t="shared" si="107"/>
        <v>3.5104236611128607</v>
      </c>
      <c r="CL324" s="60">
        <f t="shared" si="108"/>
        <v>5.655125</v>
      </c>
      <c r="CM324" s="60">
        <f t="shared" si="108"/>
        <v>5.9362218889999996</v>
      </c>
      <c r="CN324" s="60">
        <f t="shared" si="108"/>
        <v>6.2131555289431439</v>
      </c>
      <c r="CO324" s="60">
        <f t="shared" si="108"/>
        <v>6.4980113494763962</v>
      </c>
      <c r="CP324" s="60">
        <f t="shared" si="108"/>
        <v>6.7909826565203391</v>
      </c>
    </row>
    <row r="325" spans="1:94" ht="15" customHeight="1">
      <c r="A325" s="53" t="s">
        <v>366</v>
      </c>
      <c r="B325" s="53" t="s">
        <v>367</v>
      </c>
      <c r="C325" s="53" t="str">
        <f t="shared" si="109"/>
        <v>SD_PR</v>
      </c>
      <c r="D325" s="53" t="s">
        <v>41</v>
      </c>
      <c r="E325" s="53" t="s">
        <v>39</v>
      </c>
      <c r="F325" s="112" t="s">
        <v>1373</v>
      </c>
      <c r="G325" s="113">
        <v>0</v>
      </c>
      <c r="H325" s="127">
        <v>0</v>
      </c>
      <c r="I325" s="127">
        <v>0</v>
      </c>
      <c r="J325" s="112" t="s">
        <v>1381</v>
      </c>
      <c r="K325" s="101">
        <v>0</v>
      </c>
      <c r="L325" s="53" t="s">
        <v>368</v>
      </c>
      <c r="M325" s="54">
        <f>[11]Provisional!M325</f>
        <v>4.3421501065640005</v>
      </c>
      <c r="N325" s="54">
        <f>[11]Provisional!N325</f>
        <v>3.5788181810789998</v>
      </c>
      <c r="O325" s="54">
        <f>[11]Provisional!O325</f>
        <v>3.0050101902609998</v>
      </c>
      <c r="P325" s="54">
        <f>[11]Provisional!P325</f>
        <v>2.7028678860199995</v>
      </c>
      <c r="Q325" s="54">
        <f>[11]Provisional!Q325</f>
        <v>2.3672457176390003</v>
      </c>
      <c r="R325" s="128">
        <f>'[11]Published CSP'!O325</f>
        <v>6.0329459999999999</v>
      </c>
      <c r="S325" s="108">
        <f>VLOOKUP($B325,'[11]CT model - DATA UPDATE'!$A:$AX,COLUMN('[11]CT model - DATA UPDATE'!S$1),0)/1000000</f>
        <v>6.1143065999999999</v>
      </c>
      <c r="T325" s="108">
        <f>VLOOKUP($B325,'[11]CT model - DATA UPDATE'!$A:$AX,COLUMN('[11]CT model - DATA UPDATE'!T$1),0)/1000000</f>
        <v>6.2043284083203796</v>
      </c>
      <c r="U325" s="108">
        <f>VLOOKUP($B325,'[11]CT model - DATA UPDATE'!$A:$AX,COLUMN('[11]CT model - DATA UPDATE'!U$1),0)/1000000</f>
        <v>6.2956756205669002</v>
      </c>
      <c r="V325" s="108">
        <f>VLOOKUP($B325,'[11]CT model - DATA UPDATE'!$A:$AX,COLUMN('[11]CT model - DATA UPDATE'!V$1),0)/1000000</f>
        <v>6.3883677508506445</v>
      </c>
      <c r="W325" s="108">
        <v>0</v>
      </c>
      <c r="X325" s="108">
        <f>VLOOKUP($B325,'[11]CT model - DATA UPDATE'!$A:$AX,COLUMN('[11]CT model - DATA UPDATE'!W$1),0)/1000000</f>
        <v>0</v>
      </c>
      <c r="Y325" s="108">
        <f>VLOOKUP($B325,'[11]CT model - DATA UPDATE'!$A:$AX,COLUMN('[11]CT model - DATA UPDATE'!X$1),0)/1000000</f>
        <v>0.1240865681664077</v>
      </c>
      <c r="Z325" s="108">
        <f>VLOOKUP($B325,'[11]CT model - DATA UPDATE'!$A:$AX,COLUMN('[11]CT model - DATA UPDATE'!Y$1),0)/1000000</f>
        <v>0.2543452950709027</v>
      </c>
      <c r="AA325" s="108">
        <f>VLOOKUP($B325,'[11]CT model - DATA UPDATE'!$A:$AX,COLUMN('[11]CT model - DATA UPDATE'!Z$1),0)/1000000</f>
        <v>0.39101921329406586</v>
      </c>
      <c r="AB325" s="108">
        <v>0</v>
      </c>
      <c r="AC325" s="108">
        <f>VLOOKUP($B325,'[11]CT model - DATA UPDATE'!$A:$AX,COLUMN('[11]CT model - DATA UPDATE'!AA$1),0)/1000000</f>
        <v>0</v>
      </c>
      <c r="AD325" s="108">
        <f>VLOOKUP($B325,'[11]CT model - DATA UPDATE'!$A:$AX,COLUMN('[11]CT model - DATA UPDATE'!AB$1),0)/1000000</f>
        <v>0</v>
      </c>
      <c r="AE325" s="108">
        <f>VLOOKUP($B325,'[11]CT model - DATA UPDATE'!$A:$AX,COLUMN('[11]CT model - DATA UPDATE'!AC$1),0)/1000000</f>
        <v>0</v>
      </c>
      <c r="AF325" s="108">
        <f>VLOOKUP($B325,'[11]CT model - DATA UPDATE'!$A:$AX,COLUMN('[11]CT model - DATA UPDATE'!AD$1),0)/1000000</f>
        <v>0</v>
      </c>
      <c r="AG325" s="108">
        <v>0</v>
      </c>
      <c r="AH325" s="108">
        <f>VLOOKUP($B325,'[11]CT model - DATA UPDATE'!$A:$AX,COLUMN('[11]CT model - DATA UPDATE'!AE$1),0)/1000000</f>
        <v>0</v>
      </c>
      <c r="AI325" s="108">
        <f>(VLOOKUP($B325,'[11]CT model - DATA UPDATE'!$A:$AX,COLUMN('[11]CT model - DATA UPDATE'!AF$1),0)+IFERROR(VLOOKUP($B325,'[11]Fire £5 LQ'!$A:$P,COLUMN('[11]Fire £5 LQ'!N$1),0),0)*[11]Parameters!$C$41)/1000000</f>
        <v>0.15478471951429976</v>
      </c>
      <c r="AJ325" s="108">
        <f>(VLOOKUP($B325,'[11]CT model - DATA UPDATE'!$A:$AX,COLUMN('[11]CT model - DATA UPDATE'!AG$1),0)+IFERROR(VLOOKUP($B325,'[11]Fire £5 LQ'!$A:$P,COLUMN('[11]Fire £5 LQ'!O$1),0),0)*[11]Parameters!$C$41)/1000000</f>
        <v>0.3116090037934357</v>
      </c>
      <c r="AK325" s="108">
        <f>(VLOOKUP($B325,'[11]CT model - DATA UPDATE'!$A:$AX,COLUMN('[11]CT model - DATA UPDATE'!AH$1),0)+IFERROR(VLOOKUP($B325,'[11]Fire £5 LQ'!$A:$P,COLUMN('[11]Fire £5 LQ'!P$1),0),0)*[11]Parameters!$C$41)/1000000</f>
        <v>0.47041117382171671</v>
      </c>
      <c r="AL325" s="56">
        <f>'[11]Published CSP'!AI325</f>
        <v>0</v>
      </c>
      <c r="AM325" s="56">
        <f>'[11]Published CSP'!AJ325</f>
        <v>0</v>
      </c>
      <c r="AN325" s="56">
        <f>IFERROR(VLOOKUP($A325,'[11]iBCF post B17'!$A:$L,'[11]iBCF post B17'!$F$1,0)/1000000,0)</f>
        <v>0</v>
      </c>
      <c r="AO325" s="56">
        <f>IFERROR(VLOOKUP($A325,'[11]iBCF post B17'!$A:$L,'[11]iBCF post B17'!$I$1,0)/1000000,0)</f>
        <v>0</v>
      </c>
      <c r="AP325" s="56">
        <f>IFERROR(VLOOKUP($A325,'[11]iBCF post B17'!$A:$L,'[11]iBCF post B17'!$L$1,0)/1000000,0)</f>
        <v>0</v>
      </c>
      <c r="AQ325" s="56">
        <v>0</v>
      </c>
      <c r="AR325" s="56">
        <v>0</v>
      </c>
      <c r="AS325" s="56">
        <f>'[11]NHB savings'!E312</f>
        <v>0</v>
      </c>
      <c r="AT325" s="56">
        <f>'[11]NHB savings'!F312</f>
        <v>0</v>
      </c>
      <c r="AU325" s="56">
        <f>'[11]NHB savings'!G312</f>
        <v>0</v>
      </c>
      <c r="AV325" s="103">
        <f>'[11]Published CSP'!AN325</f>
        <v>8.0808349102302335E-3</v>
      </c>
      <c r="AW325" s="103">
        <f>'[11]Published CSP'!AO325</f>
        <v>4.1968207114421542E-2</v>
      </c>
      <c r="AX325" s="103">
        <f>'[11]Published CSP'!AP325+'[11]NHB savings'!I312</f>
        <v>3.3887372204191309E-2</v>
      </c>
      <c r="AY325" s="103">
        <f>'[11]Published CSP'!AQ325+'[11]NHB savings'!J312</f>
        <v>2.6067209387839466E-2</v>
      </c>
      <c r="AZ325" s="103">
        <f>'[11]Published CSP'!AR325+'[11]NHB savings'!K312</f>
        <v>3.3887372204191309E-2</v>
      </c>
      <c r="BA325" s="103">
        <v>0</v>
      </c>
      <c r="BB325" s="103" t="e">
        <f>VLOOKUP($A325,'[11]Published CSP'!$A:$A:'[11]Published CSP'!$AW:$AW,COLUMN('[11]Published CSP'!AT$1),0)</f>
        <v>#REF!</v>
      </c>
      <c r="BC325" s="103" t="e">
        <f>VLOOKUP($A325,'[11]Published CSP'!$A:$A:'[11]Published CSP'!$AW:$AW,COLUMN('[11]Published CSP'!AU$1),0)+'[11]NHB savings'!L312</f>
        <v>#REF!</v>
      </c>
      <c r="BD325" s="103">
        <v>0</v>
      </c>
      <c r="BE325" s="103">
        <v>0</v>
      </c>
      <c r="BF325" s="60">
        <v>2.88563809047923</v>
      </c>
      <c r="BG325" s="60">
        <v>3.5586748787141098</v>
      </c>
      <c r="BH325" s="103">
        <f>VLOOKUP($A325,[11]NHB!$A$7:$Q$389,COLUMN([11]NHB!O$2),0)+'[11]NHB savings'!P312</f>
        <v>3.5334911826272344</v>
      </c>
      <c r="BI325" s="103">
        <f>VLOOKUP($A325,[11]NHB!$A$7:$Q$389,COLUMN([11]NHB!P$2),0)+'[11]NHB savings'!Q312</f>
        <v>2.6958780504990734</v>
      </c>
      <c r="BJ325" s="103">
        <f>VLOOKUP($A325,[11]NHB!$A$7:$Q$389,COLUMN([11]NHB!Q$2),0)+'[11]NHB savings'!R312</f>
        <v>2.5866633746792775</v>
      </c>
      <c r="BK325" s="63">
        <f t="shared" si="117"/>
        <v>13.26881503195346</v>
      </c>
      <c r="BL325" s="63" t="e">
        <f t="shared" si="117"/>
        <v>#REF!</v>
      </c>
      <c r="BM325" s="63" t="e">
        <f t="shared" si="117"/>
        <v>#REF!</v>
      </c>
      <c r="BN325" s="63">
        <f t="shared" si="117"/>
        <v>12.286443065338153</v>
      </c>
      <c r="BO325" s="63">
        <f t="shared" si="117"/>
        <v>12.237594602488896</v>
      </c>
      <c r="BP325" s="64">
        <f t="shared" si="110"/>
        <v>13.26881503195346</v>
      </c>
      <c r="BQ325" s="64" t="e">
        <f>BL325*'[11]23112016 deflator update'!$C$68/'[11]23112016 deflator update'!$C$69</f>
        <v>#REF!</v>
      </c>
      <c r="BR325" s="64" t="e">
        <f>BM325*'[11]23112016 deflator update'!$C$68/'[11]23112016 deflator update'!$C$70</f>
        <v>#REF!</v>
      </c>
      <c r="BS325" s="64">
        <f>BN325*'[11]23112016 deflator update'!$C$68/'[11]23112016 deflator update'!$C$71</f>
        <v>11.672451076500623</v>
      </c>
      <c r="BT325" s="64">
        <f>BO325*'[11]23112016 deflator update'!$C$68/'[11]23112016 deflator update'!$C$72</f>
        <v>11.43624849939544</v>
      </c>
      <c r="BU325" s="109" t="e">
        <f t="shared" si="111"/>
        <v>#REF!</v>
      </c>
      <c r="BV325" s="109" t="e">
        <f t="shared" si="111"/>
        <v>#REF!</v>
      </c>
      <c r="BW325" s="109" t="e">
        <f t="shared" si="111"/>
        <v>#REF!</v>
      </c>
      <c r="BX325" s="109">
        <f t="shared" si="106"/>
        <v>-3.9758018321075506E-3</v>
      </c>
      <c r="BY325" s="109">
        <f t="shared" si="112"/>
        <v>-7.7717597764473956E-2</v>
      </c>
      <c r="BZ325" s="109">
        <f t="shared" si="113"/>
        <v>-2.0022779824588E-2</v>
      </c>
      <c r="CA325" s="110" t="e">
        <f t="shared" si="114"/>
        <v>#REF!</v>
      </c>
      <c r="CB325" s="110" t="e">
        <f t="shared" si="114"/>
        <v>#REF!</v>
      </c>
      <c r="CC325" s="110" t="e">
        <f t="shared" si="114"/>
        <v>#REF!</v>
      </c>
      <c r="CD325" s="110">
        <f t="shared" si="114"/>
        <v>-2.0235902087498592E-2</v>
      </c>
      <c r="CE325" s="110">
        <f t="shared" si="115"/>
        <v>-0.13811079046206487</v>
      </c>
      <c r="CF325" s="110">
        <f t="shared" si="116"/>
        <v>-3.6475280918450537E-2</v>
      </c>
      <c r="CG325" s="60">
        <f t="shared" si="107"/>
        <v>7.2358690319534604</v>
      </c>
      <c r="CH325" s="60" t="e">
        <f t="shared" si="107"/>
        <v>#REF!</v>
      </c>
      <c r="CI325" s="60" t="e">
        <f t="shared" si="107"/>
        <v>#REF!</v>
      </c>
      <c r="CJ325" s="60">
        <f t="shared" si="107"/>
        <v>5.4248131459069144</v>
      </c>
      <c r="CK325" s="60">
        <f t="shared" si="107"/>
        <v>4.9877964645224688</v>
      </c>
      <c r="CL325" s="60">
        <f t="shared" si="108"/>
        <v>6.0329459999999999</v>
      </c>
      <c r="CM325" s="60">
        <f t="shared" si="108"/>
        <v>6.1143065999999999</v>
      </c>
      <c r="CN325" s="60">
        <f t="shared" si="108"/>
        <v>6.4831996960010869</v>
      </c>
      <c r="CO325" s="60">
        <f t="shared" si="108"/>
        <v>6.8616299194312385</v>
      </c>
      <c r="CP325" s="60">
        <f t="shared" si="108"/>
        <v>7.2497981379664269</v>
      </c>
    </row>
    <row r="326" spans="1:94" ht="15" customHeight="1">
      <c r="A326" s="53" t="s">
        <v>222</v>
      </c>
      <c r="B326" s="53" t="s">
        <v>223</v>
      </c>
      <c r="C326" s="53" t="str">
        <f t="shared" si="109"/>
        <v>SD_PU</v>
      </c>
      <c r="D326" s="53" t="s">
        <v>41</v>
      </c>
      <c r="E326" s="53" t="s">
        <v>39</v>
      </c>
      <c r="F326" s="112" t="s">
        <v>1359</v>
      </c>
      <c r="G326" s="113">
        <v>0</v>
      </c>
      <c r="H326" s="127">
        <v>0</v>
      </c>
      <c r="I326" s="127">
        <v>0</v>
      </c>
      <c r="J326" s="112" t="s">
        <v>1380</v>
      </c>
      <c r="K326" s="101">
        <v>0</v>
      </c>
      <c r="L326" s="53" t="s">
        <v>224</v>
      </c>
      <c r="M326" s="54">
        <f>[11]Provisional!M326</f>
        <v>3.974757291695</v>
      </c>
      <c r="N326" s="54">
        <f>[11]Provisional!N326</f>
        <v>3.1540815201469998</v>
      </c>
      <c r="O326" s="54">
        <f>[11]Provisional!O326</f>
        <v>2.5368565566800001</v>
      </c>
      <c r="P326" s="54">
        <f>[11]Provisional!P326</f>
        <v>2.2617711319980001</v>
      </c>
      <c r="Q326" s="54">
        <f>[11]Provisional!Q326</f>
        <v>1.8484129558129998</v>
      </c>
      <c r="R326" s="128">
        <f>'[11]Published CSP'!O326</f>
        <v>7.179748</v>
      </c>
      <c r="S326" s="108">
        <f>VLOOKUP($B326,'[11]CT model - DATA UPDATE'!$A:$AX,COLUMN('[11]CT model - DATA UPDATE'!S$1),0)/1000000</f>
        <v>7.254874727999999</v>
      </c>
      <c r="T326" s="108">
        <f>VLOOKUP($B326,'[11]CT model - DATA UPDATE'!$A:$AX,COLUMN('[11]CT model - DATA UPDATE'!T$1),0)/1000000</f>
        <v>7.3575927151200693</v>
      </c>
      <c r="U326" s="108">
        <f>VLOOKUP($B326,'[11]CT model - DATA UPDATE'!$A:$AX,COLUMN('[11]CT model - DATA UPDATE'!U$1),0)/1000000</f>
        <v>7.4617650326419147</v>
      </c>
      <c r="V326" s="108">
        <f>VLOOKUP($B326,'[11]CT model - DATA UPDATE'!$A:$AX,COLUMN('[11]CT model - DATA UPDATE'!V$1),0)/1000000</f>
        <v>7.5674122716711114</v>
      </c>
      <c r="W326" s="108">
        <v>0</v>
      </c>
      <c r="X326" s="108">
        <f>VLOOKUP($B326,'[11]CT model - DATA UPDATE'!$A:$AX,COLUMN('[11]CT model - DATA UPDATE'!W$1),0)/1000000</f>
        <v>0</v>
      </c>
      <c r="Y326" s="108">
        <f>VLOOKUP($B326,'[11]CT model - DATA UPDATE'!$A:$AX,COLUMN('[11]CT model - DATA UPDATE'!X$1),0)/1000000</f>
        <v>0.14715185430240155</v>
      </c>
      <c r="Z326" s="108">
        <f>VLOOKUP($B326,'[11]CT model - DATA UPDATE'!$A:$AX,COLUMN('[11]CT model - DATA UPDATE'!Y$1),0)/1000000</f>
        <v>0.30145530731873332</v>
      </c>
      <c r="AA326" s="108">
        <f>VLOOKUP($B326,'[11]CT model - DATA UPDATE'!$A:$AX,COLUMN('[11]CT model - DATA UPDATE'!Z$1),0)/1000000</f>
        <v>0.46318617032444487</v>
      </c>
      <c r="AB326" s="108">
        <v>0</v>
      </c>
      <c r="AC326" s="108">
        <f>VLOOKUP($B326,'[11]CT model - DATA UPDATE'!$A:$AX,COLUMN('[11]CT model - DATA UPDATE'!AA$1),0)/1000000</f>
        <v>0</v>
      </c>
      <c r="AD326" s="108">
        <f>VLOOKUP($B326,'[11]CT model - DATA UPDATE'!$A:$AX,COLUMN('[11]CT model - DATA UPDATE'!AB$1),0)/1000000</f>
        <v>0</v>
      </c>
      <c r="AE326" s="108">
        <f>VLOOKUP($B326,'[11]CT model - DATA UPDATE'!$A:$AX,COLUMN('[11]CT model - DATA UPDATE'!AC$1),0)/1000000</f>
        <v>0</v>
      </c>
      <c r="AF326" s="108">
        <f>VLOOKUP($B326,'[11]CT model - DATA UPDATE'!$A:$AX,COLUMN('[11]CT model - DATA UPDATE'!AD$1),0)/1000000</f>
        <v>0</v>
      </c>
      <c r="AG326" s="108">
        <v>0</v>
      </c>
      <c r="AH326" s="108">
        <f>VLOOKUP($B326,'[11]CT model - DATA UPDATE'!$A:$AX,COLUMN('[11]CT model - DATA UPDATE'!AE$1),0)/1000000</f>
        <v>0</v>
      </c>
      <c r="AI326" s="108">
        <f>(VLOOKUP($B326,'[11]CT model - DATA UPDATE'!$A:$AX,COLUMN('[11]CT model - DATA UPDATE'!AF$1),0)+IFERROR(VLOOKUP($B326,'[11]Fire £5 LQ'!$A:$P,COLUMN('[11]Fire £5 LQ'!N$1),0),0)*[11]Parameters!$C$41)/1000000</f>
        <v>2.9390825300249529E-2</v>
      </c>
      <c r="AJ326" s="108">
        <f>(VLOOKUP($B326,'[11]CT model - DATA UPDATE'!$A:$AX,COLUMN('[11]CT model - DATA UPDATE'!AG$1),0)+IFERROR(VLOOKUP($B326,'[11]Fire £5 LQ'!$A:$P,COLUMN('[11]Fire £5 LQ'!O$1),0),0)*[11]Parameters!$C$41)/1000000</f>
        <v>5.6629203317695796E-2</v>
      </c>
      <c r="AK326" s="108">
        <f>(VLOOKUP($B326,'[11]CT model - DATA UPDATE'!$A:$AX,COLUMN('[11]CT model - DATA UPDATE'!AH$1),0)+IFERROR(VLOOKUP($B326,'[11]Fire £5 LQ'!$A:$P,COLUMN('[11]Fire £5 LQ'!P$1),0),0)*[11]Parameters!$C$41)/1000000</f>
        <v>8.1545493343212747E-2</v>
      </c>
      <c r="AL326" s="56">
        <f>'[11]Published CSP'!AI326</f>
        <v>0</v>
      </c>
      <c r="AM326" s="56">
        <f>'[11]Published CSP'!AJ326</f>
        <v>0</v>
      </c>
      <c r="AN326" s="56">
        <f>IFERROR(VLOOKUP($A326,'[11]iBCF post B17'!$A:$L,'[11]iBCF post B17'!$F$1,0)/1000000,0)</f>
        <v>0</v>
      </c>
      <c r="AO326" s="56">
        <f>IFERROR(VLOOKUP($A326,'[11]iBCF post B17'!$A:$L,'[11]iBCF post B17'!$I$1,0)/1000000,0)</f>
        <v>0</v>
      </c>
      <c r="AP326" s="56">
        <f>IFERROR(VLOOKUP($A326,'[11]iBCF post B17'!$A:$L,'[11]iBCF post B17'!$L$1,0)/1000000,0)</f>
        <v>0</v>
      </c>
      <c r="AQ326" s="56">
        <v>0</v>
      </c>
      <c r="AR326" s="56">
        <v>0</v>
      </c>
      <c r="AS326" s="56">
        <f>'[11]NHB savings'!E313</f>
        <v>0</v>
      </c>
      <c r="AT326" s="56">
        <f>'[11]NHB savings'!F313</f>
        <v>0</v>
      </c>
      <c r="AU326" s="56">
        <f>'[11]NHB savings'!G313</f>
        <v>0</v>
      </c>
      <c r="AV326" s="103">
        <f>'[11]Published CSP'!AN326</f>
        <v>0</v>
      </c>
      <c r="AW326" s="103">
        <f>'[11]Published CSP'!AO326</f>
        <v>0</v>
      </c>
      <c r="AX326" s="103">
        <f>'[11]Published CSP'!AP326+'[11]NHB savings'!I313</f>
        <v>0</v>
      </c>
      <c r="AY326" s="103">
        <f>'[11]Published CSP'!AQ326+'[11]NHB savings'!J313</f>
        <v>0</v>
      </c>
      <c r="AZ326" s="103">
        <f>'[11]Published CSP'!AR326+'[11]NHB savings'!K313</f>
        <v>0</v>
      </c>
      <c r="BA326" s="103">
        <v>0</v>
      </c>
      <c r="BB326" s="103" t="e">
        <f>VLOOKUP($A326,'[11]Published CSP'!$A:$A:'[11]Published CSP'!$AW:$AW,COLUMN('[11]Published CSP'!AT$1),0)</f>
        <v>#REF!</v>
      </c>
      <c r="BC326" s="103" t="e">
        <f>VLOOKUP($A326,'[11]Published CSP'!$A:$A:'[11]Published CSP'!$AW:$AW,COLUMN('[11]Published CSP'!AU$1),0)+'[11]NHB savings'!L313</f>
        <v>#REF!</v>
      </c>
      <c r="BD326" s="103">
        <v>0</v>
      </c>
      <c r="BE326" s="103">
        <v>0</v>
      </c>
      <c r="BF326" s="60">
        <v>1.0755907058155341</v>
      </c>
      <c r="BG326" s="60">
        <v>1.7486550533278051</v>
      </c>
      <c r="BH326" s="103">
        <f>VLOOKUP($A326,[11]NHB!$A$7:$Q$389,COLUMN([11]NHB!O$2),0)+'[11]NHB savings'!P313</f>
        <v>1.6689566421002553</v>
      </c>
      <c r="BI326" s="103">
        <f>VLOOKUP($A326,[11]NHB!$A$7:$Q$389,COLUMN([11]NHB!P$2),0)+'[11]NHB savings'!Q313</f>
        <v>1.271413411253026</v>
      </c>
      <c r="BJ326" s="103">
        <f>VLOOKUP($A326,[11]NHB!$A$7:$Q$389,COLUMN([11]NHB!Q$2),0)+'[11]NHB savings'!R313</f>
        <v>1.2199062581318993</v>
      </c>
      <c r="BK326" s="63">
        <f t="shared" si="117"/>
        <v>12.230095997510533</v>
      </c>
      <c r="BL326" s="63" t="e">
        <f t="shared" si="117"/>
        <v>#REF!</v>
      </c>
      <c r="BM326" s="63" t="e">
        <f t="shared" si="117"/>
        <v>#REF!</v>
      </c>
      <c r="BN326" s="63">
        <f t="shared" si="117"/>
        <v>11.35303408652937</v>
      </c>
      <c r="BO326" s="63">
        <f t="shared" si="117"/>
        <v>11.180463149283669</v>
      </c>
      <c r="BP326" s="64">
        <f t="shared" si="110"/>
        <v>12.230095997510533</v>
      </c>
      <c r="BQ326" s="64" t="e">
        <f>BL326*'[11]23112016 deflator update'!$C$68/'[11]23112016 deflator update'!$C$69</f>
        <v>#REF!</v>
      </c>
      <c r="BR326" s="64" t="e">
        <f>BM326*'[11]23112016 deflator update'!$C$68/'[11]23112016 deflator update'!$C$70</f>
        <v>#REF!</v>
      </c>
      <c r="BS326" s="64">
        <f>BN326*'[11]23112016 deflator update'!$C$68/'[11]23112016 deflator update'!$C$71</f>
        <v>10.785687463828312</v>
      </c>
      <c r="BT326" s="64">
        <f>BO326*'[11]23112016 deflator update'!$C$68/'[11]23112016 deflator update'!$C$72</f>
        <v>10.448340467785764</v>
      </c>
      <c r="BU326" s="109" t="e">
        <f t="shared" si="111"/>
        <v>#REF!</v>
      </c>
      <c r="BV326" s="109" t="e">
        <f t="shared" si="111"/>
        <v>#REF!</v>
      </c>
      <c r="BW326" s="109" t="e">
        <f t="shared" si="111"/>
        <v>#REF!</v>
      </c>
      <c r="BX326" s="109">
        <f t="shared" si="106"/>
        <v>-1.5200424479519525E-2</v>
      </c>
      <c r="BY326" s="109">
        <f t="shared" si="112"/>
        <v>-8.5823762008124804E-2</v>
      </c>
      <c r="BZ326" s="109">
        <f t="shared" si="113"/>
        <v>-2.2183228191792415E-2</v>
      </c>
      <c r="CA326" s="110" t="e">
        <f t="shared" si="114"/>
        <v>#REF!</v>
      </c>
      <c r="CB326" s="110" t="e">
        <f t="shared" si="114"/>
        <v>#REF!</v>
      </c>
      <c r="CC326" s="110" t="e">
        <f t="shared" si="114"/>
        <v>#REF!</v>
      </c>
      <c r="CD326" s="110">
        <f t="shared" si="114"/>
        <v>-3.1277282711361765E-2</v>
      </c>
      <c r="CE326" s="110">
        <f t="shared" si="115"/>
        <v>-0.14568614425327897</v>
      </c>
      <c r="CF326" s="110">
        <f t="shared" si="116"/>
        <v>-3.8599458259764852E-2</v>
      </c>
      <c r="CG326" s="60">
        <f t="shared" si="107"/>
        <v>5.0503479975105332</v>
      </c>
      <c r="CH326" s="60" t="e">
        <f t="shared" si="107"/>
        <v>#REF!</v>
      </c>
      <c r="CI326" s="60" t="e">
        <f t="shared" si="107"/>
        <v>#REF!</v>
      </c>
      <c r="CJ326" s="60">
        <f t="shared" si="107"/>
        <v>3.5331845432510258</v>
      </c>
      <c r="CK326" s="60">
        <f t="shared" si="107"/>
        <v>3.0683192139448998</v>
      </c>
      <c r="CL326" s="60">
        <f t="shared" si="108"/>
        <v>7.179748</v>
      </c>
      <c r="CM326" s="60">
        <f t="shared" si="108"/>
        <v>7.254874727999999</v>
      </c>
      <c r="CN326" s="60">
        <f t="shared" si="108"/>
        <v>7.5341353947227203</v>
      </c>
      <c r="CO326" s="60">
        <f t="shared" si="108"/>
        <v>7.8198495432783437</v>
      </c>
      <c r="CP326" s="60">
        <f t="shared" si="108"/>
        <v>8.1121439353387697</v>
      </c>
    </row>
    <row r="327" spans="1:94" ht="15" customHeight="1">
      <c r="A327" s="53" t="s">
        <v>390</v>
      </c>
      <c r="B327" s="53" t="s">
        <v>391</v>
      </c>
      <c r="C327" s="53" t="str">
        <f t="shared" si="109"/>
        <v>SD_PR</v>
      </c>
      <c r="D327" s="53" t="s">
        <v>41</v>
      </c>
      <c r="E327" s="53" t="s">
        <v>39</v>
      </c>
      <c r="F327" s="112" t="s">
        <v>1369</v>
      </c>
      <c r="G327" s="113">
        <v>0</v>
      </c>
      <c r="H327" s="127">
        <v>0</v>
      </c>
      <c r="I327" s="127">
        <v>0</v>
      </c>
      <c r="J327" s="112" t="s">
        <v>1381</v>
      </c>
      <c r="K327" s="101">
        <v>0</v>
      </c>
      <c r="L327" s="53" t="s">
        <v>392</v>
      </c>
      <c r="M327" s="54">
        <f>[11]Provisional!M327</f>
        <v>6.1018469693449999</v>
      </c>
      <c r="N327" s="54">
        <f>[11]Provisional!N327</f>
        <v>5.0317335073599994</v>
      </c>
      <c r="O327" s="54">
        <f>[11]Provisional!O327</f>
        <v>4.2273238216709998</v>
      </c>
      <c r="P327" s="54">
        <f>[11]Provisional!P327</f>
        <v>3.80378996494</v>
      </c>
      <c r="Q327" s="54">
        <f>[11]Provisional!Q327</f>
        <v>3.3333371942149999</v>
      </c>
      <c r="R327" s="128">
        <f>'[11]Published CSP'!O327</f>
        <v>8.4429789999999993</v>
      </c>
      <c r="S327" s="108">
        <f>VLOOKUP($B327,'[11]CT model - DATA UPDATE'!$A:$AX,COLUMN('[11]CT model - DATA UPDATE'!S$1),0)/1000000</f>
        <v>8.6497282500000008</v>
      </c>
      <c r="T327" s="108">
        <f>VLOOKUP($B327,'[11]CT model - DATA UPDATE'!$A:$AX,COLUMN('[11]CT model - DATA UPDATE'!T$1),0)/1000000</f>
        <v>8.8385471883694855</v>
      </c>
      <c r="U327" s="108">
        <f>VLOOKUP($B327,'[11]CT model - DATA UPDATE'!$A:$AX,COLUMN('[11]CT model - DATA UPDATE'!U$1),0)/1000000</f>
        <v>9.0314879431078197</v>
      </c>
      <c r="V327" s="108">
        <f>VLOOKUP($B327,'[11]CT model - DATA UPDATE'!$A:$AX,COLUMN('[11]CT model - DATA UPDATE'!V$1),0)/1000000</f>
        <v>9.2286404912603484</v>
      </c>
      <c r="W327" s="108">
        <v>0</v>
      </c>
      <c r="X327" s="108">
        <f>VLOOKUP($B327,'[11]CT model - DATA UPDATE'!$A:$AX,COLUMN('[11]CT model - DATA UPDATE'!W$1),0)/1000000</f>
        <v>0.17299456499999999</v>
      </c>
      <c r="Y327" s="108">
        <f>VLOOKUP($B327,'[11]CT model - DATA UPDATE'!$A:$AX,COLUMN('[11]CT model - DATA UPDATE'!X$1),0)/1000000</f>
        <v>0.35707730641012708</v>
      </c>
      <c r="Z327" s="108">
        <f>VLOOKUP($B327,'[11]CT model - DATA UPDATE'!$A:$AX,COLUMN('[11]CT model - DATA UPDATE'!Y$1),0)/1000000</f>
        <v>0.55279931402174276</v>
      </c>
      <c r="AA327" s="108">
        <f>VLOOKUP($B327,'[11]CT model - DATA UPDATE'!$A:$AX,COLUMN('[11]CT model - DATA UPDATE'!Z$1),0)/1000000</f>
        <v>0.76073676955805136</v>
      </c>
      <c r="AB327" s="108">
        <v>0</v>
      </c>
      <c r="AC327" s="108">
        <f>VLOOKUP($B327,'[11]CT model - DATA UPDATE'!$A:$AX,COLUMN('[11]CT model - DATA UPDATE'!AA$1),0)/1000000</f>
        <v>0</v>
      </c>
      <c r="AD327" s="108">
        <f>VLOOKUP($B327,'[11]CT model - DATA UPDATE'!$A:$AX,COLUMN('[11]CT model - DATA UPDATE'!AB$1),0)/1000000</f>
        <v>0</v>
      </c>
      <c r="AE327" s="108">
        <f>VLOOKUP($B327,'[11]CT model - DATA UPDATE'!$A:$AX,COLUMN('[11]CT model - DATA UPDATE'!AC$1),0)/1000000</f>
        <v>0</v>
      </c>
      <c r="AF327" s="108">
        <f>VLOOKUP($B327,'[11]CT model - DATA UPDATE'!$A:$AX,COLUMN('[11]CT model - DATA UPDATE'!AD$1),0)/1000000</f>
        <v>0</v>
      </c>
      <c r="AG327" s="108">
        <v>0</v>
      </c>
      <c r="AH327" s="108">
        <f>VLOOKUP($B327,'[11]CT model - DATA UPDATE'!$A:$AX,COLUMN('[11]CT model - DATA UPDATE'!AE$1),0)/1000000</f>
        <v>0.10391382499999867</v>
      </c>
      <c r="AI327" s="108">
        <f>(VLOOKUP($B327,'[11]CT model - DATA UPDATE'!$A:$AX,COLUMN('[11]CT model - DATA UPDATE'!AF$1),0)+IFERROR(VLOOKUP($B327,'[11]Fire £5 LQ'!$A:$P,COLUMN('[11]Fire £5 LQ'!N$1),0),0)*[11]Parameters!$C$41)/1000000</f>
        <v>0.22498065733156328</v>
      </c>
      <c r="AJ327" s="108">
        <f>(VLOOKUP($B327,'[11]CT model - DATA UPDATE'!$A:$AX,COLUMN('[11]CT model - DATA UPDATE'!AG$1),0)+IFERROR(VLOOKUP($B327,'[11]Fire £5 LQ'!$A:$P,COLUMN('[11]Fire £5 LQ'!O$1),0),0)*[11]Parameters!$C$41)/1000000</f>
        <v>0.34759877330128691</v>
      </c>
      <c r="AK327" s="108">
        <f>(VLOOKUP($B327,'[11]CT model - DATA UPDATE'!$A:$AX,COLUMN('[11]CT model - DATA UPDATE'!AH$1),0)+IFERROR(VLOOKUP($B327,'[11]Fire £5 LQ'!$A:$P,COLUMN('[11]Fire £5 LQ'!P$1),0),0)*[11]Parameters!$C$41)/1000000</f>
        <v>0.47162246490940091</v>
      </c>
      <c r="AL327" s="56">
        <f>'[11]Published CSP'!AI327</f>
        <v>0</v>
      </c>
      <c r="AM327" s="56">
        <f>'[11]Published CSP'!AJ327</f>
        <v>0</v>
      </c>
      <c r="AN327" s="56">
        <f>IFERROR(VLOOKUP($A327,'[11]iBCF post B17'!$A:$L,'[11]iBCF post B17'!$F$1,0)/1000000,0)</f>
        <v>0</v>
      </c>
      <c r="AO327" s="56">
        <f>IFERROR(VLOOKUP($A327,'[11]iBCF post B17'!$A:$L,'[11]iBCF post B17'!$I$1,0)/1000000,0)</f>
        <v>0</v>
      </c>
      <c r="AP327" s="56">
        <f>IFERROR(VLOOKUP($A327,'[11]iBCF post B17'!$A:$L,'[11]iBCF post B17'!$L$1,0)/1000000,0)</f>
        <v>0</v>
      </c>
      <c r="AQ327" s="56">
        <v>0</v>
      </c>
      <c r="AR327" s="56">
        <v>0</v>
      </c>
      <c r="AS327" s="56">
        <f>'[11]NHB savings'!E314</f>
        <v>0</v>
      </c>
      <c r="AT327" s="56">
        <f>'[11]NHB savings'!F314</f>
        <v>0</v>
      </c>
      <c r="AU327" s="56">
        <f>'[11]NHB savings'!G314</f>
        <v>0</v>
      </c>
      <c r="AV327" s="103">
        <f>'[11]Published CSP'!AN327</f>
        <v>3.1819827316594211E-2</v>
      </c>
      <c r="AW327" s="103">
        <f>'[11]Published CSP'!AO327</f>
        <v>0.16525781283779575</v>
      </c>
      <c r="AX327" s="103">
        <f>'[11]Published CSP'!AP327+'[11]NHB savings'!I314</f>
        <v>0.13343798552120154</v>
      </c>
      <c r="AY327" s="103">
        <f>'[11]Published CSP'!AQ327+'[11]NHB savings'!J314</f>
        <v>0.10264460424707811</v>
      </c>
      <c r="AZ327" s="103">
        <f>'[11]Published CSP'!AR327+'[11]NHB savings'!K314</f>
        <v>0.13343798552120154</v>
      </c>
      <c r="BA327" s="103">
        <v>0</v>
      </c>
      <c r="BB327" s="103" t="e">
        <f>VLOOKUP($A327,'[11]Published CSP'!$A:$A:'[11]Published CSP'!$AW:$AW,COLUMN('[11]Published CSP'!AT$1),0)</f>
        <v>#REF!</v>
      </c>
      <c r="BC327" s="103" t="e">
        <f>VLOOKUP($A327,'[11]Published CSP'!$A:$A:'[11]Published CSP'!$AW:$AW,COLUMN('[11]Published CSP'!AU$1),0)+'[11]NHB savings'!L314</f>
        <v>#REF!</v>
      </c>
      <c r="BD327" s="103">
        <v>0</v>
      </c>
      <c r="BE327" s="103">
        <v>0</v>
      </c>
      <c r="BF327" s="60">
        <v>4.0020338858733329</v>
      </c>
      <c r="BG327" s="60">
        <v>4.6659684300688768</v>
      </c>
      <c r="BH327" s="103">
        <f>VLOOKUP($A327,[11]NHB!$A$7:$Q$389,COLUMN([11]NHB!O$2),0)+'[11]NHB savings'!P314</f>
        <v>3.8960865335599286</v>
      </c>
      <c r="BI327" s="103">
        <f>VLOOKUP($A327,[11]NHB!$A$7:$Q$389,COLUMN([11]NHB!P$2),0)+'[11]NHB savings'!Q314</f>
        <v>2.9711531175264234</v>
      </c>
      <c r="BJ327" s="103">
        <f>VLOOKUP($A327,[11]NHB!$A$7:$Q$389,COLUMN([11]NHB!Q$2),0)+'[11]NHB savings'!R314</f>
        <v>2.8507865733195921</v>
      </c>
      <c r="BK327" s="63">
        <f t="shared" si="117"/>
        <v>18.578679682534926</v>
      </c>
      <c r="BL327" s="63" t="e">
        <f t="shared" si="117"/>
        <v>#REF!</v>
      </c>
      <c r="BM327" s="63" t="e">
        <f t="shared" si="117"/>
        <v>#REF!</v>
      </c>
      <c r="BN327" s="63">
        <f t="shared" si="117"/>
        <v>16.80947371714435</v>
      </c>
      <c r="BO327" s="63">
        <f t="shared" si="117"/>
        <v>16.778561478783594</v>
      </c>
      <c r="BP327" s="64">
        <f t="shared" si="110"/>
        <v>18.578679682534926</v>
      </c>
      <c r="BQ327" s="64" t="e">
        <f>BL327*'[11]23112016 deflator update'!$C$68/'[11]23112016 deflator update'!$C$69</f>
        <v>#REF!</v>
      </c>
      <c r="BR327" s="64" t="e">
        <f>BM327*'[11]23112016 deflator update'!$C$68/'[11]23112016 deflator update'!$C$70</f>
        <v>#REF!</v>
      </c>
      <c r="BS327" s="64">
        <f>BN327*'[11]23112016 deflator update'!$C$68/'[11]23112016 deflator update'!$C$71</f>
        <v>15.969451739748926</v>
      </c>
      <c r="BT327" s="64">
        <f>BO327*'[11]23112016 deflator update'!$C$68/'[11]23112016 deflator update'!$C$72</f>
        <v>15.679862323166637</v>
      </c>
      <c r="BU327" s="109" t="e">
        <f t="shared" si="111"/>
        <v>#REF!</v>
      </c>
      <c r="BV327" s="109" t="e">
        <f t="shared" si="111"/>
        <v>#REF!</v>
      </c>
      <c r="BW327" s="109" t="e">
        <f t="shared" si="111"/>
        <v>#REF!</v>
      </c>
      <c r="BX327" s="109">
        <f t="shared" si="106"/>
        <v>-1.8389771673356092E-3</v>
      </c>
      <c r="BY327" s="109">
        <f t="shared" si="112"/>
        <v>-9.6891610949272677E-2</v>
      </c>
      <c r="BZ327" s="109">
        <f t="shared" si="113"/>
        <v>-2.5156345449184325E-2</v>
      </c>
      <c r="CA327" s="110" t="e">
        <f t="shared" si="114"/>
        <v>#REF!</v>
      </c>
      <c r="CB327" s="110" t="e">
        <f t="shared" si="114"/>
        <v>#REF!</v>
      </c>
      <c r="CC327" s="110" t="e">
        <f t="shared" si="114"/>
        <v>#REF!</v>
      </c>
      <c r="CD327" s="110">
        <f t="shared" si="114"/>
        <v>-1.8133961096578166E-2</v>
      </c>
      <c r="CE327" s="110">
        <f t="shared" si="115"/>
        <v>-0.15602924475270175</v>
      </c>
      <c r="CF327" s="110">
        <f t="shared" si="116"/>
        <v>-4.1522660872282957E-2</v>
      </c>
      <c r="CG327" s="60">
        <f t="shared" si="107"/>
        <v>10.135700682534926</v>
      </c>
      <c r="CH327" s="60" t="e">
        <f t="shared" si="107"/>
        <v>#REF!</v>
      </c>
      <c r="CI327" s="60" t="e">
        <f t="shared" si="107"/>
        <v>#REF!</v>
      </c>
      <c r="CJ327" s="60">
        <f t="shared" si="107"/>
        <v>6.8775876867135004</v>
      </c>
      <c r="CK327" s="60">
        <f t="shared" si="107"/>
        <v>6.3175617530557933</v>
      </c>
      <c r="CL327" s="60">
        <f t="shared" si="108"/>
        <v>8.4429789999999993</v>
      </c>
      <c r="CM327" s="60">
        <f t="shared" si="108"/>
        <v>8.9266366399999999</v>
      </c>
      <c r="CN327" s="60">
        <f t="shared" si="108"/>
        <v>9.4206051521111771</v>
      </c>
      <c r="CO327" s="60">
        <f t="shared" si="108"/>
        <v>9.9318860304308494</v>
      </c>
      <c r="CP327" s="60">
        <f t="shared" si="108"/>
        <v>10.460999725727801</v>
      </c>
    </row>
    <row r="328" spans="1:94" ht="15" customHeight="1">
      <c r="A328" s="53" t="s">
        <v>405</v>
      </c>
      <c r="B328" s="53" t="s">
        <v>406</v>
      </c>
      <c r="C328" s="53" t="str">
        <f t="shared" si="109"/>
        <v>SD_SR</v>
      </c>
      <c r="D328" s="53" t="s">
        <v>41</v>
      </c>
      <c r="E328" s="53" t="s">
        <v>39</v>
      </c>
      <c r="F328" s="112" t="s">
        <v>1367</v>
      </c>
      <c r="G328" s="113">
        <v>0</v>
      </c>
      <c r="H328" s="127">
        <v>0</v>
      </c>
      <c r="I328" s="127">
        <v>0</v>
      </c>
      <c r="J328" s="112" t="s">
        <v>1382</v>
      </c>
      <c r="K328" s="101">
        <v>0</v>
      </c>
      <c r="L328" s="53" t="s">
        <v>407</v>
      </c>
      <c r="M328" s="54">
        <f>[11]Provisional!M328</f>
        <v>3.833382435331</v>
      </c>
      <c r="N328" s="54">
        <f>[11]Provisional!N328</f>
        <v>3.2922167179940001</v>
      </c>
      <c r="O328" s="54">
        <f>[11]Provisional!O328</f>
        <v>2.88575726461</v>
      </c>
      <c r="P328" s="54">
        <f>[11]Provisional!P328</f>
        <v>2.6728132903039996</v>
      </c>
      <c r="Q328" s="54">
        <f>[11]Provisional!Q328</f>
        <v>2.4366674396960004</v>
      </c>
      <c r="R328" s="128">
        <f>'[11]Published CSP'!O328</f>
        <v>3.5220631099999999</v>
      </c>
      <c r="S328" s="108">
        <f>VLOOKUP($B328,'[11]CT model - DATA UPDATE'!$A:$AX,COLUMN('[11]CT model - DATA UPDATE'!S$1),0)/1000000</f>
        <v>3.5415854460000005</v>
      </c>
      <c r="T328" s="108">
        <f>VLOOKUP($B328,'[11]CT model - DATA UPDATE'!$A:$AX,COLUMN('[11]CT model - DATA UPDATE'!T$1),0)/1000000</f>
        <v>3.5875603796216251</v>
      </c>
      <c r="U328" s="108">
        <f>VLOOKUP($B328,'[11]CT model - DATA UPDATE'!$A:$AX,COLUMN('[11]CT model - DATA UPDATE'!U$1),0)/1000000</f>
        <v>3.6341321347949922</v>
      </c>
      <c r="V328" s="108">
        <f>VLOOKUP($B328,'[11]CT model - DATA UPDATE'!$A:$AX,COLUMN('[11]CT model - DATA UPDATE'!V$1),0)/1000000</f>
        <v>3.6813084591324783</v>
      </c>
      <c r="W328" s="108">
        <v>0</v>
      </c>
      <c r="X328" s="108">
        <f>VLOOKUP($B328,'[11]CT model - DATA UPDATE'!$A:$AX,COLUMN('[11]CT model - DATA UPDATE'!W$1),0)/1000000</f>
        <v>7.0831708920000014E-2</v>
      </c>
      <c r="Y328" s="108">
        <f>VLOOKUP($B328,'[11]CT model - DATA UPDATE'!$A:$AX,COLUMN('[11]CT model - DATA UPDATE'!X$1),0)/1000000</f>
        <v>0.1449374393367136</v>
      </c>
      <c r="Z328" s="108">
        <f>VLOOKUP($B328,'[11]CT model - DATA UPDATE'!$A:$AX,COLUMN('[11]CT model - DATA UPDATE'!Y$1),0)/1000000</f>
        <v>0.22243795970653163</v>
      </c>
      <c r="AA328" s="108">
        <f>VLOOKUP($B328,'[11]CT model - DATA UPDATE'!$A:$AX,COLUMN('[11]CT model - DATA UPDATE'!Z$1),0)/1000000</f>
        <v>0.30345820791256184</v>
      </c>
      <c r="AB328" s="108">
        <v>0</v>
      </c>
      <c r="AC328" s="108">
        <f>VLOOKUP($B328,'[11]CT model - DATA UPDATE'!$A:$AX,COLUMN('[11]CT model - DATA UPDATE'!AA$1),0)/1000000</f>
        <v>0</v>
      </c>
      <c r="AD328" s="108">
        <f>VLOOKUP($B328,'[11]CT model - DATA UPDATE'!$A:$AX,COLUMN('[11]CT model - DATA UPDATE'!AB$1),0)/1000000</f>
        <v>0</v>
      </c>
      <c r="AE328" s="108">
        <f>VLOOKUP($B328,'[11]CT model - DATA UPDATE'!$A:$AX,COLUMN('[11]CT model - DATA UPDATE'!AC$1),0)/1000000</f>
        <v>0</v>
      </c>
      <c r="AF328" s="108">
        <f>VLOOKUP($B328,'[11]CT model - DATA UPDATE'!$A:$AX,COLUMN('[11]CT model - DATA UPDATE'!AD$1),0)/1000000</f>
        <v>0</v>
      </c>
      <c r="AG328" s="108">
        <v>0</v>
      </c>
      <c r="AH328" s="108">
        <f>VLOOKUP($B328,'[11]CT model - DATA UPDATE'!$A:$AX,COLUMN('[11]CT model - DATA UPDATE'!AE$1),0)/1000000</f>
        <v>0.11490279107999984</v>
      </c>
      <c r="AI328" s="108">
        <f>(VLOOKUP($B328,'[11]CT model - DATA UPDATE'!$A:$AX,COLUMN('[11]CT model - DATA UPDATE'!AF$1),0)+IFERROR(VLOOKUP($B328,'[11]Fire £5 LQ'!$A:$P,COLUMN('[11]Fire £5 LQ'!N$1),0),0)*[11]Parameters!$C$41)/1000000</f>
        <v>0.23135376893071072</v>
      </c>
      <c r="AJ328" s="108">
        <f>(VLOOKUP($B328,'[11]CT model - DATA UPDATE'!$A:$AX,COLUMN('[11]CT model - DATA UPDATE'!AG$1),0)+IFERROR(VLOOKUP($B328,'[11]Fire £5 LQ'!$A:$P,COLUMN('[11]Fire £5 LQ'!O$1),0),0)*[11]Parameters!$C$41)/1000000</f>
        <v>0.34932606401829358</v>
      </c>
      <c r="AK328" s="108">
        <f>(VLOOKUP($B328,'[11]CT model - DATA UPDATE'!$A:$AX,COLUMN('[11]CT model - DATA UPDATE'!AH$1),0)+IFERROR(VLOOKUP($B328,'[11]Fire £5 LQ'!$A:$P,COLUMN('[11]Fire £5 LQ'!P$1),0),0)*[11]Parameters!$C$41)/1000000</f>
        <v>0.46879026264176488</v>
      </c>
      <c r="AL328" s="56">
        <f>'[11]Published CSP'!AI328</f>
        <v>0</v>
      </c>
      <c r="AM328" s="56">
        <f>'[11]Published CSP'!AJ328</f>
        <v>0</v>
      </c>
      <c r="AN328" s="56">
        <f>IFERROR(VLOOKUP($A328,'[11]iBCF post B17'!$A:$L,'[11]iBCF post B17'!$F$1,0)/1000000,0)</f>
        <v>0</v>
      </c>
      <c r="AO328" s="56">
        <f>IFERROR(VLOOKUP($A328,'[11]iBCF post B17'!$A:$L,'[11]iBCF post B17'!$I$1,0)/1000000,0)</f>
        <v>0</v>
      </c>
      <c r="AP328" s="56">
        <f>IFERROR(VLOOKUP($A328,'[11]iBCF post B17'!$A:$L,'[11]iBCF post B17'!$L$1,0)/1000000,0)</f>
        <v>0</v>
      </c>
      <c r="AQ328" s="56">
        <v>0</v>
      </c>
      <c r="AR328" s="56">
        <v>0</v>
      </c>
      <c r="AS328" s="56">
        <f>'[11]NHB savings'!E315</f>
        <v>0</v>
      </c>
      <c r="AT328" s="56">
        <f>'[11]NHB savings'!F315</f>
        <v>0</v>
      </c>
      <c r="AU328" s="56">
        <f>'[11]NHB savings'!G315</f>
        <v>0</v>
      </c>
      <c r="AV328" s="103">
        <f>'[11]Published CSP'!AN328</f>
        <v>0</v>
      </c>
      <c r="AW328" s="103">
        <f>'[11]Published CSP'!AO328</f>
        <v>0</v>
      </c>
      <c r="AX328" s="103">
        <f>'[11]Published CSP'!AP328+'[11]NHB savings'!I315</f>
        <v>0</v>
      </c>
      <c r="AY328" s="103">
        <f>'[11]Published CSP'!AQ328+'[11]NHB savings'!J315</f>
        <v>0</v>
      </c>
      <c r="AZ328" s="103">
        <f>'[11]Published CSP'!AR328+'[11]NHB savings'!K315</f>
        <v>0</v>
      </c>
      <c r="BA328" s="103">
        <v>0</v>
      </c>
      <c r="BB328" s="103" t="e">
        <f>VLOOKUP($A328,'[11]Published CSP'!$A:$A:'[11]Published CSP'!$AW:$AW,COLUMN('[11]Published CSP'!AT$1),0)</f>
        <v>#REF!</v>
      </c>
      <c r="BC328" s="103" t="e">
        <f>VLOOKUP($A328,'[11]Published CSP'!$A:$A:'[11]Published CSP'!$AW:$AW,COLUMN('[11]Published CSP'!AU$1),0)+'[11]NHB savings'!L315</f>
        <v>#REF!</v>
      </c>
      <c r="BD328" s="103">
        <v>0</v>
      </c>
      <c r="BE328" s="103">
        <v>0</v>
      </c>
      <c r="BF328" s="60">
        <v>1.4650906714831486</v>
      </c>
      <c r="BG328" s="60">
        <v>1.7428075313767653</v>
      </c>
      <c r="BH328" s="103">
        <f>VLOOKUP($A328,[11]NHB!$A$7:$Q$389,COLUMN([11]NHB!O$2),0)+'[11]NHB savings'!P315</f>
        <v>1.2810816064172315</v>
      </c>
      <c r="BI328" s="103">
        <f>VLOOKUP($A328,[11]NHB!$A$7:$Q$389,COLUMN([11]NHB!P$2),0)+'[11]NHB savings'!Q315</f>
        <v>0.97502383517654612</v>
      </c>
      <c r="BJ328" s="103">
        <f>VLOOKUP($A328,[11]NHB!$A$7:$Q$389,COLUMN([11]NHB!Q$2),0)+'[11]NHB savings'!R315</f>
        <v>0.93552393567045866</v>
      </c>
      <c r="BK328" s="63">
        <f t="shared" si="117"/>
        <v>8.8205362168141477</v>
      </c>
      <c r="BL328" s="63" t="e">
        <f t="shared" si="117"/>
        <v>#REF!</v>
      </c>
      <c r="BM328" s="63" t="e">
        <f t="shared" si="117"/>
        <v>#REF!</v>
      </c>
      <c r="BN328" s="63">
        <f t="shared" si="117"/>
        <v>7.853733284000362</v>
      </c>
      <c r="BO328" s="63">
        <f t="shared" si="117"/>
        <v>7.8257483050532635</v>
      </c>
      <c r="BP328" s="64">
        <f t="shared" si="110"/>
        <v>8.8205362168141477</v>
      </c>
      <c r="BQ328" s="64" t="e">
        <f>BL328*'[11]23112016 deflator update'!$C$68/'[11]23112016 deflator update'!$C$69</f>
        <v>#REF!</v>
      </c>
      <c r="BR328" s="64" t="e">
        <f>BM328*'[11]23112016 deflator update'!$C$68/'[11]23112016 deflator update'!$C$70</f>
        <v>#REF!</v>
      </c>
      <c r="BS328" s="64">
        <f>BN328*'[11]23112016 deflator update'!$C$68/'[11]23112016 deflator update'!$C$71</f>
        <v>7.461257667322756</v>
      </c>
      <c r="BT328" s="64">
        <f>BO328*'[11]23112016 deflator update'!$C$68/'[11]23112016 deflator update'!$C$72</f>
        <v>7.3133001392373096</v>
      </c>
      <c r="BU328" s="109" t="e">
        <f t="shared" si="111"/>
        <v>#REF!</v>
      </c>
      <c r="BV328" s="109" t="e">
        <f t="shared" si="111"/>
        <v>#REF!</v>
      </c>
      <c r="BW328" s="109" t="e">
        <f t="shared" si="111"/>
        <v>#REF!</v>
      </c>
      <c r="BX328" s="109">
        <f t="shared" si="106"/>
        <v>-3.5632708592370221E-3</v>
      </c>
      <c r="BY328" s="109">
        <f t="shared" si="112"/>
        <v>-0.11278088852065138</v>
      </c>
      <c r="BZ328" s="109">
        <f t="shared" si="113"/>
        <v>-2.9472776205867857E-2</v>
      </c>
      <c r="CA328" s="110" t="e">
        <f t="shared" si="114"/>
        <v>#REF!</v>
      </c>
      <c r="CB328" s="110" t="e">
        <f t="shared" si="114"/>
        <v>#REF!</v>
      </c>
      <c r="CC328" s="110" t="e">
        <f t="shared" si="114"/>
        <v>#REF!</v>
      </c>
      <c r="CD328" s="110">
        <f t="shared" si="114"/>
        <v>-1.9830105684922161E-2</v>
      </c>
      <c r="CE328" s="110">
        <f t="shared" si="115"/>
        <v>-0.17087805554311641</v>
      </c>
      <c r="CF328" s="110">
        <f t="shared" si="116"/>
        <v>-4.5766624554953061E-2</v>
      </c>
      <c r="CG328" s="60">
        <f t="shared" si="107"/>
        <v>5.2984731068141482</v>
      </c>
      <c r="CH328" s="60" t="e">
        <f t="shared" si="107"/>
        <v>#REF!</v>
      </c>
      <c r="CI328" s="60" t="e">
        <f t="shared" si="107"/>
        <v>#REF!</v>
      </c>
      <c r="CJ328" s="60">
        <f t="shared" si="107"/>
        <v>3.6478371254805442</v>
      </c>
      <c r="CK328" s="60">
        <f t="shared" si="107"/>
        <v>3.3721913753664587</v>
      </c>
      <c r="CL328" s="60">
        <f t="shared" si="108"/>
        <v>3.5220631099999999</v>
      </c>
      <c r="CM328" s="60">
        <f t="shared" si="108"/>
        <v>3.7273199460000006</v>
      </c>
      <c r="CN328" s="60">
        <f t="shared" si="108"/>
        <v>3.9638515878890495</v>
      </c>
      <c r="CO328" s="60">
        <f t="shared" si="108"/>
        <v>4.2058961585198178</v>
      </c>
      <c r="CP328" s="60">
        <f t="shared" si="108"/>
        <v>4.4535569296868047</v>
      </c>
    </row>
    <row r="329" spans="1:94" ht="15" customHeight="1">
      <c r="A329" s="53" t="s">
        <v>596</v>
      </c>
      <c r="B329" s="53" t="s">
        <v>597</v>
      </c>
      <c r="C329" s="53" t="str">
        <f t="shared" si="109"/>
        <v>MD_PU</v>
      </c>
      <c r="D329" s="53" t="s">
        <v>41</v>
      </c>
      <c r="E329" s="53" t="s">
        <v>531</v>
      </c>
      <c r="F329" s="112" t="s">
        <v>1361</v>
      </c>
      <c r="G329" s="113">
        <v>1</v>
      </c>
      <c r="H329" s="127">
        <v>0</v>
      </c>
      <c r="I329" s="127">
        <v>0</v>
      </c>
      <c r="J329" s="112" t="s">
        <v>1380</v>
      </c>
      <c r="K329" s="101">
        <v>0</v>
      </c>
      <c r="L329" s="53" t="s">
        <v>598</v>
      </c>
      <c r="M329" s="54">
        <f>[11]Provisional!M329</f>
        <v>85.949214470051999</v>
      </c>
      <c r="N329" s="54">
        <f>[11]Provisional!N329</f>
        <v>77.246170329408002</v>
      </c>
      <c r="O329" s="54">
        <f>[11]Provisional!O329</f>
        <v>70.866874674388001</v>
      </c>
      <c r="P329" s="54">
        <f>[11]Provisional!P329</f>
        <v>67.371475765001009</v>
      </c>
      <c r="Q329" s="54">
        <f>[11]Provisional!Q329</f>
        <v>64.037865183953002</v>
      </c>
      <c r="R329" s="128">
        <f>'[11]Published CSP'!O329</f>
        <v>48.050566000000003</v>
      </c>
      <c r="S329" s="108">
        <f>VLOOKUP($B329,'[11]CT model - DATA UPDATE'!$A:$AX,COLUMN('[11]CT model - DATA UPDATE'!S$1),0)/1000000</f>
        <v>48.695095904000006</v>
      </c>
      <c r="T329" s="108">
        <f>VLOOKUP($B329,'[11]CT model - DATA UPDATE'!$A:$AX,COLUMN('[11]CT model - DATA UPDATE'!T$1),0)/1000000</f>
        <v>49.746124893959276</v>
      </c>
      <c r="U329" s="108">
        <f>VLOOKUP($B329,'[11]CT model - DATA UPDATE'!$A:$AX,COLUMN('[11]CT model - DATA UPDATE'!U$1),0)/1000000</f>
        <v>50.819839164997212</v>
      </c>
      <c r="V329" s="108">
        <f>VLOOKUP($B329,'[11]CT model - DATA UPDATE'!$A:$AX,COLUMN('[11]CT model - DATA UPDATE'!V$1),0)/1000000</f>
        <v>51.91672835344405</v>
      </c>
      <c r="W329" s="108">
        <v>0</v>
      </c>
      <c r="X329" s="108">
        <f>VLOOKUP($B329,'[11]CT model - DATA UPDATE'!$A:$AX,COLUMN('[11]CT model - DATA UPDATE'!W$1),0)/1000000</f>
        <v>0.94955162399999926</v>
      </c>
      <c r="Y329" s="108">
        <f>VLOOKUP($B329,'[11]CT model - DATA UPDATE'!$A:$AX,COLUMN('[11]CT model - DATA UPDATE'!X$1),0)/1000000</f>
        <v>1.9843700605119481</v>
      </c>
      <c r="Z329" s="108">
        <f>VLOOKUP($B329,'[11]CT model - DATA UPDATE'!$A:$AX,COLUMN('[11]CT model - DATA UPDATE'!Y$1),0)/1000000</f>
        <v>3.0841412535415782</v>
      </c>
      <c r="AA329" s="108">
        <f>VLOOKUP($B329,'[11]CT model - DATA UPDATE'!$A:$AX,COLUMN('[11]CT model - DATA UPDATE'!Z$1),0)/1000000</f>
        <v>4.2520577275611453</v>
      </c>
      <c r="AB329" s="108">
        <v>0</v>
      </c>
      <c r="AC329" s="108">
        <f>VLOOKUP($B329,'[11]CT model - DATA UPDATE'!$A:$AX,COLUMN('[11]CT model - DATA UPDATE'!AA$1),0)/1000000</f>
        <v>0.97390299999999996</v>
      </c>
      <c r="AD329" s="108">
        <f>VLOOKUP($B329,'[11]CT model - DATA UPDATE'!$A:$AX,COLUMN('[11]CT model - DATA UPDATE'!AB$1),0)/1000000</f>
        <v>2.0490439777570888</v>
      </c>
      <c r="AE329" s="108">
        <f>VLOOKUP($B329,'[11]CT model - DATA UPDATE'!$A:$AX,COLUMN('[11]CT model - DATA UPDATE'!AC$1),0)/1000000</f>
        <v>3.2339418963880093</v>
      </c>
      <c r="AF329" s="108">
        <f>VLOOKUP($B329,'[11]CT model - DATA UPDATE'!$A:$AX,COLUMN('[11]CT model - DATA UPDATE'!AD$1),0)/1000000</f>
        <v>4.5372413652464152</v>
      </c>
      <c r="AG329" s="108">
        <v>0</v>
      </c>
      <c r="AH329" s="108">
        <f>VLOOKUP($B329,'[11]CT model - DATA UPDATE'!$A:$AX,COLUMN('[11]CT model - DATA UPDATE'!AE$1),0)/1000000</f>
        <v>0</v>
      </c>
      <c r="AI329" s="108">
        <f>(VLOOKUP($B329,'[11]CT model - DATA UPDATE'!$A:$AX,COLUMN('[11]CT model - DATA UPDATE'!AF$1),0)+IFERROR(VLOOKUP($B329,'[11]Fire £5 LQ'!$A:$P,COLUMN('[11]Fire £5 LQ'!N$1),0),0)*[11]Parameters!$C$41)/1000000</f>
        <v>0</v>
      </c>
      <c r="AJ329" s="108">
        <f>(VLOOKUP($B329,'[11]CT model - DATA UPDATE'!$A:$AX,COLUMN('[11]CT model - DATA UPDATE'!AG$1),0)+IFERROR(VLOOKUP($B329,'[11]Fire £5 LQ'!$A:$P,COLUMN('[11]Fire £5 LQ'!O$1),0),0)*[11]Parameters!$C$41)/1000000</f>
        <v>0</v>
      </c>
      <c r="AK329" s="108">
        <f>(VLOOKUP($B329,'[11]CT model - DATA UPDATE'!$A:$AX,COLUMN('[11]CT model - DATA UPDATE'!AH$1),0)+IFERROR(VLOOKUP($B329,'[11]Fire £5 LQ'!$A:$P,COLUMN('[11]Fire £5 LQ'!P$1),0),0)*[11]Parameters!$C$41)/1000000</f>
        <v>0</v>
      </c>
      <c r="AL329" s="56">
        <f>'[11]Published CSP'!AI329</f>
        <v>0</v>
      </c>
      <c r="AM329" s="56">
        <f>'[11]Published CSP'!AJ329</f>
        <v>0</v>
      </c>
      <c r="AN329" s="56">
        <f>IFERROR(VLOOKUP($A329,'[11]iBCF post B17'!$A:$L,'[11]iBCF post B17'!$F$1,0)/1000000,0)</f>
        <v>5.3072787860000172</v>
      </c>
      <c r="AO329" s="56">
        <f>IFERROR(VLOOKUP($A329,'[11]iBCF post B17'!$A:$L,'[11]iBCF post B17'!$I$1,0)/1000000,0)</f>
        <v>7.3521394536445959</v>
      </c>
      <c r="AP329" s="56">
        <f>IFERROR(VLOOKUP($A329,'[11]iBCF post B17'!$A:$L,'[11]iBCF post B17'!$L$1,0)/1000000,0)</f>
        <v>9.2614760399722549</v>
      </c>
      <c r="AQ329" s="56">
        <v>0</v>
      </c>
      <c r="AR329" s="56">
        <v>0</v>
      </c>
      <c r="AS329" s="56">
        <f>'[11]NHB savings'!E316</f>
        <v>0.91935</v>
      </c>
      <c r="AT329" s="56">
        <f>'[11]NHB savings'!F316</f>
        <v>0</v>
      </c>
      <c r="AU329" s="56">
        <f>'[11]NHB savings'!G316</f>
        <v>0</v>
      </c>
      <c r="AV329" s="103">
        <f>'[11]Published CSP'!AN329</f>
        <v>0</v>
      </c>
      <c r="AW329" s="103">
        <f>'[11]Published CSP'!AO329</f>
        <v>0</v>
      </c>
      <c r="AX329" s="103">
        <f>'[11]Published CSP'!AP329+'[11]NHB savings'!I316</f>
        <v>0</v>
      </c>
      <c r="AY329" s="103">
        <f>'[11]Published CSP'!AQ329+'[11]NHB savings'!J316</f>
        <v>0</v>
      </c>
      <c r="AZ329" s="103">
        <f>'[11]Published CSP'!AR329+'[11]NHB savings'!K316</f>
        <v>0</v>
      </c>
      <c r="BA329" s="103">
        <v>0</v>
      </c>
      <c r="BB329" s="103" t="e">
        <f>VLOOKUP($A329,'[11]Published CSP'!$A:$A:'[11]Published CSP'!$AW:$AW,COLUMN('[11]Published CSP'!AT$1),0)</f>
        <v>#REF!</v>
      </c>
      <c r="BC329" s="103" t="e">
        <f>VLOOKUP($A329,'[11]Published CSP'!$A:$A:'[11]Published CSP'!$AW:$AW,COLUMN('[11]Published CSP'!AU$1),0)+'[11]NHB savings'!L316</f>
        <v>#REF!</v>
      </c>
      <c r="BD329" s="103">
        <v>0</v>
      </c>
      <c r="BE329" s="103">
        <v>0</v>
      </c>
      <c r="BF329" s="60">
        <v>2.1863590636091188</v>
      </c>
      <c r="BG329" s="60">
        <v>2.7625575611773105</v>
      </c>
      <c r="BH329" s="103">
        <f>VLOOKUP($A329,[11]NHB!$A$7:$Q$389,COLUMN([11]NHB!O$2),0)+'[11]NHB savings'!P316</f>
        <v>2.405920066967695</v>
      </c>
      <c r="BI329" s="103">
        <f>VLOOKUP($A329,[11]NHB!$A$7:$Q$389,COLUMN([11]NHB!P$2),0)+'[11]NHB savings'!Q316</f>
        <v>1.7547429569613555</v>
      </c>
      <c r="BJ329" s="103">
        <f>VLOOKUP($A329,[11]NHB!$A$7:$Q$389,COLUMN([11]NHB!Q$2),0)+'[11]NHB savings'!R316</f>
        <v>1.6836552891953278</v>
      </c>
      <c r="BK329" s="63">
        <f t="shared" si="117"/>
        <v>136.18613953366113</v>
      </c>
      <c r="BL329" s="63" t="e">
        <f t="shared" si="117"/>
        <v>#REF!</v>
      </c>
      <c r="BM329" s="63" t="e">
        <f t="shared" si="117"/>
        <v>#REF!</v>
      </c>
      <c r="BN329" s="63">
        <f t="shared" si="117"/>
        <v>133.61628049053374</v>
      </c>
      <c r="BO329" s="63">
        <f t="shared" si="117"/>
        <v>135.68902395937218</v>
      </c>
      <c r="BP329" s="64">
        <f t="shared" si="110"/>
        <v>136.18613953366113</v>
      </c>
      <c r="BQ329" s="64" t="e">
        <f>BL329*'[11]23112016 deflator update'!$C$68/'[11]23112016 deflator update'!$C$69</f>
        <v>#REF!</v>
      </c>
      <c r="BR329" s="64" t="e">
        <f>BM329*'[11]23112016 deflator update'!$C$68/'[11]23112016 deflator update'!$C$70</f>
        <v>#REF!</v>
      </c>
      <c r="BS329" s="64">
        <f>BN329*'[11]23112016 deflator update'!$C$68/'[11]23112016 deflator update'!$C$71</f>
        <v>126.93905703674987</v>
      </c>
      <c r="BT329" s="64">
        <f>BO329*'[11]23112016 deflator update'!$C$68/'[11]23112016 deflator update'!$C$72</f>
        <v>126.8037916801232</v>
      </c>
      <c r="BU329" s="109" t="e">
        <f t="shared" si="111"/>
        <v>#REF!</v>
      </c>
      <c r="BV329" s="109" t="e">
        <f t="shared" si="111"/>
        <v>#REF!</v>
      </c>
      <c r="BW329" s="109" t="e">
        <f t="shared" si="111"/>
        <v>#REF!</v>
      </c>
      <c r="BX329" s="109">
        <f t="shared" si="106"/>
        <v>1.5512656550750847E-2</v>
      </c>
      <c r="BY329" s="109">
        <f t="shared" si="112"/>
        <v>-3.650265555593335E-3</v>
      </c>
      <c r="BZ329" s="109">
        <f t="shared" si="113"/>
        <v>-9.1381822158931314E-4</v>
      </c>
      <c r="CA329" s="110" t="e">
        <f t="shared" si="114"/>
        <v>#REF!</v>
      </c>
      <c r="CB329" s="110" t="e">
        <f t="shared" si="114"/>
        <v>#REF!</v>
      </c>
      <c r="CC329" s="110" t="e">
        <f t="shared" si="114"/>
        <v>#REF!</v>
      </c>
      <c r="CD329" s="110">
        <f t="shared" si="114"/>
        <v>-1.06559288988195E-3</v>
      </c>
      <c r="CE329" s="110">
        <f t="shared" si="115"/>
        <v>-6.8893559107157887E-2</v>
      </c>
      <c r="CF329" s="110">
        <f t="shared" si="116"/>
        <v>-1.7687133111123132E-2</v>
      </c>
      <c r="CG329" s="60">
        <f t="shared" si="107"/>
        <v>88.13557353366113</v>
      </c>
      <c r="CH329" s="60" t="e">
        <f t="shared" si="107"/>
        <v>#REF!</v>
      </c>
      <c r="CI329" s="60" t="e">
        <f t="shared" si="107"/>
        <v>#REF!</v>
      </c>
      <c r="CJ329" s="60">
        <f t="shared" si="107"/>
        <v>76.478358175606928</v>
      </c>
      <c r="CK329" s="60">
        <f t="shared" si="107"/>
        <v>74.982996513120568</v>
      </c>
      <c r="CL329" s="60">
        <f t="shared" si="108"/>
        <v>48.050566000000003</v>
      </c>
      <c r="CM329" s="60">
        <f t="shared" si="108"/>
        <v>50.618550528000007</v>
      </c>
      <c r="CN329" s="60">
        <f t="shared" si="108"/>
        <v>53.779538932228313</v>
      </c>
      <c r="CO329" s="60">
        <f t="shared" si="108"/>
        <v>57.137922314926804</v>
      </c>
      <c r="CP329" s="60">
        <f t="shared" si="108"/>
        <v>60.706027446251611</v>
      </c>
    </row>
    <row r="330" spans="1:94" ht="15" customHeight="1">
      <c r="A330" s="53" t="s">
        <v>517</v>
      </c>
      <c r="B330" s="53" t="s">
        <v>518</v>
      </c>
      <c r="C330" s="53" t="str">
        <f t="shared" si="109"/>
        <v>FIR_PU</v>
      </c>
      <c r="D330" s="53" t="s">
        <v>41</v>
      </c>
      <c r="E330" s="53" t="s">
        <v>512</v>
      </c>
      <c r="F330" s="112" t="s">
        <v>1363</v>
      </c>
      <c r="G330" s="113">
        <v>0</v>
      </c>
      <c r="H330" s="127">
        <v>0</v>
      </c>
      <c r="I330" s="127">
        <v>0</v>
      </c>
      <c r="J330" s="112" t="s">
        <v>1380</v>
      </c>
      <c r="K330" s="101">
        <v>0</v>
      </c>
      <c r="L330" s="53" t="s">
        <v>519</v>
      </c>
      <c r="M330" s="54">
        <f>[11]Provisional!M330</f>
        <v>28.808235318080001</v>
      </c>
      <c r="N330" s="54">
        <f>[11]Provisional!N330</f>
        <v>27.111483523791001</v>
      </c>
      <c r="O330" s="54">
        <f>[11]Provisional!O330</f>
        <v>25.059369553164998</v>
      </c>
      <c r="P330" s="54">
        <f>[11]Provisional!P330</f>
        <v>24.223488621081003</v>
      </c>
      <c r="Q330" s="54">
        <f>[11]Provisional!Q330</f>
        <v>23.922563922474001</v>
      </c>
      <c r="R330" s="128">
        <f>'[11]Published CSP'!O330</f>
        <v>21.998059000000001</v>
      </c>
      <c r="S330" s="108">
        <f>VLOOKUP($B330,'[11]CT model - DATA UPDATE'!$A:$AX,COLUMN('[11]CT model - DATA UPDATE'!S$1),0)/1000000</f>
        <v>22.330169487999999</v>
      </c>
      <c r="T330" s="108">
        <f>VLOOKUP($B330,'[11]CT model - DATA UPDATE'!$A:$AX,COLUMN('[11]CT model - DATA UPDATE'!T$1),0)/1000000</f>
        <v>22.691703198604035</v>
      </c>
      <c r="U330" s="108">
        <f>VLOOKUP($B330,'[11]CT model - DATA UPDATE'!$A:$AX,COLUMN('[11]CT model - DATA UPDATE'!U$1),0)/1000000</f>
        <v>23.060180216779944</v>
      </c>
      <c r="V330" s="108">
        <f>VLOOKUP($B330,'[11]CT model - DATA UPDATE'!$A:$AX,COLUMN('[11]CT model - DATA UPDATE'!V$1),0)/1000000</f>
        <v>23.435754592704992</v>
      </c>
      <c r="W330" s="108">
        <v>0</v>
      </c>
      <c r="X330" s="108">
        <f>VLOOKUP($B330,'[11]CT model - DATA UPDATE'!$A:$AX,COLUMN('[11]CT model - DATA UPDATE'!W$1),0)/1000000</f>
        <v>0.44108145400000265</v>
      </c>
      <c r="Y330" s="108">
        <f>VLOOKUP($B330,'[11]CT model - DATA UPDATE'!$A:$AX,COLUMN('[11]CT model - DATA UPDATE'!X$1),0)/1000000</f>
        <v>0.91102124452055488</v>
      </c>
      <c r="Z330" s="108">
        <f>VLOOKUP($B330,'[11]CT model - DATA UPDATE'!$A:$AX,COLUMN('[11]CT model - DATA UPDATE'!Y$1),0)/1000000</f>
        <v>1.4055346743311121</v>
      </c>
      <c r="AA330" s="108">
        <f>VLOOKUP($B330,'[11]CT model - DATA UPDATE'!$A:$AX,COLUMN('[11]CT model - DATA UPDATE'!Z$1),0)/1000000</f>
        <v>1.9257098203123084</v>
      </c>
      <c r="AB330" s="108">
        <v>0</v>
      </c>
      <c r="AC330" s="108">
        <f>VLOOKUP($B330,'[11]CT model - DATA UPDATE'!$A:$AX,COLUMN('[11]CT model - DATA UPDATE'!AA$1),0)/1000000</f>
        <v>0</v>
      </c>
      <c r="AD330" s="108">
        <f>VLOOKUP($B330,'[11]CT model - DATA UPDATE'!$A:$AX,COLUMN('[11]CT model - DATA UPDATE'!AB$1),0)/1000000</f>
        <v>0</v>
      </c>
      <c r="AE330" s="108">
        <f>VLOOKUP($B330,'[11]CT model - DATA UPDATE'!$A:$AX,COLUMN('[11]CT model - DATA UPDATE'!AC$1),0)/1000000</f>
        <v>0</v>
      </c>
      <c r="AF330" s="108">
        <f>VLOOKUP($B330,'[11]CT model - DATA UPDATE'!$A:$AX,COLUMN('[11]CT model - DATA UPDATE'!AD$1),0)/1000000</f>
        <v>0</v>
      </c>
      <c r="AG330" s="108">
        <v>0</v>
      </c>
      <c r="AH330" s="108">
        <f>VLOOKUP($B330,'[11]CT model - DATA UPDATE'!$A:$AX,COLUMN('[11]CT model - DATA UPDATE'!AE$1),0)/1000000</f>
        <v>0</v>
      </c>
      <c r="AI330" s="108">
        <f>(VLOOKUP($B330,'[11]CT model - DATA UPDATE'!$A:$AX,COLUMN('[11]CT model - DATA UPDATE'!AF$1),0)+IFERROR(VLOOKUP($B330,'[11]Fire £5 LQ'!$A:$P,COLUMN('[11]Fire £5 LQ'!N$1),0),0)*[11]Parameters!$C$41)/1000000</f>
        <v>0</v>
      </c>
      <c r="AJ330" s="108">
        <f>(VLOOKUP($B330,'[11]CT model - DATA UPDATE'!$A:$AX,COLUMN('[11]CT model - DATA UPDATE'!AG$1),0)+IFERROR(VLOOKUP($B330,'[11]Fire £5 LQ'!$A:$P,COLUMN('[11]Fire £5 LQ'!O$1),0),0)*[11]Parameters!$C$41)/1000000</f>
        <v>0</v>
      </c>
      <c r="AK330" s="108">
        <f>(VLOOKUP($B330,'[11]CT model - DATA UPDATE'!$A:$AX,COLUMN('[11]CT model - DATA UPDATE'!AH$1),0)+IFERROR(VLOOKUP($B330,'[11]Fire £5 LQ'!$A:$P,COLUMN('[11]Fire £5 LQ'!P$1),0),0)*[11]Parameters!$C$41)/1000000</f>
        <v>0</v>
      </c>
      <c r="AL330" s="56">
        <f>'[11]Published CSP'!AI330</f>
        <v>0</v>
      </c>
      <c r="AM330" s="56">
        <f>'[11]Published CSP'!AJ330</f>
        <v>0</v>
      </c>
      <c r="AN330" s="56">
        <f>IFERROR(VLOOKUP($A330,'[11]iBCF post B17'!$A:$L,'[11]iBCF post B17'!$F$1,0)/1000000,0)</f>
        <v>0</v>
      </c>
      <c r="AO330" s="56">
        <f>IFERROR(VLOOKUP($A330,'[11]iBCF post B17'!$A:$L,'[11]iBCF post B17'!$I$1,0)/1000000,0)</f>
        <v>0</v>
      </c>
      <c r="AP330" s="56">
        <f>IFERROR(VLOOKUP($A330,'[11]iBCF post B17'!$A:$L,'[11]iBCF post B17'!$L$1,0)/1000000,0)</f>
        <v>0</v>
      </c>
      <c r="AQ330" s="56">
        <v>0</v>
      </c>
      <c r="AR330" s="56">
        <v>0</v>
      </c>
      <c r="AS330" s="56">
        <f>'[11]NHB savings'!E317</f>
        <v>0</v>
      </c>
      <c r="AT330" s="56">
        <f>'[11]NHB savings'!F317</f>
        <v>0</v>
      </c>
      <c r="AU330" s="56">
        <f>'[11]NHB savings'!G317</f>
        <v>0</v>
      </c>
      <c r="AV330" s="103">
        <f>'[11]Published CSP'!AN330</f>
        <v>0</v>
      </c>
      <c r="AW330" s="103">
        <f>'[11]Published CSP'!AO330</f>
        <v>0</v>
      </c>
      <c r="AX330" s="103">
        <f>'[11]Published CSP'!AP330+'[11]NHB savings'!I317</f>
        <v>0</v>
      </c>
      <c r="AY330" s="103">
        <f>'[11]Published CSP'!AQ330+'[11]NHB savings'!J317</f>
        <v>0</v>
      </c>
      <c r="AZ330" s="103">
        <f>'[11]Published CSP'!AR330+'[11]NHB savings'!K317</f>
        <v>0</v>
      </c>
      <c r="BA330" s="103">
        <v>0</v>
      </c>
      <c r="BB330" s="103" t="e">
        <f>VLOOKUP($A330,'[11]Published CSP'!$A:$A:'[11]Published CSP'!$AW:$AW,COLUMN('[11]Published CSP'!AT$1),0)</f>
        <v>#REF!</v>
      </c>
      <c r="BC330" s="103" t="e">
        <f>VLOOKUP($A330,'[11]Published CSP'!$A:$A:'[11]Published CSP'!$AW:$AW,COLUMN('[11]Published CSP'!AU$1),0)+'[11]NHB savings'!L317</f>
        <v>#REF!</v>
      </c>
      <c r="BD330" s="103">
        <v>0</v>
      </c>
      <c r="BE330" s="103">
        <v>0</v>
      </c>
      <c r="BF330" s="60">
        <v>0</v>
      </c>
      <c r="BG330" s="60">
        <v>0</v>
      </c>
      <c r="BH330" s="103">
        <f>VLOOKUP($A330,[11]NHB!$A$7:$Q$389,COLUMN([11]NHB!O$2),0)+'[11]NHB savings'!P317</f>
        <v>0</v>
      </c>
      <c r="BI330" s="103">
        <f>VLOOKUP($A330,[11]NHB!$A$7:$Q$389,COLUMN([11]NHB!P$2),0)+'[11]NHB savings'!Q317</f>
        <v>0</v>
      </c>
      <c r="BJ330" s="103">
        <f>VLOOKUP($A330,[11]NHB!$A$7:$Q$389,COLUMN([11]NHB!Q$2),0)+'[11]NHB savings'!R317</f>
        <v>0</v>
      </c>
      <c r="BK330" s="63">
        <f t="shared" si="117"/>
        <v>50.806294318080006</v>
      </c>
      <c r="BL330" s="63" t="e">
        <f t="shared" si="117"/>
        <v>#REF!</v>
      </c>
      <c r="BM330" s="63" t="e">
        <f t="shared" si="117"/>
        <v>#REF!</v>
      </c>
      <c r="BN330" s="63">
        <f t="shared" si="117"/>
        <v>48.689203512192059</v>
      </c>
      <c r="BO330" s="63">
        <f t="shared" si="117"/>
        <v>49.2840283354913</v>
      </c>
      <c r="BP330" s="64">
        <f t="shared" si="110"/>
        <v>50.806294318080006</v>
      </c>
      <c r="BQ330" s="64" t="e">
        <f>BL330*'[11]23112016 deflator update'!$C$68/'[11]23112016 deflator update'!$C$69</f>
        <v>#REF!</v>
      </c>
      <c r="BR330" s="64" t="e">
        <f>BM330*'[11]23112016 deflator update'!$C$68/'[11]23112016 deflator update'!$C$70</f>
        <v>#REF!</v>
      </c>
      <c r="BS330" s="64">
        <f>BN330*'[11]23112016 deflator update'!$C$68/'[11]23112016 deflator update'!$C$71</f>
        <v>46.256051725268179</v>
      </c>
      <c r="BT330" s="64">
        <f>BO330*'[11]23112016 deflator update'!$C$68/'[11]23112016 deflator update'!$C$72</f>
        <v>46.056795751453819</v>
      </c>
      <c r="BU330" s="109" t="e">
        <f t="shared" si="111"/>
        <v>#REF!</v>
      </c>
      <c r="BV330" s="109" t="e">
        <f t="shared" si="111"/>
        <v>#REF!</v>
      </c>
      <c r="BW330" s="109" t="e">
        <f t="shared" si="111"/>
        <v>#REF!</v>
      </c>
      <c r="BX330" s="109">
        <f t="shared" si="106"/>
        <v>1.2216770462270876E-2</v>
      </c>
      <c r="BY330" s="109">
        <f t="shared" si="112"/>
        <v>-2.9962153371358768E-2</v>
      </c>
      <c r="BZ330" s="109">
        <f t="shared" si="113"/>
        <v>-7.5762025692727164E-3</v>
      </c>
      <c r="CA330" s="110" t="e">
        <f t="shared" si="114"/>
        <v>#REF!</v>
      </c>
      <c r="CB330" s="110" t="e">
        <f t="shared" si="114"/>
        <v>#REF!</v>
      </c>
      <c r="CC330" s="110" t="e">
        <f t="shared" si="114"/>
        <v>#REF!</v>
      </c>
      <c r="CD330" s="110">
        <f t="shared" si="114"/>
        <v>-4.3076736206932864E-3</v>
      </c>
      <c r="CE330" s="110">
        <f t="shared" si="115"/>
        <v>-9.3482483427964169E-2</v>
      </c>
      <c r="CF330" s="110">
        <f t="shared" si="116"/>
        <v>-2.4237664975390261E-2</v>
      </c>
      <c r="CG330" s="60">
        <f t="shared" si="107"/>
        <v>28.808235318080005</v>
      </c>
      <c r="CH330" s="60" t="e">
        <f t="shared" si="107"/>
        <v>#REF!</v>
      </c>
      <c r="CI330" s="60" t="e">
        <f t="shared" si="107"/>
        <v>#REF!</v>
      </c>
      <c r="CJ330" s="60">
        <f t="shared" si="107"/>
        <v>24.223488621081003</v>
      </c>
      <c r="CK330" s="60">
        <f t="shared" si="107"/>
        <v>23.922563922473998</v>
      </c>
      <c r="CL330" s="60">
        <f t="shared" si="108"/>
        <v>21.998059000000001</v>
      </c>
      <c r="CM330" s="60">
        <f t="shared" si="108"/>
        <v>22.771250942000002</v>
      </c>
      <c r="CN330" s="60">
        <f t="shared" si="108"/>
        <v>23.60272444312459</v>
      </c>
      <c r="CO330" s="60">
        <f t="shared" si="108"/>
        <v>24.465714891111055</v>
      </c>
      <c r="CP330" s="60">
        <f t="shared" si="108"/>
        <v>25.361464413017302</v>
      </c>
    </row>
    <row r="331" spans="1:94" ht="15" customHeight="1">
      <c r="A331" s="53" t="s">
        <v>894</v>
      </c>
      <c r="B331" s="53" t="s">
        <v>895</v>
      </c>
      <c r="C331" s="53" t="str">
        <f t="shared" si="109"/>
        <v>UA_PU</v>
      </c>
      <c r="D331" s="53" t="s">
        <v>41</v>
      </c>
      <c r="E331" s="53" t="s">
        <v>726</v>
      </c>
      <c r="F331" s="112" t="s">
        <v>1373</v>
      </c>
      <c r="G331" s="113">
        <v>1</v>
      </c>
      <c r="H331" s="127">
        <v>0</v>
      </c>
      <c r="I331" s="127">
        <v>0</v>
      </c>
      <c r="J331" s="112" t="s">
        <v>1380</v>
      </c>
      <c r="K331" s="101">
        <v>0</v>
      </c>
      <c r="L331" s="53" t="s">
        <v>896</v>
      </c>
      <c r="M331" s="54">
        <f>[11]Provisional!M331</f>
        <v>94.437834734473</v>
      </c>
      <c r="N331" s="54">
        <f>[11]Provisional!N331</f>
        <v>83.198542708814998</v>
      </c>
      <c r="O331" s="54">
        <f>[11]Provisional!O331</f>
        <v>74.941589523974002</v>
      </c>
      <c r="P331" s="54">
        <f>[11]Provisional!P331</f>
        <v>70.414697899963997</v>
      </c>
      <c r="Q331" s="54">
        <f>[11]Provisional!Q331</f>
        <v>66.043014006442007</v>
      </c>
      <c r="R331" s="128">
        <f>'[11]Published CSP'!O331</f>
        <v>77.269599999999997</v>
      </c>
      <c r="S331" s="108">
        <f>VLOOKUP($B331,'[11]CT model - DATA UPDATE'!$A:$AX,COLUMN('[11]CT model - DATA UPDATE'!S$1),0)/1000000</f>
        <v>79.422487200000006</v>
      </c>
      <c r="T331" s="108">
        <f>VLOOKUP($B331,'[11]CT model - DATA UPDATE'!$A:$AX,COLUMN('[11]CT model - DATA UPDATE'!T$1),0)/1000000</f>
        <v>81.736985435033787</v>
      </c>
      <c r="U331" s="108">
        <f>VLOOKUP($B331,'[11]CT model - DATA UPDATE'!$A:$AX,COLUMN('[11]CT model - DATA UPDATE'!U$1),0)/1000000</f>
        <v>84.118931848396258</v>
      </c>
      <c r="V331" s="108">
        <f>VLOOKUP($B331,'[11]CT model - DATA UPDATE'!$A:$AX,COLUMN('[11]CT model - DATA UPDATE'!V$1),0)/1000000</f>
        <v>86.570291987820838</v>
      </c>
      <c r="W331" s="108">
        <v>0</v>
      </c>
      <c r="X331" s="108">
        <f>VLOOKUP($B331,'[11]CT model - DATA UPDATE'!$A:$AX,COLUMN('[11]CT model - DATA UPDATE'!W$1),0)/1000000</f>
        <v>2.8000000209730214E-7</v>
      </c>
      <c r="Y331" s="108">
        <f>VLOOKUP($B331,'[11]CT model - DATA UPDATE'!$A:$AX,COLUMN('[11]CT model - DATA UPDATE'!X$1),0)/1000000</f>
        <v>1.6347400026235146</v>
      </c>
      <c r="Z331" s="108">
        <f>VLOOKUP($B331,'[11]CT model - DATA UPDATE'!$A:$AX,COLUMN('[11]CT model - DATA UPDATE'!Y$1),0)/1000000</f>
        <v>3.3984051552131875</v>
      </c>
      <c r="AA331" s="108">
        <f>VLOOKUP($B331,'[11]CT model - DATA UPDATE'!$A:$AX,COLUMN('[11]CT model - DATA UPDATE'!Z$1),0)/1000000</f>
        <v>5.2987947558704036</v>
      </c>
      <c r="AB331" s="108">
        <v>0</v>
      </c>
      <c r="AC331" s="108">
        <f>VLOOKUP($B331,'[11]CT model - DATA UPDATE'!$A:$AX,COLUMN('[11]CT model - DATA UPDATE'!AA$1),0)/1000000</f>
        <v>1.5883890000000001</v>
      </c>
      <c r="AD331" s="108">
        <f>VLOOKUP($B331,'[11]CT model - DATA UPDATE'!$A:$AX,COLUMN('[11]CT model - DATA UPDATE'!AB$1),0)/1000000</f>
        <v>3.3348039967682364</v>
      </c>
      <c r="AE331" s="108">
        <f>VLOOKUP($B331,'[11]CT model - DATA UPDATE'!$A:$AX,COLUMN('[11]CT model - DATA UPDATE'!AC$1),0)/1000000</f>
        <v>5.2852911523635537</v>
      </c>
      <c r="AF331" s="108">
        <f>VLOOKUP($B331,'[11]CT model - DATA UPDATE'!$A:$AX,COLUMN('[11]CT model - DATA UPDATE'!AD$1),0)/1000000</f>
        <v>7.4582401465993975</v>
      </c>
      <c r="AG331" s="108">
        <v>0</v>
      </c>
      <c r="AH331" s="108">
        <f>VLOOKUP($B331,'[11]CT model - DATA UPDATE'!$A:$AX,COLUMN('[11]CT model - DATA UPDATE'!AE$1),0)/1000000</f>
        <v>0</v>
      </c>
      <c r="AI331" s="108">
        <f>(VLOOKUP($B331,'[11]CT model - DATA UPDATE'!$A:$AX,COLUMN('[11]CT model - DATA UPDATE'!AF$1),0)+IFERROR(VLOOKUP($B331,'[11]Fire £5 LQ'!$A:$P,COLUMN('[11]Fire £5 LQ'!N$1),0),0)*[11]Parameters!$C$41)/1000000</f>
        <v>0</v>
      </c>
      <c r="AJ331" s="108">
        <f>(VLOOKUP($B331,'[11]CT model - DATA UPDATE'!$A:$AX,COLUMN('[11]CT model - DATA UPDATE'!AG$1),0)+IFERROR(VLOOKUP($B331,'[11]Fire £5 LQ'!$A:$P,COLUMN('[11]Fire £5 LQ'!O$1),0),0)*[11]Parameters!$C$41)/1000000</f>
        <v>0</v>
      </c>
      <c r="AK331" s="108">
        <f>(VLOOKUP($B331,'[11]CT model - DATA UPDATE'!$A:$AX,COLUMN('[11]CT model - DATA UPDATE'!AH$1),0)+IFERROR(VLOOKUP($B331,'[11]Fire £5 LQ'!$A:$P,COLUMN('[11]Fire £5 LQ'!P$1),0),0)*[11]Parameters!$C$41)/1000000</f>
        <v>0</v>
      </c>
      <c r="AL331" s="56">
        <f>'[11]Published CSP'!AI331</f>
        <v>0</v>
      </c>
      <c r="AM331" s="56">
        <f>'[11]Published CSP'!AJ331</f>
        <v>0</v>
      </c>
      <c r="AN331" s="56">
        <f>IFERROR(VLOOKUP($A331,'[11]iBCF post B17'!$A:$L,'[11]iBCF post B17'!$F$1,0)/1000000,0)</f>
        <v>5.5854719874562626</v>
      </c>
      <c r="AO331" s="56">
        <f>IFERROR(VLOOKUP($A331,'[11]iBCF post B17'!$A:$L,'[11]iBCF post B17'!$I$1,0)/1000000,0)</f>
        <v>7.5504183605346995</v>
      </c>
      <c r="AP331" s="56">
        <f>IFERROR(VLOOKUP($A331,'[11]iBCF post B17'!$A:$L,'[11]iBCF post B17'!$L$1,0)/1000000,0)</f>
        <v>9.2806577073379977</v>
      </c>
      <c r="AQ331" s="56">
        <v>0</v>
      </c>
      <c r="AR331" s="56">
        <v>0</v>
      </c>
      <c r="AS331" s="56">
        <f>'[11]NHB savings'!E318</f>
        <v>1.1143430000000001</v>
      </c>
      <c r="AT331" s="56">
        <f>'[11]NHB savings'!F318</f>
        <v>0</v>
      </c>
      <c r="AU331" s="56">
        <f>'[11]NHB savings'!G318</f>
        <v>0</v>
      </c>
      <c r="AV331" s="103">
        <f>'[11]Published CSP'!AN331</f>
        <v>0</v>
      </c>
      <c r="AW331" s="103">
        <f>'[11]Published CSP'!AO331</f>
        <v>0</v>
      </c>
      <c r="AX331" s="103">
        <f>'[11]Published CSP'!AP331+'[11]NHB savings'!I318</f>
        <v>0</v>
      </c>
      <c r="AY331" s="103">
        <f>'[11]Published CSP'!AQ331+'[11]NHB savings'!J318</f>
        <v>0</v>
      </c>
      <c r="AZ331" s="103">
        <f>'[11]Published CSP'!AR331+'[11]NHB savings'!K318</f>
        <v>0</v>
      </c>
      <c r="BA331" s="103">
        <v>0</v>
      </c>
      <c r="BB331" s="103" t="e">
        <f>VLOOKUP($A331,'[11]Published CSP'!$A:$A:'[11]Published CSP'!$AW:$AW,COLUMN('[11]Published CSP'!AT$1),0)</f>
        <v>#REF!</v>
      </c>
      <c r="BC331" s="103" t="e">
        <f>VLOOKUP($A331,'[11]Published CSP'!$A:$A:'[11]Published CSP'!$AW:$AW,COLUMN('[11]Published CSP'!AU$1),0)+'[11]NHB savings'!L318</f>
        <v>#REF!</v>
      </c>
      <c r="BD331" s="103">
        <v>0</v>
      </c>
      <c r="BE331" s="103">
        <v>0</v>
      </c>
      <c r="BF331" s="60">
        <v>4.5047415281529197</v>
      </c>
      <c r="BG331" s="60">
        <v>6.0735283412181715</v>
      </c>
      <c r="BH331" s="103">
        <f>VLOOKUP($A331,[11]NHB!$A$7:$Q$389,COLUMN([11]NHB!O$2),0)+'[11]NHB savings'!P318</f>
        <v>5.8984885742823341</v>
      </c>
      <c r="BI331" s="103">
        <f>VLOOKUP($A331,[11]NHB!$A$7:$Q$389,COLUMN([11]NHB!P$2),0)+'[11]NHB savings'!Q318</f>
        <v>4.4142981710663731</v>
      </c>
      <c r="BJ331" s="103">
        <f>VLOOKUP($A331,[11]NHB!$A$7:$Q$389,COLUMN([11]NHB!Q$2),0)+'[11]NHB savings'!R318</f>
        <v>4.2354673283152771</v>
      </c>
      <c r="BK331" s="63">
        <f t="shared" si="117"/>
        <v>176.21217626262592</v>
      </c>
      <c r="BL331" s="63" t="e">
        <f t="shared" si="117"/>
        <v>#REF!</v>
      </c>
      <c r="BM331" s="63" t="e">
        <f t="shared" si="117"/>
        <v>#REF!</v>
      </c>
      <c r="BN331" s="63">
        <f t="shared" si="117"/>
        <v>175.18204258753809</v>
      </c>
      <c r="BO331" s="63">
        <f t="shared" si="117"/>
        <v>178.88646593238593</v>
      </c>
      <c r="BP331" s="64">
        <f t="shared" si="110"/>
        <v>176.21217626262592</v>
      </c>
      <c r="BQ331" s="64" t="e">
        <f>BL331*'[11]23112016 deflator update'!$C$68/'[11]23112016 deflator update'!$C$69</f>
        <v>#REF!</v>
      </c>
      <c r="BR331" s="64" t="e">
        <f>BM331*'[11]23112016 deflator update'!$C$68/'[11]23112016 deflator update'!$C$70</f>
        <v>#REF!</v>
      </c>
      <c r="BS331" s="64">
        <f>BN331*'[11]23112016 deflator update'!$C$68/'[11]23112016 deflator update'!$C$71</f>
        <v>166.42764799465655</v>
      </c>
      <c r="BT331" s="64">
        <f>BO331*'[11]23112016 deflator update'!$C$68/'[11]23112016 deflator update'!$C$72</f>
        <v>167.17256487360083</v>
      </c>
      <c r="BU331" s="109" t="e">
        <f t="shared" si="111"/>
        <v>#REF!</v>
      </c>
      <c r="BV331" s="109" t="e">
        <f t="shared" si="111"/>
        <v>#REF!</v>
      </c>
      <c r="BW331" s="109" t="e">
        <f t="shared" si="111"/>
        <v>#REF!</v>
      </c>
      <c r="BX331" s="109">
        <f t="shared" si="106"/>
        <v>2.1146136271340321E-2</v>
      </c>
      <c r="BY331" s="109">
        <f t="shared" si="112"/>
        <v>1.5176531647701053E-2</v>
      </c>
      <c r="BZ331" s="109">
        <f t="shared" si="113"/>
        <v>3.7727289367563976E-3</v>
      </c>
      <c r="CA331" s="110" t="e">
        <f t="shared" si="114"/>
        <v>#REF!</v>
      </c>
      <c r="CB331" s="110" t="e">
        <f t="shared" si="114"/>
        <v>#REF!</v>
      </c>
      <c r="CC331" s="110" t="e">
        <f t="shared" si="114"/>
        <v>#REF!</v>
      </c>
      <c r="CD331" s="110">
        <f t="shared" si="114"/>
        <v>4.4759202447433033E-3</v>
      </c>
      <c r="CE331" s="110">
        <f t="shared" si="115"/>
        <v>-5.1299584289524303E-2</v>
      </c>
      <c r="CF331" s="110">
        <f t="shared" si="116"/>
        <v>-1.3079266783986299E-2</v>
      </c>
      <c r="CG331" s="60">
        <f t="shared" si="107"/>
        <v>98.94257626262592</v>
      </c>
      <c r="CH331" s="60" t="e">
        <f t="shared" si="107"/>
        <v>#REF!</v>
      </c>
      <c r="CI331" s="60" t="e">
        <f t="shared" si="107"/>
        <v>#REF!</v>
      </c>
      <c r="CJ331" s="60">
        <f t="shared" si="107"/>
        <v>82.379414431565095</v>
      </c>
      <c r="CK331" s="60">
        <f t="shared" si="107"/>
        <v>79.559139042095296</v>
      </c>
      <c r="CL331" s="60">
        <f t="shared" si="108"/>
        <v>77.269599999999997</v>
      </c>
      <c r="CM331" s="60">
        <f t="shared" si="108"/>
        <v>81.010876480000022</v>
      </c>
      <c r="CN331" s="60">
        <f t="shared" si="108"/>
        <v>86.706529434425534</v>
      </c>
      <c r="CO331" s="60">
        <f t="shared" si="108"/>
        <v>92.802628155972997</v>
      </c>
      <c r="CP331" s="60">
        <f t="shared" si="108"/>
        <v>99.327326890290635</v>
      </c>
    </row>
    <row r="332" spans="1:94" ht="15" customHeight="1">
      <c r="A332" s="53" t="s">
        <v>972</v>
      </c>
      <c r="B332" s="53" t="s">
        <v>973</v>
      </c>
      <c r="C332" s="53" t="str">
        <f t="shared" si="109"/>
        <v>UA_PU</v>
      </c>
      <c r="D332" s="53" t="s">
        <v>41</v>
      </c>
      <c r="E332" s="53" t="s">
        <v>726</v>
      </c>
      <c r="F332" s="112" t="s">
        <v>1371</v>
      </c>
      <c r="G332" s="113">
        <v>1</v>
      </c>
      <c r="H332" s="127">
        <v>0</v>
      </c>
      <c r="I332" s="127">
        <v>0</v>
      </c>
      <c r="J332" s="112" t="s">
        <v>1380</v>
      </c>
      <c r="K332" s="101">
        <v>0</v>
      </c>
      <c r="L332" s="53" t="s">
        <v>974</v>
      </c>
      <c r="M332" s="54">
        <f>[11]Provisional!M332</f>
        <v>61.802614750862006</v>
      </c>
      <c r="N332" s="54">
        <f>[11]Provisional!N332</f>
        <v>53.638942116860001</v>
      </c>
      <c r="O332" s="54">
        <f>[11]Provisional!O332</f>
        <v>47.641788885482001</v>
      </c>
      <c r="P332" s="54">
        <f>[11]Provisional!P332</f>
        <v>44.338866379401004</v>
      </c>
      <c r="Q332" s="54">
        <f>[11]Provisional!Q332</f>
        <v>41.156231202513993</v>
      </c>
      <c r="R332" s="128">
        <f>'[11]Published CSP'!O332</f>
        <v>63.301679</v>
      </c>
      <c r="S332" s="108">
        <f>VLOOKUP($B332,'[11]CT model - DATA UPDATE'!$A:$AX,COLUMN('[11]CT model - DATA UPDATE'!S$1),0)/1000000</f>
        <v>64.588999428000008</v>
      </c>
      <c r="T332" s="108">
        <f>VLOOKUP($B332,'[11]CT model - DATA UPDATE'!$A:$AX,COLUMN('[11]CT model - DATA UPDATE'!T$1),0)/1000000</f>
        <v>65.520626964517177</v>
      </c>
      <c r="U332" s="108">
        <f>VLOOKUP($B332,'[11]CT model - DATA UPDATE'!$A:$AX,COLUMN('[11]CT model - DATA UPDATE'!U$1),0)/1000000</f>
        <v>66.465692236167015</v>
      </c>
      <c r="V332" s="108">
        <f>VLOOKUP($B332,'[11]CT model - DATA UPDATE'!$A:$AX,COLUMN('[11]CT model - DATA UPDATE'!V$1),0)/1000000</f>
        <v>67.424389067969088</v>
      </c>
      <c r="W332" s="108">
        <v>0</v>
      </c>
      <c r="X332" s="108">
        <f>VLOOKUP($B332,'[11]CT model - DATA UPDATE'!$A:$AX,COLUMN('[11]CT model - DATA UPDATE'!W$1),0)/1000000</f>
        <v>1.2855871380000015</v>
      </c>
      <c r="Y332" s="108">
        <f>VLOOKUP($B332,'[11]CT model - DATA UPDATE'!$A:$AX,COLUMN('[11]CT model - DATA UPDATE'!X$1),0)/1000000</f>
        <v>2.6406255100151892</v>
      </c>
      <c r="Z332" s="108">
        <f>VLOOKUP($B332,'[11]CT model - DATA UPDATE'!$A:$AX,COLUMN('[11]CT model - DATA UPDATE'!Y$1),0)/1000000</f>
        <v>4.061601840163056</v>
      </c>
      <c r="AA332" s="108">
        <f>VLOOKUP($B332,'[11]CT model - DATA UPDATE'!$A:$AX,COLUMN('[11]CT model - DATA UPDATE'!Z$1),0)/1000000</f>
        <v>5.5510776253352194</v>
      </c>
      <c r="AB332" s="108">
        <v>0</v>
      </c>
      <c r="AC332" s="108">
        <f>VLOOKUP($B332,'[11]CT model - DATA UPDATE'!$A:$AX,COLUMN('[11]CT model - DATA UPDATE'!AA$1),0)/1000000</f>
        <v>1.2911550000000001</v>
      </c>
      <c r="AD332" s="108">
        <f>VLOOKUP($B332,'[11]CT model - DATA UPDATE'!$A:$AX,COLUMN('[11]CT model - DATA UPDATE'!AB$1),0)/1000000</f>
        <v>2.6986648239327966</v>
      </c>
      <c r="AE332" s="108">
        <f>VLOOKUP($B332,'[11]CT model - DATA UPDATE'!$A:$AX,COLUMN('[11]CT model - DATA UPDATE'!AC$1),0)/1000000</f>
        <v>4.2299819169877919</v>
      </c>
      <c r="AF332" s="108">
        <f>VLOOKUP($B332,'[11]CT model - DATA UPDATE'!$A:$AX,COLUMN('[11]CT model - DATA UPDATE'!AD$1),0)/1000000</f>
        <v>5.8935262015286387</v>
      </c>
      <c r="AG332" s="108">
        <v>0</v>
      </c>
      <c r="AH332" s="108">
        <f>VLOOKUP($B332,'[11]CT model - DATA UPDATE'!$A:$AX,COLUMN('[11]CT model - DATA UPDATE'!AE$1),0)/1000000</f>
        <v>0</v>
      </c>
      <c r="AI332" s="108">
        <f>(VLOOKUP($B332,'[11]CT model - DATA UPDATE'!$A:$AX,COLUMN('[11]CT model - DATA UPDATE'!AF$1),0)+IFERROR(VLOOKUP($B332,'[11]Fire £5 LQ'!$A:$P,COLUMN('[11]Fire £5 LQ'!N$1),0),0)*[11]Parameters!$C$41)/1000000</f>
        <v>0</v>
      </c>
      <c r="AJ332" s="108">
        <f>(VLOOKUP($B332,'[11]CT model - DATA UPDATE'!$A:$AX,COLUMN('[11]CT model - DATA UPDATE'!AG$1),0)+IFERROR(VLOOKUP($B332,'[11]Fire £5 LQ'!$A:$P,COLUMN('[11]Fire £5 LQ'!O$1),0),0)*[11]Parameters!$C$41)/1000000</f>
        <v>0</v>
      </c>
      <c r="AK332" s="108">
        <f>(VLOOKUP($B332,'[11]CT model - DATA UPDATE'!$A:$AX,COLUMN('[11]CT model - DATA UPDATE'!AH$1),0)+IFERROR(VLOOKUP($B332,'[11]Fire £5 LQ'!$A:$P,COLUMN('[11]Fire £5 LQ'!P$1),0),0)*[11]Parameters!$C$41)/1000000</f>
        <v>0</v>
      </c>
      <c r="AL332" s="56">
        <f>'[11]Published CSP'!AI332</f>
        <v>0</v>
      </c>
      <c r="AM332" s="56">
        <f>'[11]Published CSP'!AJ332</f>
        <v>0</v>
      </c>
      <c r="AN332" s="56">
        <f>IFERROR(VLOOKUP($A332,'[11]iBCF post B17'!$A:$L,'[11]iBCF post B17'!$F$1,0)/1000000,0)</f>
        <v>3.9886300004556929</v>
      </c>
      <c r="AO332" s="56">
        <f>IFERROR(VLOOKUP($A332,'[11]iBCF post B17'!$A:$L,'[11]iBCF post B17'!$I$1,0)/1000000,0)</f>
        <v>5.4290390706591056</v>
      </c>
      <c r="AP332" s="56">
        <f>IFERROR(VLOOKUP($A332,'[11]iBCF post B17'!$A:$L,'[11]iBCF post B17'!$L$1,0)/1000000,0)</f>
        <v>6.7442348134606274</v>
      </c>
      <c r="AQ332" s="56">
        <v>0</v>
      </c>
      <c r="AR332" s="56">
        <v>0</v>
      </c>
      <c r="AS332" s="56">
        <f>'[11]NHB savings'!E319</f>
        <v>0.82768200000000003</v>
      </c>
      <c r="AT332" s="56">
        <f>'[11]NHB savings'!F319</f>
        <v>0</v>
      </c>
      <c r="AU332" s="56">
        <f>'[11]NHB savings'!G319</f>
        <v>0</v>
      </c>
      <c r="AV332" s="103">
        <f>'[11]Published CSP'!AN332</f>
        <v>0</v>
      </c>
      <c r="AW332" s="103">
        <f>'[11]Published CSP'!AO332</f>
        <v>0</v>
      </c>
      <c r="AX332" s="103">
        <f>'[11]Published CSP'!AP332+'[11]NHB savings'!I319</f>
        <v>0</v>
      </c>
      <c r="AY332" s="103">
        <f>'[11]Published CSP'!AQ332+'[11]NHB savings'!J319</f>
        <v>0</v>
      </c>
      <c r="AZ332" s="103">
        <f>'[11]Published CSP'!AR332+'[11]NHB savings'!K319</f>
        <v>0</v>
      </c>
      <c r="BA332" s="103">
        <v>0</v>
      </c>
      <c r="BB332" s="103" t="e">
        <f>VLOOKUP($A332,'[11]Published CSP'!$A:$A:'[11]Published CSP'!$AW:$AW,COLUMN('[11]Published CSP'!AT$1),0)</f>
        <v>#REF!</v>
      </c>
      <c r="BC332" s="103" t="e">
        <f>VLOOKUP($A332,'[11]Published CSP'!$A:$A:'[11]Published CSP'!$AW:$AW,COLUMN('[11]Published CSP'!AU$1),0)+'[11]NHB savings'!L319</f>
        <v>#REF!</v>
      </c>
      <c r="BD332" s="103">
        <v>0</v>
      </c>
      <c r="BE332" s="103">
        <v>0</v>
      </c>
      <c r="BF332" s="60">
        <v>2.0768132947063207</v>
      </c>
      <c r="BG332" s="60">
        <v>2.7071217876680911</v>
      </c>
      <c r="BH332" s="103">
        <f>VLOOKUP($A332,[11]NHB!$A$7:$Q$389,COLUMN([11]NHB!O$2),0)+'[11]NHB savings'!P319</f>
        <v>2.1104213541676824</v>
      </c>
      <c r="BI332" s="103">
        <f>VLOOKUP($A332,[11]NHB!$A$7:$Q$389,COLUMN([11]NHB!P$2),0)+'[11]NHB savings'!Q319</f>
        <v>1.5532639073025325</v>
      </c>
      <c r="BJ332" s="103">
        <f>VLOOKUP($A332,[11]NHB!$A$7:$Q$389,COLUMN([11]NHB!Q$2),0)+'[11]NHB savings'!R319</f>
        <v>1.4903385038083978</v>
      </c>
      <c r="BK332" s="63">
        <f t="shared" si="117"/>
        <v>127.18110704556834</v>
      </c>
      <c r="BL332" s="63" t="e">
        <f t="shared" si="117"/>
        <v>#REF!</v>
      </c>
      <c r="BM332" s="63" t="e">
        <f t="shared" si="117"/>
        <v>#REF!</v>
      </c>
      <c r="BN332" s="63">
        <f t="shared" si="117"/>
        <v>126.07844535068051</v>
      </c>
      <c r="BO332" s="63">
        <f t="shared" si="117"/>
        <v>128.25979741461597</v>
      </c>
      <c r="BP332" s="64">
        <f t="shared" si="110"/>
        <v>127.18110704556834</v>
      </c>
      <c r="BQ332" s="64" t="e">
        <f>BL332*'[11]23112016 deflator update'!$C$68/'[11]23112016 deflator update'!$C$69</f>
        <v>#REF!</v>
      </c>
      <c r="BR332" s="64" t="e">
        <f>BM332*'[11]23112016 deflator update'!$C$68/'[11]23112016 deflator update'!$C$70</f>
        <v>#REF!</v>
      </c>
      <c r="BS332" s="64">
        <f>BN332*'[11]23112016 deflator update'!$C$68/'[11]23112016 deflator update'!$C$71</f>
        <v>119.77791109526233</v>
      </c>
      <c r="BT332" s="64">
        <f>BO332*'[11]23112016 deflator update'!$C$68/'[11]23112016 deflator update'!$C$72</f>
        <v>119.86104813582756</v>
      </c>
      <c r="BU332" s="109" t="e">
        <f t="shared" si="111"/>
        <v>#REF!</v>
      </c>
      <c r="BV332" s="109" t="e">
        <f t="shared" si="111"/>
        <v>#REF!</v>
      </c>
      <c r="BW332" s="109" t="e">
        <f t="shared" si="111"/>
        <v>#REF!</v>
      </c>
      <c r="BX332" s="109">
        <f t="shared" si="106"/>
        <v>1.7301546333857054E-2</v>
      </c>
      <c r="BY332" s="109">
        <f t="shared" si="112"/>
        <v>8.481529954454281E-3</v>
      </c>
      <c r="BZ332" s="109">
        <f t="shared" si="113"/>
        <v>2.1136716289353874E-3</v>
      </c>
      <c r="CA332" s="110" t="e">
        <f t="shared" si="114"/>
        <v>#REF!</v>
      </c>
      <c r="CB332" s="110" t="e">
        <f t="shared" si="114"/>
        <v>#REF!</v>
      </c>
      <c r="CC332" s="110" t="e">
        <f t="shared" si="114"/>
        <v>#REF!</v>
      </c>
      <c r="CD332" s="110">
        <f t="shared" si="114"/>
        <v>6.9409325813940548E-4</v>
      </c>
      <c r="CE332" s="110">
        <f t="shared" si="115"/>
        <v>-5.75561817300273E-2</v>
      </c>
      <c r="CF332" s="110">
        <f t="shared" si="116"/>
        <v>-1.4710470748270477E-2</v>
      </c>
      <c r="CG332" s="60">
        <f t="shared" si="107"/>
        <v>63.879428045568339</v>
      </c>
      <c r="CH332" s="60" t="e">
        <f t="shared" si="107"/>
        <v>#REF!</v>
      </c>
      <c r="CI332" s="60" t="e">
        <f t="shared" si="107"/>
        <v>#REF!</v>
      </c>
      <c r="CJ332" s="60">
        <f t="shared" si="107"/>
        <v>51.321169357362649</v>
      </c>
      <c r="CK332" s="60">
        <f t="shared" si="107"/>
        <v>49.390804519783018</v>
      </c>
      <c r="CL332" s="60">
        <f t="shared" si="108"/>
        <v>63.301679</v>
      </c>
      <c r="CM332" s="60">
        <f t="shared" si="108"/>
        <v>67.165741566000008</v>
      </c>
      <c r="CN332" s="60">
        <f t="shared" si="108"/>
        <v>70.859917298465163</v>
      </c>
      <c r="CO332" s="60">
        <f t="shared" si="108"/>
        <v>74.757275993317862</v>
      </c>
      <c r="CP332" s="60">
        <f t="shared" si="108"/>
        <v>78.868992894832957</v>
      </c>
    </row>
    <row r="333" spans="1:94" ht="15" customHeight="1">
      <c r="A333" s="53" t="s">
        <v>652</v>
      </c>
      <c r="B333" s="53" t="s">
        <v>653</v>
      </c>
      <c r="C333" s="53" t="str">
        <f t="shared" si="109"/>
        <v>ILB_PU</v>
      </c>
      <c r="D333" s="53" t="s">
        <v>41</v>
      </c>
      <c r="E333" s="53" t="s">
        <v>1352</v>
      </c>
      <c r="F333" s="112" t="s">
        <v>1375</v>
      </c>
      <c r="G333" s="113">
        <v>0</v>
      </c>
      <c r="H333" s="127">
        <v>0</v>
      </c>
      <c r="I333" s="127">
        <v>0</v>
      </c>
      <c r="J333" s="112" t="s">
        <v>1380</v>
      </c>
      <c r="K333" s="101">
        <v>0</v>
      </c>
      <c r="L333" s="53" t="s">
        <v>654</v>
      </c>
      <c r="M333" s="54">
        <f>[11]Provisional!M333</f>
        <v>197.91517381830701</v>
      </c>
      <c r="N333" s="54">
        <f>[11]Provisional!N333</f>
        <v>179.52125418561999</v>
      </c>
      <c r="O333" s="54">
        <f>[11]Provisional!O333</f>
        <v>165.99618451806501</v>
      </c>
      <c r="P333" s="54">
        <f>[11]Provisional!P333</f>
        <v>158.67081610906899</v>
      </c>
      <c r="Q333" s="54">
        <f>[11]Provisional!Q333</f>
        <v>151.52404660371499</v>
      </c>
      <c r="R333" s="128">
        <f>'[11]Published CSP'!O333</f>
        <v>80.019560999999996</v>
      </c>
      <c r="S333" s="108">
        <f>VLOOKUP($B333,'[11]CT model - DATA UPDATE'!$A:$AX,COLUMN('[11]CT model - DATA UPDATE'!S$1),0)/1000000</f>
        <v>83.215444340000005</v>
      </c>
      <c r="T333" s="108">
        <f>VLOOKUP($B333,'[11]CT model - DATA UPDATE'!$A:$AX,COLUMN('[11]CT model - DATA UPDATE'!T$1),0)/1000000</f>
        <v>86.431610274367628</v>
      </c>
      <c r="U333" s="108">
        <f>VLOOKUP($B333,'[11]CT model - DATA UPDATE'!$A:$AX,COLUMN('[11]CT model - DATA UPDATE'!U$1),0)/1000000</f>
        <v>89.77207673250733</v>
      </c>
      <c r="V333" s="108">
        <f>VLOOKUP($B333,'[11]CT model - DATA UPDATE'!$A:$AX,COLUMN('[11]CT model - DATA UPDATE'!V$1),0)/1000000</f>
        <v>93.241647763875903</v>
      </c>
      <c r="W333" s="108">
        <v>0</v>
      </c>
      <c r="X333" s="108">
        <f>VLOOKUP($B333,'[11]CT model - DATA UPDATE'!$A:$AX,COLUMN('[11]CT model - DATA UPDATE'!W$1),0)/1000000</f>
        <v>4.3999999841992825E-7</v>
      </c>
      <c r="Y333" s="108">
        <f>VLOOKUP($B333,'[11]CT model - DATA UPDATE'!$A:$AX,COLUMN('[11]CT model - DATA UPDATE'!X$1),0)/1000000</f>
        <v>1.7286326716328766</v>
      </c>
      <c r="Z333" s="108">
        <f>VLOOKUP($B333,'[11]CT model - DATA UPDATE'!$A:$AX,COLUMN('[11]CT model - DATA UPDATE'!Y$1),0)/1000000</f>
        <v>3.6267923938379503</v>
      </c>
      <c r="AA333" s="108">
        <f>VLOOKUP($B333,'[11]CT model - DATA UPDATE'!$A:$AX,COLUMN('[11]CT model - DATA UPDATE'!Z$1),0)/1000000</f>
        <v>5.7071352995210134</v>
      </c>
      <c r="AB333" s="108">
        <v>0</v>
      </c>
      <c r="AC333" s="108">
        <f>VLOOKUP($B333,'[11]CT model - DATA UPDATE'!$A:$AX,COLUMN('[11]CT model - DATA UPDATE'!AA$1),0)/1000000</f>
        <v>1.6640530000000002</v>
      </c>
      <c r="AD333" s="108">
        <f>VLOOKUP($B333,'[11]CT model - DATA UPDATE'!$A:$AX,COLUMN('[11]CT model - DATA UPDATE'!AB$1),0)/1000000</f>
        <v>3.5261333007914426</v>
      </c>
      <c r="AE333" s="108">
        <f>VLOOKUP($B333,'[11]CT model - DATA UPDATE'!$A:$AX,COLUMN('[11]CT model - DATA UPDATE'!AC$1),0)/1000000</f>
        <v>5.6402605708744673</v>
      </c>
      <c r="AF333" s="108">
        <f>VLOOKUP($B333,'[11]CT model - DATA UPDATE'!$A:$AX,COLUMN('[11]CT model - DATA UPDATE'!AD$1),0)/1000000</f>
        <v>8.0327513008856322</v>
      </c>
      <c r="AG333" s="108">
        <v>0</v>
      </c>
      <c r="AH333" s="108">
        <f>VLOOKUP($B333,'[11]CT model - DATA UPDATE'!$A:$AX,COLUMN('[11]CT model - DATA UPDATE'!AE$1),0)/1000000</f>
        <v>0</v>
      </c>
      <c r="AI333" s="108">
        <f>(VLOOKUP($B333,'[11]CT model - DATA UPDATE'!$A:$AX,COLUMN('[11]CT model - DATA UPDATE'!AF$1),0)+IFERROR(VLOOKUP($B333,'[11]Fire £5 LQ'!$A:$P,COLUMN('[11]Fire £5 LQ'!N$1),0),0)*[11]Parameters!$C$41)/1000000</f>
        <v>0</v>
      </c>
      <c r="AJ333" s="108">
        <f>(VLOOKUP($B333,'[11]CT model - DATA UPDATE'!$A:$AX,COLUMN('[11]CT model - DATA UPDATE'!AG$1),0)+IFERROR(VLOOKUP($B333,'[11]Fire £5 LQ'!$A:$P,COLUMN('[11]Fire £5 LQ'!O$1),0),0)*[11]Parameters!$C$41)/1000000</f>
        <v>0</v>
      </c>
      <c r="AK333" s="108">
        <f>(VLOOKUP($B333,'[11]CT model - DATA UPDATE'!$A:$AX,COLUMN('[11]CT model - DATA UPDATE'!AH$1),0)+IFERROR(VLOOKUP($B333,'[11]Fire £5 LQ'!$A:$P,COLUMN('[11]Fire £5 LQ'!P$1),0),0)*[11]Parameters!$C$41)/1000000</f>
        <v>0</v>
      </c>
      <c r="AL333" s="56">
        <f>'[11]Published CSP'!AI333</f>
        <v>0</v>
      </c>
      <c r="AM333" s="56">
        <f>'[11]Published CSP'!AJ333</f>
        <v>0</v>
      </c>
      <c r="AN333" s="56">
        <f>IFERROR(VLOOKUP($A333,'[11]iBCF post B17'!$A:$L,'[11]iBCF post B17'!$F$1,0)/1000000,0)</f>
        <v>9.1294726417246199</v>
      </c>
      <c r="AO333" s="56">
        <f>IFERROR(VLOOKUP($A333,'[11]iBCF post B17'!$A:$L,'[11]iBCF post B17'!$I$1,0)/1000000,0)</f>
        <v>12.58418438884059</v>
      </c>
      <c r="AP333" s="56">
        <f>IFERROR(VLOOKUP($A333,'[11]iBCF post B17'!$A:$L,'[11]iBCF post B17'!$L$1,0)/1000000,0)</f>
        <v>15.751932730040089</v>
      </c>
      <c r="AQ333" s="56">
        <v>0</v>
      </c>
      <c r="AR333" s="56">
        <v>0</v>
      </c>
      <c r="AS333" s="56">
        <f>'[11]NHB savings'!E320</f>
        <v>1.577666</v>
      </c>
      <c r="AT333" s="56">
        <f>'[11]NHB savings'!F320</f>
        <v>0</v>
      </c>
      <c r="AU333" s="56">
        <f>'[11]NHB savings'!G320</f>
        <v>0</v>
      </c>
      <c r="AV333" s="103">
        <f>'[11]Published CSP'!AN333</f>
        <v>0</v>
      </c>
      <c r="AW333" s="103">
        <f>'[11]Published CSP'!AO333</f>
        <v>0</v>
      </c>
      <c r="AX333" s="103">
        <f>'[11]Published CSP'!AP333+'[11]NHB savings'!I320</f>
        <v>0</v>
      </c>
      <c r="AY333" s="103">
        <f>'[11]Published CSP'!AQ333+'[11]NHB savings'!J320</f>
        <v>0</v>
      </c>
      <c r="AZ333" s="103">
        <f>'[11]Published CSP'!AR333+'[11]NHB savings'!K320</f>
        <v>0</v>
      </c>
      <c r="BA333" s="103">
        <v>0</v>
      </c>
      <c r="BB333" s="103" t="e">
        <f>VLOOKUP($A333,'[11]Published CSP'!$A:$A:'[11]Published CSP'!$AW:$AW,COLUMN('[11]Published CSP'!AT$1),0)</f>
        <v>#REF!</v>
      </c>
      <c r="BC333" s="103" t="e">
        <f>VLOOKUP($A333,'[11]Published CSP'!$A:$A:'[11]Published CSP'!$AW:$AW,COLUMN('[11]Published CSP'!AU$1),0)+'[11]NHB savings'!L320</f>
        <v>#REF!</v>
      </c>
      <c r="BD333" s="103">
        <v>0</v>
      </c>
      <c r="BE333" s="103">
        <v>0</v>
      </c>
      <c r="BF333" s="60">
        <v>13.452403314755815</v>
      </c>
      <c r="BG333" s="60">
        <v>16.569239854071544</v>
      </c>
      <c r="BH333" s="103">
        <f>VLOOKUP($A333,[11]NHB!$A$7:$Q$389,COLUMN([11]NHB!O$2),0)+'[11]NHB savings'!P320</f>
        <v>13.04782529381284</v>
      </c>
      <c r="BI333" s="103">
        <f>VLOOKUP($A333,[11]NHB!$A$7:$Q$389,COLUMN([11]NHB!P$2),0)+'[11]NHB savings'!Q320</f>
        <v>9.7750844152297365</v>
      </c>
      <c r="BJ333" s="103">
        <f>VLOOKUP($A333,[11]NHB!$A$7:$Q$389,COLUMN([11]NHB!Q$2),0)+'[11]NHB savings'!R320</f>
        <v>9.3790788632268125</v>
      </c>
      <c r="BK333" s="63">
        <f t="shared" si="117"/>
        <v>291.38713813306282</v>
      </c>
      <c r="BL333" s="63" t="e">
        <f t="shared" si="117"/>
        <v>#REF!</v>
      </c>
      <c r="BM333" s="63" t="e">
        <f t="shared" si="117"/>
        <v>#REF!</v>
      </c>
      <c r="BN333" s="63">
        <f t="shared" si="117"/>
        <v>280.0692146103591</v>
      </c>
      <c r="BO333" s="63">
        <f t="shared" si="117"/>
        <v>283.63659256126448</v>
      </c>
      <c r="BP333" s="64">
        <f t="shared" si="110"/>
        <v>291.38713813306282</v>
      </c>
      <c r="BQ333" s="64" t="e">
        <f>BL333*'[11]23112016 deflator update'!$C$68/'[11]23112016 deflator update'!$C$69</f>
        <v>#REF!</v>
      </c>
      <c r="BR333" s="64" t="e">
        <f>BM333*'[11]23112016 deflator update'!$C$68/'[11]23112016 deflator update'!$C$70</f>
        <v>#REF!</v>
      </c>
      <c r="BS333" s="64">
        <f>BN333*'[11]23112016 deflator update'!$C$68/'[11]23112016 deflator update'!$C$71</f>
        <v>266.07327997115465</v>
      </c>
      <c r="BT333" s="64">
        <f>BO333*'[11]23112016 deflator update'!$C$68/'[11]23112016 deflator update'!$C$72</f>
        <v>265.06341004241813</v>
      </c>
      <c r="BU333" s="109" t="e">
        <f t="shared" si="111"/>
        <v>#REF!</v>
      </c>
      <c r="BV333" s="109" t="e">
        <f t="shared" si="111"/>
        <v>#REF!</v>
      </c>
      <c r="BW333" s="109" t="e">
        <f t="shared" si="111"/>
        <v>#REF!</v>
      </c>
      <c r="BX333" s="109">
        <f t="shared" si="106"/>
        <v>1.2737486895403327E-2</v>
      </c>
      <c r="BY333" s="109">
        <f t="shared" si="112"/>
        <v>-2.6598790946836592E-2</v>
      </c>
      <c r="BZ333" s="109">
        <f t="shared" si="113"/>
        <v>-6.7170737980620787E-3</v>
      </c>
      <c r="CA333" s="110" t="e">
        <f t="shared" si="114"/>
        <v>#REF!</v>
      </c>
      <c r="CB333" s="110" t="e">
        <f t="shared" si="114"/>
        <v>#REF!</v>
      </c>
      <c r="CC333" s="110" t="e">
        <f t="shared" si="114"/>
        <v>#REF!</v>
      </c>
      <c r="CD333" s="110">
        <f t="shared" si="114"/>
        <v>-3.7954578860606158E-3</v>
      </c>
      <c r="CE333" s="110">
        <f t="shared" si="115"/>
        <v>-9.0339361782756145E-2</v>
      </c>
      <c r="CF333" s="110">
        <f t="shared" si="116"/>
        <v>-2.3392959822154724E-2</v>
      </c>
      <c r="CG333" s="60">
        <f t="shared" si="107"/>
        <v>211.36757713306281</v>
      </c>
      <c r="CH333" s="60" t="e">
        <f t="shared" si="107"/>
        <v>#REF!</v>
      </c>
      <c r="CI333" s="60" t="e">
        <f t="shared" si="107"/>
        <v>#REF!</v>
      </c>
      <c r="CJ333" s="60">
        <f t="shared" si="107"/>
        <v>181.03008491313935</v>
      </c>
      <c r="CK333" s="60">
        <f t="shared" si="107"/>
        <v>176.65505819698194</v>
      </c>
      <c r="CL333" s="60">
        <f t="shared" si="108"/>
        <v>80.019560999999996</v>
      </c>
      <c r="CM333" s="60">
        <f t="shared" si="108"/>
        <v>84.879497779999994</v>
      </c>
      <c r="CN333" s="60">
        <f t="shared" si="108"/>
        <v>91.686376246791951</v>
      </c>
      <c r="CO333" s="60">
        <f t="shared" si="108"/>
        <v>99.039129697219749</v>
      </c>
      <c r="CP333" s="60">
        <f t="shared" si="108"/>
        <v>106.98153436428255</v>
      </c>
    </row>
    <row r="334" spans="1:94" ht="15" customHeight="1">
      <c r="A334" s="53" t="s">
        <v>459</v>
      </c>
      <c r="B334" s="53" t="s">
        <v>460</v>
      </c>
      <c r="C334" s="53" t="str">
        <f t="shared" si="109"/>
        <v>SD_PU</v>
      </c>
      <c r="D334" s="53" t="s">
        <v>41</v>
      </c>
      <c r="E334" s="53" t="s">
        <v>39</v>
      </c>
      <c r="F334" s="112" t="s">
        <v>1373</v>
      </c>
      <c r="G334" s="113">
        <v>0</v>
      </c>
      <c r="H334" s="127">
        <v>0</v>
      </c>
      <c r="I334" s="127">
        <v>0</v>
      </c>
      <c r="J334" s="112" t="s">
        <v>1380</v>
      </c>
      <c r="K334" s="101">
        <v>0</v>
      </c>
      <c r="L334" s="53" t="s">
        <v>461</v>
      </c>
      <c r="M334" s="54">
        <f>[11]Provisional!M334</f>
        <v>3.0819486639889999</v>
      </c>
      <c r="N334" s="54">
        <f>[11]Provisional!N334</f>
        <v>2.3455169275300003</v>
      </c>
      <c r="O334" s="54">
        <f>[11]Provisional!O334</f>
        <v>1.8013089560140001</v>
      </c>
      <c r="P334" s="54">
        <f>[11]Provisional!P334</f>
        <v>1.85926174226</v>
      </c>
      <c r="Q334" s="54">
        <f>[11]Provisional!Q334</f>
        <v>1.1726797789449999</v>
      </c>
      <c r="R334" s="128">
        <f>'[11]Published CSP'!O334</f>
        <v>6.927524</v>
      </c>
      <c r="S334" s="108">
        <f>VLOOKUP($B334,'[11]CT model - DATA UPDATE'!$A:$AX,COLUMN('[11]CT model - DATA UPDATE'!S$1),0)/1000000</f>
        <v>6.9889844960000005</v>
      </c>
      <c r="T334" s="108">
        <f>VLOOKUP($B334,'[11]CT model - DATA UPDATE'!$A:$AX,COLUMN('[11]CT model - DATA UPDATE'!T$1),0)/1000000</f>
        <v>7.1016253166244372</v>
      </c>
      <c r="U334" s="108">
        <f>VLOOKUP($B334,'[11]CT model - DATA UPDATE'!$A:$AX,COLUMN('[11]CT model - DATA UPDATE'!U$1),0)/1000000</f>
        <v>7.2160815589998029</v>
      </c>
      <c r="V334" s="108">
        <f>VLOOKUP($B334,'[11]CT model - DATA UPDATE'!$A:$AX,COLUMN('[11]CT model - DATA UPDATE'!V$1),0)/1000000</f>
        <v>7.3323824821115657</v>
      </c>
      <c r="W334" s="108">
        <v>0</v>
      </c>
      <c r="X334" s="108">
        <f>VLOOKUP($B334,'[11]CT model - DATA UPDATE'!$A:$AX,COLUMN('[11]CT model - DATA UPDATE'!W$1),0)/1000000</f>
        <v>0.13977968992000001</v>
      </c>
      <c r="Y334" s="108">
        <f>VLOOKUP($B334,'[11]CT model - DATA UPDATE'!$A:$AX,COLUMN('[11]CT model - DATA UPDATE'!X$1),0)/1000000</f>
        <v>0.28690566279162721</v>
      </c>
      <c r="Z334" s="108">
        <f>VLOOKUP($B334,'[11]CT model - DATA UPDATE'!$A:$AX,COLUMN('[11]CT model - DATA UPDATE'!Y$1),0)/1000000</f>
        <v>0.4416819200632594</v>
      </c>
      <c r="AA334" s="108">
        <f>VLOOKUP($B334,'[11]CT model - DATA UPDATE'!$A:$AX,COLUMN('[11]CT model - DATA UPDATE'!Z$1),0)/1000000</f>
        <v>0.60442412594661754</v>
      </c>
      <c r="AB334" s="108">
        <v>0</v>
      </c>
      <c r="AC334" s="108">
        <f>VLOOKUP($B334,'[11]CT model - DATA UPDATE'!$A:$AX,COLUMN('[11]CT model - DATA UPDATE'!AA$1),0)/1000000</f>
        <v>0</v>
      </c>
      <c r="AD334" s="108">
        <f>VLOOKUP($B334,'[11]CT model - DATA UPDATE'!$A:$AX,COLUMN('[11]CT model - DATA UPDATE'!AB$1),0)/1000000</f>
        <v>0</v>
      </c>
      <c r="AE334" s="108">
        <f>VLOOKUP($B334,'[11]CT model - DATA UPDATE'!$A:$AX,COLUMN('[11]CT model - DATA UPDATE'!AC$1),0)/1000000</f>
        <v>0</v>
      </c>
      <c r="AF334" s="108">
        <f>VLOOKUP($B334,'[11]CT model - DATA UPDATE'!$A:$AX,COLUMN('[11]CT model - DATA UPDATE'!AD$1),0)/1000000</f>
        <v>0</v>
      </c>
      <c r="AG334" s="108">
        <v>0</v>
      </c>
      <c r="AH334" s="108">
        <f>VLOOKUP($B334,'[11]CT model - DATA UPDATE'!$A:$AX,COLUMN('[11]CT model - DATA UPDATE'!AE$1),0)/1000000</f>
        <v>5.1762310080000221E-2</v>
      </c>
      <c r="AI334" s="108">
        <f>(VLOOKUP($B334,'[11]CT model - DATA UPDATE'!$A:$AX,COLUMN('[11]CT model - DATA UPDATE'!AF$1),0)+IFERROR(VLOOKUP($B334,'[11]Fire £5 LQ'!$A:$P,COLUMN('[11]Fire £5 LQ'!N$1),0),0)*[11]Parameters!$C$41)/1000000</f>
        <v>0.10235246681944693</v>
      </c>
      <c r="AJ334" s="108">
        <f>(VLOOKUP($B334,'[11]CT model - DATA UPDATE'!$A:$AX,COLUMN('[11]CT model - DATA UPDATE'!AG$1),0)+IFERROR(VLOOKUP($B334,'[11]Fire £5 LQ'!$A:$P,COLUMN('[11]Fire £5 LQ'!O$1),0),0)*[11]Parameters!$C$41)/1000000</f>
        <v>0.15161573058899255</v>
      </c>
      <c r="AK334" s="108">
        <f>(VLOOKUP($B334,'[11]CT model - DATA UPDATE'!$A:$AX,COLUMN('[11]CT model - DATA UPDATE'!AH$1),0)+IFERROR(VLOOKUP($B334,'[11]Fire £5 LQ'!$A:$P,COLUMN('[11]Fire £5 LQ'!P$1),0),0)*[11]Parameters!$C$41)/1000000</f>
        <v>0.19938890651463681</v>
      </c>
      <c r="AL334" s="56">
        <f>'[11]Published CSP'!AI334</f>
        <v>0</v>
      </c>
      <c r="AM334" s="56">
        <f>'[11]Published CSP'!AJ334</f>
        <v>0</v>
      </c>
      <c r="AN334" s="56">
        <f>IFERROR(VLOOKUP($A334,'[11]iBCF post B17'!$A:$L,'[11]iBCF post B17'!$F$1,0)/1000000,0)</f>
        <v>0</v>
      </c>
      <c r="AO334" s="56">
        <f>IFERROR(VLOOKUP($A334,'[11]iBCF post B17'!$A:$L,'[11]iBCF post B17'!$I$1,0)/1000000,0)</f>
        <v>0</v>
      </c>
      <c r="AP334" s="56">
        <f>IFERROR(VLOOKUP($A334,'[11]iBCF post B17'!$A:$L,'[11]iBCF post B17'!$L$1,0)/1000000,0)</f>
        <v>0</v>
      </c>
      <c r="AQ334" s="56">
        <v>0</v>
      </c>
      <c r="AR334" s="56">
        <v>0</v>
      </c>
      <c r="AS334" s="56">
        <f>'[11]NHB savings'!E321</f>
        <v>0</v>
      </c>
      <c r="AT334" s="56">
        <f>'[11]NHB savings'!F321</f>
        <v>0</v>
      </c>
      <c r="AU334" s="56">
        <f>'[11]NHB savings'!G321</f>
        <v>0</v>
      </c>
      <c r="AV334" s="103">
        <f>'[11]Published CSP'!AN334</f>
        <v>0</v>
      </c>
      <c r="AW334" s="103">
        <f>'[11]Published CSP'!AO334</f>
        <v>0</v>
      </c>
      <c r="AX334" s="103">
        <f>'[11]Published CSP'!AP334+'[11]NHB savings'!I321</f>
        <v>0</v>
      </c>
      <c r="AY334" s="103">
        <f>'[11]Published CSP'!AQ334+'[11]NHB savings'!J321</f>
        <v>0</v>
      </c>
      <c r="AZ334" s="103">
        <f>'[11]Published CSP'!AR334+'[11]NHB savings'!K321</f>
        <v>0</v>
      </c>
      <c r="BA334" s="103">
        <v>0</v>
      </c>
      <c r="BB334" s="103" t="e">
        <f>VLOOKUP($A334,'[11]Published CSP'!$A:$A:'[11]Published CSP'!$AW:$AW,COLUMN('[11]Published CSP'!AT$1),0)</f>
        <v>#REF!</v>
      </c>
      <c r="BC334" s="103" t="e">
        <f>VLOOKUP($A334,'[11]Published CSP'!$A:$A:'[11]Published CSP'!$AW:$AW,COLUMN('[11]Published CSP'!AU$1),0)+'[11]NHB savings'!L321</f>
        <v>#REF!</v>
      </c>
      <c r="BD334" s="103">
        <v>0</v>
      </c>
      <c r="BE334" s="103">
        <v>0</v>
      </c>
      <c r="BF334" s="60">
        <v>1.5700835875602703</v>
      </c>
      <c r="BG334" s="60">
        <v>1.899650371893423</v>
      </c>
      <c r="BH334" s="103">
        <f>VLOOKUP($A334,[11]NHB!$A$7:$Q$389,COLUMN([11]NHB!O$2),0)+'[11]NHB savings'!P321</f>
        <v>1.5351522395009374</v>
      </c>
      <c r="BI334" s="103">
        <f>VLOOKUP($A334,[11]NHB!$A$7:$Q$389,COLUMN([11]NHB!P$2),0)+'[11]NHB savings'!Q321</f>
        <v>1.1699227329456745</v>
      </c>
      <c r="BJ334" s="103">
        <f>VLOOKUP($A334,[11]NHB!$A$7:$Q$389,COLUMN([11]NHB!Q$2),0)+'[11]NHB savings'!R321</f>
        <v>1.122527142485187</v>
      </c>
      <c r="BK334" s="63">
        <f t="shared" si="117"/>
        <v>11.57955625154927</v>
      </c>
      <c r="BL334" s="63" t="e">
        <f t="shared" si="117"/>
        <v>#REF!</v>
      </c>
      <c r="BM334" s="63" t="e">
        <f t="shared" si="117"/>
        <v>#REF!</v>
      </c>
      <c r="BN334" s="63">
        <f t="shared" si="117"/>
        <v>10.838563684857732</v>
      </c>
      <c r="BO334" s="63">
        <f t="shared" si="117"/>
        <v>10.431402436003008</v>
      </c>
      <c r="BP334" s="64">
        <f t="shared" si="110"/>
        <v>11.57955625154927</v>
      </c>
      <c r="BQ334" s="64" t="e">
        <f>BL334*'[11]23112016 deflator update'!$C$68/'[11]23112016 deflator update'!$C$69</f>
        <v>#REF!</v>
      </c>
      <c r="BR334" s="64" t="e">
        <f>BM334*'[11]23112016 deflator update'!$C$68/'[11]23112016 deflator update'!$C$70</f>
        <v>#REF!</v>
      </c>
      <c r="BS334" s="64">
        <f>BN334*'[11]23112016 deflator update'!$C$68/'[11]23112016 deflator update'!$C$71</f>
        <v>10.296926757260504</v>
      </c>
      <c r="BT334" s="64">
        <f>BO334*'[11]23112016 deflator update'!$C$68/'[11]23112016 deflator update'!$C$72</f>
        <v>9.7483299888906902</v>
      </c>
      <c r="BU334" s="109" t="e">
        <f t="shared" si="111"/>
        <v>#REF!</v>
      </c>
      <c r="BV334" s="109" t="e">
        <f t="shared" si="111"/>
        <v>#REF!</v>
      </c>
      <c r="BW334" s="109" t="e">
        <f t="shared" si="111"/>
        <v>#REF!</v>
      </c>
      <c r="BX334" s="109">
        <f t="shared" si="106"/>
        <v>-3.7565978361464802E-2</v>
      </c>
      <c r="BY334" s="109">
        <f t="shared" si="112"/>
        <v>-9.9153524591466646E-2</v>
      </c>
      <c r="BZ334" s="109">
        <f t="shared" si="113"/>
        <v>-2.5767314799832297E-2</v>
      </c>
      <c r="CA334" s="110" t="e">
        <f t="shared" si="114"/>
        <v>#REF!</v>
      </c>
      <c r="CB334" s="110" t="e">
        <f t="shared" si="114"/>
        <v>#REF!</v>
      </c>
      <c r="CC334" s="110" t="e">
        <f t="shared" si="114"/>
        <v>#REF!</v>
      </c>
      <c r="CD334" s="110">
        <f t="shared" si="114"/>
        <v>-5.3277718808963148E-2</v>
      </c>
      <c r="CE334" s="110">
        <f t="shared" si="115"/>
        <v>-0.15814304303876703</v>
      </c>
      <c r="CF334" s="110">
        <f t="shared" si="116"/>
        <v>-4.2123372868267062E-2</v>
      </c>
      <c r="CG334" s="60">
        <f t="shared" si="107"/>
        <v>4.6520322515492705</v>
      </c>
      <c r="CH334" s="60" t="e">
        <f t="shared" si="107"/>
        <v>#REF!</v>
      </c>
      <c r="CI334" s="60" t="e">
        <f t="shared" si="107"/>
        <v>#REF!</v>
      </c>
      <c r="CJ334" s="60">
        <f t="shared" si="107"/>
        <v>3.0291844752056774</v>
      </c>
      <c r="CK334" s="60">
        <f t="shared" si="107"/>
        <v>2.2952069214301876</v>
      </c>
      <c r="CL334" s="60">
        <f t="shared" si="108"/>
        <v>6.927524</v>
      </c>
      <c r="CM334" s="60">
        <f t="shared" si="108"/>
        <v>7.1805264960000006</v>
      </c>
      <c r="CN334" s="60">
        <f t="shared" si="108"/>
        <v>7.4908834462355109</v>
      </c>
      <c r="CO334" s="60">
        <f t="shared" si="108"/>
        <v>7.8093792096520547</v>
      </c>
      <c r="CP334" s="60">
        <f t="shared" si="108"/>
        <v>8.1361955145728206</v>
      </c>
    </row>
    <row r="335" spans="1:94" ht="15" customHeight="1">
      <c r="A335" s="53" t="s">
        <v>138</v>
      </c>
      <c r="B335" s="53" t="s">
        <v>139</v>
      </c>
      <c r="C335" s="53" t="str">
        <f t="shared" si="109"/>
        <v>SD_PU</v>
      </c>
      <c r="D335" s="53" t="s">
        <v>41</v>
      </c>
      <c r="E335" s="53" t="s">
        <v>39</v>
      </c>
      <c r="F335" s="112" t="s">
        <v>1371</v>
      </c>
      <c r="G335" s="113">
        <v>0</v>
      </c>
      <c r="H335" s="127">
        <v>0</v>
      </c>
      <c r="I335" s="127">
        <v>0</v>
      </c>
      <c r="J335" s="112" t="s">
        <v>1380</v>
      </c>
      <c r="K335" s="101">
        <v>0</v>
      </c>
      <c r="L335" s="53" t="s">
        <v>140</v>
      </c>
      <c r="M335" s="54">
        <f>[11]Provisional!M335</f>
        <v>4.3672267483620004</v>
      </c>
      <c r="N335" s="54">
        <f>[11]Provisional!N335</f>
        <v>3.3092602106029996</v>
      </c>
      <c r="O335" s="54">
        <f>[11]Provisional!O335</f>
        <v>2.5132283610060004</v>
      </c>
      <c r="P335" s="54">
        <f>[11]Provisional!P335</f>
        <v>2.4339348751759999</v>
      </c>
      <c r="Q335" s="54">
        <f>[11]Provisional!Q335</f>
        <v>1.622680740246</v>
      </c>
      <c r="R335" s="128">
        <f>'[11]Published CSP'!O335</f>
        <v>10.012499999999999</v>
      </c>
      <c r="S335" s="108">
        <f>VLOOKUP($B335,'[11]CT model - DATA UPDATE'!$A:$AX,COLUMN('[11]CT model - DATA UPDATE'!S$1),0)/1000000</f>
        <v>10.231104267999999</v>
      </c>
      <c r="T335" s="108">
        <f>VLOOKUP($B335,'[11]CT model - DATA UPDATE'!$A:$AX,COLUMN('[11]CT model - DATA UPDATE'!T$1),0)/1000000</f>
        <v>10.355011274107163</v>
      </c>
      <c r="U335" s="108">
        <f>VLOOKUP($B335,'[11]CT model - DATA UPDATE'!$A:$AX,COLUMN('[11]CT model - DATA UPDATE'!U$1),0)/1000000</f>
        <v>10.480418894982812</v>
      </c>
      <c r="V335" s="108">
        <f>VLOOKUP($B335,'[11]CT model - DATA UPDATE'!$A:$AX,COLUMN('[11]CT model - DATA UPDATE'!V$1),0)/1000000</f>
        <v>10.607345304294064</v>
      </c>
      <c r="W335" s="108">
        <v>0</v>
      </c>
      <c r="X335" s="108">
        <f>VLOOKUP($B335,'[11]CT model - DATA UPDATE'!$A:$AX,COLUMN('[11]CT model - DATA UPDATE'!W$1),0)/1000000</f>
        <v>0</v>
      </c>
      <c r="Y335" s="108">
        <f>VLOOKUP($B335,'[11]CT model - DATA UPDATE'!$A:$AX,COLUMN('[11]CT model - DATA UPDATE'!X$1),0)/1000000</f>
        <v>0.20710022548214346</v>
      </c>
      <c r="Z335" s="108">
        <f>VLOOKUP($B335,'[11]CT model - DATA UPDATE'!$A:$AX,COLUMN('[11]CT model - DATA UPDATE'!Y$1),0)/1000000</f>
        <v>0.42340892335730546</v>
      </c>
      <c r="AA335" s="108">
        <f>VLOOKUP($B335,'[11]CT model - DATA UPDATE'!$A:$AX,COLUMN('[11]CT model - DATA UPDATE'!Z$1),0)/1000000</f>
        <v>0.64925439138523033</v>
      </c>
      <c r="AB335" s="108">
        <v>0</v>
      </c>
      <c r="AC335" s="108">
        <f>VLOOKUP($B335,'[11]CT model - DATA UPDATE'!$A:$AX,COLUMN('[11]CT model - DATA UPDATE'!AA$1),0)/1000000</f>
        <v>0</v>
      </c>
      <c r="AD335" s="108">
        <f>VLOOKUP($B335,'[11]CT model - DATA UPDATE'!$A:$AX,COLUMN('[11]CT model - DATA UPDATE'!AB$1),0)/1000000</f>
        <v>0</v>
      </c>
      <c r="AE335" s="108">
        <f>VLOOKUP($B335,'[11]CT model - DATA UPDATE'!$A:$AX,COLUMN('[11]CT model - DATA UPDATE'!AC$1),0)/1000000</f>
        <v>0</v>
      </c>
      <c r="AF335" s="108">
        <f>VLOOKUP($B335,'[11]CT model - DATA UPDATE'!$A:$AX,COLUMN('[11]CT model - DATA UPDATE'!AD$1),0)/1000000</f>
        <v>0</v>
      </c>
      <c r="AG335" s="108">
        <v>0</v>
      </c>
      <c r="AH335" s="108">
        <f>VLOOKUP($B335,'[11]CT model - DATA UPDATE'!$A:$AX,COLUMN('[11]CT model - DATA UPDATE'!AE$1),0)/1000000</f>
        <v>0</v>
      </c>
      <c r="AI335" s="108">
        <f>(VLOOKUP($B335,'[11]CT model - DATA UPDATE'!$A:$AX,COLUMN('[11]CT model - DATA UPDATE'!AF$1),0)+IFERROR(VLOOKUP($B335,'[11]Fire £5 LQ'!$A:$P,COLUMN('[11]Fire £5 LQ'!N$1),0),0)*[11]Parameters!$C$41)/1000000</f>
        <v>0.10057184707868282</v>
      </c>
      <c r="AJ335" s="108">
        <f>(VLOOKUP($B335,'[11]CT model - DATA UPDATE'!$A:$AX,COLUMN('[11]CT model - DATA UPDATE'!AG$1),0)+IFERROR(VLOOKUP($B335,'[11]Fire £5 LQ'!$A:$P,COLUMN('[11]Fire £5 LQ'!O$1),0),0)*[11]Parameters!$C$41)/1000000</f>
        <v>0.19938754057083763</v>
      </c>
      <c r="AK335" s="108">
        <f>(VLOOKUP($B335,'[11]CT model - DATA UPDATE'!$A:$AX,COLUMN('[11]CT model - DATA UPDATE'!AH$1),0)+IFERROR(VLOOKUP($B335,'[11]Fire £5 LQ'!$A:$P,COLUMN('[11]Fire £5 LQ'!P$1),0),0)*[11]Parameters!$C$41)/1000000</f>
        <v>0.2962541631929167</v>
      </c>
      <c r="AL335" s="56">
        <f>'[11]Published CSP'!AI335</f>
        <v>0</v>
      </c>
      <c r="AM335" s="56">
        <f>'[11]Published CSP'!AJ335</f>
        <v>0</v>
      </c>
      <c r="AN335" s="56">
        <f>IFERROR(VLOOKUP($A335,'[11]iBCF post B17'!$A:$L,'[11]iBCF post B17'!$F$1,0)/1000000,0)</f>
        <v>0</v>
      </c>
      <c r="AO335" s="56">
        <f>IFERROR(VLOOKUP($A335,'[11]iBCF post B17'!$A:$L,'[11]iBCF post B17'!$I$1,0)/1000000,0)</f>
        <v>0</v>
      </c>
      <c r="AP335" s="56">
        <f>IFERROR(VLOOKUP($A335,'[11]iBCF post B17'!$A:$L,'[11]iBCF post B17'!$L$1,0)/1000000,0)</f>
        <v>0</v>
      </c>
      <c r="AQ335" s="56">
        <v>0</v>
      </c>
      <c r="AR335" s="56">
        <v>0</v>
      </c>
      <c r="AS335" s="56">
        <f>'[11]NHB savings'!E322</f>
        <v>0</v>
      </c>
      <c r="AT335" s="56">
        <f>'[11]NHB savings'!F322</f>
        <v>0</v>
      </c>
      <c r="AU335" s="56">
        <f>'[11]NHB savings'!G322</f>
        <v>0</v>
      </c>
      <c r="AV335" s="103">
        <f>'[11]Published CSP'!AN335</f>
        <v>0</v>
      </c>
      <c r="AW335" s="103">
        <f>'[11]Published CSP'!AO335</f>
        <v>0</v>
      </c>
      <c r="AX335" s="103">
        <f>'[11]Published CSP'!AP335+'[11]NHB savings'!I322</f>
        <v>0</v>
      </c>
      <c r="AY335" s="103">
        <f>'[11]Published CSP'!AQ335+'[11]NHB savings'!J322</f>
        <v>0</v>
      </c>
      <c r="AZ335" s="103">
        <f>'[11]Published CSP'!AR335+'[11]NHB savings'!K322</f>
        <v>0</v>
      </c>
      <c r="BA335" s="103">
        <v>0</v>
      </c>
      <c r="BB335" s="103" t="e">
        <f>VLOOKUP($A335,'[11]Published CSP'!$A:$A:'[11]Published CSP'!$AW:$AW,COLUMN('[11]Published CSP'!AT$1),0)</f>
        <v>#REF!</v>
      </c>
      <c r="BC335" s="103" t="e">
        <f>VLOOKUP($A335,'[11]Published CSP'!$A:$A:'[11]Published CSP'!$AW:$AW,COLUMN('[11]Published CSP'!AU$1),0)+'[11]NHB savings'!L322</f>
        <v>#REF!</v>
      </c>
      <c r="BD335" s="103">
        <v>0</v>
      </c>
      <c r="BE335" s="103">
        <v>0</v>
      </c>
      <c r="BF335" s="60">
        <v>3.0013631209664484</v>
      </c>
      <c r="BG335" s="60">
        <v>3.5323032476138887</v>
      </c>
      <c r="BH335" s="103">
        <f>VLOOKUP($A335,[11]NHB!$A$7:$Q$389,COLUMN([11]NHB!O$2),0)+'[11]NHB savings'!P322</f>
        <v>2.7301333881633449</v>
      </c>
      <c r="BI335" s="103">
        <f>VLOOKUP($A335,[11]NHB!$A$7:$Q$389,COLUMN([11]NHB!P$2),0)+'[11]NHB savings'!Q322</f>
        <v>2.0820510690279872</v>
      </c>
      <c r="BJ335" s="103">
        <f>VLOOKUP($A335,[11]NHB!$A$7:$Q$389,COLUMN([11]NHB!Q$2),0)+'[11]NHB savings'!R322</f>
        <v>1.9977035843552085</v>
      </c>
      <c r="BK335" s="63">
        <f t="shared" si="117"/>
        <v>17.381089869328449</v>
      </c>
      <c r="BL335" s="63" t="e">
        <f t="shared" si="117"/>
        <v>#REF!</v>
      </c>
      <c r="BM335" s="63" t="e">
        <f t="shared" si="117"/>
        <v>#REF!</v>
      </c>
      <c r="BN335" s="63">
        <f t="shared" si="117"/>
        <v>15.619201303114941</v>
      </c>
      <c r="BO335" s="63">
        <f t="shared" si="117"/>
        <v>15.173238183473421</v>
      </c>
      <c r="BP335" s="64">
        <f t="shared" si="110"/>
        <v>17.381089869328449</v>
      </c>
      <c r="BQ335" s="64" t="e">
        <f>BL335*'[11]23112016 deflator update'!$C$68/'[11]23112016 deflator update'!$C$69</f>
        <v>#REF!</v>
      </c>
      <c r="BR335" s="64" t="e">
        <f>BM335*'[11]23112016 deflator update'!$C$68/'[11]23112016 deflator update'!$C$70</f>
        <v>#REF!</v>
      </c>
      <c r="BS335" s="64">
        <f>BN335*'[11]23112016 deflator update'!$C$68/'[11]23112016 deflator update'!$C$71</f>
        <v>14.838660961117325</v>
      </c>
      <c r="BT335" s="64">
        <f>BO335*'[11]23112016 deflator update'!$C$68/'[11]23112016 deflator update'!$C$72</f>
        <v>14.179659323853219</v>
      </c>
      <c r="BU335" s="109" t="e">
        <f t="shared" si="111"/>
        <v>#REF!</v>
      </c>
      <c r="BV335" s="109" t="e">
        <f t="shared" si="111"/>
        <v>#REF!</v>
      </c>
      <c r="BW335" s="109" t="e">
        <f t="shared" si="111"/>
        <v>#REF!</v>
      </c>
      <c r="BX335" s="109">
        <f t="shared" si="106"/>
        <v>-2.8552235865772602E-2</v>
      </c>
      <c r="BY335" s="109">
        <f t="shared" si="112"/>
        <v>-0.12702607848263381</v>
      </c>
      <c r="BZ335" s="109">
        <f t="shared" si="113"/>
        <v>-3.3392150587399527E-2</v>
      </c>
      <c r="CA335" s="110" t="e">
        <f t="shared" si="114"/>
        <v>#REF!</v>
      </c>
      <c r="CB335" s="110" t="e">
        <f t="shared" si="114"/>
        <v>#REF!</v>
      </c>
      <c r="CC335" s="110" t="e">
        <f t="shared" si="114"/>
        <v>#REF!</v>
      </c>
      <c r="CD335" s="110">
        <f t="shared" si="114"/>
        <v>-4.4411125706755428E-2</v>
      </c>
      <c r="CE335" s="110">
        <f t="shared" si="115"/>
        <v>-0.18419043739740604</v>
      </c>
      <c r="CF335" s="110">
        <f t="shared" si="116"/>
        <v>-4.9620197905632324E-2</v>
      </c>
      <c r="CG335" s="60">
        <f t="shared" si="107"/>
        <v>7.3685898693284493</v>
      </c>
      <c r="CH335" s="60" t="e">
        <f t="shared" si="107"/>
        <v>#REF!</v>
      </c>
      <c r="CI335" s="60" t="e">
        <f t="shared" si="107"/>
        <v>#REF!</v>
      </c>
      <c r="CJ335" s="60">
        <f t="shared" si="107"/>
        <v>4.5159859442039867</v>
      </c>
      <c r="CK335" s="60">
        <f t="shared" si="107"/>
        <v>3.6203843246012095</v>
      </c>
      <c r="CL335" s="60">
        <f t="shared" si="108"/>
        <v>10.012499999999999</v>
      </c>
      <c r="CM335" s="60">
        <f t="shared" si="108"/>
        <v>10.231104267999999</v>
      </c>
      <c r="CN335" s="60">
        <f t="shared" si="108"/>
        <v>10.66268334666799</v>
      </c>
      <c r="CO335" s="60">
        <f t="shared" si="108"/>
        <v>11.103215358910955</v>
      </c>
      <c r="CP335" s="60">
        <f t="shared" si="108"/>
        <v>11.552853858872211</v>
      </c>
    </row>
    <row r="336" spans="1:94" ht="15" customHeight="1">
      <c r="A336" s="53" t="s">
        <v>429</v>
      </c>
      <c r="B336" s="53" t="s">
        <v>430</v>
      </c>
      <c r="C336" s="53" t="str">
        <f t="shared" si="109"/>
        <v>SD_PR</v>
      </c>
      <c r="D336" s="53" t="s">
        <v>41</v>
      </c>
      <c r="E336" s="53" t="s">
        <v>39</v>
      </c>
      <c r="F336" s="112" t="s">
        <v>1371</v>
      </c>
      <c r="G336" s="113">
        <v>0</v>
      </c>
      <c r="H336" s="127">
        <v>0</v>
      </c>
      <c r="I336" s="127">
        <v>0</v>
      </c>
      <c r="J336" s="112" t="s">
        <v>1381</v>
      </c>
      <c r="K336" s="101">
        <v>0</v>
      </c>
      <c r="L336" s="53" t="s">
        <v>431</v>
      </c>
      <c r="M336" s="54">
        <f>[11]Provisional!M336</f>
        <v>4.2082936074639994</v>
      </c>
      <c r="N336" s="54">
        <f>[11]Provisional!N336</f>
        <v>3.4466774522529997</v>
      </c>
      <c r="O336" s="54">
        <f>[11]Provisional!O336</f>
        <v>2.8741049039219999</v>
      </c>
      <c r="P336" s="54">
        <f>[11]Provisional!P336</f>
        <v>2.5724420318619998</v>
      </c>
      <c r="Q336" s="54">
        <f>[11]Provisional!Q336</f>
        <v>2.2372899824660002</v>
      </c>
      <c r="R336" s="128">
        <f>'[11]Published CSP'!O336</f>
        <v>6.1434819999999997</v>
      </c>
      <c r="S336" s="108">
        <f>VLOOKUP($B336,'[11]CT model - DATA UPDATE'!$A:$AX,COLUMN('[11]CT model - DATA UPDATE'!S$1),0)/1000000</f>
        <v>6.262212033</v>
      </c>
      <c r="T336" s="108">
        <f>VLOOKUP($B336,'[11]CT model - DATA UPDATE'!$A:$AX,COLUMN('[11]CT model - DATA UPDATE'!T$1),0)/1000000</f>
        <v>6.3251731797701307</v>
      </c>
      <c r="U336" s="108">
        <f>VLOOKUP($B336,'[11]CT model - DATA UPDATE'!$A:$AX,COLUMN('[11]CT model - DATA UPDATE'!U$1),0)/1000000</f>
        <v>6.3887673466267296</v>
      </c>
      <c r="V336" s="108">
        <f>VLOOKUP($B336,'[11]CT model - DATA UPDATE'!$A:$AX,COLUMN('[11]CT model - DATA UPDATE'!V$1),0)/1000000</f>
        <v>6.4530008980413864</v>
      </c>
      <c r="W336" s="108">
        <v>0</v>
      </c>
      <c r="X336" s="108">
        <f>VLOOKUP($B336,'[11]CT model - DATA UPDATE'!$A:$AX,COLUMN('[11]CT model - DATA UPDATE'!W$1),0)/1000000</f>
        <v>0.12222088200000102</v>
      </c>
      <c r="Y336" s="108">
        <f>VLOOKUP($B336,'[11]CT model - DATA UPDATE'!$A:$AX,COLUMN('[11]CT model - DATA UPDATE'!X$1),0)/1000000</f>
        <v>0.2524221654176384</v>
      </c>
      <c r="Z336" s="108">
        <f>VLOOKUP($B336,'[11]CT model - DATA UPDATE'!$A:$AX,COLUMN('[11]CT model - DATA UPDATE'!Y$1),0)/1000000</f>
        <v>0.38783460080493115</v>
      </c>
      <c r="AA336" s="108">
        <f>VLOOKUP($B336,'[11]CT model - DATA UPDATE'!$A:$AX,COLUMN('[11]CT model - DATA UPDATE'!Z$1),0)/1000000</f>
        <v>0.52862864040867874</v>
      </c>
      <c r="AB336" s="108">
        <v>0</v>
      </c>
      <c r="AC336" s="108">
        <f>VLOOKUP($B336,'[11]CT model - DATA UPDATE'!$A:$AX,COLUMN('[11]CT model - DATA UPDATE'!AA$1),0)/1000000</f>
        <v>0</v>
      </c>
      <c r="AD336" s="108">
        <f>VLOOKUP($B336,'[11]CT model - DATA UPDATE'!$A:$AX,COLUMN('[11]CT model - DATA UPDATE'!AB$1),0)/1000000</f>
        <v>0</v>
      </c>
      <c r="AE336" s="108">
        <f>VLOOKUP($B336,'[11]CT model - DATA UPDATE'!$A:$AX,COLUMN('[11]CT model - DATA UPDATE'!AC$1),0)/1000000</f>
        <v>0</v>
      </c>
      <c r="AF336" s="108">
        <f>VLOOKUP($B336,'[11]CT model - DATA UPDATE'!$A:$AX,COLUMN('[11]CT model - DATA UPDATE'!AD$1),0)/1000000</f>
        <v>0</v>
      </c>
      <c r="AG336" s="108">
        <v>0</v>
      </c>
      <c r="AH336" s="108">
        <f>VLOOKUP($B336,'[11]CT model - DATA UPDATE'!$A:$AX,COLUMN('[11]CT model - DATA UPDATE'!AE$1),0)/1000000</f>
        <v>0</v>
      </c>
      <c r="AI336" s="108">
        <f>(VLOOKUP($B336,'[11]CT model - DATA UPDATE'!$A:$AX,COLUMN('[11]CT model - DATA UPDATE'!AF$1),0)+IFERROR(VLOOKUP($B336,'[11]Fire £5 LQ'!$A:$P,COLUMN('[11]Fire £5 LQ'!N$1),0),0)*[11]Parameters!$C$41)/1000000</f>
        <v>5.1509571006859149E-2</v>
      </c>
      <c r="AJ336" s="108">
        <f>(VLOOKUP($B336,'[11]CT model - DATA UPDATE'!$A:$AX,COLUMN('[11]CT model - DATA UPDATE'!AG$1),0)+IFERROR(VLOOKUP($B336,'[11]Fire £5 LQ'!$A:$P,COLUMN('[11]Fire £5 LQ'!O$1),0),0)*[11]Parameters!$C$41)/1000000</f>
        <v>0.1014495274364129</v>
      </c>
      <c r="AK336" s="108">
        <f>(VLOOKUP($B336,'[11]CT model - DATA UPDATE'!$A:$AX,COLUMN('[11]CT model - DATA UPDATE'!AH$1),0)+IFERROR(VLOOKUP($B336,'[11]Fire £5 LQ'!$A:$P,COLUMN('[11]Fire £5 LQ'!P$1),0),0)*[11]Parameters!$C$41)/1000000</f>
        <v>0.14970427371517128</v>
      </c>
      <c r="AL336" s="56">
        <f>'[11]Published CSP'!AI336</f>
        <v>0</v>
      </c>
      <c r="AM336" s="56">
        <f>'[11]Published CSP'!AJ336</f>
        <v>0</v>
      </c>
      <c r="AN336" s="56">
        <f>IFERROR(VLOOKUP($A336,'[11]iBCF post B17'!$A:$L,'[11]iBCF post B17'!$F$1,0)/1000000,0)</f>
        <v>0</v>
      </c>
      <c r="AO336" s="56">
        <f>IFERROR(VLOOKUP($A336,'[11]iBCF post B17'!$A:$L,'[11]iBCF post B17'!$I$1,0)/1000000,0)</f>
        <v>0</v>
      </c>
      <c r="AP336" s="56">
        <f>IFERROR(VLOOKUP($A336,'[11]iBCF post B17'!$A:$L,'[11]iBCF post B17'!$L$1,0)/1000000,0)</f>
        <v>0</v>
      </c>
      <c r="AQ336" s="56">
        <v>0</v>
      </c>
      <c r="AR336" s="56">
        <v>0</v>
      </c>
      <c r="AS336" s="56">
        <f>'[11]NHB savings'!E323</f>
        <v>0</v>
      </c>
      <c r="AT336" s="56">
        <f>'[11]NHB savings'!F323</f>
        <v>0</v>
      </c>
      <c r="AU336" s="56">
        <f>'[11]NHB savings'!G323</f>
        <v>0</v>
      </c>
      <c r="AV336" s="103">
        <f>'[11]Published CSP'!AN336</f>
        <v>2.8901184049027029E-2</v>
      </c>
      <c r="AW336" s="103">
        <f>'[11]Published CSP'!AO336</f>
        <v>0.15009969780301136</v>
      </c>
      <c r="AX336" s="103">
        <f>'[11]Published CSP'!AP336+'[11]NHB savings'!I323</f>
        <v>0.12119851375398433</v>
      </c>
      <c r="AY336" s="103">
        <f>'[11]Published CSP'!AQ336+'[11]NHB savings'!J323</f>
        <v>9.3229625964603324E-2</v>
      </c>
      <c r="AZ336" s="103">
        <f>'[11]Published CSP'!AR336+'[11]NHB savings'!K323</f>
        <v>0.12119851375398433</v>
      </c>
      <c r="BA336" s="103">
        <v>0</v>
      </c>
      <c r="BB336" s="103" t="e">
        <f>VLOOKUP($A336,'[11]Published CSP'!$A:$A:'[11]Published CSP'!$AW:$AW,COLUMN('[11]Published CSP'!AT$1),0)</f>
        <v>#REF!</v>
      </c>
      <c r="BC336" s="103" t="e">
        <f>VLOOKUP($A336,'[11]Published CSP'!$A:$A:'[11]Published CSP'!$AW:$AW,COLUMN('[11]Published CSP'!AU$1),0)+'[11]NHB savings'!L323</f>
        <v>#REF!</v>
      </c>
      <c r="BD336" s="103">
        <v>0</v>
      </c>
      <c r="BE336" s="103">
        <v>0</v>
      </c>
      <c r="BF336" s="60">
        <v>1.226615166208916</v>
      </c>
      <c r="BG336" s="60">
        <v>1.7593513940573047</v>
      </c>
      <c r="BH336" s="103">
        <f>VLOOKUP($A336,[11]NHB!$A$7:$Q$389,COLUMN([11]NHB!O$2),0)+'[11]NHB savings'!P323</f>
        <v>1.5586926668968386</v>
      </c>
      <c r="BI336" s="103">
        <f>VLOOKUP($A336,[11]NHB!$A$7:$Q$389,COLUMN([11]NHB!P$2),0)+'[11]NHB savings'!Q323</f>
        <v>1.1868515543747586</v>
      </c>
      <c r="BJ336" s="103">
        <f>VLOOKUP($A336,[11]NHB!$A$7:$Q$389,COLUMN([11]NHB!Q$2),0)+'[11]NHB savings'!R323</f>
        <v>1.1387701481207688</v>
      </c>
      <c r="BK336" s="63">
        <f t="shared" si="117"/>
        <v>11.607291957721943</v>
      </c>
      <c r="BL336" s="63" t="e">
        <f t="shared" si="117"/>
        <v>#REF!</v>
      </c>
      <c r="BM336" s="63" t="e">
        <f t="shared" si="117"/>
        <v>#REF!</v>
      </c>
      <c r="BN336" s="63">
        <f t="shared" si="117"/>
        <v>10.730574687069435</v>
      </c>
      <c r="BO336" s="63">
        <f t="shared" si="117"/>
        <v>10.62859245650599</v>
      </c>
      <c r="BP336" s="64">
        <f t="shared" si="110"/>
        <v>11.607291957721943</v>
      </c>
      <c r="BQ336" s="64" t="e">
        <f>BL336*'[11]23112016 deflator update'!$C$68/'[11]23112016 deflator update'!$C$69</f>
        <v>#REF!</v>
      </c>
      <c r="BR336" s="64" t="e">
        <f>BM336*'[11]23112016 deflator update'!$C$68/'[11]23112016 deflator update'!$C$70</f>
        <v>#REF!</v>
      </c>
      <c r="BS336" s="64">
        <f>BN336*'[11]23112016 deflator update'!$C$68/'[11]23112016 deflator update'!$C$71</f>
        <v>10.194334307453751</v>
      </c>
      <c r="BT336" s="64">
        <f>BO336*'[11]23112016 deflator update'!$C$68/'[11]23112016 deflator update'!$C$72</f>
        <v>9.9326075490914771</v>
      </c>
      <c r="BU336" s="109" t="e">
        <f t="shared" si="111"/>
        <v>#REF!</v>
      </c>
      <c r="BV336" s="109" t="e">
        <f t="shared" si="111"/>
        <v>#REF!</v>
      </c>
      <c r="BW336" s="109" t="e">
        <f t="shared" si="111"/>
        <v>#REF!</v>
      </c>
      <c r="BX336" s="109">
        <f t="shared" si="106"/>
        <v>-9.5038927119472927E-3</v>
      </c>
      <c r="BY336" s="109">
        <f t="shared" si="112"/>
        <v>-8.4317643148870469E-2</v>
      </c>
      <c r="BZ336" s="109">
        <f t="shared" si="113"/>
        <v>-2.1780734879386587E-2</v>
      </c>
      <c r="CA336" s="110" t="e">
        <f t="shared" si="114"/>
        <v>#REF!</v>
      </c>
      <c r="CB336" s="110" t="e">
        <f t="shared" si="114"/>
        <v>#REF!</v>
      </c>
      <c r="CC336" s="110" t="e">
        <f t="shared" si="114"/>
        <v>#REF!</v>
      </c>
      <c r="CD336" s="110">
        <f t="shared" si="114"/>
        <v>-2.5673746854751323E-2</v>
      </c>
      <c r="CE336" s="110">
        <f t="shared" si="115"/>
        <v>-0.14427864955325376</v>
      </c>
      <c r="CF336" s="110">
        <f t="shared" si="116"/>
        <v>-3.8203722269392837E-2</v>
      </c>
      <c r="CG336" s="60">
        <f t="shared" si="107"/>
        <v>5.463809957721943</v>
      </c>
      <c r="CH336" s="60" t="e">
        <f t="shared" si="107"/>
        <v>#REF!</v>
      </c>
      <c r="CI336" s="60" t="e">
        <f t="shared" si="107"/>
        <v>#REF!</v>
      </c>
      <c r="CJ336" s="60">
        <f t="shared" si="107"/>
        <v>3.8525232122013611</v>
      </c>
      <c r="CK336" s="60">
        <f t="shared" si="107"/>
        <v>3.4972586443407536</v>
      </c>
      <c r="CL336" s="60">
        <f t="shared" si="108"/>
        <v>6.1434819999999997</v>
      </c>
      <c r="CM336" s="60">
        <f t="shared" si="108"/>
        <v>6.3844329150000005</v>
      </c>
      <c r="CN336" s="60">
        <f t="shared" si="108"/>
        <v>6.6291049161946276</v>
      </c>
      <c r="CO336" s="60">
        <f t="shared" si="108"/>
        <v>6.8780514748680739</v>
      </c>
      <c r="CP336" s="60">
        <f t="shared" si="108"/>
        <v>7.1313338121652361</v>
      </c>
    </row>
    <row r="337" spans="1:94" ht="15" customHeight="1">
      <c r="A337" s="53" t="s">
        <v>566</v>
      </c>
      <c r="B337" s="53" t="s">
        <v>567</v>
      </c>
      <c r="C337" s="53" t="str">
        <f t="shared" si="109"/>
        <v>MD_PU</v>
      </c>
      <c r="D337" s="53" t="s">
        <v>41</v>
      </c>
      <c r="E337" s="53" t="s">
        <v>531</v>
      </c>
      <c r="F337" s="112" t="s">
        <v>1359</v>
      </c>
      <c r="G337" s="113">
        <v>0</v>
      </c>
      <c r="H337" s="127">
        <v>0</v>
      </c>
      <c r="I337" s="127">
        <v>1</v>
      </c>
      <c r="J337" s="112" t="s">
        <v>1380</v>
      </c>
      <c r="K337" s="101">
        <v>0</v>
      </c>
      <c r="L337" s="53" t="s">
        <v>568</v>
      </c>
      <c r="M337" s="54">
        <f>[11]Provisional!M337</f>
        <v>79.285846059891</v>
      </c>
      <c r="N337" s="54">
        <f>[11]Provisional!N337</f>
        <v>70.357749376094006</v>
      </c>
      <c r="O337" s="54">
        <f>[11]Provisional!O337</f>
        <v>63.808770727500999</v>
      </c>
      <c r="P337" s="54">
        <f>[11]Provisional!P337</f>
        <v>60.212709753035</v>
      </c>
      <c r="Q337" s="54">
        <f>[11]Provisional!Q337</f>
        <v>56.772113362873</v>
      </c>
      <c r="R337" s="128">
        <f>'[11]Published CSP'!O337</f>
        <v>58.007837000000002</v>
      </c>
      <c r="S337" s="108">
        <f>VLOOKUP($B337,'[11]CT model - DATA UPDATE'!$A:$AX,COLUMN('[11]CT model - DATA UPDATE'!S$1),0)/1000000</f>
        <v>59.337668399999998</v>
      </c>
      <c r="T337" s="108">
        <f>VLOOKUP($B337,'[11]CT model - DATA UPDATE'!$A:$AX,COLUMN('[11]CT model - DATA UPDATE'!T$1),0)/1000000</f>
        <v>60.455988933250531</v>
      </c>
      <c r="U337" s="108">
        <f>VLOOKUP($B337,'[11]CT model - DATA UPDATE'!$A:$AX,COLUMN('[11]CT model - DATA UPDATE'!U$1),0)/1000000</f>
        <v>61.595386142562198</v>
      </c>
      <c r="V337" s="108">
        <f>VLOOKUP($B337,'[11]CT model - DATA UPDATE'!$A:$AX,COLUMN('[11]CT model - DATA UPDATE'!V$1),0)/1000000</f>
        <v>62.756257254186849</v>
      </c>
      <c r="W337" s="108">
        <v>0</v>
      </c>
      <c r="X337" s="108">
        <f>VLOOKUP($B337,'[11]CT model - DATA UPDATE'!$A:$AX,COLUMN('[11]CT model - DATA UPDATE'!W$1),0)/1000000</f>
        <v>1.1806896399999935</v>
      </c>
      <c r="Y337" s="108">
        <f>VLOOKUP($B337,'[11]CT model - DATA UPDATE'!$A:$AX,COLUMN('[11]CT model - DATA UPDATE'!X$1),0)/1000000</f>
        <v>2.4361203833202505</v>
      </c>
      <c r="Z337" s="108">
        <f>VLOOKUP($B337,'[11]CT model - DATA UPDATE'!$A:$AX,COLUMN('[11]CT model - DATA UPDATE'!Y$1),0)/1000000</f>
        <v>3.7635816548312908</v>
      </c>
      <c r="AA337" s="108">
        <f>VLOOKUP($B337,'[11]CT model - DATA UPDATE'!$A:$AX,COLUMN('[11]CT model - DATA UPDATE'!Z$1),0)/1000000</f>
        <v>5.1663282332614129</v>
      </c>
      <c r="AB337" s="108">
        <v>0</v>
      </c>
      <c r="AC337" s="108">
        <f>VLOOKUP($B337,'[11]CT model - DATA UPDATE'!$A:$AX,COLUMN('[11]CT model - DATA UPDATE'!AA$1),0)/1000000</f>
        <v>1.1867529999999999</v>
      </c>
      <c r="AD337" s="108">
        <f>VLOOKUP($B337,'[11]CT model - DATA UPDATE'!$A:$AX,COLUMN('[11]CT model - DATA UPDATE'!AB$1),0)/1000000</f>
        <v>2.4906627939290034</v>
      </c>
      <c r="AE337" s="108">
        <f>VLOOKUP($B337,'[11]CT model - DATA UPDATE'!$A:$AX,COLUMN('[11]CT model - DATA UPDATE'!AC$1),0)/1000000</f>
        <v>3.9206561559993625</v>
      </c>
      <c r="AF337" s="108">
        <f>VLOOKUP($B337,'[11]CT model - DATA UPDATE'!$A:$AX,COLUMN('[11]CT model - DATA UPDATE'!AD$1),0)/1000000</f>
        <v>5.4861449807532878</v>
      </c>
      <c r="AG337" s="108">
        <v>0</v>
      </c>
      <c r="AH337" s="108">
        <f>VLOOKUP($B337,'[11]CT model - DATA UPDATE'!$A:$AX,COLUMN('[11]CT model - DATA UPDATE'!AE$1),0)/1000000</f>
        <v>0</v>
      </c>
      <c r="AI337" s="108">
        <f>(VLOOKUP($B337,'[11]CT model - DATA UPDATE'!$A:$AX,COLUMN('[11]CT model - DATA UPDATE'!AF$1),0)+IFERROR(VLOOKUP($B337,'[11]Fire £5 LQ'!$A:$P,COLUMN('[11]Fire £5 LQ'!N$1),0),0)*[11]Parameters!$C$41)/1000000</f>
        <v>0</v>
      </c>
      <c r="AJ337" s="108">
        <f>(VLOOKUP($B337,'[11]CT model - DATA UPDATE'!$A:$AX,COLUMN('[11]CT model - DATA UPDATE'!AG$1),0)+IFERROR(VLOOKUP($B337,'[11]Fire £5 LQ'!$A:$P,COLUMN('[11]Fire £5 LQ'!O$1),0),0)*[11]Parameters!$C$41)/1000000</f>
        <v>0</v>
      </c>
      <c r="AK337" s="108">
        <f>(VLOOKUP($B337,'[11]CT model - DATA UPDATE'!$A:$AX,COLUMN('[11]CT model - DATA UPDATE'!AH$1),0)+IFERROR(VLOOKUP($B337,'[11]Fire £5 LQ'!$A:$P,COLUMN('[11]Fire £5 LQ'!P$1),0),0)*[11]Parameters!$C$41)/1000000</f>
        <v>0</v>
      </c>
      <c r="AL337" s="56">
        <f>'[11]Published CSP'!AI337</f>
        <v>0</v>
      </c>
      <c r="AM337" s="56">
        <f>'[11]Published CSP'!AJ337</f>
        <v>0</v>
      </c>
      <c r="AN337" s="56">
        <f>IFERROR(VLOOKUP($A337,'[11]iBCF post B17'!$A:$L,'[11]iBCF post B17'!$F$1,0)/1000000,0)</f>
        <v>5.3046467708532026</v>
      </c>
      <c r="AO337" s="56">
        <f>IFERROR(VLOOKUP($A337,'[11]iBCF post B17'!$A:$L,'[11]iBCF post B17'!$I$1,0)/1000000,0)</f>
        <v>7.3276067299542538</v>
      </c>
      <c r="AP337" s="56">
        <f>IFERROR(VLOOKUP($A337,'[11]iBCF post B17'!$A:$L,'[11]iBCF post B17'!$L$1,0)/1000000,0)</f>
        <v>9.2175463844650665</v>
      </c>
      <c r="AQ337" s="56">
        <v>0</v>
      </c>
      <c r="AR337" s="56">
        <v>0</v>
      </c>
      <c r="AS337" s="56">
        <f>'[11]NHB savings'!E324</f>
        <v>0.96715799999999996</v>
      </c>
      <c r="AT337" s="56">
        <f>'[11]NHB savings'!F324</f>
        <v>0</v>
      </c>
      <c r="AU337" s="56">
        <f>'[11]NHB savings'!G324</f>
        <v>0</v>
      </c>
      <c r="AV337" s="103">
        <f>'[11]Published CSP'!AN337</f>
        <v>0</v>
      </c>
      <c r="AW337" s="103">
        <f>'[11]Published CSP'!AO337</f>
        <v>0</v>
      </c>
      <c r="AX337" s="103">
        <f>'[11]Published CSP'!AP337+'[11]NHB savings'!I324</f>
        <v>0</v>
      </c>
      <c r="AY337" s="103">
        <f>'[11]Published CSP'!AQ337+'[11]NHB savings'!J324</f>
        <v>0</v>
      </c>
      <c r="AZ337" s="103">
        <f>'[11]Published CSP'!AR337+'[11]NHB savings'!K324</f>
        <v>0</v>
      </c>
      <c r="BA337" s="103">
        <v>0</v>
      </c>
      <c r="BB337" s="103" t="e">
        <f>VLOOKUP($A337,'[11]Published CSP'!$A:$A:'[11]Published CSP'!$AW:$AW,COLUMN('[11]Published CSP'!AT$1),0)</f>
        <v>#REF!</v>
      </c>
      <c r="BC337" s="103" t="e">
        <f>VLOOKUP($A337,'[11]Published CSP'!$A:$A:'[11]Published CSP'!$AW:$AW,COLUMN('[11]Published CSP'!AU$1),0)+'[11]NHB savings'!L324</f>
        <v>#REF!</v>
      </c>
      <c r="BD337" s="103">
        <v>0</v>
      </c>
      <c r="BE337" s="103">
        <v>0</v>
      </c>
      <c r="BF337" s="60">
        <v>2.7235146825502632</v>
      </c>
      <c r="BG337" s="60">
        <v>3.5263575039702983</v>
      </c>
      <c r="BH337" s="103">
        <f>VLOOKUP($A337,[11]NHB!$A$7:$Q$389,COLUMN([11]NHB!O$2),0)+'[11]NHB savings'!P324</f>
        <v>3.3069183280745187</v>
      </c>
      <c r="BI337" s="103">
        <f>VLOOKUP($A337,[11]NHB!$A$7:$Q$389,COLUMN([11]NHB!P$2),0)+'[11]NHB savings'!Q324</f>
        <v>2.448699908340763</v>
      </c>
      <c r="BJ337" s="103">
        <f>VLOOKUP($A337,[11]NHB!$A$7:$Q$389,COLUMN([11]NHB!Q$2),0)+'[11]NHB savings'!R324</f>
        <v>2.3494988459559525</v>
      </c>
      <c r="BK337" s="63">
        <f t="shared" si="117"/>
        <v>140.01719774244128</v>
      </c>
      <c r="BL337" s="63" t="e">
        <f t="shared" si="117"/>
        <v>#REF!</v>
      </c>
      <c r="BM337" s="63" t="e">
        <f t="shared" si="117"/>
        <v>#REF!</v>
      </c>
      <c r="BN337" s="63">
        <f t="shared" si="117"/>
        <v>139.26864034472285</v>
      </c>
      <c r="BO337" s="63">
        <f t="shared" si="117"/>
        <v>141.74788906149558</v>
      </c>
      <c r="BP337" s="64">
        <f t="shared" si="110"/>
        <v>140.01719774244128</v>
      </c>
      <c r="BQ337" s="64" t="e">
        <f>BL337*'[11]23112016 deflator update'!$C$68/'[11]23112016 deflator update'!$C$69</f>
        <v>#REF!</v>
      </c>
      <c r="BR337" s="64" t="e">
        <f>BM337*'[11]23112016 deflator update'!$C$68/'[11]23112016 deflator update'!$C$70</f>
        <v>#REF!</v>
      </c>
      <c r="BS337" s="64">
        <f>BN337*'[11]23112016 deflator update'!$C$68/'[11]23112016 deflator update'!$C$71</f>
        <v>132.30895078988411</v>
      </c>
      <c r="BT337" s="64">
        <f>BO337*'[11]23112016 deflator update'!$C$68/'[11]23112016 deflator update'!$C$72</f>
        <v>132.46590823022578</v>
      </c>
      <c r="BU337" s="109" t="e">
        <f t="shared" si="111"/>
        <v>#REF!</v>
      </c>
      <c r="BV337" s="109" t="e">
        <f t="shared" si="111"/>
        <v>#REF!</v>
      </c>
      <c r="BW337" s="109" t="e">
        <f t="shared" si="111"/>
        <v>#REF!</v>
      </c>
      <c r="BX337" s="109">
        <f t="shared" si="106"/>
        <v>1.7801916573867649E-2</v>
      </c>
      <c r="BY337" s="109">
        <f t="shared" si="112"/>
        <v>1.2360562466318337E-2</v>
      </c>
      <c r="BZ337" s="109">
        <f t="shared" si="113"/>
        <v>3.0759195702565467E-3</v>
      </c>
      <c r="CA337" s="110" t="e">
        <f t="shared" si="114"/>
        <v>#REF!</v>
      </c>
      <c r="CB337" s="110" t="e">
        <f t="shared" si="114"/>
        <v>#REF!</v>
      </c>
      <c r="CC337" s="110" t="e">
        <f t="shared" si="114"/>
        <v>#REF!</v>
      </c>
      <c r="CD337" s="110">
        <f t="shared" si="114"/>
        <v>1.1862949513592458E-3</v>
      </c>
      <c r="CE337" s="110">
        <f t="shared" si="115"/>
        <v>-5.3931157271879915E-2</v>
      </c>
      <c r="CF337" s="110">
        <f t="shared" si="116"/>
        <v>-1.3764377657267457E-2</v>
      </c>
      <c r="CG337" s="60">
        <f t="shared" si="107"/>
        <v>82.009360742441288</v>
      </c>
      <c r="CH337" s="60" t="e">
        <f t="shared" si="107"/>
        <v>#REF!</v>
      </c>
      <c r="CI337" s="60" t="e">
        <f t="shared" si="107"/>
        <v>#REF!</v>
      </c>
      <c r="CJ337" s="60">
        <f t="shared" si="107"/>
        <v>69.989016391329997</v>
      </c>
      <c r="CK337" s="60">
        <f t="shared" si="107"/>
        <v>68.33915859329403</v>
      </c>
      <c r="CL337" s="60">
        <f t="shared" si="108"/>
        <v>58.007837000000002</v>
      </c>
      <c r="CM337" s="60">
        <f t="shared" si="108"/>
        <v>61.705111039999998</v>
      </c>
      <c r="CN337" s="60">
        <f t="shared" si="108"/>
        <v>65.382772110499786</v>
      </c>
      <c r="CO337" s="60">
        <f t="shared" si="108"/>
        <v>69.279623953392857</v>
      </c>
      <c r="CP337" s="60">
        <f t="shared" si="108"/>
        <v>73.408730468201554</v>
      </c>
    </row>
    <row r="338" spans="1:94" ht="15" customHeight="1">
      <c r="A338" s="53" t="s">
        <v>408</v>
      </c>
      <c r="B338" s="53" t="s">
        <v>409</v>
      </c>
      <c r="C338" s="53" t="str">
        <f t="shared" si="109"/>
        <v>SD_SR</v>
      </c>
      <c r="D338" s="53" t="s">
        <v>41</v>
      </c>
      <c r="E338" s="53" t="s">
        <v>39</v>
      </c>
      <c r="F338" s="112" t="s">
        <v>1367</v>
      </c>
      <c r="G338" s="113">
        <v>0</v>
      </c>
      <c r="H338" s="127">
        <v>0</v>
      </c>
      <c r="I338" s="127">
        <v>0</v>
      </c>
      <c r="J338" s="112" t="s">
        <v>1382</v>
      </c>
      <c r="K338" s="101">
        <v>0</v>
      </c>
      <c r="L338" s="53" t="s">
        <v>410</v>
      </c>
      <c r="M338" s="54">
        <f>[11]Provisional!M338</f>
        <v>4.6946180468019998</v>
      </c>
      <c r="N338" s="54">
        <f>[11]Provisional!N338</f>
        <v>3.8732740989259997</v>
      </c>
      <c r="O338" s="54">
        <f>[11]Provisional!O338</f>
        <v>3.2558723611150002</v>
      </c>
      <c r="P338" s="54">
        <f>[11]Provisional!P338</f>
        <v>2.9308219577159997</v>
      </c>
      <c r="Q338" s="54">
        <f>[11]Provisional!Q338</f>
        <v>2.5697702416010002</v>
      </c>
      <c r="R338" s="128">
        <f>'[11]Published CSP'!O338</f>
        <v>6.4689690000000004</v>
      </c>
      <c r="S338" s="108">
        <f>VLOOKUP($B338,'[11]CT model - DATA UPDATE'!$A:$AX,COLUMN('[11]CT model - DATA UPDATE'!S$1),0)/1000000</f>
        <v>6.5643813600000005</v>
      </c>
      <c r="T338" s="108">
        <f>VLOOKUP($B338,'[11]CT model - DATA UPDATE'!$A:$AX,COLUMN('[11]CT model - DATA UPDATE'!T$1),0)/1000000</f>
        <v>6.6455919960474485</v>
      </c>
      <c r="U338" s="108">
        <f>VLOOKUP($B338,'[11]CT model - DATA UPDATE'!$A:$AX,COLUMN('[11]CT model - DATA UPDATE'!U$1),0)/1000000</f>
        <v>6.7278073219575862</v>
      </c>
      <c r="V338" s="108">
        <f>VLOOKUP($B338,'[11]CT model - DATA UPDATE'!$A:$AX,COLUMN('[11]CT model - DATA UPDATE'!V$1),0)/1000000</f>
        <v>6.8110397671580047</v>
      </c>
      <c r="W338" s="108">
        <v>0</v>
      </c>
      <c r="X338" s="108">
        <f>VLOOKUP($B338,'[11]CT model - DATA UPDATE'!$A:$AX,COLUMN('[11]CT model - DATA UPDATE'!W$1),0)/1000000</f>
        <v>0</v>
      </c>
      <c r="Y338" s="108">
        <f>VLOOKUP($B338,'[11]CT model - DATA UPDATE'!$A:$AX,COLUMN('[11]CT model - DATA UPDATE'!X$1),0)/1000000</f>
        <v>0.13291183992094907</v>
      </c>
      <c r="Z338" s="108">
        <f>VLOOKUP($B338,'[11]CT model - DATA UPDATE'!$A:$AX,COLUMN('[11]CT model - DATA UPDATE'!Y$1),0)/1000000</f>
        <v>0.27180341580708645</v>
      </c>
      <c r="AA338" s="108">
        <f>VLOOKUP($B338,'[11]CT model - DATA UPDATE'!$A:$AX,COLUMN('[11]CT model - DATA UPDATE'!Z$1),0)/1000000</f>
        <v>0.41689012206820664</v>
      </c>
      <c r="AB338" s="108">
        <v>0</v>
      </c>
      <c r="AC338" s="108">
        <f>VLOOKUP($B338,'[11]CT model - DATA UPDATE'!$A:$AX,COLUMN('[11]CT model - DATA UPDATE'!AA$1),0)/1000000</f>
        <v>0</v>
      </c>
      <c r="AD338" s="108">
        <f>VLOOKUP($B338,'[11]CT model - DATA UPDATE'!$A:$AX,COLUMN('[11]CT model - DATA UPDATE'!AB$1),0)/1000000</f>
        <v>0</v>
      </c>
      <c r="AE338" s="108">
        <f>VLOOKUP($B338,'[11]CT model - DATA UPDATE'!$A:$AX,COLUMN('[11]CT model - DATA UPDATE'!AC$1),0)/1000000</f>
        <v>0</v>
      </c>
      <c r="AF338" s="108">
        <f>VLOOKUP($B338,'[11]CT model - DATA UPDATE'!$A:$AX,COLUMN('[11]CT model - DATA UPDATE'!AD$1),0)/1000000</f>
        <v>0</v>
      </c>
      <c r="AG338" s="108">
        <v>0</v>
      </c>
      <c r="AH338" s="108">
        <f>VLOOKUP($B338,'[11]CT model - DATA UPDATE'!$A:$AX,COLUMN('[11]CT model - DATA UPDATE'!AE$1),0)/1000000</f>
        <v>0</v>
      </c>
      <c r="AI338" s="108">
        <f>(VLOOKUP($B338,'[11]CT model - DATA UPDATE'!$A:$AX,COLUMN('[11]CT model - DATA UPDATE'!AF$1),0)+IFERROR(VLOOKUP($B338,'[11]Fire £5 LQ'!$A:$P,COLUMN('[11]Fire £5 LQ'!N$1),0),0)*[11]Parameters!$C$41)/1000000</f>
        <v>9.2026963086343824E-2</v>
      </c>
      <c r="AJ338" s="108">
        <f>(VLOOKUP($B338,'[11]CT model - DATA UPDATE'!$A:$AX,COLUMN('[11]CT model - DATA UPDATE'!AG$1),0)+IFERROR(VLOOKUP($B338,'[11]Fire £5 LQ'!$A:$P,COLUMN('[11]Fire £5 LQ'!O$1),0),0)*[11]Parameters!$C$41)/1000000</f>
        <v>0.18363980934574281</v>
      </c>
      <c r="AK338" s="108">
        <f>(VLOOKUP($B338,'[11]CT model - DATA UPDATE'!$A:$AX,COLUMN('[11]CT model - DATA UPDATE'!AH$1),0)+IFERROR(VLOOKUP($B338,'[11]Fire £5 LQ'!$A:$P,COLUMN('[11]Fire £5 LQ'!P$1),0),0)*[11]Parameters!$C$41)/1000000</f>
        <v>0.2747264261809812</v>
      </c>
      <c r="AL338" s="56">
        <f>'[11]Published CSP'!AI338</f>
        <v>0</v>
      </c>
      <c r="AM338" s="56">
        <f>'[11]Published CSP'!AJ338</f>
        <v>0</v>
      </c>
      <c r="AN338" s="56">
        <f>IFERROR(VLOOKUP($A338,'[11]iBCF post B17'!$A:$L,'[11]iBCF post B17'!$F$1,0)/1000000,0)</f>
        <v>0</v>
      </c>
      <c r="AO338" s="56">
        <f>IFERROR(VLOOKUP($A338,'[11]iBCF post B17'!$A:$L,'[11]iBCF post B17'!$I$1,0)/1000000,0)</f>
        <v>0</v>
      </c>
      <c r="AP338" s="56">
        <f>IFERROR(VLOOKUP($A338,'[11]iBCF post B17'!$A:$L,'[11]iBCF post B17'!$L$1,0)/1000000,0)</f>
        <v>0</v>
      </c>
      <c r="AQ338" s="56">
        <v>0</v>
      </c>
      <c r="AR338" s="56">
        <v>0</v>
      </c>
      <c r="AS338" s="56">
        <f>'[11]NHB savings'!E325</f>
        <v>0</v>
      </c>
      <c r="AT338" s="56">
        <f>'[11]NHB savings'!F325</f>
        <v>0</v>
      </c>
      <c r="AU338" s="56">
        <f>'[11]NHB savings'!G325</f>
        <v>0</v>
      </c>
      <c r="AV338" s="103">
        <f>'[11]Published CSP'!AN338</f>
        <v>4.8112941240899066E-3</v>
      </c>
      <c r="AW338" s="103">
        <f>'[11]Published CSP'!AO338</f>
        <v>2.4987688838015325E-2</v>
      </c>
      <c r="AX338" s="103">
        <f>'[11]Published CSP'!AP338+'[11]NHB savings'!I325</f>
        <v>2.0176394713925419E-2</v>
      </c>
      <c r="AY338" s="103">
        <f>'[11]Published CSP'!AQ338+'[11]NHB savings'!J325</f>
        <v>1.5520303626096474E-2</v>
      </c>
      <c r="AZ338" s="103">
        <f>'[11]Published CSP'!AR338+'[11]NHB savings'!K325</f>
        <v>2.0176394713925419E-2</v>
      </c>
      <c r="BA338" s="103">
        <v>0</v>
      </c>
      <c r="BB338" s="103" t="e">
        <f>VLOOKUP($A338,'[11]Published CSP'!$A:$A:'[11]Published CSP'!$AW:$AW,COLUMN('[11]Published CSP'!AT$1),0)</f>
        <v>#REF!</v>
      </c>
      <c r="BC338" s="103" t="e">
        <f>VLOOKUP($A338,'[11]Published CSP'!$A:$A:'[11]Published CSP'!$AW:$AW,COLUMN('[11]Published CSP'!AU$1),0)+'[11]NHB savings'!L325</f>
        <v>#REF!</v>
      </c>
      <c r="BD338" s="103">
        <v>0</v>
      </c>
      <c r="BE338" s="103">
        <v>0</v>
      </c>
      <c r="BF338" s="60">
        <v>1.6939682235882108</v>
      </c>
      <c r="BG338" s="60">
        <v>2.5693532369137331</v>
      </c>
      <c r="BH338" s="103">
        <f>VLOOKUP($A338,[11]NHB!$A$7:$Q$389,COLUMN([11]NHB!O$2),0)+'[11]NHB savings'!P325</f>
        <v>2.7783654383539726</v>
      </c>
      <c r="BI338" s="103">
        <f>VLOOKUP($A338,[11]NHB!$A$7:$Q$389,COLUMN([11]NHB!P$2),0)+'[11]NHB savings'!Q325</f>
        <v>2.1184326554760369</v>
      </c>
      <c r="BJ338" s="103">
        <f>VLOOKUP($A338,[11]NHB!$A$7:$Q$389,COLUMN([11]NHB!Q$2),0)+'[11]NHB savings'!R325</f>
        <v>2.0326112899023778</v>
      </c>
      <c r="BK338" s="63">
        <f t="shared" si="117"/>
        <v>12.862366564514302</v>
      </c>
      <c r="BL338" s="63" t="e">
        <f t="shared" si="117"/>
        <v>#REF!</v>
      </c>
      <c r="BM338" s="63" t="e">
        <f t="shared" si="117"/>
        <v>#REF!</v>
      </c>
      <c r="BN338" s="63">
        <f t="shared" si="117"/>
        <v>12.248025463928551</v>
      </c>
      <c r="BO338" s="63">
        <f t="shared" si="117"/>
        <v>12.125214241624494</v>
      </c>
      <c r="BP338" s="64">
        <f t="shared" si="110"/>
        <v>12.862366564514302</v>
      </c>
      <c r="BQ338" s="64" t="e">
        <f>BL338*'[11]23112016 deflator update'!$C$68/'[11]23112016 deflator update'!$C$69</f>
        <v>#REF!</v>
      </c>
      <c r="BR338" s="64" t="e">
        <f>BM338*'[11]23112016 deflator update'!$C$68/'[11]23112016 deflator update'!$C$70</f>
        <v>#REF!</v>
      </c>
      <c r="BS338" s="64">
        <f>BN338*'[11]23112016 deflator update'!$C$68/'[11]23112016 deflator update'!$C$71</f>
        <v>11.635953322793924</v>
      </c>
      <c r="BT338" s="64">
        <f>BO338*'[11]23112016 deflator update'!$C$68/'[11]23112016 deflator update'!$C$72</f>
        <v>11.331227065441773</v>
      </c>
      <c r="BU338" s="109" t="e">
        <f t="shared" si="111"/>
        <v>#REF!</v>
      </c>
      <c r="BV338" s="109" t="e">
        <f t="shared" si="111"/>
        <v>#REF!</v>
      </c>
      <c r="BW338" s="109" t="e">
        <f t="shared" si="111"/>
        <v>#REF!</v>
      </c>
      <c r="BX338" s="109">
        <f t="shared" si="106"/>
        <v>-1.0027022124157514E-2</v>
      </c>
      <c r="BY338" s="109">
        <f t="shared" si="112"/>
        <v>-5.731078485381691E-2</v>
      </c>
      <c r="BZ338" s="109">
        <f t="shared" si="113"/>
        <v>-1.4646338711290507E-2</v>
      </c>
      <c r="CA338" s="110" t="e">
        <f t="shared" si="114"/>
        <v>#REF!</v>
      </c>
      <c r="CB338" s="110" t="e">
        <f t="shared" si="114"/>
        <v>#REF!</v>
      </c>
      <c r="CC338" s="110" t="e">
        <f t="shared" si="114"/>
        <v>#REF!</v>
      </c>
      <c r="CD338" s="110">
        <f t="shared" si="114"/>
        <v>-2.6188336176565463E-2</v>
      </c>
      <c r="CE338" s="110">
        <f t="shared" si="115"/>
        <v>-0.11904026303345727</v>
      </c>
      <c r="CF338" s="110">
        <f t="shared" si="116"/>
        <v>-3.1189103029110155E-2</v>
      </c>
      <c r="CG338" s="60">
        <f t="shared" si="107"/>
        <v>6.3933975645143013</v>
      </c>
      <c r="CH338" s="60" t="e">
        <f t="shared" si="107"/>
        <v>#REF!</v>
      </c>
      <c r="CI338" s="60" t="e">
        <f t="shared" si="107"/>
        <v>#REF!</v>
      </c>
      <c r="CJ338" s="60">
        <f t="shared" si="107"/>
        <v>5.0647749168181351</v>
      </c>
      <c r="CK338" s="60">
        <f t="shared" si="107"/>
        <v>4.6225579262173015</v>
      </c>
      <c r="CL338" s="60">
        <f t="shared" si="108"/>
        <v>6.4689690000000004</v>
      </c>
      <c r="CM338" s="60">
        <f t="shared" si="108"/>
        <v>6.5643813600000005</v>
      </c>
      <c r="CN338" s="60">
        <f t="shared" si="108"/>
        <v>6.8705307990547411</v>
      </c>
      <c r="CO338" s="60">
        <f t="shared" si="108"/>
        <v>7.1832505471104158</v>
      </c>
      <c r="CP338" s="60">
        <f t="shared" si="108"/>
        <v>7.5026563154071928</v>
      </c>
    </row>
    <row r="339" spans="1:94" ht="15" customHeight="1">
      <c r="A339" s="53" t="s">
        <v>930</v>
      </c>
      <c r="B339" s="53" t="s">
        <v>931</v>
      </c>
      <c r="C339" s="53" t="str">
        <f t="shared" si="109"/>
        <v>SC_SR</v>
      </c>
      <c r="D339" s="53" t="s">
        <v>41</v>
      </c>
      <c r="E339" s="53" t="s">
        <v>730</v>
      </c>
      <c r="F339" s="112" t="s">
        <v>1367</v>
      </c>
      <c r="G339" s="113">
        <v>0</v>
      </c>
      <c r="H339" s="127">
        <v>0</v>
      </c>
      <c r="I339" s="127">
        <v>0</v>
      </c>
      <c r="J339" s="112" t="s">
        <v>1382</v>
      </c>
      <c r="K339" s="101">
        <v>0</v>
      </c>
      <c r="L339" s="53" t="s">
        <v>932</v>
      </c>
      <c r="M339" s="54">
        <f>[11]Provisional!M339</f>
        <v>186.518970866481</v>
      </c>
      <c r="N339" s="54">
        <f>[11]Provisional!N339</f>
        <v>156.87606218771901</v>
      </c>
      <c r="O339" s="54">
        <f>[11]Provisional!O339</f>
        <v>135.187167401983</v>
      </c>
      <c r="P339" s="54">
        <f>[11]Provisional!P339</f>
        <v>123.055260943223</v>
      </c>
      <c r="Q339" s="54">
        <f>[11]Provisional!Q339</f>
        <v>111.700962350425</v>
      </c>
      <c r="R339" s="128">
        <f>'[11]Published CSP'!O339</f>
        <v>278.85599999999999</v>
      </c>
      <c r="S339" s="108">
        <f>VLOOKUP($B339,'[11]CT model - DATA UPDATE'!$A:$AX,COLUMN('[11]CT model - DATA UPDATE'!S$1),0)/1000000</f>
        <v>282.70642867999999</v>
      </c>
      <c r="T339" s="108">
        <f>VLOOKUP($B339,'[11]CT model - DATA UPDATE'!$A:$AX,COLUMN('[11]CT model - DATA UPDATE'!T$1),0)/1000000</f>
        <v>286.49645804625328</v>
      </c>
      <c r="U339" s="108">
        <f>VLOOKUP($B339,'[11]CT model - DATA UPDATE'!$A:$AX,COLUMN('[11]CT model - DATA UPDATE'!U$1),0)/1000000</f>
        <v>290.33874977553239</v>
      </c>
      <c r="V339" s="108">
        <f>VLOOKUP($B339,'[11]CT model - DATA UPDATE'!$A:$AX,COLUMN('[11]CT model - DATA UPDATE'!V$1),0)/1000000</f>
        <v>294.2340464637964</v>
      </c>
      <c r="W339" s="108">
        <v>0</v>
      </c>
      <c r="X339" s="108">
        <f>VLOOKUP($B339,'[11]CT model - DATA UPDATE'!$A:$AX,COLUMN('[11]CT model - DATA UPDATE'!W$1),0)/1000000</f>
        <v>5.5122456400002804</v>
      </c>
      <c r="Y339" s="108">
        <f>VLOOKUP($B339,'[11]CT model - DATA UPDATE'!$A:$AX,COLUMN('[11]CT model - DATA UPDATE'!X$1),0)/1000000</f>
        <v>11.427796154247369</v>
      </c>
      <c r="Z339" s="108">
        <f>VLOOKUP($B339,'[11]CT model - DATA UPDATE'!$A:$AX,COLUMN('[11]CT model - DATA UPDATE'!Y$1),0)/1000000</f>
        <v>17.619453979938847</v>
      </c>
      <c r="AA339" s="108">
        <f>VLOOKUP($B339,'[11]CT model - DATA UPDATE'!$A:$AX,COLUMN('[11]CT model - DATA UPDATE'!Z$1),0)/1000000</f>
        <v>24.097641169368799</v>
      </c>
      <c r="AB339" s="108">
        <v>0</v>
      </c>
      <c r="AC339" s="108">
        <f>VLOOKUP($B339,'[11]CT model - DATA UPDATE'!$A:$AX,COLUMN('[11]CT model - DATA UPDATE'!AA$1),0)/1000000</f>
        <v>5.6553169549997673</v>
      </c>
      <c r="AD339" s="108">
        <f>VLOOKUP($B339,'[11]CT model - DATA UPDATE'!$A:$AX,COLUMN('[11]CT model - DATA UPDATE'!AB$1),0)/1000000</f>
        <v>11.802030856156469</v>
      </c>
      <c r="AE339" s="108">
        <f>VLOOKUP($B339,'[11]CT model - DATA UPDATE'!$A:$AX,COLUMN('[11]CT model - DATA UPDATE'!AC$1),0)/1000000</f>
        <v>18.477120118271291</v>
      </c>
      <c r="AF339" s="108">
        <f>VLOOKUP($B339,'[11]CT model - DATA UPDATE'!$A:$AX,COLUMN('[11]CT model - DATA UPDATE'!AD$1),0)/1000000</f>
        <v>25.715814739158034</v>
      </c>
      <c r="AG339" s="108">
        <v>0</v>
      </c>
      <c r="AH339" s="108">
        <f>VLOOKUP($B339,'[11]CT model - DATA UPDATE'!$A:$AX,COLUMN('[11]CT model - DATA UPDATE'!AE$1),0)/1000000</f>
        <v>0</v>
      </c>
      <c r="AI339" s="108">
        <f>(VLOOKUP($B339,'[11]CT model - DATA UPDATE'!$A:$AX,COLUMN('[11]CT model - DATA UPDATE'!AF$1),0)+IFERROR(VLOOKUP($B339,'[11]Fire £5 LQ'!$A:$P,COLUMN('[11]Fire £5 LQ'!N$1),0),0)*[11]Parameters!$C$41)/1000000</f>
        <v>0</v>
      </c>
      <c r="AJ339" s="108">
        <f>(VLOOKUP($B339,'[11]CT model - DATA UPDATE'!$A:$AX,COLUMN('[11]CT model - DATA UPDATE'!AG$1),0)+IFERROR(VLOOKUP($B339,'[11]Fire £5 LQ'!$A:$P,COLUMN('[11]Fire £5 LQ'!O$1),0),0)*[11]Parameters!$C$41)/1000000</f>
        <v>0</v>
      </c>
      <c r="AK339" s="108">
        <f>(VLOOKUP($B339,'[11]CT model - DATA UPDATE'!$A:$AX,COLUMN('[11]CT model - DATA UPDATE'!AH$1),0)+IFERROR(VLOOKUP($B339,'[11]Fire £5 LQ'!$A:$P,COLUMN('[11]Fire £5 LQ'!P$1),0),0)*[11]Parameters!$C$41)/1000000</f>
        <v>0</v>
      </c>
      <c r="AL339" s="56">
        <f>'[11]Published CSP'!AI339</f>
        <v>0</v>
      </c>
      <c r="AM339" s="56">
        <f>'[11]Published CSP'!AJ339</f>
        <v>0</v>
      </c>
      <c r="AN339" s="56">
        <f>IFERROR(VLOOKUP($A339,'[11]iBCF post B17'!$A:$L,'[11]iBCF post B17'!$F$1,0)/1000000,0)</f>
        <v>16.822168057198272</v>
      </c>
      <c r="AO339" s="56">
        <f>IFERROR(VLOOKUP($A339,'[11]iBCF post B17'!$A:$L,'[11]iBCF post B17'!$I$1,0)/1000000,0)</f>
        <v>22.802232686088331</v>
      </c>
      <c r="AP339" s="56">
        <f>IFERROR(VLOOKUP($A339,'[11]iBCF post B17'!$A:$L,'[11]iBCF post B17'!$L$1,0)/1000000,0)</f>
        <v>28.205400851957748</v>
      </c>
      <c r="AQ339" s="56">
        <v>0</v>
      </c>
      <c r="AR339" s="56">
        <v>0</v>
      </c>
      <c r="AS339" s="56">
        <f>'[11]NHB savings'!E326</f>
        <v>3.5577909999999999</v>
      </c>
      <c r="AT339" s="56">
        <f>'[11]NHB savings'!F326</f>
        <v>0</v>
      </c>
      <c r="AU339" s="56">
        <f>'[11]NHB savings'!G326</f>
        <v>0</v>
      </c>
      <c r="AV339" s="103">
        <f>'[11]Published CSP'!AN339</f>
        <v>0</v>
      </c>
      <c r="AW339" s="103">
        <f>'[11]Published CSP'!AO339</f>
        <v>0</v>
      </c>
      <c r="AX339" s="103">
        <f>'[11]Published CSP'!AP339+'[11]NHB savings'!I326</f>
        <v>0</v>
      </c>
      <c r="AY339" s="103">
        <f>'[11]Published CSP'!AQ339+'[11]NHB savings'!J326</f>
        <v>0</v>
      </c>
      <c r="AZ339" s="103">
        <f>'[11]Published CSP'!AR339+'[11]NHB savings'!K326</f>
        <v>0</v>
      </c>
      <c r="BA339" s="103">
        <v>0</v>
      </c>
      <c r="BB339" s="103" t="e">
        <f>VLOOKUP($A339,'[11]Published CSP'!$A:$A:'[11]Published CSP'!$AW:$AW,COLUMN('[11]Published CSP'!AT$1),0)</f>
        <v>#REF!</v>
      </c>
      <c r="BC339" s="103" t="e">
        <f>VLOOKUP($A339,'[11]Published CSP'!$A:$A:'[11]Published CSP'!$AW:$AW,COLUMN('[11]Published CSP'!AU$1),0)+'[11]NHB savings'!L326</f>
        <v>#REF!</v>
      </c>
      <c r="BD339" s="103">
        <v>0</v>
      </c>
      <c r="BE339" s="103">
        <v>0</v>
      </c>
      <c r="BF339" s="60">
        <v>3.0919566647118026</v>
      </c>
      <c r="BG339" s="60">
        <v>3.6729824843450558</v>
      </c>
      <c r="BH339" s="103">
        <f>VLOOKUP($A339,[11]NHB!$A$7:$Q$389,COLUMN([11]NHB!O$2),0)+'[11]NHB savings'!P326</f>
        <v>3.0944274105361136</v>
      </c>
      <c r="BI339" s="103">
        <f>VLOOKUP($A339,[11]NHB!$A$7:$Q$389,COLUMN([11]NHB!P$2),0)+'[11]NHB savings'!Q326</f>
        <v>2.1917838907106963</v>
      </c>
      <c r="BJ339" s="103">
        <f>VLOOKUP($A339,[11]NHB!$A$7:$Q$389,COLUMN([11]NHB!Q$2),0)+'[11]NHB savings'!R326</f>
        <v>2.102990939914311</v>
      </c>
      <c r="BK339" s="63">
        <f t="shared" si="117"/>
        <v>468.46692753119282</v>
      </c>
      <c r="BL339" s="63" t="e">
        <f t="shared" si="117"/>
        <v>#REF!</v>
      </c>
      <c r="BM339" s="63" t="e">
        <f t="shared" si="117"/>
        <v>#REF!</v>
      </c>
      <c r="BN339" s="63">
        <f t="shared" si="117"/>
        <v>474.48460139376454</v>
      </c>
      <c r="BO339" s="63">
        <f t="shared" si="117"/>
        <v>486.05685651462028</v>
      </c>
      <c r="BP339" s="64">
        <f t="shared" si="110"/>
        <v>468.46692753119282</v>
      </c>
      <c r="BQ339" s="64" t="e">
        <f>BL339*'[11]23112016 deflator update'!$C$68/'[11]23112016 deflator update'!$C$69</f>
        <v>#REF!</v>
      </c>
      <c r="BR339" s="64" t="e">
        <f>BM339*'[11]23112016 deflator update'!$C$68/'[11]23112016 deflator update'!$C$70</f>
        <v>#REF!</v>
      </c>
      <c r="BS339" s="64">
        <f>BN339*'[11]23112016 deflator update'!$C$68/'[11]23112016 deflator update'!$C$71</f>
        <v>450.77312179521226</v>
      </c>
      <c r="BT339" s="64">
        <f>BO339*'[11]23112016 deflator update'!$C$68/'[11]23112016 deflator update'!$C$72</f>
        <v>454.22872521088937</v>
      </c>
      <c r="BU339" s="109" t="e">
        <f t="shared" si="111"/>
        <v>#REF!</v>
      </c>
      <c r="BV339" s="109" t="e">
        <f t="shared" si="111"/>
        <v>#REF!</v>
      </c>
      <c r="BW339" s="109" t="e">
        <f t="shared" si="111"/>
        <v>#REF!</v>
      </c>
      <c r="BX339" s="109">
        <f t="shared" si="106"/>
        <v>2.4389105751510209E-2</v>
      </c>
      <c r="BY339" s="109">
        <f t="shared" si="112"/>
        <v>3.7547856528796775E-2</v>
      </c>
      <c r="BZ339" s="109">
        <f t="shared" si="113"/>
        <v>9.2576137678259673E-3</v>
      </c>
      <c r="CA339" s="110" t="e">
        <f t="shared" si="114"/>
        <v>#REF!</v>
      </c>
      <c r="CB339" s="110" t="e">
        <f t="shared" si="114"/>
        <v>#REF!</v>
      </c>
      <c r="CC339" s="110" t="e">
        <f t="shared" si="114"/>
        <v>#REF!</v>
      </c>
      <c r="CD339" s="110">
        <f t="shared" si="114"/>
        <v>7.6659482311525196E-3</v>
      </c>
      <c r="CE339" s="110">
        <f t="shared" si="115"/>
        <v>-3.0393185694747693E-2</v>
      </c>
      <c r="CF339" s="110">
        <f t="shared" si="116"/>
        <v>-7.6864658012194553E-3</v>
      </c>
      <c r="CG339" s="60">
        <f t="shared" si="107"/>
        <v>189.61092753119283</v>
      </c>
      <c r="CH339" s="60" t="e">
        <f t="shared" si="107"/>
        <v>#REF!</v>
      </c>
      <c r="CI339" s="60" t="e">
        <f t="shared" si="107"/>
        <v>#REF!</v>
      </c>
      <c r="CJ339" s="60">
        <f t="shared" si="107"/>
        <v>148.04927752002203</v>
      </c>
      <c r="CK339" s="60">
        <f t="shared" si="107"/>
        <v>142.00935414229707</v>
      </c>
      <c r="CL339" s="60">
        <f t="shared" si="108"/>
        <v>278.85599999999999</v>
      </c>
      <c r="CM339" s="60">
        <f t="shared" si="108"/>
        <v>293.87399127500004</v>
      </c>
      <c r="CN339" s="60">
        <f t="shared" si="108"/>
        <v>309.7262850566571</v>
      </c>
      <c r="CO339" s="60">
        <f t="shared" si="108"/>
        <v>326.4353238737425</v>
      </c>
      <c r="CP339" s="60">
        <f t="shared" si="108"/>
        <v>344.04750237232321</v>
      </c>
    </row>
    <row r="340" spans="1:94" ht="15" customHeight="1">
      <c r="A340" s="53" t="s">
        <v>1140</v>
      </c>
      <c r="B340" s="53" t="s">
        <v>1141</v>
      </c>
      <c r="C340" s="53" t="str">
        <f t="shared" si="109"/>
        <v>SFIR_SR</v>
      </c>
      <c r="D340" s="53" t="s">
        <v>41</v>
      </c>
      <c r="E340" s="53" t="s">
        <v>1357</v>
      </c>
      <c r="F340" s="112" t="s">
        <v>1367</v>
      </c>
      <c r="G340" s="113">
        <v>0</v>
      </c>
      <c r="H340" s="127">
        <v>0</v>
      </c>
      <c r="I340" s="127">
        <v>0</v>
      </c>
      <c r="J340" s="112" t="s">
        <v>1382</v>
      </c>
      <c r="K340" s="101">
        <v>0</v>
      </c>
      <c r="L340" s="53" t="s">
        <v>1228</v>
      </c>
      <c r="M340" s="54">
        <f>[11]Provisional!M340</f>
        <v>18.202315913263</v>
      </c>
      <c r="N340" s="54">
        <f>[11]Provisional!N340</f>
        <v>16.845596251810001</v>
      </c>
      <c r="O340" s="54">
        <f>[11]Provisional!O340</f>
        <v>15.202735353999</v>
      </c>
      <c r="P340" s="54">
        <f>[11]Provisional!P340</f>
        <v>14.527035623395999</v>
      </c>
      <c r="Q340" s="54">
        <f>[11]Provisional!Q340</f>
        <v>14.275981596516999</v>
      </c>
      <c r="R340" s="128">
        <f>'[11]Published CSP'!O340</f>
        <v>22.422305000000001</v>
      </c>
      <c r="S340" s="108">
        <f>VLOOKUP($B340,'[11]CT model - DATA UPDATE'!$A:$AX,COLUMN('[11]CT model - DATA UPDATE'!S$1),0)/1000000</f>
        <v>22.752179680000001</v>
      </c>
      <c r="T340" s="108">
        <f>VLOOKUP($B340,'[11]CT model - DATA UPDATE'!$A:$AX,COLUMN('[11]CT model - DATA UPDATE'!T$1),0)/1000000</f>
        <v>23.086524262093342</v>
      </c>
      <c r="U340" s="108">
        <f>VLOOKUP($B340,'[11]CT model - DATA UPDATE'!$A:$AX,COLUMN('[11]CT model - DATA UPDATE'!U$1),0)/1000000</f>
        <v>23.426047749517437</v>
      </c>
      <c r="V340" s="108">
        <f>VLOOKUP($B340,'[11]CT model - DATA UPDATE'!$A:$AX,COLUMN('[11]CT model - DATA UPDATE'!V$1),0)/1000000</f>
        <v>23.770834651098305</v>
      </c>
      <c r="W340" s="108">
        <v>0</v>
      </c>
      <c r="X340" s="108">
        <f>VLOOKUP($B340,'[11]CT model - DATA UPDATE'!$A:$AX,COLUMN('[11]CT model - DATA UPDATE'!W$1),0)/1000000</f>
        <v>0.45200820999999913</v>
      </c>
      <c r="Y340" s="108">
        <f>VLOOKUP($B340,'[11]CT model - DATA UPDATE'!$A:$AX,COLUMN('[11]CT model - DATA UPDATE'!X$1),0)/1000000</f>
        <v>0.92955399167819441</v>
      </c>
      <c r="Z340" s="108">
        <f>VLOOKUP($B340,'[11]CT model - DATA UPDATE'!$A:$AX,COLUMN('[11]CT model - DATA UPDATE'!Y$1),0)/1000000</f>
        <v>1.430609984354275</v>
      </c>
      <c r="AA340" s="108">
        <f>VLOOKUP($B340,'[11]CT model - DATA UPDATE'!$A:$AX,COLUMN('[11]CT model - DATA UPDATE'!Z$1),0)/1000000</f>
        <v>1.9561158543551531</v>
      </c>
      <c r="AB340" s="108">
        <v>0</v>
      </c>
      <c r="AC340" s="108">
        <f>VLOOKUP($B340,'[11]CT model - DATA UPDATE'!$A:$AX,COLUMN('[11]CT model - DATA UPDATE'!AA$1),0)/1000000</f>
        <v>0</v>
      </c>
      <c r="AD340" s="108">
        <f>VLOOKUP($B340,'[11]CT model - DATA UPDATE'!$A:$AX,COLUMN('[11]CT model - DATA UPDATE'!AB$1),0)/1000000</f>
        <v>0</v>
      </c>
      <c r="AE340" s="108">
        <f>VLOOKUP($B340,'[11]CT model - DATA UPDATE'!$A:$AX,COLUMN('[11]CT model - DATA UPDATE'!AC$1),0)/1000000</f>
        <v>0</v>
      </c>
      <c r="AF340" s="108">
        <f>VLOOKUP($B340,'[11]CT model - DATA UPDATE'!$A:$AX,COLUMN('[11]CT model - DATA UPDATE'!AD$1),0)/1000000</f>
        <v>0</v>
      </c>
      <c r="AG340" s="108">
        <v>0</v>
      </c>
      <c r="AH340" s="108">
        <f>VLOOKUP($B340,'[11]CT model - DATA UPDATE'!$A:$AX,COLUMN('[11]CT model - DATA UPDATE'!AE$1),0)/1000000</f>
        <v>0</v>
      </c>
      <c r="AI340" s="108">
        <f>(VLOOKUP($B340,'[11]CT model - DATA UPDATE'!$A:$AX,COLUMN('[11]CT model - DATA UPDATE'!AF$1),0)+IFERROR(VLOOKUP($B340,'[11]Fire £5 LQ'!$A:$P,COLUMN('[11]Fire £5 LQ'!N$1),0),0)*[11]Parameters!$C$41)/1000000</f>
        <v>0</v>
      </c>
      <c r="AJ340" s="108">
        <f>(VLOOKUP($B340,'[11]CT model - DATA UPDATE'!$A:$AX,COLUMN('[11]CT model - DATA UPDATE'!AG$1),0)+IFERROR(VLOOKUP($B340,'[11]Fire £5 LQ'!$A:$P,COLUMN('[11]Fire £5 LQ'!O$1),0),0)*[11]Parameters!$C$41)/1000000</f>
        <v>0</v>
      </c>
      <c r="AK340" s="108">
        <f>(VLOOKUP($B340,'[11]CT model - DATA UPDATE'!$A:$AX,COLUMN('[11]CT model - DATA UPDATE'!AH$1),0)+IFERROR(VLOOKUP($B340,'[11]Fire £5 LQ'!$A:$P,COLUMN('[11]Fire £5 LQ'!P$1),0),0)*[11]Parameters!$C$41)/1000000</f>
        <v>0</v>
      </c>
      <c r="AL340" s="56">
        <f>'[11]Published CSP'!AI340</f>
        <v>0</v>
      </c>
      <c r="AM340" s="56">
        <f>'[11]Published CSP'!AJ340</f>
        <v>0</v>
      </c>
      <c r="AN340" s="56">
        <f>IFERROR(VLOOKUP($A340,'[11]iBCF post B17'!$A:$L,'[11]iBCF post B17'!$F$1,0)/1000000,0)</f>
        <v>0</v>
      </c>
      <c r="AO340" s="56">
        <f>IFERROR(VLOOKUP($A340,'[11]iBCF post B17'!$A:$L,'[11]iBCF post B17'!$I$1,0)/1000000,0)</f>
        <v>0</v>
      </c>
      <c r="AP340" s="56">
        <f>IFERROR(VLOOKUP($A340,'[11]iBCF post B17'!$A:$L,'[11]iBCF post B17'!$L$1,0)/1000000,0)</f>
        <v>0</v>
      </c>
      <c r="AQ340" s="56">
        <v>0</v>
      </c>
      <c r="AR340" s="56">
        <v>0</v>
      </c>
      <c r="AS340" s="56">
        <f>'[11]NHB savings'!E327</f>
        <v>0</v>
      </c>
      <c r="AT340" s="56">
        <f>'[11]NHB savings'!F327</f>
        <v>0</v>
      </c>
      <c r="AU340" s="56">
        <f>'[11]NHB savings'!G327</f>
        <v>0</v>
      </c>
      <c r="AV340" s="103">
        <f>'[11]Published CSP'!AN340</f>
        <v>0</v>
      </c>
      <c r="AW340" s="103">
        <f>'[11]Published CSP'!AO340</f>
        <v>0</v>
      </c>
      <c r="AX340" s="103">
        <f>'[11]Published CSP'!AP340+'[11]NHB savings'!I327</f>
        <v>0</v>
      </c>
      <c r="AY340" s="103">
        <f>'[11]Published CSP'!AQ340+'[11]NHB savings'!J327</f>
        <v>0</v>
      </c>
      <c r="AZ340" s="103">
        <f>'[11]Published CSP'!AR340+'[11]NHB savings'!K327</f>
        <v>0</v>
      </c>
      <c r="BA340" s="103">
        <v>0</v>
      </c>
      <c r="BB340" s="103" t="e">
        <f>VLOOKUP($A340,'[11]Published CSP'!$A:$A:'[11]Published CSP'!$AW:$AW,COLUMN('[11]Published CSP'!AT$1),0)</f>
        <v>#REF!</v>
      </c>
      <c r="BC340" s="103" t="e">
        <f>VLOOKUP($A340,'[11]Published CSP'!$A:$A:'[11]Published CSP'!$AW:$AW,COLUMN('[11]Published CSP'!AU$1),0)+'[11]NHB savings'!L327</f>
        <v>#REF!</v>
      </c>
      <c r="BD340" s="103">
        <v>0</v>
      </c>
      <c r="BE340" s="103">
        <v>0</v>
      </c>
      <c r="BF340" s="60">
        <v>0</v>
      </c>
      <c r="BG340" s="60">
        <v>0</v>
      </c>
      <c r="BH340" s="103">
        <f>VLOOKUP($A340,[11]NHB!$A$7:$Q$389,COLUMN([11]NHB!O$2),0)+'[11]NHB savings'!P327</f>
        <v>0</v>
      </c>
      <c r="BI340" s="103">
        <f>VLOOKUP($A340,[11]NHB!$A$7:$Q$389,COLUMN([11]NHB!P$2),0)+'[11]NHB savings'!Q327</f>
        <v>0</v>
      </c>
      <c r="BJ340" s="103">
        <f>VLOOKUP($A340,[11]NHB!$A$7:$Q$389,COLUMN([11]NHB!Q$2),0)+'[11]NHB savings'!R327</f>
        <v>0</v>
      </c>
      <c r="BK340" s="63">
        <f t="shared" si="117"/>
        <v>40.624620913263001</v>
      </c>
      <c r="BL340" s="63" t="e">
        <f t="shared" si="117"/>
        <v>#REF!</v>
      </c>
      <c r="BM340" s="63" t="e">
        <f t="shared" si="117"/>
        <v>#REF!</v>
      </c>
      <c r="BN340" s="63">
        <f t="shared" si="117"/>
        <v>39.383693357267717</v>
      </c>
      <c r="BO340" s="63">
        <f t="shared" si="117"/>
        <v>40.002932101970458</v>
      </c>
      <c r="BP340" s="64">
        <f t="shared" si="110"/>
        <v>40.624620913263001</v>
      </c>
      <c r="BQ340" s="64" t="e">
        <f>BL340*'[11]23112016 deflator update'!$C$68/'[11]23112016 deflator update'!$C$69</f>
        <v>#REF!</v>
      </c>
      <c r="BR340" s="64" t="e">
        <f>BM340*'[11]23112016 deflator update'!$C$68/'[11]23112016 deflator update'!$C$70</f>
        <v>#REF!</v>
      </c>
      <c r="BS340" s="64">
        <f>BN340*'[11]23112016 deflator update'!$C$68/'[11]23112016 deflator update'!$C$71</f>
        <v>37.415567018049565</v>
      </c>
      <c r="BT340" s="64">
        <f>BO340*'[11]23112016 deflator update'!$C$68/'[11]23112016 deflator update'!$C$72</f>
        <v>37.383447244569929</v>
      </c>
      <c r="BU340" s="109" t="e">
        <f t="shared" si="111"/>
        <v>#REF!</v>
      </c>
      <c r="BV340" s="109" t="e">
        <f t="shared" si="111"/>
        <v>#REF!</v>
      </c>
      <c r="BW340" s="109" t="e">
        <f t="shared" si="111"/>
        <v>#REF!</v>
      </c>
      <c r="BX340" s="109">
        <f t="shared" si="106"/>
        <v>1.5723226846332983E-2</v>
      </c>
      <c r="BY340" s="109">
        <f t="shared" si="112"/>
        <v>-1.5303252001290124E-2</v>
      </c>
      <c r="BZ340" s="109">
        <f t="shared" si="113"/>
        <v>-3.847966346396392E-3</v>
      </c>
      <c r="CA340" s="110" t="e">
        <f t="shared" si="114"/>
        <v>#REF!</v>
      </c>
      <c r="CB340" s="110" t="e">
        <f t="shared" si="114"/>
        <v>#REF!</v>
      </c>
      <c r="CC340" s="110" t="e">
        <f t="shared" si="114"/>
        <v>#REF!</v>
      </c>
      <c r="CD340" s="110">
        <f t="shared" si="114"/>
        <v>-8.584601554786353E-4</v>
      </c>
      <c r="CE340" s="110">
        <f t="shared" si="115"/>
        <v>-7.9783480948985352E-2</v>
      </c>
      <c r="CF340" s="110">
        <f t="shared" si="116"/>
        <v>-2.0572020830444071E-2</v>
      </c>
      <c r="CG340" s="60">
        <f t="shared" si="107"/>
        <v>18.202315913263</v>
      </c>
      <c r="CH340" s="60" t="e">
        <f t="shared" si="107"/>
        <v>#REF!</v>
      </c>
      <c r="CI340" s="60" t="e">
        <f t="shared" si="107"/>
        <v>#REF!</v>
      </c>
      <c r="CJ340" s="60">
        <f t="shared" si="107"/>
        <v>14.527035623396003</v>
      </c>
      <c r="CK340" s="60">
        <f t="shared" si="107"/>
        <v>14.275981596516999</v>
      </c>
      <c r="CL340" s="60">
        <f t="shared" si="108"/>
        <v>22.422305000000001</v>
      </c>
      <c r="CM340" s="60">
        <f t="shared" si="108"/>
        <v>23.20418789</v>
      </c>
      <c r="CN340" s="60">
        <f t="shared" si="108"/>
        <v>24.016078253771536</v>
      </c>
      <c r="CO340" s="60">
        <f t="shared" si="108"/>
        <v>24.856657733871714</v>
      </c>
      <c r="CP340" s="60">
        <f t="shared" si="108"/>
        <v>25.726950505453459</v>
      </c>
    </row>
    <row r="341" spans="1:94" ht="15" customHeight="1">
      <c r="A341" s="53" t="s">
        <v>411</v>
      </c>
      <c r="B341" s="53" t="s">
        <v>412</v>
      </c>
      <c r="C341" s="53" t="str">
        <f t="shared" si="109"/>
        <v>SD_PR</v>
      </c>
      <c r="D341" s="53" t="s">
        <v>41</v>
      </c>
      <c r="E341" s="53" t="s">
        <v>39</v>
      </c>
      <c r="F341" s="112" t="s">
        <v>1367</v>
      </c>
      <c r="G341" s="113">
        <v>0</v>
      </c>
      <c r="H341" s="127">
        <v>0</v>
      </c>
      <c r="I341" s="127">
        <v>0</v>
      </c>
      <c r="J341" s="112" t="s">
        <v>1381</v>
      </c>
      <c r="K341" s="101">
        <v>0</v>
      </c>
      <c r="L341" s="53" t="s">
        <v>413</v>
      </c>
      <c r="M341" s="54">
        <f>[11]Provisional!M341</f>
        <v>4.319507531917</v>
      </c>
      <c r="N341" s="54">
        <f>[11]Provisional!N341</f>
        <v>3.6462912427590002</v>
      </c>
      <c r="O341" s="54">
        <f>[11]Provisional!O341</f>
        <v>3.1404469462070002</v>
      </c>
      <c r="P341" s="54">
        <f>[11]Provisional!P341</f>
        <v>2.8747918693110002</v>
      </c>
      <c r="Q341" s="54">
        <f>[11]Provisional!Q341</f>
        <v>2.579955647597</v>
      </c>
      <c r="R341" s="128">
        <f>'[11]Published CSP'!O341</f>
        <v>4.8307500000000001</v>
      </c>
      <c r="S341" s="108">
        <f>VLOOKUP($B341,'[11]CT model - DATA UPDATE'!$A:$AX,COLUMN('[11]CT model - DATA UPDATE'!S$1),0)/1000000</f>
        <v>4.89077144</v>
      </c>
      <c r="T341" s="108">
        <f>VLOOKUP($B341,'[11]CT model - DATA UPDATE'!$A:$AX,COLUMN('[11]CT model - DATA UPDATE'!T$1),0)/1000000</f>
        <v>4.9442040051030949</v>
      </c>
      <c r="U341" s="108">
        <f>VLOOKUP($B341,'[11]CT model - DATA UPDATE'!$A:$AX,COLUMN('[11]CT model - DATA UPDATE'!U$1),0)/1000000</f>
        <v>4.9982203306718995</v>
      </c>
      <c r="V341" s="108">
        <f>VLOOKUP($B341,'[11]CT model - DATA UPDATE'!$A:$AX,COLUMN('[11]CT model - DATA UPDATE'!V$1),0)/1000000</f>
        <v>5.0528267943953891</v>
      </c>
      <c r="W341" s="108">
        <v>0</v>
      </c>
      <c r="X341" s="108">
        <f>VLOOKUP($B341,'[11]CT model - DATA UPDATE'!$A:$AX,COLUMN('[11]CT model - DATA UPDATE'!W$1),0)/1000000</f>
        <v>-3.2458000000042944E-4</v>
      </c>
      <c r="Y341" s="108">
        <f>VLOOKUP($B341,'[11]CT model - DATA UPDATE'!$A:$AX,COLUMN('[11]CT model - DATA UPDATE'!X$1),0)/1000000</f>
        <v>9.8549391484779869E-2</v>
      </c>
      <c r="Z341" s="108">
        <f>VLOOKUP($B341,'[11]CT model - DATA UPDATE'!$A:$AX,COLUMN('[11]CT model - DATA UPDATE'!Y$1),0)/1000000</f>
        <v>0.20158298930498769</v>
      </c>
      <c r="AA341" s="108">
        <f>VLOOKUP($B341,'[11]CT model - DATA UPDATE'!$A:$AX,COLUMN('[11]CT model - DATA UPDATE'!Z$1),0)/1000000</f>
        <v>0.30891756231608603</v>
      </c>
      <c r="AB341" s="108">
        <v>0</v>
      </c>
      <c r="AC341" s="108">
        <f>VLOOKUP($B341,'[11]CT model - DATA UPDATE'!$A:$AX,COLUMN('[11]CT model - DATA UPDATE'!AA$1),0)/1000000</f>
        <v>0</v>
      </c>
      <c r="AD341" s="108">
        <f>VLOOKUP($B341,'[11]CT model - DATA UPDATE'!$A:$AX,COLUMN('[11]CT model - DATA UPDATE'!AB$1),0)/1000000</f>
        <v>0</v>
      </c>
      <c r="AE341" s="108">
        <f>VLOOKUP($B341,'[11]CT model - DATA UPDATE'!$A:$AX,COLUMN('[11]CT model - DATA UPDATE'!AC$1),0)/1000000</f>
        <v>0</v>
      </c>
      <c r="AF341" s="108">
        <f>VLOOKUP($B341,'[11]CT model - DATA UPDATE'!$A:$AX,COLUMN('[11]CT model - DATA UPDATE'!AD$1),0)/1000000</f>
        <v>0</v>
      </c>
      <c r="AG341" s="108">
        <v>0</v>
      </c>
      <c r="AH341" s="108">
        <f>VLOOKUP($B341,'[11]CT model - DATA UPDATE'!$A:$AX,COLUMN('[11]CT model - DATA UPDATE'!AE$1),0)/1000000</f>
        <v>0</v>
      </c>
      <c r="AI341" s="108">
        <f>(VLOOKUP($B341,'[11]CT model - DATA UPDATE'!$A:$AX,COLUMN('[11]CT model - DATA UPDATE'!AF$1),0)+IFERROR(VLOOKUP($B341,'[11]Fire £5 LQ'!$A:$P,COLUMN('[11]Fire £5 LQ'!N$1),0),0)*[11]Parameters!$C$41)/1000000</f>
        <v>6.5185530107100195E-2</v>
      </c>
      <c r="AJ341" s="108">
        <f>(VLOOKUP($B341,'[11]CT model - DATA UPDATE'!$A:$AX,COLUMN('[11]CT model - DATA UPDATE'!AG$1),0)+IFERROR(VLOOKUP($B341,'[11]Fire £5 LQ'!$A:$P,COLUMN('[11]Fire £5 LQ'!O$1),0),0)*[11]Parameters!$C$41)/1000000</f>
        <v>0.12979623224672629</v>
      </c>
      <c r="AK341" s="108">
        <f>(VLOOKUP($B341,'[11]CT model - DATA UPDATE'!$A:$AX,COLUMN('[11]CT model - DATA UPDATE'!AH$1),0)+IFERROR(VLOOKUP($B341,'[11]Fire £5 LQ'!$A:$P,COLUMN('[11]Fire £5 LQ'!P$1),0),0)*[11]Parameters!$C$41)/1000000</f>
        <v>0.19374950463365354</v>
      </c>
      <c r="AL341" s="56">
        <f>'[11]Published CSP'!AI341</f>
        <v>0</v>
      </c>
      <c r="AM341" s="56">
        <f>'[11]Published CSP'!AJ341</f>
        <v>0</v>
      </c>
      <c r="AN341" s="56">
        <f>IFERROR(VLOOKUP($A341,'[11]iBCF post B17'!$A:$L,'[11]iBCF post B17'!$F$1,0)/1000000,0)</f>
        <v>0</v>
      </c>
      <c r="AO341" s="56">
        <f>IFERROR(VLOOKUP($A341,'[11]iBCF post B17'!$A:$L,'[11]iBCF post B17'!$I$1,0)/1000000,0)</f>
        <v>0</v>
      </c>
      <c r="AP341" s="56">
        <f>IFERROR(VLOOKUP($A341,'[11]iBCF post B17'!$A:$L,'[11]iBCF post B17'!$L$1,0)/1000000,0)</f>
        <v>0</v>
      </c>
      <c r="AQ341" s="56">
        <v>0</v>
      </c>
      <c r="AR341" s="56">
        <v>0</v>
      </c>
      <c r="AS341" s="56">
        <f>'[11]NHB savings'!E328</f>
        <v>0</v>
      </c>
      <c r="AT341" s="56">
        <f>'[11]NHB savings'!F328</f>
        <v>0</v>
      </c>
      <c r="AU341" s="56">
        <f>'[11]NHB savings'!G328</f>
        <v>0</v>
      </c>
      <c r="AV341" s="103">
        <f>'[11]Published CSP'!AN341</f>
        <v>1.1567986139604303E-2</v>
      </c>
      <c r="AW341" s="103">
        <f>'[11]Published CSP'!AO341</f>
        <v>6.0078895757299772E-2</v>
      </c>
      <c r="AX341" s="103">
        <f>'[11]Published CSP'!AP341+'[11]NHB savings'!I328</f>
        <v>4.8510909617695469E-2</v>
      </c>
      <c r="AY341" s="103">
        <f>'[11]Published CSP'!AQ341+'[11]NHB savings'!J328</f>
        <v>3.7316084321304205E-2</v>
      </c>
      <c r="AZ341" s="103">
        <f>'[11]Published CSP'!AR341+'[11]NHB savings'!K328</f>
        <v>4.8510909617695469E-2</v>
      </c>
      <c r="BA341" s="103">
        <v>0</v>
      </c>
      <c r="BB341" s="103" t="e">
        <f>VLOOKUP($A341,'[11]Published CSP'!$A:$A:'[11]Published CSP'!$AW:$AW,COLUMN('[11]Published CSP'!AT$1),0)</f>
        <v>#REF!</v>
      </c>
      <c r="BC341" s="103" t="e">
        <f>VLOOKUP($A341,'[11]Published CSP'!$A:$A:'[11]Published CSP'!$AW:$AW,COLUMN('[11]Published CSP'!AU$1),0)+'[11]NHB savings'!L328</f>
        <v>#REF!</v>
      </c>
      <c r="BD341" s="103">
        <v>0</v>
      </c>
      <c r="BE341" s="103">
        <v>0</v>
      </c>
      <c r="BF341" s="60">
        <v>0.9889242257984161</v>
      </c>
      <c r="BG341" s="60">
        <v>1.2699080334731228</v>
      </c>
      <c r="BH341" s="103">
        <f>VLOOKUP($A341,[11]NHB!$A$7:$Q$389,COLUMN([11]NHB!O$2),0)+'[11]NHB savings'!P328</f>
        <v>0.95141924170735082</v>
      </c>
      <c r="BI341" s="103">
        <f>VLOOKUP($A341,[11]NHB!$A$7:$Q$389,COLUMN([11]NHB!P$2),0)+'[11]NHB savings'!Q328</f>
        <v>0.72261339678852932</v>
      </c>
      <c r="BJ341" s="103">
        <f>VLOOKUP($A341,[11]NHB!$A$7:$Q$389,COLUMN([11]NHB!Q$2),0)+'[11]NHB savings'!R328</f>
        <v>0.6933390800742808</v>
      </c>
      <c r="BK341" s="63">
        <f t="shared" si="117"/>
        <v>10.15074974385502</v>
      </c>
      <c r="BL341" s="63" t="e">
        <f t="shared" si="117"/>
        <v>#REF!</v>
      </c>
      <c r="BM341" s="63" t="e">
        <f t="shared" si="117"/>
        <v>#REF!</v>
      </c>
      <c r="BN341" s="63">
        <f t="shared" si="117"/>
        <v>8.964320902644447</v>
      </c>
      <c r="BO341" s="63">
        <f t="shared" si="117"/>
        <v>8.8772994986341054</v>
      </c>
      <c r="BP341" s="64">
        <f t="shared" si="110"/>
        <v>10.15074974385502</v>
      </c>
      <c r="BQ341" s="64" t="e">
        <f>BL341*'[11]23112016 deflator update'!$C$68/'[11]23112016 deflator update'!$C$69</f>
        <v>#REF!</v>
      </c>
      <c r="BR341" s="64" t="e">
        <f>BM341*'[11]23112016 deflator update'!$C$68/'[11]23112016 deflator update'!$C$70</f>
        <v>#REF!</v>
      </c>
      <c r="BS341" s="64">
        <f>BN341*'[11]23112016 deflator update'!$C$68/'[11]23112016 deflator update'!$C$71</f>
        <v>8.5163457490281704</v>
      </c>
      <c r="BT341" s="64">
        <f>BO341*'[11]23112016 deflator update'!$C$68/'[11]23112016 deflator update'!$C$72</f>
        <v>8.2959933195768976</v>
      </c>
      <c r="BU341" s="109" t="e">
        <f t="shared" si="111"/>
        <v>#REF!</v>
      </c>
      <c r="BV341" s="109" t="e">
        <f t="shared" si="111"/>
        <v>#REF!</v>
      </c>
      <c r="BW341" s="109" t="e">
        <f t="shared" si="111"/>
        <v>#REF!</v>
      </c>
      <c r="BX341" s="109">
        <f t="shared" si="106"/>
        <v>-9.7075288753518674E-3</v>
      </c>
      <c r="BY341" s="109">
        <f t="shared" si="112"/>
        <v>-0.12545381152676194</v>
      </c>
      <c r="BZ341" s="109">
        <f t="shared" si="113"/>
        <v>-3.2957217715368192E-2</v>
      </c>
      <c r="CA341" s="110" t="e">
        <f t="shared" si="114"/>
        <v>#REF!</v>
      </c>
      <c r="CB341" s="110" t="e">
        <f t="shared" si="114"/>
        <v>#REF!</v>
      </c>
      <c r="CC341" s="110" t="e">
        <f t="shared" si="114"/>
        <v>#REF!</v>
      </c>
      <c r="CD341" s="110">
        <f t="shared" si="114"/>
        <v>-2.5874058656721211E-2</v>
      </c>
      <c r="CE341" s="110">
        <f t="shared" si="115"/>
        <v>-0.1827211261316869</v>
      </c>
      <c r="CF341" s="110">
        <f t="shared" si="116"/>
        <v>-4.9192566972263929E-2</v>
      </c>
      <c r="CG341" s="60">
        <f t="shared" si="107"/>
        <v>5.3199997438550195</v>
      </c>
      <c r="CH341" s="60" t="e">
        <f t="shared" si="107"/>
        <v>#REF!</v>
      </c>
      <c r="CI341" s="60" t="e">
        <f t="shared" si="107"/>
        <v>#REF!</v>
      </c>
      <c r="CJ341" s="60">
        <f t="shared" si="107"/>
        <v>3.6347213504208336</v>
      </c>
      <c r="CK341" s="60">
        <f t="shared" si="107"/>
        <v>3.3218056372889766</v>
      </c>
      <c r="CL341" s="60">
        <f t="shared" si="108"/>
        <v>4.8307500000000001</v>
      </c>
      <c r="CM341" s="60">
        <f t="shared" si="108"/>
        <v>4.89044686</v>
      </c>
      <c r="CN341" s="60">
        <f t="shared" si="108"/>
        <v>5.1079389266949748</v>
      </c>
      <c r="CO341" s="60">
        <f t="shared" si="108"/>
        <v>5.3295995522236135</v>
      </c>
      <c r="CP341" s="60">
        <f t="shared" si="108"/>
        <v>5.5554938613451288</v>
      </c>
    </row>
    <row r="342" spans="1:94" ht="15" customHeight="1">
      <c r="A342" s="53" t="s">
        <v>141</v>
      </c>
      <c r="B342" s="53" t="s">
        <v>142</v>
      </c>
      <c r="C342" s="53" t="str">
        <f t="shared" si="109"/>
        <v>SD_PU</v>
      </c>
      <c r="D342" s="53" t="s">
        <v>41</v>
      </c>
      <c r="E342" s="53" t="s">
        <v>39</v>
      </c>
      <c r="F342" s="112" t="s">
        <v>1371</v>
      </c>
      <c r="G342" s="113">
        <v>0</v>
      </c>
      <c r="H342" s="127">
        <v>0</v>
      </c>
      <c r="I342" s="127">
        <v>0</v>
      </c>
      <c r="J342" s="112" t="s">
        <v>1380</v>
      </c>
      <c r="K342" s="101">
        <v>0</v>
      </c>
      <c r="L342" s="53" t="s">
        <v>143</v>
      </c>
      <c r="M342" s="54">
        <f>[11]Provisional!M342</f>
        <v>4.2525957880729992</v>
      </c>
      <c r="N342" s="54">
        <f>[11]Provisional!N342</f>
        <v>3.5900890565320003</v>
      </c>
      <c r="O342" s="54">
        <f>[11]Provisional!O342</f>
        <v>3.0922860970179999</v>
      </c>
      <c r="P342" s="54">
        <f>[11]Provisional!P342</f>
        <v>2.8308362729040004</v>
      </c>
      <c r="Q342" s="54">
        <f>[11]Provisional!Q342</f>
        <v>2.5406607105660002</v>
      </c>
      <c r="R342" s="128">
        <f>'[11]Published CSP'!O342</f>
        <v>4.7520990000000003</v>
      </c>
      <c r="S342" s="108">
        <f>VLOOKUP($B342,'[11]CT model - DATA UPDATE'!$A:$AX,COLUMN('[11]CT model - DATA UPDATE'!S$1),0)/1000000</f>
        <v>4.8805000200000004</v>
      </c>
      <c r="T342" s="108">
        <f>VLOOKUP($B342,'[11]CT model - DATA UPDATE'!$A:$AX,COLUMN('[11]CT model - DATA UPDATE'!T$1),0)/1000000</f>
        <v>4.966061808782249</v>
      </c>
      <c r="U342" s="108">
        <f>VLOOKUP($B342,'[11]CT model - DATA UPDATE'!$A:$AX,COLUMN('[11]CT model - DATA UPDATE'!U$1),0)/1000000</f>
        <v>5.0531236118395952</v>
      </c>
      <c r="V342" s="108">
        <f>VLOOKUP($B342,'[11]CT model - DATA UPDATE'!$A:$AX,COLUMN('[11]CT model - DATA UPDATE'!V$1),0)/1000000</f>
        <v>5.1417117264579852</v>
      </c>
      <c r="W342" s="108">
        <v>0</v>
      </c>
      <c r="X342" s="108">
        <f>VLOOKUP($B342,'[11]CT model - DATA UPDATE'!$A:$AX,COLUMN('[11]CT model - DATA UPDATE'!W$1),0)/1000000</f>
        <v>9.7610000400000008E-2</v>
      </c>
      <c r="Y342" s="108">
        <f>VLOOKUP($B342,'[11]CT model - DATA UPDATE'!$A:$AX,COLUMN('[11]CT model - DATA UPDATE'!X$1),0)/1000000</f>
        <v>0.2006288970748028</v>
      </c>
      <c r="Z342" s="108">
        <f>VLOOKUP($B342,'[11]CT model - DATA UPDATE'!$A:$AX,COLUMN('[11]CT model - DATA UPDATE'!Y$1),0)/1000000</f>
        <v>0.30929159003347756</v>
      </c>
      <c r="AA342" s="108">
        <f>VLOOKUP($B342,'[11]CT model - DATA UPDATE'!$A:$AX,COLUMN('[11]CT model - DATA UPDATE'!Z$1),0)/1000000</f>
        <v>0.42384240370926074</v>
      </c>
      <c r="AB342" s="108">
        <v>0</v>
      </c>
      <c r="AC342" s="108">
        <f>VLOOKUP($B342,'[11]CT model - DATA UPDATE'!$A:$AX,COLUMN('[11]CT model - DATA UPDATE'!AA$1),0)/1000000</f>
        <v>0</v>
      </c>
      <c r="AD342" s="108">
        <f>VLOOKUP($B342,'[11]CT model - DATA UPDATE'!$A:$AX,COLUMN('[11]CT model - DATA UPDATE'!AB$1),0)/1000000</f>
        <v>0</v>
      </c>
      <c r="AE342" s="108">
        <f>VLOOKUP($B342,'[11]CT model - DATA UPDATE'!$A:$AX,COLUMN('[11]CT model - DATA UPDATE'!AC$1),0)/1000000</f>
        <v>0</v>
      </c>
      <c r="AF342" s="108">
        <f>VLOOKUP($B342,'[11]CT model - DATA UPDATE'!$A:$AX,COLUMN('[11]CT model - DATA UPDATE'!AD$1),0)/1000000</f>
        <v>0</v>
      </c>
      <c r="AG342" s="108">
        <v>0</v>
      </c>
      <c r="AH342" s="108">
        <f>VLOOKUP($B342,'[11]CT model - DATA UPDATE'!$A:$AX,COLUMN('[11]CT model - DATA UPDATE'!AE$1),0)/1000000</f>
        <v>3.1832499600000126E-2</v>
      </c>
      <c r="AI342" s="108">
        <f>(VLOOKUP($B342,'[11]CT model - DATA UPDATE'!$A:$AX,COLUMN('[11]CT model - DATA UPDATE'!AF$1),0)+IFERROR(VLOOKUP($B342,'[11]Fire £5 LQ'!$A:$P,COLUMN('[11]Fire £5 LQ'!N$1),0),0)*[11]Parameters!$C$41)/1000000</f>
        <v>6.2794708313604133E-2</v>
      </c>
      <c r="AJ342" s="108">
        <f>(VLOOKUP($B342,'[11]CT model - DATA UPDATE'!$A:$AX,COLUMN('[11]CT model - DATA UPDATE'!AG$1),0)+IFERROR(VLOOKUP($B342,'[11]Fire £5 LQ'!$A:$P,COLUMN('[11]Fire £5 LQ'!O$1),0),0)*[11]Parameters!$C$41)/1000000</f>
        <v>9.2771077999589752E-2</v>
      </c>
      <c r="AK342" s="108">
        <f>(VLOOKUP($B342,'[11]CT model - DATA UPDATE'!$A:$AX,COLUMN('[11]CT model - DATA UPDATE'!AH$1),0)+IFERROR(VLOOKUP($B342,'[11]Fire £5 LQ'!$A:$P,COLUMN('[11]Fire £5 LQ'!P$1),0),0)*[11]Parameters!$C$41)/1000000</f>
        <v>0.12163942595952577</v>
      </c>
      <c r="AL342" s="56">
        <f>'[11]Published CSP'!AI342</f>
        <v>0</v>
      </c>
      <c r="AM342" s="56">
        <f>'[11]Published CSP'!AJ342</f>
        <v>0</v>
      </c>
      <c r="AN342" s="56">
        <f>IFERROR(VLOOKUP($A342,'[11]iBCF post B17'!$A:$L,'[11]iBCF post B17'!$F$1,0)/1000000,0)</f>
        <v>0</v>
      </c>
      <c r="AO342" s="56">
        <f>IFERROR(VLOOKUP($A342,'[11]iBCF post B17'!$A:$L,'[11]iBCF post B17'!$I$1,0)/1000000,0)</f>
        <v>0</v>
      </c>
      <c r="AP342" s="56">
        <f>IFERROR(VLOOKUP($A342,'[11]iBCF post B17'!$A:$L,'[11]iBCF post B17'!$L$1,0)/1000000,0)</f>
        <v>0</v>
      </c>
      <c r="AQ342" s="56">
        <v>0</v>
      </c>
      <c r="AR342" s="56">
        <v>0</v>
      </c>
      <c r="AS342" s="56">
        <f>'[11]NHB savings'!E329</f>
        <v>0</v>
      </c>
      <c r="AT342" s="56">
        <f>'[11]NHB savings'!F329</f>
        <v>0</v>
      </c>
      <c r="AU342" s="56">
        <f>'[11]NHB savings'!G329</f>
        <v>0</v>
      </c>
      <c r="AV342" s="103">
        <f>'[11]Published CSP'!AN342</f>
        <v>0</v>
      </c>
      <c r="AW342" s="103">
        <f>'[11]Published CSP'!AO342</f>
        <v>0</v>
      </c>
      <c r="AX342" s="103">
        <f>'[11]Published CSP'!AP342+'[11]NHB savings'!I329</f>
        <v>0</v>
      </c>
      <c r="AY342" s="103">
        <f>'[11]Published CSP'!AQ342+'[11]NHB savings'!J329</f>
        <v>0</v>
      </c>
      <c r="AZ342" s="103">
        <f>'[11]Published CSP'!AR342+'[11]NHB savings'!K329</f>
        <v>0</v>
      </c>
      <c r="BA342" s="103">
        <v>0</v>
      </c>
      <c r="BB342" s="103" t="e">
        <f>VLOOKUP($A342,'[11]Published CSP'!$A:$A:'[11]Published CSP'!$AW:$AW,COLUMN('[11]Published CSP'!AT$1),0)</f>
        <v>#REF!</v>
      </c>
      <c r="BC342" s="103" t="e">
        <f>VLOOKUP($A342,'[11]Published CSP'!$A:$A:'[11]Published CSP'!$AW:$AW,COLUMN('[11]Published CSP'!AU$1),0)+'[11]NHB savings'!L329</f>
        <v>#REF!</v>
      </c>
      <c r="BD342" s="103">
        <v>0</v>
      </c>
      <c r="BE342" s="103">
        <v>0</v>
      </c>
      <c r="BF342" s="60">
        <v>1.2689383725666494</v>
      </c>
      <c r="BG342" s="60">
        <v>1.5423659374300238</v>
      </c>
      <c r="BH342" s="103">
        <f>VLOOKUP($A342,[11]NHB!$A$7:$Q$389,COLUMN([11]NHB!O$2),0)+'[11]NHB savings'!P329</f>
        <v>1.2537267049879357</v>
      </c>
      <c r="BI342" s="103">
        <f>VLOOKUP($A342,[11]NHB!$A$7:$Q$389,COLUMN([11]NHB!P$2),0)+'[11]NHB savings'!Q329</f>
        <v>0.95372698789120336</v>
      </c>
      <c r="BJ342" s="103">
        <f>VLOOKUP($A342,[11]NHB!$A$7:$Q$389,COLUMN([11]NHB!Q$2),0)+'[11]NHB savings'!R329</f>
        <v>0.91508986044998053</v>
      </c>
      <c r="BK342" s="63">
        <f t="shared" si="117"/>
        <v>10.273633160639649</v>
      </c>
      <c r="BL342" s="63" t="e">
        <f t="shared" si="117"/>
        <v>#REF!</v>
      </c>
      <c r="BM342" s="63" t="e">
        <f t="shared" si="117"/>
        <v>#REF!</v>
      </c>
      <c r="BN342" s="63">
        <f t="shared" si="117"/>
        <v>9.2397495406678658</v>
      </c>
      <c r="BO342" s="63">
        <f t="shared" si="117"/>
        <v>9.1429441271427514</v>
      </c>
      <c r="BP342" s="64">
        <f t="shared" si="110"/>
        <v>10.273633160639649</v>
      </c>
      <c r="BQ342" s="64" t="e">
        <f>BL342*'[11]23112016 deflator update'!$C$68/'[11]23112016 deflator update'!$C$69</f>
        <v>#REF!</v>
      </c>
      <c r="BR342" s="64" t="e">
        <f>BM342*'[11]23112016 deflator update'!$C$68/'[11]23112016 deflator update'!$C$70</f>
        <v>#REF!</v>
      </c>
      <c r="BS342" s="64">
        <f>BN342*'[11]23112016 deflator update'!$C$68/'[11]23112016 deflator update'!$C$71</f>
        <v>8.7780103565389744</v>
      </c>
      <c r="BT342" s="64">
        <f>BO342*'[11]23112016 deflator update'!$C$68/'[11]23112016 deflator update'!$C$72</f>
        <v>8.5442429211396593</v>
      </c>
      <c r="BU342" s="109" t="e">
        <f t="shared" si="111"/>
        <v>#REF!</v>
      </c>
      <c r="BV342" s="109" t="e">
        <f t="shared" si="111"/>
        <v>#REF!</v>
      </c>
      <c r="BW342" s="109" t="e">
        <f t="shared" si="111"/>
        <v>#REF!</v>
      </c>
      <c r="BX342" s="109">
        <f t="shared" si="106"/>
        <v>-1.0477060346607336E-2</v>
      </c>
      <c r="BY342" s="109">
        <f t="shared" si="112"/>
        <v>-0.11005736878252526</v>
      </c>
      <c r="BZ342" s="109">
        <f t="shared" si="113"/>
        <v>-2.8728818855547789E-2</v>
      </c>
      <c r="CA342" s="110" t="e">
        <f t="shared" si="114"/>
        <v>#REF!</v>
      </c>
      <c r="CB342" s="110" t="e">
        <f t="shared" si="114"/>
        <v>#REF!</v>
      </c>
      <c r="CC342" s="110" t="e">
        <f t="shared" si="114"/>
        <v>#REF!</v>
      </c>
      <c r="CD342" s="110">
        <f t="shared" si="114"/>
        <v>-2.6631027522674988E-2</v>
      </c>
      <c r="CE342" s="110">
        <f t="shared" si="115"/>
        <v>-0.16833287819985931</v>
      </c>
      <c r="CF342" s="110">
        <f t="shared" si="116"/>
        <v>-4.5035157249164515E-2</v>
      </c>
      <c r="CG342" s="60">
        <f t="shared" ref="CG342:CK392" si="118">BK342-CL342</f>
        <v>5.5215341606396491</v>
      </c>
      <c r="CH342" s="60" t="e">
        <f t="shared" si="118"/>
        <v>#REF!</v>
      </c>
      <c r="CI342" s="60" t="e">
        <f t="shared" si="118"/>
        <v>#REF!</v>
      </c>
      <c r="CJ342" s="60">
        <f t="shared" si="118"/>
        <v>3.7845632607952036</v>
      </c>
      <c r="CK342" s="60">
        <f t="shared" si="118"/>
        <v>3.4557505710159795</v>
      </c>
      <c r="CL342" s="60">
        <f t="shared" ref="CL342:CP392" si="119">SUM(R342,W342,AB342,AG342)</f>
        <v>4.7520990000000003</v>
      </c>
      <c r="CM342" s="60">
        <f t="shared" si="119"/>
        <v>5.009942520000001</v>
      </c>
      <c r="CN342" s="60">
        <f t="shared" si="119"/>
        <v>5.2294854141706564</v>
      </c>
      <c r="CO342" s="60">
        <f t="shared" si="119"/>
        <v>5.4551862798726622</v>
      </c>
      <c r="CP342" s="60">
        <f t="shared" si="119"/>
        <v>5.6871935561267719</v>
      </c>
    </row>
    <row r="343" spans="1:94" ht="15" customHeight="1">
      <c r="A343" s="53" t="s">
        <v>548</v>
      </c>
      <c r="B343" s="53" t="s">
        <v>549</v>
      </c>
      <c r="C343" s="53" t="str">
        <f t="shared" si="109"/>
        <v>MD_PU</v>
      </c>
      <c r="D343" s="53" t="s">
        <v>41</v>
      </c>
      <c r="E343" s="53" t="s">
        <v>531</v>
      </c>
      <c r="F343" s="112" t="s">
        <v>1359</v>
      </c>
      <c r="G343" s="113">
        <v>0</v>
      </c>
      <c r="H343" s="127">
        <v>0</v>
      </c>
      <c r="I343" s="127">
        <v>1</v>
      </c>
      <c r="J343" s="112" t="s">
        <v>1380</v>
      </c>
      <c r="K343" s="101">
        <v>0</v>
      </c>
      <c r="L343" s="53" t="s">
        <v>550</v>
      </c>
      <c r="M343" s="54">
        <f>[11]Provisional!M343</f>
        <v>85.903382600187996</v>
      </c>
      <c r="N343" s="54">
        <f>[11]Provisional!N343</f>
        <v>72.141057959440005</v>
      </c>
      <c r="O343" s="54">
        <f>[11]Provisional!O343</f>
        <v>62.023498967343997</v>
      </c>
      <c r="P343" s="54">
        <f>[11]Provisional!P343</f>
        <v>56.426042723872996</v>
      </c>
      <c r="Q343" s="54">
        <f>[11]Provisional!Q343</f>
        <v>51.020330639576002</v>
      </c>
      <c r="R343" s="128">
        <f>'[11]Published CSP'!O343</f>
        <v>125.036674</v>
      </c>
      <c r="S343" s="108">
        <f>VLOOKUP($B343,'[11]CT model - DATA UPDATE'!$A:$AX,COLUMN('[11]CT model - DATA UPDATE'!S$1),0)/1000000</f>
        <v>126.709221785</v>
      </c>
      <c r="T343" s="108">
        <f>VLOOKUP($B343,'[11]CT model - DATA UPDATE'!$A:$AX,COLUMN('[11]CT model - DATA UPDATE'!T$1),0)/1000000</f>
        <v>128.16625206356863</v>
      </c>
      <c r="U343" s="108">
        <f>VLOOKUP($B343,'[11]CT model - DATA UPDATE'!$A:$AX,COLUMN('[11]CT model - DATA UPDATE'!U$1),0)/1000000</f>
        <v>129.64003674408809</v>
      </c>
      <c r="V343" s="108">
        <f>VLOOKUP($B343,'[11]CT model - DATA UPDATE'!$A:$AX,COLUMN('[11]CT model - DATA UPDATE'!V$1),0)/1000000</f>
        <v>131.13076848555039</v>
      </c>
      <c r="W343" s="108">
        <v>0</v>
      </c>
      <c r="X343" s="108">
        <f>VLOOKUP($B343,'[11]CT model - DATA UPDATE'!$A:$AX,COLUMN('[11]CT model - DATA UPDATE'!W$1),0)/1000000</f>
        <v>2.2176525030000311</v>
      </c>
      <c r="Y343" s="108">
        <f>VLOOKUP($B343,'[11]CT model - DATA UPDATE'!$A:$AX,COLUMN('[11]CT model - DATA UPDATE'!X$1),0)/1000000</f>
        <v>4.8513414129180052</v>
      </c>
      <c r="Z343" s="108">
        <f>VLOOKUP($B343,'[11]CT model - DATA UPDATE'!$A:$AX,COLUMN('[11]CT model - DATA UPDATE'!Y$1),0)/1000000</f>
        <v>7.5980702990662881</v>
      </c>
      <c r="AA343" s="108">
        <f>VLOOKUP($B343,'[11]CT model - DATA UPDATE'!$A:$AX,COLUMN('[11]CT model - DATA UPDATE'!Z$1),0)/1000000</f>
        <v>10.461764746661627</v>
      </c>
      <c r="AB343" s="108">
        <v>0</v>
      </c>
      <c r="AC343" s="108">
        <f>VLOOKUP($B343,'[11]CT model - DATA UPDATE'!$A:$AX,COLUMN('[11]CT model - DATA UPDATE'!AA$1),0)/1000000</f>
        <v>2.5339999999999998</v>
      </c>
      <c r="AD343" s="108">
        <f>VLOOKUP($B343,'[11]CT model - DATA UPDATE'!$A:$AX,COLUMN('[11]CT model - DATA UPDATE'!AB$1),0)/1000000</f>
        <v>5.2738521315157119</v>
      </c>
      <c r="AE343" s="108">
        <f>VLOOKUP($B343,'[11]CT model - DATA UPDATE'!$A:$AX,COLUMN('[11]CT model - DATA UPDATE'!AC$1),0)/1000000</f>
        <v>8.2388193193899397</v>
      </c>
      <c r="AF343" s="108">
        <f>VLOOKUP($B343,'[11]CT model - DATA UPDATE'!$A:$AX,COLUMN('[11]CT model - DATA UPDATE'!AD$1),0)/1000000</f>
        <v>11.443224047256976</v>
      </c>
      <c r="AG343" s="108">
        <v>0</v>
      </c>
      <c r="AH343" s="108">
        <f>VLOOKUP($B343,'[11]CT model - DATA UPDATE'!$A:$AX,COLUMN('[11]CT model - DATA UPDATE'!AE$1),0)/1000000</f>
        <v>0</v>
      </c>
      <c r="AI343" s="108">
        <f>(VLOOKUP($B343,'[11]CT model - DATA UPDATE'!$A:$AX,COLUMN('[11]CT model - DATA UPDATE'!AF$1),0)+IFERROR(VLOOKUP($B343,'[11]Fire £5 LQ'!$A:$P,COLUMN('[11]Fire £5 LQ'!N$1),0),0)*[11]Parameters!$C$41)/1000000</f>
        <v>0</v>
      </c>
      <c r="AJ343" s="108">
        <f>(VLOOKUP($B343,'[11]CT model - DATA UPDATE'!$A:$AX,COLUMN('[11]CT model - DATA UPDATE'!AG$1),0)+IFERROR(VLOOKUP($B343,'[11]Fire £5 LQ'!$A:$P,COLUMN('[11]Fire £5 LQ'!O$1),0),0)*[11]Parameters!$C$41)/1000000</f>
        <v>0</v>
      </c>
      <c r="AK343" s="108">
        <f>(VLOOKUP($B343,'[11]CT model - DATA UPDATE'!$A:$AX,COLUMN('[11]CT model - DATA UPDATE'!AH$1),0)+IFERROR(VLOOKUP($B343,'[11]Fire £5 LQ'!$A:$P,COLUMN('[11]Fire £5 LQ'!P$1),0),0)*[11]Parameters!$C$41)/1000000</f>
        <v>0</v>
      </c>
      <c r="AL343" s="56">
        <f>'[11]Published CSP'!AI343</f>
        <v>0</v>
      </c>
      <c r="AM343" s="56">
        <f>'[11]Published CSP'!AJ343</f>
        <v>0</v>
      </c>
      <c r="AN343" s="56">
        <f>IFERROR(VLOOKUP($A343,'[11]iBCF post B17'!$A:$L,'[11]iBCF post B17'!$F$1,0)/1000000,0)</f>
        <v>5.1110756951424818</v>
      </c>
      <c r="AO343" s="56">
        <f>IFERROR(VLOOKUP($A343,'[11]iBCF post B17'!$A:$L,'[11]iBCF post B17'!$I$1,0)/1000000,0)</f>
        <v>6.7463185631730545</v>
      </c>
      <c r="AP343" s="56">
        <f>IFERROR(VLOOKUP($A343,'[11]iBCF post B17'!$A:$L,'[11]iBCF post B17'!$L$1,0)/1000000,0)</f>
        <v>8.1425493874090265</v>
      </c>
      <c r="AQ343" s="56">
        <v>0</v>
      </c>
      <c r="AR343" s="56">
        <v>0</v>
      </c>
      <c r="AS343" s="56">
        <f>'[11]NHB savings'!E330</f>
        <v>1.2889489999999999</v>
      </c>
      <c r="AT343" s="56">
        <f>'[11]NHB savings'!F330</f>
        <v>0</v>
      </c>
      <c r="AU343" s="56">
        <f>'[11]NHB savings'!G330</f>
        <v>0</v>
      </c>
      <c r="AV343" s="103">
        <f>'[11]Published CSP'!AN343</f>
        <v>0</v>
      </c>
      <c r="AW343" s="103">
        <f>'[11]Published CSP'!AO343</f>
        <v>0</v>
      </c>
      <c r="AX343" s="103">
        <f>'[11]Published CSP'!AP343+'[11]NHB savings'!I330</f>
        <v>0</v>
      </c>
      <c r="AY343" s="103">
        <f>'[11]Published CSP'!AQ343+'[11]NHB savings'!J330</f>
        <v>0</v>
      </c>
      <c r="AZ343" s="103">
        <f>'[11]Published CSP'!AR343+'[11]NHB savings'!K330</f>
        <v>0</v>
      </c>
      <c r="BA343" s="103">
        <v>0</v>
      </c>
      <c r="BB343" s="103" t="e">
        <f>VLOOKUP($A343,'[11]Published CSP'!$A:$A:'[11]Published CSP'!$AW:$AW,COLUMN('[11]Published CSP'!AT$1),0)</f>
        <v>#REF!</v>
      </c>
      <c r="BC343" s="103" t="e">
        <f>VLOOKUP($A343,'[11]Published CSP'!$A:$A:'[11]Published CSP'!$AW:$AW,COLUMN('[11]Published CSP'!AU$1),0)+'[11]NHB savings'!L330</f>
        <v>#REF!</v>
      </c>
      <c r="BD343" s="103">
        <v>0</v>
      </c>
      <c r="BE343" s="103">
        <v>0</v>
      </c>
      <c r="BF343" s="60">
        <v>2.4667940022666528</v>
      </c>
      <c r="BG343" s="60">
        <v>3.3620853018792074</v>
      </c>
      <c r="BH343" s="103">
        <f>VLOOKUP($A343,[11]NHB!$A$7:$Q$389,COLUMN([11]NHB!O$2),0)+'[11]NHB savings'!P330</f>
        <v>2.7491547124595219</v>
      </c>
      <c r="BI343" s="103">
        <f>VLOOKUP($A343,[11]NHB!$A$7:$Q$389,COLUMN([11]NHB!P$2),0)+'[11]NHB savings'!Q330</f>
        <v>2.0200989600892876</v>
      </c>
      <c r="BJ343" s="103">
        <f>VLOOKUP($A343,[11]NHB!$A$7:$Q$389,COLUMN([11]NHB!Q$2),0)+'[11]NHB savings'!R330</f>
        <v>1.9382612623457953</v>
      </c>
      <c r="BK343" s="63">
        <f t="shared" si="117"/>
        <v>213.40685060245465</v>
      </c>
      <c r="BL343" s="63" t="e">
        <f t="shared" si="117"/>
        <v>#REF!</v>
      </c>
      <c r="BM343" s="63" t="e">
        <f t="shared" si="117"/>
        <v>#REF!</v>
      </c>
      <c r="BN343" s="63">
        <f t="shared" si="117"/>
        <v>210.66938660967963</v>
      </c>
      <c r="BO343" s="63">
        <f t="shared" si="117"/>
        <v>214.13689856879984</v>
      </c>
      <c r="BP343" s="64">
        <f t="shared" si="110"/>
        <v>213.40685060245465</v>
      </c>
      <c r="BQ343" s="64" t="e">
        <f>BL343*'[11]23112016 deflator update'!$C$68/'[11]23112016 deflator update'!$C$69</f>
        <v>#REF!</v>
      </c>
      <c r="BR343" s="64" t="e">
        <f>BM343*'[11]23112016 deflator update'!$C$68/'[11]23112016 deflator update'!$C$70</f>
        <v>#REF!</v>
      </c>
      <c r="BS343" s="64">
        <f>BN343*'[11]23112016 deflator update'!$C$68/'[11]23112016 deflator update'!$C$71</f>
        <v>200.14157844064388</v>
      </c>
      <c r="BT343" s="64">
        <f>BO343*'[11]23112016 deflator update'!$C$68/'[11]23112016 deflator update'!$C$72</f>
        <v>200.11471735013725</v>
      </c>
      <c r="BU343" s="109" t="e">
        <f t="shared" si="111"/>
        <v>#REF!</v>
      </c>
      <c r="BV343" s="109" t="e">
        <f t="shared" si="111"/>
        <v>#REF!</v>
      </c>
      <c r="BW343" s="109" t="e">
        <f t="shared" si="111"/>
        <v>#REF!</v>
      </c>
      <c r="BX343" s="109">
        <f t="shared" si="106"/>
        <v>1.6459496156148612E-2</v>
      </c>
      <c r="BY343" s="109">
        <f t="shared" si="112"/>
        <v>3.4209209511515404E-3</v>
      </c>
      <c r="BZ343" s="109">
        <f t="shared" si="113"/>
        <v>8.5413529387246001E-4</v>
      </c>
      <c r="CA343" s="110" t="e">
        <f t="shared" si="114"/>
        <v>#REF!</v>
      </c>
      <c r="CB343" s="110" t="e">
        <f t="shared" si="114"/>
        <v>#REF!</v>
      </c>
      <c r="CC343" s="110" t="e">
        <f t="shared" si="114"/>
        <v>#REF!</v>
      </c>
      <c r="CD343" s="110">
        <f t="shared" si="114"/>
        <v>-1.3421044600481213E-4</v>
      </c>
      <c r="CE343" s="110">
        <f t="shared" si="115"/>
        <v>-6.2285410308025591E-2</v>
      </c>
      <c r="CF343" s="110">
        <f t="shared" si="116"/>
        <v>-1.5948861160240746E-2</v>
      </c>
      <c r="CG343" s="60">
        <f t="shared" si="118"/>
        <v>88.370176602454649</v>
      </c>
      <c r="CH343" s="60" t="e">
        <f t="shared" si="118"/>
        <v>#REF!</v>
      </c>
      <c r="CI343" s="60" t="e">
        <f t="shared" si="118"/>
        <v>#REF!</v>
      </c>
      <c r="CJ343" s="60">
        <f t="shared" si="118"/>
        <v>65.19246024713533</v>
      </c>
      <c r="CK343" s="60">
        <f t="shared" si="118"/>
        <v>61.101141289330826</v>
      </c>
      <c r="CL343" s="60">
        <f t="shared" si="119"/>
        <v>125.036674</v>
      </c>
      <c r="CM343" s="60">
        <f t="shared" si="119"/>
        <v>131.46087428800001</v>
      </c>
      <c r="CN343" s="60">
        <f t="shared" si="119"/>
        <v>138.29144560800236</v>
      </c>
      <c r="CO343" s="60">
        <f t="shared" si="119"/>
        <v>145.4769263625443</v>
      </c>
      <c r="CP343" s="60">
        <f t="shared" si="119"/>
        <v>153.03575727946901</v>
      </c>
    </row>
    <row r="344" spans="1:94" ht="15" customHeight="1">
      <c r="A344" s="53" t="s">
        <v>834</v>
      </c>
      <c r="B344" s="53" t="s">
        <v>835</v>
      </c>
      <c r="C344" s="53" t="str">
        <f t="shared" si="109"/>
        <v>UA_PU</v>
      </c>
      <c r="D344" s="53" t="s">
        <v>41</v>
      </c>
      <c r="E344" s="53" t="s">
        <v>726</v>
      </c>
      <c r="F344" s="112" t="s">
        <v>1361</v>
      </c>
      <c r="G344" s="113">
        <v>0</v>
      </c>
      <c r="H344" s="127">
        <v>0</v>
      </c>
      <c r="I344" s="127">
        <v>0</v>
      </c>
      <c r="J344" s="112" t="s">
        <v>1380</v>
      </c>
      <c r="K344" s="101">
        <v>0</v>
      </c>
      <c r="L344" s="53" t="s">
        <v>836</v>
      </c>
      <c r="M344" s="54">
        <f>[11]Provisional!M344</f>
        <v>67.210548759323004</v>
      </c>
      <c r="N344" s="54">
        <f>[11]Provisional!N344</f>
        <v>58.265333041222</v>
      </c>
      <c r="O344" s="54">
        <f>[11]Provisional!O344</f>
        <v>51.694547847603999</v>
      </c>
      <c r="P344" s="54">
        <f>[11]Provisional!P344</f>
        <v>48.078051013486998</v>
      </c>
      <c r="Q344" s="54">
        <f>[11]Provisional!Q344</f>
        <v>44.593785755696004</v>
      </c>
      <c r="R344" s="128">
        <f>'[11]Published CSP'!O344</f>
        <v>69.851478</v>
      </c>
      <c r="S344" s="108">
        <f>VLOOKUP($B344,'[11]CT model - DATA UPDATE'!$A:$AX,COLUMN('[11]CT model - DATA UPDATE'!S$1),0)/1000000</f>
        <v>71.4351968</v>
      </c>
      <c r="T344" s="108">
        <f>VLOOKUP($B344,'[11]CT model - DATA UPDATE'!$A:$AX,COLUMN('[11]CT model - DATA UPDATE'!T$1),0)/1000000</f>
        <v>73.183866357295329</v>
      </c>
      <c r="U344" s="108">
        <f>VLOOKUP($B344,'[11]CT model - DATA UPDATE'!$A:$AX,COLUMN('[11]CT model - DATA UPDATE'!U$1),0)/1000000</f>
        <v>74.97534177721289</v>
      </c>
      <c r="V344" s="108">
        <f>VLOOKUP($B344,'[11]CT model - DATA UPDATE'!$A:$AX,COLUMN('[11]CT model - DATA UPDATE'!V$1),0)/1000000</f>
        <v>76.810670908882955</v>
      </c>
      <c r="W344" s="108">
        <v>0</v>
      </c>
      <c r="X344" s="108">
        <f>VLOOKUP($B344,'[11]CT model - DATA UPDATE'!$A:$AX,COLUMN('[11]CT model - DATA UPDATE'!W$1),0)/1000000</f>
        <v>1.3575679350000038</v>
      </c>
      <c r="Y344" s="108">
        <f>VLOOKUP($B344,'[11]CT model - DATA UPDATE'!$A:$AX,COLUMN('[11]CT model - DATA UPDATE'!X$1),0)/1000000</f>
        <v>2.8822933073920738</v>
      </c>
      <c r="Z344" s="108">
        <f>VLOOKUP($B344,'[11]CT model - DATA UPDATE'!$A:$AX,COLUMN('[11]CT model - DATA UPDATE'!Y$1),0)/1000000</f>
        <v>4.5114130836267448</v>
      </c>
      <c r="AA344" s="108">
        <f>VLOOKUP($B344,'[11]CT model - DATA UPDATE'!$A:$AX,COLUMN('[11]CT model - DATA UPDATE'!Z$1),0)/1000000</f>
        <v>6.2504988170328399</v>
      </c>
      <c r="AB344" s="108">
        <v>0</v>
      </c>
      <c r="AC344" s="108">
        <f>VLOOKUP($B344,'[11]CT model - DATA UPDATE'!$A:$AX,COLUMN('[11]CT model - DATA UPDATE'!AA$1),0)/1000000</f>
        <v>1.4285969999999999</v>
      </c>
      <c r="AD344" s="108">
        <f>VLOOKUP($B344,'[11]CT model - DATA UPDATE'!$A:$AX,COLUMN('[11]CT model - DATA UPDATE'!AB$1),0)/1000000</f>
        <v>3.0136038111450225</v>
      </c>
      <c r="AE344" s="108">
        <f>VLOOKUP($B344,'[11]CT model - DATA UPDATE'!$A:$AX,COLUMN('[11]CT model - DATA UPDATE'!AC$1),0)/1000000</f>
        <v>4.7694329159555879</v>
      </c>
      <c r="AF344" s="108">
        <f>VLOOKUP($B344,'[11]CT model - DATA UPDATE'!$A:$AX,COLUMN('[11]CT model - DATA UPDATE'!AD$1),0)/1000000</f>
        <v>6.7102821177424197</v>
      </c>
      <c r="AG344" s="108">
        <v>0</v>
      </c>
      <c r="AH344" s="108">
        <f>VLOOKUP($B344,'[11]CT model - DATA UPDATE'!$A:$AX,COLUMN('[11]CT model - DATA UPDATE'!AE$1),0)/1000000</f>
        <v>0</v>
      </c>
      <c r="AI344" s="108">
        <f>(VLOOKUP($B344,'[11]CT model - DATA UPDATE'!$A:$AX,COLUMN('[11]CT model - DATA UPDATE'!AF$1),0)+IFERROR(VLOOKUP($B344,'[11]Fire £5 LQ'!$A:$P,COLUMN('[11]Fire £5 LQ'!N$1),0),0)*[11]Parameters!$C$41)/1000000</f>
        <v>0</v>
      </c>
      <c r="AJ344" s="108">
        <f>(VLOOKUP($B344,'[11]CT model - DATA UPDATE'!$A:$AX,COLUMN('[11]CT model - DATA UPDATE'!AG$1),0)+IFERROR(VLOOKUP($B344,'[11]Fire £5 LQ'!$A:$P,COLUMN('[11]Fire £5 LQ'!O$1),0),0)*[11]Parameters!$C$41)/1000000</f>
        <v>0</v>
      </c>
      <c r="AK344" s="108">
        <f>(VLOOKUP($B344,'[11]CT model - DATA UPDATE'!$A:$AX,COLUMN('[11]CT model - DATA UPDATE'!AH$1),0)+IFERROR(VLOOKUP($B344,'[11]Fire £5 LQ'!$A:$P,COLUMN('[11]Fire £5 LQ'!P$1),0),0)*[11]Parameters!$C$41)/1000000</f>
        <v>0</v>
      </c>
      <c r="AL344" s="56">
        <f>'[11]Published CSP'!AI344</f>
        <v>0</v>
      </c>
      <c r="AM344" s="56">
        <f>'[11]Published CSP'!AJ344</f>
        <v>0</v>
      </c>
      <c r="AN344" s="56">
        <f>IFERROR(VLOOKUP($A344,'[11]iBCF post B17'!$A:$L,'[11]iBCF post B17'!$F$1,0)/1000000,0)</f>
        <v>3.8039880429568833</v>
      </c>
      <c r="AO344" s="56">
        <f>IFERROR(VLOOKUP($A344,'[11]iBCF post B17'!$A:$L,'[11]iBCF post B17'!$I$1,0)/1000000,0)</f>
        <v>5.0562493430323174</v>
      </c>
      <c r="AP344" s="56">
        <f>IFERROR(VLOOKUP($A344,'[11]iBCF post B17'!$A:$L,'[11]iBCF post B17'!$L$1,0)/1000000,0)</f>
        <v>6.1158043421210744</v>
      </c>
      <c r="AQ344" s="56">
        <v>0</v>
      </c>
      <c r="AR344" s="56">
        <v>0</v>
      </c>
      <c r="AS344" s="56">
        <f>'[11]NHB savings'!E331</f>
        <v>0.84901499999999996</v>
      </c>
      <c r="AT344" s="56">
        <f>'[11]NHB savings'!F331</f>
        <v>0</v>
      </c>
      <c r="AU344" s="56">
        <f>'[11]NHB savings'!G331</f>
        <v>0</v>
      </c>
      <c r="AV344" s="103">
        <f>'[11]Published CSP'!AN344</f>
        <v>0</v>
      </c>
      <c r="AW344" s="103">
        <f>'[11]Published CSP'!AO344</f>
        <v>0</v>
      </c>
      <c r="AX344" s="103">
        <f>'[11]Published CSP'!AP344+'[11]NHB savings'!I331</f>
        <v>0</v>
      </c>
      <c r="AY344" s="103">
        <f>'[11]Published CSP'!AQ344+'[11]NHB savings'!J331</f>
        <v>0</v>
      </c>
      <c r="AZ344" s="103">
        <f>'[11]Published CSP'!AR344+'[11]NHB savings'!K331</f>
        <v>0</v>
      </c>
      <c r="BA344" s="103">
        <v>0</v>
      </c>
      <c r="BB344" s="103" t="e">
        <f>VLOOKUP($A344,'[11]Published CSP'!$A:$A:'[11]Published CSP'!$AW:$AW,COLUMN('[11]Published CSP'!AT$1),0)</f>
        <v>#REF!</v>
      </c>
      <c r="BC344" s="103" t="e">
        <f>VLOOKUP($A344,'[11]Published CSP'!$A:$A:'[11]Published CSP'!$AW:$AW,COLUMN('[11]Published CSP'!AU$1),0)+'[11]NHB savings'!L331</f>
        <v>#REF!</v>
      </c>
      <c r="BD344" s="103">
        <v>0</v>
      </c>
      <c r="BE344" s="103">
        <v>0</v>
      </c>
      <c r="BF344" s="60">
        <v>3.9878786942912523</v>
      </c>
      <c r="BG344" s="60">
        <v>4.7431710891321694</v>
      </c>
      <c r="BH344" s="103">
        <f>VLOOKUP($A344,[11]NHB!$A$7:$Q$389,COLUMN([11]NHB!O$2),0)+'[11]NHB savings'!P331</f>
        <v>3.7385991217684746</v>
      </c>
      <c r="BI344" s="103">
        <f>VLOOKUP($A344,[11]NHB!$A$7:$Q$389,COLUMN([11]NHB!P$2),0)+'[11]NHB savings'!Q331</f>
        <v>2.7901501893200442</v>
      </c>
      <c r="BJ344" s="103">
        <f>VLOOKUP($A344,[11]NHB!$A$7:$Q$389,COLUMN([11]NHB!Q$2),0)+'[11]NHB savings'!R331</f>
        <v>2.67711638634119</v>
      </c>
      <c r="BK344" s="63">
        <f t="shared" si="117"/>
        <v>141.04990545361426</v>
      </c>
      <c r="BL344" s="63" t="e">
        <f t="shared" si="117"/>
        <v>#REF!</v>
      </c>
      <c r="BM344" s="63" t="e">
        <f t="shared" si="117"/>
        <v>#REF!</v>
      </c>
      <c r="BN344" s="63">
        <f t="shared" si="117"/>
        <v>140.18063832263456</v>
      </c>
      <c r="BO344" s="63">
        <f t="shared" si="117"/>
        <v>143.15815832781647</v>
      </c>
      <c r="BP344" s="64">
        <f t="shared" si="110"/>
        <v>141.04990545361426</v>
      </c>
      <c r="BQ344" s="64" t="e">
        <f>BL344*'[11]23112016 deflator update'!$C$68/'[11]23112016 deflator update'!$C$69</f>
        <v>#REF!</v>
      </c>
      <c r="BR344" s="64" t="e">
        <f>BM344*'[11]23112016 deflator update'!$C$68/'[11]23112016 deflator update'!$C$70</f>
        <v>#REF!</v>
      </c>
      <c r="BS344" s="64">
        <f>BN344*'[11]23112016 deflator update'!$C$68/'[11]23112016 deflator update'!$C$71</f>
        <v>133.17537337634232</v>
      </c>
      <c r="BT344" s="64">
        <f>BO344*'[11]23112016 deflator update'!$C$68/'[11]23112016 deflator update'!$C$72</f>
        <v>133.78382979116924</v>
      </c>
      <c r="BU344" s="109" t="e">
        <f t="shared" si="111"/>
        <v>#REF!</v>
      </c>
      <c r="BV344" s="109" t="e">
        <f t="shared" si="111"/>
        <v>#REF!</v>
      </c>
      <c r="BW344" s="109" t="e">
        <f t="shared" si="111"/>
        <v>#REF!</v>
      </c>
      <c r="BX344" s="109">
        <f t="shared" si="106"/>
        <v>2.1240593856684864E-2</v>
      </c>
      <c r="BY344" s="109">
        <f t="shared" si="112"/>
        <v>1.4946857762308419E-2</v>
      </c>
      <c r="BZ344" s="109">
        <f t="shared" si="113"/>
        <v>3.7159506481592164E-3</v>
      </c>
      <c r="CA344" s="110" t="e">
        <f t="shared" si="114"/>
        <v>#REF!</v>
      </c>
      <c r="CB344" s="110" t="e">
        <f t="shared" si="114"/>
        <v>#REF!</v>
      </c>
      <c r="CC344" s="110" t="e">
        <f t="shared" si="114"/>
        <v>#REF!</v>
      </c>
      <c r="CD344" s="110">
        <f t="shared" si="114"/>
        <v>4.5688358095117287E-3</v>
      </c>
      <c r="CE344" s="110">
        <f t="shared" si="115"/>
        <v>-5.1514218595733463E-2</v>
      </c>
      <c r="CF344" s="110">
        <f t="shared" si="116"/>
        <v>-1.3135091841389834E-2</v>
      </c>
      <c r="CG344" s="60">
        <f t="shared" si="118"/>
        <v>71.198427453614258</v>
      </c>
      <c r="CH344" s="60" t="e">
        <f t="shared" si="118"/>
        <v>#REF!</v>
      </c>
      <c r="CI344" s="60" t="e">
        <f t="shared" si="118"/>
        <v>#REF!</v>
      </c>
      <c r="CJ344" s="60">
        <f t="shared" si="118"/>
        <v>55.924450545839335</v>
      </c>
      <c r="CK344" s="60">
        <f t="shared" si="118"/>
        <v>53.386706484158253</v>
      </c>
      <c r="CL344" s="60">
        <f t="shared" si="119"/>
        <v>69.851478</v>
      </c>
      <c r="CM344" s="60">
        <f t="shared" si="119"/>
        <v>74.221361735000002</v>
      </c>
      <c r="CN344" s="60">
        <f t="shared" si="119"/>
        <v>79.079763475832422</v>
      </c>
      <c r="CO344" s="60">
        <f t="shared" si="119"/>
        <v>84.25618777679523</v>
      </c>
      <c r="CP344" s="60">
        <f t="shared" si="119"/>
        <v>89.771451843658213</v>
      </c>
    </row>
    <row r="345" spans="1:94" ht="15" customHeight="1">
      <c r="A345" s="53" t="s">
        <v>906</v>
      </c>
      <c r="B345" s="53" t="s">
        <v>907</v>
      </c>
      <c r="C345" s="53" t="str">
        <f t="shared" si="109"/>
        <v>UA_PU</v>
      </c>
      <c r="D345" s="53" t="s">
        <v>41</v>
      </c>
      <c r="E345" s="53" t="s">
        <v>726</v>
      </c>
      <c r="F345" s="112" t="s">
        <v>1367</v>
      </c>
      <c r="G345" s="113">
        <v>0</v>
      </c>
      <c r="H345" s="127">
        <v>0</v>
      </c>
      <c r="I345" s="127">
        <v>0</v>
      </c>
      <c r="J345" s="112" t="s">
        <v>1380</v>
      </c>
      <c r="K345" s="101">
        <v>0</v>
      </c>
      <c r="L345" s="53" t="s">
        <v>908</v>
      </c>
      <c r="M345" s="54">
        <f>[11]Provisional!M345</f>
        <v>128.08682764063599</v>
      </c>
      <c r="N345" s="54">
        <f>[11]Provisional!N345</f>
        <v>115.23234259917</v>
      </c>
      <c r="O345" s="54">
        <f>[11]Provisional!O345</f>
        <v>105.808529067688</v>
      </c>
      <c r="P345" s="54">
        <f>[11]Provisional!P345</f>
        <v>100.64626185230499</v>
      </c>
      <c r="Q345" s="54">
        <f>[11]Provisional!Q345</f>
        <v>95.717858328470015</v>
      </c>
      <c r="R345" s="128">
        <f>'[11]Published CSP'!O345</f>
        <v>69.684847000000005</v>
      </c>
      <c r="S345" s="108">
        <f>VLOOKUP($B345,'[11]CT model - DATA UPDATE'!$A:$AX,COLUMN('[11]CT model - DATA UPDATE'!S$1),0)/1000000</f>
        <v>70.99517367</v>
      </c>
      <c r="T345" s="108">
        <f>VLOOKUP($B345,'[11]CT model - DATA UPDATE'!$A:$AX,COLUMN('[11]CT model - DATA UPDATE'!T$1),0)/1000000</f>
        <v>72.450187787015182</v>
      </c>
      <c r="U345" s="108">
        <f>VLOOKUP($B345,'[11]CT model - DATA UPDATE'!$A:$AX,COLUMN('[11]CT model - DATA UPDATE'!U$1),0)/1000000</f>
        <v>73.93502176320213</v>
      </c>
      <c r="V345" s="108">
        <f>VLOOKUP($B345,'[11]CT model - DATA UPDATE'!$A:$AX,COLUMN('[11]CT model - DATA UPDATE'!V$1),0)/1000000</f>
        <v>75.450286743147402</v>
      </c>
      <c r="W345" s="108">
        <v>0</v>
      </c>
      <c r="X345" s="108">
        <f>VLOOKUP($B345,'[11]CT model - DATA UPDATE'!$A:$AX,COLUMN('[11]CT model - DATA UPDATE'!W$1),0)/1000000</f>
        <v>0</v>
      </c>
      <c r="Y345" s="108">
        <f>VLOOKUP($B345,'[11]CT model - DATA UPDATE'!$A:$AX,COLUMN('[11]CT model - DATA UPDATE'!X$1),0)/1000000</f>
        <v>1.449003755740305</v>
      </c>
      <c r="Z345" s="108">
        <f>VLOOKUP($B345,'[11]CT model - DATA UPDATE'!$A:$AX,COLUMN('[11]CT model - DATA UPDATE'!Y$1),0)/1000000</f>
        <v>2.9869748792333652</v>
      </c>
      <c r="AA345" s="108">
        <f>VLOOKUP($B345,'[11]CT model - DATA UPDATE'!$A:$AX,COLUMN('[11]CT model - DATA UPDATE'!Z$1),0)/1000000</f>
        <v>4.6181611509745606</v>
      </c>
      <c r="AB345" s="108">
        <v>0</v>
      </c>
      <c r="AC345" s="108">
        <f>VLOOKUP($B345,'[11]CT model - DATA UPDATE'!$A:$AX,COLUMN('[11]CT model - DATA UPDATE'!AA$1),0)/1000000</f>
        <v>0</v>
      </c>
      <c r="AD345" s="108">
        <f>VLOOKUP($B345,'[11]CT model - DATA UPDATE'!$A:$AX,COLUMN('[11]CT model - DATA UPDATE'!AB$1),0)/1000000</f>
        <v>1.4490037557403148</v>
      </c>
      <c r="AE345" s="108">
        <f>VLOOKUP($B345,'[11]CT model - DATA UPDATE'!$A:$AX,COLUMN('[11]CT model - DATA UPDATE'!AC$1),0)/1000000</f>
        <v>3.0461228966439364</v>
      </c>
      <c r="AF345" s="108">
        <f>VLOOKUP($B345,'[11]CT model - DATA UPDATE'!$A:$AX,COLUMN('[11]CT model - DATA UPDATE'!AD$1),0)/1000000</f>
        <v>4.8028634529218079</v>
      </c>
      <c r="AG345" s="108">
        <v>0</v>
      </c>
      <c r="AH345" s="108">
        <f>VLOOKUP($B345,'[11]CT model - DATA UPDATE'!$A:$AX,COLUMN('[11]CT model - DATA UPDATE'!AE$1),0)/1000000</f>
        <v>0</v>
      </c>
      <c r="AI345" s="108">
        <f>(VLOOKUP($B345,'[11]CT model - DATA UPDATE'!$A:$AX,COLUMN('[11]CT model - DATA UPDATE'!AF$1),0)+IFERROR(VLOOKUP($B345,'[11]Fire £5 LQ'!$A:$P,COLUMN('[11]Fire £5 LQ'!N$1),0),0)*[11]Parameters!$C$41)/1000000</f>
        <v>0</v>
      </c>
      <c r="AJ345" s="108">
        <f>(VLOOKUP($B345,'[11]CT model - DATA UPDATE'!$A:$AX,COLUMN('[11]CT model - DATA UPDATE'!AG$1),0)+IFERROR(VLOOKUP($B345,'[11]Fire £5 LQ'!$A:$P,COLUMN('[11]Fire £5 LQ'!O$1),0),0)*[11]Parameters!$C$41)/1000000</f>
        <v>0</v>
      </c>
      <c r="AK345" s="108">
        <f>(VLOOKUP($B345,'[11]CT model - DATA UPDATE'!$A:$AX,COLUMN('[11]CT model - DATA UPDATE'!AH$1),0)+IFERROR(VLOOKUP($B345,'[11]Fire £5 LQ'!$A:$P,COLUMN('[11]Fire £5 LQ'!P$1),0),0)*[11]Parameters!$C$41)/1000000</f>
        <v>0</v>
      </c>
      <c r="AL345" s="56">
        <f>'[11]Published CSP'!AI345</f>
        <v>0</v>
      </c>
      <c r="AM345" s="56">
        <f>'[11]Published CSP'!AJ345</f>
        <v>0</v>
      </c>
      <c r="AN345" s="56">
        <f>IFERROR(VLOOKUP($A345,'[11]iBCF post B17'!$A:$L,'[11]iBCF post B17'!$F$1,0)/1000000,0)</f>
        <v>7.7589639967175055</v>
      </c>
      <c r="AO345" s="56">
        <f>IFERROR(VLOOKUP($A345,'[11]iBCF post B17'!$A:$L,'[11]iBCF post B17'!$I$1,0)/1000000,0)</f>
        <v>10.775444340691111</v>
      </c>
      <c r="AP345" s="56">
        <f>IFERROR(VLOOKUP($A345,'[11]iBCF post B17'!$A:$L,'[11]iBCF post B17'!$L$1,0)/1000000,0)</f>
        <v>13.613113912945819</v>
      </c>
      <c r="AQ345" s="56">
        <v>0</v>
      </c>
      <c r="AR345" s="56">
        <v>0</v>
      </c>
      <c r="AS345" s="56">
        <f>'[11]NHB savings'!E332</f>
        <v>1.337847</v>
      </c>
      <c r="AT345" s="56">
        <f>'[11]NHB savings'!F332</f>
        <v>0</v>
      </c>
      <c r="AU345" s="56">
        <f>'[11]NHB savings'!G332</f>
        <v>0</v>
      </c>
      <c r="AV345" s="103">
        <f>'[11]Published CSP'!AN345</f>
        <v>0</v>
      </c>
      <c r="AW345" s="103">
        <f>'[11]Published CSP'!AO345</f>
        <v>0</v>
      </c>
      <c r="AX345" s="103">
        <f>'[11]Published CSP'!AP345+'[11]NHB savings'!I332</f>
        <v>0</v>
      </c>
      <c r="AY345" s="103">
        <f>'[11]Published CSP'!AQ345+'[11]NHB savings'!J332</f>
        <v>0</v>
      </c>
      <c r="AZ345" s="103">
        <f>'[11]Published CSP'!AR345+'[11]NHB savings'!K332</f>
        <v>0</v>
      </c>
      <c r="BA345" s="103">
        <v>0</v>
      </c>
      <c r="BB345" s="103" t="e">
        <f>VLOOKUP($A345,'[11]Published CSP'!$A:$A:'[11]Published CSP'!$AW:$AW,COLUMN('[11]Published CSP'!AT$1),0)</f>
        <v>#REF!</v>
      </c>
      <c r="BC345" s="103" t="e">
        <f>VLOOKUP($A345,'[11]Published CSP'!$A:$A:'[11]Published CSP'!$AW:$AW,COLUMN('[11]Published CSP'!AU$1),0)+'[11]NHB savings'!L332</f>
        <v>#REF!</v>
      </c>
      <c r="BD345" s="103">
        <v>0</v>
      </c>
      <c r="BE345" s="103">
        <v>0</v>
      </c>
      <c r="BF345" s="60">
        <v>3.3529831037078313</v>
      </c>
      <c r="BG345" s="60">
        <v>3.9069333026661632</v>
      </c>
      <c r="BH345" s="103">
        <f>VLOOKUP($A345,[11]NHB!$A$7:$Q$389,COLUMN([11]NHB!O$2),0)+'[11]NHB savings'!P332</f>
        <v>2.4882333451710519</v>
      </c>
      <c r="BI345" s="103">
        <f>VLOOKUP($A345,[11]NHB!$A$7:$Q$389,COLUMN([11]NHB!P$2),0)+'[11]NHB savings'!Q332</f>
        <v>1.7779557886363964</v>
      </c>
      <c r="BJ345" s="103">
        <f>VLOOKUP($A345,[11]NHB!$A$7:$Q$389,COLUMN([11]NHB!Q$2),0)+'[11]NHB savings'!R332</f>
        <v>1.7059277289688213</v>
      </c>
      <c r="BK345" s="63">
        <f t="shared" si="117"/>
        <v>201.12465774434381</v>
      </c>
      <c r="BL345" s="63" t="e">
        <f t="shared" si="117"/>
        <v>#REF!</v>
      </c>
      <c r="BM345" s="63" t="e">
        <f t="shared" si="117"/>
        <v>#REF!</v>
      </c>
      <c r="BN345" s="63">
        <f t="shared" si="117"/>
        <v>193.16778152071194</v>
      </c>
      <c r="BO345" s="63">
        <f t="shared" si="117"/>
        <v>195.9082113174284</v>
      </c>
      <c r="BP345" s="64">
        <f t="shared" si="110"/>
        <v>201.12465774434381</v>
      </c>
      <c r="BQ345" s="64" t="e">
        <f>BL345*'[11]23112016 deflator update'!$C$68/'[11]23112016 deflator update'!$C$69</f>
        <v>#REF!</v>
      </c>
      <c r="BR345" s="64" t="e">
        <f>BM345*'[11]23112016 deflator update'!$C$68/'[11]23112016 deflator update'!$C$70</f>
        <v>#REF!</v>
      </c>
      <c r="BS345" s="64">
        <f>BN345*'[11]23112016 deflator update'!$C$68/'[11]23112016 deflator update'!$C$71</f>
        <v>183.51458329853216</v>
      </c>
      <c r="BT345" s="64">
        <f>BO345*'[11]23112016 deflator update'!$C$68/'[11]23112016 deflator update'!$C$72</f>
        <v>183.079686856314</v>
      </c>
      <c r="BU345" s="109" t="e">
        <f t="shared" si="111"/>
        <v>#REF!</v>
      </c>
      <c r="BV345" s="109" t="e">
        <f t="shared" si="111"/>
        <v>#REF!</v>
      </c>
      <c r="BW345" s="109" t="e">
        <f t="shared" si="111"/>
        <v>#REF!</v>
      </c>
      <c r="BX345" s="109">
        <f t="shared" si="106"/>
        <v>1.4186785058783791E-2</v>
      </c>
      <c r="BY345" s="109">
        <f t="shared" si="112"/>
        <v>-2.5936384356940456E-2</v>
      </c>
      <c r="BZ345" s="109">
        <f t="shared" si="113"/>
        <v>-6.5481328433414365E-3</v>
      </c>
      <c r="CA345" s="110" t="e">
        <f t="shared" si="114"/>
        <v>#REF!</v>
      </c>
      <c r="CB345" s="110" t="e">
        <f t="shared" si="114"/>
        <v>#REF!</v>
      </c>
      <c r="CC345" s="110" t="e">
        <f t="shared" si="114"/>
        <v>#REF!</v>
      </c>
      <c r="CD345" s="110">
        <f t="shared" si="114"/>
        <v>-2.3698195227934704E-3</v>
      </c>
      <c r="CE345" s="110">
        <f t="shared" si="115"/>
        <v>-8.9720331114086282E-2</v>
      </c>
      <c r="CF345" s="110">
        <f t="shared" si="116"/>
        <v>-2.3226855159120263E-2</v>
      </c>
      <c r="CG345" s="60">
        <f t="shared" si="118"/>
        <v>131.43981074434379</v>
      </c>
      <c r="CH345" s="60" t="e">
        <f t="shared" si="118"/>
        <v>#REF!</v>
      </c>
      <c r="CI345" s="60" t="e">
        <f t="shared" si="118"/>
        <v>#REF!</v>
      </c>
      <c r="CJ345" s="60">
        <f t="shared" si="118"/>
        <v>113.19966198163252</v>
      </c>
      <c r="CK345" s="60">
        <f t="shared" si="118"/>
        <v>111.03689997038462</v>
      </c>
      <c r="CL345" s="60">
        <f t="shared" si="119"/>
        <v>69.684847000000005</v>
      </c>
      <c r="CM345" s="60">
        <f t="shared" si="119"/>
        <v>70.99517367</v>
      </c>
      <c r="CN345" s="60">
        <f t="shared" si="119"/>
        <v>75.34819529849581</v>
      </c>
      <c r="CO345" s="60">
        <f t="shared" si="119"/>
        <v>79.968119539079424</v>
      </c>
      <c r="CP345" s="60">
        <f t="shared" si="119"/>
        <v>84.871311347043772</v>
      </c>
    </row>
    <row r="346" spans="1:94" ht="15" customHeight="1">
      <c r="A346" s="53" t="s">
        <v>483</v>
      </c>
      <c r="B346" s="53" t="s">
        <v>484</v>
      </c>
      <c r="C346" s="53" t="str">
        <f t="shared" si="109"/>
        <v>SD_PR</v>
      </c>
      <c r="D346" s="53" t="s">
        <v>41</v>
      </c>
      <c r="E346" s="53" t="s">
        <v>39</v>
      </c>
      <c r="F346" s="112" t="s">
        <v>1367</v>
      </c>
      <c r="G346" s="113">
        <v>0</v>
      </c>
      <c r="H346" s="127">
        <v>0</v>
      </c>
      <c r="I346" s="127">
        <v>0</v>
      </c>
      <c r="J346" s="112" t="s">
        <v>1381</v>
      </c>
      <c r="K346" s="101">
        <v>0</v>
      </c>
      <c r="L346" s="53" t="s">
        <v>485</v>
      </c>
      <c r="M346" s="54">
        <f>[11]Provisional!M346</f>
        <v>4.1493361244839999</v>
      </c>
      <c r="N346" s="54">
        <f>[11]Provisional!N346</f>
        <v>3.3782125454330005</v>
      </c>
      <c r="O346" s="54">
        <f>[11]Provisional!O346</f>
        <v>2.7984372370069996</v>
      </c>
      <c r="P346" s="54">
        <f>[11]Provisional!P346</f>
        <v>2.4928056933550002</v>
      </c>
      <c r="Q346" s="54">
        <f>[11]Provisional!Q346</f>
        <v>2.1531809793780003</v>
      </c>
      <c r="R346" s="128">
        <f>'[11]Published CSP'!O346</f>
        <v>6.3316629999999998</v>
      </c>
      <c r="S346" s="108">
        <f>VLOOKUP($B346,'[11]CT model - DATA UPDATE'!$A:$AX,COLUMN('[11]CT model - DATA UPDATE'!S$1),0)/1000000</f>
        <v>6.5024558299999997</v>
      </c>
      <c r="T346" s="108">
        <f>VLOOKUP($B346,'[11]CT model - DATA UPDATE'!$A:$AX,COLUMN('[11]CT model - DATA UPDATE'!T$1),0)/1000000</f>
        <v>6.633683212953339</v>
      </c>
      <c r="U346" s="108">
        <f>VLOOKUP($B346,'[11]CT model - DATA UPDATE'!$A:$AX,COLUMN('[11]CT model - DATA UPDATE'!U$1),0)/1000000</f>
        <v>6.7675589223985462</v>
      </c>
      <c r="V346" s="108">
        <f>VLOOKUP($B346,'[11]CT model - DATA UPDATE'!$A:$AX,COLUMN('[11]CT model - DATA UPDATE'!V$1),0)/1000000</f>
        <v>6.9041364047509139</v>
      </c>
      <c r="W346" s="108">
        <v>0</v>
      </c>
      <c r="X346" s="108">
        <f>VLOOKUP($B346,'[11]CT model - DATA UPDATE'!$A:$AX,COLUMN('[11]CT model - DATA UPDATE'!W$1),0)/1000000</f>
        <v>0.13004911660000001</v>
      </c>
      <c r="Y346" s="108">
        <f>VLOOKUP($B346,'[11]CT model - DATA UPDATE'!$A:$AX,COLUMN('[11]CT model - DATA UPDATE'!X$1),0)/1000000</f>
        <v>0.26800080180331481</v>
      </c>
      <c r="Z346" s="108">
        <f>VLOOKUP($B346,'[11]CT model - DATA UPDATE'!$A:$AX,COLUMN('[11]CT model - DATA UPDATE'!Y$1),0)/1000000</f>
        <v>0.41422874652216973</v>
      </c>
      <c r="AA346" s="108">
        <f>VLOOKUP($B346,'[11]CT model - DATA UPDATE'!$A:$AX,COLUMN('[11]CT model - DATA UPDATE'!Z$1),0)/1000000</f>
        <v>0.56912287677825191</v>
      </c>
      <c r="AB346" s="108">
        <v>0</v>
      </c>
      <c r="AC346" s="108">
        <f>VLOOKUP($B346,'[11]CT model - DATA UPDATE'!$A:$AX,COLUMN('[11]CT model - DATA UPDATE'!AA$1),0)/1000000</f>
        <v>0</v>
      </c>
      <c r="AD346" s="108">
        <f>VLOOKUP($B346,'[11]CT model - DATA UPDATE'!$A:$AX,COLUMN('[11]CT model - DATA UPDATE'!AB$1),0)/1000000</f>
        <v>0</v>
      </c>
      <c r="AE346" s="108">
        <f>VLOOKUP($B346,'[11]CT model - DATA UPDATE'!$A:$AX,COLUMN('[11]CT model - DATA UPDATE'!AC$1),0)/1000000</f>
        <v>0</v>
      </c>
      <c r="AF346" s="108">
        <f>VLOOKUP($B346,'[11]CT model - DATA UPDATE'!$A:$AX,COLUMN('[11]CT model - DATA UPDATE'!AD$1),0)/1000000</f>
        <v>0</v>
      </c>
      <c r="AG346" s="108">
        <v>0</v>
      </c>
      <c r="AH346" s="108">
        <f>VLOOKUP($B346,'[11]CT model - DATA UPDATE'!$A:$AX,COLUMN('[11]CT model - DATA UPDATE'!AE$1),0)/1000000</f>
        <v>0.12385388339999964</v>
      </c>
      <c r="AI346" s="108">
        <f>(VLOOKUP($B346,'[11]CT model - DATA UPDATE'!$A:$AX,COLUMN('[11]CT model - DATA UPDATE'!AF$1),0)+IFERROR(VLOOKUP($B346,'[11]Fire £5 LQ'!$A:$P,COLUMN('[11]Fire £5 LQ'!N$1),0),0)*[11]Parameters!$C$41)/1000000</f>
        <v>0.25005333431174398</v>
      </c>
      <c r="AJ346" s="108">
        <f>(VLOOKUP($B346,'[11]CT model - DATA UPDATE'!$A:$AX,COLUMN('[11]CT model - DATA UPDATE'!AG$1),0)+IFERROR(VLOOKUP($B346,'[11]Fire £5 LQ'!$A:$P,COLUMN('[11]Fire £5 LQ'!O$1),0),0)*[11]Parameters!$C$41)/1000000</f>
        <v>0.3785348914003443</v>
      </c>
      <c r="AK346" s="108">
        <f>(VLOOKUP($B346,'[11]CT model - DATA UPDATE'!$A:$AX,COLUMN('[11]CT model - DATA UPDATE'!AH$1),0)+IFERROR(VLOOKUP($B346,'[11]Fire £5 LQ'!$A:$P,COLUMN('[11]Fire £5 LQ'!P$1),0),0)*[11]Parameters!$C$41)/1000000</f>
        <v>0.50922720596300486</v>
      </c>
      <c r="AL346" s="56">
        <f>'[11]Published CSP'!AI346</f>
        <v>0</v>
      </c>
      <c r="AM346" s="56">
        <f>'[11]Published CSP'!AJ346</f>
        <v>0</v>
      </c>
      <c r="AN346" s="56">
        <f>IFERROR(VLOOKUP($A346,'[11]iBCF post B17'!$A:$L,'[11]iBCF post B17'!$F$1,0)/1000000,0)</f>
        <v>0</v>
      </c>
      <c r="AO346" s="56">
        <f>IFERROR(VLOOKUP($A346,'[11]iBCF post B17'!$A:$L,'[11]iBCF post B17'!$I$1,0)/1000000,0)</f>
        <v>0</v>
      </c>
      <c r="AP346" s="56">
        <f>IFERROR(VLOOKUP($A346,'[11]iBCF post B17'!$A:$L,'[11]iBCF post B17'!$L$1,0)/1000000,0)</f>
        <v>0</v>
      </c>
      <c r="AQ346" s="56">
        <v>0</v>
      </c>
      <c r="AR346" s="56">
        <v>0</v>
      </c>
      <c r="AS346" s="56">
        <f>'[11]NHB savings'!E333</f>
        <v>0</v>
      </c>
      <c r="AT346" s="56">
        <f>'[11]NHB savings'!F333</f>
        <v>0</v>
      </c>
      <c r="AU346" s="56">
        <f>'[11]NHB savings'!G333</f>
        <v>0</v>
      </c>
      <c r="AV346" s="103">
        <f>'[11]Published CSP'!AN346</f>
        <v>5.7238063412495502E-2</v>
      </c>
      <c r="AW346" s="103">
        <f>'[11]Published CSP'!AO346</f>
        <v>0.29726865191650892</v>
      </c>
      <c r="AX346" s="103">
        <f>'[11]Published CSP'!AP346+'[11]NHB savings'!I333</f>
        <v>0.24003058850401343</v>
      </c>
      <c r="AY346" s="103">
        <f>'[11]Published CSP'!AQ346+'[11]NHB savings'!J333</f>
        <v>0.18463891423385645</v>
      </c>
      <c r="AZ346" s="103">
        <f>'[11]Published CSP'!AR346+'[11]NHB savings'!K333</f>
        <v>0.24003058850401343</v>
      </c>
      <c r="BA346" s="103">
        <v>0</v>
      </c>
      <c r="BB346" s="103" t="e">
        <f>VLOOKUP($A346,'[11]Published CSP'!$A:$A:'[11]Published CSP'!$AW:$AW,COLUMN('[11]Published CSP'!AT$1),0)</f>
        <v>#REF!</v>
      </c>
      <c r="BC346" s="103" t="e">
        <f>VLOOKUP($A346,'[11]Published CSP'!$A:$A:'[11]Published CSP'!$AW:$AW,COLUMN('[11]Published CSP'!AU$1),0)+'[11]NHB savings'!L333</f>
        <v>#REF!</v>
      </c>
      <c r="BD346" s="103">
        <v>0</v>
      </c>
      <c r="BE346" s="103">
        <v>0</v>
      </c>
      <c r="BF346" s="60">
        <v>2.2548161082102509</v>
      </c>
      <c r="BG346" s="60">
        <v>3.0409283058115788</v>
      </c>
      <c r="BH346" s="103">
        <f>VLOOKUP($A346,[11]NHB!$A$7:$Q$389,COLUMN([11]NHB!O$2),0)+'[11]NHB savings'!P333</f>
        <v>3.3289343097341364</v>
      </c>
      <c r="BI346" s="103">
        <f>VLOOKUP($A346,[11]NHB!$A$7:$Q$389,COLUMN([11]NHB!P$2),0)+'[11]NHB savings'!Q333</f>
        <v>2.5397564371588293</v>
      </c>
      <c r="BJ346" s="103">
        <f>VLOOKUP($A346,[11]NHB!$A$7:$Q$389,COLUMN([11]NHB!Q$2),0)+'[11]NHB savings'!R333</f>
        <v>2.4368665175297899</v>
      </c>
      <c r="BK346" s="63">
        <f t="shared" si="117"/>
        <v>12.793053296106747</v>
      </c>
      <c r="BL346" s="63" t="e">
        <f t="shared" si="117"/>
        <v>#REF!</v>
      </c>
      <c r="BM346" s="63" t="e">
        <f t="shared" si="117"/>
        <v>#REF!</v>
      </c>
      <c r="BN346" s="63">
        <f t="shared" si="117"/>
        <v>12.777523605068746</v>
      </c>
      <c r="BO346" s="63">
        <f t="shared" si="117"/>
        <v>12.812564572903973</v>
      </c>
      <c r="BP346" s="64">
        <f t="shared" si="110"/>
        <v>12.793053296106747</v>
      </c>
      <c r="BQ346" s="64" t="e">
        <f>BL346*'[11]23112016 deflator update'!$C$68/'[11]23112016 deflator update'!$C$69</f>
        <v>#REF!</v>
      </c>
      <c r="BR346" s="64" t="e">
        <f>BM346*'[11]23112016 deflator update'!$C$68/'[11]23112016 deflator update'!$C$70</f>
        <v>#REF!</v>
      </c>
      <c r="BS346" s="64">
        <f>BN346*'[11]23112016 deflator update'!$C$68/'[11]23112016 deflator update'!$C$71</f>
        <v>12.138990785686106</v>
      </c>
      <c r="BT346" s="64">
        <f>BO346*'[11]23112016 deflator update'!$C$68/'[11]23112016 deflator update'!$C$72</f>
        <v>11.973568101404444</v>
      </c>
      <c r="BU346" s="109" t="e">
        <f t="shared" si="111"/>
        <v>#REF!</v>
      </c>
      <c r="BV346" s="109" t="e">
        <f t="shared" si="111"/>
        <v>#REF!</v>
      </c>
      <c r="BW346" s="109" t="e">
        <f t="shared" si="111"/>
        <v>#REF!</v>
      </c>
      <c r="BX346" s="109">
        <f t="shared" si="106"/>
        <v>2.7423911642259213E-3</v>
      </c>
      <c r="BY346" s="109">
        <f t="shared" si="112"/>
        <v>1.5251462137786387E-3</v>
      </c>
      <c r="BZ346" s="109">
        <f t="shared" si="113"/>
        <v>3.8106867809695188E-4</v>
      </c>
      <c r="CA346" s="110" t="e">
        <f t="shared" si="114"/>
        <v>#REF!</v>
      </c>
      <c r="CB346" s="110" t="e">
        <f t="shared" si="114"/>
        <v>#REF!</v>
      </c>
      <c r="CC346" s="110" t="e">
        <f t="shared" si="114"/>
        <v>#REF!</v>
      </c>
      <c r="CD346" s="110">
        <f t="shared" si="114"/>
        <v>-1.3627383627041079E-2</v>
      </c>
      <c r="CE346" s="110">
        <f t="shared" si="115"/>
        <v>-6.4057045314717231E-2</v>
      </c>
      <c r="CF346" s="110">
        <f t="shared" si="116"/>
        <v>-1.6413985623021987E-2</v>
      </c>
      <c r="CG346" s="60">
        <f t="shared" si="118"/>
        <v>6.4613902961067469</v>
      </c>
      <c r="CH346" s="60" t="e">
        <f t="shared" si="118"/>
        <v>#REF!</v>
      </c>
      <c r="CI346" s="60" t="e">
        <f t="shared" si="118"/>
        <v>#REF!</v>
      </c>
      <c r="CJ346" s="60">
        <f t="shared" si="118"/>
        <v>5.2172010447476858</v>
      </c>
      <c r="CK346" s="60">
        <f t="shared" si="118"/>
        <v>4.8300780854118024</v>
      </c>
      <c r="CL346" s="60">
        <f t="shared" si="119"/>
        <v>6.3316629999999998</v>
      </c>
      <c r="CM346" s="60">
        <f t="shared" si="119"/>
        <v>6.7563588299999999</v>
      </c>
      <c r="CN346" s="60">
        <f t="shared" si="119"/>
        <v>7.151737349068398</v>
      </c>
      <c r="CO346" s="60">
        <f t="shared" si="119"/>
        <v>7.56032256032106</v>
      </c>
      <c r="CP346" s="60">
        <f t="shared" si="119"/>
        <v>7.9824864874921708</v>
      </c>
    </row>
    <row r="347" spans="1:94" ht="15" customHeight="1">
      <c r="A347" s="53" t="s">
        <v>69</v>
      </c>
      <c r="B347" s="53" t="s">
        <v>70</v>
      </c>
      <c r="C347" s="53" t="str">
        <f t="shared" si="109"/>
        <v>SD_SR</v>
      </c>
      <c r="D347" s="53" t="s">
        <v>41</v>
      </c>
      <c r="E347" s="53" t="s">
        <v>39</v>
      </c>
      <c r="F347" s="112" t="s">
        <v>1369</v>
      </c>
      <c r="G347" s="113">
        <v>0</v>
      </c>
      <c r="H347" s="127">
        <v>0</v>
      </c>
      <c r="I347" s="127">
        <v>0</v>
      </c>
      <c r="J347" s="112" t="s">
        <v>1382</v>
      </c>
      <c r="K347" s="101">
        <v>0</v>
      </c>
      <c r="L347" s="53" t="s">
        <v>71</v>
      </c>
      <c r="M347" s="54">
        <f>[11]Provisional!M347</f>
        <v>4.1921448973990003</v>
      </c>
      <c r="N347" s="54">
        <f>[11]Provisional!N347</f>
        <v>3.3139378571910001</v>
      </c>
      <c r="O347" s="54">
        <f>[11]Provisional!O347</f>
        <v>2.6534160954199995</v>
      </c>
      <c r="P347" s="54">
        <f>[11]Provisional!P347</f>
        <v>2.3810223322310002</v>
      </c>
      <c r="Q347" s="54">
        <f>[11]Provisional!Q347</f>
        <v>1.916462446033</v>
      </c>
      <c r="R347" s="128">
        <f>'[11]Published CSP'!O347</f>
        <v>7.7443166200000002</v>
      </c>
      <c r="S347" s="108">
        <f>VLOOKUP($B347,'[11]CT model - DATA UPDATE'!$A:$AX,COLUMN('[11]CT model - DATA UPDATE'!S$1),0)/1000000</f>
        <v>7.8788191050000007</v>
      </c>
      <c r="T347" s="108">
        <f>VLOOKUP($B347,'[11]CT model - DATA UPDATE'!$A:$AX,COLUMN('[11]CT model - DATA UPDATE'!T$1),0)/1000000</f>
        <v>8.0049151490302215</v>
      </c>
      <c r="U347" s="108">
        <f>VLOOKUP($B347,'[11]CT model - DATA UPDATE'!$A:$AX,COLUMN('[11]CT model - DATA UPDATE'!U$1),0)/1000000</f>
        <v>8.1330292889334608</v>
      </c>
      <c r="V347" s="108">
        <f>VLOOKUP($B347,'[11]CT model - DATA UPDATE'!$A:$AX,COLUMN('[11]CT model - DATA UPDATE'!V$1),0)/1000000</f>
        <v>8.2631938231928661</v>
      </c>
      <c r="W347" s="108">
        <v>0</v>
      </c>
      <c r="X347" s="108">
        <f>VLOOKUP($B347,'[11]CT model - DATA UPDATE'!$A:$AX,COLUMN('[11]CT model - DATA UPDATE'!W$1),0)/1000000</f>
        <v>0.15679241999999929</v>
      </c>
      <c r="Y347" s="108">
        <f>VLOOKUP($B347,'[11]CT model - DATA UPDATE'!$A:$AX,COLUMN('[11]CT model - DATA UPDATE'!X$1),0)/1000000</f>
        <v>0.32258613287136645</v>
      </c>
      <c r="Z347" s="108">
        <f>VLOOKUP($B347,'[11]CT model - DATA UPDATE'!$A:$AX,COLUMN('[11]CT model - DATA UPDATE'!Y$1),0)/1000000</f>
        <v>0.49696450610288917</v>
      </c>
      <c r="AA347" s="108">
        <f>VLOOKUP($B347,'[11]CT model - DATA UPDATE'!$A:$AX,COLUMN('[11]CT model - DATA UPDATE'!Z$1),0)/1000000</f>
        <v>0.68028038127571533</v>
      </c>
      <c r="AB347" s="108">
        <v>0</v>
      </c>
      <c r="AC347" s="108">
        <f>VLOOKUP($B347,'[11]CT model - DATA UPDATE'!$A:$AX,COLUMN('[11]CT model - DATA UPDATE'!AA$1),0)/1000000</f>
        <v>0</v>
      </c>
      <c r="AD347" s="108">
        <f>VLOOKUP($B347,'[11]CT model - DATA UPDATE'!$A:$AX,COLUMN('[11]CT model - DATA UPDATE'!AB$1),0)/1000000</f>
        <v>0</v>
      </c>
      <c r="AE347" s="108">
        <f>VLOOKUP($B347,'[11]CT model - DATA UPDATE'!$A:$AX,COLUMN('[11]CT model - DATA UPDATE'!AC$1),0)/1000000</f>
        <v>0</v>
      </c>
      <c r="AF347" s="108">
        <f>VLOOKUP($B347,'[11]CT model - DATA UPDATE'!$A:$AX,COLUMN('[11]CT model - DATA UPDATE'!AD$1),0)/1000000</f>
        <v>0</v>
      </c>
      <c r="AG347" s="108">
        <v>0</v>
      </c>
      <c r="AH347" s="108">
        <f>VLOOKUP($B347,'[11]CT model - DATA UPDATE'!$A:$AX,COLUMN('[11]CT model - DATA UPDATE'!AE$1),0)/1000000</f>
        <v>0</v>
      </c>
      <c r="AI347" s="108">
        <f>(VLOOKUP($B347,'[11]CT model - DATA UPDATE'!$A:$AX,COLUMN('[11]CT model - DATA UPDATE'!AF$1),0)+IFERROR(VLOOKUP($B347,'[11]Fire £5 LQ'!$A:$P,COLUMN('[11]Fire £5 LQ'!N$1),0),0)*[11]Parameters!$C$41)/1000000</f>
        <v>5.0830975669496424E-2</v>
      </c>
      <c r="AJ347" s="108">
        <f>(VLOOKUP($B347,'[11]CT model - DATA UPDATE'!$A:$AX,COLUMN('[11]CT model - DATA UPDATE'!AG$1),0)+IFERROR(VLOOKUP($B347,'[11]Fire £5 LQ'!$A:$P,COLUMN('[11]Fire £5 LQ'!O$1),0),0)*[11]Parameters!$C$41)/1000000</f>
        <v>9.9971041129588656E-2</v>
      </c>
      <c r="AK347" s="108">
        <f>(VLOOKUP($B347,'[11]CT model - DATA UPDATE'!$A:$AX,COLUMN('[11]CT model - DATA UPDATE'!AH$1),0)+IFERROR(VLOOKUP($B347,'[11]Fire £5 LQ'!$A:$P,COLUMN('[11]Fire £5 LQ'!P$1),0),0)*[11]Parameters!$C$41)/1000000</f>
        <v>0.1472325292799477</v>
      </c>
      <c r="AL347" s="56">
        <f>'[11]Published CSP'!AI347</f>
        <v>0</v>
      </c>
      <c r="AM347" s="56">
        <f>'[11]Published CSP'!AJ347</f>
        <v>0</v>
      </c>
      <c r="AN347" s="56">
        <f>IFERROR(VLOOKUP($A347,'[11]iBCF post B17'!$A:$L,'[11]iBCF post B17'!$F$1,0)/1000000,0)</f>
        <v>0</v>
      </c>
      <c r="AO347" s="56">
        <f>IFERROR(VLOOKUP($A347,'[11]iBCF post B17'!$A:$L,'[11]iBCF post B17'!$I$1,0)/1000000,0)</f>
        <v>0</v>
      </c>
      <c r="AP347" s="56">
        <f>IFERROR(VLOOKUP($A347,'[11]iBCF post B17'!$A:$L,'[11]iBCF post B17'!$L$1,0)/1000000,0)</f>
        <v>0</v>
      </c>
      <c r="AQ347" s="56">
        <v>0</v>
      </c>
      <c r="AR347" s="56">
        <v>0</v>
      </c>
      <c r="AS347" s="56">
        <f>'[11]NHB savings'!E334</f>
        <v>0</v>
      </c>
      <c r="AT347" s="56">
        <f>'[11]NHB savings'!F334</f>
        <v>0</v>
      </c>
      <c r="AU347" s="56">
        <f>'[11]NHB savings'!G334</f>
        <v>0</v>
      </c>
      <c r="AV347" s="103">
        <f>'[11]Published CSP'!AN347</f>
        <v>0</v>
      </c>
      <c r="AW347" s="103">
        <f>'[11]Published CSP'!AO347</f>
        <v>0</v>
      </c>
      <c r="AX347" s="103">
        <f>'[11]Published CSP'!AP347+'[11]NHB savings'!I334</f>
        <v>0</v>
      </c>
      <c r="AY347" s="103">
        <f>'[11]Published CSP'!AQ347+'[11]NHB savings'!J334</f>
        <v>0</v>
      </c>
      <c r="AZ347" s="103">
        <f>'[11]Published CSP'!AR347+'[11]NHB savings'!K334</f>
        <v>0</v>
      </c>
      <c r="BA347" s="103">
        <v>0</v>
      </c>
      <c r="BB347" s="103" t="e">
        <f>VLOOKUP($A347,'[11]Published CSP'!$A:$A:'[11]Published CSP'!$AW:$AW,COLUMN('[11]Published CSP'!AT$1),0)</f>
        <v>#REF!</v>
      </c>
      <c r="BC347" s="103" t="e">
        <f>VLOOKUP($A347,'[11]Published CSP'!$A:$A:'[11]Published CSP'!$AW:$AW,COLUMN('[11]Published CSP'!AU$1),0)+'[11]NHB savings'!L334</f>
        <v>#REF!</v>
      </c>
      <c r="BD347" s="103">
        <v>0</v>
      </c>
      <c r="BE347" s="103">
        <v>0</v>
      </c>
      <c r="BF347" s="60">
        <v>2.2843622766116716</v>
      </c>
      <c r="BG347" s="60">
        <v>3.2152813330023959</v>
      </c>
      <c r="BH347" s="103">
        <f>VLOOKUP($A347,[11]NHB!$A$7:$Q$389,COLUMN([11]NHB!O$2),0)+'[11]NHB savings'!P334</f>
        <v>2.7238807054639738</v>
      </c>
      <c r="BI347" s="103">
        <f>VLOOKUP($A347,[11]NHB!$A$7:$Q$389,COLUMN([11]NHB!P$2),0)+'[11]NHB savings'!Q334</f>
        <v>2.0773833223920164</v>
      </c>
      <c r="BJ347" s="103">
        <f>VLOOKUP($A347,[11]NHB!$A$7:$Q$389,COLUMN([11]NHB!Q$2),0)+'[11]NHB savings'!R334</f>
        <v>1.993224936197028</v>
      </c>
      <c r="BK347" s="63">
        <f t="shared" si="117"/>
        <v>14.220823794010672</v>
      </c>
      <c r="BL347" s="63" t="e">
        <f t="shared" si="117"/>
        <v>#REF!</v>
      </c>
      <c r="BM347" s="63" t="e">
        <f t="shared" si="117"/>
        <v>#REF!</v>
      </c>
      <c r="BN347" s="63">
        <f t="shared" si="117"/>
        <v>13.188370490788955</v>
      </c>
      <c r="BO347" s="63">
        <f t="shared" si="117"/>
        <v>13.000394115978558</v>
      </c>
      <c r="BP347" s="64">
        <f t="shared" si="110"/>
        <v>14.220823794010672</v>
      </c>
      <c r="BQ347" s="64" t="e">
        <f>BL347*'[11]23112016 deflator update'!$C$68/'[11]23112016 deflator update'!$C$69</f>
        <v>#REF!</v>
      </c>
      <c r="BR347" s="64" t="e">
        <f>BM347*'[11]23112016 deflator update'!$C$68/'[11]23112016 deflator update'!$C$70</f>
        <v>#REF!</v>
      </c>
      <c r="BS347" s="64">
        <f>BN347*'[11]23112016 deflator update'!$C$68/'[11]23112016 deflator update'!$C$71</f>
        <v>12.529306367502528</v>
      </c>
      <c r="BT347" s="64">
        <f>BO347*'[11]23112016 deflator update'!$C$68/'[11]23112016 deflator update'!$C$72</f>
        <v>12.14909812996839</v>
      </c>
      <c r="BU347" s="109" t="e">
        <f t="shared" si="111"/>
        <v>#REF!</v>
      </c>
      <c r="BV347" s="109" t="e">
        <f t="shared" si="111"/>
        <v>#REF!</v>
      </c>
      <c r="BW347" s="109" t="e">
        <f t="shared" si="111"/>
        <v>#REF!</v>
      </c>
      <c r="BX347" s="109">
        <f t="shared" si="106"/>
        <v>-1.4253191851236191E-2</v>
      </c>
      <c r="BY347" s="109">
        <f t="shared" si="112"/>
        <v>-8.5819900148549566E-2</v>
      </c>
      <c r="BZ347" s="109">
        <f t="shared" si="113"/>
        <v>-2.2182195517532199E-2</v>
      </c>
      <c r="CA347" s="110" t="e">
        <f t="shared" si="114"/>
        <v>#REF!</v>
      </c>
      <c r="CB347" s="110" t="e">
        <f t="shared" si="114"/>
        <v>#REF!</v>
      </c>
      <c r="CC347" s="110" t="e">
        <f t="shared" si="114"/>
        <v>#REF!</v>
      </c>
      <c r="CD347" s="110">
        <f t="shared" si="114"/>
        <v>-3.0345513660699597E-2</v>
      </c>
      <c r="CE347" s="110">
        <f t="shared" si="115"/>
        <v>-0.14568253527723352</v>
      </c>
      <c r="CF347" s="110">
        <f t="shared" si="116"/>
        <v>-3.859844292271819E-2</v>
      </c>
      <c r="CG347" s="60">
        <f t="shared" si="118"/>
        <v>6.4765071740106714</v>
      </c>
      <c r="CH347" s="60" t="e">
        <f t="shared" si="118"/>
        <v>#REF!</v>
      </c>
      <c r="CI347" s="60" t="e">
        <f t="shared" si="118"/>
        <v>#REF!</v>
      </c>
      <c r="CJ347" s="60">
        <f t="shared" si="118"/>
        <v>4.4584056546230162</v>
      </c>
      <c r="CK347" s="60">
        <f t="shared" si="118"/>
        <v>3.9096873822300289</v>
      </c>
      <c r="CL347" s="60">
        <f t="shared" si="119"/>
        <v>7.7443166200000002</v>
      </c>
      <c r="CM347" s="60">
        <f t="shared" si="119"/>
        <v>8.0356115250000002</v>
      </c>
      <c r="CN347" s="60">
        <f t="shared" si="119"/>
        <v>8.3783322575710848</v>
      </c>
      <c r="CO347" s="60">
        <f t="shared" si="119"/>
        <v>8.729964836165939</v>
      </c>
      <c r="CP347" s="60">
        <f t="shared" si="119"/>
        <v>9.0907067337485294</v>
      </c>
    </row>
    <row r="348" spans="1:94" ht="15" customHeight="1">
      <c r="A348" s="53" t="s">
        <v>753</v>
      </c>
      <c r="B348" s="53" t="s">
        <v>754</v>
      </c>
      <c r="C348" s="53" t="str">
        <f t="shared" si="109"/>
        <v>SCF_PR</v>
      </c>
      <c r="D348" s="53" t="s">
        <v>1383</v>
      </c>
      <c r="E348" s="53" t="s">
        <v>730</v>
      </c>
      <c r="F348" s="112" t="s">
        <v>1371</v>
      </c>
      <c r="G348" s="113">
        <v>0</v>
      </c>
      <c r="H348" s="127">
        <v>0</v>
      </c>
      <c r="I348" s="127">
        <v>0</v>
      </c>
      <c r="J348" s="112" t="s">
        <v>1381</v>
      </c>
      <c r="K348" s="101">
        <v>0</v>
      </c>
      <c r="L348" s="53" t="s">
        <v>755</v>
      </c>
      <c r="M348" s="54">
        <f>[11]Provisional!M348</f>
        <v>190.51867459421399</v>
      </c>
      <c r="N348" s="54">
        <f>[11]Provisional!N348</f>
        <v>162.22399896265802</v>
      </c>
      <c r="O348" s="54">
        <f>[11]Provisional!O348</f>
        <v>141.103634355738</v>
      </c>
      <c r="P348" s="54">
        <f>[11]Provisional!P348</f>
        <v>129.453014108194</v>
      </c>
      <c r="Q348" s="54">
        <f>[11]Provisional!Q348</f>
        <v>118.79898361268201</v>
      </c>
      <c r="R348" s="128">
        <f>'[11]Published CSP'!O348</f>
        <v>266.17068399999999</v>
      </c>
      <c r="S348" s="108">
        <f>VLOOKUP($B348,'[11]CT model - DATA UPDATE'!$A:$AX,COLUMN('[11]CT model - DATA UPDATE'!S$1),0)/1000000</f>
        <v>271.13121264600005</v>
      </c>
      <c r="T348" s="108">
        <f>VLOOKUP($B348,'[11]CT model - DATA UPDATE'!$A:$AX,COLUMN('[11]CT model - DATA UPDATE'!T$1),0)/1000000</f>
        <v>275.62347423870688</v>
      </c>
      <c r="U348" s="108">
        <f>VLOOKUP($B348,'[11]CT model - DATA UPDATE'!$A:$AX,COLUMN('[11]CT model - DATA UPDATE'!U$1),0)/1000000</f>
        <v>280.19717943636329</v>
      </c>
      <c r="V348" s="108">
        <f>VLOOKUP($B348,'[11]CT model - DATA UPDATE'!$A:$AX,COLUMN('[11]CT model - DATA UPDATE'!V$1),0)/1000000</f>
        <v>284.85392976999702</v>
      </c>
      <c r="W348" s="108">
        <v>0</v>
      </c>
      <c r="X348" s="108">
        <f>VLOOKUP($B348,'[11]CT model - DATA UPDATE'!$A:$AX,COLUMN('[11]CT model - DATA UPDATE'!W$1),0)/1000000</f>
        <v>-3.7499991591569298E-7</v>
      </c>
      <c r="Y348" s="108">
        <f>VLOOKUP($B348,'[11]CT model - DATA UPDATE'!$A:$AX,COLUMN('[11]CT model - DATA UPDATE'!X$1),0)/1000000</f>
        <v>5.5124690959367451</v>
      </c>
      <c r="Z348" s="108">
        <f>VLOOKUP($B348,'[11]CT model - DATA UPDATE'!$A:$AX,COLUMN('[11]CT model - DATA UPDATE'!Y$1),0)/1000000</f>
        <v>11.319965646033475</v>
      </c>
      <c r="AA348" s="108">
        <f>VLOOKUP($B348,'[11]CT model - DATA UPDATE'!$A:$AX,COLUMN('[11]CT model - DATA UPDATE'!Z$1),0)/1000000</f>
        <v>17.435338915267497</v>
      </c>
      <c r="AB348" s="108">
        <v>0</v>
      </c>
      <c r="AC348" s="108">
        <f>VLOOKUP($B348,'[11]CT model - DATA UPDATE'!$A:$AX,COLUMN('[11]CT model - DATA UPDATE'!AA$1),0)/1000000</f>
        <v>5.4152598749999221</v>
      </c>
      <c r="AD348" s="108">
        <f>VLOOKUP($B348,'[11]CT model - DATA UPDATE'!$A:$AX,COLUMN('[11]CT model - DATA UPDATE'!AB$1),0)/1000000</f>
        <v>11.237651890234053</v>
      </c>
      <c r="AE348" s="108">
        <f>VLOOKUP($B348,'[11]CT model - DATA UPDATE'!$A:$AX,COLUMN('[11]CT model - DATA UPDATE'!AC$1),0)/1000000</f>
        <v>17.597117510633289</v>
      </c>
      <c r="AF348" s="108">
        <f>VLOOKUP($B348,'[11]CT model - DATA UPDATE'!$A:$AX,COLUMN('[11]CT model - DATA UPDATE'!AD$1),0)/1000000</f>
        <v>24.532397149099946</v>
      </c>
      <c r="AG348" s="108">
        <v>0</v>
      </c>
      <c r="AH348" s="108">
        <f>VLOOKUP($B348,'[11]CT model - DATA UPDATE'!$A:$AX,COLUMN('[11]CT model - DATA UPDATE'!AE$1),0)/1000000</f>
        <v>0</v>
      </c>
      <c r="AI348" s="108">
        <f>(VLOOKUP($B348,'[11]CT model - DATA UPDATE'!$A:$AX,COLUMN('[11]CT model - DATA UPDATE'!AF$1),0)+IFERROR(VLOOKUP($B348,'[11]Fire £5 LQ'!$A:$P,COLUMN('[11]Fire £5 LQ'!N$1),0),0)*[11]Parameters!$C$41)/1000000</f>
        <v>0</v>
      </c>
      <c r="AJ348" s="108">
        <f>(VLOOKUP($B348,'[11]CT model - DATA UPDATE'!$A:$AX,COLUMN('[11]CT model - DATA UPDATE'!AG$1),0)+IFERROR(VLOOKUP($B348,'[11]Fire £5 LQ'!$A:$P,COLUMN('[11]Fire £5 LQ'!O$1),0),0)*[11]Parameters!$C$41)/1000000</f>
        <v>0</v>
      </c>
      <c r="AK348" s="108">
        <f>(VLOOKUP($B348,'[11]CT model - DATA UPDATE'!$A:$AX,COLUMN('[11]CT model - DATA UPDATE'!AH$1),0)+IFERROR(VLOOKUP($B348,'[11]Fire £5 LQ'!$A:$P,COLUMN('[11]Fire £5 LQ'!P$1),0),0)*[11]Parameters!$C$41)/1000000</f>
        <v>0</v>
      </c>
      <c r="AL348" s="56">
        <f>'[11]Published CSP'!AI348</f>
        <v>0</v>
      </c>
      <c r="AM348" s="56">
        <f>'[11]Published CSP'!AJ348</f>
        <v>0</v>
      </c>
      <c r="AN348" s="56">
        <f>IFERROR(VLOOKUP($A348,'[11]iBCF post B17'!$A:$L,'[11]iBCF post B17'!$F$1,0)/1000000,0)</f>
        <v>15.043592862985331</v>
      </c>
      <c r="AO348" s="56">
        <f>IFERROR(VLOOKUP($A348,'[11]iBCF post B17'!$A:$L,'[11]iBCF post B17'!$I$1,0)/1000000,0)</f>
        <v>20.259994218963946</v>
      </c>
      <c r="AP348" s="56">
        <f>IFERROR(VLOOKUP($A348,'[11]iBCF post B17'!$A:$L,'[11]iBCF post B17'!$L$1,0)/1000000,0)</f>
        <v>24.893281874804703</v>
      </c>
      <c r="AQ348" s="56">
        <v>0</v>
      </c>
      <c r="AR348" s="56">
        <v>0</v>
      </c>
      <c r="AS348" s="56">
        <f>'[11]NHB savings'!E335</f>
        <v>3.2759719999999999</v>
      </c>
      <c r="AT348" s="56">
        <f>'[11]NHB savings'!F335</f>
        <v>0</v>
      </c>
      <c r="AU348" s="56">
        <f>'[11]NHB savings'!G335</f>
        <v>0</v>
      </c>
      <c r="AV348" s="103">
        <f>'[11]Published CSP'!AN348</f>
        <v>0.41571200089789873</v>
      </c>
      <c r="AW348" s="103">
        <f>'[11]Published CSP'!AO348</f>
        <v>2.159020391760055</v>
      </c>
      <c r="AX348" s="103">
        <f>'[11]Published CSP'!AP348+'[11]NHB savings'!I335</f>
        <v>1.7433083908621563</v>
      </c>
      <c r="AY348" s="103">
        <f>'[11]Published CSP'!AQ348+'[11]NHB savings'!J335</f>
        <v>1.341006454509351</v>
      </c>
      <c r="AZ348" s="103">
        <f>'[11]Published CSP'!AR348+'[11]NHB savings'!K335</f>
        <v>1.7433083908621563</v>
      </c>
      <c r="BA348" s="103">
        <v>0</v>
      </c>
      <c r="BB348" s="103" t="e">
        <f>VLOOKUP($A348,'[11]Published CSP'!$A:$A:'[11]Published CSP'!$AW:$AW,COLUMN('[11]Published CSP'!AT$1),0)</f>
        <v>#REF!</v>
      </c>
      <c r="BC348" s="103" t="e">
        <f>VLOOKUP($A348,'[11]Published CSP'!$A:$A:'[11]Published CSP'!$AW:$AW,COLUMN('[11]Published CSP'!AU$1),0)+'[11]NHB savings'!L335</f>
        <v>#REF!</v>
      </c>
      <c r="BD348" s="103">
        <v>0</v>
      </c>
      <c r="BE348" s="103">
        <v>0</v>
      </c>
      <c r="BF348" s="60">
        <v>3.3782690458294469</v>
      </c>
      <c r="BG348" s="60">
        <v>3.9489467777559959</v>
      </c>
      <c r="BH348" s="103">
        <f>VLOOKUP($A348,[11]NHB!$A$7:$Q$389,COLUMN([11]NHB!O$2),0)+'[11]NHB savings'!P335</f>
        <v>2.9761738390703618</v>
      </c>
      <c r="BI348" s="103">
        <f>VLOOKUP($A348,[11]NHB!$A$7:$Q$389,COLUMN([11]NHB!P$2),0)+'[11]NHB savings'!Q335</f>
        <v>2.0987264882231056</v>
      </c>
      <c r="BJ348" s="103">
        <f>VLOOKUP($A348,[11]NHB!$A$7:$Q$389,COLUMN([11]NHB!Q$2),0)+'[11]NHB savings'!R335</f>
        <v>2.0137034535189686</v>
      </c>
      <c r="BK348" s="63">
        <f t="shared" si="117"/>
        <v>460.48333964094132</v>
      </c>
      <c r="BL348" s="63" t="e">
        <f t="shared" si="117"/>
        <v>#REF!</v>
      </c>
      <c r="BM348" s="63" t="e">
        <f t="shared" si="117"/>
        <v>#REF!</v>
      </c>
      <c r="BN348" s="63">
        <f t="shared" si="117"/>
        <v>462.26700386292043</v>
      </c>
      <c r="BO348" s="63">
        <f t="shared" si="117"/>
        <v>474.27094316623231</v>
      </c>
      <c r="BP348" s="64">
        <f t="shared" si="110"/>
        <v>460.48333964094132</v>
      </c>
      <c r="BQ348" s="64" t="e">
        <f>BL348*'[11]23112016 deflator update'!$C$68/'[11]23112016 deflator update'!$C$69</f>
        <v>#REF!</v>
      </c>
      <c r="BR348" s="64" t="e">
        <f>BM348*'[11]23112016 deflator update'!$C$68/'[11]23112016 deflator update'!$C$70</f>
        <v>#REF!</v>
      </c>
      <c r="BS348" s="64">
        <f>BN348*'[11]23112016 deflator update'!$C$68/'[11]23112016 deflator update'!$C$71</f>
        <v>439.16607582651574</v>
      </c>
      <c r="BT348" s="64">
        <f>BO348*'[11]23112016 deflator update'!$C$68/'[11]23112016 deflator update'!$C$72</f>
        <v>443.21458082853712</v>
      </c>
      <c r="BU348" s="109" t="e">
        <f t="shared" si="111"/>
        <v>#REF!</v>
      </c>
      <c r="BV348" s="109" t="e">
        <f t="shared" si="111"/>
        <v>#REF!</v>
      </c>
      <c r="BW348" s="109" t="e">
        <f t="shared" si="111"/>
        <v>#REF!</v>
      </c>
      <c r="BX348" s="109">
        <f t="shared" si="106"/>
        <v>2.5967545169785611E-2</v>
      </c>
      <c r="BY348" s="109">
        <f t="shared" si="112"/>
        <v>2.9941590364684689E-2</v>
      </c>
      <c r="BZ348" s="109">
        <f t="shared" si="113"/>
        <v>7.4027892255130734E-3</v>
      </c>
      <c r="CA348" s="110" t="e">
        <f t="shared" si="114"/>
        <v>#REF!</v>
      </c>
      <c r="CB348" s="110" t="e">
        <f t="shared" si="114"/>
        <v>#REF!</v>
      </c>
      <c r="CC348" s="110" t="e">
        <f t="shared" si="114"/>
        <v>#REF!</v>
      </c>
      <c r="CD348" s="110">
        <f t="shared" si="114"/>
        <v>9.21861961765158E-3</v>
      </c>
      <c r="CE348" s="110">
        <f t="shared" si="115"/>
        <v>-3.7501375893141731E-2</v>
      </c>
      <c r="CF348" s="110">
        <f t="shared" si="116"/>
        <v>-9.51015033110858E-3</v>
      </c>
      <c r="CG348" s="60">
        <f t="shared" si="118"/>
        <v>194.31265564094133</v>
      </c>
      <c r="CH348" s="60" t="e">
        <f t="shared" si="118"/>
        <v>#REF!</v>
      </c>
      <c r="CI348" s="60" t="e">
        <f t="shared" si="118"/>
        <v>#REF!</v>
      </c>
      <c r="CJ348" s="60">
        <f t="shared" si="118"/>
        <v>153.15274126989038</v>
      </c>
      <c r="CK348" s="60">
        <f t="shared" si="118"/>
        <v>147.44927733186785</v>
      </c>
      <c r="CL348" s="60">
        <f t="shared" si="119"/>
        <v>266.17068399999999</v>
      </c>
      <c r="CM348" s="60">
        <f t="shared" si="119"/>
        <v>276.5464721460001</v>
      </c>
      <c r="CN348" s="60">
        <f t="shared" si="119"/>
        <v>292.3735952248777</v>
      </c>
      <c r="CO348" s="60">
        <f t="shared" si="119"/>
        <v>309.11426259303005</v>
      </c>
      <c r="CP348" s="60">
        <f t="shared" si="119"/>
        <v>326.82166583436447</v>
      </c>
    </row>
    <row r="349" spans="1:94" ht="15" customHeight="1">
      <c r="A349" s="53" t="s">
        <v>432</v>
      </c>
      <c r="B349" s="53" t="s">
        <v>433</v>
      </c>
      <c r="C349" s="53" t="str">
        <f t="shared" si="109"/>
        <v>SD_PR</v>
      </c>
      <c r="D349" s="53" t="s">
        <v>41</v>
      </c>
      <c r="E349" s="53" t="s">
        <v>39</v>
      </c>
      <c r="F349" s="112" t="s">
        <v>1371</v>
      </c>
      <c r="G349" s="113">
        <v>1</v>
      </c>
      <c r="H349" s="127">
        <v>0</v>
      </c>
      <c r="I349" s="127">
        <v>0</v>
      </c>
      <c r="J349" s="112" t="s">
        <v>1381</v>
      </c>
      <c r="K349" s="101">
        <v>0</v>
      </c>
      <c r="L349" s="53" t="s">
        <v>434</v>
      </c>
      <c r="M349" s="54">
        <f>[11]Provisional!M349</f>
        <v>4.8084427971550001</v>
      </c>
      <c r="N349" s="54">
        <f>[11]Provisional!N349</f>
        <v>3.9406330949379997</v>
      </c>
      <c r="O349" s="54">
        <f>[11]Provisional!O349</f>
        <v>3.2882325029750001</v>
      </c>
      <c r="P349" s="54">
        <f>[11]Provisional!P349</f>
        <v>2.9445332312039998</v>
      </c>
      <c r="Q349" s="54">
        <f>[11]Provisional!Q349</f>
        <v>2.5626859157120001</v>
      </c>
      <c r="R349" s="128">
        <f>'[11]Published CSP'!O349</f>
        <v>6.9867003899999993</v>
      </c>
      <c r="S349" s="108">
        <f>VLOOKUP($B349,'[11]CT model - DATA UPDATE'!$A:$AX,COLUMN('[11]CT model - DATA UPDATE'!S$1),0)/1000000</f>
        <v>7.1629680600000007</v>
      </c>
      <c r="T349" s="108">
        <f>VLOOKUP($B349,'[11]CT model - DATA UPDATE'!$A:$AX,COLUMN('[11]CT model - DATA UPDATE'!T$1),0)/1000000</f>
        <v>7.2636607811797731</v>
      </c>
      <c r="U349" s="108">
        <f>VLOOKUP($B349,'[11]CT model - DATA UPDATE'!$A:$AX,COLUMN('[11]CT model - DATA UPDATE'!U$1),0)/1000000</f>
        <v>7.3657689804146829</v>
      </c>
      <c r="V349" s="108">
        <f>VLOOKUP($B349,'[11]CT model - DATA UPDATE'!$A:$AX,COLUMN('[11]CT model - DATA UPDATE'!V$1),0)/1000000</f>
        <v>7.4693125556487061</v>
      </c>
      <c r="W349" s="108">
        <v>0</v>
      </c>
      <c r="X349" s="108">
        <f>VLOOKUP($B349,'[11]CT model - DATA UPDATE'!$A:$AX,COLUMN('[11]CT model - DATA UPDATE'!W$1),0)/1000000</f>
        <v>0.14239635299999925</v>
      </c>
      <c r="Y349" s="108">
        <f>VLOOKUP($B349,'[11]CT model - DATA UPDATE'!$A:$AX,COLUMN('[11]CT model - DATA UPDATE'!X$1),0)/1000000</f>
        <v>0.29255925290944435</v>
      </c>
      <c r="Z349" s="108">
        <f>VLOOKUP($B349,'[11]CT model - DATA UPDATE'!$A:$AX,COLUMN('[11]CT model - DATA UPDATE'!Y$1),0)/1000000</f>
        <v>0.44992069304873678</v>
      </c>
      <c r="AA349" s="108">
        <f>VLOOKUP($B349,'[11]CT model - DATA UPDATE'!$A:$AX,COLUMN('[11]CT model - DATA UPDATE'!Z$1),0)/1000000</f>
        <v>0.61475656837139236</v>
      </c>
      <c r="AB349" s="108">
        <v>0</v>
      </c>
      <c r="AC349" s="108">
        <f>VLOOKUP($B349,'[11]CT model - DATA UPDATE'!$A:$AX,COLUMN('[11]CT model - DATA UPDATE'!AA$1),0)/1000000</f>
        <v>0</v>
      </c>
      <c r="AD349" s="108">
        <f>VLOOKUP($B349,'[11]CT model - DATA UPDATE'!$A:$AX,COLUMN('[11]CT model - DATA UPDATE'!AB$1),0)/1000000</f>
        <v>0</v>
      </c>
      <c r="AE349" s="108">
        <f>VLOOKUP($B349,'[11]CT model - DATA UPDATE'!$A:$AX,COLUMN('[11]CT model - DATA UPDATE'!AC$1),0)/1000000</f>
        <v>0</v>
      </c>
      <c r="AF349" s="108">
        <f>VLOOKUP($B349,'[11]CT model - DATA UPDATE'!$A:$AX,COLUMN('[11]CT model - DATA UPDATE'!AD$1),0)/1000000</f>
        <v>0</v>
      </c>
      <c r="AG349" s="108">
        <v>0</v>
      </c>
      <c r="AH349" s="108">
        <f>VLOOKUP($B349,'[11]CT model - DATA UPDATE'!$A:$AX,COLUMN('[11]CT model - DATA UPDATE'!AE$1),0)/1000000</f>
        <v>0</v>
      </c>
      <c r="AI349" s="108">
        <f>(VLOOKUP($B349,'[11]CT model - DATA UPDATE'!$A:$AX,COLUMN('[11]CT model - DATA UPDATE'!AF$1),0)+IFERROR(VLOOKUP($B349,'[11]Fire £5 LQ'!$A:$P,COLUMN('[11]Fire £5 LQ'!N$1),0),0)*[11]Parameters!$C$41)/1000000</f>
        <v>9.4933226514938129E-2</v>
      </c>
      <c r="AJ349" s="108">
        <f>(VLOOKUP($B349,'[11]CT model - DATA UPDATE'!$A:$AX,COLUMN('[11]CT model - DATA UPDATE'!AG$1),0)+IFERROR(VLOOKUP($B349,'[11]Fire £5 LQ'!$A:$P,COLUMN('[11]Fire £5 LQ'!O$1),0),0)*[11]Parameters!$C$41)/1000000</f>
        <v>0.1895306033098875</v>
      </c>
      <c r="AK349" s="108">
        <f>(VLOOKUP($B349,'[11]CT model - DATA UPDATE'!$A:$AX,COLUMN('[11]CT model - DATA UPDATE'!AH$1),0)+IFERROR(VLOOKUP($B349,'[11]Fire £5 LQ'!$A:$P,COLUMN('[11]Fire £5 LQ'!P$1),0),0)*[11]Parameters!$C$41)/1000000</f>
        <v>0.28366074504900451</v>
      </c>
      <c r="AL349" s="56">
        <f>'[11]Published CSP'!AI349</f>
        <v>0</v>
      </c>
      <c r="AM349" s="56">
        <f>'[11]Published CSP'!AJ349</f>
        <v>0</v>
      </c>
      <c r="AN349" s="56">
        <f>IFERROR(VLOOKUP($A349,'[11]iBCF post B17'!$A:$L,'[11]iBCF post B17'!$F$1,0)/1000000,0)</f>
        <v>0</v>
      </c>
      <c r="AO349" s="56">
        <f>IFERROR(VLOOKUP($A349,'[11]iBCF post B17'!$A:$L,'[11]iBCF post B17'!$I$1,0)/1000000,0)</f>
        <v>0</v>
      </c>
      <c r="AP349" s="56">
        <f>IFERROR(VLOOKUP($A349,'[11]iBCF post B17'!$A:$L,'[11]iBCF post B17'!$L$1,0)/1000000,0)</f>
        <v>0</v>
      </c>
      <c r="AQ349" s="56">
        <v>0</v>
      </c>
      <c r="AR349" s="56">
        <v>0</v>
      </c>
      <c r="AS349" s="56">
        <f>'[11]NHB savings'!E336</f>
        <v>0</v>
      </c>
      <c r="AT349" s="56">
        <f>'[11]NHB savings'!F336</f>
        <v>0</v>
      </c>
      <c r="AU349" s="56">
        <f>'[11]NHB savings'!G336</f>
        <v>0</v>
      </c>
      <c r="AV349" s="103">
        <f>'[11]Published CSP'!AN349</f>
        <v>4.7475285643394656E-2</v>
      </c>
      <c r="AW349" s="103">
        <f>'[11]Published CSP'!AO349</f>
        <v>0.24656519318021097</v>
      </c>
      <c r="AX349" s="103">
        <f>'[11]Published CSP'!AP349+'[11]NHB savings'!I336</f>
        <v>0.19908990753681632</v>
      </c>
      <c r="AY349" s="103">
        <f>'[11]Published CSP'!AQ349+'[11]NHB savings'!J336</f>
        <v>0.15314608272062796</v>
      </c>
      <c r="AZ349" s="103">
        <f>'[11]Published CSP'!AR349+'[11]NHB savings'!K336</f>
        <v>0.19908990753681632</v>
      </c>
      <c r="BA349" s="103">
        <v>0</v>
      </c>
      <c r="BB349" s="103" t="e">
        <f>VLOOKUP($A349,'[11]Published CSP'!$A:$A:'[11]Published CSP'!$AW:$AW,COLUMN('[11]Published CSP'!AT$1),0)</f>
        <v>#REF!</v>
      </c>
      <c r="BC349" s="103" t="e">
        <f>VLOOKUP($A349,'[11]Published CSP'!$A:$A:'[11]Published CSP'!$AW:$AW,COLUMN('[11]Published CSP'!AU$1),0)+'[11]NHB savings'!L336</f>
        <v>#REF!</v>
      </c>
      <c r="BD349" s="103">
        <v>0</v>
      </c>
      <c r="BE349" s="103">
        <v>0</v>
      </c>
      <c r="BF349" s="60">
        <v>1.5001422930981885</v>
      </c>
      <c r="BG349" s="60">
        <v>2.0992269498262943</v>
      </c>
      <c r="BH349" s="103">
        <f>VLOOKUP($A349,[11]NHB!$A$7:$Q$389,COLUMN([11]NHB!O$2),0)+'[11]NHB savings'!P336</f>
        <v>2.0773078401524789</v>
      </c>
      <c r="BI349" s="103">
        <f>VLOOKUP($A349,[11]NHB!$A$7:$Q$389,COLUMN([11]NHB!P$2),0)+'[11]NHB savings'!Q336</f>
        <v>1.5825561535417219</v>
      </c>
      <c r="BJ349" s="103">
        <f>VLOOKUP($A349,[11]NHB!$A$7:$Q$389,COLUMN([11]NHB!Q$2),0)+'[11]NHB savings'!R336</f>
        <v>1.5184440705624176</v>
      </c>
      <c r="BK349" s="63">
        <f t="shared" si="117"/>
        <v>13.342760765896582</v>
      </c>
      <c r="BL349" s="63" t="e">
        <f t="shared" si="117"/>
        <v>#REF!</v>
      </c>
      <c r="BM349" s="63" t="e">
        <f t="shared" si="117"/>
        <v>#REF!</v>
      </c>
      <c r="BN349" s="63">
        <f t="shared" si="117"/>
        <v>12.685455744239658</v>
      </c>
      <c r="BO349" s="63">
        <f t="shared" si="117"/>
        <v>12.647949762880337</v>
      </c>
      <c r="BP349" s="64">
        <f t="shared" si="110"/>
        <v>13.342760765896582</v>
      </c>
      <c r="BQ349" s="64" t="e">
        <f>BL349*'[11]23112016 deflator update'!$C$68/'[11]23112016 deflator update'!$C$69</f>
        <v>#REF!</v>
      </c>
      <c r="BR349" s="64" t="e">
        <f>BM349*'[11]23112016 deflator update'!$C$68/'[11]23112016 deflator update'!$C$70</f>
        <v>#REF!</v>
      </c>
      <c r="BS349" s="64">
        <f>BN349*'[11]23112016 deflator update'!$C$68/'[11]23112016 deflator update'!$C$71</f>
        <v>12.051523843827452</v>
      </c>
      <c r="BT349" s="64">
        <f>BO349*'[11]23112016 deflator update'!$C$68/'[11]23112016 deflator update'!$C$72</f>
        <v>11.819732651280267</v>
      </c>
      <c r="BU349" s="109" t="e">
        <f t="shared" si="111"/>
        <v>#REF!</v>
      </c>
      <c r="BV349" s="109" t="e">
        <f t="shared" si="111"/>
        <v>#REF!</v>
      </c>
      <c r="BW349" s="109" t="e">
        <f t="shared" si="111"/>
        <v>#REF!</v>
      </c>
      <c r="BX349" s="109">
        <f t="shared" si="106"/>
        <v>-2.9566128419431514E-3</v>
      </c>
      <c r="BY349" s="109">
        <f t="shared" si="112"/>
        <v>-5.2074005912790322E-2</v>
      </c>
      <c r="BZ349" s="109">
        <f t="shared" si="113"/>
        <v>-1.3280733657475063E-2</v>
      </c>
      <c r="CA349" s="110" t="e">
        <f t="shared" si="114"/>
        <v>#REF!</v>
      </c>
      <c r="CB349" s="110" t="e">
        <f t="shared" si="114"/>
        <v>#REF!</v>
      </c>
      <c r="CC349" s="110" t="e">
        <f t="shared" si="114"/>
        <v>#REF!</v>
      </c>
      <c r="CD349" s="110">
        <f t="shared" si="114"/>
        <v>-1.9233351362940132E-2</v>
      </c>
      <c r="CE349" s="110">
        <f t="shared" si="115"/>
        <v>-0.11414640053422054</v>
      </c>
      <c r="CF349" s="110">
        <f t="shared" si="116"/>
        <v>-2.9846424649689896E-2</v>
      </c>
      <c r="CG349" s="60">
        <f t="shared" si="118"/>
        <v>6.3560603758965826</v>
      </c>
      <c r="CH349" s="60" t="e">
        <f t="shared" si="118"/>
        <v>#REF!</v>
      </c>
      <c r="CI349" s="60" t="e">
        <f t="shared" si="118"/>
        <v>#REF!</v>
      </c>
      <c r="CJ349" s="60">
        <f t="shared" si="118"/>
        <v>4.6802354674663498</v>
      </c>
      <c r="CK349" s="60">
        <f t="shared" si="118"/>
        <v>4.2802198938112337</v>
      </c>
      <c r="CL349" s="60">
        <f t="shared" si="119"/>
        <v>6.9867003899999993</v>
      </c>
      <c r="CM349" s="60">
        <f t="shared" si="119"/>
        <v>7.3053644130000004</v>
      </c>
      <c r="CN349" s="60">
        <f t="shared" si="119"/>
        <v>7.6511532606041559</v>
      </c>
      <c r="CO349" s="60">
        <f t="shared" si="119"/>
        <v>8.0052202767733078</v>
      </c>
      <c r="CP349" s="60">
        <f t="shared" si="119"/>
        <v>8.3677298690691035</v>
      </c>
    </row>
    <row r="350" spans="1:94" ht="15" customHeight="1">
      <c r="A350" s="53" t="s">
        <v>599</v>
      </c>
      <c r="B350" s="53" t="s">
        <v>600</v>
      </c>
      <c r="C350" s="53" t="str">
        <f t="shared" si="109"/>
        <v>MD_PU</v>
      </c>
      <c r="D350" s="53" t="s">
        <v>41</v>
      </c>
      <c r="E350" s="53" t="s">
        <v>531</v>
      </c>
      <c r="F350" s="112" t="s">
        <v>1361</v>
      </c>
      <c r="G350" s="113">
        <v>1</v>
      </c>
      <c r="H350" s="127">
        <v>0</v>
      </c>
      <c r="I350" s="127">
        <v>0</v>
      </c>
      <c r="J350" s="112" t="s">
        <v>1380</v>
      </c>
      <c r="K350" s="101">
        <v>0</v>
      </c>
      <c r="L350" s="53" t="s">
        <v>601</v>
      </c>
      <c r="M350" s="54">
        <f>[11]Provisional!M350</f>
        <v>150.70573286026001</v>
      </c>
      <c r="N350" s="54">
        <f>[11]Provisional!N350</f>
        <v>135.81720705519101</v>
      </c>
      <c r="O350" s="54">
        <f>[11]Provisional!O350</f>
        <v>124.90238603472001</v>
      </c>
      <c r="P350" s="54">
        <f>[11]Provisional!P350</f>
        <v>118.92752005200299</v>
      </c>
      <c r="Q350" s="54">
        <f>[11]Provisional!Q350</f>
        <v>113.222191907633</v>
      </c>
      <c r="R350" s="128">
        <f>'[11]Published CSP'!O350</f>
        <v>78.273359999999997</v>
      </c>
      <c r="S350" s="108">
        <f>VLOOKUP($B350,'[11]CT model - DATA UPDATE'!$A:$AX,COLUMN('[11]CT model - DATA UPDATE'!S$1),0)/1000000</f>
        <v>80.118713760000006</v>
      </c>
      <c r="T350" s="108">
        <f>VLOOKUP($B350,'[11]CT model - DATA UPDATE'!$A:$AX,COLUMN('[11]CT model - DATA UPDATE'!T$1),0)/1000000</f>
        <v>81.536015667803426</v>
      </c>
      <c r="U350" s="108">
        <f>VLOOKUP($B350,'[11]CT model - DATA UPDATE'!$A:$AX,COLUMN('[11]CT model - DATA UPDATE'!U$1),0)/1000000</f>
        <v>82.978389679283907</v>
      </c>
      <c r="V350" s="108">
        <f>VLOOKUP($B350,'[11]CT model - DATA UPDATE'!$A:$AX,COLUMN('[11]CT model - DATA UPDATE'!V$1),0)/1000000</f>
        <v>84.446279320537982</v>
      </c>
      <c r="W350" s="108">
        <v>0</v>
      </c>
      <c r="X350" s="108">
        <f>VLOOKUP($B350,'[11]CT model - DATA UPDATE'!$A:$AX,COLUMN('[11]CT model - DATA UPDATE'!W$1),0)/1000000</f>
        <v>1.5943219200000007</v>
      </c>
      <c r="Y350" s="108">
        <f>VLOOKUP($B350,'[11]CT model - DATA UPDATE'!$A:$AX,COLUMN('[11]CT model - DATA UPDATE'!X$1),0)/1000000</f>
        <v>3.2856963353976845</v>
      </c>
      <c r="Z350" s="108">
        <f>VLOOKUP($B350,'[11]CT model - DATA UPDATE'!$A:$AX,COLUMN('[11]CT model - DATA UPDATE'!Y$1),0)/1000000</f>
        <v>5.0702645810909033</v>
      </c>
      <c r="AA350" s="108">
        <f>VLOOKUP($B350,'[11]CT model - DATA UPDATE'!$A:$AX,COLUMN('[11]CT model - DATA UPDATE'!Z$1),0)/1000000</f>
        <v>6.952082419324582</v>
      </c>
      <c r="AB350" s="108">
        <v>0</v>
      </c>
      <c r="AC350" s="108">
        <f>VLOOKUP($B350,'[11]CT model - DATA UPDATE'!$A:$AX,COLUMN('[11]CT model - DATA UPDATE'!AA$1),0)/1000000</f>
        <v>1.602428</v>
      </c>
      <c r="AD350" s="108">
        <f>VLOOKUP($B350,'[11]CT model - DATA UPDATE'!$A:$AX,COLUMN('[11]CT model - DATA UPDATE'!AB$1),0)/1000000</f>
        <v>3.359176811683148</v>
      </c>
      <c r="AE350" s="108">
        <f>VLOOKUP($B350,'[11]CT model - DATA UPDATE'!$A:$AX,COLUMN('[11]CT model - DATA UPDATE'!AC$1),0)/1000000</f>
        <v>5.2817889578100443</v>
      </c>
      <c r="AF350" s="108">
        <f>VLOOKUP($B350,'[11]CT model - DATA UPDATE'!$A:$AX,COLUMN('[11]CT model - DATA UPDATE'!AD$1),0)/1000000</f>
        <v>7.3823576242696198</v>
      </c>
      <c r="AG350" s="108">
        <v>0</v>
      </c>
      <c r="AH350" s="108">
        <f>VLOOKUP($B350,'[11]CT model - DATA UPDATE'!$A:$AX,COLUMN('[11]CT model - DATA UPDATE'!AE$1),0)/1000000</f>
        <v>0</v>
      </c>
      <c r="AI350" s="108">
        <f>(VLOOKUP($B350,'[11]CT model - DATA UPDATE'!$A:$AX,COLUMN('[11]CT model - DATA UPDATE'!AF$1),0)+IFERROR(VLOOKUP($B350,'[11]Fire £5 LQ'!$A:$P,COLUMN('[11]Fire £5 LQ'!N$1),0),0)*[11]Parameters!$C$41)/1000000</f>
        <v>0</v>
      </c>
      <c r="AJ350" s="108">
        <f>(VLOOKUP($B350,'[11]CT model - DATA UPDATE'!$A:$AX,COLUMN('[11]CT model - DATA UPDATE'!AG$1),0)+IFERROR(VLOOKUP($B350,'[11]Fire £5 LQ'!$A:$P,COLUMN('[11]Fire £5 LQ'!O$1),0),0)*[11]Parameters!$C$41)/1000000</f>
        <v>0</v>
      </c>
      <c r="AK350" s="108">
        <f>(VLOOKUP($B350,'[11]CT model - DATA UPDATE'!$A:$AX,COLUMN('[11]CT model - DATA UPDATE'!AH$1),0)+IFERROR(VLOOKUP($B350,'[11]Fire £5 LQ'!$A:$P,COLUMN('[11]Fire £5 LQ'!P$1),0),0)*[11]Parameters!$C$41)/1000000</f>
        <v>0</v>
      </c>
      <c r="AL350" s="56">
        <f>'[11]Published CSP'!AI350</f>
        <v>0</v>
      </c>
      <c r="AM350" s="56">
        <f>'[11]Published CSP'!AJ350</f>
        <v>0</v>
      </c>
      <c r="AN350" s="56">
        <f>IFERROR(VLOOKUP($A350,'[11]iBCF post B17'!$A:$L,'[11]iBCF post B17'!$F$1,0)/1000000,0)</f>
        <v>9.3366207151479639</v>
      </c>
      <c r="AO350" s="56">
        <f>IFERROR(VLOOKUP($A350,'[11]iBCF post B17'!$A:$L,'[11]iBCF post B17'!$I$1,0)/1000000,0)</f>
        <v>13.037752453278557</v>
      </c>
      <c r="AP350" s="56">
        <f>IFERROR(VLOOKUP($A350,'[11]iBCF post B17'!$A:$L,'[11]iBCF post B17'!$L$1,0)/1000000,0)</f>
        <v>16.566644860712959</v>
      </c>
      <c r="AQ350" s="56">
        <v>0</v>
      </c>
      <c r="AR350" s="56">
        <v>0</v>
      </c>
      <c r="AS350" s="56">
        <f>'[11]NHB savings'!E337</f>
        <v>1.574783</v>
      </c>
      <c r="AT350" s="56">
        <f>'[11]NHB savings'!F337</f>
        <v>0</v>
      </c>
      <c r="AU350" s="56">
        <f>'[11]NHB savings'!G337</f>
        <v>0</v>
      </c>
      <c r="AV350" s="103">
        <f>'[11]Published CSP'!AN350</f>
        <v>0</v>
      </c>
      <c r="AW350" s="103">
        <f>'[11]Published CSP'!AO350</f>
        <v>0</v>
      </c>
      <c r="AX350" s="103">
        <f>'[11]Published CSP'!AP350+'[11]NHB savings'!I337</f>
        <v>0</v>
      </c>
      <c r="AY350" s="103">
        <f>'[11]Published CSP'!AQ350+'[11]NHB savings'!J337</f>
        <v>0</v>
      </c>
      <c r="AZ350" s="103">
        <f>'[11]Published CSP'!AR350+'[11]NHB savings'!K337</f>
        <v>0</v>
      </c>
      <c r="BA350" s="103">
        <v>0</v>
      </c>
      <c r="BB350" s="103" t="e">
        <f>VLOOKUP($A350,'[11]Published CSP'!$A:$A:'[11]Published CSP'!$AW:$AW,COLUMN('[11]Published CSP'!AT$1),0)</f>
        <v>#REF!</v>
      </c>
      <c r="BC350" s="103" t="e">
        <f>VLOOKUP($A350,'[11]Published CSP'!$A:$A:'[11]Published CSP'!$AW:$AW,COLUMN('[11]Published CSP'!AU$1),0)+'[11]NHB savings'!L337</f>
        <v>#REF!</v>
      </c>
      <c r="BD350" s="103">
        <v>0</v>
      </c>
      <c r="BE350" s="103">
        <v>0</v>
      </c>
      <c r="BF350" s="60">
        <v>3.4255509458381734</v>
      </c>
      <c r="BG350" s="60">
        <v>4.5469465522598123</v>
      </c>
      <c r="BH350" s="103">
        <f>VLOOKUP($A350,[11]NHB!$A$7:$Q$389,COLUMN([11]NHB!O$2),0)+'[11]NHB savings'!P337</f>
        <v>3.7276473358244666</v>
      </c>
      <c r="BI350" s="103">
        <f>VLOOKUP($A350,[11]NHB!$A$7:$Q$389,COLUMN([11]NHB!P$2),0)+'[11]NHB savings'!Q337</f>
        <v>2.7030919659501262</v>
      </c>
      <c r="BJ350" s="103">
        <f>VLOOKUP($A350,[11]NHB!$A$7:$Q$389,COLUMN([11]NHB!Q$2),0)+'[11]NHB savings'!R337</f>
        <v>2.5935850419564073</v>
      </c>
      <c r="BK350" s="63">
        <f t="shared" si="117"/>
        <v>232.40464380609819</v>
      </c>
      <c r="BL350" s="63" t="e">
        <f t="shared" si="117"/>
        <v>#REF!</v>
      </c>
      <c r="BM350" s="63" t="e">
        <f t="shared" si="117"/>
        <v>#REF!</v>
      </c>
      <c r="BN350" s="63">
        <f t="shared" si="117"/>
        <v>227.99880768941654</v>
      </c>
      <c r="BO350" s="63">
        <f t="shared" si="117"/>
        <v>231.16314117443451</v>
      </c>
      <c r="BP350" s="64">
        <f t="shared" si="110"/>
        <v>232.40464380609819</v>
      </c>
      <c r="BQ350" s="64" t="e">
        <f>BL350*'[11]23112016 deflator update'!$C$68/'[11]23112016 deflator update'!$C$69</f>
        <v>#REF!</v>
      </c>
      <c r="BR350" s="64" t="e">
        <f>BM350*'[11]23112016 deflator update'!$C$68/'[11]23112016 deflator update'!$C$70</f>
        <v>#REF!</v>
      </c>
      <c r="BS350" s="64">
        <f>BN350*'[11]23112016 deflator update'!$C$68/'[11]23112016 deflator update'!$C$71</f>
        <v>216.60499414701377</v>
      </c>
      <c r="BT350" s="64">
        <f>BO350*'[11]23112016 deflator update'!$C$68/'[11]23112016 deflator update'!$C$72</f>
        <v>216.02604206499836</v>
      </c>
      <c r="BU350" s="109" t="e">
        <f t="shared" si="111"/>
        <v>#REF!</v>
      </c>
      <c r="BV350" s="109" t="e">
        <f t="shared" si="111"/>
        <v>#REF!</v>
      </c>
      <c r="BW350" s="109" t="e">
        <f t="shared" si="111"/>
        <v>#REF!</v>
      </c>
      <c r="BX350" s="109">
        <f t="shared" si="106"/>
        <v>1.387872821391456E-2</v>
      </c>
      <c r="BY350" s="109">
        <f t="shared" si="112"/>
        <v>-5.3419871966908783E-3</v>
      </c>
      <c r="BZ350" s="109">
        <f t="shared" si="113"/>
        <v>-1.3381804942110831E-3</v>
      </c>
      <c r="CA350" s="110" t="e">
        <f t="shared" si="114"/>
        <v>#REF!</v>
      </c>
      <c r="CB350" s="110" t="e">
        <f t="shared" si="114"/>
        <v>#REF!</v>
      </c>
      <c r="CC350" s="110" t="e">
        <f t="shared" si="114"/>
        <v>#REF!</v>
      </c>
      <c r="CD350" s="110">
        <f t="shared" si="114"/>
        <v>-2.6728473380556173E-3</v>
      </c>
      <c r="CE350" s="110">
        <f t="shared" si="115"/>
        <v>-7.047450288801016E-2</v>
      </c>
      <c r="CF350" s="110">
        <f t="shared" si="116"/>
        <v>-1.8104370911246059E-2</v>
      </c>
      <c r="CG350" s="60">
        <f t="shared" si="118"/>
        <v>154.1312838060982</v>
      </c>
      <c r="CH350" s="60" t="e">
        <f t="shared" si="118"/>
        <v>#REF!</v>
      </c>
      <c r="CI350" s="60" t="e">
        <f t="shared" si="118"/>
        <v>#REF!</v>
      </c>
      <c r="CJ350" s="60">
        <f t="shared" si="118"/>
        <v>134.66836447123168</v>
      </c>
      <c r="CK350" s="60">
        <f t="shared" si="118"/>
        <v>132.38242181030233</v>
      </c>
      <c r="CL350" s="60">
        <f t="shared" si="119"/>
        <v>78.273359999999997</v>
      </c>
      <c r="CM350" s="60">
        <f t="shared" si="119"/>
        <v>83.315463680000008</v>
      </c>
      <c r="CN350" s="60">
        <f t="shared" si="119"/>
        <v>88.180888814884256</v>
      </c>
      <c r="CO350" s="60">
        <f t="shared" si="119"/>
        <v>93.330443218184854</v>
      </c>
      <c r="CP350" s="60">
        <f t="shared" si="119"/>
        <v>98.780719364132182</v>
      </c>
    </row>
    <row r="351" spans="1:94" ht="15" customHeight="1">
      <c r="A351" s="53" t="s">
        <v>756</v>
      </c>
      <c r="B351" s="53" t="s">
        <v>757</v>
      </c>
      <c r="C351" s="53" t="str">
        <f t="shared" si="109"/>
        <v>SCF_PU</v>
      </c>
      <c r="D351" s="53" t="s">
        <v>1383</v>
      </c>
      <c r="E351" s="53" t="s">
        <v>730</v>
      </c>
      <c r="F351" s="112" t="s">
        <v>1373</v>
      </c>
      <c r="G351" s="113">
        <v>0</v>
      </c>
      <c r="H351" s="127">
        <v>0</v>
      </c>
      <c r="I351" s="127">
        <v>0</v>
      </c>
      <c r="J351" s="112" t="s">
        <v>1380</v>
      </c>
      <c r="K351" s="101">
        <v>0</v>
      </c>
      <c r="L351" s="53" t="s">
        <v>758</v>
      </c>
      <c r="M351" s="54">
        <f>[11]Provisional!M351</f>
        <v>220.26746256969099</v>
      </c>
      <c r="N351" s="54">
        <f>[11]Provisional!N351</f>
        <v>172.43563348264598</v>
      </c>
      <c r="O351" s="54">
        <f>[11]Provisional!O351</f>
        <v>135.503948308074</v>
      </c>
      <c r="P351" s="54">
        <f>[11]Provisional!P351</f>
        <v>115.419865451443</v>
      </c>
      <c r="Q351" s="54">
        <f>[11]Provisional!Q351</f>
        <v>97.655649804774015</v>
      </c>
      <c r="R351" s="128">
        <f>'[11]Published CSP'!O351</f>
        <v>586.883915</v>
      </c>
      <c r="S351" s="108">
        <f>VLOOKUP($B351,'[11]CT model - DATA UPDATE'!$A:$AX,COLUMN('[11]CT model - DATA UPDATE'!S$1),0)/1000000</f>
        <v>594.18760262400019</v>
      </c>
      <c r="T351" s="108">
        <f>VLOOKUP($B351,'[11]CT model - DATA UPDATE'!$A:$AX,COLUMN('[11]CT model - DATA UPDATE'!T$1),0)/1000000</f>
        <v>601.58962558164808</v>
      </c>
      <c r="U351" s="108">
        <f>VLOOKUP($B351,'[11]CT model - DATA UPDATE'!$A:$AX,COLUMN('[11]CT model - DATA UPDATE'!U$1),0)/1000000</f>
        <v>609.09016381779361</v>
      </c>
      <c r="V351" s="108">
        <f>VLOOKUP($B351,'[11]CT model - DATA UPDATE'!$A:$AX,COLUMN('[11]CT model - DATA UPDATE'!V$1),0)/1000000</f>
        <v>616.6906350986967</v>
      </c>
      <c r="W351" s="108">
        <v>0</v>
      </c>
      <c r="X351" s="108">
        <f>VLOOKUP($B351,'[11]CT model - DATA UPDATE'!$A:$AX,COLUMN('[11]CT model - DATA UPDATE'!W$1),0)/1000000</f>
        <v>11.794308227999959</v>
      </c>
      <c r="Y351" s="108">
        <f>VLOOKUP($B351,'[11]CT model - DATA UPDATE'!$A:$AX,COLUMN('[11]CT model - DATA UPDATE'!X$1),0)/1000000</f>
        <v>24.2118516517667</v>
      </c>
      <c r="Z351" s="108">
        <f>VLOOKUP($B351,'[11]CT model - DATA UPDATE'!$A:$AX,COLUMN('[11]CT model - DATA UPDATE'!Y$1),0)/1000000</f>
        <v>37.185799460866718</v>
      </c>
      <c r="AA351" s="108">
        <f>VLOOKUP($B351,'[11]CT model - DATA UPDATE'!$A:$AX,COLUMN('[11]CT model - DATA UPDATE'!Z$1),0)/1000000</f>
        <v>50.736627853813076</v>
      </c>
      <c r="AB351" s="108">
        <v>0</v>
      </c>
      <c r="AC351" s="108">
        <f>VLOOKUP($B351,'[11]CT model - DATA UPDATE'!$A:$AX,COLUMN('[11]CT model - DATA UPDATE'!AA$1),0)/1000000</f>
        <v>11.881998252000001</v>
      </c>
      <c r="AD351" s="108">
        <f>VLOOKUP($B351,'[11]CT model - DATA UPDATE'!$A:$AX,COLUMN('[11]CT model - DATA UPDATE'!AB$1),0)/1000000</f>
        <v>24.781834738578201</v>
      </c>
      <c r="AE351" s="108">
        <f>VLOOKUP($B351,'[11]CT model - DATA UPDATE'!$A:$AX,COLUMN('[11]CT model - DATA UPDATE'!AC$1),0)/1000000</f>
        <v>38.766521472196338</v>
      </c>
      <c r="AF351" s="108">
        <f>VLOOKUP($B351,'[11]CT model - DATA UPDATE'!$A:$AX,COLUMN('[11]CT model - DATA UPDATE'!AD$1),0)/1000000</f>
        <v>53.90708537502384</v>
      </c>
      <c r="AG351" s="108">
        <v>0</v>
      </c>
      <c r="AH351" s="108">
        <f>VLOOKUP($B351,'[11]CT model - DATA UPDATE'!$A:$AX,COLUMN('[11]CT model - DATA UPDATE'!AE$1),0)/1000000</f>
        <v>0</v>
      </c>
      <c r="AI351" s="108">
        <f>(VLOOKUP($B351,'[11]CT model - DATA UPDATE'!$A:$AX,COLUMN('[11]CT model - DATA UPDATE'!AF$1),0)+IFERROR(VLOOKUP($B351,'[11]Fire £5 LQ'!$A:$P,COLUMN('[11]Fire £5 LQ'!N$1),0),0)*[11]Parameters!$C$41)/1000000</f>
        <v>0</v>
      </c>
      <c r="AJ351" s="108">
        <f>(VLOOKUP($B351,'[11]CT model - DATA UPDATE'!$A:$AX,COLUMN('[11]CT model - DATA UPDATE'!AG$1),0)+IFERROR(VLOOKUP($B351,'[11]Fire £5 LQ'!$A:$P,COLUMN('[11]Fire £5 LQ'!O$1),0),0)*[11]Parameters!$C$41)/1000000</f>
        <v>0</v>
      </c>
      <c r="AK351" s="108">
        <f>(VLOOKUP($B351,'[11]CT model - DATA UPDATE'!$A:$AX,COLUMN('[11]CT model - DATA UPDATE'!AH$1),0)+IFERROR(VLOOKUP($B351,'[11]Fire £5 LQ'!$A:$P,COLUMN('[11]Fire £5 LQ'!P$1),0),0)*[11]Parameters!$C$41)/1000000</f>
        <v>0</v>
      </c>
      <c r="AL351" s="56">
        <f>'[11]Published CSP'!AI351</f>
        <v>0</v>
      </c>
      <c r="AM351" s="56">
        <f>'[11]Published CSP'!AJ351</f>
        <v>0</v>
      </c>
      <c r="AN351" s="56">
        <f>IFERROR(VLOOKUP($A351,'[11]iBCF post B17'!$A:$L,'[11]iBCF post B17'!$F$1,0)/1000000,0)</f>
        <v>7.5428008174656629</v>
      </c>
      <c r="AO351" s="56">
        <f>IFERROR(VLOOKUP($A351,'[11]iBCF post B17'!$A:$L,'[11]iBCF post B17'!$I$1,0)/1000000,0)</f>
        <v>7.894842873677276</v>
      </c>
      <c r="AP351" s="56">
        <f>IFERROR(VLOOKUP($A351,'[11]iBCF post B17'!$A:$L,'[11]iBCF post B17'!$L$1,0)/1000000,0)</f>
        <v>7.0784445255540067</v>
      </c>
      <c r="AQ351" s="56">
        <v>0</v>
      </c>
      <c r="AR351" s="56">
        <v>0</v>
      </c>
      <c r="AS351" s="56">
        <f>'[11]NHB savings'!E338</f>
        <v>4.0124870000000001</v>
      </c>
      <c r="AT351" s="56">
        <f>'[11]NHB savings'!F338</f>
        <v>0</v>
      </c>
      <c r="AU351" s="56">
        <f>'[11]NHB savings'!G338</f>
        <v>0</v>
      </c>
      <c r="AV351" s="103">
        <f>'[11]Published CSP'!AN351</f>
        <v>0</v>
      </c>
      <c r="AW351" s="103">
        <f>'[11]Published CSP'!AO351</f>
        <v>0</v>
      </c>
      <c r="AX351" s="103">
        <f>'[11]Published CSP'!AP351+'[11]NHB savings'!I338</f>
        <v>0</v>
      </c>
      <c r="AY351" s="103">
        <f>'[11]Published CSP'!AQ351+'[11]NHB savings'!J338</f>
        <v>0</v>
      </c>
      <c r="AZ351" s="103">
        <f>'[11]Published CSP'!AR351+'[11]NHB savings'!K338</f>
        <v>0</v>
      </c>
      <c r="BA351" s="103">
        <v>0</v>
      </c>
      <c r="BB351" s="103" t="e">
        <f>VLOOKUP($A351,'[11]Published CSP'!$A:$A:'[11]Published CSP'!$AW:$AW,COLUMN('[11]Published CSP'!AT$1),0)</f>
        <v>#REF!</v>
      </c>
      <c r="BC351" s="103" t="e">
        <f>VLOOKUP($A351,'[11]Published CSP'!$A:$A:'[11]Published CSP'!$AW:$AW,COLUMN('[11]Published CSP'!AU$1),0)+'[11]NHB savings'!L338</f>
        <v>#REF!</v>
      </c>
      <c r="BD351" s="103">
        <v>0</v>
      </c>
      <c r="BE351" s="103">
        <v>0</v>
      </c>
      <c r="BF351" s="60">
        <v>5.1971324644519727</v>
      </c>
      <c r="BG351" s="60">
        <v>6.2210836525155679</v>
      </c>
      <c r="BH351" s="103">
        <f>VLOOKUP($A351,[11]NHB!$A$7:$Q$389,COLUMN([11]NHB!O$2),0)+'[11]NHB savings'!P338</f>
        <v>5.0100454184243794</v>
      </c>
      <c r="BI351" s="103">
        <f>VLOOKUP($A351,[11]NHB!$A$7:$Q$389,COLUMN([11]NHB!P$2),0)+'[11]NHB savings'!Q338</f>
        <v>3.634521488072576</v>
      </c>
      <c r="BJ351" s="103">
        <f>VLOOKUP($A351,[11]NHB!$A$7:$Q$389,COLUMN([11]NHB!Q$2),0)+'[11]NHB savings'!R338</f>
        <v>3.4872807454854087</v>
      </c>
      <c r="BK351" s="63">
        <f t="shared" si="117"/>
        <v>812.34851003414303</v>
      </c>
      <c r="BL351" s="63" t="e">
        <f t="shared" si="117"/>
        <v>#REF!</v>
      </c>
      <c r="BM351" s="63" t="e">
        <f t="shared" si="117"/>
        <v>#REF!</v>
      </c>
      <c r="BN351" s="63">
        <f t="shared" si="117"/>
        <v>811.99171456404952</v>
      </c>
      <c r="BO351" s="63">
        <f t="shared" si="117"/>
        <v>829.55572340334709</v>
      </c>
      <c r="BP351" s="64">
        <f t="shared" si="110"/>
        <v>812.34851003414303</v>
      </c>
      <c r="BQ351" s="64" t="e">
        <f>BL351*'[11]23112016 deflator update'!$C$68/'[11]23112016 deflator update'!$C$69</f>
        <v>#REF!</v>
      </c>
      <c r="BR351" s="64" t="e">
        <f>BM351*'[11]23112016 deflator update'!$C$68/'[11]23112016 deflator update'!$C$70</f>
        <v>#REF!</v>
      </c>
      <c r="BS351" s="64">
        <f>BN351*'[11]23112016 deflator update'!$C$68/'[11]23112016 deflator update'!$C$71</f>
        <v>771.41394888414516</v>
      </c>
      <c r="BT351" s="64">
        <f>BO351*'[11]23112016 deflator update'!$C$68/'[11]23112016 deflator update'!$C$72</f>
        <v>775.23448889269048</v>
      </c>
      <c r="BU351" s="109" t="e">
        <f t="shared" si="111"/>
        <v>#REF!</v>
      </c>
      <c r="BV351" s="109" t="e">
        <f t="shared" si="111"/>
        <v>#REF!</v>
      </c>
      <c r="BW351" s="109" t="e">
        <f t="shared" si="111"/>
        <v>#REF!</v>
      </c>
      <c r="BX351" s="109">
        <f t="shared" si="106"/>
        <v>2.1630773472519405E-2</v>
      </c>
      <c r="BY351" s="109">
        <f t="shared" si="112"/>
        <v>2.1182058139653348E-2</v>
      </c>
      <c r="BZ351" s="109">
        <f t="shared" si="113"/>
        <v>5.2539631206338644E-3</v>
      </c>
      <c r="CA351" s="110" t="e">
        <f t="shared" si="114"/>
        <v>#REF!</v>
      </c>
      <c r="CB351" s="110" t="e">
        <f t="shared" si="114"/>
        <v>#REF!</v>
      </c>
      <c r="CC351" s="110" t="e">
        <f t="shared" si="114"/>
        <v>#REF!</v>
      </c>
      <c r="CD351" s="110">
        <f t="shared" si="114"/>
        <v>4.952645741072903E-3</v>
      </c>
      <c r="CE351" s="110">
        <f t="shared" si="115"/>
        <v>-4.5687313613577807E-2</v>
      </c>
      <c r="CF351" s="110">
        <f t="shared" si="116"/>
        <v>-1.1622900532269553E-2</v>
      </c>
      <c r="CG351" s="60">
        <f t="shared" si="118"/>
        <v>225.46459503414303</v>
      </c>
      <c r="CH351" s="60" t="e">
        <f t="shared" si="118"/>
        <v>#REF!</v>
      </c>
      <c r="CI351" s="60" t="e">
        <f t="shared" si="118"/>
        <v>#REF!</v>
      </c>
      <c r="CJ351" s="60">
        <f t="shared" si="118"/>
        <v>126.9492298131928</v>
      </c>
      <c r="CK351" s="60">
        <f t="shared" si="118"/>
        <v>108.22137507581351</v>
      </c>
      <c r="CL351" s="60">
        <f t="shared" si="119"/>
        <v>586.883915</v>
      </c>
      <c r="CM351" s="60">
        <f t="shared" si="119"/>
        <v>617.86390910400019</v>
      </c>
      <c r="CN351" s="60">
        <f t="shared" si="119"/>
        <v>650.583311971993</v>
      </c>
      <c r="CO351" s="60">
        <f t="shared" si="119"/>
        <v>685.04248475085672</v>
      </c>
      <c r="CP351" s="60">
        <f t="shared" si="119"/>
        <v>721.33434832753358</v>
      </c>
    </row>
    <row r="352" spans="1:94" ht="15" customHeight="1">
      <c r="A352" s="53" t="s">
        <v>462</v>
      </c>
      <c r="B352" s="53" t="s">
        <v>463</v>
      </c>
      <c r="C352" s="53" t="str">
        <f t="shared" si="109"/>
        <v>SD_PU</v>
      </c>
      <c r="D352" s="53" t="s">
        <v>41</v>
      </c>
      <c r="E352" s="53" t="s">
        <v>39</v>
      </c>
      <c r="F352" s="112" t="s">
        <v>1373</v>
      </c>
      <c r="G352" s="113">
        <v>0</v>
      </c>
      <c r="H352" s="127">
        <v>0</v>
      </c>
      <c r="I352" s="127">
        <v>0</v>
      </c>
      <c r="J352" s="112" t="s">
        <v>1380</v>
      </c>
      <c r="K352" s="101">
        <v>0</v>
      </c>
      <c r="L352" s="53" t="s">
        <v>464</v>
      </c>
      <c r="M352" s="54">
        <f>[11]Provisional!M352</f>
        <v>2.5190623884950001</v>
      </c>
      <c r="N352" s="54">
        <f>[11]Provisional!N352</f>
        <v>1.7921755070059997</v>
      </c>
      <c r="O352" s="54">
        <f>[11]Provisional!O352</f>
        <v>1.464663325187</v>
      </c>
      <c r="P352" s="54">
        <f>[11]Provisional!P352</f>
        <v>1.511785347382</v>
      </c>
      <c r="Q352" s="54">
        <f>[11]Provisional!Q352</f>
        <v>0.63226482469500001</v>
      </c>
      <c r="R352" s="128">
        <f>'[11]Published CSP'!O352</f>
        <v>7.3606780000000001</v>
      </c>
      <c r="S352" s="108">
        <f>VLOOKUP($B352,'[11]CT model - DATA UPDATE'!$A:$AX,COLUMN('[11]CT model - DATA UPDATE'!S$1),0)/1000000</f>
        <v>7.4189881219999991</v>
      </c>
      <c r="T352" s="108">
        <f>VLOOKUP($B352,'[11]CT model - DATA UPDATE'!$A:$AX,COLUMN('[11]CT model - DATA UPDATE'!T$1),0)/1000000</f>
        <v>7.4907425470365796</v>
      </c>
      <c r="U352" s="108">
        <f>VLOOKUP($B352,'[11]CT model - DATA UPDATE'!$A:$AX,COLUMN('[11]CT model - DATA UPDATE'!U$1),0)/1000000</f>
        <v>7.5631909612570833</v>
      </c>
      <c r="V352" s="108">
        <f>VLOOKUP($B352,'[11]CT model - DATA UPDATE'!$A:$AX,COLUMN('[11]CT model - DATA UPDATE'!V$1),0)/1000000</f>
        <v>7.6363400767351877</v>
      </c>
      <c r="W352" s="108">
        <v>0</v>
      </c>
      <c r="X352" s="108">
        <f>VLOOKUP($B352,'[11]CT model - DATA UPDATE'!$A:$AX,COLUMN('[11]CT model - DATA UPDATE'!W$1),0)/1000000</f>
        <v>0.14837976243999998</v>
      </c>
      <c r="Y352" s="108">
        <f>VLOOKUP($B352,'[11]CT model - DATA UPDATE'!$A:$AX,COLUMN('[11]CT model - DATA UPDATE'!X$1),0)/1000000</f>
        <v>0.30262599890027775</v>
      </c>
      <c r="Z352" s="108">
        <f>VLOOKUP($B352,'[11]CT model - DATA UPDATE'!$A:$AX,COLUMN('[11]CT model - DATA UPDATE'!Y$1),0)/1000000</f>
        <v>0.46292779235662307</v>
      </c>
      <c r="AA352" s="108">
        <f>VLOOKUP($B352,'[11]CT model - DATA UPDATE'!$A:$AX,COLUMN('[11]CT model - DATA UPDATE'!Z$1),0)/1000000</f>
        <v>0.62948000701984708</v>
      </c>
      <c r="AB352" s="108">
        <v>0</v>
      </c>
      <c r="AC352" s="108">
        <f>VLOOKUP($B352,'[11]CT model - DATA UPDATE'!$A:$AX,COLUMN('[11]CT model - DATA UPDATE'!AA$1),0)/1000000</f>
        <v>0</v>
      </c>
      <c r="AD352" s="108">
        <f>VLOOKUP($B352,'[11]CT model - DATA UPDATE'!$A:$AX,COLUMN('[11]CT model - DATA UPDATE'!AB$1),0)/1000000</f>
        <v>0</v>
      </c>
      <c r="AE352" s="108">
        <f>VLOOKUP($B352,'[11]CT model - DATA UPDATE'!$A:$AX,COLUMN('[11]CT model - DATA UPDATE'!AC$1),0)/1000000</f>
        <v>0</v>
      </c>
      <c r="AF352" s="108">
        <f>VLOOKUP($B352,'[11]CT model - DATA UPDATE'!$A:$AX,COLUMN('[11]CT model - DATA UPDATE'!AD$1),0)/1000000</f>
        <v>0</v>
      </c>
      <c r="AG352" s="108">
        <v>0</v>
      </c>
      <c r="AH352" s="108">
        <f>VLOOKUP($B352,'[11]CT model - DATA UPDATE'!$A:$AX,COLUMN('[11]CT model - DATA UPDATE'!AE$1),0)/1000000</f>
        <v>3.459562955999932E-2</v>
      </c>
      <c r="AI352" s="108">
        <f>(VLOOKUP($B352,'[11]CT model - DATA UPDATE'!$A:$AX,COLUMN('[11]CT model - DATA UPDATE'!AF$1),0)+IFERROR(VLOOKUP($B352,'[11]Fire £5 LQ'!$A:$P,COLUMN('[11]Fire £5 LQ'!N$1),0),0)*[11]Parameters!$C$41)/1000000</f>
        <v>6.835404072223826E-2</v>
      </c>
      <c r="AJ352" s="108">
        <f>(VLOOKUP($B352,'[11]CT model - DATA UPDATE'!$A:$AX,COLUMN('[11]CT model - DATA UPDATE'!AG$1),0)+IFERROR(VLOOKUP($B352,'[11]Fire £5 LQ'!$A:$P,COLUMN('[11]Fire £5 LQ'!O$1),0),0)*[11]Parameters!$C$41)/1000000</f>
        <v>9.9676438066557377E-2</v>
      </c>
      <c r="AK352" s="108">
        <f>(VLOOKUP($B352,'[11]CT model - DATA UPDATE'!$A:$AX,COLUMN('[11]CT model - DATA UPDATE'!AH$1),0)+IFERROR(VLOOKUP($B352,'[11]Fire £5 LQ'!$A:$P,COLUMN('[11]Fire £5 LQ'!P$1),0),0)*[11]Parameters!$C$41)/1000000</f>
        <v>0.12842038546006099</v>
      </c>
      <c r="AL352" s="56">
        <f>'[11]Published CSP'!AI352</f>
        <v>0</v>
      </c>
      <c r="AM352" s="56">
        <f>'[11]Published CSP'!AJ352</f>
        <v>0</v>
      </c>
      <c r="AN352" s="56">
        <f>IFERROR(VLOOKUP($A352,'[11]iBCF post B17'!$A:$L,'[11]iBCF post B17'!$F$1,0)/1000000,0)</f>
        <v>0</v>
      </c>
      <c r="AO352" s="56">
        <f>IFERROR(VLOOKUP($A352,'[11]iBCF post B17'!$A:$L,'[11]iBCF post B17'!$I$1,0)/1000000,0)</f>
        <v>0</v>
      </c>
      <c r="AP352" s="56">
        <f>IFERROR(VLOOKUP($A352,'[11]iBCF post B17'!$A:$L,'[11]iBCF post B17'!$L$1,0)/1000000,0)</f>
        <v>0</v>
      </c>
      <c r="AQ352" s="56">
        <v>0</v>
      </c>
      <c r="AR352" s="56">
        <v>0</v>
      </c>
      <c r="AS352" s="56">
        <f>'[11]NHB savings'!E339</f>
        <v>0</v>
      </c>
      <c r="AT352" s="56">
        <f>'[11]NHB savings'!F339</f>
        <v>0</v>
      </c>
      <c r="AU352" s="56">
        <f>'[11]NHB savings'!G339</f>
        <v>0</v>
      </c>
      <c r="AV352" s="103">
        <f>'[11]Published CSP'!AN352</f>
        <v>0</v>
      </c>
      <c r="AW352" s="103">
        <f>'[11]Published CSP'!AO352</f>
        <v>0</v>
      </c>
      <c r="AX352" s="103">
        <f>'[11]Published CSP'!AP352+'[11]NHB savings'!I339</f>
        <v>0</v>
      </c>
      <c r="AY352" s="103">
        <f>'[11]Published CSP'!AQ352+'[11]NHB savings'!J339</f>
        <v>0</v>
      </c>
      <c r="AZ352" s="103">
        <f>'[11]Published CSP'!AR352+'[11]NHB savings'!K339</f>
        <v>0</v>
      </c>
      <c r="BA352" s="103">
        <v>0</v>
      </c>
      <c r="BB352" s="103" t="e">
        <f>VLOOKUP($A352,'[11]Published CSP'!$A:$A:'[11]Published CSP'!$AW:$AW,COLUMN('[11]Published CSP'!AT$1),0)</f>
        <v>#REF!</v>
      </c>
      <c r="BC352" s="103" t="e">
        <f>VLOOKUP($A352,'[11]Published CSP'!$A:$A:'[11]Published CSP'!$AW:$AW,COLUMN('[11]Published CSP'!AU$1),0)+'[11]NHB savings'!L339</f>
        <v>#REF!</v>
      </c>
      <c r="BD352" s="103">
        <v>0</v>
      </c>
      <c r="BE352" s="103">
        <v>0</v>
      </c>
      <c r="BF352" s="60">
        <v>1.2754835546818859</v>
      </c>
      <c r="BG352" s="60">
        <v>1.421454379204377</v>
      </c>
      <c r="BH352" s="103">
        <f>VLOOKUP($A352,[11]NHB!$A$7:$Q$389,COLUMN([11]NHB!O$2),0)+'[11]NHB savings'!P339</f>
        <v>1.2261975083936709</v>
      </c>
      <c r="BI352" s="103">
        <f>VLOOKUP($A352,[11]NHB!$A$7:$Q$389,COLUMN([11]NHB!P$2),0)+'[11]NHB savings'!Q339</f>
        <v>0.93442497341770026</v>
      </c>
      <c r="BJ352" s="103">
        <f>VLOOKUP($A352,[11]NHB!$A$7:$Q$389,COLUMN([11]NHB!Q$2),0)+'[11]NHB savings'!R339</f>
        <v>0.89656980391890084</v>
      </c>
      <c r="BK352" s="63">
        <f t="shared" si="117"/>
        <v>11.155223943176885</v>
      </c>
      <c r="BL352" s="63" t="e">
        <f t="shared" si="117"/>
        <v>#REF!</v>
      </c>
      <c r="BM352" s="63" t="e">
        <f t="shared" si="117"/>
        <v>#REF!</v>
      </c>
      <c r="BN352" s="63">
        <f t="shared" si="117"/>
        <v>10.572005512479965</v>
      </c>
      <c r="BO352" s="63">
        <f t="shared" si="117"/>
        <v>9.9230750978289954</v>
      </c>
      <c r="BP352" s="64">
        <f t="shared" si="110"/>
        <v>11.155223943176885</v>
      </c>
      <c r="BQ352" s="64" t="e">
        <f>BL352*'[11]23112016 deflator update'!$C$68/'[11]23112016 deflator update'!$C$69</f>
        <v>#REF!</v>
      </c>
      <c r="BR352" s="64" t="e">
        <f>BM352*'[11]23112016 deflator update'!$C$68/'[11]23112016 deflator update'!$C$70</f>
        <v>#REF!</v>
      </c>
      <c r="BS352" s="64">
        <f>BN352*'[11]23112016 deflator update'!$C$68/'[11]23112016 deflator update'!$C$71</f>
        <v>10.043689330482483</v>
      </c>
      <c r="BT352" s="64">
        <f>BO352*'[11]23112016 deflator update'!$C$68/'[11]23112016 deflator update'!$C$72</f>
        <v>9.2732891048584705</v>
      </c>
      <c r="BU352" s="109" t="e">
        <f t="shared" si="111"/>
        <v>#REF!</v>
      </c>
      <c r="BV352" s="109" t="e">
        <f t="shared" si="111"/>
        <v>#REF!</v>
      </c>
      <c r="BW352" s="109" t="e">
        <f t="shared" si="111"/>
        <v>#REF!</v>
      </c>
      <c r="BX352" s="109">
        <f t="shared" si="106"/>
        <v>-6.138195954257919E-2</v>
      </c>
      <c r="BY352" s="109">
        <f t="shared" si="112"/>
        <v>-0.1104548731270909</v>
      </c>
      <c r="BZ352" s="109">
        <f t="shared" si="113"/>
        <v>-2.8837294724152862E-2</v>
      </c>
      <c r="CA352" s="110" t="e">
        <f t="shared" si="114"/>
        <v>#REF!</v>
      </c>
      <c r="CB352" s="110" t="e">
        <f t="shared" si="114"/>
        <v>#REF!</v>
      </c>
      <c r="CC352" s="110" t="e">
        <f t="shared" si="114"/>
        <v>#REF!</v>
      </c>
      <c r="CD352" s="110">
        <f t="shared" si="114"/>
        <v>-7.6704903972473204E-2</v>
      </c>
      <c r="CE352" s="110">
        <f t="shared" si="115"/>
        <v>-0.16870435303717091</v>
      </c>
      <c r="CF352" s="110">
        <f t="shared" si="116"/>
        <v>-4.5141811953654742E-2</v>
      </c>
      <c r="CG352" s="60">
        <f t="shared" si="118"/>
        <v>3.7945459431768853</v>
      </c>
      <c r="CH352" s="60" t="e">
        <f t="shared" si="118"/>
        <v>#REF!</v>
      </c>
      <c r="CI352" s="60" t="e">
        <f t="shared" si="118"/>
        <v>#REF!</v>
      </c>
      <c r="CJ352" s="60">
        <f t="shared" si="118"/>
        <v>2.4462103207997004</v>
      </c>
      <c r="CK352" s="60">
        <f t="shared" si="118"/>
        <v>1.5288346286139003</v>
      </c>
      <c r="CL352" s="60">
        <f t="shared" si="119"/>
        <v>7.3606780000000001</v>
      </c>
      <c r="CM352" s="60">
        <f t="shared" si="119"/>
        <v>7.6019635139999986</v>
      </c>
      <c r="CN352" s="60">
        <f t="shared" si="119"/>
        <v>7.8617225866590958</v>
      </c>
      <c r="CO352" s="60">
        <f t="shared" si="119"/>
        <v>8.1257951916802647</v>
      </c>
      <c r="CP352" s="60">
        <f t="shared" si="119"/>
        <v>8.3942404692150951</v>
      </c>
    </row>
    <row r="353" spans="1:94" ht="15" customHeight="1">
      <c r="A353" s="53" t="s">
        <v>718</v>
      </c>
      <c r="B353" s="53" t="s">
        <v>719</v>
      </c>
      <c r="C353" s="53" t="str">
        <f t="shared" si="109"/>
        <v>OLB_PU</v>
      </c>
      <c r="D353" s="53" t="s">
        <v>41</v>
      </c>
      <c r="E353" s="53" t="s">
        <v>1351</v>
      </c>
      <c r="F353" s="112" t="s">
        <v>1375</v>
      </c>
      <c r="G353" s="113">
        <v>0</v>
      </c>
      <c r="H353" s="127">
        <v>0</v>
      </c>
      <c r="I353" s="127">
        <v>0</v>
      </c>
      <c r="J353" s="112" t="s">
        <v>1380</v>
      </c>
      <c r="K353" s="101">
        <v>0</v>
      </c>
      <c r="L353" s="53" t="s">
        <v>720</v>
      </c>
      <c r="M353" s="54">
        <f>[11]Provisional!M353</f>
        <v>67.908427262075008</v>
      </c>
      <c r="N353" s="54">
        <f>[11]Provisional!N353</f>
        <v>58.079235884075999</v>
      </c>
      <c r="O353" s="54">
        <f>[11]Provisional!O353</f>
        <v>50.839296312057002</v>
      </c>
      <c r="P353" s="54">
        <f>[11]Provisional!P353</f>
        <v>46.857380438928999</v>
      </c>
      <c r="Q353" s="54">
        <f>[11]Provisional!Q353</f>
        <v>42.960964457366003</v>
      </c>
      <c r="R353" s="128">
        <f>'[11]Published CSP'!O353</f>
        <v>81.129903999999996</v>
      </c>
      <c r="S353" s="108">
        <f>VLOOKUP($B353,'[11]CT model - DATA UPDATE'!$A:$AX,COLUMN('[11]CT model - DATA UPDATE'!S$1),0)/1000000</f>
        <v>82.114321119999985</v>
      </c>
      <c r="T353" s="108">
        <f>VLOOKUP($B353,'[11]CT model - DATA UPDATE'!$A:$AX,COLUMN('[11]CT model - DATA UPDATE'!T$1),0)/1000000</f>
        <v>84.168942077303029</v>
      </c>
      <c r="U353" s="108">
        <f>VLOOKUP($B353,'[11]CT model - DATA UPDATE'!$A:$AX,COLUMN('[11]CT model - DATA UPDATE'!U$1),0)/1000000</f>
        <v>86.274972669619885</v>
      </c>
      <c r="V353" s="108">
        <f>VLOOKUP($B353,'[11]CT model - DATA UPDATE'!$A:$AX,COLUMN('[11]CT model - DATA UPDATE'!V$1),0)/1000000</f>
        <v>88.433699241550016</v>
      </c>
      <c r="W353" s="108">
        <v>0</v>
      </c>
      <c r="X353" s="108">
        <f>VLOOKUP($B353,'[11]CT model - DATA UPDATE'!$A:$AX,COLUMN('[11]CT model - DATA UPDATE'!W$1),0)/1000000</f>
        <v>1.6343829559999965</v>
      </c>
      <c r="Y353" s="108">
        <f>VLOOKUP($B353,'[11]CT model - DATA UPDATE'!$A:$AX,COLUMN('[11]CT model - DATA UPDATE'!X$1),0)/1000000</f>
        <v>3.3921620127270717</v>
      </c>
      <c r="Z353" s="108">
        <f>VLOOKUP($B353,'[11]CT model - DATA UPDATE'!$A:$AX,COLUMN('[11]CT model - DATA UPDATE'!Y$1),0)/1000000</f>
        <v>5.2720791212652403</v>
      </c>
      <c r="AA353" s="108">
        <f>VLOOKUP($B353,'[11]CT model - DATA UPDATE'!$A:$AX,COLUMN('[11]CT model - DATA UPDATE'!Z$1),0)/1000000</f>
        <v>7.2807481572153501</v>
      </c>
      <c r="AB353" s="108">
        <v>0</v>
      </c>
      <c r="AC353" s="108">
        <f>VLOOKUP($B353,'[11]CT model - DATA UPDATE'!$A:$AX,COLUMN('[11]CT model - DATA UPDATE'!AA$1),0)/1000000</f>
        <v>1.642145</v>
      </c>
      <c r="AD353" s="108">
        <f>VLOOKUP($B353,'[11]CT model - DATA UPDATE'!$A:$AX,COLUMN('[11]CT model - DATA UPDATE'!AB$1),0)/1000000</f>
        <v>3.4674476296939849</v>
      </c>
      <c r="AE353" s="108">
        <f>VLOOKUP($B353,'[11]CT model - DATA UPDATE'!$A:$AX,COLUMN('[11]CT model - DATA UPDATE'!AC$1),0)/1000000</f>
        <v>5.4914168255301714</v>
      </c>
      <c r="AF353" s="108">
        <f>VLOOKUP($B353,'[11]CT model - DATA UPDATE'!$A:$AX,COLUMN('[11]CT model - DATA UPDATE'!AD$1),0)/1000000</f>
        <v>7.7307268187945191</v>
      </c>
      <c r="AG353" s="108">
        <v>0</v>
      </c>
      <c r="AH353" s="108">
        <f>VLOOKUP($B353,'[11]CT model - DATA UPDATE'!$A:$AX,COLUMN('[11]CT model - DATA UPDATE'!AE$1),0)/1000000</f>
        <v>0</v>
      </c>
      <c r="AI353" s="108">
        <f>(VLOOKUP($B353,'[11]CT model - DATA UPDATE'!$A:$AX,COLUMN('[11]CT model - DATA UPDATE'!AF$1),0)+IFERROR(VLOOKUP($B353,'[11]Fire £5 LQ'!$A:$P,COLUMN('[11]Fire £5 LQ'!N$1),0),0)*[11]Parameters!$C$41)/1000000</f>
        <v>0</v>
      </c>
      <c r="AJ353" s="108">
        <f>(VLOOKUP($B353,'[11]CT model - DATA UPDATE'!$A:$AX,COLUMN('[11]CT model - DATA UPDATE'!AG$1),0)+IFERROR(VLOOKUP($B353,'[11]Fire £5 LQ'!$A:$P,COLUMN('[11]Fire £5 LQ'!O$1),0),0)*[11]Parameters!$C$41)/1000000</f>
        <v>0</v>
      </c>
      <c r="AK353" s="108">
        <f>(VLOOKUP($B353,'[11]CT model - DATA UPDATE'!$A:$AX,COLUMN('[11]CT model - DATA UPDATE'!AH$1),0)+IFERROR(VLOOKUP($B353,'[11]Fire £5 LQ'!$A:$P,COLUMN('[11]Fire £5 LQ'!P$1),0),0)*[11]Parameters!$C$41)/1000000</f>
        <v>0</v>
      </c>
      <c r="AL353" s="56">
        <f>'[11]Published CSP'!AI353</f>
        <v>0</v>
      </c>
      <c r="AM353" s="56">
        <f>'[11]Published CSP'!AJ353</f>
        <v>0</v>
      </c>
      <c r="AN353" s="56">
        <f>IFERROR(VLOOKUP($A353,'[11]iBCF post B17'!$A:$L,'[11]iBCF post B17'!$F$1,0)/1000000,0)</f>
        <v>2.405190439167427</v>
      </c>
      <c r="AO353" s="56">
        <f>IFERROR(VLOOKUP($A353,'[11]iBCF post B17'!$A:$L,'[11]iBCF post B17'!$I$1,0)/1000000,0)</f>
        <v>2.933929930263723</v>
      </c>
      <c r="AP353" s="56">
        <f>IFERROR(VLOOKUP($A353,'[11]iBCF post B17'!$A:$L,'[11]iBCF post B17'!$L$1,0)/1000000,0)</f>
        <v>3.2102034233938994</v>
      </c>
      <c r="AQ353" s="56">
        <v>0</v>
      </c>
      <c r="AR353" s="56">
        <v>0</v>
      </c>
      <c r="AS353" s="56">
        <f>'[11]NHB savings'!E340</f>
        <v>0.74057700000000004</v>
      </c>
      <c r="AT353" s="56">
        <f>'[11]NHB savings'!F340</f>
        <v>0</v>
      </c>
      <c r="AU353" s="56">
        <f>'[11]NHB savings'!G340</f>
        <v>0</v>
      </c>
      <c r="AV353" s="103">
        <f>'[11]Published CSP'!AN353</f>
        <v>0</v>
      </c>
      <c r="AW353" s="103">
        <f>'[11]Published CSP'!AO353</f>
        <v>0</v>
      </c>
      <c r="AX353" s="103">
        <f>'[11]Published CSP'!AP353+'[11]NHB savings'!I340</f>
        <v>0</v>
      </c>
      <c r="AY353" s="103">
        <f>'[11]Published CSP'!AQ353+'[11]NHB savings'!J340</f>
        <v>0</v>
      </c>
      <c r="AZ353" s="103">
        <f>'[11]Published CSP'!AR353+'[11]NHB savings'!K340</f>
        <v>0</v>
      </c>
      <c r="BA353" s="103">
        <v>0</v>
      </c>
      <c r="BB353" s="103" t="e">
        <f>VLOOKUP($A353,'[11]Published CSP'!$A:$A:'[11]Published CSP'!$AW:$AW,COLUMN('[11]Published CSP'!AT$1),0)</f>
        <v>#REF!</v>
      </c>
      <c r="BC353" s="103" t="e">
        <f>VLOOKUP($A353,'[11]Published CSP'!$A:$A:'[11]Published CSP'!$AW:$AW,COLUMN('[11]Published CSP'!AU$1),0)+'[11]NHB savings'!L340</f>
        <v>#REF!</v>
      </c>
      <c r="BD353" s="103">
        <v>0</v>
      </c>
      <c r="BE353" s="103">
        <v>0</v>
      </c>
      <c r="BF353" s="60">
        <v>3.3601932645991144</v>
      </c>
      <c r="BG353" s="60">
        <v>4.0942251181186755</v>
      </c>
      <c r="BH353" s="103">
        <f>VLOOKUP($A353,[11]NHB!$A$7:$Q$389,COLUMN([11]NHB!O$2),0)+'[11]NHB savings'!P340</f>
        <v>2.7632169754448888</v>
      </c>
      <c r="BI353" s="103">
        <f>VLOOKUP($A353,[11]NHB!$A$7:$Q$389,COLUMN([11]NHB!P$2),0)+'[11]NHB savings'!Q340</f>
        <v>2.0496038161890628</v>
      </c>
      <c r="BJ353" s="103">
        <f>VLOOKUP($A353,[11]NHB!$A$7:$Q$389,COLUMN([11]NHB!Q$2),0)+'[11]NHB savings'!R340</f>
        <v>1.9665708257677545</v>
      </c>
      <c r="BK353" s="63">
        <f t="shared" si="117"/>
        <v>152.39852452667412</v>
      </c>
      <c r="BL353" s="63" t="e">
        <f t="shared" si="117"/>
        <v>#REF!</v>
      </c>
      <c r="BM353" s="63" t="e">
        <f t="shared" si="117"/>
        <v>#REF!</v>
      </c>
      <c r="BN353" s="63">
        <f t="shared" si="117"/>
        <v>148.87938280179711</v>
      </c>
      <c r="BO353" s="63">
        <f t="shared" si="117"/>
        <v>151.58291292408754</v>
      </c>
      <c r="BP353" s="64">
        <f t="shared" si="110"/>
        <v>152.39852452667412</v>
      </c>
      <c r="BQ353" s="64" t="e">
        <f>BL353*'[11]23112016 deflator update'!$C$68/'[11]23112016 deflator update'!$C$69</f>
        <v>#REF!</v>
      </c>
      <c r="BR353" s="64" t="e">
        <f>BM353*'[11]23112016 deflator update'!$C$68/'[11]23112016 deflator update'!$C$70</f>
        <v>#REF!</v>
      </c>
      <c r="BS353" s="64">
        <f>BN353*'[11]23112016 deflator update'!$C$68/'[11]23112016 deflator update'!$C$71</f>
        <v>141.43941438642534</v>
      </c>
      <c r="BT353" s="64">
        <f>BO353*'[11]23112016 deflator update'!$C$68/'[11]23112016 deflator update'!$C$72</f>
        <v>141.65691189913389</v>
      </c>
      <c r="BU353" s="109" t="e">
        <f t="shared" si="111"/>
        <v>#REF!</v>
      </c>
      <c r="BV353" s="109" t="e">
        <f t="shared" si="111"/>
        <v>#REF!</v>
      </c>
      <c r="BW353" s="109" t="e">
        <f t="shared" si="111"/>
        <v>#REF!</v>
      </c>
      <c r="BX353" s="109">
        <f t="shared" si="106"/>
        <v>1.8159197542413574E-2</v>
      </c>
      <c r="BY353" s="109">
        <f t="shared" si="112"/>
        <v>-5.3518339834309758E-3</v>
      </c>
      <c r="BZ353" s="109">
        <f t="shared" si="113"/>
        <v>-1.3406521091635648E-3</v>
      </c>
      <c r="CA353" s="110" t="e">
        <f t="shared" si="114"/>
        <v>#REF!</v>
      </c>
      <c r="CB353" s="110" t="e">
        <f t="shared" si="114"/>
        <v>#REF!</v>
      </c>
      <c r="CC353" s="110" t="e">
        <f t="shared" si="114"/>
        <v>#REF!</v>
      </c>
      <c r="CD353" s="110">
        <f t="shared" si="114"/>
        <v>1.5377433062209178E-3</v>
      </c>
      <c r="CE353" s="110">
        <f t="shared" si="115"/>
        <v>-7.0483704884295895E-2</v>
      </c>
      <c r="CF353" s="110">
        <f t="shared" si="116"/>
        <v>-1.8106801031103736E-2</v>
      </c>
      <c r="CG353" s="60">
        <f t="shared" si="118"/>
        <v>71.268620526674127</v>
      </c>
      <c r="CH353" s="60" t="e">
        <f t="shared" si="118"/>
        <v>#REF!</v>
      </c>
      <c r="CI353" s="60" t="e">
        <f t="shared" si="118"/>
        <v>#REF!</v>
      </c>
      <c r="CJ353" s="60">
        <f t="shared" si="118"/>
        <v>51.84091418538182</v>
      </c>
      <c r="CK353" s="60">
        <f t="shared" si="118"/>
        <v>48.137738706527642</v>
      </c>
      <c r="CL353" s="60">
        <f t="shared" si="119"/>
        <v>81.129903999999996</v>
      </c>
      <c r="CM353" s="60">
        <f t="shared" si="119"/>
        <v>85.390849075999981</v>
      </c>
      <c r="CN353" s="60">
        <f t="shared" si="119"/>
        <v>91.028551719724078</v>
      </c>
      <c r="CO353" s="60">
        <f t="shared" si="119"/>
        <v>97.038468616415287</v>
      </c>
      <c r="CP353" s="60">
        <f t="shared" si="119"/>
        <v>103.4451742175599</v>
      </c>
    </row>
    <row r="354" spans="1:94" ht="15" customHeight="1">
      <c r="A354" s="53" t="s">
        <v>177</v>
      </c>
      <c r="B354" s="53" t="s">
        <v>178</v>
      </c>
      <c r="C354" s="53" t="str">
        <f t="shared" si="109"/>
        <v>SD_PR</v>
      </c>
      <c r="D354" s="53" t="s">
        <v>41</v>
      </c>
      <c r="E354" s="53" t="s">
        <v>39</v>
      </c>
      <c r="F354" s="112" t="s">
        <v>1373</v>
      </c>
      <c r="G354" s="113">
        <v>1</v>
      </c>
      <c r="H354" s="127">
        <v>0</v>
      </c>
      <c r="I354" s="127">
        <v>0</v>
      </c>
      <c r="J354" s="112" t="s">
        <v>1381</v>
      </c>
      <c r="K354" s="101">
        <v>0</v>
      </c>
      <c r="L354" s="53" t="s">
        <v>179</v>
      </c>
      <c r="M354" s="54">
        <f>[11]Provisional!M354</f>
        <v>7.0343402845970004</v>
      </c>
      <c r="N354" s="54">
        <f>[11]Provisional!N354</f>
        <v>6.0123709303530006</v>
      </c>
      <c r="O354" s="54">
        <f>[11]Provisional!O354</f>
        <v>5.2446906674889995</v>
      </c>
      <c r="P354" s="54">
        <f>[11]Provisional!P354</f>
        <v>4.8421937433400002</v>
      </c>
      <c r="Q354" s="54">
        <f>[11]Provisional!Q354</f>
        <v>4.395728185256</v>
      </c>
      <c r="R354" s="128">
        <f>'[11]Published CSP'!O354</f>
        <v>6.8561180000000004</v>
      </c>
      <c r="S354" s="108">
        <f>VLOOKUP($B354,'[11]CT model - DATA UPDATE'!$A:$AX,COLUMN('[11]CT model - DATA UPDATE'!S$1),0)/1000000</f>
        <v>7.030394856</v>
      </c>
      <c r="T354" s="108">
        <f>VLOOKUP($B354,'[11]CT model - DATA UPDATE'!$A:$AX,COLUMN('[11]CT model - DATA UPDATE'!T$1),0)/1000000</f>
        <v>7.1824959062628135</v>
      </c>
      <c r="U354" s="108">
        <f>VLOOKUP($B354,'[11]CT model - DATA UPDATE'!$A:$AX,COLUMN('[11]CT model - DATA UPDATE'!U$1),0)/1000000</f>
        <v>7.3378876293775663</v>
      </c>
      <c r="V354" s="108">
        <f>VLOOKUP($B354,'[11]CT model - DATA UPDATE'!$A:$AX,COLUMN('[11]CT model - DATA UPDATE'!V$1),0)/1000000</f>
        <v>7.4966412183294473</v>
      </c>
      <c r="W354" s="108">
        <v>0</v>
      </c>
      <c r="X354" s="108">
        <f>VLOOKUP($B354,'[11]CT model - DATA UPDATE'!$A:$AX,COLUMN('[11]CT model - DATA UPDATE'!W$1),0)/1000000</f>
        <v>0</v>
      </c>
      <c r="Y354" s="108">
        <f>VLOOKUP($B354,'[11]CT model - DATA UPDATE'!$A:$AX,COLUMN('[11]CT model - DATA UPDATE'!X$1),0)/1000000</f>
        <v>0.1436499181252564</v>
      </c>
      <c r="Z354" s="108">
        <f>VLOOKUP($B354,'[11]CT model - DATA UPDATE'!$A:$AX,COLUMN('[11]CT model - DATA UPDATE'!Y$1),0)/1000000</f>
        <v>0.29645066022685362</v>
      </c>
      <c r="AA354" s="108">
        <f>VLOOKUP($B354,'[11]CT model - DATA UPDATE'!$A:$AX,COLUMN('[11]CT model - DATA UPDATE'!Z$1),0)/1000000</f>
        <v>0.45885441569150826</v>
      </c>
      <c r="AB354" s="108">
        <v>0</v>
      </c>
      <c r="AC354" s="108">
        <f>VLOOKUP($B354,'[11]CT model - DATA UPDATE'!$A:$AX,COLUMN('[11]CT model - DATA UPDATE'!AA$1),0)/1000000</f>
        <v>0</v>
      </c>
      <c r="AD354" s="108">
        <f>VLOOKUP($B354,'[11]CT model - DATA UPDATE'!$A:$AX,COLUMN('[11]CT model - DATA UPDATE'!AB$1),0)/1000000</f>
        <v>0</v>
      </c>
      <c r="AE354" s="108">
        <f>VLOOKUP($B354,'[11]CT model - DATA UPDATE'!$A:$AX,COLUMN('[11]CT model - DATA UPDATE'!AC$1),0)/1000000</f>
        <v>0</v>
      </c>
      <c r="AF354" s="108">
        <f>VLOOKUP($B354,'[11]CT model - DATA UPDATE'!$A:$AX,COLUMN('[11]CT model - DATA UPDATE'!AD$1),0)/1000000</f>
        <v>0</v>
      </c>
      <c r="AG354" s="108">
        <v>0</v>
      </c>
      <c r="AH354" s="108">
        <f>VLOOKUP($B354,'[11]CT model - DATA UPDATE'!$A:$AX,COLUMN('[11]CT model - DATA UPDATE'!AE$1),0)/1000000</f>
        <v>0</v>
      </c>
      <c r="AI354" s="108">
        <f>(VLOOKUP($B354,'[11]CT model - DATA UPDATE'!$A:$AX,COLUMN('[11]CT model - DATA UPDATE'!AF$1),0)+IFERROR(VLOOKUP($B354,'[11]Fire £5 LQ'!$A:$P,COLUMN('[11]Fire £5 LQ'!N$1),0),0)*[11]Parameters!$C$41)/1000000</f>
        <v>8.0901320112185565E-2</v>
      </c>
      <c r="AJ354" s="108">
        <f>(VLOOKUP($B354,'[11]CT model - DATA UPDATE'!$A:$AX,COLUMN('[11]CT model - DATA UPDATE'!AG$1),0)+IFERROR(VLOOKUP($B354,'[11]Fire £5 LQ'!$A:$P,COLUMN('[11]Fire £5 LQ'!O$1),0),0)*[11]Parameters!$C$41)/1000000</f>
        <v>0.16236804979487848</v>
      </c>
      <c r="AK354" s="108">
        <f>(VLOOKUP($B354,'[11]CT model - DATA UPDATE'!$A:$AX,COLUMN('[11]CT model - DATA UPDATE'!AH$1),0)+IFERROR(VLOOKUP($B354,'[11]Fire £5 LQ'!$A:$P,COLUMN('[11]Fire £5 LQ'!P$1),0),0)*[11]Parameters!$C$41)/1000000</f>
        <v>0.2442633125329747</v>
      </c>
      <c r="AL354" s="56">
        <f>'[11]Published CSP'!AI354</f>
        <v>0</v>
      </c>
      <c r="AM354" s="56">
        <f>'[11]Published CSP'!AJ354</f>
        <v>0</v>
      </c>
      <c r="AN354" s="56">
        <f>IFERROR(VLOOKUP($A354,'[11]iBCF post B17'!$A:$L,'[11]iBCF post B17'!$F$1,0)/1000000,0)</f>
        <v>0</v>
      </c>
      <c r="AO354" s="56">
        <f>IFERROR(VLOOKUP($A354,'[11]iBCF post B17'!$A:$L,'[11]iBCF post B17'!$I$1,0)/1000000,0)</f>
        <v>0</v>
      </c>
      <c r="AP354" s="56">
        <f>IFERROR(VLOOKUP($A354,'[11]iBCF post B17'!$A:$L,'[11]iBCF post B17'!$L$1,0)/1000000,0)</f>
        <v>0</v>
      </c>
      <c r="AQ354" s="56">
        <v>0</v>
      </c>
      <c r="AR354" s="56">
        <v>0</v>
      </c>
      <c r="AS354" s="56">
        <f>'[11]NHB savings'!E341</f>
        <v>0</v>
      </c>
      <c r="AT354" s="56">
        <f>'[11]NHB savings'!F341</f>
        <v>0</v>
      </c>
      <c r="AU354" s="56">
        <f>'[11]NHB savings'!G341</f>
        <v>0</v>
      </c>
      <c r="AV354" s="103">
        <f>'[11]Published CSP'!AN354</f>
        <v>0</v>
      </c>
      <c r="AW354" s="103">
        <f>'[11]Published CSP'!AO354</f>
        <v>0</v>
      </c>
      <c r="AX354" s="103">
        <f>'[11]Published CSP'!AP354+'[11]NHB savings'!I341</f>
        <v>0</v>
      </c>
      <c r="AY354" s="103">
        <f>'[11]Published CSP'!AQ354+'[11]NHB savings'!J341</f>
        <v>0</v>
      </c>
      <c r="AZ354" s="103">
        <f>'[11]Published CSP'!AR354+'[11]NHB savings'!K341</f>
        <v>0</v>
      </c>
      <c r="BA354" s="103">
        <v>0</v>
      </c>
      <c r="BB354" s="103" t="e">
        <f>VLOOKUP($A354,'[11]Published CSP'!$A:$A:'[11]Published CSP'!$AW:$AW,COLUMN('[11]Published CSP'!AT$1),0)</f>
        <v>#REF!</v>
      </c>
      <c r="BC354" s="103" t="e">
        <f>VLOOKUP($A354,'[11]Published CSP'!$A:$A:'[11]Published CSP'!$AW:$AW,COLUMN('[11]Published CSP'!AU$1),0)+'[11]NHB savings'!L341</f>
        <v>#REF!</v>
      </c>
      <c r="BD354" s="103">
        <v>0</v>
      </c>
      <c r="BE354" s="103">
        <v>0</v>
      </c>
      <c r="BF354" s="60">
        <v>2.8235736519200283</v>
      </c>
      <c r="BG354" s="60">
        <v>3.4812905279517667</v>
      </c>
      <c r="BH354" s="103">
        <f>VLOOKUP($A354,[11]NHB!$A$7:$Q$389,COLUMN([11]NHB!O$2),0)+'[11]NHB savings'!P341</f>
        <v>2.7423297582914925</v>
      </c>
      <c r="BI354" s="103">
        <f>VLOOKUP($A354,[11]NHB!$A$7:$Q$389,COLUMN([11]NHB!P$2),0)+'[11]NHB savings'!Q341</f>
        <v>2.0884144296418761</v>
      </c>
      <c r="BJ354" s="103">
        <f>VLOOKUP($A354,[11]NHB!$A$7:$Q$389,COLUMN([11]NHB!Q$2),0)+'[11]NHB savings'!R341</f>
        <v>2.0038091542406029</v>
      </c>
      <c r="BK354" s="63">
        <f t="shared" ref="BK354:BO404" si="120">SUM(M354,R354,W354,AB354,AG354,AL354,AQ354,AV354,BA354,BF354)</f>
        <v>16.714031936517028</v>
      </c>
      <c r="BL354" s="63" t="e">
        <f t="shared" si="120"/>
        <v>#REF!</v>
      </c>
      <c r="BM354" s="63" t="e">
        <f t="shared" si="120"/>
        <v>#REF!</v>
      </c>
      <c r="BN354" s="63">
        <f t="shared" si="120"/>
        <v>14.727314512381174</v>
      </c>
      <c r="BO354" s="63">
        <f t="shared" si="120"/>
        <v>14.599296286050533</v>
      </c>
      <c r="BP354" s="64">
        <f t="shared" si="110"/>
        <v>16.714031936517028</v>
      </c>
      <c r="BQ354" s="64" t="e">
        <f>BL354*'[11]23112016 deflator update'!$C$68/'[11]23112016 deflator update'!$C$69</f>
        <v>#REF!</v>
      </c>
      <c r="BR354" s="64" t="e">
        <f>BM354*'[11]23112016 deflator update'!$C$68/'[11]23112016 deflator update'!$C$70</f>
        <v>#REF!</v>
      </c>
      <c r="BS354" s="64">
        <f>BN354*'[11]23112016 deflator update'!$C$68/'[11]23112016 deflator update'!$C$71</f>
        <v>13.991344542911099</v>
      </c>
      <c r="BT354" s="64">
        <f>BO354*'[11]23112016 deflator update'!$C$68/'[11]23112016 deflator update'!$C$72</f>
        <v>13.643300474230292</v>
      </c>
      <c r="BU354" s="109" t="e">
        <f t="shared" si="111"/>
        <v>#REF!</v>
      </c>
      <c r="BV354" s="109" t="e">
        <f t="shared" si="111"/>
        <v>#REF!</v>
      </c>
      <c r="BW354" s="109" t="e">
        <f t="shared" si="111"/>
        <v>#REF!</v>
      </c>
      <c r="BX354" s="109">
        <f t="shared" si="106"/>
        <v>-8.692570951955747E-3</v>
      </c>
      <c r="BY354" s="109">
        <f t="shared" si="112"/>
        <v>-0.12652456681300184</v>
      </c>
      <c r="BZ354" s="109">
        <f t="shared" si="113"/>
        <v>-3.325335471235713E-2</v>
      </c>
      <c r="CA354" s="110" t="e">
        <f t="shared" si="114"/>
        <v>#REF!</v>
      </c>
      <c r="CB354" s="110" t="e">
        <f t="shared" si="114"/>
        <v>#REF!</v>
      </c>
      <c r="CC354" s="110" t="e">
        <f t="shared" si="114"/>
        <v>#REF!</v>
      </c>
      <c r="CD354" s="110">
        <f t="shared" si="114"/>
        <v>-2.4875669926743949E-2</v>
      </c>
      <c r="CE354" s="110">
        <f t="shared" si="115"/>
        <v>-0.18372176587611766</v>
      </c>
      <c r="CF354" s="110">
        <f t="shared" si="116"/>
        <v>-4.9483732226883292E-2</v>
      </c>
      <c r="CG354" s="60">
        <f t="shared" si="118"/>
        <v>9.8579139365170274</v>
      </c>
      <c r="CH354" s="60" t="e">
        <f t="shared" si="118"/>
        <v>#REF!</v>
      </c>
      <c r="CI354" s="60" t="e">
        <f t="shared" si="118"/>
        <v>#REF!</v>
      </c>
      <c r="CJ354" s="60">
        <f t="shared" si="118"/>
        <v>6.9306081729818754</v>
      </c>
      <c r="CK354" s="60">
        <f t="shared" si="118"/>
        <v>6.3995373394966037</v>
      </c>
      <c r="CL354" s="60">
        <f t="shared" si="119"/>
        <v>6.8561180000000004</v>
      </c>
      <c r="CM354" s="60">
        <f t="shared" si="119"/>
        <v>7.030394856</v>
      </c>
      <c r="CN354" s="60">
        <f t="shared" si="119"/>
        <v>7.4070471445002557</v>
      </c>
      <c r="CO354" s="60">
        <f t="shared" si="119"/>
        <v>7.7967063393992984</v>
      </c>
      <c r="CP354" s="60">
        <f t="shared" si="119"/>
        <v>8.1997589465539296</v>
      </c>
    </row>
    <row r="355" spans="1:94" ht="15" customHeight="1">
      <c r="A355" s="53" t="s">
        <v>909</v>
      </c>
      <c r="B355" s="53" t="s">
        <v>910</v>
      </c>
      <c r="C355" s="53" t="str">
        <f t="shared" si="109"/>
        <v>UA_PU</v>
      </c>
      <c r="D355" s="53" t="s">
        <v>41</v>
      </c>
      <c r="E355" s="53" t="s">
        <v>726</v>
      </c>
      <c r="F355" s="112" t="s">
        <v>1369</v>
      </c>
      <c r="G355" s="113">
        <v>0</v>
      </c>
      <c r="H355" s="127">
        <v>0</v>
      </c>
      <c r="I355" s="127">
        <v>0</v>
      </c>
      <c r="J355" s="112" t="s">
        <v>1380</v>
      </c>
      <c r="K355" s="101">
        <v>0</v>
      </c>
      <c r="L355" s="53" t="s">
        <v>911</v>
      </c>
      <c r="M355" s="54">
        <f>[11]Provisional!M355</f>
        <v>59.393938327885998</v>
      </c>
      <c r="N355" s="54">
        <f>[11]Provisional!N355</f>
        <v>50.374789124952002</v>
      </c>
      <c r="O355" s="54">
        <f>[11]Provisional!O355</f>
        <v>43.732472761989996</v>
      </c>
      <c r="P355" s="54">
        <f>[11]Provisional!P355</f>
        <v>40.074717605551001</v>
      </c>
      <c r="Q355" s="54">
        <f>[11]Provisional!Q355</f>
        <v>36.500289664496002</v>
      </c>
      <c r="R355" s="128">
        <f>'[11]Published CSP'!O355</f>
        <v>77.544449</v>
      </c>
      <c r="S355" s="108">
        <f>VLOOKUP($B355,'[11]CT model - DATA UPDATE'!$A:$AX,COLUMN('[11]CT model - DATA UPDATE'!S$1),0)/1000000</f>
        <v>79.705745921999991</v>
      </c>
      <c r="T355" s="108">
        <f>VLOOKUP($B355,'[11]CT model - DATA UPDATE'!$A:$AX,COLUMN('[11]CT model - DATA UPDATE'!T$1),0)/1000000</f>
        <v>81.346957820655177</v>
      </c>
      <c r="U355" s="108">
        <f>VLOOKUP($B355,'[11]CT model - DATA UPDATE'!$A:$AX,COLUMN('[11]CT model - DATA UPDATE'!U$1),0)/1000000</f>
        <v>83.021963725816789</v>
      </c>
      <c r="V355" s="108">
        <f>VLOOKUP($B355,'[11]CT model - DATA UPDATE'!$A:$AX,COLUMN('[11]CT model - DATA UPDATE'!V$1),0)/1000000</f>
        <v>84.731459486007907</v>
      </c>
      <c r="W355" s="108">
        <v>0</v>
      </c>
      <c r="X355" s="108">
        <f>VLOOKUP($B355,'[11]CT model - DATA UPDATE'!$A:$AX,COLUMN('[11]CT model - DATA UPDATE'!W$1),0)/1000000</f>
        <v>1.586339434000005</v>
      </c>
      <c r="Y355" s="108">
        <f>VLOOKUP($B355,'[11]CT model - DATA UPDATE'!$A:$AX,COLUMN('[11]CT model - DATA UPDATE'!X$1),0)/1000000</f>
        <v>3.2783227956326066</v>
      </c>
      <c r="Z355" s="108">
        <f>VLOOKUP($B355,'[11]CT model - DATA UPDATE'!$A:$AX,COLUMN('[11]CT model - DATA UPDATE'!Y$1),0)/1000000</f>
        <v>5.073182167213024</v>
      </c>
      <c r="AA355" s="108">
        <f>VLOOKUP($B355,'[11]CT model - DATA UPDATE'!$A:$AX,COLUMN('[11]CT model - DATA UPDATE'!Z$1),0)/1000000</f>
        <v>6.9758255403592511</v>
      </c>
      <c r="AB355" s="108">
        <v>0</v>
      </c>
      <c r="AC355" s="108">
        <f>VLOOKUP($B355,'[11]CT model - DATA UPDATE'!$A:$AX,COLUMN('[11]CT model - DATA UPDATE'!AA$1),0)/1000000</f>
        <v>1.59399</v>
      </c>
      <c r="AD355" s="108">
        <f>VLOOKUP($B355,'[11]CT model - DATA UPDATE'!$A:$AX,COLUMN('[11]CT model - DATA UPDATE'!AB$1),0)/1000000</f>
        <v>3.3512033601938338</v>
      </c>
      <c r="AE355" s="108">
        <f>VLOOKUP($B355,'[11]CT model - DATA UPDATE'!$A:$AX,COLUMN('[11]CT model - DATA UPDATE'!AC$1),0)/1000000</f>
        <v>5.2843717113568935</v>
      </c>
      <c r="AF355" s="108">
        <f>VLOOKUP($B355,'[11]CT model - DATA UPDATE'!$A:$AX,COLUMN('[11]CT model - DATA UPDATE'!AD$1),0)/1000000</f>
        <v>7.407090928450212</v>
      </c>
      <c r="AG355" s="108">
        <v>0</v>
      </c>
      <c r="AH355" s="108">
        <f>VLOOKUP($B355,'[11]CT model - DATA UPDATE'!$A:$AX,COLUMN('[11]CT model - DATA UPDATE'!AE$1),0)/1000000</f>
        <v>0</v>
      </c>
      <c r="AI355" s="108">
        <f>(VLOOKUP($B355,'[11]CT model - DATA UPDATE'!$A:$AX,COLUMN('[11]CT model - DATA UPDATE'!AF$1),0)+IFERROR(VLOOKUP($B355,'[11]Fire £5 LQ'!$A:$P,COLUMN('[11]Fire £5 LQ'!N$1),0),0)*[11]Parameters!$C$41)/1000000</f>
        <v>0</v>
      </c>
      <c r="AJ355" s="108">
        <f>(VLOOKUP($B355,'[11]CT model - DATA UPDATE'!$A:$AX,COLUMN('[11]CT model - DATA UPDATE'!AG$1),0)+IFERROR(VLOOKUP($B355,'[11]Fire £5 LQ'!$A:$P,COLUMN('[11]Fire £5 LQ'!O$1),0),0)*[11]Parameters!$C$41)/1000000</f>
        <v>0</v>
      </c>
      <c r="AK355" s="108">
        <f>(VLOOKUP($B355,'[11]CT model - DATA UPDATE'!$A:$AX,COLUMN('[11]CT model - DATA UPDATE'!AH$1),0)+IFERROR(VLOOKUP($B355,'[11]Fire £5 LQ'!$A:$P,COLUMN('[11]Fire £5 LQ'!P$1),0),0)*[11]Parameters!$C$41)/1000000</f>
        <v>0</v>
      </c>
      <c r="AL355" s="56">
        <f>'[11]Published CSP'!AI355</f>
        <v>0</v>
      </c>
      <c r="AM355" s="56">
        <f>'[11]Published CSP'!AJ355</f>
        <v>0</v>
      </c>
      <c r="AN355" s="56">
        <f>IFERROR(VLOOKUP($A355,'[11]iBCF post B17'!$A:$L,'[11]iBCF post B17'!$F$1,0)/1000000,0)</f>
        <v>2.91426616361974</v>
      </c>
      <c r="AO355" s="56">
        <f>IFERROR(VLOOKUP($A355,'[11]iBCF post B17'!$A:$L,'[11]iBCF post B17'!$I$1,0)/1000000,0)</f>
        <v>3.7785741592068431</v>
      </c>
      <c r="AP355" s="56">
        <f>IFERROR(VLOOKUP($A355,'[11]iBCF post B17'!$A:$L,'[11]iBCF post B17'!$L$1,0)/1000000,0)</f>
        <v>4.4676068962386486</v>
      </c>
      <c r="AQ355" s="56">
        <v>0</v>
      </c>
      <c r="AR355" s="56">
        <v>0</v>
      </c>
      <c r="AS355" s="56">
        <f>'[11]NHB savings'!E342</f>
        <v>0.77269299999999996</v>
      </c>
      <c r="AT355" s="56">
        <f>'[11]NHB savings'!F342</f>
        <v>0</v>
      </c>
      <c r="AU355" s="56">
        <f>'[11]NHB savings'!G342</f>
        <v>0</v>
      </c>
      <c r="AV355" s="103">
        <f>'[11]Published CSP'!AN355</f>
        <v>0</v>
      </c>
      <c r="AW355" s="103">
        <f>'[11]Published CSP'!AO355</f>
        <v>0</v>
      </c>
      <c r="AX355" s="103">
        <f>'[11]Published CSP'!AP355+'[11]NHB savings'!I342</f>
        <v>0</v>
      </c>
      <c r="AY355" s="103">
        <f>'[11]Published CSP'!AQ355+'[11]NHB savings'!J342</f>
        <v>0</v>
      </c>
      <c r="AZ355" s="103">
        <f>'[11]Published CSP'!AR355+'[11]NHB savings'!K342</f>
        <v>0</v>
      </c>
      <c r="BA355" s="103">
        <v>0</v>
      </c>
      <c r="BB355" s="103" t="e">
        <f>VLOOKUP($A355,'[11]Published CSP'!$A:$A:'[11]Published CSP'!$AW:$AW,COLUMN('[11]Published CSP'!AT$1),0)</f>
        <v>#REF!</v>
      </c>
      <c r="BC355" s="103" t="e">
        <f>VLOOKUP($A355,'[11]Published CSP'!$A:$A:'[11]Published CSP'!$AW:$AW,COLUMN('[11]Published CSP'!AU$1),0)+'[11]NHB savings'!L342</f>
        <v>#REF!</v>
      </c>
      <c r="BD355" s="103">
        <v>0</v>
      </c>
      <c r="BE355" s="103">
        <v>0</v>
      </c>
      <c r="BF355" s="60">
        <v>6.1987613846728902</v>
      </c>
      <c r="BG355" s="60">
        <v>7.0757031754876527</v>
      </c>
      <c r="BH355" s="103">
        <f>VLOOKUP($A355,[11]NHB!$A$7:$Q$389,COLUMN([11]NHB!O$2),0)+'[11]NHB savings'!P342</f>
        <v>5.3681483305296736</v>
      </c>
      <c r="BI355" s="103">
        <f>VLOOKUP($A355,[11]NHB!$A$7:$Q$389,COLUMN([11]NHB!P$2),0)+'[11]NHB savings'!Q342</f>
        <v>4.0472638831975942</v>
      </c>
      <c r="BJ355" s="103">
        <f>VLOOKUP($A355,[11]NHB!$A$7:$Q$389,COLUMN([11]NHB!Q$2),0)+'[11]NHB savings'!R342</f>
        <v>3.8833022333452338</v>
      </c>
      <c r="BK355" s="63">
        <f t="shared" si="120"/>
        <v>143.13714871255888</v>
      </c>
      <c r="BL355" s="63" t="e">
        <f t="shared" si="120"/>
        <v>#REF!</v>
      </c>
      <c r="BM355" s="63" t="e">
        <f t="shared" si="120"/>
        <v>#REF!</v>
      </c>
      <c r="BN355" s="63">
        <f t="shared" si="120"/>
        <v>141.28007325234213</v>
      </c>
      <c r="BO355" s="63">
        <f t="shared" si="120"/>
        <v>143.96557474889721</v>
      </c>
      <c r="BP355" s="64">
        <f t="shared" si="110"/>
        <v>143.13714871255888</v>
      </c>
      <c r="BQ355" s="64" t="e">
        <f>BL355*'[11]23112016 deflator update'!$C$68/'[11]23112016 deflator update'!$C$69</f>
        <v>#REF!</v>
      </c>
      <c r="BR355" s="64" t="e">
        <f>BM355*'[11]23112016 deflator update'!$C$68/'[11]23112016 deflator update'!$C$70</f>
        <v>#REF!</v>
      </c>
      <c r="BS355" s="64">
        <f>BN355*'[11]23112016 deflator update'!$C$68/'[11]23112016 deflator update'!$C$71</f>
        <v>134.21986610386014</v>
      </c>
      <c r="BT355" s="64">
        <f>BO355*'[11]23112016 deflator update'!$C$68/'[11]23112016 deflator update'!$C$72</f>
        <v>134.53837471064992</v>
      </c>
      <c r="BU355" s="109" t="e">
        <f t="shared" si="111"/>
        <v>#REF!</v>
      </c>
      <c r="BV355" s="109" t="e">
        <f t="shared" si="111"/>
        <v>#REF!</v>
      </c>
      <c r="BW355" s="109" t="e">
        <f t="shared" si="111"/>
        <v>#REF!</v>
      </c>
      <c r="BX355" s="109">
        <f t="shared" si="111"/>
        <v>1.9008352945559803E-2</v>
      </c>
      <c r="BY355" s="109">
        <f t="shared" si="112"/>
        <v>5.7876382461825582E-3</v>
      </c>
      <c r="BZ355" s="109">
        <f t="shared" si="113"/>
        <v>1.4437798007307379E-3</v>
      </c>
      <c r="CA355" s="110" t="e">
        <f t="shared" si="114"/>
        <v>#REF!</v>
      </c>
      <c r="CB355" s="110" t="e">
        <f t="shared" si="114"/>
        <v>#REF!</v>
      </c>
      <c r="CC355" s="110" t="e">
        <f t="shared" si="114"/>
        <v>#REF!</v>
      </c>
      <c r="CD355" s="110">
        <f t="shared" ref="CD355:CD417" si="121">BT355/BS355-1</f>
        <v>2.3730362429605911E-3</v>
      </c>
      <c r="CE355" s="110">
        <f t="shared" si="115"/>
        <v>-6.0073671155603359E-2</v>
      </c>
      <c r="CF355" s="110">
        <f t="shared" si="116"/>
        <v>-1.5369115992565408E-2</v>
      </c>
      <c r="CG355" s="60">
        <f t="shared" si="118"/>
        <v>65.592699712558883</v>
      </c>
      <c r="CH355" s="60" t="e">
        <f t="shared" si="118"/>
        <v>#REF!</v>
      </c>
      <c r="CI355" s="60" t="e">
        <f t="shared" si="118"/>
        <v>#REF!</v>
      </c>
      <c r="CJ355" s="60">
        <f t="shared" si="118"/>
        <v>47.900555647955429</v>
      </c>
      <c r="CK355" s="60">
        <f t="shared" si="118"/>
        <v>44.851198794079835</v>
      </c>
      <c r="CL355" s="60">
        <f t="shared" si="119"/>
        <v>77.544449</v>
      </c>
      <c r="CM355" s="60">
        <f t="shared" si="119"/>
        <v>82.886075356000006</v>
      </c>
      <c r="CN355" s="60">
        <f t="shared" si="119"/>
        <v>87.976483976481617</v>
      </c>
      <c r="CO355" s="60">
        <f t="shared" si="119"/>
        <v>93.379517604386706</v>
      </c>
      <c r="CP355" s="60">
        <f t="shared" si="119"/>
        <v>99.114375954817376</v>
      </c>
    </row>
    <row r="356" spans="1:94" ht="15" customHeight="1">
      <c r="A356" s="53" t="s">
        <v>551</v>
      </c>
      <c r="B356" s="53" t="s">
        <v>552</v>
      </c>
      <c r="C356" s="53" t="str">
        <f t="shared" ref="C356:C417" si="122">E356&amp;D356&amp;"_"&amp;J356</f>
        <v>MD_PU</v>
      </c>
      <c r="D356" s="53" t="s">
        <v>41</v>
      </c>
      <c r="E356" s="53" t="s">
        <v>531</v>
      </c>
      <c r="F356" s="112" t="s">
        <v>1359</v>
      </c>
      <c r="G356" s="113">
        <v>0</v>
      </c>
      <c r="H356" s="127">
        <v>0</v>
      </c>
      <c r="I356" s="127">
        <v>1</v>
      </c>
      <c r="J356" s="112" t="s">
        <v>1380</v>
      </c>
      <c r="K356" s="101">
        <v>0</v>
      </c>
      <c r="L356" s="53" t="s">
        <v>553</v>
      </c>
      <c r="M356" s="54">
        <f>[11]Provisional!M356</f>
        <v>96.908502984378998</v>
      </c>
      <c r="N356" s="54">
        <f>[11]Provisional!N356</f>
        <v>86.016048957607012</v>
      </c>
      <c r="O356" s="54">
        <f>[11]Provisional!O356</f>
        <v>78.023972072855003</v>
      </c>
      <c r="P356" s="54">
        <f>[11]Provisional!P356</f>
        <v>73.637906073937003</v>
      </c>
      <c r="Q356" s="54">
        <f>[11]Provisional!Q356</f>
        <v>69.433959612104999</v>
      </c>
      <c r="R356" s="128">
        <f>'[11]Published CSP'!O356</f>
        <v>70.368414000000001</v>
      </c>
      <c r="S356" s="108">
        <f>VLOOKUP($B356,'[11]CT model - DATA UPDATE'!$A:$AX,COLUMN('[11]CT model - DATA UPDATE'!S$1),0)/1000000</f>
        <v>71.456104175000007</v>
      </c>
      <c r="T356" s="108">
        <f>VLOOKUP($B356,'[11]CT model - DATA UPDATE'!$A:$AX,COLUMN('[11]CT model - DATA UPDATE'!T$1),0)/1000000</f>
        <v>72.454446079816776</v>
      </c>
      <c r="U356" s="108">
        <f>VLOOKUP($B356,'[11]CT model - DATA UPDATE'!$A:$AX,COLUMN('[11]CT model - DATA UPDATE'!U$1),0)/1000000</f>
        <v>73.466736219993166</v>
      </c>
      <c r="V356" s="108">
        <f>VLOOKUP($B356,'[11]CT model - DATA UPDATE'!$A:$AX,COLUMN('[11]CT model - DATA UPDATE'!V$1),0)/1000000</f>
        <v>74.493169471922386</v>
      </c>
      <c r="W356" s="108">
        <v>0</v>
      </c>
      <c r="X356" s="108">
        <f>VLOOKUP($B356,'[11]CT model - DATA UPDATE'!$A:$AX,COLUMN('[11]CT model - DATA UPDATE'!W$1),0)/1000000</f>
        <v>1.4219400099999955</v>
      </c>
      <c r="Y356" s="108">
        <f>VLOOKUP($B356,'[11]CT model - DATA UPDATE'!$A:$AX,COLUMN('[11]CT model - DATA UPDATE'!X$1),0)/1000000</f>
        <v>2.9197315561511359</v>
      </c>
      <c r="Z356" s="108">
        <f>VLOOKUP($B356,'[11]CT model - DATA UPDATE'!$A:$AX,COLUMN('[11]CT model - DATA UPDATE'!Y$1),0)/1000000</f>
        <v>4.4890695076773355</v>
      </c>
      <c r="AA356" s="108">
        <f>VLOOKUP($B356,'[11]CT model - DATA UPDATE'!$A:$AX,COLUMN('[11]CT model - DATA UPDATE'!Z$1),0)/1000000</f>
        <v>6.132687250531041</v>
      </c>
      <c r="AB356" s="108">
        <v>0</v>
      </c>
      <c r="AC356" s="108">
        <f>VLOOKUP($B356,'[11]CT model - DATA UPDATE'!$A:$AX,COLUMN('[11]CT model - DATA UPDATE'!AA$1),0)/1000000</f>
        <v>1.429</v>
      </c>
      <c r="AD356" s="108">
        <f>VLOOKUP($B356,'[11]CT model - DATA UPDATE'!$A:$AX,COLUMN('[11]CT model - DATA UPDATE'!AB$1),0)/1000000</f>
        <v>2.9848487894011586</v>
      </c>
      <c r="AE356" s="108">
        <f>VLOOKUP($B356,'[11]CT model - DATA UPDATE'!$A:$AX,COLUMN('[11]CT model - DATA UPDATE'!AC$1),0)/1000000</f>
        <v>4.6761585723059476</v>
      </c>
      <c r="AF356" s="108">
        <f>VLOOKUP($B356,'[11]CT model - DATA UPDATE'!$A:$AX,COLUMN('[11]CT model - DATA UPDATE'!AD$1),0)/1000000</f>
        <v>6.5120498539606784</v>
      </c>
      <c r="AG356" s="108">
        <v>0</v>
      </c>
      <c r="AH356" s="108">
        <f>VLOOKUP($B356,'[11]CT model - DATA UPDATE'!$A:$AX,COLUMN('[11]CT model - DATA UPDATE'!AE$1),0)/1000000</f>
        <v>0</v>
      </c>
      <c r="AI356" s="108">
        <f>(VLOOKUP($B356,'[11]CT model - DATA UPDATE'!$A:$AX,COLUMN('[11]CT model - DATA UPDATE'!AF$1),0)+IFERROR(VLOOKUP($B356,'[11]Fire £5 LQ'!$A:$P,COLUMN('[11]Fire £5 LQ'!N$1),0),0)*[11]Parameters!$C$41)/1000000</f>
        <v>0</v>
      </c>
      <c r="AJ356" s="108">
        <f>(VLOOKUP($B356,'[11]CT model - DATA UPDATE'!$A:$AX,COLUMN('[11]CT model - DATA UPDATE'!AG$1),0)+IFERROR(VLOOKUP($B356,'[11]Fire £5 LQ'!$A:$P,COLUMN('[11]Fire £5 LQ'!O$1),0),0)*[11]Parameters!$C$41)/1000000</f>
        <v>0</v>
      </c>
      <c r="AK356" s="108">
        <f>(VLOOKUP($B356,'[11]CT model - DATA UPDATE'!$A:$AX,COLUMN('[11]CT model - DATA UPDATE'!AH$1),0)+IFERROR(VLOOKUP($B356,'[11]Fire £5 LQ'!$A:$P,COLUMN('[11]Fire £5 LQ'!P$1),0),0)*[11]Parameters!$C$41)/1000000</f>
        <v>0</v>
      </c>
      <c r="AL356" s="56">
        <f>'[11]Published CSP'!AI356</f>
        <v>0</v>
      </c>
      <c r="AM356" s="56">
        <f>'[11]Published CSP'!AJ356</f>
        <v>0</v>
      </c>
      <c r="AN356" s="56">
        <f>IFERROR(VLOOKUP($A356,'[11]iBCF post B17'!$A:$L,'[11]iBCF post B17'!$F$1,0)/1000000,0)</f>
        <v>6.3431806984185481</v>
      </c>
      <c r="AO356" s="56">
        <f>IFERROR(VLOOKUP($A356,'[11]iBCF post B17'!$A:$L,'[11]iBCF post B17'!$I$1,0)/1000000,0)</f>
        <v>8.7758181209279371</v>
      </c>
      <c r="AP356" s="56">
        <f>IFERROR(VLOOKUP($A356,'[11]iBCF post B17'!$A:$L,'[11]iBCF post B17'!$L$1,0)/1000000,0)</f>
        <v>11.061110364911233</v>
      </c>
      <c r="AQ356" s="56">
        <v>0</v>
      </c>
      <c r="AR356" s="56">
        <v>0</v>
      </c>
      <c r="AS356" s="56">
        <f>'[11]NHB savings'!E343</f>
        <v>1.1591929999999999</v>
      </c>
      <c r="AT356" s="56">
        <f>'[11]NHB savings'!F343</f>
        <v>0</v>
      </c>
      <c r="AU356" s="56">
        <f>'[11]NHB savings'!G343</f>
        <v>0</v>
      </c>
      <c r="AV356" s="103">
        <f>'[11]Published CSP'!AN356</f>
        <v>0</v>
      </c>
      <c r="AW356" s="103">
        <f>'[11]Published CSP'!AO356</f>
        <v>0</v>
      </c>
      <c r="AX356" s="103">
        <f>'[11]Published CSP'!AP356+'[11]NHB savings'!I343</f>
        <v>0</v>
      </c>
      <c r="AY356" s="103">
        <f>'[11]Published CSP'!AQ356+'[11]NHB savings'!J343</f>
        <v>0</v>
      </c>
      <c r="AZ356" s="103">
        <f>'[11]Published CSP'!AR356+'[11]NHB savings'!K343</f>
        <v>0</v>
      </c>
      <c r="BA356" s="103">
        <v>0</v>
      </c>
      <c r="BB356" s="103" t="e">
        <f>VLOOKUP($A356,'[11]Published CSP'!$A:$A:'[11]Published CSP'!$AW:$AW,COLUMN('[11]Published CSP'!AT$1),0)</f>
        <v>#REF!</v>
      </c>
      <c r="BC356" s="103" t="e">
        <f>VLOOKUP($A356,'[11]Published CSP'!$A:$A:'[11]Published CSP'!$AW:$AW,COLUMN('[11]Published CSP'!AU$1),0)+'[11]NHB savings'!L343</f>
        <v>#REF!</v>
      </c>
      <c r="BD356" s="103">
        <v>0</v>
      </c>
      <c r="BE356" s="103">
        <v>0</v>
      </c>
      <c r="BF356" s="60">
        <v>3.6793112989255112</v>
      </c>
      <c r="BG356" s="60">
        <v>4.4738894374494436</v>
      </c>
      <c r="BH356" s="103">
        <f>VLOOKUP($A356,[11]NHB!$A$7:$Q$389,COLUMN([11]NHB!O$2),0)+'[11]NHB savings'!P343</f>
        <v>3.3070278067562078</v>
      </c>
      <c r="BI356" s="103">
        <f>VLOOKUP($A356,[11]NHB!$A$7:$Q$389,COLUMN([11]NHB!P$2),0)+'[11]NHB savings'!Q343</f>
        <v>2.4322898997051419</v>
      </c>
      <c r="BJ356" s="103">
        <f>VLOOKUP($A356,[11]NHB!$A$7:$Q$389,COLUMN([11]NHB!Q$2),0)+'[11]NHB savings'!R343</f>
        <v>2.33375363511154</v>
      </c>
      <c r="BK356" s="63">
        <f t="shared" si="120"/>
        <v>170.95622828330451</v>
      </c>
      <c r="BL356" s="63" t="e">
        <f t="shared" si="120"/>
        <v>#REF!</v>
      </c>
      <c r="BM356" s="63" t="e">
        <f t="shared" si="120"/>
        <v>#REF!</v>
      </c>
      <c r="BN356" s="63">
        <f t="shared" si="120"/>
        <v>167.47797839454654</v>
      </c>
      <c r="BO356" s="63">
        <f t="shared" si="120"/>
        <v>169.9667301885419</v>
      </c>
      <c r="BP356" s="64">
        <f t="shared" ref="BP356:BP417" si="123">BK356</f>
        <v>170.95622828330451</v>
      </c>
      <c r="BQ356" s="64" t="e">
        <f>BL356*'[11]23112016 deflator update'!$C$68/'[11]23112016 deflator update'!$C$69</f>
        <v>#REF!</v>
      </c>
      <c r="BR356" s="64" t="e">
        <f>BM356*'[11]23112016 deflator update'!$C$68/'[11]23112016 deflator update'!$C$70</f>
        <v>#REF!</v>
      </c>
      <c r="BS356" s="64">
        <f>BN356*'[11]23112016 deflator update'!$C$68/'[11]23112016 deflator update'!$C$71</f>
        <v>159.10857998573812</v>
      </c>
      <c r="BT356" s="64">
        <f>BO356*'[11]23112016 deflator update'!$C$68/'[11]23112016 deflator update'!$C$72</f>
        <v>158.83691413266246</v>
      </c>
      <c r="BU356" s="109" t="e">
        <f t="shared" ref="BU356:BX417" si="124">BL356/BK356-1</f>
        <v>#REF!</v>
      </c>
      <c r="BV356" s="109" t="e">
        <f t="shared" si="124"/>
        <v>#REF!</v>
      </c>
      <c r="BW356" s="109" t="e">
        <f t="shared" si="124"/>
        <v>#REF!</v>
      </c>
      <c r="BX356" s="109">
        <f t="shared" si="124"/>
        <v>1.486017336638934E-2</v>
      </c>
      <c r="BY356" s="109">
        <f t="shared" ref="BY356:BY417" si="125">BO356/BK356-1</f>
        <v>-5.788020154041007E-3</v>
      </c>
      <c r="BZ356" s="109">
        <f t="shared" ref="BZ356:BZ417" si="126">((BO356/BK356)^(1/4))-1</f>
        <v>-1.4501564204698614E-3</v>
      </c>
      <c r="CA356" s="110" t="e">
        <f t="shared" ref="CA356:CC417" si="127">BQ356/BP356-1</f>
        <v>#REF!</v>
      </c>
      <c r="CB356" s="110" t="e">
        <f t="shared" si="127"/>
        <v>#REF!</v>
      </c>
      <c r="CC356" s="110" t="e">
        <f t="shared" si="127"/>
        <v>#REF!</v>
      </c>
      <c r="CD356" s="110">
        <f t="shared" si="121"/>
        <v>-1.7074242828388764E-3</v>
      </c>
      <c r="CE356" s="110">
        <f t="shared" ref="CE356:CE417" si="128">BT356/BP356-1</f>
        <v>-7.0891328571885737E-2</v>
      </c>
      <c r="CF356" s="110">
        <f t="shared" ref="CF356:CF417" si="129">((BT356/BP356)^(1/4))-1</f>
        <v>-1.8214466912123695E-2</v>
      </c>
      <c r="CG356" s="60">
        <f t="shared" si="118"/>
        <v>100.58781428330451</v>
      </c>
      <c r="CH356" s="60" t="e">
        <f t="shared" si="118"/>
        <v>#REF!</v>
      </c>
      <c r="CI356" s="60" t="e">
        <f t="shared" si="118"/>
        <v>#REF!</v>
      </c>
      <c r="CJ356" s="60">
        <f t="shared" si="118"/>
        <v>84.84601409457008</v>
      </c>
      <c r="CK356" s="60">
        <f t="shared" si="118"/>
        <v>82.828823612127806</v>
      </c>
      <c r="CL356" s="60">
        <f t="shared" si="119"/>
        <v>70.368414000000001</v>
      </c>
      <c r="CM356" s="60">
        <f t="shared" si="119"/>
        <v>74.307044185000009</v>
      </c>
      <c r="CN356" s="60">
        <f t="shared" si="119"/>
        <v>78.359026425369066</v>
      </c>
      <c r="CO356" s="60">
        <f t="shared" si="119"/>
        <v>82.63196429997646</v>
      </c>
      <c r="CP356" s="60">
        <f t="shared" si="119"/>
        <v>87.137906576414096</v>
      </c>
    </row>
    <row r="357" spans="1:94" ht="15" customHeight="1">
      <c r="A357" s="53" t="s">
        <v>414</v>
      </c>
      <c r="B357" s="53" t="s">
        <v>415</v>
      </c>
      <c r="C357" s="53" t="str">
        <f t="shared" si="122"/>
        <v>SD_PU</v>
      </c>
      <c r="D357" s="53" t="s">
        <v>41</v>
      </c>
      <c r="E357" s="53" t="s">
        <v>39</v>
      </c>
      <c r="F357" s="112" t="s">
        <v>1367</v>
      </c>
      <c r="G357" s="113">
        <v>0</v>
      </c>
      <c r="H357" s="127">
        <v>0</v>
      </c>
      <c r="I357" s="127">
        <v>0</v>
      </c>
      <c r="J357" s="112" t="s">
        <v>1380</v>
      </c>
      <c r="K357" s="101">
        <v>0</v>
      </c>
      <c r="L357" s="53" t="s">
        <v>416</v>
      </c>
      <c r="M357" s="54">
        <f>[11]Provisional!M357</f>
        <v>3.8756103712760002</v>
      </c>
      <c r="N357" s="54">
        <f>[11]Provisional!N357</f>
        <v>3.3497651586780002</v>
      </c>
      <c r="O357" s="54">
        <f>[11]Provisional!O357</f>
        <v>2.9548517448810001</v>
      </c>
      <c r="P357" s="54">
        <f>[11]Provisional!P357</f>
        <v>2.7480799652769998</v>
      </c>
      <c r="Q357" s="54">
        <f>[11]Provisional!Q357</f>
        <v>2.5188240146010004</v>
      </c>
      <c r="R357" s="128">
        <f>'[11]Published CSP'!O357</f>
        <v>3.271601</v>
      </c>
      <c r="S357" s="108">
        <f>VLOOKUP($B357,'[11]CT model - DATA UPDATE'!$A:$AX,COLUMN('[11]CT model - DATA UPDATE'!S$1),0)/1000000</f>
        <v>3.3153744000000001</v>
      </c>
      <c r="T357" s="108">
        <f>VLOOKUP($B357,'[11]CT model - DATA UPDATE'!$A:$AX,COLUMN('[11]CT model - DATA UPDATE'!T$1),0)/1000000</f>
        <v>3.35351707735563</v>
      </c>
      <c r="U357" s="108">
        <f>VLOOKUP($B357,'[11]CT model - DATA UPDATE'!$A:$AX,COLUMN('[11]CT model - DATA UPDATE'!U$1),0)/1000000</f>
        <v>3.392098578102023</v>
      </c>
      <c r="V357" s="108">
        <f>VLOOKUP($B357,'[11]CT model - DATA UPDATE'!$A:$AX,COLUMN('[11]CT model - DATA UPDATE'!V$1),0)/1000000</f>
        <v>3.4311239508089595</v>
      </c>
      <c r="W357" s="108">
        <v>0</v>
      </c>
      <c r="X357" s="108">
        <f>VLOOKUP($B357,'[11]CT model - DATA UPDATE'!$A:$AX,COLUMN('[11]CT model - DATA UPDATE'!W$1),0)/1000000</f>
        <v>6.58476000000002E-2</v>
      </c>
      <c r="Y357" s="108">
        <f>VLOOKUP($B357,'[11]CT model - DATA UPDATE'!$A:$AX,COLUMN('[11]CT model - DATA UPDATE'!X$1),0)/1000000</f>
        <v>0.13500760743326448</v>
      </c>
      <c r="Z357" s="108">
        <f>VLOOKUP($B357,'[11]CT model - DATA UPDATE'!$A:$AX,COLUMN('[11]CT model - DATA UPDATE'!Y$1),0)/1000000</f>
        <v>0.20713402963016814</v>
      </c>
      <c r="AA357" s="108">
        <f>VLOOKUP($B357,'[11]CT model - DATA UPDATE'!$A:$AX,COLUMN('[11]CT model - DATA UPDATE'!Z$1),0)/1000000</f>
        <v>0.28232988285557098</v>
      </c>
      <c r="AB357" s="108">
        <v>0</v>
      </c>
      <c r="AC357" s="108">
        <f>VLOOKUP($B357,'[11]CT model - DATA UPDATE'!$A:$AX,COLUMN('[11]CT model - DATA UPDATE'!AA$1),0)/1000000</f>
        <v>0</v>
      </c>
      <c r="AD357" s="108">
        <f>VLOOKUP($B357,'[11]CT model - DATA UPDATE'!$A:$AX,COLUMN('[11]CT model - DATA UPDATE'!AB$1),0)/1000000</f>
        <v>0</v>
      </c>
      <c r="AE357" s="108">
        <f>VLOOKUP($B357,'[11]CT model - DATA UPDATE'!$A:$AX,COLUMN('[11]CT model - DATA UPDATE'!AC$1),0)/1000000</f>
        <v>0</v>
      </c>
      <c r="AF357" s="108">
        <f>VLOOKUP($B357,'[11]CT model - DATA UPDATE'!$A:$AX,COLUMN('[11]CT model - DATA UPDATE'!AD$1),0)/1000000</f>
        <v>0</v>
      </c>
      <c r="AG357" s="108">
        <v>0</v>
      </c>
      <c r="AH357" s="108">
        <f>VLOOKUP($B357,'[11]CT model - DATA UPDATE'!$A:$AX,COLUMN('[11]CT model - DATA UPDATE'!AE$1),0)/1000000</f>
        <v>0</v>
      </c>
      <c r="AI357" s="108">
        <f>(VLOOKUP($B357,'[11]CT model - DATA UPDATE'!$A:$AX,COLUMN('[11]CT model - DATA UPDATE'!AF$1),0)+IFERROR(VLOOKUP($B357,'[11]Fire £5 LQ'!$A:$P,COLUMN('[11]Fire £5 LQ'!N$1),0),0)*[11]Parameters!$C$41)/1000000</f>
        <v>3.7320035570823716E-2</v>
      </c>
      <c r="AJ357" s="108">
        <f>(VLOOKUP($B357,'[11]CT model - DATA UPDATE'!$A:$AX,COLUMN('[11]CT model - DATA UPDATE'!AG$1),0)+IFERROR(VLOOKUP($B357,'[11]Fire £5 LQ'!$A:$P,COLUMN('[11]Fire £5 LQ'!O$1),0),0)*[11]Parameters!$C$41)/1000000</f>
        <v>7.4115001278038398E-2</v>
      </c>
      <c r="AK357" s="108">
        <f>(VLOOKUP($B357,'[11]CT model - DATA UPDATE'!$A:$AX,COLUMN('[11]CT model - DATA UPDATE'!AH$1),0)+IFERROR(VLOOKUP($B357,'[11]Fire £5 LQ'!$A:$P,COLUMN('[11]Fire £5 LQ'!P$1),0),0)*[11]Parameters!$C$41)/1000000</f>
        <v>0.1103239614520117</v>
      </c>
      <c r="AL357" s="56">
        <f>'[11]Published CSP'!AI357</f>
        <v>0</v>
      </c>
      <c r="AM357" s="56">
        <f>'[11]Published CSP'!AJ357</f>
        <v>0</v>
      </c>
      <c r="AN357" s="56">
        <f>IFERROR(VLOOKUP($A357,'[11]iBCF post B17'!$A:$L,'[11]iBCF post B17'!$F$1,0)/1000000,0)</f>
        <v>0</v>
      </c>
      <c r="AO357" s="56">
        <f>IFERROR(VLOOKUP($A357,'[11]iBCF post B17'!$A:$L,'[11]iBCF post B17'!$I$1,0)/1000000,0)</f>
        <v>0</v>
      </c>
      <c r="AP357" s="56">
        <f>IFERROR(VLOOKUP($A357,'[11]iBCF post B17'!$A:$L,'[11]iBCF post B17'!$L$1,0)/1000000,0)</f>
        <v>0</v>
      </c>
      <c r="AQ357" s="56">
        <v>0</v>
      </c>
      <c r="AR357" s="56">
        <v>0</v>
      </c>
      <c r="AS357" s="56">
        <f>'[11]NHB savings'!E344</f>
        <v>0</v>
      </c>
      <c r="AT357" s="56">
        <f>'[11]NHB savings'!F344</f>
        <v>0</v>
      </c>
      <c r="AU357" s="56">
        <f>'[11]NHB savings'!G344</f>
        <v>0</v>
      </c>
      <c r="AV357" s="103">
        <f>'[11]Published CSP'!AN357</f>
        <v>0</v>
      </c>
      <c r="AW357" s="103">
        <f>'[11]Published CSP'!AO357</f>
        <v>0</v>
      </c>
      <c r="AX357" s="103">
        <f>'[11]Published CSP'!AP357+'[11]NHB savings'!I344</f>
        <v>0</v>
      </c>
      <c r="AY357" s="103">
        <f>'[11]Published CSP'!AQ357+'[11]NHB savings'!J344</f>
        <v>0</v>
      </c>
      <c r="AZ357" s="103">
        <f>'[11]Published CSP'!AR357+'[11]NHB savings'!K344</f>
        <v>0</v>
      </c>
      <c r="BA357" s="103">
        <v>0</v>
      </c>
      <c r="BB357" s="103" t="e">
        <f>VLOOKUP($A357,'[11]Published CSP'!$A:$A:'[11]Published CSP'!$AW:$AW,COLUMN('[11]Published CSP'!AT$1),0)</f>
        <v>#REF!</v>
      </c>
      <c r="BC357" s="103" t="e">
        <f>VLOOKUP($A357,'[11]Published CSP'!$A:$A:'[11]Published CSP'!$AW:$AW,COLUMN('[11]Published CSP'!AU$1),0)+'[11]NHB savings'!L344</f>
        <v>#REF!</v>
      </c>
      <c r="BD357" s="103">
        <v>0</v>
      </c>
      <c r="BE357" s="103">
        <v>0</v>
      </c>
      <c r="BF357" s="60">
        <v>0.55988289355918464</v>
      </c>
      <c r="BG357" s="60">
        <v>0.65663466809554627</v>
      </c>
      <c r="BH357" s="103">
        <f>VLOOKUP($A357,[11]NHB!$A$7:$Q$389,COLUMN([11]NHB!O$2),0)+'[11]NHB savings'!P344</f>
        <v>0.38227936471674023</v>
      </c>
      <c r="BI357" s="103">
        <f>VLOOKUP($A357,[11]NHB!$A$7:$Q$389,COLUMN([11]NHB!P$2),0)+'[11]NHB savings'!Q344</f>
        <v>0.28819635785573738</v>
      </c>
      <c r="BJ357" s="103">
        <f>VLOOKUP($A357,[11]NHB!$A$7:$Q$389,COLUMN([11]NHB!Q$2),0)+'[11]NHB savings'!R344</f>
        <v>0.27652102566115488</v>
      </c>
      <c r="BK357" s="63">
        <f t="shared" si="120"/>
        <v>7.7070942648351854</v>
      </c>
      <c r="BL357" s="63" t="e">
        <f t="shared" si="120"/>
        <v>#REF!</v>
      </c>
      <c r="BM357" s="63" t="e">
        <f t="shared" si="120"/>
        <v>#REF!</v>
      </c>
      <c r="BN357" s="63">
        <f t="shared" si="120"/>
        <v>6.709623932142966</v>
      </c>
      <c r="BO357" s="63">
        <f t="shared" si="120"/>
        <v>6.6191228353786968</v>
      </c>
      <c r="BP357" s="64">
        <f t="shared" si="123"/>
        <v>7.7070942648351854</v>
      </c>
      <c r="BQ357" s="64" t="e">
        <f>BL357*'[11]23112016 deflator update'!$C$68/'[11]23112016 deflator update'!$C$69</f>
        <v>#REF!</v>
      </c>
      <c r="BR357" s="64" t="e">
        <f>BM357*'[11]23112016 deflator update'!$C$68/'[11]23112016 deflator update'!$C$70</f>
        <v>#REF!</v>
      </c>
      <c r="BS357" s="64">
        <f>BN357*'[11]23112016 deflator update'!$C$68/'[11]23112016 deflator update'!$C$71</f>
        <v>6.3743230382601395</v>
      </c>
      <c r="BT357" s="64">
        <f>BO357*'[11]23112016 deflator update'!$C$68/'[11]23112016 deflator update'!$C$72</f>
        <v>6.1856873063941986</v>
      </c>
      <c r="BU357" s="109" t="e">
        <f t="shared" si="124"/>
        <v>#REF!</v>
      </c>
      <c r="BV357" s="109" t="e">
        <f t="shared" si="124"/>
        <v>#REF!</v>
      </c>
      <c r="BW357" s="109" t="e">
        <f t="shared" si="124"/>
        <v>#REF!</v>
      </c>
      <c r="BX357" s="109">
        <f t="shared" si="124"/>
        <v>-1.3488251752936109E-2</v>
      </c>
      <c r="BY357" s="109">
        <f t="shared" si="125"/>
        <v>-0.14116493091573135</v>
      </c>
      <c r="BZ357" s="109">
        <f t="shared" si="126"/>
        <v>-3.7329990052884621E-2</v>
      </c>
      <c r="CA357" s="110" t="e">
        <f t="shared" si="127"/>
        <v>#REF!</v>
      </c>
      <c r="CB357" s="110" t="e">
        <f t="shared" si="127"/>
        <v>#REF!</v>
      </c>
      <c r="CC357" s="110" t="e">
        <f t="shared" si="127"/>
        <v>#REF!</v>
      </c>
      <c r="CD357" s="110">
        <f t="shared" si="121"/>
        <v>-2.959306121351335E-2</v>
      </c>
      <c r="CE357" s="110">
        <f t="shared" si="128"/>
        <v>-0.19740344495105533</v>
      </c>
      <c r="CF357" s="110">
        <f t="shared" si="129"/>
        <v>-5.3491926336310169E-2</v>
      </c>
      <c r="CG357" s="60">
        <f t="shared" si="118"/>
        <v>4.4354932648351859</v>
      </c>
      <c r="CH357" s="60" t="e">
        <f t="shared" si="118"/>
        <v>#REF!</v>
      </c>
      <c r="CI357" s="60" t="e">
        <f t="shared" si="118"/>
        <v>#REF!</v>
      </c>
      <c r="CJ357" s="60">
        <f t="shared" si="118"/>
        <v>3.0362763231327365</v>
      </c>
      <c r="CK357" s="60">
        <f t="shared" si="118"/>
        <v>2.7953450402621547</v>
      </c>
      <c r="CL357" s="60">
        <f t="shared" si="119"/>
        <v>3.271601</v>
      </c>
      <c r="CM357" s="60">
        <f t="shared" si="119"/>
        <v>3.3812220000000002</v>
      </c>
      <c r="CN357" s="60">
        <f t="shared" si="119"/>
        <v>3.5258447203597183</v>
      </c>
      <c r="CO357" s="60">
        <f t="shared" si="119"/>
        <v>3.6733476090102295</v>
      </c>
      <c r="CP357" s="60">
        <f t="shared" si="119"/>
        <v>3.8237777951165421</v>
      </c>
    </row>
    <row r="358" spans="1:94" ht="15" customHeight="1">
      <c r="A358" s="53" t="s">
        <v>465</v>
      </c>
      <c r="B358" s="53" t="s">
        <v>466</v>
      </c>
      <c r="C358" s="53" t="str">
        <f t="shared" si="122"/>
        <v>SD_SR</v>
      </c>
      <c r="D358" s="53" t="s">
        <v>41</v>
      </c>
      <c r="E358" s="53" t="s">
        <v>39</v>
      </c>
      <c r="F358" s="112" t="s">
        <v>1373</v>
      </c>
      <c r="G358" s="113">
        <v>0</v>
      </c>
      <c r="H358" s="127">
        <v>0</v>
      </c>
      <c r="I358" s="127">
        <v>0</v>
      </c>
      <c r="J358" s="112" t="s">
        <v>1382</v>
      </c>
      <c r="K358" s="101">
        <v>0</v>
      </c>
      <c r="L358" s="53" t="s">
        <v>467</v>
      </c>
      <c r="M358" s="54">
        <f>[11]Provisional!M358</f>
        <v>2.5760090758969998</v>
      </c>
      <c r="N358" s="54">
        <f>[11]Provisional!N358</f>
        <v>1.8641555601419999</v>
      </c>
      <c r="O358" s="54">
        <f>[11]Provisional!O358</f>
        <v>1.3626629727890001</v>
      </c>
      <c r="P358" s="54">
        <f>[11]Provisional!P358</f>
        <v>1.4065033788030001</v>
      </c>
      <c r="Q358" s="54">
        <f>[11]Provisional!Q358</f>
        <v>0.72771335866300024</v>
      </c>
      <c r="R358" s="128">
        <f>'[11]Published CSP'!O358</f>
        <v>7.0994000000000002</v>
      </c>
      <c r="S358" s="108">
        <f>VLOOKUP($B358,'[11]CT model - DATA UPDATE'!$A:$AX,COLUMN('[11]CT model - DATA UPDATE'!S$1),0)/1000000</f>
        <v>7.1581120380000005</v>
      </c>
      <c r="T358" s="108">
        <f>VLOOKUP($B358,'[11]CT model - DATA UPDATE'!$A:$AX,COLUMN('[11]CT model - DATA UPDATE'!T$1),0)/1000000</f>
        <v>7.2316499810345256</v>
      </c>
      <c r="U358" s="108">
        <f>VLOOKUP($B358,'[11]CT model - DATA UPDATE'!$A:$AX,COLUMN('[11]CT model - DATA UPDATE'!U$1),0)/1000000</f>
        <v>7.3059434066651656</v>
      </c>
      <c r="V358" s="108">
        <f>VLOOKUP($B358,'[11]CT model - DATA UPDATE'!$A:$AX,COLUMN('[11]CT model - DATA UPDATE'!V$1),0)/1000000</f>
        <v>7.3810000762451695</v>
      </c>
      <c r="W358" s="108">
        <v>0</v>
      </c>
      <c r="X358" s="108">
        <f>VLOOKUP($B358,'[11]CT model - DATA UPDATE'!$A:$AX,COLUMN('[11]CT model - DATA UPDATE'!W$1),0)/1000000</f>
        <v>0.14316224076</v>
      </c>
      <c r="Y358" s="108">
        <f>VLOOKUP($B358,'[11]CT model - DATA UPDATE'!$A:$AX,COLUMN('[11]CT model - DATA UPDATE'!X$1),0)/1000000</f>
        <v>0.2921586592337948</v>
      </c>
      <c r="Z358" s="108">
        <f>VLOOKUP($B358,'[11]CT model - DATA UPDATE'!$A:$AX,COLUMN('[11]CT model - DATA UPDATE'!Y$1),0)/1000000</f>
        <v>0.44718218403516097</v>
      </c>
      <c r="AA358" s="108">
        <f>VLOOKUP($B358,'[11]CT model - DATA UPDATE'!$A:$AX,COLUMN('[11]CT model - DATA UPDATE'!Z$1),0)/1000000</f>
        <v>0.60843177924505376</v>
      </c>
      <c r="AB358" s="108">
        <v>0</v>
      </c>
      <c r="AC358" s="108">
        <f>VLOOKUP($B358,'[11]CT model - DATA UPDATE'!$A:$AX,COLUMN('[11]CT model - DATA UPDATE'!AA$1),0)/1000000</f>
        <v>0</v>
      </c>
      <c r="AD358" s="108">
        <f>VLOOKUP($B358,'[11]CT model - DATA UPDATE'!$A:$AX,COLUMN('[11]CT model - DATA UPDATE'!AB$1),0)/1000000</f>
        <v>0</v>
      </c>
      <c r="AE358" s="108">
        <f>VLOOKUP($B358,'[11]CT model - DATA UPDATE'!$A:$AX,COLUMN('[11]CT model - DATA UPDATE'!AC$1),0)/1000000</f>
        <v>0</v>
      </c>
      <c r="AF358" s="108">
        <f>VLOOKUP($B358,'[11]CT model - DATA UPDATE'!$A:$AX,COLUMN('[11]CT model - DATA UPDATE'!AD$1),0)/1000000</f>
        <v>0</v>
      </c>
      <c r="AG358" s="108">
        <v>0</v>
      </c>
      <c r="AH358" s="108">
        <f>VLOOKUP($B358,'[11]CT model - DATA UPDATE'!$A:$AX,COLUMN('[11]CT model - DATA UPDATE'!AE$1),0)/1000000</f>
        <v>4.1687259240000045E-2</v>
      </c>
      <c r="AI358" s="108">
        <f>(VLOOKUP($B358,'[11]CT model - DATA UPDATE'!$A:$AX,COLUMN('[11]CT model - DATA UPDATE'!AF$1),0)+IFERROR(VLOOKUP($B358,'[11]Fire £5 LQ'!$A:$P,COLUMN('[11]Fire £5 LQ'!N$1),0),0)*[11]Parameters!$C$41)/1000000</f>
        <v>8.1338395875931654E-2</v>
      </c>
      <c r="AJ358" s="108">
        <f>(VLOOKUP($B358,'[11]CT model - DATA UPDATE'!$A:$AX,COLUMN('[11]CT model - DATA UPDATE'!AG$1),0)+IFERROR(VLOOKUP($B358,'[11]Fire £5 LQ'!$A:$P,COLUMN('[11]Fire £5 LQ'!O$1),0),0)*[11]Parameters!$C$41)/1000000</f>
        <v>0.11881900953976553</v>
      </c>
      <c r="AK358" s="108">
        <f>(VLOOKUP($B358,'[11]CT model - DATA UPDATE'!$A:$AX,COLUMN('[11]CT model - DATA UPDATE'!AH$1),0)+IFERROR(VLOOKUP($B358,'[11]Fire £5 LQ'!$A:$P,COLUMN('[11]Fire £5 LQ'!P$1),0),0)*[11]Parameters!$C$41)/1000000</f>
        <v>0.15398946610616579</v>
      </c>
      <c r="AL358" s="56">
        <f>'[11]Published CSP'!AI358</f>
        <v>0</v>
      </c>
      <c r="AM358" s="56">
        <f>'[11]Published CSP'!AJ358</f>
        <v>0</v>
      </c>
      <c r="AN358" s="56">
        <f>IFERROR(VLOOKUP($A358,'[11]iBCF post B17'!$A:$L,'[11]iBCF post B17'!$F$1,0)/1000000,0)</f>
        <v>0</v>
      </c>
      <c r="AO358" s="56">
        <f>IFERROR(VLOOKUP($A358,'[11]iBCF post B17'!$A:$L,'[11]iBCF post B17'!$I$1,0)/1000000,0)</f>
        <v>0</v>
      </c>
      <c r="AP358" s="56">
        <f>IFERROR(VLOOKUP($A358,'[11]iBCF post B17'!$A:$L,'[11]iBCF post B17'!$L$1,0)/1000000,0)</f>
        <v>0</v>
      </c>
      <c r="AQ358" s="56">
        <v>0</v>
      </c>
      <c r="AR358" s="56">
        <v>0</v>
      </c>
      <c r="AS358" s="56">
        <f>'[11]NHB savings'!E345</f>
        <v>0</v>
      </c>
      <c r="AT358" s="56">
        <f>'[11]NHB savings'!F345</f>
        <v>0</v>
      </c>
      <c r="AU358" s="56">
        <f>'[11]NHB savings'!G345</f>
        <v>0</v>
      </c>
      <c r="AV358" s="103">
        <f>'[11]Published CSP'!AN358</f>
        <v>0</v>
      </c>
      <c r="AW358" s="103">
        <f>'[11]Published CSP'!AO358</f>
        <v>0</v>
      </c>
      <c r="AX358" s="103">
        <f>'[11]Published CSP'!AP358+'[11]NHB savings'!I345</f>
        <v>0</v>
      </c>
      <c r="AY358" s="103">
        <f>'[11]Published CSP'!AQ358+'[11]NHB savings'!J345</f>
        <v>0</v>
      </c>
      <c r="AZ358" s="103">
        <f>'[11]Published CSP'!AR358+'[11]NHB savings'!K345</f>
        <v>0</v>
      </c>
      <c r="BA358" s="103">
        <v>0</v>
      </c>
      <c r="BB358" s="103" t="e">
        <f>VLOOKUP($A358,'[11]Published CSP'!$A:$A:'[11]Published CSP'!$AW:$AW,COLUMN('[11]Published CSP'!AT$1),0)</f>
        <v>#REF!</v>
      </c>
      <c r="BC358" s="103" t="e">
        <f>VLOOKUP($A358,'[11]Published CSP'!$A:$A:'[11]Published CSP'!$AW:$AW,COLUMN('[11]Published CSP'!AU$1),0)+'[11]NHB savings'!L345</f>
        <v>#REF!</v>
      </c>
      <c r="BD358" s="103">
        <v>0</v>
      </c>
      <c r="BE358" s="103">
        <v>0</v>
      </c>
      <c r="BF358" s="60">
        <v>1.5727844282111343</v>
      </c>
      <c r="BG358" s="60">
        <v>1.8491470307606035</v>
      </c>
      <c r="BH358" s="103">
        <f>VLOOKUP($A358,[11]NHB!$A$7:$Q$389,COLUMN([11]NHB!O$2),0)+'[11]NHB savings'!P345</f>
        <v>1.7142539447905241</v>
      </c>
      <c r="BI358" s="103">
        <f>VLOOKUP($A358,[11]NHB!$A$7:$Q$389,COLUMN([11]NHB!P$2),0)+'[11]NHB savings'!Q345</f>
        <v>1.3075288570703514</v>
      </c>
      <c r="BJ358" s="103">
        <f>VLOOKUP($A358,[11]NHB!$A$7:$Q$389,COLUMN([11]NHB!Q$2),0)+'[11]NHB savings'!R345</f>
        <v>1.2545586048649409</v>
      </c>
      <c r="BK358" s="63">
        <f t="shared" si="120"/>
        <v>11.248193504108135</v>
      </c>
      <c r="BL358" s="63" t="e">
        <f t="shared" si="120"/>
        <v>#REF!</v>
      </c>
      <c r="BM358" s="63" t="e">
        <f t="shared" si="120"/>
        <v>#REF!</v>
      </c>
      <c r="BN358" s="63">
        <f t="shared" si="120"/>
        <v>10.585976836113442</v>
      </c>
      <c r="BO358" s="63">
        <f t="shared" si="120"/>
        <v>10.125693285124331</v>
      </c>
      <c r="BP358" s="64">
        <f t="shared" si="123"/>
        <v>11.248193504108135</v>
      </c>
      <c r="BQ358" s="64" t="e">
        <f>BL358*'[11]23112016 deflator update'!$C$68/'[11]23112016 deflator update'!$C$69</f>
        <v>#REF!</v>
      </c>
      <c r="BR358" s="64" t="e">
        <f>BM358*'[11]23112016 deflator update'!$C$68/'[11]23112016 deflator update'!$C$70</f>
        <v>#REF!</v>
      </c>
      <c r="BS358" s="64">
        <f>BN358*'[11]23112016 deflator update'!$C$68/'[11]23112016 deflator update'!$C$71</f>
        <v>10.056962463375255</v>
      </c>
      <c r="BT358" s="64">
        <f>BO358*'[11]23112016 deflator update'!$C$68/'[11]23112016 deflator update'!$C$72</f>
        <v>9.4626393828890283</v>
      </c>
      <c r="BU358" s="109" t="e">
        <f t="shared" si="124"/>
        <v>#REF!</v>
      </c>
      <c r="BV358" s="109" t="e">
        <f t="shared" si="124"/>
        <v>#REF!</v>
      </c>
      <c r="BW358" s="109" t="e">
        <f t="shared" si="124"/>
        <v>#REF!</v>
      </c>
      <c r="BX358" s="109">
        <f t="shared" si="124"/>
        <v>-4.3480498598757578E-2</v>
      </c>
      <c r="BY358" s="109">
        <f t="shared" si="125"/>
        <v>-9.979382187671626E-2</v>
      </c>
      <c r="BZ358" s="109">
        <f t="shared" si="126"/>
        <v>-2.5940475514978467E-2</v>
      </c>
      <c r="CA358" s="110" t="e">
        <f t="shared" si="127"/>
        <v>#REF!</v>
      </c>
      <c r="CB358" s="110" t="e">
        <f t="shared" si="127"/>
        <v>#REF!</v>
      </c>
      <c r="CC358" s="110" t="e">
        <f t="shared" si="127"/>
        <v>#REF!</v>
      </c>
      <c r="CD358" s="110">
        <f t="shared" si="121"/>
        <v>-5.9095684472383336E-2</v>
      </c>
      <c r="CE358" s="110">
        <f t="shared" si="128"/>
        <v>-0.15874141217138338</v>
      </c>
      <c r="CF358" s="110">
        <f t="shared" si="129"/>
        <v>-4.2293626447617916E-2</v>
      </c>
      <c r="CG358" s="60">
        <f t="shared" si="118"/>
        <v>4.1487935041081352</v>
      </c>
      <c r="CH358" s="60" t="e">
        <f t="shared" si="118"/>
        <v>#REF!</v>
      </c>
      <c r="CI358" s="60" t="e">
        <f t="shared" si="118"/>
        <v>#REF!</v>
      </c>
      <c r="CJ358" s="60">
        <f t="shared" si="118"/>
        <v>2.7140322358733497</v>
      </c>
      <c r="CK358" s="60">
        <f t="shared" si="118"/>
        <v>1.9822719635279427</v>
      </c>
      <c r="CL358" s="60">
        <f t="shared" si="119"/>
        <v>7.0994000000000002</v>
      </c>
      <c r="CM358" s="60">
        <f t="shared" si="119"/>
        <v>7.342961538</v>
      </c>
      <c r="CN358" s="60">
        <f t="shared" si="119"/>
        <v>7.6051470361442526</v>
      </c>
      <c r="CO358" s="60">
        <f t="shared" si="119"/>
        <v>7.8719446002400923</v>
      </c>
      <c r="CP358" s="60">
        <f t="shared" si="119"/>
        <v>8.1434213215963887</v>
      </c>
    </row>
    <row r="359" spans="1:94" ht="15" customHeight="1">
      <c r="A359" s="53" t="s">
        <v>384</v>
      </c>
      <c r="B359" s="53" t="s">
        <v>385</v>
      </c>
      <c r="C359" s="53" t="str">
        <f t="shared" si="122"/>
        <v>SD_SR</v>
      </c>
      <c r="D359" s="53" t="s">
        <v>41</v>
      </c>
      <c r="E359" s="53" t="s">
        <v>39</v>
      </c>
      <c r="F359" s="112" t="s">
        <v>1369</v>
      </c>
      <c r="G359" s="113">
        <v>0</v>
      </c>
      <c r="H359" s="127">
        <v>0</v>
      </c>
      <c r="I359" s="127">
        <v>0</v>
      </c>
      <c r="J359" s="112" t="s">
        <v>1382</v>
      </c>
      <c r="K359" s="101">
        <v>0</v>
      </c>
      <c r="L359" s="53" t="s">
        <v>386</v>
      </c>
      <c r="M359" s="54">
        <f>[11]Provisional!M359</f>
        <v>4.4318110486740006</v>
      </c>
      <c r="N359" s="54">
        <f>[11]Provisional!N359</f>
        <v>3.7135712097130003</v>
      </c>
      <c r="O359" s="54">
        <f>[11]Provisional!O359</f>
        <v>3.1738355491479995</v>
      </c>
      <c r="P359" s="54">
        <f>[11]Provisional!P359</f>
        <v>2.8901883403260005</v>
      </c>
      <c r="Q359" s="54">
        <f>[11]Provisional!Q359</f>
        <v>2.5753128789459998</v>
      </c>
      <c r="R359" s="128">
        <f>'[11]Published CSP'!O359</f>
        <v>5.3304</v>
      </c>
      <c r="S359" s="108">
        <f>VLOOKUP($B359,'[11]CT model - DATA UPDATE'!$A:$AX,COLUMN('[11]CT model - DATA UPDATE'!S$1),0)/1000000</f>
        <v>5.4311331000000003</v>
      </c>
      <c r="T359" s="108">
        <f>VLOOKUP($B359,'[11]CT model - DATA UPDATE'!$A:$AX,COLUMN('[11]CT model - DATA UPDATE'!T$1),0)/1000000</f>
        <v>5.5168100413939083</v>
      </c>
      <c r="U359" s="108">
        <f>VLOOKUP($B359,'[11]CT model - DATA UPDATE'!$A:$AX,COLUMN('[11]CT model - DATA UPDATE'!U$1),0)/1000000</f>
        <v>5.603838549422524</v>
      </c>
      <c r="V359" s="108">
        <f>VLOOKUP($B359,'[11]CT model - DATA UPDATE'!$A:$AX,COLUMN('[11]CT model - DATA UPDATE'!V$1),0)/1000000</f>
        <v>5.6922399452527603</v>
      </c>
      <c r="W359" s="108">
        <v>0</v>
      </c>
      <c r="X359" s="108">
        <f>VLOOKUP($B359,'[11]CT model - DATA UPDATE'!$A:$AX,COLUMN('[11]CT model - DATA UPDATE'!W$1),0)/1000000</f>
        <v>0.10862266200000001</v>
      </c>
      <c r="Y359" s="108">
        <f>VLOOKUP($B359,'[11]CT model - DATA UPDATE'!$A:$AX,COLUMN('[11]CT model - DATA UPDATE'!X$1),0)/1000000</f>
        <v>0.22287912567231385</v>
      </c>
      <c r="Z359" s="108">
        <f>VLOOKUP($B359,'[11]CT model - DATA UPDATE'!$A:$AX,COLUMN('[11]CT model - DATA UPDATE'!Y$1),0)/1000000</f>
        <v>0.34299974993305343</v>
      </c>
      <c r="AA359" s="108">
        <f>VLOOKUP($B359,'[11]CT model - DATA UPDATE'!$A:$AX,COLUMN('[11]CT model - DATA UPDATE'!Z$1),0)/1000000</f>
        <v>0.46922363392546662</v>
      </c>
      <c r="AB359" s="108">
        <v>0</v>
      </c>
      <c r="AC359" s="108">
        <f>VLOOKUP($B359,'[11]CT model - DATA UPDATE'!$A:$AX,COLUMN('[11]CT model - DATA UPDATE'!AA$1),0)/1000000</f>
        <v>0</v>
      </c>
      <c r="AD359" s="108">
        <f>VLOOKUP($B359,'[11]CT model - DATA UPDATE'!$A:$AX,COLUMN('[11]CT model - DATA UPDATE'!AB$1),0)/1000000</f>
        <v>0</v>
      </c>
      <c r="AE359" s="108">
        <f>VLOOKUP($B359,'[11]CT model - DATA UPDATE'!$A:$AX,COLUMN('[11]CT model - DATA UPDATE'!AC$1),0)/1000000</f>
        <v>0</v>
      </c>
      <c r="AF359" s="108">
        <f>VLOOKUP($B359,'[11]CT model - DATA UPDATE'!$A:$AX,COLUMN('[11]CT model - DATA UPDATE'!AD$1),0)/1000000</f>
        <v>0</v>
      </c>
      <c r="AG359" s="108">
        <v>0</v>
      </c>
      <c r="AH359" s="108">
        <f>VLOOKUP($B359,'[11]CT model - DATA UPDATE'!$A:$AX,COLUMN('[11]CT model - DATA UPDATE'!AE$1),0)/1000000</f>
        <v>0.15433795499999955</v>
      </c>
      <c r="AI359" s="108">
        <f>(VLOOKUP($B359,'[11]CT model - DATA UPDATE'!$A:$AX,COLUMN('[11]CT model - DATA UPDATE'!AF$1),0)+IFERROR(VLOOKUP($B359,'[11]Fire £5 LQ'!$A:$P,COLUMN('[11]Fire £5 LQ'!N$1),0),0)*[11]Parameters!$C$41)/1000000</f>
        <v>0.24267613897193419</v>
      </c>
      <c r="AJ359" s="108">
        <f>(VLOOKUP($B359,'[11]CT model - DATA UPDATE'!$A:$AX,COLUMN('[11]CT model - DATA UPDATE'!AG$1),0)+IFERROR(VLOOKUP($B359,'[11]Fire £5 LQ'!$A:$P,COLUMN('[11]Fire £5 LQ'!O$1),0),0)*[11]Parameters!$C$41)/1000000</f>
        <v>0.33147664526003062</v>
      </c>
      <c r="AK359" s="108">
        <f>(VLOOKUP($B359,'[11]CT model - DATA UPDATE'!$A:$AX,COLUMN('[11]CT model - DATA UPDATE'!AH$1),0)+IFERROR(VLOOKUP($B359,'[11]Fire £5 LQ'!$A:$P,COLUMN('[11]Fire £5 LQ'!P$1),0),0)*[11]Parameters!$C$41)/1000000</f>
        <v>0.4206495603935429</v>
      </c>
      <c r="AL359" s="56">
        <f>'[11]Published CSP'!AI359</f>
        <v>0</v>
      </c>
      <c r="AM359" s="56">
        <f>'[11]Published CSP'!AJ359</f>
        <v>0</v>
      </c>
      <c r="AN359" s="56">
        <f>IFERROR(VLOOKUP($A359,'[11]iBCF post B17'!$A:$L,'[11]iBCF post B17'!$F$1,0)/1000000,0)</f>
        <v>0</v>
      </c>
      <c r="AO359" s="56">
        <f>IFERROR(VLOOKUP($A359,'[11]iBCF post B17'!$A:$L,'[11]iBCF post B17'!$I$1,0)/1000000,0)</f>
        <v>0</v>
      </c>
      <c r="AP359" s="56">
        <f>IFERROR(VLOOKUP($A359,'[11]iBCF post B17'!$A:$L,'[11]iBCF post B17'!$L$1,0)/1000000,0)</f>
        <v>0</v>
      </c>
      <c r="AQ359" s="56">
        <v>0</v>
      </c>
      <c r="AR359" s="56">
        <v>0</v>
      </c>
      <c r="AS359" s="56">
        <f>'[11]NHB savings'!E346</f>
        <v>0</v>
      </c>
      <c r="AT359" s="56">
        <f>'[11]NHB savings'!F346</f>
        <v>0</v>
      </c>
      <c r="AU359" s="56">
        <f>'[11]NHB savings'!G346</f>
        <v>0</v>
      </c>
      <c r="AV359" s="103">
        <f>'[11]Published CSP'!AN359</f>
        <v>5.3108709968300739E-3</v>
      </c>
      <c r="AW359" s="103">
        <f>'[11]Published CSP'!AO359</f>
        <v>2.7582265499665873E-2</v>
      </c>
      <c r="AX359" s="103">
        <f>'[11]Published CSP'!AP359+'[11]NHB savings'!I346</f>
        <v>2.2271394502835801E-2</v>
      </c>
      <c r="AY359" s="103">
        <f>'[11]Published CSP'!AQ359+'[11]NHB savings'!J346</f>
        <v>1.7131841925258306E-2</v>
      </c>
      <c r="AZ359" s="103">
        <f>'[11]Published CSP'!AR359+'[11]NHB savings'!K346</f>
        <v>2.2271394502835801E-2</v>
      </c>
      <c r="BA359" s="103">
        <v>0</v>
      </c>
      <c r="BB359" s="103" t="e">
        <f>VLOOKUP($A359,'[11]Published CSP'!$A:$A:'[11]Published CSP'!$AW:$AW,COLUMN('[11]Published CSP'!AT$1),0)</f>
        <v>#REF!</v>
      </c>
      <c r="BC359" s="103" t="e">
        <f>VLOOKUP($A359,'[11]Published CSP'!$A:$A:'[11]Published CSP'!$AW:$AW,COLUMN('[11]Published CSP'!AU$1),0)+'[11]NHB savings'!L346</f>
        <v>#REF!</v>
      </c>
      <c r="BD359" s="103">
        <v>0</v>
      </c>
      <c r="BE359" s="103">
        <v>0</v>
      </c>
      <c r="BF359" s="60">
        <v>3.1867040741915105</v>
      </c>
      <c r="BG359" s="60">
        <v>3.8833105084297839</v>
      </c>
      <c r="BH359" s="103">
        <f>VLOOKUP($A359,[11]NHB!$A$7:$Q$389,COLUMN([11]NHB!O$2),0)+'[11]NHB savings'!P346</f>
        <v>4.0346126310825081</v>
      </c>
      <c r="BI359" s="103">
        <f>VLOOKUP($A359,[11]NHB!$A$7:$Q$389,COLUMN([11]NHB!P$2),0)+'[11]NHB savings'!Q346</f>
        <v>3.0786735410644503</v>
      </c>
      <c r="BJ359" s="103">
        <f>VLOOKUP($A359,[11]NHB!$A$7:$Q$389,COLUMN([11]NHB!Q$2),0)+'[11]NHB savings'!R346</f>
        <v>2.9539511588038394</v>
      </c>
      <c r="BK359" s="63">
        <f t="shared" si="120"/>
        <v>12.954225993862341</v>
      </c>
      <c r="BL359" s="63" t="e">
        <f t="shared" si="120"/>
        <v>#REF!</v>
      </c>
      <c r="BM359" s="63" t="e">
        <f t="shared" si="120"/>
        <v>#REF!</v>
      </c>
      <c r="BN359" s="63">
        <f t="shared" si="120"/>
        <v>12.264308667931317</v>
      </c>
      <c r="BO359" s="63">
        <f t="shared" si="120"/>
        <v>12.133648571824443</v>
      </c>
      <c r="BP359" s="64">
        <f t="shared" si="123"/>
        <v>12.954225993862341</v>
      </c>
      <c r="BQ359" s="64" t="e">
        <f>BL359*'[11]23112016 deflator update'!$C$68/'[11]23112016 deflator update'!$C$69</f>
        <v>#REF!</v>
      </c>
      <c r="BR359" s="64" t="e">
        <f>BM359*'[11]23112016 deflator update'!$C$68/'[11]23112016 deflator update'!$C$70</f>
        <v>#REF!</v>
      </c>
      <c r="BS359" s="64">
        <f>BN359*'[11]23112016 deflator update'!$C$68/'[11]23112016 deflator update'!$C$71</f>
        <v>11.651422804162962</v>
      </c>
      <c r="BT359" s="64">
        <f>BO359*'[11]23112016 deflator update'!$C$68/'[11]23112016 deflator update'!$C$72</f>
        <v>11.339109096120657</v>
      </c>
      <c r="BU359" s="109" t="e">
        <f t="shared" si="124"/>
        <v>#REF!</v>
      </c>
      <c r="BV359" s="109" t="e">
        <f t="shared" si="124"/>
        <v>#REF!</v>
      </c>
      <c r="BW359" s="109" t="e">
        <f t="shared" si="124"/>
        <v>#REF!</v>
      </c>
      <c r="BX359" s="109">
        <f t="shared" si="124"/>
        <v>-1.0653686208055402E-2</v>
      </c>
      <c r="BY359" s="109">
        <f t="shared" si="125"/>
        <v>-6.3344380623488017E-2</v>
      </c>
      <c r="BZ359" s="109">
        <f t="shared" si="126"/>
        <v>-1.6226803553223479E-2</v>
      </c>
      <c r="CA359" s="110" t="e">
        <f t="shared" si="127"/>
        <v>#REF!</v>
      </c>
      <c r="CB359" s="110" t="e">
        <f t="shared" si="127"/>
        <v>#REF!</v>
      </c>
      <c r="CC359" s="110" t="e">
        <f t="shared" si="127"/>
        <v>#REF!</v>
      </c>
      <c r="CD359" s="110">
        <f t="shared" si="121"/>
        <v>-2.6804769966009445E-2</v>
      </c>
      <c r="CE359" s="110">
        <f t="shared" si="128"/>
        <v>-0.12467876494565711</v>
      </c>
      <c r="CF359" s="110">
        <f t="shared" si="129"/>
        <v>-3.2743033989433012E-2</v>
      </c>
      <c r="CG359" s="60">
        <f t="shared" si="118"/>
        <v>7.6238259938623409</v>
      </c>
      <c r="CH359" s="60" t="e">
        <f t="shared" si="118"/>
        <v>#REF!</v>
      </c>
      <c r="CI359" s="60" t="e">
        <f t="shared" si="118"/>
        <v>#REF!</v>
      </c>
      <c r="CJ359" s="60">
        <f t="shared" si="118"/>
        <v>5.9859937233157092</v>
      </c>
      <c r="CK359" s="60">
        <f t="shared" si="118"/>
        <v>5.5515354322526731</v>
      </c>
      <c r="CL359" s="60">
        <f t="shared" si="119"/>
        <v>5.3304</v>
      </c>
      <c r="CM359" s="60">
        <f t="shared" si="119"/>
        <v>5.6940937170000003</v>
      </c>
      <c r="CN359" s="60">
        <f t="shared" si="119"/>
        <v>5.9823653060381563</v>
      </c>
      <c r="CO359" s="60">
        <f t="shared" si="119"/>
        <v>6.2783149446156079</v>
      </c>
      <c r="CP359" s="60">
        <f t="shared" si="119"/>
        <v>6.5821131395717698</v>
      </c>
    </row>
    <row r="360" spans="1:94" ht="15" customHeight="1">
      <c r="A360" s="53" t="s">
        <v>990</v>
      </c>
      <c r="B360" s="53" t="s">
        <v>991</v>
      </c>
      <c r="C360" s="53" t="str">
        <f t="shared" si="122"/>
        <v>SD_PR</v>
      </c>
      <c r="D360" s="53" t="s">
        <v>41</v>
      </c>
      <c r="E360" s="53" t="s">
        <v>39</v>
      </c>
      <c r="F360" s="112" t="s">
        <v>1369</v>
      </c>
      <c r="G360" s="113">
        <v>1</v>
      </c>
      <c r="H360" s="127">
        <v>0</v>
      </c>
      <c r="I360" s="127">
        <v>0</v>
      </c>
      <c r="J360" s="112" t="s">
        <v>1381</v>
      </c>
      <c r="K360" s="101">
        <v>0</v>
      </c>
      <c r="L360" s="53" t="s">
        <v>992</v>
      </c>
      <c r="M360" s="54">
        <f>[11]Provisional!M360</f>
        <v>5.6267563164790007</v>
      </c>
      <c r="N360" s="54">
        <f>[11]Provisional!N360</f>
        <v>4.7073502302910004</v>
      </c>
      <c r="O360" s="54">
        <f>[11]Provisional!O360</f>
        <v>4.0163943411699998</v>
      </c>
      <c r="P360" s="54">
        <f>[11]Provisional!P360</f>
        <v>3.6531193779139999</v>
      </c>
      <c r="Q360" s="54">
        <f>[11]Provisional!Q360</f>
        <v>3.249792104335</v>
      </c>
      <c r="R360" s="128">
        <f>'[11]Published CSP'!O360</f>
        <v>6.8696770000000003</v>
      </c>
      <c r="S360" s="108">
        <f>VLOOKUP($B360,'[11]CT model - DATA UPDATE'!$A:$AX,COLUMN('[11]CT model - DATA UPDATE'!S$1),0)/1000000</f>
        <v>7.0275054899999994</v>
      </c>
      <c r="T360" s="108">
        <f>VLOOKUP($B360,'[11]CT model - DATA UPDATE'!$A:$AX,COLUMN('[11]CT model - DATA UPDATE'!T$1),0)/1000000</f>
        <v>7.1816450221293815</v>
      </c>
      <c r="U360" s="108">
        <f>VLOOKUP($B360,'[11]CT model - DATA UPDATE'!$A:$AX,COLUMN('[11]CT model - DATA UPDATE'!U$1),0)/1000000</f>
        <v>7.3391654118616323</v>
      </c>
      <c r="V360" s="108">
        <f>VLOOKUP($B360,'[11]CT model - DATA UPDATE'!$A:$AX,COLUMN('[11]CT model - DATA UPDATE'!V$1),0)/1000000</f>
        <v>7.5001408140743013</v>
      </c>
      <c r="W360" s="108">
        <v>0</v>
      </c>
      <c r="X360" s="108">
        <f>VLOOKUP($B360,'[11]CT model - DATA UPDATE'!$A:$AX,COLUMN('[11]CT model - DATA UPDATE'!W$1),0)/1000000</f>
        <v>0.14055010979999999</v>
      </c>
      <c r="Y360" s="108">
        <f>VLOOKUP($B360,'[11]CT model - DATA UPDATE'!$A:$AX,COLUMN('[11]CT model - DATA UPDATE'!X$1),0)/1000000</f>
        <v>0.29013845889402695</v>
      </c>
      <c r="Z360" s="108">
        <f>VLOOKUP($B360,'[11]CT model - DATA UPDATE'!$A:$AX,COLUMN('[11]CT model - DATA UPDATE'!Y$1),0)/1000000</f>
        <v>0.44921563652922625</v>
      </c>
      <c r="AA360" s="108">
        <f>VLOOKUP($B360,'[11]CT model - DATA UPDATE'!$A:$AX,COLUMN('[11]CT model - DATA UPDATE'!Z$1),0)/1000000</f>
        <v>0.61825280760830292</v>
      </c>
      <c r="AB360" s="108">
        <v>0</v>
      </c>
      <c r="AC360" s="108">
        <f>VLOOKUP($B360,'[11]CT model - DATA UPDATE'!$A:$AX,COLUMN('[11]CT model - DATA UPDATE'!AA$1),0)/1000000</f>
        <v>0</v>
      </c>
      <c r="AD360" s="108">
        <f>VLOOKUP($B360,'[11]CT model - DATA UPDATE'!$A:$AX,COLUMN('[11]CT model - DATA UPDATE'!AB$1),0)/1000000</f>
        <v>0</v>
      </c>
      <c r="AE360" s="108">
        <f>VLOOKUP($B360,'[11]CT model - DATA UPDATE'!$A:$AX,COLUMN('[11]CT model - DATA UPDATE'!AC$1),0)/1000000</f>
        <v>0</v>
      </c>
      <c r="AF360" s="108">
        <f>VLOOKUP($B360,'[11]CT model - DATA UPDATE'!$A:$AX,COLUMN('[11]CT model - DATA UPDATE'!AD$1),0)/1000000</f>
        <v>0</v>
      </c>
      <c r="AG360" s="108">
        <v>0</v>
      </c>
      <c r="AH360" s="108">
        <f>VLOOKUP($B360,'[11]CT model - DATA UPDATE'!$A:$AX,COLUMN('[11]CT model - DATA UPDATE'!AE$1),0)/1000000</f>
        <v>9.3434890200000037E-2</v>
      </c>
      <c r="AI360" s="108">
        <f>(VLOOKUP($B360,'[11]CT model - DATA UPDATE'!$A:$AX,COLUMN('[11]CT model - DATA UPDATE'!AF$1),0)+IFERROR(VLOOKUP($B360,'[11]Fire £5 LQ'!$A:$P,COLUMN('[11]Fire £5 LQ'!N$1),0),0)*[11]Parameters!$C$41)/1000000</f>
        <v>0.18809587700058455</v>
      </c>
      <c r="AJ360" s="108">
        <f>(VLOOKUP($B360,'[11]CT model - DATA UPDATE'!$A:$AX,COLUMN('[11]CT model - DATA UPDATE'!AG$1),0)+IFERROR(VLOOKUP($B360,'[11]Fire £5 LQ'!$A:$P,COLUMN('[11]Fire £5 LQ'!O$1),0),0)*[11]Parameters!$C$41)/1000000</f>
        <v>0.28387007418479332</v>
      </c>
      <c r="AK360" s="108">
        <f>(VLOOKUP($B360,'[11]CT model - DATA UPDATE'!$A:$AX,COLUMN('[11]CT model - DATA UPDATE'!AH$1),0)+IFERROR(VLOOKUP($B360,'[11]Fire £5 LQ'!$A:$P,COLUMN('[11]Fire £5 LQ'!P$1),0),0)*[11]Parameters!$C$41)/1000000</f>
        <v>0.38063389600417558</v>
      </c>
      <c r="AL360" s="56">
        <f>'[11]Published CSP'!AI360</f>
        <v>0</v>
      </c>
      <c r="AM360" s="56">
        <f>'[11]Published CSP'!AJ360</f>
        <v>0</v>
      </c>
      <c r="AN360" s="56">
        <f>IFERROR(VLOOKUP($A360,'[11]iBCF post B17'!$A:$L,'[11]iBCF post B17'!$F$1,0)/1000000,0)</f>
        <v>0</v>
      </c>
      <c r="AO360" s="56">
        <f>IFERROR(VLOOKUP($A360,'[11]iBCF post B17'!$A:$L,'[11]iBCF post B17'!$I$1,0)/1000000,0)</f>
        <v>0</v>
      </c>
      <c r="AP360" s="56">
        <f>IFERROR(VLOOKUP($A360,'[11]iBCF post B17'!$A:$L,'[11]iBCF post B17'!$L$1,0)/1000000,0)</f>
        <v>0</v>
      </c>
      <c r="AQ360" s="56">
        <v>0</v>
      </c>
      <c r="AR360" s="56">
        <v>0</v>
      </c>
      <c r="AS360" s="56">
        <f>'[11]NHB savings'!E347</f>
        <v>0</v>
      </c>
      <c r="AT360" s="56">
        <f>'[11]NHB savings'!F347</f>
        <v>0</v>
      </c>
      <c r="AU360" s="56">
        <f>'[11]NHB savings'!G347</f>
        <v>0</v>
      </c>
      <c r="AV360" s="103">
        <f>'[11]Published CSP'!AN360</f>
        <v>9.2234979303919846E-3</v>
      </c>
      <c r="AW360" s="103">
        <f>'[11]Published CSP'!AO360</f>
        <v>4.7902682799777739E-2</v>
      </c>
      <c r="AX360" s="103">
        <f>'[11]Published CSP'!AP360+'[11]NHB savings'!I347</f>
        <v>3.8679184869385749E-2</v>
      </c>
      <c r="AY360" s="103">
        <f>'[11]Published CSP'!AQ360+'[11]NHB savings'!J347</f>
        <v>2.9753219130296729E-2</v>
      </c>
      <c r="AZ360" s="103">
        <f>'[11]Published CSP'!AR360+'[11]NHB savings'!K347</f>
        <v>3.8679184869385749E-2</v>
      </c>
      <c r="BA360" s="103">
        <v>0</v>
      </c>
      <c r="BB360" s="103" t="e">
        <f>VLOOKUP($A360,'[11]Published CSP'!$A:$A:'[11]Published CSP'!$AW:$AW,COLUMN('[11]Published CSP'!AT$1),0)</f>
        <v>#REF!</v>
      </c>
      <c r="BC360" s="103" t="e">
        <f>VLOOKUP($A360,'[11]Published CSP'!$A:$A:'[11]Published CSP'!$AW:$AW,COLUMN('[11]Published CSP'!AU$1),0)+'[11]NHB savings'!L347</f>
        <v>#REF!</v>
      </c>
      <c r="BD360" s="103">
        <v>0</v>
      </c>
      <c r="BE360" s="103">
        <v>0</v>
      </c>
      <c r="BF360" s="60">
        <v>3.1215884591577701</v>
      </c>
      <c r="BG360" s="60">
        <v>3.8553395584115697</v>
      </c>
      <c r="BH360" s="103">
        <f>VLOOKUP($A360,[11]NHB!$A$7:$Q$389,COLUMN([11]NHB!O$2),0)+'[11]NHB savings'!P347</f>
        <v>3.4439699349214052</v>
      </c>
      <c r="BI360" s="103">
        <f>VLOOKUP($A360,[11]NHB!$A$7:$Q$389,COLUMN([11]NHB!P$2),0)+'[11]NHB savings'!Q347</f>
        <v>2.6261265160440606</v>
      </c>
      <c r="BJ360" s="103">
        <f>VLOOKUP($A360,[11]NHB!$A$7:$Q$389,COLUMN([11]NHB!Q$2),0)+'[11]NHB savings'!R347</f>
        <v>2.5197375953514403</v>
      </c>
      <c r="BK360" s="63">
        <f t="shared" si="120"/>
        <v>15.627245273567164</v>
      </c>
      <c r="BL360" s="63" t="e">
        <f t="shared" si="120"/>
        <v>#REF!</v>
      </c>
      <c r="BM360" s="63" t="e">
        <f t="shared" si="120"/>
        <v>#REF!</v>
      </c>
      <c r="BN360" s="63">
        <f t="shared" si="120"/>
        <v>14.381250235664009</v>
      </c>
      <c r="BO360" s="63">
        <f t="shared" si="120"/>
        <v>14.307236402242605</v>
      </c>
      <c r="BP360" s="64">
        <f t="shared" si="123"/>
        <v>15.627245273567164</v>
      </c>
      <c r="BQ360" s="64" t="e">
        <f>BL360*'[11]23112016 deflator update'!$C$68/'[11]23112016 deflator update'!$C$69</f>
        <v>#REF!</v>
      </c>
      <c r="BR360" s="64" t="e">
        <f>BM360*'[11]23112016 deflator update'!$C$68/'[11]23112016 deflator update'!$C$70</f>
        <v>#REF!</v>
      </c>
      <c r="BS360" s="64">
        <f>BN360*'[11]23112016 deflator update'!$C$68/'[11]23112016 deflator update'!$C$71</f>
        <v>13.66257418050235</v>
      </c>
      <c r="BT360" s="64">
        <f>BO360*'[11]23112016 deflator update'!$C$68/'[11]23112016 deflator update'!$C$72</f>
        <v>13.370365349605988</v>
      </c>
      <c r="BU360" s="109" t="e">
        <f t="shared" si="124"/>
        <v>#REF!</v>
      </c>
      <c r="BV360" s="109" t="e">
        <f t="shared" si="124"/>
        <v>#REF!</v>
      </c>
      <c r="BW360" s="109" t="e">
        <f t="shared" si="124"/>
        <v>#REF!</v>
      </c>
      <c r="BX360" s="109">
        <f t="shared" si="124"/>
        <v>-5.1465506968133568E-3</v>
      </c>
      <c r="BY360" s="109">
        <f t="shared" si="125"/>
        <v>-8.4468429861870753E-2</v>
      </c>
      <c r="BZ360" s="109">
        <f t="shared" si="126"/>
        <v>-2.1821008555048427E-2</v>
      </c>
      <c r="CA360" s="110" t="e">
        <f t="shared" si="127"/>
        <v>#REF!</v>
      </c>
      <c r="CB360" s="110" t="e">
        <f t="shared" si="127"/>
        <v>#REF!</v>
      </c>
      <c r="CC360" s="110" t="e">
        <f t="shared" si="127"/>
        <v>#REF!</v>
      </c>
      <c r="CD360" s="110">
        <f t="shared" si="121"/>
        <v>-2.1387538470851952E-2</v>
      </c>
      <c r="CE360" s="110">
        <f t="shared" si="128"/>
        <v>-0.14441956240224851</v>
      </c>
      <c r="CF360" s="110">
        <f t="shared" si="129"/>
        <v>-3.8243319804141196E-2</v>
      </c>
      <c r="CG360" s="60">
        <f t="shared" si="118"/>
        <v>8.7575682735671627</v>
      </c>
      <c r="CH360" s="60" t="e">
        <f t="shared" si="118"/>
        <v>#REF!</v>
      </c>
      <c r="CI360" s="60" t="e">
        <f t="shared" si="118"/>
        <v>#REF!</v>
      </c>
      <c r="CJ360" s="60">
        <f t="shared" si="118"/>
        <v>6.3089991130883565</v>
      </c>
      <c r="CK360" s="60">
        <f t="shared" si="118"/>
        <v>5.8082088845558264</v>
      </c>
      <c r="CL360" s="60">
        <f t="shared" si="119"/>
        <v>6.8696770000000003</v>
      </c>
      <c r="CM360" s="60">
        <f t="shared" si="119"/>
        <v>7.2614904899999999</v>
      </c>
      <c r="CN360" s="60">
        <f t="shared" si="119"/>
        <v>7.6598793580239928</v>
      </c>
      <c r="CO360" s="60">
        <f t="shared" si="119"/>
        <v>8.0722511225756524</v>
      </c>
      <c r="CP360" s="60">
        <f t="shared" si="119"/>
        <v>8.4990275176867787</v>
      </c>
    </row>
    <row r="361" spans="1:94" ht="15" customHeight="1">
      <c r="A361" s="53" t="s">
        <v>999</v>
      </c>
      <c r="B361" s="53" t="s">
        <v>1000</v>
      </c>
      <c r="C361" s="53" t="str">
        <f t="shared" si="122"/>
        <v>UA_PU</v>
      </c>
      <c r="D361" s="53" t="s">
        <v>41</v>
      </c>
      <c r="E361" s="53" t="s">
        <v>726</v>
      </c>
      <c r="F361" s="112" t="s">
        <v>1367</v>
      </c>
      <c r="G361" s="113">
        <v>0</v>
      </c>
      <c r="H361" s="127">
        <v>0</v>
      </c>
      <c r="I361" s="127">
        <v>0</v>
      </c>
      <c r="J361" s="112" t="s">
        <v>1380</v>
      </c>
      <c r="K361" s="101">
        <v>0</v>
      </c>
      <c r="L361" s="53" t="s">
        <v>1001</v>
      </c>
      <c r="M361" s="54">
        <f>[11]Provisional!M361</f>
        <v>68.150848469320991</v>
      </c>
      <c r="N361" s="54">
        <f>[11]Provisional!N361</f>
        <v>60.354115282562006</v>
      </c>
      <c r="O361" s="54">
        <f>[11]Provisional!O361</f>
        <v>54.634977647713001</v>
      </c>
      <c r="P361" s="54">
        <f>[11]Provisional!P361</f>
        <v>51.489807868779003</v>
      </c>
      <c r="Q361" s="54">
        <f>[11]Provisional!Q361</f>
        <v>48.482410820330998</v>
      </c>
      <c r="R361" s="128">
        <f>'[11]Published CSP'!O361</f>
        <v>51.857427999999999</v>
      </c>
      <c r="S361" s="108">
        <f>VLOOKUP($B361,'[11]CT model - DATA UPDATE'!$A:$AX,COLUMN('[11]CT model - DATA UPDATE'!S$1),0)/1000000</f>
        <v>53.915161897000004</v>
      </c>
      <c r="T361" s="108">
        <f>VLOOKUP($B361,'[11]CT model - DATA UPDATE'!$A:$AX,COLUMN('[11]CT model - DATA UPDATE'!T$1),0)/1000000</f>
        <v>55.438871493490318</v>
      </c>
      <c r="U361" s="108">
        <f>VLOOKUP($B361,'[11]CT model - DATA UPDATE'!$A:$AX,COLUMN('[11]CT model - DATA UPDATE'!U$1),0)/1000000</f>
        <v>57.005643020108415</v>
      </c>
      <c r="V361" s="108">
        <f>VLOOKUP($B361,'[11]CT model - DATA UPDATE'!$A:$AX,COLUMN('[11]CT model - DATA UPDATE'!V$1),0)/1000000</f>
        <v>58.616693460609333</v>
      </c>
      <c r="W361" s="108">
        <v>0</v>
      </c>
      <c r="X361" s="108">
        <f>VLOOKUP($B361,'[11]CT model - DATA UPDATE'!$A:$AX,COLUMN('[11]CT model - DATA UPDATE'!W$1),0)/1000000</f>
        <v>0.64700021599999569</v>
      </c>
      <c r="Y361" s="108">
        <f>VLOOKUP($B361,'[11]CT model - DATA UPDATE'!$A:$AX,COLUMN('[11]CT model - DATA UPDATE'!X$1),0)/1000000</f>
        <v>1.7873683824037259</v>
      </c>
      <c r="Z361" s="108">
        <f>VLOOKUP($B361,'[11]CT model - DATA UPDATE'!$A:$AX,COLUMN('[11]CT model - DATA UPDATE'!Y$1),0)/1000000</f>
        <v>3.0147521312248795</v>
      </c>
      <c r="AA361" s="108">
        <f>VLOOKUP($B361,'[11]CT model - DATA UPDATE'!$A:$AX,COLUMN('[11]CT model - DATA UPDATE'!Z$1),0)/1000000</f>
        <v>4.3342857044517231</v>
      </c>
      <c r="AB361" s="108">
        <v>0</v>
      </c>
      <c r="AC361" s="108">
        <f>VLOOKUP($B361,'[11]CT model - DATA UPDATE'!$A:$AX,COLUMN('[11]CT model - DATA UPDATE'!AA$1),0)/1000000</f>
        <v>1.0783</v>
      </c>
      <c r="AD361" s="108">
        <f>VLOOKUP($B361,'[11]CT model - DATA UPDATE'!$A:$AX,COLUMN('[11]CT model - DATA UPDATE'!AB$1),0)/1000000</f>
        <v>2.2752081992599145</v>
      </c>
      <c r="AE361" s="108">
        <f>VLOOKUP($B361,'[11]CT model - DATA UPDATE'!$A:$AX,COLUMN('[11]CT model - DATA UPDATE'!AC$1),0)/1000000</f>
        <v>3.6099592452569529</v>
      </c>
      <c r="AF361" s="108">
        <f>VLOOKUP($B361,'[11]CT model - DATA UPDATE'!$A:$AX,COLUMN('[11]CT model - DATA UPDATE'!AD$1),0)/1000000</f>
        <v>5.0947933600338251</v>
      </c>
      <c r="AG361" s="108">
        <v>0</v>
      </c>
      <c r="AH361" s="108">
        <f>VLOOKUP($B361,'[11]CT model - DATA UPDATE'!$A:$AX,COLUMN('[11]CT model - DATA UPDATE'!AE$1),0)/1000000</f>
        <v>0</v>
      </c>
      <c r="AI361" s="108">
        <f>(VLOOKUP($B361,'[11]CT model - DATA UPDATE'!$A:$AX,COLUMN('[11]CT model - DATA UPDATE'!AF$1),0)+IFERROR(VLOOKUP($B361,'[11]Fire £5 LQ'!$A:$P,COLUMN('[11]Fire £5 LQ'!N$1),0),0)*[11]Parameters!$C$41)/1000000</f>
        <v>0</v>
      </c>
      <c r="AJ361" s="108">
        <f>(VLOOKUP($B361,'[11]CT model - DATA UPDATE'!$A:$AX,COLUMN('[11]CT model - DATA UPDATE'!AG$1),0)+IFERROR(VLOOKUP($B361,'[11]Fire £5 LQ'!$A:$P,COLUMN('[11]Fire £5 LQ'!O$1),0),0)*[11]Parameters!$C$41)/1000000</f>
        <v>0</v>
      </c>
      <c r="AK361" s="108">
        <f>(VLOOKUP($B361,'[11]CT model - DATA UPDATE'!$A:$AX,COLUMN('[11]CT model - DATA UPDATE'!AH$1),0)+IFERROR(VLOOKUP($B361,'[11]Fire £5 LQ'!$A:$P,COLUMN('[11]Fire £5 LQ'!P$1),0),0)*[11]Parameters!$C$41)/1000000</f>
        <v>0</v>
      </c>
      <c r="AL361" s="56">
        <f>'[11]Published CSP'!AI361</f>
        <v>0</v>
      </c>
      <c r="AM361" s="56">
        <f>'[11]Published CSP'!AJ361</f>
        <v>0</v>
      </c>
      <c r="AN361" s="56">
        <f>IFERROR(VLOOKUP($A361,'[11]iBCF post B17'!$A:$L,'[11]iBCF post B17'!$F$1,0)/1000000,0)</f>
        <v>4.0198591132664561</v>
      </c>
      <c r="AO361" s="56">
        <f>IFERROR(VLOOKUP($A361,'[11]iBCF post B17'!$A:$L,'[11]iBCF post B17'!$I$1,0)/1000000,0)</f>
        <v>5.4872896635866244</v>
      </c>
      <c r="AP361" s="56">
        <f>IFERROR(VLOOKUP($A361,'[11]iBCF post B17'!$A:$L,'[11]iBCF post B17'!$L$1,0)/1000000,0)</f>
        <v>6.8192383849214746</v>
      </c>
      <c r="AQ361" s="56">
        <v>0</v>
      </c>
      <c r="AR361" s="56">
        <v>0</v>
      </c>
      <c r="AS361" s="56">
        <f>'[11]NHB savings'!E348</f>
        <v>0.77775000000000005</v>
      </c>
      <c r="AT361" s="56">
        <f>'[11]NHB savings'!F348</f>
        <v>0</v>
      </c>
      <c r="AU361" s="56">
        <f>'[11]NHB savings'!G348</f>
        <v>0</v>
      </c>
      <c r="AV361" s="103">
        <f>'[11]Published CSP'!AN361</f>
        <v>0</v>
      </c>
      <c r="AW361" s="103">
        <f>'[11]Published CSP'!AO361</f>
        <v>0</v>
      </c>
      <c r="AX361" s="103">
        <f>'[11]Published CSP'!AP361+'[11]NHB savings'!I348</f>
        <v>0</v>
      </c>
      <c r="AY361" s="103">
        <f>'[11]Published CSP'!AQ361+'[11]NHB savings'!J348</f>
        <v>0</v>
      </c>
      <c r="AZ361" s="103">
        <f>'[11]Published CSP'!AR361+'[11]NHB savings'!K348</f>
        <v>0</v>
      </c>
      <c r="BA361" s="103">
        <v>0</v>
      </c>
      <c r="BB361" s="103" t="e">
        <f>VLOOKUP($A361,'[11]Published CSP'!$A:$A:'[11]Published CSP'!$AW:$AW,COLUMN('[11]Published CSP'!AT$1),0)</f>
        <v>#REF!</v>
      </c>
      <c r="BC361" s="103" t="e">
        <f>VLOOKUP($A361,'[11]Published CSP'!$A:$A:'[11]Published CSP'!$AW:$AW,COLUMN('[11]Published CSP'!AU$1),0)+'[11]NHB savings'!L348</f>
        <v>#REF!</v>
      </c>
      <c r="BD361" s="103">
        <v>0</v>
      </c>
      <c r="BE361" s="103">
        <v>0</v>
      </c>
      <c r="BF361" s="60">
        <v>4.7664195068933584</v>
      </c>
      <c r="BG361" s="60">
        <v>6.4584257538545078</v>
      </c>
      <c r="BH361" s="103">
        <f>VLOOKUP($A361,[11]NHB!$A$7:$Q$389,COLUMN([11]NHB!O$2),0)+'[11]NHB savings'!P348</f>
        <v>6.5435086600324892</v>
      </c>
      <c r="BI361" s="103">
        <f>VLOOKUP($A361,[11]NHB!$A$7:$Q$389,COLUMN([11]NHB!P$2),0)+'[11]NHB savings'!Q348</f>
        <v>4.9352544186791825</v>
      </c>
      <c r="BJ361" s="103">
        <f>VLOOKUP($A361,[11]NHB!$A$7:$Q$389,COLUMN([11]NHB!Q$2),0)+'[11]NHB savings'!R348</f>
        <v>4.7353187386047519</v>
      </c>
      <c r="BK361" s="63">
        <f t="shared" si="120"/>
        <v>124.77469597621435</v>
      </c>
      <c r="BL361" s="63" t="e">
        <f t="shared" si="120"/>
        <v>#REF!</v>
      </c>
      <c r="BM361" s="63" t="e">
        <f t="shared" si="120"/>
        <v>#REF!</v>
      </c>
      <c r="BN361" s="63">
        <f t="shared" si="120"/>
        <v>125.54270634763506</v>
      </c>
      <c r="BO361" s="63">
        <f t="shared" si="120"/>
        <v>128.08274046895212</v>
      </c>
      <c r="BP361" s="64">
        <f t="shared" si="123"/>
        <v>124.77469597621435</v>
      </c>
      <c r="BQ361" s="64" t="e">
        <f>BL361*'[11]23112016 deflator update'!$C$68/'[11]23112016 deflator update'!$C$69</f>
        <v>#REF!</v>
      </c>
      <c r="BR361" s="64" t="e">
        <f>BM361*'[11]23112016 deflator update'!$C$68/'[11]23112016 deflator update'!$C$70</f>
        <v>#REF!</v>
      </c>
      <c r="BS361" s="64">
        <f>BN361*'[11]23112016 deflator update'!$C$68/'[11]23112016 deflator update'!$C$71</f>
        <v>119.26894464585413</v>
      </c>
      <c r="BT361" s="64">
        <f>BO361*'[11]23112016 deflator update'!$C$68/'[11]23112016 deflator update'!$C$72</f>
        <v>119.69558528998824</v>
      </c>
      <c r="BU361" s="109" t="e">
        <f t="shared" si="124"/>
        <v>#REF!</v>
      </c>
      <c r="BV361" s="109" t="e">
        <f t="shared" si="124"/>
        <v>#REF!</v>
      </c>
      <c r="BW361" s="109" t="e">
        <f t="shared" si="124"/>
        <v>#REF!</v>
      </c>
      <c r="BX361" s="109">
        <f t="shared" si="124"/>
        <v>2.0232430821457426E-2</v>
      </c>
      <c r="BY361" s="109">
        <f t="shared" si="125"/>
        <v>2.6512142280582074E-2</v>
      </c>
      <c r="BZ361" s="109">
        <f t="shared" si="126"/>
        <v>6.5631401866113048E-3</v>
      </c>
      <c r="CA361" s="110" t="e">
        <f t="shared" si="127"/>
        <v>#REF!</v>
      </c>
      <c r="CB361" s="110" t="e">
        <f t="shared" si="127"/>
        <v>#REF!</v>
      </c>
      <c r="CC361" s="110" t="e">
        <f t="shared" si="127"/>
        <v>#REF!</v>
      </c>
      <c r="CD361" s="110">
        <f t="shared" si="121"/>
        <v>3.5771310411183421E-3</v>
      </c>
      <c r="CE361" s="110">
        <f t="shared" si="128"/>
        <v>-4.0706255755528553E-2</v>
      </c>
      <c r="CF361" s="110">
        <f t="shared" si="129"/>
        <v>-1.0335702790572943E-2</v>
      </c>
      <c r="CG361" s="60">
        <f t="shared" si="118"/>
        <v>72.917267976214347</v>
      </c>
      <c r="CH361" s="60" t="e">
        <f t="shared" si="118"/>
        <v>#REF!</v>
      </c>
      <c r="CI361" s="60" t="e">
        <f t="shared" si="118"/>
        <v>#REF!</v>
      </c>
      <c r="CJ361" s="60">
        <f t="shared" si="118"/>
        <v>61.912351951044812</v>
      </c>
      <c r="CK361" s="60">
        <f t="shared" si="118"/>
        <v>60.036967943857249</v>
      </c>
      <c r="CL361" s="60">
        <f t="shared" si="119"/>
        <v>51.857427999999999</v>
      </c>
      <c r="CM361" s="60">
        <f t="shared" si="119"/>
        <v>55.640462112999998</v>
      </c>
      <c r="CN361" s="60">
        <f t="shared" si="119"/>
        <v>59.501448075153959</v>
      </c>
      <c r="CO361" s="60">
        <f t="shared" si="119"/>
        <v>63.630354396590249</v>
      </c>
      <c r="CP361" s="60">
        <f t="shared" si="119"/>
        <v>68.045772525094876</v>
      </c>
    </row>
    <row r="362" spans="1:94" ht="15" customHeight="1">
      <c r="A362" s="53" t="s">
        <v>51</v>
      </c>
      <c r="B362" s="53" t="s">
        <v>52</v>
      </c>
      <c r="C362" s="53" t="str">
        <f t="shared" si="122"/>
        <v>SD_PR</v>
      </c>
      <c r="D362" s="53" t="s">
        <v>41</v>
      </c>
      <c r="E362" s="53" t="s">
        <v>39</v>
      </c>
      <c r="F362" s="112" t="s">
        <v>1371</v>
      </c>
      <c r="G362" s="113">
        <v>1</v>
      </c>
      <c r="H362" s="127">
        <v>0</v>
      </c>
      <c r="I362" s="127">
        <v>0</v>
      </c>
      <c r="J362" s="112" t="s">
        <v>1381</v>
      </c>
      <c r="K362" s="101">
        <v>0</v>
      </c>
      <c r="L362" s="53" t="s">
        <v>53</v>
      </c>
      <c r="M362" s="54">
        <f>[11]Provisional!M362</f>
        <v>8.2842854587989994</v>
      </c>
      <c r="N362" s="54">
        <f>[11]Provisional!N362</f>
        <v>7.193685498881</v>
      </c>
      <c r="O362" s="54">
        <f>[11]Provisional!O362</f>
        <v>6.3747802680939998</v>
      </c>
      <c r="P362" s="54">
        <f>[11]Provisional!P362</f>
        <v>5.9464621752620008</v>
      </c>
      <c r="Q362" s="54">
        <f>[11]Provisional!Q362</f>
        <v>5.4717345244170001</v>
      </c>
      <c r="R362" s="128">
        <f>'[11]Published CSP'!O362</f>
        <v>6.5389900000000001</v>
      </c>
      <c r="S362" s="108">
        <f>VLOOKUP($B362,'[11]CT model - DATA UPDATE'!$A:$AX,COLUMN('[11]CT model - DATA UPDATE'!S$1),0)/1000000</f>
        <v>6.6302614119999994</v>
      </c>
      <c r="T362" s="108">
        <f>VLOOKUP($B362,'[11]CT model - DATA UPDATE'!$A:$AX,COLUMN('[11]CT model - DATA UPDATE'!T$1),0)/1000000</f>
        <v>6.7542850305531266</v>
      </c>
      <c r="U362" s="108">
        <f>VLOOKUP($B362,'[11]CT model - DATA UPDATE'!$A:$AX,COLUMN('[11]CT model - DATA UPDATE'!U$1),0)/1000000</f>
        <v>6.8806285965416851</v>
      </c>
      <c r="V362" s="108">
        <f>VLOOKUP($B362,'[11]CT model - DATA UPDATE'!$A:$AX,COLUMN('[11]CT model - DATA UPDATE'!V$1),0)/1000000</f>
        <v>7.0093355061846063</v>
      </c>
      <c r="W362" s="108">
        <v>0</v>
      </c>
      <c r="X362" s="108">
        <f>VLOOKUP($B362,'[11]CT model - DATA UPDATE'!$A:$AX,COLUMN('[11]CT model - DATA UPDATE'!W$1),0)/1000000</f>
        <v>0.13260522823999998</v>
      </c>
      <c r="Y362" s="108">
        <f>VLOOKUP($B362,'[11]CT model - DATA UPDATE'!$A:$AX,COLUMN('[11]CT model - DATA UPDATE'!X$1),0)/1000000</f>
        <v>0.27287311523434626</v>
      </c>
      <c r="Z362" s="108">
        <f>VLOOKUP($B362,'[11]CT model - DATA UPDATE'!$A:$AX,COLUMN('[11]CT model - DATA UPDATE'!Y$1),0)/1000000</f>
        <v>0.42114951513712295</v>
      </c>
      <c r="AA362" s="108">
        <f>VLOOKUP($B362,'[11]CT model - DATA UPDATE'!$A:$AX,COLUMN('[11]CT model - DATA UPDATE'!Z$1),0)/1000000</f>
        <v>0.57779466593949036</v>
      </c>
      <c r="AB362" s="108">
        <v>0</v>
      </c>
      <c r="AC362" s="108">
        <f>VLOOKUP($B362,'[11]CT model - DATA UPDATE'!$A:$AX,COLUMN('[11]CT model - DATA UPDATE'!AA$1),0)/1000000</f>
        <v>0</v>
      </c>
      <c r="AD362" s="108">
        <f>VLOOKUP($B362,'[11]CT model - DATA UPDATE'!$A:$AX,COLUMN('[11]CT model - DATA UPDATE'!AB$1),0)/1000000</f>
        <v>0</v>
      </c>
      <c r="AE362" s="108">
        <f>VLOOKUP($B362,'[11]CT model - DATA UPDATE'!$A:$AX,COLUMN('[11]CT model - DATA UPDATE'!AC$1),0)/1000000</f>
        <v>0</v>
      </c>
      <c r="AF362" s="108">
        <f>VLOOKUP($B362,'[11]CT model - DATA UPDATE'!$A:$AX,COLUMN('[11]CT model - DATA UPDATE'!AD$1),0)/1000000</f>
        <v>0</v>
      </c>
      <c r="AG362" s="108">
        <v>0</v>
      </c>
      <c r="AH362" s="108">
        <f>VLOOKUP($B362,'[11]CT model - DATA UPDATE'!$A:$AX,COLUMN('[11]CT model - DATA UPDATE'!AE$1),0)/1000000</f>
        <v>9.1936271760000174E-2</v>
      </c>
      <c r="AI362" s="108">
        <f>(VLOOKUP($B362,'[11]CT model - DATA UPDATE'!$A:$AX,COLUMN('[11]CT model - DATA UPDATE'!AF$1),0)+IFERROR(VLOOKUP($B362,'[11]Fire £5 LQ'!$A:$P,COLUMN('[11]Fire £5 LQ'!N$1),0),0)*[11]Parameters!$C$41)/1000000</f>
        <v>0.18461029241623164</v>
      </c>
      <c r="AJ362" s="108">
        <f>(VLOOKUP($B362,'[11]CT model - DATA UPDATE'!$A:$AX,COLUMN('[11]CT model - DATA UPDATE'!AG$1),0)+IFERROR(VLOOKUP($B362,'[11]Fire £5 LQ'!$A:$P,COLUMN('[11]Fire £5 LQ'!O$1),0),0)*[11]Parameters!$C$41)/1000000</f>
        <v>0.27791191095421569</v>
      </c>
      <c r="AK362" s="108">
        <f>(VLOOKUP($B362,'[11]CT model - DATA UPDATE'!$A:$AX,COLUMN('[11]CT model - DATA UPDATE'!AH$1),0)+IFERROR(VLOOKUP($B362,'[11]Fire £5 LQ'!$A:$P,COLUMN('[11]Fire £5 LQ'!P$1),0),0)*[11]Parameters!$C$41)/1000000</f>
        <v>0.37172247117573715</v>
      </c>
      <c r="AL362" s="56">
        <f>'[11]Published CSP'!AI362</f>
        <v>0</v>
      </c>
      <c r="AM362" s="56">
        <f>'[11]Published CSP'!AJ362</f>
        <v>0</v>
      </c>
      <c r="AN362" s="56">
        <f>IFERROR(VLOOKUP($A362,'[11]iBCF post B17'!$A:$L,'[11]iBCF post B17'!$F$1,0)/1000000,0)</f>
        <v>0</v>
      </c>
      <c r="AO362" s="56">
        <f>IFERROR(VLOOKUP($A362,'[11]iBCF post B17'!$A:$L,'[11]iBCF post B17'!$I$1,0)/1000000,0)</f>
        <v>0</v>
      </c>
      <c r="AP362" s="56">
        <f>IFERROR(VLOOKUP($A362,'[11]iBCF post B17'!$A:$L,'[11]iBCF post B17'!$L$1,0)/1000000,0)</f>
        <v>0</v>
      </c>
      <c r="AQ362" s="56">
        <v>0</v>
      </c>
      <c r="AR362" s="56">
        <v>0</v>
      </c>
      <c r="AS362" s="56">
        <f>'[11]NHB savings'!E349</f>
        <v>0</v>
      </c>
      <c r="AT362" s="56">
        <f>'[11]NHB savings'!F349</f>
        <v>0</v>
      </c>
      <c r="AU362" s="56">
        <f>'[11]NHB savings'!G349</f>
        <v>0</v>
      </c>
      <c r="AV362" s="103">
        <f>'[11]Published CSP'!AN362</f>
        <v>0</v>
      </c>
      <c r="AW362" s="103">
        <f>'[11]Published CSP'!AO362</f>
        <v>0</v>
      </c>
      <c r="AX362" s="103">
        <f>'[11]Published CSP'!AP362+'[11]NHB savings'!I349</f>
        <v>0</v>
      </c>
      <c r="AY362" s="103">
        <f>'[11]Published CSP'!AQ362+'[11]NHB savings'!J349</f>
        <v>0</v>
      </c>
      <c r="AZ362" s="103">
        <f>'[11]Published CSP'!AR362+'[11]NHB savings'!K349</f>
        <v>0</v>
      </c>
      <c r="BA362" s="103">
        <v>0</v>
      </c>
      <c r="BB362" s="103" t="e">
        <f>VLOOKUP($A362,'[11]Published CSP'!$A:$A:'[11]Published CSP'!$AW:$AW,COLUMN('[11]Published CSP'!AT$1),0)</f>
        <v>#REF!</v>
      </c>
      <c r="BC362" s="103" t="e">
        <f>VLOOKUP($A362,'[11]Published CSP'!$A:$A:'[11]Published CSP'!$AW:$AW,COLUMN('[11]Published CSP'!AU$1),0)+'[11]NHB savings'!L349</f>
        <v>#REF!</v>
      </c>
      <c r="BD362" s="103">
        <v>0</v>
      </c>
      <c r="BE362" s="103">
        <v>0</v>
      </c>
      <c r="BF362" s="60">
        <v>1.7942746398599607</v>
      </c>
      <c r="BG362" s="60">
        <v>2.1466443797590147</v>
      </c>
      <c r="BH362" s="103">
        <f>VLOOKUP($A362,[11]NHB!$A$7:$Q$389,COLUMN([11]NHB!O$2),0)+'[11]NHB savings'!P349</f>
        <v>1.7520769107912919</v>
      </c>
      <c r="BI362" s="103">
        <f>VLOOKUP($A362,[11]NHB!$A$7:$Q$389,COLUMN([11]NHB!P$2),0)+'[11]NHB savings'!Q349</f>
        <v>1.3303594771963061</v>
      </c>
      <c r="BJ362" s="103">
        <f>VLOOKUP($A362,[11]NHB!$A$7:$Q$389,COLUMN([11]NHB!Q$2),0)+'[11]NHB savings'!R349</f>
        <v>1.2764643171393111</v>
      </c>
      <c r="BK362" s="63">
        <f t="shared" si="120"/>
        <v>16.61755009865896</v>
      </c>
      <c r="BL362" s="63" t="e">
        <f t="shared" si="120"/>
        <v>#REF!</v>
      </c>
      <c r="BM362" s="63" t="e">
        <f t="shared" si="120"/>
        <v>#REF!</v>
      </c>
      <c r="BN362" s="63">
        <f t="shared" si="120"/>
        <v>14.856511675091333</v>
      </c>
      <c r="BO362" s="63">
        <f t="shared" si="120"/>
        <v>14.707051484856146</v>
      </c>
      <c r="BP362" s="64">
        <f t="shared" si="123"/>
        <v>16.61755009865896</v>
      </c>
      <c r="BQ362" s="64" t="e">
        <f>BL362*'[11]23112016 deflator update'!$C$68/'[11]23112016 deflator update'!$C$69</f>
        <v>#REF!</v>
      </c>
      <c r="BR362" s="64" t="e">
        <f>BM362*'[11]23112016 deflator update'!$C$68/'[11]23112016 deflator update'!$C$70</f>
        <v>#REF!</v>
      </c>
      <c r="BS362" s="64">
        <f>BN362*'[11]23112016 deflator update'!$C$68/'[11]23112016 deflator update'!$C$71</f>
        <v>14.114085319304834</v>
      </c>
      <c r="BT362" s="64">
        <f>BO362*'[11]23112016 deflator update'!$C$68/'[11]23112016 deflator update'!$C$72</f>
        <v>13.743999612473697</v>
      </c>
      <c r="BU362" s="109" t="e">
        <f t="shared" si="124"/>
        <v>#REF!</v>
      </c>
      <c r="BV362" s="109" t="e">
        <f t="shared" si="124"/>
        <v>#REF!</v>
      </c>
      <c r="BW362" s="109" t="e">
        <f t="shared" si="124"/>
        <v>#REF!</v>
      </c>
      <c r="BX362" s="109">
        <f t="shared" si="124"/>
        <v>-1.0060247890207985E-2</v>
      </c>
      <c r="BY362" s="109">
        <f t="shared" si="125"/>
        <v>-0.11496872899194632</v>
      </c>
      <c r="BZ362" s="109">
        <f t="shared" si="126"/>
        <v>-3.0071648874110846E-2</v>
      </c>
      <c r="CA362" s="110" t="e">
        <f t="shared" si="127"/>
        <v>#REF!</v>
      </c>
      <c r="CB362" s="110" t="e">
        <f t="shared" si="127"/>
        <v>#REF!</v>
      </c>
      <c r="CC362" s="110" t="e">
        <f t="shared" si="127"/>
        <v>#REF!</v>
      </c>
      <c r="CD362" s="110">
        <f t="shared" si="121"/>
        <v>-2.6221019531810885E-2</v>
      </c>
      <c r="CE362" s="110">
        <f t="shared" si="128"/>
        <v>-0.17292263114146766</v>
      </c>
      <c r="CF362" s="110">
        <f t="shared" si="129"/>
        <v>-4.6355442955579917E-2</v>
      </c>
      <c r="CG362" s="60">
        <f t="shared" si="118"/>
        <v>10.07856009865896</v>
      </c>
      <c r="CH362" s="60" t="e">
        <f t="shared" si="118"/>
        <v>#REF!</v>
      </c>
      <c r="CI362" s="60" t="e">
        <f t="shared" si="118"/>
        <v>#REF!</v>
      </c>
      <c r="CJ362" s="60">
        <f t="shared" si="118"/>
        <v>7.2768216524583096</v>
      </c>
      <c r="CK362" s="60">
        <f t="shared" si="118"/>
        <v>6.748198841556313</v>
      </c>
      <c r="CL362" s="60">
        <f t="shared" si="119"/>
        <v>6.5389900000000001</v>
      </c>
      <c r="CM362" s="60">
        <f t="shared" si="119"/>
        <v>6.8548029119999994</v>
      </c>
      <c r="CN362" s="60">
        <f t="shared" si="119"/>
        <v>7.2117684382037046</v>
      </c>
      <c r="CO362" s="60">
        <f t="shared" si="119"/>
        <v>7.5796900226330237</v>
      </c>
      <c r="CP362" s="60">
        <f t="shared" si="119"/>
        <v>7.9588526432998332</v>
      </c>
    </row>
    <row r="363" spans="1:94" ht="15" customHeight="1">
      <c r="A363" s="53" t="s">
        <v>102</v>
      </c>
      <c r="B363" s="53" t="s">
        <v>103</v>
      </c>
      <c r="C363" s="53" t="str">
        <f t="shared" si="122"/>
        <v>SD_SR</v>
      </c>
      <c r="D363" s="53" t="s">
        <v>41</v>
      </c>
      <c r="E363" s="53" t="s">
        <v>39</v>
      </c>
      <c r="F363" s="112" t="s">
        <v>1373</v>
      </c>
      <c r="G363" s="113">
        <v>0</v>
      </c>
      <c r="H363" s="127">
        <v>0</v>
      </c>
      <c r="I363" s="127">
        <v>0</v>
      </c>
      <c r="J363" s="112" t="s">
        <v>1382</v>
      </c>
      <c r="K363" s="101">
        <v>0</v>
      </c>
      <c r="L363" s="53" t="s">
        <v>104</v>
      </c>
      <c r="M363" s="54">
        <f>[11]Provisional!M363</f>
        <v>3.9233406064090004</v>
      </c>
      <c r="N363" s="54">
        <f>[11]Provisional!N363</f>
        <v>3.1915052301990006</v>
      </c>
      <c r="O363" s="54">
        <f>[11]Provisional!O363</f>
        <v>2.6412942023710002</v>
      </c>
      <c r="P363" s="54">
        <f>[11]Provisional!P363</f>
        <v>2.3513267733589998</v>
      </c>
      <c r="Q363" s="54">
        <f>[11]Provisional!Q363</f>
        <v>2.0291372311449996</v>
      </c>
      <c r="R363" s="128">
        <f>'[11]Published CSP'!O363</f>
        <v>6.0236590000000003</v>
      </c>
      <c r="S363" s="108">
        <f>VLOOKUP($B363,'[11]CT model - DATA UPDATE'!$A:$AX,COLUMN('[11]CT model - DATA UPDATE'!S$1),0)/1000000</f>
        <v>6.1722074899999999</v>
      </c>
      <c r="T363" s="108">
        <f>VLOOKUP($B363,'[11]CT model - DATA UPDATE'!$A:$AX,COLUMN('[11]CT model - DATA UPDATE'!T$1),0)/1000000</f>
        <v>6.3157530588647273</v>
      </c>
      <c r="U363" s="108">
        <f>VLOOKUP($B363,'[11]CT model - DATA UPDATE'!$A:$AX,COLUMN('[11]CT model - DATA UPDATE'!U$1),0)/1000000</f>
        <v>6.462637033052685</v>
      </c>
      <c r="V363" s="108">
        <f>VLOOKUP($B363,'[11]CT model - DATA UPDATE'!$A:$AX,COLUMN('[11]CT model - DATA UPDATE'!V$1),0)/1000000</f>
        <v>6.6129370530663989</v>
      </c>
      <c r="W363" s="108">
        <v>0</v>
      </c>
      <c r="X363" s="108">
        <f>VLOOKUP($B363,'[11]CT model - DATA UPDATE'!$A:$AX,COLUMN('[11]CT model - DATA UPDATE'!W$1),0)/1000000</f>
        <v>0.12344414980000001</v>
      </c>
      <c r="Y363" s="108">
        <f>VLOOKUP($B363,'[11]CT model - DATA UPDATE'!$A:$AX,COLUMN('[11]CT model - DATA UPDATE'!X$1),0)/1000000</f>
        <v>0.25515642357813495</v>
      </c>
      <c r="Z363" s="108">
        <f>VLOOKUP($B363,'[11]CT model - DATA UPDATE'!$A:$AX,COLUMN('[11]CT model - DATA UPDATE'!Y$1),0)/1000000</f>
        <v>0.39556508751908831</v>
      </c>
      <c r="AA363" s="108">
        <f>VLOOKUP($B363,'[11]CT model - DATA UPDATE'!$A:$AX,COLUMN('[11]CT model - DATA UPDATE'!Z$1),0)/1000000</f>
        <v>0.54511868522829776</v>
      </c>
      <c r="AB363" s="108">
        <v>0</v>
      </c>
      <c r="AC363" s="108">
        <f>VLOOKUP($B363,'[11]CT model - DATA UPDATE'!$A:$AX,COLUMN('[11]CT model - DATA UPDATE'!AA$1),0)/1000000</f>
        <v>0</v>
      </c>
      <c r="AD363" s="108">
        <f>VLOOKUP($B363,'[11]CT model - DATA UPDATE'!$A:$AX,COLUMN('[11]CT model - DATA UPDATE'!AB$1),0)/1000000</f>
        <v>0</v>
      </c>
      <c r="AE363" s="108">
        <f>VLOOKUP($B363,'[11]CT model - DATA UPDATE'!$A:$AX,COLUMN('[11]CT model - DATA UPDATE'!AC$1),0)/1000000</f>
        <v>0</v>
      </c>
      <c r="AF363" s="108">
        <f>VLOOKUP($B363,'[11]CT model - DATA UPDATE'!$A:$AX,COLUMN('[11]CT model - DATA UPDATE'!AD$1),0)/1000000</f>
        <v>0</v>
      </c>
      <c r="AG363" s="108">
        <v>0</v>
      </c>
      <c r="AH363" s="108">
        <f>VLOOKUP($B363,'[11]CT model - DATA UPDATE'!$A:$AX,COLUMN('[11]CT model - DATA UPDATE'!AE$1),0)/1000000</f>
        <v>0.10828646020000071</v>
      </c>
      <c r="AI363" s="108">
        <f>(VLOOKUP($B363,'[11]CT model - DATA UPDATE'!$A:$AX,COLUMN('[11]CT model - DATA UPDATE'!AF$1),0)+IFERROR(VLOOKUP($B363,'[11]Fire £5 LQ'!$A:$P,COLUMN('[11]Fire £5 LQ'!N$1),0),0)*[11]Parameters!$C$41)/1000000</f>
        <v>0.21955859453982982</v>
      </c>
      <c r="AJ363" s="108">
        <f>(VLOOKUP($B363,'[11]CT model - DATA UPDATE'!$A:$AX,COLUMN('[11]CT model - DATA UPDATE'!AG$1),0)+IFERROR(VLOOKUP($B363,'[11]Fire £5 LQ'!$A:$P,COLUMN('[11]Fire £5 LQ'!O$1),0),0)*[11]Parameters!$C$41)/1000000</f>
        <v>0.33331106269880195</v>
      </c>
      <c r="AK363" s="108">
        <f>(VLOOKUP($B363,'[11]CT model - DATA UPDATE'!$A:$AX,COLUMN('[11]CT model - DATA UPDATE'!AH$1),0)+IFERROR(VLOOKUP($B363,'[11]Fire £5 LQ'!$A:$P,COLUMN('[11]Fire £5 LQ'!P$1),0),0)*[11]Parameters!$C$41)/1000000</f>
        <v>0.44948376523289735</v>
      </c>
      <c r="AL363" s="56">
        <f>'[11]Published CSP'!AI363</f>
        <v>0</v>
      </c>
      <c r="AM363" s="56">
        <f>'[11]Published CSP'!AJ363</f>
        <v>0</v>
      </c>
      <c r="AN363" s="56">
        <f>IFERROR(VLOOKUP($A363,'[11]iBCF post B17'!$A:$L,'[11]iBCF post B17'!$F$1,0)/1000000,0)</f>
        <v>0</v>
      </c>
      <c r="AO363" s="56">
        <f>IFERROR(VLOOKUP($A363,'[11]iBCF post B17'!$A:$L,'[11]iBCF post B17'!$I$1,0)/1000000,0)</f>
        <v>0</v>
      </c>
      <c r="AP363" s="56">
        <f>IFERROR(VLOOKUP($A363,'[11]iBCF post B17'!$A:$L,'[11]iBCF post B17'!$L$1,0)/1000000,0)</f>
        <v>0</v>
      </c>
      <c r="AQ363" s="56">
        <v>0</v>
      </c>
      <c r="AR363" s="56">
        <v>0</v>
      </c>
      <c r="AS363" s="56">
        <f>'[11]NHB savings'!E350</f>
        <v>0</v>
      </c>
      <c r="AT363" s="56">
        <f>'[11]NHB savings'!F350</f>
        <v>0</v>
      </c>
      <c r="AU363" s="56">
        <f>'[11]NHB savings'!G350</f>
        <v>0</v>
      </c>
      <c r="AV363" s="103">
        <f>'[11]Published CSP'!AN363</f>
        <v>0</v>
      </c>
      <c r="AW363" s="103">
        <f>'[11]Published CSP'!AO363</f>
        <v>0</v>
      </c>
      <c r="AX363" s="103">
        <f>'[11]Published CSP'!AP363+'[11]NHB savings'!I350</f>
        <v>0</v>
      </c>
      <c r="AY363" s="103">
        <f>'[11]Published CSP'!AQ363+'[11]NHB savings'!J350</f>
        <v>0</v>
      </c>
      <c r="AZ363" s="103">
        <f>'[11]Published CSP'!AR363+'[11]NHB savings'!K350</f>
        <v>0</v>
      </c>
      <c r="BA363" s="103">
        <v>0</v>
      </c>
      <c r="BB363" s="103" t="e">
        <f>VLOOKUP($A363,'[11]Published CSP'!$A:$A:'[11]Published CSP'!$AW:$AW,COLUMN('[11]Published CSP'!AT$1),0)</f>
        <v>#REF!</v>
      </c>
      <c r="BC363" s="103" t="e">
        <f>VLOOKUP($A363,'[11]Published CSP'!$A:$A:'[11]Published CSP'!$AW:$AW,COLUMN('[11]Published CSP'!AU$1),0)+'[11]NHB savings'!L350</f>
        <v>#REF!</v>
      </c>
      <c r="BD363" s="103">
        <v>0</v>
      </c>
      <c r="BE363" s="103">
        <v>0</v>
      </c>
      <c r="BF363" s="60">
        <v>3.5792467218112574</v>
      </c>
      <c r="BG363" s="60">
        <v>4.7979132827110682</v>
      </c>
      <c r="BH363" s="103">
        <f>VLOOKUP($A363,[11]NHB!$A$7:$Q$389,COLUMN([11]NHB!O$2),0)+'[11]NHB savings'!P350</f>
        <v>4.9213340621327015</v>
      </c>
      <c r="BI363" s="103">
        <f>VLOOKUP($A363,[11]NHB!$A$7:$Q$389,COLUMN([11]NHB!P$2),0)+'[11]NHB savings'!Q350</f>
        <v>3.7569088154296093</v>
      </c>
      <c r="BJ363" s="103">
        <f>VLOOKUP($A363,[11]NHB!$A$7:$Q$389,COLUMN([11]NHB!Q$2),0)+'[11]NHB savings'!R350</f>
        <v>3.6047099508386391</v>
      </c>
      <c r="BK363" s="63">
        <f t="shared" si="120"/>
        <v>13.526246328220259</v>
      </c>
      <c r="BL363" s="63" t="e">
        <f t="shared" si="120"/>
        <v>#REF!</v>
      </c>
      <c r="BM363" s="63" t="e">
        <f t="shared" si="120"/>
        <v>#REF!</v>
      </c>
      <c r="BN363" s="63">
        <f t="shared" si="120"/>
        <v>13.299748772059186</v>
      </c>
      <c r="BO363" s="63">
        <f t="shared" si="120"/>
        <v>13.241386685511234</v>
      </c>
      <c r="BP363" s="64">
        <f t="shared" si="123"/>
        <v>13.526246328220259</v>
      </c>
      <c r="BQ363" s="64" t="e">
        <f>BL363*'[11]23112016 deflator update'!$C$68/'[11]23112016 deflator update'!$C$69</f>
        <v>#REF!</v>
      </c>
      <c r="BR363" s="64" t="e">
        <f>BM363*'[11]23112016 deflator update'!$C$68/'[11]23112016 deflator update'!$C$70</f>
        <v>#REF!</v>
      </c>
      <c r="BS363" s="64">
        <f>BN363*'[11]23112016 deflator update'!$C$68/'[11]23112016 deflator update'!$C$71</f>
        <v>12.635118727694808</v>
      </c>
      <c r="BT363" s="64">
        <f>BO363*'[11]23112016 deflator update'!$C$68/'[11]23112016 deflator update'!$C$72</f>
        <v>12.374309946604559</v>
      </c>
      <c r="BU363" s="109" t="e">
        <f t="shared" si="124"/>
        <v>#REF!</v>
      </c>
      <c r="BV363" s="109" t="e">
        <f t="shared" si="124"/>
        <v>#REF!</v>
      </c>
      <c r="BW363" s="109" t="e">
        <f t="shared" si="124"/>
        <v>#REF!</v>
      </c>
      <c r="BX363" s="109">
        <f t="shared" si="124"/>
        <v>-4.3882096984089181E-3</v>
      </c>
      <c r="BY363" s="109">
        <f t="shared" si="125"/>
        <v>-2.1059770449005644E-2</v>
      </c>
      <c r="BZ363" s="109">
        <f t="shared" si="126"/>
        <v>-5.3070403554865697E-3</v>
      </c>
      <c r="CA363" s="110" t="e">
        <f t="shared" si="127"/>
        <v>#REF!</v>
      </c>
      <c r="CB363" s="110" t="e">
        <f t="shared" si="127"/>
        <v>#REF!</v>
      </c>
      <c r="CC363" s="110" t="e">
        <f t="shared" si="127"/>
        <v>#REF!</v>
      </c>
      <c r="CD363" s="110">
        <f t="shared" si="121"/>
        <v>-2.0641577393221033E-2</v>
      </c>
      <c r="CE363" s="110">
        <f t="shared" si="128"/>
        <v>-8.5163049205482566E-2</v>
      </c>
      <c r="CF363" s="110">
        <f t="shared" si="129"/>
        <v>-2.2006598946939682E-2</v>
      </c>
      <c r="CG363" s="60">
        <f t="shared" si="118"/>
        <v>7.5025873282202582</v>
      </c>
      <c r="CH363" s="60" t="e">
        <f t="shared" si="118"/>
        <v>#REF!</v>
      </c>
      <c r="CI363" s="60" t="e">
        <f t="shared" si="118"/>
        <v>#REF!</v>
      </c>
      <c r="CJ363" s="60">
        <f t="shared" si="118"/>
        <v>6.1082355887886104</v>
      </c>
      <c r="CK363" s="60">
        <f t="shared" si="118"/>
        <v>5.63384718198364</v>
      </c>
      <c r="CL363" s="60">
        <f t="shared" si="119"/>
        <v>6.0236590000000003</v>
      </c>
      <c r="CM363" s="60">
        <f t="shared" si="119"/>
        <v>6.4039381000000004</v>
      </c>
      <c r="CN363" s="60">
        <f t="shared" si="119"/>
        <v>6.7904680769826919</v>
      </c>
      <c r="CO363" s="60">
        <f t="shared" si="119"/>
        <v>7.1915131832705752</v>
      </c>
      <c r="CP363" s="60">
        <f t="shared" si="119"/>
        <v>7.6075395035275939</v>
      </c>
    </row>
    <row r="364" spans="1:94" ht="15" customHeight="1">
      <c r="A364" s="53" t="s">
        <v>72</v>
      </c>
      <c r="B364" s="53" t="s">
        <v>73</v>
      </c>
      <c r="C364" s="53" t="str">
        <f t="shared" si="122"/>
        <v>SD_PR</v>
      </c>
      <c r="D364" s="53" t="s">
        <v>41</v>
      </c>
      <c r="E364" s="53" t="s">
        <v>39</v>
      </c>
      <c r="F364" s="112" t="s">
        <v>1369</v>
      </c>
      <c r="G364" s="113">
        <v>0</v>
      </c>
      <c r="H364" s="127">
        <v>0</v>
      </c>
      <c r="I364" s="127">
        <v>0</v>
      </c>
      <c r="J364" s="112" t="s">
        <v>1381</v>
      </c>
      <c r="K364" s="101">
        <v>0</v>
      </c>
      <c r="L364" s="53" t="s">
        <v>74</v>
      </c>
      <c r="M364" s="54">
        <f>[11]Provisional!M364</f>
        <v>3.0266578652499998</v>
      </c>
      <c r="N364" s="54">
        <f>[11]Provisional!N364</f>
        <v>2.5771094922030002</v>
      </c>
      <c r="O364" s="54">
        <f>[11]Provisional!O364</f>
        <v>2.239390863183</v>
      </c>
      <c r="P364" s="54">
        <f>[11]Provisional!P364</f>
        <v>2.062235601367</v>
      </c>
      <c r="Q364" s="54">
        <f>[11]Provisional!Q364</f>
        <v>1.865695545581</v>
      </c>
      <c r="R364" s="128">
        <f>'[11]Published CSP'!O364</f>
        <v>3.0835379999999999</v>
      </c>
      <c r="S364" s="108">
        <f>VLOOKUP($B364,'[11]CT model - DATA UPDATE'!$A:$AX,COLUMN('[11]CT model - DATA UPDATE'!S$1),0)/1000000</f>
        <v>3.1611384</v>
      </c>
      <c r="T364" s="108">
        <f>VLOOKUP($B364,'[11]CT model - DATA UPDATE'!$A:$AX,COLUMN('[11]CT model - DATA UPDATE'!T$1),0)/1000000</f>
        <v>3.2340079860462896</v>
      </c>
      <c r="U364" s="108">
        <f>VLOOKUP($B364,'[11]CT model - DATA UPDATE'!$A:$AX,COLUMN('[11]CT model - DATA UPDATE'!U$1),0)/1000000</f>
        <v>3.3085573392835883</v>
      </c>
      <c r="V364" s="108">
        <f>VLOOKUP($B364,'[11]CT model - DATA UPDATE'!$A:$AX,COLUMN('[11]CT model - DATA UPDATE'!V$1),0)/1000000</f>
        <v>3.3848251811863692</v>
      </c>
      <c r="W364" s="108">
        <v>0</v>
      </c>
      <c r="X364" s="108">
        <f>VLOOKUP($B364,'[11]CT model - DATA UPDATE'!$A:$AX,COLUMN('[11]CT model - DATA UPDATE'!W$1),0)/1000000</f>
        <v>6.3222767999999999E-2</v>
      </c>
      <c r="Y364" s="108">
        <f>VLOOKUP($B364,'[11]CT model - DATA UPDATE'!$A:$AX,COLUMN('[11]CT model - DATA UPDATE'!X$1),0)/1000000</f>
        <v>0.13065392263627007</v>
      </c>
      <c r="Z364" s="108">
        <f>VLOOKUP($B364,'[11]CT model - DATA UPDATE'!$A:$AX,COLUMN('[11]CT model - DATA UPDATE'!Y$1),0)/1000000</f>
        <v>0.20251017762286963</v>
      </c>
      <c r="AA364" s="108">
        <f>VLOOKUP($B364,'[11]CT model - DATA UPDATE'!$A:$AX,COLUMN('[11]CT model - DATA UPDATE'!Z$1),0)/1000000</f>
        <v>0.2790184509075837</v>
      </c>
      <c r="AB364" s="108">
        <v>0</v>
      </c>
      <c r="AC364" s="108">
        <f>VLOOKUP($B364,'[11]CT model - DATA UPDATE'!$A:$AX,COLUMN('[11]CT model - DATA UPDATE'!AA$1),0)/1000000</f>
        <v>0</v>
      </c>
      <c r="AD364" s="108">
        <f>VLOOKUP($B364,'[11]CT model - DATA UPDATE'!$A:$AX,COLUMN('[11]CT model - DATA UPDATE'!AB$1),0)/1000000</f>
        <v>0</v>
      </c>
      <c r="AE364" s="108">
        <f>VLOOKUP($B364,'[11]CT model - DATA UPDATE'!$A:$AX,COLUMN('[11]CT model - DATA UPDATE'!AC$1),0)/1000000</f>
        <v>0</v>
      </c>
      <c r="AF364" s="108">
        <f>VLOOKUP($B364,'[11]CT model - DATA UPDATE'!$A:$AX,COLUMN('[11]CT model - DATA UPDATE'!AD$1),0)/1000000</f>
        <v>0</v>
      </c>
      <c r="AG364" s="108">
        <v>0</v>
      </c>
      <c r="AH364" s="108">
        <f>VLOOKUP($B364,'[11]CT model - DATA UPDATE'!$A:$AX,COLUMN('[11]CT model - DATA UPDATE'!AE$1),0)/1000000</f>
        <v>9.5852231999999954E-2</v>
      </c>
      <c r="AI364" s="108">
        <f>(VLOOKUP($B364,'[11]CT model - DATA UPDATE'!$A:$AX,COLUMN('[11]CT model - DATA UPDATE'!AF$1),0)+IFERROR(VLOOKUP($B364,'[11]Fire £5 LQ'!$A:$P,COLUMN('[11]Fire £5 LQ'!N$1),0),0)*[11]Parameters!$C$41)/1000000</f>
        <v>0.19482997289978959</v>
      </c>
      <c r="AJ364" s="108">
        <f>(VLOOKUP($B364,'[11]CT model - DATA UPDATE'!$A:$AX,COLUMN('[11]CT model - DATA UPDATE'!AG$1),0)+IFERROR(VLOOKUP($B364,'[11]Fire £5 LQ'!$A:$P,COLUMN('[11]Fire £5 LQ'!O$1),0),0)*[11]Parameters!$C$41)/1000000</f>
        <v>0.29697009702743027</v>
      </c>
      <c r="AK364" s="108">
        <f>(VLOOKUP($B364,'[11]CT model - DATA UPDATE'!$A:$AX,COLUMN('[11]CT model - DATA UPDATE'!AH$1),0)+IFERROR(VLOOKUP($B364,'[11]Fire £5 LQ'!$A:$P,COLUMN('[11]Fire £5 LQ'!P$1),0),0)*[11]Parameters!$C$41)/1000000</f>
        <v>0.40230706865488952</v>
      </c>
      <c r="AL364" s="56">
        <f>'[11]Published CSP'!AI364</f>
        <v>0</v>
      </c>
      <c r="AM364" s="56">
        <f>'[11]Published CSP'!AJ364</f>
        <v>0</v>
      </c>
      <c r="AN364" s="56">
        <f>IFERROR(VLOOKUP($A364,'[11]iBCF post B17'!$A:$L,'[11]iBCF post B17'!$F$1,0)/1000000,0)</f>
        <v>0</v>
      </c>
      <c r="AO364" s="56">
        <f>IFERROR(VLOOKUP($A364,'[11]iBCF post B17'!$A:$L,'[11]iBCF post B17'!$I$1,0)/1000000,0)</f>
        <v>0</v>
      </c>
      <c r="AP364" s="56">
        <f>IFERROR(VLOOKUP($A364,'[11]iBCF post B17'!$A:$L,'[11]iBCF post B17'!$L$1,0)/1000000,0)</f>
        <v>0</v>
      </c>
      <c r="AQ364" s="56">
        <v>0</v>
      </c>
      <c r="AR364" s="56">
        <v>0</v>
      </c>
      <c r="AS364" s="56">
        <f>'[11]NHB savings'!E351</f>
        <v>0</v>
      </c>
      <c r="AT364" s="56">
        <f>'[11]NHB savings'!F351</f>
        <v>0</v>
      </c>
      <c r="AU364" s="56">
        <f>'[11]NHB savings'!G351</f>
        <v>0</v>
      </c>
      <c r="AV364" s="103">
        <f>'[11]Published CSP'!AN364</f>
        <v>2.6366385446254829E-3</v>
      </c>
      <c r="AW364" s="103">
        <f>'[11]Published CSP'!AO364</f>
        <v>1.3693509860796866E-2</v>
      </c>
      <c r="AX364" s="103">
        <f>'[11]Published CSP'!AP364+'[11]NHB savings'!I351</f>
        <v>1.1056871316171382E-2</v>
      </c>
      <c r="AY364" s="103">
        <f>'[11]Published CSP'!AQ364+'[11]NHB savings'!J351</f>
        <v>8.5052856278241395E-3</v>
      </c>
      <c r="AZ364" s="103">
        <f>'[11]Published CSP'!AR364+'[11]NHB savings'!K351</f>
        <v>1.1056871316171382E-2</v>
      </c>
      <c r="BA364" s="103">
        <v>0</v>
      </c>
      <c r="BB364" s="103" t="e">
        <f>VLOOKUP($A364,'[11]Published CSP'!$A:$A:'[11]Published CSP'!$AW:$AW,COLUMN('[11]Published CSP'!AT$1),0)</f>
        <v>#REF!</v>
      </c>
      <c r="BC364" s="103" t="e">
        <f>VLOOKUP($A364,'[11]Published CSP'!$A:$A:'[11]Published CSP'!$AW:$AW,COLUMN('[11]Published CSP'!AU$1),0)+'[11]NHB savings'!L351</f>
        <v>#REF!</v>
      </c>
      <c r="BD364" s="103">
        <v>0</v>
      </c>
      <c r="BE364" s="103">
        <v>0</v>
      </c>
      <c r="BF364" s="60">
        <v>2.7472090779968616</v>
      </c>
      <c r="BG364" s="60">
        <v>3.405040287784479</v>
      </c>
      <c r="BH364" s="103">
        <f>VLOOKUP($A364,[11]NHB!$A$7:$Q$389,COLUMN([11]NHB!O$2),0)+'[11]NHB savings'!P351</f>
        <v>3.2179453671484364</v>
      </c>
      <c r="BI364" s="103">
        <f>VLOOKUP($A364,[11]NHB!$A$7:$Q$389,COLUMN([11]NHB!P$2),0)+'[11]NHB savings'!Q351</f>
        <v>2.4560423005749819</v>
      </c>
      <c r="BJ364" s="103">
        <f>VLOOKUP($A364,[11]NHB!$A$7:$Q$389,COLUMN([11]NHB!Q$2),0)+'[11]NHB savings'!R351</f>
        <v>2.3565437851998725</v>
      </c>
      <c r="BK364" s="63">
        <f t="shared" si="120"/>
        <v>8.8600415817914868</v>
      </c>
      <c r="BL364" s="63" t="e">
        <f t="shared" si="120"/>
        <v>#REF!</v>
      </c>
      <c r="BM364" s="63" t="e">
        <f t="shared" si="120"/>
        <v>#REF!</v>
      </c>
      <c r="BN364" s="63">
        <f t="shared" si="120"/>
        <v>8.3348208015036942</v>
      </c>
      <c r="BO364" s="63">
        <f t="shared" si="120"/>
        <v>8.2994469028458866</v>
      </c>
      <c r="BP364" s="64">
        <f t="shared" si="123"/>
        <v>8.8600415817914868</v>
      </c>
      <c r="BQ364" s="64" t="e">
        <f>BL364*'[11]23112016 deflator update'!$C$68/'[11]23112016 deflator update'!$C$69</f>
        <v>#REF!</v>
      </c>
      <c r="BR364" s="64" t="e">
        <f>BM364*'[11]23112016 deflator update'!$C$68/'[11]23112016 deflator update'!$C$70</f>
        <v>#REF!</v>
      </c>
      <c r="BS364" s="64">
        <f>BN364*'[11]23112016 deflator update'!$C$68/'[11]23112016 deflator update'!$C$71</f>
        <v>7.9183037368573022</v>
      </c>
      <c r="BT364" s="64">
        <f>BO364*'[11]23112016 deflator update'!$C$68/'[11]23112016 deflator update'!$C$72</f>
        <v>7.7559798531959521</v>
      </c>
      <c r="BU364" s="109" t="e">
        <f t="shared" si="124"/>
        <v>#REF!</v>
      </c>
      <c r="BV364" s="109" t="e">
        <f t="shared" si="124"/>
        <v>#REF!</v>
      </c>
      <c r="BW364" s="109" t="e">
        <f t="shared" si="124"/>
        <v>#REF!</v>
      </c>
      <c r="BX364" s="109">
        <f t="shared" si="124"/>
        <v>-4.2441102814623211E-3</v>
      </c>
      <c r="BY364" s="109">
        <f t="shared" si="125"/>
        <v>-6.3272240177483341E-2</v>
      </c>
      <c r="BZ364" s="109">
        <f t="shared" si="126"/>
        <v>-1.6207861749528818E-2</v>
      </c>
      <c r="CA364" s="110" t="e">
        <f t="shared" si="127"/>
        <v>#REF!</v>
      </c>
      <c r="CB364" s="110" t="e">
        <f t="shared" si="127"/>
        <v>#REF!</v>
      </c>
      <c r="CC364" s="110" t="e">
        <f t="shared" si="127"/>
        <v>#REF!</v>
      </c>
      <c r="CD364" s="110">
        <f t="shared" si="121"/>
        <v>-2.0499830400011243E-2</v>
      </c>
      <c r="CE364" s="110">
        <f t="shared" si="128"/>
        <v>-0.12461134842352461</v>
      </c>
      <c r="CF364" s="110">
        <f t="shared" si="129"/>
        <v>-3.2724410193177289E-2</v>
      </c>
      <c r="CG364" s="60">
        <f t="shared" si="118"/>
        <v>5.7765035817914869</v>
      </c>
      <c r="CH364" s="60" t="e">
        <f t="shared" si="118"/>
        <v>#REF!</v>
      </c>
      <c r="CI364" s="60" t="e">
        <f t="shared" si="118"/>
        <v>#REF!</v>
      </c>
      <c r="CJ364" s="60">
        <f t="shared" si="118"/>
        <v>4.5267831875698059</v>
      </c>
      <c r="CK364" s="60">
        <f t="shared" si="118"/>
        <v>4.2332962020970442</v>
      </c>
      <c r="CL364" s="60">
        <f t="shared" si="119"/>
        <v>3.0835379999999999</v>
      </c>
      <c r="CM364" s="60">
        <f t="shared" si="119"/>
        <v>3.3202134000000001</v>
      </c>
      <c r="CN364" s="60">
        <f t="shared" si="119"/>
        <v>3.5594918815823493</v>
      </c>
      <c r="CO364" s="60">
        <f t="shared" si="119"/>
        <v>3.8080376139338883</v>
      </c>
      <c r="CP364" s="60">
        <f t="shared" si="119"/>
        <v>4.0661507007488424</v>
      </c>
    </row>
    <row r="365" spans="1:94" ht="15" customHeight="1">
      <c r="A365" s="53" t="s">
        <v>180</v>
      </c>
      <c r="B365" s="53" t="s">
        <v>181</v>
      </c>
      <c r="C365" s="53" t="str">
        <f t="shared" si="122"/>
        <v>SD_PU</v>
      </c>
      <c r="D365" s="53" t="s">
        <v>41</v>
      </c>
      <c r="E365" s="53" t="s">
        <v>39</v>
      </c>
      <c r="F365" s="112" t="s">
        <v>1373</v>
      </c>
      <c r="G365" s="113">
        <v>1</v>
      </c>
      <c r="H365" s="127">
        <v>0</v>
      </c>
      <c r="I365" s="127">
        <v>0</v>
      </c>
      <c r="J365" s="112" t="s">
        <v>1380</v>
      </c>
      <c r="K365" s="101">
        <v>0</v>
      </c>
      <c r="L365" s="53" t="s">
        <v>182</v>
      </c>
      <c r="M365" s="54">
        <f>[11]Provisional!M365</f>
        <v>8.3209768964730007</v>
      </c>
      <c r="N365" s="54">
        <f>[11]Provisional!N365</f>
        <v>7.0900957480089994</v>
      </c>
      <c r="O365" s="54">
        <f>[11]Provisional!O365</f>
        <v>6.1654080174399999</v>
      </c>
      <c r="P365" s="54">
        <f>[11]Provisional!P365</f>
        <v>5.6803469013710002</v>
      </c>
      <c r="Q365" s="54">
        <f>[11]Provisional!Q365</f>
        <v>5.1422081717299992</v>
      </c>
      <c r="R365" s="128">
        <f>'[11]Published CSP'!O365</f>
        <v>8.4089799999999997</v>
      </c>
      <c r="S365" s="108">
        <f>VLOOKUP($B365,'[11]CT model - DATA UPDATE'!$A:$AX,COLUMN('[11]CT model - DATA UPDATE'!S$1),0)/1000000</f>
        <v>8.5438052819999992</v>
      </c>
      <c r="T365" s="108">
        <f>VLOOKUP($B365,'[11]CT model - DATA UPDATE'!$A:$AX,COLUMN('[11]CT model - DATA UPDATE'!T$1),0)/1000000</f>
        <v>8.741594477655843</v>
      </c>
      <c r="U365" s="108">
        <f>VLOOKUP($B365,'[11]CT model - DATA UPDATE'!$A:$AX,COLUMN('[11]CT model - DATA UPDATE'!U$1),0)/1000000</f>
        <v>8.9439624955843104</v>
      </c>
      <c r="V365" s="108">
        <f>VLOOKUP($B365,'[11]CT model - DATA UPDATE'!$A:$AX,COLUMN('[11]CT model - DATA UPDATE'!V$1),0)/1000000</f>
        <v>9.1510153355764157</v>
      </c>
      <c r="W365" s="108">
        <v>0</v>
      </c>
      <c r="X365" s="108">
        <f>VLOOKUP($B365,'[11]CT model - DATA UPDATE'!$A:$AX,COLUMN('[11]CT model - DATA UPDATE'!W$1),0)/1000000</f>
        <v>0.17087610564</v>
      </c>
      <c r="Y365" s="108">
        <f>VLOOKUP($B365,'[11]CT model - DATA UPDATE'!$A:$AX,COLUMN('[11]CT model - DATA UPDATE'!X$1),0)/1000000</f>
        <v>0.35316041689729599</v>
      </c>
      <c r="Z365" s="108">
        <f>VLOOKUP($B365,'[11]CT model - DATA UPDATE'!$A:$AX,COLUMN('[11]CT model - DATA UPDATE'!Y$1),0)/1000000</f>
        <v>0.54744205642972388</v>
      </c>
      <c r="AA365" s="108">
        <f>VLOOKUP($B365,'[11]CT model - DATA UPDATE'!$A:$AX,COLUMN('[11]CT model - DATA UPDATE'!Z$1),0)/1000000</f>
        <v>0.75433796030468858</v>
      </c>
      <c r="AB365" s="108">
        <v>0</v>
      </c>
      <c r="AC365" s="108">
        <f>VLOOKUP($B365,'[11]CT model - DATA UPDATE'!$A:$AX,COLUMN('[11]CT model - DATA UPDATE'!AA$1),0)/1000000</f>
        <v>0</v>
      </c>
      <c r="AD365" s="108">
        <f>VLOOKUP($B365,'[11]CT model - DATA UPDATE'!$A:$AX,COLUMN('[11]CT model - DATA UPDATE'!AB$1),0)/1000000</f>
        <v>0</v>
      </c>
      <c r="AE365" s="108">
        <f>VLOOKUP($B365,'[11]CT model - DATA UPDATE'!$A:$AX,COLUMN('[11]CT model - DATA UPDATE'!AC$1),0)/1000000</f>
        <v>0</v>
      </c>
      <c r="AF365" s="108">
        <f>VLOOKUP($B365,'[11]CT model - DATA UPDATE'!$A:$AX,COLUMN('[11]CT model - DATA UPDATE'!AD$1),0)/1000000</f>
        <v>0</v>
      </c>
      <c r="AG365" s="108">
        <v>0</v>
      </c>
      <c r="AH365" s="108">
        <f>VLOOKUP($B365,'[11]CT model - DATA UPDATE'!$A:$AX,COLUMN('[11]CT model - DATA UPDATE'!AE$1),0)/1000000</f>
        <v>3.0542364359999654E-2</v>
      </c>
      <c r="AI365" s="108">
        <f>(VLOOKUP($B365,'[11]CT model - DATA UPDATE'!$A:$AX,COLUMN('[11]CT model - DATA UPDATE'!AF$1),0)+IFERROR(VLOOKUP($B365,'[11]Fire £5 LQ'!$A:$P,COLUMN('[11]Fire £5 LQ'!N$1),0),0)*[11]Parameters!$C$41)/1000000</f>
        <v>6.1083832532029772E-2</v>
      </c>
      <c r="AJ365" s="108">
        <f>(VLOOKUP($B365,'[11]CT model - DATA UPDATE'!$A:$AX,COLUMN('[11]CT model - DATA UPDATE'!AG$1),0)+IFERROR(VLOOKUP($B365,'[11]Fire £5 LQ'!$A:$P,COLUMN('[11]Fire £5 LQ'!O$1),0),0)*[11]Parameters!$C$41)/1000000</f>
        <v>8.9373866363937793E-2</v>
      </c>
      <c r="AK365" s="108">
        <f>(VLOOKUP($B365,'[11]CT model - DATA UPDATE'!$A:$AX,COLUMN('[11]CT model - DATA UPDATE'!AH$1),0)+IFERROR(VLOOKUP($B365,'[11]Fire £5 LQ'!$A:$P,COLUMN('[11]Fire £5 LQ'!P$1),0),0)*[11]Parameters!$C$41)/1000000</f>
        <v>0.11513270667035144</v>
      </c>
      <c r="AL365" s="56">
        <f>'[11]Published CSP'!AI365</f>
        <v>0</v>
      </c>
      <c r="AM365" s="56">
        <f>'[11]Published CSP'!AJ365</f>
        <v>0</v>
      </c>
      <c r="AN365" s="56">
        <f>IFERROR(VLOOKUP($A365,'[11]iBCF post B17'!$A:$L,'[11]iBCF post B17'!$F$1,0)/1000000,0)</f>
        <v>0</v>
      </c>
      <c r="AO365" s="56">
        <f>IFERROR(VLOOKUP($A365,'[11]iBCF post B17'!$A:$L,'[11]iBCF post B17'!$I$1,0)/1000000,0)</f>
        <v>0</v>
      </c>
      <c r="AP365" s="56">
        <f>IFERROR(VLOOKUP($A365,'[11]iBCF post B17'!$A:$L,'[11]iBCF post B17'!$L$1,0)/1000000,0)</f>
        <v>0</v>
      </c>
      <c r="AQ365" s="56">
        <v>0</v>
      </c>
      <c r="AR365" s="56">
        <v>0</v>
      </c>
      <c r="AS365" s="56">
        <f>'[11]NHB savings'!E352</f>
        <v>0</v>
      </c>
      <c r="AT365" s="56">
        <f>'[11]NHB savings'!F352</f>
        <v>0</v>
      </c>
      <c r="AU365" s="56">
        <f>'[11]NHB savings'!G352</f>
        <v>0</v>
      </c>
      <c r="AV365" s="103">
        <f>'[11]Published CSP'!AN365</f>
        <v>0</v>
      </c>
      <c r="AW365" s="103">
        <f>'[11]Published CSP'!AO365</f>
        <v>0</v>
      </c>
      <c r="AX365" s="103">
        <f>'[11]Published CSP'!AP365+'[11]NHB savings'!I352</f>
        <v>0</v>
      </c>
      <c r="AY365" s="103">
        <f>'[11]Published CSP'!AQ365+'[11]NHB savings'!J352</f>
        <v>0</v>
      </c>
      <c r="AZ365" s="103">
        <f>'[11]Published CSP'!AR365+'[11]NHB savings'!K352</f>
        <v>0</v>
      </c>
      <c r="BA365" s="103">
        <v>0</v>
      </c>
      <c r="BB365" s="103" t="e">
        <f>VLOOKUP($A365,'[11]Published CSP'!$A:$A:'[11]Published CSP'!$AW:$AW,COLUMN('[11]Published CSP'!AT$1),0)</f>
        <v>#REF!</v>
      </c>
      <c r="BC365" s="103" t="e">
        <f>VLOOKUP($A365,'[11]Published CSP'!$A:$A:'[11]Published CSP'!$AW:$AW,COLUMN('[11]Published CSP'!AU$1),0)+'[11]NHB savings'!L352</f>
        <v>#REF!</v>
      </c>
      <c r="BD365" s="103">
        <v>0</v>
      </c>
      <c r="BE365" s="103">
        <v>0</v>
      </c>
      <c r="BF365" s="60">
        <v>2.4491869107754489</v>
      </c>
      <c r="BG365" s="60">
        <v>2.9294324218368999</v>
      </c>
      <c r="BH365" s="103">
        <f>VLOOKUP($A365,[11]NHB!$A$7:$Q$389,COLUMN([11]NHB!O$2),0)+'[11]NHB savings'!P352</f>
        <v>1.8904076762025064</v>
      </c>
      <c r="BI365" s="103">
        <f>VLOOKUP($A365,[11]NHB!$A$7:$Q$389,COLUMN([11]NHB!P$2),0)+'[11]NHB savings'!Q352</f>
        <v>1.436066581644883</v>
      </c>
      <c r="BJ365" s="103">
        <f>VLOOKUP($A365,[11]NHB!$A$7:$Q$389,COLUMN([11]NHB!Q$2),0)+'[11]NHB savings'!R352</f>
        <v>1.3778890442221672</v>
      </c>
      <c r="BK365" s="63">
        <f t="shared" si="120"/>
        <v>19.179143807248447</v>
      </c>
      <c r="BL365" s="63" t="e">
        <f t="shared" si="120"/>
        <v>#REF!</v>
      </c>
      <c r="BM365" s="63" t="e">
        <f t="shared" si="120"/>
        <v>#REF!</v>
      </c>
      <c r="BN365" s="63">
        <f t="shared" si="120"/>
        <v>16.697191901393854</v>
      </c>
      <c r="BO365" s="63">
        <f t="shared" si="120"/>
        <v>16.540583218503624</v>
      </c>
      <c r="BP365" s="64">
        <f t="shared" si="123"/>
        <v>19.179143807248447</v>
      </c>
      <c r="BQ365" s="64" t="e">
        <f>BL365*'[11]23112016 deflator update'!$C$68/'[11]23112016 deflator update'!$C$69</f>
        <v>#REF!</v>
      </c>
      <c r="BR365" s="64" t="e">
        <f>BM365*'[11]23112016 deflator update'!$C$68/'[11]23112016 deflator update'!$C$70</f>
        <v>#REF!</v>
      </c>
      <c r="BS365" s="64">
        <f>BN365*'[11]23112016 deflator update'!$C$68/'[11]23112016 deflator update'!$C$71</f>
        <v>15.862780997520385</v>
      </c>
      <c r="BT365" s="64">
        <f>BO365*'[11]23112016 deflator update'!$C$68/'[11]23112016 deflator update'!$C$72</f>
        <v>15.457467431815843</v>
      </c>
      <c r="BU365" s="109" t="e">
        <f t="shared" si="124"/>
        <v>#REF!</v>
      </c>
      <c r="BV365" s="109" t="e">
        <f t="shared" si="124"/>
        <v>#REF!</v>
      </c>
      <c r="BW365" s="109" t="e">
        <f t="shared" si="124"/>
        <v>#REF!</v>
      </c>
      <c r="BX365" s="109">
        <f t="shared" si="124"/>
        <v>-9.379342575391747E-3</v>
      </c>
      <c r="BY365" s="109">
        <f t="shared" si="125"/>
        <v>-0.13757447231547548</v>
      </c>
      <c r="BZ365" s="109">
        <f t="shared" si="126"/>
        <v>-3.6325425448012649E-2</v>
      </c>
      <c r="CA365" s="110" t="e">
        <f t="shared" si="127"/>
        <v>#REF!</v>
      </c>
      <c r="CB365" s="110" t="e">
        <f t="shared" si="127"/>
        <v>#REF!</v>
      </c>
      <c r="CC365" s="110" t="e">
        <f t="shared" si="127"/>
        <v>#REF!</v>
      </c>
      <c r="CD365" s="110">
        <f t="shared" si="121"/>
        <v>-2.555122999982784E-2</v>
      </c>
      <c r="CE365" s="110">
        <f t="shared" si="128"/>
        <v>-0.19404809791488487</v>
      </c>
      <c r="CF365" s="110">
        <f t="shared" si="129"/>
        <v>-5.2504227021692218E-2</v>
      </c>
      <c r="CG365" s="60">
        <f t="shared" si="118"/>
        <v>10.770163807248448</v>
      </c>
      <c r="CH365" s="60" t="e">
        <f t="shared" si="118"/>
        <v>#REF!</v>
      </c>
      <c r="CI365" s="60" t="e">
        <f t="shared" si="118"/>
        <v>#REF!</v>
      </c>
      <c r="CJ365" s="60">
        <f t="shared" si="118"/>
        <v>7.1164134830158829</v>
      </c>
      <c r="CK365" s="60">
        <f t="shared" si="118"/>
        <v>6.520097215952168</v>
      </c>
      <c r="CL365" s="60">
        <f t="shared" si="119"/>
        <v>8.4089799999999997</v>
      </c>
      <c r="CM365" s="60">
        <f t="shared" si="119"/>
        <v>8.7452237519999994</v>
      </c>
      <c r="CN365" s="60">
        <f t="shared" si="119"/>
        <v>9.1558387270851682</v>
      </c>
      <c r="CO365" s="60">
        <f t="shared" si="119"/>
        <v>9.580778418377971</v>
      </c>
      <c r="CP365" s="60">
        <f t="shared" si="119"/>
        <v>10.020486002551456</v>
      </c>
    </row>
    <row r="366" spans="1:94" ht="15" customHeight="1">
      <c r="A366" s="53" t="s">
        <v>144</v>
      </c>
      <c r="B366" s="53" t="s">
        <v>145</v>
      </c>
      <c r="C366" s="53" t="str">
        <f t="shared" si="122"/>
        <v>SD_PU</v>
      </c>
      <c r="D366" s="53" t="s">
        <v>41</v>
      </c>
      <c r="E366" s="53" t="s">
        <v>39</v>
      </c>
      <c r="F366" s="112" t="s">
        <v>1371</v>
      </c>
      <c r="G366" s="113">
        <v>0</v>
      </c>
      <c r="H366" s="127">
        <v>0</v>
      </c>
      <c r="I366" s="127">
        <v>0</v>
      </c>
      <c r="J366" s="112" t="s">
        <v>1380</v>
      </c>
      <c r="K366" s="101">
        <v>0</v>
      </c>
      <c r="L366" s="53" t="s">
        <v>146</v>
      </c>
      <c r="M366" s="54">
        <f>[11]Provisional!M366</f>
        <v>3.3658454199730001</v>
      </c>
      <c r="N366" s="54">
        <f>[11]Provisional!N366</f>
        <v>2.6998020383319998</v>
      </c>
      <c r="O366" s="54">
        <f>[11]Provisional!O366</f>
        <v>2.1989370061880003</v>
      </c>
      <c r="P366" s="54">
        <f>[11]Provisional!P366</f>
        <v>1.9346039919669999</v>
      </c>
      <c r="Q366" s="54">
        <f>[11]Provisional!Q366</f>
        <v>1.640761996255</v>
      </c>
      <c r="R366" s="128">
        <f>'[11]Published CSP'!O366</f>
        <v>5.6869189999999996</v>
      </c>
      <c r="S366" s="108">
        <f>VLOOKUP($B366,'[11]CT model - DATA UPDATE'!$A:$AX,COLUMN('[11]CT model - DATA UPDATE'!S$1),0)/1000000</f>
        <v>5.7564325650000008</v>
      </c>
      <c r="T366" s="108">
        <f>VLOOKUP($B366,'[11]CT model - DATA UPDATE'!$A:$AX,COLUMN('[11]CT model - DATA UPDATE'!T$1),0)/1000000</f>
        <v>5.8264756841152971</v>
      </c>
      <c r="U366" s="108">
        <f>VLOOKUP($B366,'[11]CT model - DATA UPDATE'!$A:$AX,COLUMN('[11]CT model - DATA UPDATE'!U$1),0)/1000000</f>
        <v>5.8973710738825993</v>
      </c>
      <c r="V366" s="108">
        <f>VLOOKUP($B366,'[11]CT model - DATA UPDATE'!$A:$AX,COLUMN('[11]CT model - DATA UPDATE'!V$1),0)/1000000</f>
        <v>5.969129104560591</v>
      </c>
      <c r="W366" s="108">
        <v>0</v>
      </c>
      <c r="X366" s="108">
        <f>VLOOKUP($B366,'[11]CT model - DATA UPDATE'!$A:$AX,COLUMN('[11]CT model - DATA UPDATE'!W$1),0)/1000000</f>
        <v>0.11512865130000001</v>
      </c>
      <c r="Y366" s="108">
        <f>VLOOKUP($B366,'[11]CT model - DATA UPDATE'!$A:$AX,COLUMN('[11]CT model - DATA UPDATE'!X$1),0)/1000000</f>
        <v>0.23538961763825794</v>
      </c>
      <c r="Z366" s="108">
        <f>VLOOKUP($B366,'[11]CT model - DATA UPDATE'!$A:$AX,COLUMN('[11]CT model - DATA UPDATE'!Y$1),0)/1000000</f>
        <v>0.36096628869020569</v>
      </c>
      <c r="AA366" s="108">
        <f>VLOOKUP($B366,'[11]CT model - DATA UPDATE'!$A:$AX,COLUMN('[11]CT model - DATA UPDATE'!Z$1),0)/1000000</f>
        <v>0.49204820540779526</v>
      </c>
      <c r="AB366" s="108">
        <v>0</v>
      </c>
      <c r="AC366" s="108">
        <f>VLOOKUP($B366,'[11]CT model - DATA UPDATE'!$A:$AX,COLUMN('[11]CT model - DATA UPDATE'!AA$1),0)/1000000</f>
        <v>0</v>
      </c>
      <c r="AD366" s="108">
        <f>VLOOKUP($B366,'[11]CT model - DATA UPDATE'!$A:$AX,COLUMN('[11]CT model - DATA UPDATE'!AB$1),0)/1000000</f>
        <v>0</v>
      </c>
      <c r="AE366" s="108">
        <f>VLOOKUP($B366,'[11]CT model - DATA UPDATE'!$A:$AX,COLUMN('[11]CT model - DATA UPDATE'!AC$1),0)/1000000</f>
        <v>0</v>
      </c>
      <c r="AF366" s="108">
        <f>VLOOKUP($B366,'[11]CT model - DATA UPDATE'!$A:$AX,COLUMN('[11]CT model - DATA UPDATE'!AD$1),0)/1000000</f>
        <v>0</v>
      </c>
      <c r="AG366" s="108">
        <v>0</v>
      </c>
      <c r="AH366" s="108">
        <f>VLOOKUP($B366,'[11]CT model - DATA UPDATE'!$A:$AX,COLUMN('[11]CT model - DATA UPDATE'!AE$1),0)/1000000</f>
        <v>6.6102753700000211E-2</v>
      </c>
      <c r="AI366" s="108">
        <f>(VLOOKUP($B366,'[11]CT model - DATA UPDATE'!$A:$AX,COLUMN('[11]CT model - DATA UPDATE'!AF$1),0)+IFERROR(VLOOKUP($B366,'[11]Fire £5 LQ'!$A:$P,COLUMN('[11]Fire £5 LQ'!N$1),0),0)*[11]Parameters!$C$41)/1000000</f>
        <v>0.13715686394912102</v>
      </c>
      <c r="AJ366" s="108">
        <f>(VLOOKUP($B366,'[11]CT model - DATA UPDATE'!$A:$AX,COLUMN('[11]CT model - DATA UPDATE'!AG$1),0)+IFERROR(VLOOKUP($B366,'[11]Fire £5 LQ'!$A:$P,COLUMN('[11]Fire £5 LQ'!O$1),0),0)*[11]Parameters!$C$41)/1000000</f>
        <v>0.20752420431308316</v>
      </c>
      <c r="AK366" s="108">
        <f>(VLOOKUP($B366,'[11]CT model - DATA UPDATE'!$A:$AX,COLUMN('[11]CT model - DATA UPDATE'!AH$1),0)+IFERROR(VLOOKUP($B366,'[11]Fire £5 LQ'!$A:$P,COLUMN('[11]Fire £5 LQ'!P$1),0),0)*[11]Parameters!$C$41)/1000000</f>
        <v>0.27709955652357654</v>
      </c>
      <c r="AL366" s="56">
        <f>'[11]Published CSP'!AI366</f>
        <v>0</v>
      </c>
      <c r="AM366" s="56">
        <f>'[11]Published CSP'!AJ366</f>
        <v>0</v>
      </c>
      <c r="AN366" s="56">
        <f>IFERROR(VLOOKUP($A366,'[11]iBCF post B17'!$A:$L,'[11]iBCF post B17'!$F$1,0)/1000000,0)</f>
        <v>0</v>
      </c>
      <c r="AO366" s="56">
        <f>IFERROR(VLOOKUP($A366,'[11]iBCF post B17'!$A:$L,'[11]iBCF post B17'!$I$1,0)/1000000,0)</f>
        <v>0</v>
      </c>
      <c r="AP366" s="56">
        <f>IFERROR(VLOOKUP($A366,'[11]iBCF post B17'!$A:$L,'[11]iBCF post B17'!$L$1,0)/1000000,0)</f>
        <v>0</v>
      </c>
      <c r="AQ366" s="56">
        <v>0</v>
      </c>
      <c r="AR366" s="56">
        <v>0</v>
      </c>
      <c r="AS366" s="56">
        <f>'[11]NHB savings'!E353</f>
        <v>0</v>
      </c>
      <c r="AT366" s="56">
        <f>'[11]NHB savings'!F353</f>
        <v>0</v>
      </c>
      <c r="AU366" s="56">
        <f>'[11]NHB savings'!G353</f>
        <v>0</v>
      </c>
      <c r="AV366" s="103">
        <f>'[11]Published CSP'!AN366</f>
        <v>0</v>
      </c>
      <c r="AW366" s="103">
        <f>'[11]Published CSP'!AO366</f>
        <v>0</v>
      </c>
      <c r="AX366" s="103">
        <f>'[11]Published CSP'!AP366+'[11]NHB savings'!I353</f>
        <v>0</v>
      </c>
      <c r="AY366" s="103">
        <f>'[11]Published CSP'!AQ366+'[11]NHB savings'!J353</f>
        <v>0</v>
      </c>
      <c r="AZ366" s="103">
        <f>'[11]Published CSP'!AR366+'[11]NHB savings'!K353</f>
        <v>0</v>
      </c>
      <c r="BA366" s="103">
        <v>0</v>
      </c>
      <c r="BB366" s="103" t="e">
        <f>VLOOKUP($A366,'[11]Published CSP'!$A:$A:'[11]Published CSP'!$AW:$AW,COLUMN('[11]Published CSP'!AT$1),0)</f>
        <v>#REF!</v>
      </c>
      <c r="BC366" s="103" t="e">
        <f>VLOOKUP($A366,'[11]Published CSP'!$A:$A:'[11]Published CSP'!$AW:$AW,COLUMN('[11]Published CSP'!AU$1),0)+'[11]NHB savings'!L353</f>
        <v>#REF!</v>
      </c>
      <c r="BD366" s="103">
        <v>0</v>
      </c>
      <c r="BE366" s="103">
        <v>0</v>
      </c>
      <c r="BF366" s="60">
        <v>1.4801683888639081</v>
      </c>
      <c r="BG366" s="60">
        <v>1.9717651073562099</v>
      </c>
      <c r="BH366" s="103">
        <f>VLOOKUP($A366,[11]NHB!$A$7:$Q$389,COLUMN([11]NHB!O$2),0)+'[11]NHB savings'!P353</f>
        <v>1.6625277801707856</v>
      </c>
      <c r="BI366" s="103">
        <f>VLOOKUP($A366,[11]NHB!$A$7:$Q$389,COLUMN([11]NHB!P$2),0)+'[11]NHB savings'!Q353</f>
        <v>1.2671061321681876</v>
      </c>
      <c r="BJ366" s="103">
        <f>VLOOKUP($A366,[11]NHB!$A$7:$Q$389,COLUMN([11]NHB!Q$2),0)+'[11]NHB savings'!R353</f>
        <v>1.2157734743617985</v>
      </c>
      <c r="BK366" s="63">
        <f t="shared" si="120"/>
        <v>10.532932808836907</v>
      </c>
      <c r="BL366" s="63" t="e">
        <f t="shared" si="120"/>
        <v>#REF!</v>
      </c>
      <c r="BM366" s="63" t="e">
        <f t="shared" si="120"/>
        <v>#REF!</v>
      </c>
      <c r="BN366" s="63">
        <f t="shared" si="120"/>
        <v>9.6675716910210756</v>
      </c>
      <c r="BO366" s="63">
        <f t="shared" si="120"/>
        <v>9.5948123371087615</v>
      </c>
      <c r="BP366" s="64">
        <f t="shared" si="123"/>
        <v>10.532932808836907</v>
      </c>
      <c r="BQ366" s="64" t="e">
        <f>BL366*'[11]23112016 deflator update'!$C$68/'[11]23112016 deflator update'!$C$69</f>
        <v>#REF!</v>
      </c>
      <c r="BR366" s="64" t="e">
        <f>BM366*'[11]23112016 deflator update'!$C$68/'[11]23112016 deflator update'!$C$70</f>
        <v>#REF!</v>
      </c>
      <c r="BS366" s="64">
        <f>BN366*'[11]23112016 deflator update'!$C$68/'[11]23112016 deflator update'!$C$71</f>
        <v>9.1844528959203835</v>
      </c>
      <c r="BT366" s="64">
        <f>BO366*'[11]23112016 deflator update'!$C$68/'[11]23112016 deflator update'!$C$72</f>
        <v>8.9665217517439402</v>
      </c>
      <c r="BU366" s="109" t="e">
        <f t="shared" si="124"/>
        <v>#REF!</v>
      </c>
      <c r="BV366" s="109" t="e">
        <f t="shared" si="124"/>
        <v>#REF!</v>
      </c>
      <c r="BW366" s="109" t="e">
        <f t="shared" si="124"/>
        <v>#REF!</v>
      </c>
      <c r="BX366" s="109">
        <f t="shared" si="124"/>
        <v>-7.5261250950836578E-3</v>
      </c>
      <c r="BY366" s="109">
        <f t="shared" si="125"/>
        <v>-8.9065456768231077E-2</v>
      </c>
      <c r="BZ366" s="109">
        <f t="shared" si="126"/>
        <v>-2.3051224746235777E-2</v>
      </c>
      <c r="CA366" s="110" t="e">
        <f t="shared" si="127"/>
        <v>#REF!</v>
      </c>
      <c r="CB366" s="110" t="e">
        <f t="shared" si="127"/>
        <v>#REF!</v>
      </c>
      <c r="CC366" s="110" t="e">
        <f t="shared" si="127"/>
        <v>#REF!</v>
      </c>
      <c r="CD366" s="110">
        <f t="shared" si="121"/>
        <v>-2.37282663045989E-2</v>
      </c>
      <c r="CE366" s="110">
        <f t="shared" si="128"/>
        <v>-0.14871556531517804</v>
      </c>
      <c r="CF366" s="110">
        <f t="shared" si="129"/>
        <v>-3.9452882318064875E-2</v>
      </c>
      <c r="CG366" s="60">
        <f t="shared" si="118"/>
        <v>4.8460138088369078</v>
      </c>
      <c r="CH366" s="60" t="e">
        <f t="shared" si="118"/>
        <v>#REF!</v>
      </c>
      <c r="CI366" s="60" t="e">
        <f t="shared" si="118"/>
        <v>#REF!</v>
      </c>
      <c r="CJ366" s="60">
        <f t="shared" si="118"/>
        <v>3.2017101241351877</v>
      </c>
      <c r="CK366" s="60">
        <f t="shared" si="118"/>
        <v>2.8565354706167989</v>
      </c>
      <c r="CL366" s="60">
        <f t="shared" si="119"/>
        <v>5.6869189999999996</v>
      </c>
      <c r="CM366" s="60">
        <f t="shared" si="119"/>
        <v>5.9376639700000009</v>
      </c>
      <c r="CN366" s="60">
        <f t="shared" si="119"/>
        <v>6.1990221657026758</v>
      </c>
      <c r="CO366" s="60">
        <f t="shared" si="119"/>
        <v>6.4658615668858879</v>
      </c>
      <c r="CP366" s="60">
        <f t="shared" si="119"/>
        <v>6.7382768664919626</v>
      </c>
    </row>
    <row r="367" spans="1:94" ht="15" customHeight="1">
      <c r="A367" s="53" t="s">
        <v>975</v>
      </c>
      <c r="B367" s="53" t="s">
        <v>976</v>
      </c>
      <c r="C367" s="53" t="str">
        <f t="shared" si="122"/>
        <v>UA_PU</v>
      </c>
      <c r="D367" s="53" t="s">
        <v>41</v>
      </c>
      <c r="E367" s="53" t="s">
        <v>726</v>
      </c>
      <c r="F367" s="112" t="s">
        <v>1371</v>
      </c>
      <c r="G367" s="113">
        <v>0</v>
      </c>
      <c r="H367" s="127">
        <v>0</v>
      </c>
      <c r="I367" s="127">
        <v>0</v>
      </c>
      <c r="J367" s="112" t="s">
        <v>1380</v>
      </c>
      <c r="K367" s="101">
        <v>0</v>
      </c>
      <c r="L367" s="53" t="s">
        <v>977</v>
      </c>
      <c r="M367" s="54">
        <f>[11]Provisional!M367</f>
        <v>58.402676318772002</v>
      </c>
      <c r="N367" s="54">
        <f>[11]Provisional!N367</f>
        <v>51.063288316905002</v>
      </c>
      <c r="O367" s="54">
        <f>[11]Provisional!O367</f>
        <v>45.670660960440003</v>
      </c>
      <c r="P367" s="54">
        <f>[11]Provisional!P367</f>
        <v>42.706300072543996</v>
      </c>
      <c r="Q367" s="54">
        <f>[11]Provisional!Q367</f>
        <v>39.844603743220006</v>
      </c>
      <c r="R367" s="128">
        <f>'[11]Published CSP'!O367</f>
        <v>53.857885000000003</v>
      </c>
      <c r="S367" s="108">
        <f>VLOOKUP($B367,'[11]CT model - DATA UPDATE'!$A:$AX,COLUMN('[11]CT model - DATA UPDATE'!S$1),0)/1000000</f>
        <v>54.945524304000003</v>
      </c>
      <c r="T367" s="108">
        <f>VLOOKUP($B367,'[11]CT model - DATA UPDATE'!$A:$AX,COLUMN('[11]CT model - DATA UPDATE'!T$1),0)/1000000</f>
        <v>56.248475634534294</v>
      </c>
      <c r="U367" s="108">
        <f>VLOOKUP($B367,'[11]CT model - DATA UPDATE'!$A:$AX,COLUMN('[11]CT model - DATA UPDATE'!U$1),0)/1000000</f>
        <v>57.582324516620695</v>
      </c>
      <c r="V367" s="108">
        <f>VLOOKUP($B367,'[11]CT model - DATA UPDATE'!$A:$AX,COLUMN('[11]CT model - DATA UPDATE'!V$1),0)/1000000</f>
        <v>58.947803639707828</v>
      </c>
      <c r="W367" s="108">
        <v>0</v>
      </c>
      <c r="X367" s="108">
        <f>VLOOKUP($B367,'[11]CT model - DATA UPDATE'!$A:$AX,COLUMN('[11]CT model - DATA UPDATE'!W$1),0)/1000000</f>
        <v>1.0908184020000047</v>
      </c>
      <c r="Y367" s="108">
        <f>VLOOKUP($B367,'[11]CT model - DATA UPDATE'!$A:$AX,COLUMN('[11]CT model - DATA UPDATE'!X$1),0)/1000000</f>
        <v>2.2639887603089153</v>
      </c>
      <c r="Z367" s="108">
        <f>VLOOKUP($B367,'[11]CT model - DATA UPDATE'!$A:$AX,COLUMN('[11]CT model - DATA UPDATE'!Y$1),0)/1000000</f>
        <v>3.5156758921605293</v>
      </c>
      <c r="AA367" s="108">
        <f>VLOOKUP($B367,'[11]CT model - DATA UPDATE'!$A:$AX,COLUMN('[11]CT model - DATA UPDATE'!Z$1),0)/1000000</f>
        <v>4.8499818844380842</v>
      </c>
      <c r="AB367" s="108">
        <v>0</v>
      </c>
      <c r="AC367" s="108">
        <f>VLOOKUP($B367,'[11]CT model - DATA UPDATE'!$A:$AX,COLUMN('[11]CT model - DATA UPDATE'!AA$1),0)/1000000</f>
        <v>1.0989120000000001</v>
      </c>
      <c r="AD367" s="108">
        <f>VLOOKUP($B367,'[11]CT model - DATA UPDATE'!$A:$AX,COLUMN('[11]CT model - DATA UPDATE'!AB$1),0)/1000000</f>
        <v>2.3172731284397692</v>
      </c>
      <c r="AE367" s="108">
        <f>VLOOKUP($B367,'[11]CT model - DATA UPDATE'!$A:$AX,COLUMN('[11]CT model - DATA UPDATE'!AC$1),0)/1000000</f>
        <v>3.6651127722460775</v>
      </c>
      <c r="AF367" s="108">
        <f>VLOOKUP($B367,'[11]CT model - DATA UPDATE'!$A:$AX,COLUMN('[11]CT model - DATA UPDATE'!AD$1),0)/1000000</f>
        <v>5.1530434563863947</v>
      </c>
      <c r="AG367" s="108">
        <v>0</v>
      </c>
      <c r="AH367" s="108">
        <f>VLOOKUP($B367,'[11]CT model - DATA UPDATE'!$A:$AX,COLUMN('[11]CT model - DATA UPDATE'!AE$1),0)/1000000</f>
        <v>0</v>
      </c>
      <c r="AI367" s="108">
        <f>(VLOOKUP($B367,'[11]CT model - DATA UPDATE'!$A:$AX,COLUMN('[11]CT model - DATA UPDATE'!AF$1),0)+IFERROR(VLOOKUP($B367,'[11]Fire £5 LQ'!$A:$P,COLUMN('[11]Fire £5 LQ'!N$1),0),0)*[11]Parameters!$C$41)/1000000</f>
        <v>0</v>
      </c>
      <c r="AJ367" s="108">
        <f>(VLOOKUP($B367,'[11]CT model - DATA UPDATE'!$A:$AX,COLUMN('[11]CT model - DATA UPDATE'!AG$1),0)+IFERROR(VLOOKUP($B367,'[11]Fire £5 LQ'!$A:$P,COLUMN('[11]Fire £5 LQ'!O$1),0),0)*[11]Parameters!$C$41)/1000000</f>
        <v>0</v>
      </c>
      <c r="AK367" s="108">
        <f>(VLOOKUP($B367,'[11]CT model - DATA UPDATE'!$A:$AX,COLUMN('[11]CT model - DATA UPDATE'!AH$1),0)+IFERROR(VLOOKUP($B367,'[11]Fire £5 LQ'!$A:$P,COLUMN('[11]Fire £5 LQ'!P$1),0),0)*[11]Parameters!$C$41)/1000000</f>
        <v>0</v>
      </c>
      <c r="AL367" s="56">
        <f>'[11]Published CSP'!AI367</f>
        <v>0</v>
      </c>
      <c r="AM367" s="56">
        <f>'[11]Published CSP'!AJ367</f>
        <v>0</v>
      </c>
      <c r="AN367" s="56">
        <f>IFERROR(VLOOKUP($A367,'[11]iBCF post B17'!$A:$L,'[11]iBCF post B17'!$F$1,0)/1000000,0)</f>
        <v>2.9527285195023305</v>
      </c>
      <c r="AO367" s="56">
        <f>IFERROR(VLOOKUP($A367,'[11]iBCF post B17'!$A:$L,'[11]iBCF post B17'!$I$1,0)/1000000,0)</f>
        <v>3.9265630062818317</v>
      </c>
      <c r="AP367" s="56">
        <f>IFERROR(VLOOKUP($A367,'[11]iBCF post B17'!$A:$L,'[11]iBCF post B17'!$L$1,0)/1000000,0)</f>
        <v>4.7515060148075952</v>
      </c>
      <c r="AQ367" s="56">
        <v>0</v>
      </c>
      <c r="AR367" s="56">
        <v>0</v>
      </c>
      <c r="AS367" s="56">
        <f>'[11]NHB savings'!E354</f>
        <v>0.65712800000000005</v>
      </c>
      <c r="AT367" s="56">
        <f>'[11]NHB savings'!F354</f>
        <v>0</v>
      </c>
      <c r="AU367" s="56">
        <f>'[11]NHB savings'!G354</f>
        <v>0</v>
      </c>
      <c r="AV367" s="103">
        <f>'[11]Published CSP'!AN367</f>
        <v>0</v>
      </c>
      <c r="AW367" s="103">
        <f>'[11]Published CSP'!AO367</f>
        <v>0</v>
      </c>
      <c r="AX367" s="103">
        <f>'[11]Published CSP'!AP367+'[11]NHB savings'!I354</f>
        <v>0</v>
      </c>
      <c r="AY367" s="103">
        <f>'[11]Published CSP'!AQ367+'[11]NHB savings'!J354</f>
        <v>0</v>
      </c>
      <c r="AZ367" s="103">
        <f>'[11]Published CSP'!AR367+'[11]NHB savings'!K354</f>
        <v>0</v>
      </c>
      <c r="BA367" s="103">
        <v>0</v>
      </c>
      <c r="BB367" s="103" t="e">
        <f>VLOOKUP($A367,'[11]Published CSP'!$A:$A:'[11]Published CSP'!$AW:$AW,COLUMN('[11]Published CSP'!AT$1),0)</f>
        <v>#REF!</v>
      </c>
      <c r="BC367" s="103" t="e">
        <f>VLOOKUP($A367,'[11]Published CSP'!$A:$A:'[11]Published CSP'!$AW:$AW,COLUMN('[11]Published CSP'!AU$1),0)+'[11]NHB savings'!L354</f>
        <v>#REF!</v>
      </c>
      <c r="BD367" s="103">
        <v>0</v>
      </c>
      <c r="BE367" s="103">
        <v>0</v>
      </c>
      <c r="BF367" s="60">
        <v>2.7954649959739717</v>
      </c>
      <c r="BG367" s="60">
        <v>3.3795062687593522</v>
      </c>
      <c r="BH367" s="103">
        <f>VLOOKUP($A367,[11]NHB!$A$7:$Q$389,COLUMN([11]NHB!O$2),0)+'[11]NHB savings'!P354</f>
        <v>3.6039302692474746</v>
      </c>
      <c r="BI367" s="103">
        <f>VLOOKUP($A367,[11]NHB!$A$7:$Q$389,COLUMN([11]NHB!P$2),0)+'[11]NHB savings'!Q354</f>
        <v>2.6981375829730068</v>
      </c>
      <c r="BJ367" s="103">
        <f>VLOOKUP($A367,[11]NHB!$A$7:$Q$389,COLUMN([11]NHB!Q$2),0)+'[11]NHB savings'!R354</f>
        <v>2.5888313695903009</v>
      </c>
      <c r="BK367" s="63">
        <f t="shared" si="120"/>
        <v>115.05602631474598</v>
      </c>
      <c r="BL367" s="63" t="e">
        <f t="shared" si="120"/>
        <v>#REF!</v>
      </c>
      <c r="BM367" s="63" t="e">
        <f t="shared" si="120"/>
        <v>#REF!</v>
      </c>
      <c r="BN367" s="63">
        <f t="shared" si="120"/>
        <v>114.09411384282615</v>
      </c>
      <c r="BO367" s="63">
        <f t="shared" si="120"/>
        <v>116.1357701081502</v>
      </c>
      <c r="BP367" s="64">
        <f t="shared" si="123"/>
        <v>115.05602631474598</v>
      </c>
      <c r="BQ367" s="64" t="e">
        <f>BL367*'[11]23112016 deflator update'!$C$68/'[11]23112016 deflator update'!$C$69</f>
        <v>#REF!</v>
      </c>
      <c r="BR367" s="64" t="e">
        <f>BM367*'[11]23112016 deflator update'!$C$68/'[11]23112016 deflator update'!$C$70</f>
        <v>#REF!</v>
      </c>
      <c r="BS367" s="64">
        <f>BN367*'[11]23112016 deflator update'!$C$68/'[11]23112016 deflator update'!$C$71</f>
        <v>108.39247411679008</v>
      </c>
      <c r="BT367" s="64">
        <f>BO367*'[11]23112016 deflator update'!$C$68/'[11]23112016 deflator update'!$C$72</f>
        <v>108.53093028227494</v>
      </c>
      <c r="BU367" s="109" t="e">
        <f t="shared" si="124"/>
        <v>#REF!</v>
      </c>
      <c r="BV367" s="109" t="e">
        <f t="shared" si="124"/>
        <v>#REF!</v>
      </c>
      <c r="BW367" s="109" t="e">
        <f t="shared" si="124"/>
        <v>#REF!</v>
      </c>
      <c r="BX367" s="109">
        <f t="shared" si="124"/>
        <v>1.7894492507620541E-2</v>
      </c>
      <c r="BY367" s="109">
        <f t="shared" si="125"/>
        <v>9.3845044713301018E-3</v>
      </c>
      <c r="BZ367" s="109">
        <f t="shared" si="126"/>
        <v>2.337914564916943E-3</v>
      </c>
      <c r="CA367" s="110" t="e">
        <f t="shared" si="127"/>
        <v>#REF!</v>
      </c>
      <c r="CB367" s="110" t="e">
        <f t="shared" si="127"/>
        <v>#REF!</v>
      </c>
      <c r="CC367" s="110" t="e">
        <f t="shared" si="127"/>
        <v>#REF!</v>
      </c>
      <c r="CD367" s="110">
        <f t="shared" si="121"/>
        <v>1.2773595825081863E-3</v>
      </c>
      <c r="CE367" s="110">
        <f t="shared" si="128"/>
        <v>-5.6712336080693926E-2</v>
      </c>
      <c r="CF367" s="110">
        <f t="shared" si="129"/>
        <v>-1.4489992549951869E-2</v>
      </c>
      <c r="CG367" s="60">
        <f t="shared" si="118"/>
        <v>61.198141314745975</v>
      </c>
      <c r="CH367" s="60" t="e">
        <f t="shared" si="118"/>
        <v>#REF!</v>
      </c>
      <c r="CI367" s="60" t="e">
        <f t="shared" si="118"/>
        <v>#REF!</v>
      </c>
      <c r="CJ367" s="60">
        <f t="shared" si="118"/>
        <v>49.331000661798839</v>
      </c>
      <c r="CK367" s="60">
        <f t="shared" si="118"/>
        <v>47.18494112761789</v>
      </c>
      <c r="CL367" s="60">
        <f t="shared" si="119"/>
        <v>53.857885000000003</v>
      </c>
      <c r="CM367" s="60">
        <f t="shared" si="119"/>
        <v>57.135254706000005</v>
      </c>
      <c r="CN367" s="60">
        <f t="shared" si="119"/>
        <v>60.829737523282972</v>
      </c>
      <c r="CO367" s="60">
        <f t="shared" si="119"/>
        <v>64.763113181027308</v>
      </c>
      <c r="CP367" s="60">
        <f t="shared" si="119"/>
        <v>68.950828980532307</v>
      </c>
    </row>
    <row r="368" spans="1:94" ht="15" customHeight="1">
      <c r="A368" s="53" t="s">
        <v>183</v>
      </c>
      <c r="B368" s="53" t="s">
        <v>184</v>
      </c>
      <c r="C368" s="53" t="str">
        <f t="shared" si="122"/>
        <v>SD_SR</v>
      </c>
      <c r="D368" s="53" t="s">
        <v>41</v>
      </c>
      <c r="E368" s="53" t="s">
        <v>39</v>
      </c>
      <c r="F368" s="112" t="s">
        <v>1373</v>
      </c>
      <c r="G368" s="113">
        <v>0</v>
      </c>
      <c r="H368" s="127">
        <v>0</v>
      </c>
      <c r="I368" s="127">
        <v>0</v>
      </c>
      <c r="J368" s="112" t="s">
        <v>1382</v>
      </c>
      <c r="K368" s="101">
        <v>0</v>
      </c>
      <c r="L368" s="53" t="s">
        <v>185</v>
      </c>
      <c r="M368" s="54">
        <f>[11]Provisional!M368</f>
        <v>3.6792926064729996</v>
      </c>
      <c r="N368" s="54">
        <f>[11]Provisional!N368</f>
        <v>2.7615669172309998</v>
      </c>
      <c r="O368" s="54">
        <f>[11]Provisional!O368</f>
        <v>2.14953158912</v>
      </c>
      <c r="P368" s="54">
        <f>[11]Provisional!P368</f>
        <v>2.2186876016389996</v>
      </c>
      <c r="Q368" s="54">
        <f>[11]Provisional!Q368</f>
        <v>1.2993106834209995</v>
      </c>
      <c r="R368" s="128">
        <f>'[11]Published CSP'!O368</f>
        <v>8.7943005200000002</v>
      </c>
      <c r="S368" s="108">
        <f>VLOOKUP($B368,'[11]CT model - DATA UPDATE'!$A:$AX,COLUMN('[11]CT model - DATA UPDATE'!S$1),0)/1000000</f>
        <v>8.9309512919999996</v>
      </c>
      <c r="T368" s="108">
        <f>VLOOKUP($B368,'[11]CT model - DATA UPDATE'!$A:$AX,COLUMN('[11]CT model - DATA UPDATE'!T$1),0)/1000000</f>
        <v>9.1067257514628341</v>
      </c>
      <c r="U368" s="108">
        <f>VLOOKUP($B368,'[11]CT model - DATA UPDATE'!$A:$AX,COLUMN('[11]CT model - DATA UPDATE'!U$1),0)/1000000</f>
        <v>9.2859597148003719</v>
      </c>
      <c r="V368" s="108">
        <f>VLOOKUP($B368,'[11]CT model - DATA UPDATE'!$A:$AX,COLUMN('[11]CT model - DATA UPDATE'!V$1),0)/1000000</f>
        <v>9.4687212702155037</v>
      </c>
      <c r="W368" s="108">
        <v>0</v>
      </c>
      <c r="X368" s="108">
        <f>VLOOKUP($B368,'[11]CT model - DATA UPDATE'!$A:$AX,COLUMN('[11]CT model - DATA UPDATE'!W$1),0)/1000000</f>
        <v>0.17861902584</v>
      </c>
      <c r="Y368" s="108">
        <f>VLOOKUP($B368,'[11]CT model - DATA UPDATE'!$A:$AX,COLUMN('[11]CT model - DATA UPDATE'!X$1),0)/1000000</f>
        <v>0.36791172035909842</v>
      </c>
      <c r="Z368" s="108">
        <f>VLOOKUP($B368,'[11]CT model - DATA UPDATE'!$A:$AX,COLUMN('[11]CT model - DATA UPDATE'!Y$1),0)/1000000</f>
        <v>0.56837502222350056</v>
      </c>
      <c r="AA368" s="108">
        <f>VLOOKUP($B368,'[11]CT model - DATA UPDATE'!$A:$AX,COLUMN('[11]CT model - DATA UPDATE'!Z$1),0)/1000000</f>
        <v>0.78052714674180745</v>
      </c>
      <c r="AB368" s="108">
        <v>0</v>
      </c>
      <c r="AC368" s="108">
        <f>VLOOKUP($B368,'[11]CT model - DATA UPDATE'!$A:$AX,COLUMN('[11]CT model - DATA UPDATE'!AA$1),0)/1000000</f>
        <v>0</v>
      </c>
      <c r="AD368" s="108">
        <f>VLOOKUP($B368,'[11]CT model - DATA UPDATE'!$A:$AX,COLUMN('[11]CT model - DATA UPDATE'!AB$1),0)/1000000</f>
        <v>0</v>
      </c>
      <c r="AE368" s="108">
        <f>VLOOKUP($B368,'[11]CT model - DATA UPDATE'!$A:$AX,COLUMN('[11]CT model - DATA UPDATE'!AC$1),0)/1000000</f>
        <v>0</v>
      </c>
      <c r="AF368" s="108">
        <f>VLOOKUP($B368,'[11]CT model - DATA UPDATE'!$A:$AX,COLUMN('[11]CT model - DATA UPDATE'!AD$1),0)/1000000</f>
        <v>0</v>
      </c>
      <c r="AG368" s="108">
        <v>0</v>
      </c>
      <c r="AH368" s="108">
        <f>VLOOKUP($B368,'[11]CT model - DATA UPDATE'!$A:$AX,COLUMN('[11]CT model - DATA UPDATE'!AE$1),0)/1000000</f>
        <v>5.9526974159999677E-2</v>
      </c>
      <c r="AI368" s="108">
        <f>(VLOOKUP($B368,'[11]CT model - DATA UPDATE'!$A:$AX,COLUMN('[11]CT model - DATA UPDATE'!AF$1),0)+IFERROR(VLOOKUP($B368,'[11]Fire £5 LQ'!$A:$P,COLUMN('[11]Fire £5 LQ'!N$1),0),0)*[11]Parameters!$C$41)/1000000</f>
        <v>0.11775441752489786</v>
      </c>
      <c r="AJ368" s="108">
        <f>(VLOOKUP($B368,'[11]CT model - DATA UPDATE'!$A:$AX,COLUMN('[11]CT model - DATA UPDATE'!AG$1),0)+IFERROR(VLOOKUP($B368,'[11]Fire £5 LQ'!$A:$P,COLUMN('[11]Fire £5 LQ'!O$1),0),0)*[11]Parameters!$C$41)/1000000</f>
        <v>0.17446213697870391</v>
      </c>
      <c r="AK368" s="108">
        <f>(VLOOKUP($B368,'[11]CT model - DATA UPDATE'!$A:$AX,COLUMN('[11]CT model - DATA UPDATE'!AH$1),0)+IFERROR(VLOOKUP($B368,'[11]Fire £5 LQ'!$A:$P,COLUMN('[11]Fire £5 LQ'!P$1),0),0)*[11]Parameters!$C$41)/1000000</f>
        <v>0.22941592511734596</v>
      </c>
      <c r="AL368" s="56">
        <f>'[11]Published CSP'!AI368</f>
        <v>0</v>
      </c>
      <c r="AM368" s="56">
        <f>'[11]Published CSP'!AJ368</f>
        <v>0</v>
      </c>
      <c r="AN368" s="56">
        <f>IFERROR(VLOOKUP($A368,'[11]iBCF post B17'!$A:$L,'[11]iBCF post B17'!$F$1,0)/1000000,0)</f>
        <v>0</v>
      </c>
      <c r="AO368" s="56">
        <f>IFERROR(VLOOKUP($A368,'[11]iBCF post B17'!$A:$L,'[11]iBCF post B17'!$I$1,0)/1000000,0)</f>
        <v>0</v>
      </c>
      <c r="AP368" s="56">
        <f>IFERROR(VLOOKUP($A368,'[11]iBCF post B17'!$A:$L,'[11]iBCF post B17'!$L$1,0)/1000000,0)</f>
        <v>0</v>
      </c>
      <c r="AQ368" s="56">
        <v>0</v>
      </c>
      <c r="AR368" s="56">
        <v>0</v>
      </c>
      <c r="AS368" s="56">
        <f>'[11]NHB savings'!E355</f>
        <v>0</v>
      </c>
      <c r="AT368" s="56">
        <f>'[11]NHB savings'!F355</f>
        <v>0</v>
      </c>
      <c r="AU368" s="56">
        <f>'[11]NHB savings'!G355</f>
        <v>0</v>
      </c>
      <c r="AV368" s="103">
        <f>'[11]Published CSP'!AN368</f>
        <v>0</v>
      </c>
      <c r="AW368" s="103">
        <f>'[11]Published CSP'!AO368</f>
        <v>0</v>
      </c>
      <c r="AX368" s="103">
        <f>'[11]Published CSP'!AP368+'[11]NHB savings'!I355</f>
        <v>0</v>
      </c>
      <c r="AY368" s="103">
        <f>'[11]Published CSP'!AQ368+'[11]NHB savings'!J355</f>
        <v>0</v>
      </c>
      <c r="AZ368" s="103">
        <f>'[11]Published CSP'!AR368+'[11]NHB savings'!K355</f>
        <v>0</v>
      </c>
      <c r="BA368" s="103">
        <v>0</v>
      </c>
      <c r="BB368" s="103" t="e">
        <f>VLOOKUP($A368,'[11]Published CSP'!$A:$A:'[11]Published CSP'!$AW:$AW,COLUMN('[11]Published CSP'!AT$1),0)</f>
        <v>#REF!</v>
      </c>
      <c r="BC368" s="103" t="e">
        <f>VLOOKUP($A368,'[11]Published CSP'!$A:$A:'[11]Published CSP'!$AW:$AW,COLUMN('[11]Published CSP'!AU$1),0)+'[11]NHB savings'!L355</f>
        <v>#REF!</v>
      </c>
      <c r="BD368" s="103">
        <v>0</v>
      </c>
      <c r="BE368" s="103">
        <v>0</v>
      </c>
      <c r="BF368" s="60">
        <v>3.1079290986829524</v>
      </c>
      <c r="BG368" s="60">
        <v>3.8478804129403485</v>
      </c>
      <c r="BH368" s="103">
        <f>VLOOKUP($A368,[11]NHB!$A$7:$Q$389,COLUMN([11]NHB!O$2),0)+'[11]NHB savings'!P355</f>
        <v>3.4901335593526657</v>
      </c>
      <c r="BI368" s="103">
        <f>VLOOKUP($A368,[11]NHB!$A$7:$Q$389,COLUMN([11]NHB!P$2),0)+'[11]NHB savings'!Q355</f>
        <v>2.6633072475851076</v>
      </c>
      <c r="BJ368" s="103">
        <f>VLOOKUP($A368,[11]NHB!$A$7:$Q$389,COLUMN([11]NHB!Q$2),0)+'[11]NHB savings'!R355</f>
        <v>2.555412071243703</v>
      </c>
      <c r="BK368" s="63">
        <f t="shared" si="120"/>
        <v>15.581522225155952</v>
      </c>
      <c r="BL368" s="63" t="e">
        <f t="shared" si="120"/>
        <v>#REF!</v>
      </c>
      <c r="BM368" s="63" t="e">
        <f t="shared" si="120"/>
        <v>#REF!</v>
      </c>
      <c r="BN368" s="63">
        <f t="shared" si="120"/>
        <v>14.910791723226684</v>
      </c>
      <c r="BO368" s="63">
        <f t="shared" si="120"/>
        <v>14.33338709673936</v>
      </c>
      <c r="BP368" s="64">
        <f t="shared" si="123"/>
        <v>15.581522225155952</v>
      </c>
      <c r="BQ368" s="64" t="e">
        <f>BL368*'[11]23112016 deflator update'!$C$68/'[11]23112016 deflator update'!$C$69</f>
        <v>#REF!</v>
      </c>
      <c r="BR368" s="64" t="e">
        <f>BM368*'[11]23112016 deflator update'!$C$68/'[11]23112016 deflator update'!$C$70</f>
        <v>#REF!</v>
      </c>
      <c r="BS368" s="64">
        <f>BN368*'[11]23112016 deflator update'!$C$68/'[11]23112016 deflator update'!$C$71</f>
        <v>14.165652823660706</v>
      </c>
      <c r="BT368" s="64">
        <f>BO368*'[11]23112016 deflator update'!$C$68/'[11]23112016 deflator update'!$C$72</f>
        <v>13.394803635920509</v>
      </c>
      <c r="BU368" s="109" t="e">
        <f t="shared" si="124"/>
        <v>#REF!</v>
      </c>
      <c r="BV368" s="109" t="e">
        <f t="shared" si="124"/>
        <v>#REF!</v>
      </c>
      <c r="BW368" s="109" t="e">
        <f t="shared" si="124"/>
        <v>#REF!</v>
      </c>
      <c r="BX368" s="109">
        <f t="shared" si="124"/>
        <v>-3.8723941505258597E-2</v>
      </c>
      <c r="BY368" s="109">
        <f t="shared" si="125"/>
        <v>-8.0103542541017703E-2</v>
      </c>
      <c r="BZ368" s="109">
        <f t="shared" si="126"/>
        <v>-2.0657195940510298E-2</v>
      </c>
      <c r="CA368" s="110" t="e">
        <f t="shared" si="127"/>
        <v>#REF!</v>
      </c>
      <c r="CB368" s="110" t="e">
        <f t="shared" si="127"/>
        <v>#REF!</v>
      </c>
      <c r="CC368" s="110" t="e">
        <f t="shared" si="127"/>
        <v>#REF!</v>
      </c>
      <c r="CD368" s="110">
        <f t="shared" si="121"/>
        <v>-5.4416778198365656E-2</v>
      </c>
      <c r="CE368" s="110">
        <f t="shared" si="128"/>
        <v>-0.14034049803587512</v>
      </c>
      <c r="CF368" s="110">
        <f t="shared" si="129"/>
        <v>-3.7099046040016681E-2</v>
      </c>
      <c r="CG368" s="60">
        <f t="shared" si="118"/>
        <v>6.787221705155952</v>
      </c>
      <c r="CH368" s="60" t="e">
        <f t="shared" si="118"/>
        <v>#REF!</v>
      </c>
      <c r="CI368" s="60" t="e">
        <f t="shared" si="118"/>
        <v>#REF!</v>
      </c>
      <c r="CJ368" s="60">
        <f t="shared" si="118"/>
        <v>4.8819948492241068</v>
      </c>
      <c r="CK368" s="60">
        <f t="shared" si="118"/>
        <v>3.8547227546647029</v>
      </c>
      <c r="CL368" s="60">
        <f t="shared" si="119"/>
        <v>8.7943005200000002</v>
      </c>
      <c r="CM368" s="60">
        <f t="shared" si="119"/>
        <v>9.1690972919999982</v>
      </c>
      <c r="CN368" s="60">
        <f t="shared" si="119"/>
        <v>9.5923918893468301</v>
      </c>
      <c r="CO368" s="60">
        <f t="shared" si="119"/>
        <v>10.028796874002577</v>
      </c>
      <c r="CP368" s="60">
        <f t="shared" si="119"/>
        <v>10.478664342074657</v>
      </c>
    </row>
    <row r="369" spans="1:94" ht="15" customHeight="1">
      <c r="A369" s="53" t="s">
        <v>969</v>
      </c>
      <c r="B369" s="53" t="s">
        <v>970</v>
      </c>
      <c r="C369" s="53" t="str">
        <f t="shared" si="122"/>
        <v>UA_PU</v>
      </c>
      <c r="D369" s="53" t="s">
        <v>41</v>
      </c>
      <c r="E369" s="53" t="s">
        <v>726</v>
      </c>
      <c r="F369" s="112" t="s">
        <v>1369</v>
      </c>
      <c r="G369" s="113">
        <v>1</v>
      </c>
      <c r="H369" s="127">
        <v>1</v>
      </c>
      <c r="I369" s="127">
        <v>0</v>
      </c>
      <c r="J369" s="112" t="s">
        <v>1380</v>
      </c>
      <c r="K369" s="101">
        <v>0</v>
      </c>
      <c r="L369" s="53" t="s">
        <v>971</v>
      </c>
      <c r="M369" s="54">
        <f>[11]Provisional!M369</f>
        <v>57.004292321197006</v>
      </c>
      <c r="N369" s="54">
        <f>[11]Provisional!N369</f>
        <v>49.835852232226998</v>
      </c>
      <c r="O369" s="54">
        <f>[11]Provisional!O369</f>
        <v>44.576464444896004</v>
      </c>
      <c r="P369" s="54">
        <f>[11]Provisional!P369</f>
        <v>41.676342590391002</v>
      </c>
      <c r="Q369" s="54">
        <f>[11]Provisional!Q369</f>
        <v>38.903054728867005</v>
      </c>
      <c r="R369" s="128">
        <f>'[11]Published CSP'!O369</f>
        <v>53.436717999999999</v>
      </c>
      <c r="S369" s="108">
        <f>VLOOKUP($B369,'[11]CT model - DATA UPDATE'!$A:$AX,COLUMN('[11]CT model - DATA UPDATE'!S$1),0)/1000000</f>
        <v>54.458203419</v>
      </c>
      <c r="T369" s="108">
        <f>VLOOKUP($B369,'[11]CT model - DATA UPDATE'!$A:$AX,COLUMN('[11]CT model - DATA UPDATE'!T$1),0)/1000000</f>
        <v>55.145328848971694</v>
      </c>
      <c r="U369" s="108">
        <f>VLOOKUP($B369,'[11]CT model - DATA UPDATE'!$A:$AX,COLUMN('[11]CT model - DATA UPDATE'!U$1),0)/1000000</f>
        <v>55.841124072048409</v>
      </c>
      <c r="V369" s="108">
        <f>VLOOKUP($B369,'[11]CT model - DATA UPDATE'!$A:$AX,COLUMN('[11]CT model - DATA UPDATE'!V$1),0)/1000000</f>
        <v>56.545698479193135</v>
      </c>
      <c r="W369" s="108">
        <v>0</v>
      </c>
      <c r="X369" s="108">
        <f>VLOOKUP($B369,'[11]CT model - DATA UPDATE'!$A:$AX,COLUMN('[11]CT model - DATA UPDATE'!W$1),0)/1000000</f>
        <v>1.0838528240000018</v>
      </c>
      <c r="Y369" s="108">
        <f>VLOOKUP($B369,'[11]CT model - DATA UPDATE'!$A:$AX,COLUMN('[11]CT model - DATA UPDATE'!X$1),0)/1000000</f>
        <v>2.22238546140705</v>
      </c>
      <c r="Z369" s="108">
        <f>VLOOKUP($B369,'[11]CT model - DATA UPDATE'!$A:$AX,COLUMN('[11]CT model - DATA UPDATE'!Y$1),0)/1000000</f>
        <v>3.4122573799932945</v>
      </c>
      <c r="AA369" s="108">
        <f>VLOOKUP($B369,'[11]CT model - DATA UPDATE'!$A:$AX,COLUMN('[11]CT model - DATA UPDATE'!Z$1),0)/1000000</f>
        <v>4.6553316769964779</v>
      </c>
      <c r="AB369" s="108">
        <v>0</v>
      </c>
      <c r="AC369" s="108">
        <f>VLOOKUP($B369,'[11]CT model - DATA UPDATE'!$A:$AX,COLUMN('[11]CT model - DATA UPDATE'!AA$1),0)/1000000</f>
        <v>1.089</v>
      </c>
      <c r="AD369" s="108">
        <f>VLOOKUP($B369,'[11]CT model - DATA UPDATE'!$A:$AX,COLUMN('[11]CT model - DATA UPDATE'!AB$1),0)/1000000</f>
        <v>2.2717071993490534</v>
      </c>
      <c r="AE369" s="108">
        <f>VLOOKUP($B369,'[11]CT model - DATA UPDATE'!$A:$AX,COLUMN('[11]CT model - DATA UPDATE'!AC$1),0)/1000000</f>
        <v>3.5542162511114328</v>
      </c>
      <c r="AF369" s="108">
        <f>VLOOKUP($B369,'[11]CT model - DATA UPDATE'!$A:$AX,COLUMN('[11]CT model - DATA UPDATE'!AD$1),0)/1000000</f>
        <v>4.9430441721921641</v>
      </c>
      <c r="AG369" s="108">
        <v>0</v>
      </c>
      <c r="AH369" s="108">
        <f>VLOOKUP($B369,'[11]CT model - DATA UPDATE'!$A:$AX,COLUMN('[11]CT model - DATA UPDATE'!AE$1),0)/1000000</f>
        <v>0</v>
      </c>
      <c r="AI369" s="108">
        <f>(VLOOKUP($B369,'[11]CT model - DATA UPDATE'!$A:$AX,COLUMN('[11]CT model - DATA UPDATE'!AF$1),0)+IFERROR(VLOOKUP($B369,'[11]Fire £5 LQ'!$A:$P,COLUMN('[11]Fire £5 LQ'!N$1),0),0)*[11]Parameters!$C$41)/1000000</f>
        <v>0</v>
      </c>
      <c r="AJ369" s="108">
        <f>(VLOOKUP($B369,'[11]CT model - DATA UPDATE'!$A:$AX,COLUMN('[11]CT model - DATA UPDATE'!AG$1),0)+IFERROR(VLOOKUP($B369,'[11]Fire £5 LQ'!$A:$P,COLUMN('[11]Fire £5 LQ'!O$1),0),0)*[11]Parameters!$C$41)/1000000</f>
        <v>0</v>
      </c>
      <c r="AK369" s="108">
        <f>(VLOOKUP($B369,'[11]CT model - DATA UPDATE'!$A:$AX,COLUMN('[11]CT model - DATA UPDATE'!AH$1),0)+IFERROR(VLOOKUP($B369,'[11]Fire £5 LQ'!$A:$P,COLUMN('[11]Fire £5 LQ'!P$1),0),0)*[11]Parameters!$C$41)/1000000</f>
        <v>0</v>
      </c>
      <c r="AL369" s="56">
        <f>'[11]Published CSP'!AI369</f>
        <v>0</v>
      </c>
      <c r="AM369" s="56">
        <f>'[11]Published CSP'!AJ369</f>
        <v>0</v>
      </c>
      <c r="AN369" s="56">
        <f>IFERROR(VLOOKUP($A369,'[11]iBCF post B17'!$A:$L,'[11]iBCF post B17'!$F$1,0)/1000000,0)</f>
        <v>4.448697925308716</v>
      </c>
      <c r="AO369" s="56">
        <f>IFERROR(VLOOKUP($A369,'[11]iBCF post B17'!$A:$L,'[11]iBCF post B17'!$I$1,0)/1000000,0)</f>
        <v>6.1491883622045451</v>
      </c>
      <c r="AP369" s="56">
        <f>IFERROR(VLOOKUP($A369,'[11]iBCF post B17'!$A:$L,'[11]iBCF post B17'!$L$1,0)/1000000,0)</f>
        <v>7.7491425217433072</v>
      </c>
      <c r="AQ369" s="56">
        <v>0</v>
      </c>
      <c r="AR369" s="56">
        <v>0</v>
      </c>
      <c r="AS369" s="56">
        <f>'[11]NHB savings'!E356</f>
        <v>0.83228199999999997</v>
      </c>
      <c r="AT369" s="56">
        <f>'[11]NHB savings'!F356</f>
        <v>0</v>
      </c>
      <c r="AU369" s="56">
        <f>'[11]NHB savings'!G356</f>
        <v>0</v>
      </c>
      <c r="AV369" s="103">
        <f>'[11]Published CSP'!AN369</f>
        <v>0</v>
      </c>
      <c r="AW369" s="103">
        <f>'[11]Published CSP'!AO369</f>
        <v>0</v>
      </c>
      <c r="AX369" s="103">
        <f>'[11]Published CSP'!AP369+'[11]NHB savings'!I356</f>
        <v>0</v>
      </c>
      <c r="AY369" s="103">
        <f>'[11]Published CSP'!AQ369+'[11]NHB savings'!J356</f>
        <v>0</v>
      </c>
      <c r="AZ369" s="103">
        <f>'[11]Published CSP'!AR369+'[11]NHB savings'!K356</f>
        <v>0</v>
      </c>
      <c r="BA369" s="103">
        <v>0</v>
      </c>
      <c r="BB369" s="103" t="e">
        <f>VLOOKUP($A369,'[11]Published CSP'!$A:$A:'[11]Published CSP'!$AW:$AW,COLUMN('[11]Published CSP'!AT$1),0)</f>
        <v>#REF!</v>
      </c>
      <c r="BC369" s="103" t="e">
        <f>VLOOKUP($A369,'[11]Published CSP'!$A:$A:'[11]Published CSP'!$AW:$AW,COLUMN('[11]Published CSP'!AU$1),0)+'[11]NHB savings'!L356</f>
        <v>#REF!</v>
      </c>
      <c r="BD369" s="103">
        <v>0</v>
      </c>
      <c r="BE369" s="103">
        <v>0</v>
      </c>
      <c r="BF369" s="60">
        <v>2.6533638970151392</v>
      </c>
      <c r="BG369" s="60">
        <v>3.1659049636457515</v>
      </c>
      <c r="BH369" s="103">
        <f>VLOOKUP($A369,[11]NHB!$A$7:$Q$389,COLUMN([11]NHB!O$2),0)+'[11]NHB savings'!P356</f>
        <v>2.3725399134566514</v>
      </c>
      <c r="BI369" s="103">
        <f>VLOOKUP($A369,[11]NHB!$A$7:$Q$389,COLUMN([11]NHB!P$2),0)+'[11]NHB savings'!Q356</f>
        <v>1.7577330516814851</v>
      </c>
      <c r="BJ369" s="103">
        <f>VLOOKUP($A369,[11]NHB!$A$7:$Q$389,COLUMN([11]NHB!Q$2),0)+'[11]NHB savings'!R356</f>
        <v>1.6865242500142157</v>
      </c>
      <c r="BK369" s="63">
        <f t="shared" si="120"/>
        <v>113.09437421821215</v>
      </c>
      <c r="BL369" s="63" t="e">
        <f t="shared" si="120"/>
        <v>#REF!</v>
      </c>
      <c r="BM369" s="63" t="e">
        <f t="shared" si="120"/>
        <v>#REF!</v>
      </c>
      <c r="BN369" s="63">
        <f t="shared" si="120"/>
        <v>112.39086170743015</v>
      </c>
      <c r="BO369" s="63">
        <f t="shared" si="120"/>
        <v>114.48279582900631</v>
      </c>
      <c r="BP369" s="64">
        <f t="shared" si="123"/>
        <v>113.09437421821215</v>
      </c>
      <c r="BQ369" s="64" t="e">
        <f>BL369*'[11]23112016 deflator update'!$C$68/'[11]23112016 deflator update'!$C$69</f>
        <v>#REF!</v>
      </c>
      <c r="BR369" s="64" t="e">
        <f>BM369*'[11]23112016 deflator update'!$C$68/'[11]23112016 deflator update'!$C$70</f>
        <v>#REF!</v>
      </c>
      <c r="BS369" s="64">
        <f>BN369*'[11]23112016 deflator update'!$C$68/'[11]23112016 deflator update'!$C$71</f>
        <v>106.7743388179384</v>
      </c>
      <c r="BT369" s="64">
        <f>BO369*'[11]23112016 deflator update'!$C$68/'[11]23112016 deflator update'!$C$72</f>
        <v>106.98619659616689</v>
      </c>
      <c r="BU369" s="109" t="e">
        <f t="shared" si="124"/>
        <v>#REF!</v>
      </c>
      <c r="BV369" s="109" t="e">
        <f t="shared" si="124"/>
        <v>#REF!</v>
      </c>
      <c r="BW369" s="109" t="e">
        <f t="shared" si="124"/>
        <v>#REF!</v>
      </c>
      <c r="BX369" s="109">
        <f t="shared" si="124"/>
        <v>1.8613026804810584E-2</v>
      </c>
      <c r="BY369" s="109">
        <f t="shared" si="125"/>
        <v>1.2276663807478494E-2</v>
      </c>
      <c r="BZ369" s="109">
        <f t="shared" si="126"/>
        <v>3.0551366241837741E-3</v>
      </c>
      <c r="CA369" s="110" t="e">
        <f t="shared" si="127"/>
        <v>#REF!</v>
      </c>
      <c r="CB369" s="110" t="e">
        <f t="shared" si="127"/>
        <v>#REF!</v>
      </c>
      <c r="CC369" s="110" t="e">
        <f t="shared" si="127"/>
        <v>#REF!</v>
      </c>
      <c r="CD369" s="110">
        <f t="shared" si="121"/>
        <v>1.9841638035309472E-3</v>
      </c>
      <c r="CE369" s="110">
        <f t="shared" si="128"/>
        <v>-5.400956205177565E-2</v>
      </c>
      <c r="CF369" s="110">
        <f t="shared" si="129"/>
        <v>-1.3784811685594089E-2</v>
      </c>
      <c r="CG369" s="60">
        <f t="shared" si="118"/>
        <v>59.657656218212153</v>
      </c>
      <c r="CH369" s="60" t="e">
        <f t="shared" si="118"/>
        <v>#REF!</v>
      </c>
      <c r="CI369" s="60" t="e">
        <f t="shared" si="118"/>
        <v>#REF!</v>
      </c>
      <c r="CJ369" s="60">
        <f t="shared" si="118"/>
        <v>49.583264004277012</v>
      </c>
      <c r="CK369" s="60">
        <f t="shared" si="118"/>
        <v>48.33872150062453</v>
      </c>
      <c r="CL369" s="60">
        <f t="shared" si="119"/>
        <v>53.436717999999999</v>
      </c>
      <c r="CM369" s="60">
        <f t="shared" si="119"/>
        <v>56.631056243000003</v>
      </c>
      <c r="CN369" s="60">
        <f t="shared" si="119"/>
        <v>59.639421509727796</v>
      </c>
      <c r="CO369" s="60">
        <f t="shared" si="119"/>
        <v>62.807597703153135</v>
      </c>
      <c r="CP369" s="60">
        <f t="shared" si="119"/>
        <v>66.144074328381777</v>
      </c>
    </row>
    <row r="370" spans="1:94" ht="15" customHeight="1">
      <c r="A370" s="53" t="s">
        <v>1053</v>
      </c>
      <c r="B370" s="53" t="s">
        <v>1054</v>
      </c>
      <c r="C370" s="53" t="str">
        <f t="shared" si="122"/>
        <v>SD_PR</v>
      </c>
      <c r="D370" s="53" t="s">
        <v>41</v>
      </c>
      <c r="E370" s="53" t="s">
        <v>39</v>
      </c>
      <c r="F370" s="112" t="s">
        <v>1369</v>
      </c>
      <c r="G370" s="113">
        <v>1</v>
      </c>
      <c r="H370" s="127">
        <v>1</v>
      </c>
      <c r="I370" s="127">
        <v>0</v>
      </c>
      <c r="J370" s="112" t="s">
        <v>1381</v>
      </c>
      <c r="K370" s="101">
        <v>0</v>
      </c>
      <c r="L370" s="53" t="s">
        <v>1055</v>
      </c>
      <c r="M370" s="54">
        <f>[11]Provisional!M370</f>
        <v>3.852690611256</v>
      </c>
      <c r="N370" s="54">
        <f>[11]Provisional!N370</f>
        <v>3.3309543862840001</v>
      </c>
      <c r="O370" s="54">
        <f>[11]Provisional!O370</f>
        <v>2.9391681157809999</v>
      </c>
      <c r="P370" s="54">
        <f>[11]Provisional!P370</f>
        <v>2.7341637511930004</v>
      </c>
      <c r="Q370" s="54">
        <f>[11]Provisional!Q370</f>
        <v>2.50691514196</v>
      </c>
      <c r="R370" s="128">
        <f>'[11]Published CSP'!O370</f>
        <v>3.2386720000000002</v>
      </c>
      <c r="S370" s="108">
        <f>VLOOKUP($B370,'[11]CT model - DATA UPDATE'!$A:$AX,COLUMN('[11]CT model - DATA UPDATE'!S$1),0)/1000000</f>
        <v>3.3176142079999997</v>
      </c>
      <c r="T370" s="108">
        <f>VLOOKUP($B370,'[11]CT model - DATA UPDATE'!$A:$AX,COLUMN('[11]CT model - DATA UPDATE'!T$1),0)/1000000</f>
        <v>3.3729008572167571</v>
      </c>
      <c r="U370" s="108">
        <f>VLOOKUP($B370,'[11]CT model - DATA UPDATE'!$A:$AX,COLUMN('[11]CT model - DATA UPDATE'!U$1),0)/1000000</f>
        <v>3.4291088352529551</v>
      </c>
      <c r="V370" s="108">
        <f>VLOOKUP($B370,'[11]CT model - DATA UPDATE'!$A:$AX,COLUMN('[11]CT model - DATA UPDATE'!V$1),0)/1000000</f>
        <v>3.4862534956669227</v>
      </c>
      <c r="W370" s="108">
        <v>0</v>
      </c>
      <c r="X370" s="108">
        <f>VLOOKUP($B370,'[11]CT model - DATA UPDATE'!$A:$AX,COLUMN('[11]CT model - DATA UPDATE'!W$1),0)/1000000</f>
        <v>6.6006320000000063E-2</v>
      </c>
      <c r="Y370" s="108">
        <f>VLOOKUP($B370,'[11]CT model - DATA UPDATE'!$A:$AX,COLUMN('[11]CT model - DATA UPDATE'!X$1),0)/1000000</f>
        <v>0.13590643053379206</v>
      </c>
      <c r="Z370" s="108">
        <f>VLOOKUP($B370,'[11]CT model - DATA UPDATE'!$A:$AX,COLUMN('[11]CT model - DATA UPDATE'!Y$1),0)/1000000</f>
        <v>0.20951685598217082</v>
      </c>
      <c r="AA370" s="108">
        <f>VLOOKUP($B370,'[11]CT model - DATA UPDATE'!$A:$AX,COLUMN('[11]CT model - DATA UPDATE'!Z$1),0)/1000000</f>
        <v>0.28699360374959587</v>
      </c>
      <c r="AB370" s="108">
        <v>0</v>
      </c>
      <c r="AC370" s="108">
        <f>VLOOKUP($B370,'[11]CT model - DATA UPDATE'!$A:$AX,COLUMN('[11]CT model - DATA UPDATE'!AA$1),0)/1000000</f>
        <v>0</v>
      </c>
      <c r="AD370" s="108">
        <f>VLOOKUP($B370,'[11]CT model - DATA UPDATE'!$A:$AX,COLUMN('[11]CT model - DATA UPDATE'!AB$1),0)/1000000</f>
        <v>0</v>
      </c>
      <c r="AE370" s="108">
        <f>VLOOKUP($B370,'[11]CT model - DATA UPDATE'!$A:$AX,COLUMN('[11]CT model - DATA UPDATE'!AC$1),0)/1000000</f>
        <v>0</v>
      </c>
      <c r="AF370" s="108">
        <f>VLOOKUP($B370,'[11]CT model - DATA UPDATE'!$A:$AX,COLUMN('[11]CT model - DATA UPDATE'!AD$1),0)/1000000</f>
        <v>0</v>
      </c>
      <c r="AG370" s="108">
        <v>0</v>
      </c>
      <c r="AH370" s="108">
        <f>VLOOKUP($B370,'[11]CT model - DATA UPDATE'!$A:$AX,COLUMN('[11]CT model - DATA UPDATE'!AE$1),0)/1000000</f>
        <v>0</v>
      </c>
      <c r="AI370" s="108">
        <f>(VLOOKUP($B370,'[11]CT model - DATA UPDATE'!$A:$AX,COLUMN('[11]CT model - DATA UPDATE'!AF$1),0)+IFERROR(VLOOKUP($B370,'[11]Fire £5 LQ'!$A:$P,COLUMN('[11]Fire £5 LQ'!N$1),0),0)*[11]Parameters!$C$41)/1000000</f>
        <v>4.6900353028313344E-2</v>
      </c>
      <c r="AJ370" s="108">
        <f>(VLOOKUP($B370,'[11]CT model - DATA UPDATE'!$A:$AX,COLUMN('[11]CT model - DATA UPDATE'!AG$1),0)+IFERROR(VLOOKUP($B370,'[11]Fire £5 LQ'!$A:$P,COLUMN('[11]Fire £5 LQ'!O$1),0),0)*[11]Parameters!$C$41)/1000000</f>
        <v>9.3964922110331292E-2</v>
      </c>
      <c r="AK370" s="108">
        <f>(VLOOKUP($B370,'[11]CT model - DATA UPDATE'!$A:$AX,COLUMN('[11]CT model - DATA UPDATE'!AH$1),0)+IFERROR(VLOOKUP($B370,'[11]Fire £5 LQ'!$A:$P,COLUMN('[11]Fire £5 LQ'!P$1),0),0)*[11]Parameters!$C$41)/1000000</f>
        <v>0.14113439825670129</v>
      </c>
      <c r="AL370" s="56">
        <f>'[11]Published CSP'!AI370</f>
        <v>0</v>
      </c>
      <c r="AM370" s="56">
        <f>'[11]Published CSP'!AJ370</f>
        <v>0</v>
      </c>
      <c r="AN370" s="56">
        <f>IFERROR(VLOOKUP($A370,'[11]iBCF post B17'!$A:$L,'[11]iBCF post B17'!$F$1,0)/1000000,0)</f>
        <v>0</v>
      </c>
      <c r="AO370" s="56">
        <f>IFERROR(VLOOKUP($A370,'[11]iBCF post B17'!$A:$L,'[11]iBCF post B17'!$I$1,0)/1000000,0)</f>
        <v>0</v>
      </c>
      <c r="AP370" s="56">
        <f>IFERROR(VLOOKUP($A370,'[11]iBCF post B17'!$A:$L,'[11]iBCF post B17'!$L$1,0)/1000000,0)</f>
        <v>0</v>
      </c>
      <c r="AQ370" s="56">
        <v>0</v>
      </c>
      <c r="AR370" s="56">
        <v>0</v>
      </c>
      <c r="AS370" s="56">
        <f>'[11]NHB savings'!E357</f>
        <v>0</v>
      </c>
      <c r="AT370" s="56">
        <f>'[11]NHB savings'!F357</f>
        <v>0</v>
      </c>
      <c r="AU370" s="56">
        <f>'[11]NHB savings'!G357</f>
        <v>0</v>
      </c>
      <c r="AV370" s="103">
        <f>'[11]Published CSP'!AN370</f>
        <v>9.0684152875533913E-2</v>
      </c>
      <c r="AW370" s="103">
        <f>'[11]Published CSP'!AO370</f>
        <v>0.47097253590196653</v>
      </c>
      <c r="AX370" s="103">
        <f>'[11]Published CSP'!AP370+'[11]NHB savings'!I357</f>
        <v>0.38028838302643259</v>
      </c>
      <c r="AY370" s="103">
        <f>'[11]Published CSP'!AQ370+'[11]NHB savings'!J357</f>
        <v>0.29252952540494809</v>
      </c>
      <c r="AZ370" s="103">
        <f>'[11]Published CSP'!AR370+'[11]NHB savings'!K357</f>
        <v>0.38028838302643259</v>
      </c>
      <c r="BA370" s="103">
        <v>0</v>
      </c>
      <c r="BB370" s="103" t="e">
        <f>VLOOKUP($A370,'[11]Published CSP'!$A:$A:'[11]Published CSP'!$AW:$AW,COLUMN('[11]Published CSP'!AT$1),0)</f>
        <v>#REF!</v>
      </c>
      <c r="BC370" s="103" t="e">
        <f>VLOOKUP($A370,'[11]Published CSP'!$A:$A:'[11]Published CSP'!$AW:$AW,COLUMN('[11]Published CSP'!AU$1),0)+'[11]NHB savings'!L357</f>
        <v>#REF!</v>
      </c>
      <c r="BD370" s="103">
        <v>0</v>
      </c>
      <c r="BE370" s="103">
        <v>0</v>
      </c>
      <c r="BF370" s="60">
        <v>1.5949332424718745</v>
      </c>
      <c r="BG370" s="60">
        <v>2.0331076745484697</v>
      </c>
      <c r="BH370" s="103">
        <f>VLOOKUP($A370,[11]NHB!$A$7:$Q$389,COLUMN([11]NHB!O$2),0)+'[11]NHB savings'!P357</f>
        <v>1.7548621386291687</v>
      </c>
      <c r="BI370" s="103">
        <f>VLOOKUP($A370,[11]NHB!$A$7:$Q$389,COLUMN([11]NHB!P$2),0)+'[11]NHB savings'!Q357</f>
        <v>1.3369983547709126</v>
      </c>
      <c r="BJ370" s="103">
        <f>VLOOKUP($A370,[11]NHB!$A$7:$Q$389,COLUMN([11]NHB!Q$2),0)+'[11]NHB savings'!R357</f>
        <v>1.282834242317505</v>
      </c>
      <c r="BK370" s="63">
        <f t="shared" si="120"/>
        <v>8.7769800066034094</v>
      </c>
      <c r="BL370" s="63" t="e">
        <f t="shared" si="120"/>
        <v>#REF!</v>
      </c>
      <c r="BM370" s="63" t="e">
        <f t="shared" si="120"/>
        <v>#REF!</v>
      </c>
      <c r="BN370" s="63">
        <f t="shared" si="120"/>
        <v>8.0962822447143186</v>
      </c>
      <c r="BO370" s="63">
        <f t="shared" si="120"/>
        <v>8.0844192649771571</v>
      </c>
      <c r="BP370" s="64">
        <f t="shared" si="123"/>
        <v>8.7769800066034094</v>
      </c>
      <c r="BQ370" s="64" t="e">
        <f>BL370*'[11]23112016 deflator update'!$C$68/'[11]23112016 deflator update'!$C$69</f>
        <v>#REF!</v>
      </c>
      <c r="BR370" s="64" t="e">
        <f>BM370*'[11]23112016 deflator update'!$C$68/'[11]23112016 deflator update'!$C$70</f>
        <v>#REF!</v>
      </c>
      <c r="BS370" s="64">
        <f>BN370*'[11]23112016 deflator update'!$C$68/'[11]23112016 deflator update'!$C$71</f>
        <v>7.6916856978385031</v>
      </c>
      <c r="BT370" s="64">
        <f>BO370*'[11]23112016 deflator update'!$C$68/'[11]23112016 deflator update'!$C$72</f>
        <v>7.5550327242230191</v>
      </c>
      <c r="BU370" s="109" t="e">
        <f t="shared" si="124"/>
        <v>#REF!</v>
      </c>
      <c r="BV370" s="109" t="e">
        <f t="shared" si="124"/>
        <v>#REF!</v>
      </c>
      <c r="BW370" s="109" t="e">
        <f t="shared" si="124"/>
        <v>#REF!</v>
      </c>
      <c r="BX370" s="109">
        <f t="shared" si="124"/>
        <v>-1.4652379176758323E-3</v>
      </c>
      <c r="BY370" s="109">
        <f t="shared" si="125"/>
        <v>-7.8906496437863627E-2</v>
      </c>
      <c r="BZ370" s="109">
        <f t="shared" si="126"/>
        <v>-2.0338750630148006E-2</v>
      </c>
      <c r="CA370" s="110" t="e">
        <f t="shared" si="127"/>
        <v>#REF!</v>
      </c>
      <c r="CB370" s="110" t="e">
        <f t="shared" si="127"/>
        <v>#REF!</v>
      </c>
      <c r="CC370" s="110" t="e">
        <f t="shared" si="127"/>
        <v>#REF!</v>
      </c>
      <c r="CD370" s="110">
        <f t="shared" si="121"/>
        <v>-1.7766323142128115E-2</v>
      </c>
      <c r="CE370" s="110">
        <f t="shared" si="128"/>
        <v>-0.13922183729039506</v>
      </c>
      <c r="CF370" s="110">
        <f t="shared" si="129"/>
        <v>-3.6785946998638241E-2</v>
      </c>
      <c r="CG370" s="60">
        <f t="shared" si="118"/>
        <v>5.5383080066034092</v>
      </c>
      <c r="CH370" s="60" t="e">
        <f t="shared" si="118"/>
        <v>#REF!</v>
      </c>
      <c r="CI370" s="60" t="e">
        <f t="shared" si="118"/>
        <v>#REF!</v>
      </c>
      <c r="CJ370" s="60">
        <f t="shared" si="118"/>
        <v>4.3636916313688614</v>
      </c>
      <c r="CK370" s="60">
        <f t="shared" si="118"/>
        <v>4.1700377673039366</v>
      </c>
      <c r="CL370" s="60">
        <f t="shared" si="119"/>
        <v>3.2386720000000002</v>
      </c>
      <c r="CM370" s="60">
        <f t="shared" si="119"/>
        <v>3.3836205279999998</v>
      </c>
      <c r="CN370" s="60">
        <f t="shared" si="119"/>
        <v>3.5557076407788624</v>
      </c>
      <c r="CO370" s="60">
        <f t="shared" si="119"/>
        <v>3.7325906133454572</v>
      </c>
      <c r="CP370" s="60">
        <f t="shared" si="119"/>
        <v>3.9143814976732201</v>
      </c>
    </row>
    <row r="371" spans="1:94" ht="15" customHeight="1">
      <c r="A371" s="53" t="s">
        <v>655</v>
      </c>
      <c r="B371" s="53" t="s">
        <v>656</v>
      </c>
      <c r="C371" s="53" t="str">
        <f t="shared" si="122"/>
        <v>ILB_PU</v>
      </c>
      <c r="D371" s="53" t="s">
        <v>41</v>
      </c>
      <c r="E371" s="53" t="s">
        <v>1352</v>
      </c>
      <c r="F371" s="112" t="s">
        <v>1375</v>
      </c>
      <c r="G371" s="113">
        <v>0</v>
      </c>
      <c r="H371" s="127">
        <v>1</v>
      </c>
      <c r="I371" s="127">
        <v>0</v>
      </c>
      <c r="J371" s="112" t="s">
        <v>1380</v>
      </c>
      <c r="K371" s="101">
        <v>0</v>
      </c>
      <c r="L371" s="53" t="s">
        <v>657</v>
      </c>
      <c r="M371" s="54">
        <f>[11]Provisional!M371</f>
        <v>187.878867818842</v>
      </c>
      <c r="N371" s="54">
        <f>[11]Provisional!N371</f>
        <v>170.727651755339</v>
      </c>
      <c r="O371" s="54">
        <f>[11]Provisional!O371</f>
        <v>158.10480406105401</v>
      </c>
      <c r="P371" s="54">
        <f>[11]Provisional!P371</f>
        <v>151.29244052965899</v>
      </c>
      <c r="Q371" s="54">
        <f>[11]Provisional!Q371</f>
        <v>144.60163118097</v>
      </c>
      <c r="R371" s="128">
        <f>'[11]Published CSP'!O371</f>
        <v>69.814539999999994</v>
      </c>
      <c r="S371" s="108">
        <f>VLOOKUP($B371,'[11]CT model - DATA UPDATE'!$A:$AX,COLUMN('[11]CT model - DATA UPDATE'!S$1),0)/1000000</f>
        <v>73.934721359999998</v>
      </c>
      <c r="T371" s="108">
        <f>VLOOKUP($B371,'[11]CT model - DATA UPDATE'!$A:$AX,COLUMN('[11]CT model - DATA UPDATE'!T$1),0)/1000000</f>
        <v>77.84549680124303</v>
      </c>
      <c r="U371" s="108">
        <f>VLOOKUP($B371,'[11]CT model - DATA UPDATE'!$A:$AX,COLUMN('[11]CT model - DATA UPDATE'!U$1),0)/1000000</f>
        <v>81.96313262243342</v>
      </c>
      <c r="V371" s="108">
        <f>VLOOKUP($B371,'[11]CT model - DATA UPDATE'!$A:$AX,COLUMN('[11]CT model - DATA UPDATE'!V$1),0)/1000000</f>
        <v>86.298570698765687</v>
      </c>
      <c r="W371" s="108">
        <v>0</v>
      </c>
      <c r="X371" s="108">
        <f>VLOOKUP($B371,'[11]CT model - DATA UPDATE'!$A:$AX,COLUMN('[11]CT model - DATA UPDATE'!W$1),0)/1000000</f>
        <v>1.4711466900000034</v>
      </c>
      <c r="Y371" s="108">
        <f>VLOOKUP($B371,'[11]CT model - DATA UPDATE'!$A:$AX,COLUMN('[11]CT model - DATA UPDATE'!X$1),0)/1000000</f>
        <v>3.1368521566871528</v>
      </c>
      <c r="Z371" s="108">
        <f>VLOOKUP($B371,'[11]CT model - DATA UPDATE'!$A:$AX,COLUMN('[11]CT model - DATA UPDATE'!Y$1),0)/1000000</f>
        <v>5.0080940518011978</v>
      </c>
      <c r="AA371" s="108">
        <f>VLOOKUP($B371,'[11]CT model - DATA UPDATE'!$A:$AX,COLUMN('[11]CT model - DATA UPDATE'!Z$1),0)/1000000</f>
        <v>7.1044284307180536</v>
      </c>
      <c r="AB371" s="108">
        <v>0</v>
      </c>
      <c r="AC371" s="108">
        <f>VLOOKUP($B371,'[11]CT model - DATA UPDATE'!$A:$AX,COLUMN('[11]CT model - DATA UPDATE'!AA$1),0)/1000000</f>
        <v>1.478661</v>
      </c>
      <c r="AD371" s="108">
        <f>VLOOKUP($B371,'[11]CT model - DATA UPDATE'!$A:$AX,COLUMN('[11]CT model - DATA UPDATE'!AB$1),0)/1000000</f>
        <v>3.2070389255751222</v>
      </c>
      <c r="AE371" s="108">
        <f>VLOOKUP($B371,'[11]CT model - DATA UPDATE'!$A:$AX,COLUMN('[11]CT model - DATA UPDATE'!AC$1),0)/1000000</f>
        <v>5.2170603553952422</v>
      </c>
      <c r="AF371" s="108">
        <f>VLOOKUP($B371,'[11]CT model - DATA UPDATE'!$A:$AX,COLUMN('[11]CT model - DATA UPDATE'!AD$1),0)/1000000</f>
        <v>7.5441686681635085</v>
      </c>
      <c r="AG371" s="108">
        <v>0</v>
      </c>
      <c r="AH371" s="108">
        <f>VLOOKUP($B371,'[11]CT model - DATA UPDATE'!$A:$AX,COLUMN('[11]CT model - DATA UPDATE'!AE$1),0)/1000000</f>
        <v>0</v>
      </c>
      <c r="AI371" s="108">
        <f>(VLOOKUP($B371,'[11]CT model - DATA UPDATE'!$A:$AX,COLUMN('[11]CT model - DATA UPDATE'!AF$1),0)+IFERROR(VLOOKUP($B371,'[11]Fire £5 LQ'!$A:$P,COLUMN('[11]Fire £5 LQ'!N$1),0),0)*[11]Parameters!$C$41)/1000000</f>
        <v>0</v>
      </c>
      <c r="AJ371" s="108">
        <f>(VLOOKUP($B371,'[11]CT model - DATA UPDATE'!$A:$AX,COLUMN('[11]CT model - DATA UPDATE'!AG$1),0)+IFERROR(VLOOKUP($B371,'[11]Fire £5 LQ'!$A:$P,COLUMN('[11]Fire £5 LQ'!O$1),0),0)*[11]Parameters!$C$41)/1000000</f>
        <v>0</v>
      </c>
      <c r="AK371" s="108">
        <f>(VLOOKUP($B371,'[11]CT model - DATA UPDATE'!$A:$AX,COLUMN('[11]CT model - DATA UPDATE'!AH$1),0)+IFERROR(VLOOKUP($B371,'[11]Fire £5 LQ'!$A:$P,COLUMN('[11]Fire £5 LQ'!P$1),0),0)*[11]Parameters!$C$41)/1000000</f>
        <v>0</v>
      </c>
      <c r="AL371" s="56">
        <f>'[11]Published CSP'!AI371</f>
        <v>0</v>
      </c>
      <c r="AM371" s="56">
        <f>'[11]Published CSP'!AJ371</f>
        <v>0</v>
      </c>
      <c r="AN371" s="56">
        <f>IFERROR(VLOOKUP($A371,'[11]iBCF post B17'!$A:$L,'[11]iBCF post B17'!$F$1,0)/1000000,0)</f>
        <v>8.6573928456758953</v>
      </c>
      <c r="AO371" s="56">
        <f>IFERROR(VLOOKUP($A371,'[11]iBCF post B17'!$A:$L,'[11]iBCF post B17'!$I$1,0)/1000000,0)</f>
        <v>11.907381018957448</v>
      </c>
      <c r="AP371" s="56">
        <f>IFERROR(VLOOKUP($A371,'[11]iBCF post B17'!$A:$L,'[11]iBCF post B17'!$L$1,0)/1000000,0)</f>
        <v>14.851078750038859</v>
      </c>
      <c r="AQ371" s="56">
        <v>0</v>
      </c>
      <c r="AR371" s="56">
        <v>0</v>
      </c>
      <c r="AS371" s="56">
        <f>'[11]NHB savings'!E358</f>
        <v>1.471511</v>
      </c>
      <c r="AT371" s="56">
        <f>'[11]NHB savings'!F358</f>
        <v>0</v>
      </c>
      <c r="AU371" s="56">
        <f>'[11]NHB savings'!G358</f>
        <v>0</v>
      </c>
      <c r="AV371" s="103">
        <f>'[11]Published CSP'!AN371</f>
        <v>0</v>
      </c>
      <c r="AW371" s="103">
        <f>'[11]Published CSP'!AO371</f>
        <v>0</v>
      </c>
      <c r="AX371" s="103">
        <f>'[11]Published CSP'!AP371+'[11]NHB savings'!I358</f>
        <v>0</v>
      </c>
      <c r="AY371" s="103">
        <f>'[11]Published CSP'!AQ371+'[11]NHB savings'!J358</f>
        <v>0</v>
      </c>
      <c r="AZ371" s="103">
        <f>'[11]Published CSP'!AR371+'[11]NHB savings'!K358</f>
        <v>0</v>
      </c>
      <c r="BA371" s="103">
        <v>0</v>
      </c>
      <c r="BB371" s="103" t="e">
        <f>VLOOKUP($A371,'[11]Published CSP'!$A:$A:'[11]Published CSP'!$AW:$AW,COLUMN('[11]Published CSP'!AT$1),0)</f>
        <v>#REF!</v>
      </c>
      <c r="BC371" s="103" t="e">
        <f>VLOOKUP($A371,'[11]Published CSP'!$A:$A:'[11]Published CSP'!$AW:$AW,COLUMN('[11]Published CSP'!AU$1),0)+'[11]NHB savings'!L358</f>
        <v>#REF!</v>
      </c>
      <c r="BD371" s="103">
        <v>0</v>
      </c>
      <c r="BE371" s="103">
        <v>0</v>
      </c>
      <c r="BF371" s="60">
        <v>25.166962821416238</v>
      </c>
      <c r="BG371" s="60">
        <v>28.874994581431149</v>
      </c>
      <c r="BH371" s="103">
        <f>VLOOKUP($A371,[11]NHB!$A$7:$Q$389,COLUMN([11]NHB!O$2),0)+'[11]NHB savings'!P358</f>
        <v>24.184555297206117</v>
      </c>
      <c r="BI371" s="103">
        <f>VLOOKUP($A371,[11]NHB!$A$7:$Q$389,COLUMN([11]NHB!P$2),0)+'[11]NHB savings'!Q358</f>
        <v>18.293266285725373</v>
      </c>
      <c r="BJ371" s="103">
        <f>VLOOKUP($A371,[11]NHB!$A$7:$Q$389,COLUMN([11]NHB!Q$2),0)+'[11]NHB savings'!R358</f>
        <v>17.55217447457656</v>
      </c>
      <c r="BK371" s="63">
        <f t="shared" si="120"/>
        <v>282.86037064025822</v>
      </c>
      <c r="BL371" s="63" t="e">
        <f t="shared" si="120"/>
        <v>#REF!</v>
      </c>
      <c r="BM371" s="63" t="e">
        <f t="shared" si="120"/>
        <v>#REF!</v>
      </c>
      <c r="BN371" s="63">
        <f t="shared" si="120"/>
        <v>273.68137486397166</v>
      </c>
      <c r="BO371" s="63">
        <f t="shared" si="120"/>
        <v>277.95205220323271</v>
      </c>
      <c r="BP371" s="64">
        <f t="shared" si="123"/>
        <v>282.86037064025822</v>
      </c>
      <c r="BQ371" s="64" t="e">
        <f>BL371*'[11]23112016 deflator update'!$C$68/'[11]23112016 deflator update'!$C$69</f>
        <v>#REF!</v>
      </c>
      <c r="BR371" s="64" t="e">
        <f>BM371*'[11]23112016 deflator update'!$C$68/'[11]23112016 deflator update'!$C$70</f>
        <v>#REF!</v>
      </c>
      <c r="BS371" s="64">
        <f>BN371*'[11]23112016 deflator update'!$C$68/'[11]23112016 deflator update'!$C$71</f>
        <v>260.00466055642892</v>
      </c>
      <c r="BT371" s="64">
        <f>BO371*'[11]23112016 deflator update'!$C$68/'[11]23112016 deflator update'!$C$72</f>
        <v>259.75110658320136</v>
      </c>
      <c r="BU371" s="109" t="e">
        <f t="shared" si="124"/>
        <v>#REF!</v>
      </c>
      <c r="BV371" s="109" t="e">
        <f t="shared" si="124"/>
        <v>#REF!</v>
      </c>
      <c r="BW371" s="109" t="e">
        <f t="shared" si="124"/>
        <v>#REF!</v>
      </c>
      <c r="BX371" s="109">
        <f t="shared" si="124"/>
        <v>1.5604559650373329E-2</v>
      </c>
      <c r="BY371" s="109">
        <f t="shared" si="125"/>
        <v>-1.7352442924102318E-2</v>
      </c>
      <c r="BZ371" s="109">
        <f t="shared" si="126"/>
        <v>-4.3666287311716623E-3</v>
      </c>
      <c r="CA371" s="110" t="e">
        <f t="shared" si="127"/>
        <v>#REF!</v>
      </c>
      <c r="CB371" s="110" t="e">
        <f t="shared" si="127"/>
        <v>#REF!</v>
      </c>
      <c r="CC371" s="110" t="e">
        <f t="shared" si="127"/>
        <v>#REF!</v>
      </c>
      <c r="CD371" s="110">
        <f t="shared" si="121"/>
        <v>-9.7519010884239421E-4</v>
      </c>
      <c r="CE371" s="110">
        <f t="shared" si="128"/>
        <v>-8.1698486093151668E-2</v>
      </c>
      <c r="CF371" s="110">
        <f t="shared" si="129"/>
        <v>-2.1081975570513833E-2</v>
      </c>
      <c r="CG371" s="60">
        <f t="shared" si="118"/>
        <v>213.04583064025823</v>
      </c>
      <c r="CH371" s="60" t="e">
        <f t="shared" si="118"/>
        <v>#REF!</v>
      </c>
      <c r="CI371" s="60" t="e">
        <f t="shared" si="118"/>
        <v>#REF!</v>
      </c>
      <c r="CJ371" s="60">
        <f t="shared" si="118"/>
        <v>181.49308783434179</v>
      </c>
      <c r="CK371" s="60">
        <f t="shared" si="118"/>
        <v>177.00488440558547</v>
      </c>
      <c r="CL371" s="60">
        <f t="shared" si="119"/>
        <v>69.814539999999994</v>
      </c>
      <c r="CM371" s="60">
        <f t="shared" si="119"/>
        <v>76.884529049999998</v>
      </c>
      <c r="CN371" s="60">
        <f t="shared" si="119"/>
        <v>84.189387883505304</v>
      </c>
      <c r="CO371" s="60">
        <f t="shared" si="119"/>
        <v>92.188287029629862</v>
      </c>
      <c r="CP371" s="60">
        <f t="shared" si="119"/>
        <v>100.94716779764725</v>
      </c>
    </row>
    <row r="372" spans="1:94" ht="15" customHeight="1">
      <c r="A372" s="53" t="s">
        <v>554</v>
      </c>
      <c r="B372" s="53" t="s">
        <v>555</v>
      </c>
      <c r="C372" s="53" t="str">
        <f t="shared" si="122"/>
        <v>MD_PU</v>
      </c>
      <c r="D372" s="53" t="s">
        <v>41</v>
      </c>
      <c r="E372" s="53" t="s">
        <v>531</v>
      </c>
      <c r="F372" s="112" t="s">
        <v>1359</v>
      </c>
      <c r="G372" s="113">
        <v>0</v>
      </c>
      <c r="H372" s="127">
        <v>0</v>
      </c>
      <c r="I372" s="127">
        <v>1</v>
      </c>
      <c r="J372" s="112" t="s">
        <v>1380</v>
      </c>
      <c r="K372" s="101">
        <v>0</v>
      </c>
      <c r="L372" s="53" t="s">
        <v>556</v>
      </c>
      <c r="M372" s="54">
        <f>[11]Provisional!M372</f>
        <v>65.881805386785999</v>
      </c>
      <c r="N372" s="54">
        <f>[11]Provisional!N372</f>
        <v>56.318350483467</v>
      </c>
      <c r="O372" s="54">
        <f>[11]Provisional!O372</f>
        <v>49.286124742157995</v>
      </c>
      <c r="P372" s="54">
        <f>[11]Provisional!P372</f>
        <v>45.406753171085001</v>
      </c>
      <c r="Q372" s="54">
        <f>[11]Provisional!Q372</f>
        <v>41.651154785576999</v>
      </c>
      <c r="R372" s="128">
        <f>'[11]Published CSP'!O372</f>
        <v>80.315959000000007</v>
      </c>
      <c r="S372" s="108">
        <f>VLOOKUP($B372,'[11]CT model - DATA UPDATE'!$A:$AX,COLUMN('[11]CT model - DATA UPDATE'!S$1),0)/1000000</f>
        <v>81.61460412000001</v>
      </c>
      <c r="T372" s="108">
        <f>VLOOKUP($B372,'[11]CT model - DATA UPDATE'!$A:$AX,COLUMN('[11]CT model - DATA UPDATE'!T$1),0)/1000000</f>
        <v>82.693590982423572</v>
      </c>
      <c r="U372" s="108">
        <f>VLOOKUP($B372,'[11]CT model - DATA UPDATE'!$A:$AX,COLUMN('[11]CT model - DATA UPDATE'!U$1),0)/1000000</f>
        <v>83.786842603732353</v>
      </c>
      <c r="V372" s="108">
        <f>VLOOKUP($B372,'[11]CT model - DATA UPDATE'!$A:$AX,COLUMN('[11]CT model - DATA UPDATE'!V$1),0)/1000000</f>
        <v>84.894547571343963</v>
      </c>
      <c r="W372" s="108">
        <v>0</v>
      </c>
      <c r="X372" s="108">
        <f>VLOOKUP($B372,'[11]CT model - DATA UPDATE'!$A:$AX,COLUMN('[11]CT model - DATA UPDATE'!W$1),0)/1000000</f>
        <v>3.9999999279540217E-7</v>
      </c>
      <c r="Y372" s="108">
        <f>VLOOKUP($B372,'[11]CT model - DATA UPDATE'!$A:$AX,COLUMN('[11]CT model - DATA UPDATE'!X$1),0)/1000000</f>
        <v>1.6538722330424278</v>
      </c>
      <c r="Z372" s="108">
        <f>VLOOKUP($B372,'[11]CT model - DATA UPDATE'!$A:$AX,COLUMN('[11]CT model - DATA UPDATE'!Y$1),0)/1000000</f>
        <v>3.3849888684272176</v>
      </c>
      <c r="AA372" s="108">
        <f>VLOOKUP($B372,'[11]CT model - DATA UPDATE'!$A:$AX,COLUMN('[11]CT model - DATA UPDATE'!Z$1),0)/1000000</f>
        <v>5.1962259092892262</v>
      </c>
      <c r="AB372" s="108">
        <v>0</v>
      </c>
      <c r="AC372" s="108">
        <f>VLOOKUP($B372,'[11]CT model - DATA UPDATE'!$A:$AX,COLUMN('[11]CT model - DATA UPDATE'!AA$1),0)/1000000</f>
        <v>1.6319520000000001</v>
      </c>
      <c r="AD372" s="108">
        <f>VLOOKUP($B372,'[11]CT model - DATA UPDATE'!$A:$AX,COLUMN('[11]CT model - DATA UPDATE'!AB$1),0)/1000000</f>
        <v>3.3735401585866214</v>
      </c>
      <c r="AE372" s="108">
        <f>VLOOKUP($B372,'[11]CT model - DATA UPDATE'!$A:$AX,COLUMN('[11]CT model - DATA UPDATE'!AC$1),0)/1000000</f>
        <v>5.2641172880973812</v>
      </c>
      <c r="AF372" s="108">
        <f>VLOOKUP($B372,'[11]CT model - DATA UPDATE'!$A:$AX,COLUMN('[11]CT model - DATA UPDATE'!AD$1),0)/1000000</f>
        <v>7.3135458335737438</v>
      </c>
      <c r="AG372" s="108">
        <v>0</v>
      </c>
      <c r="AH372" s="108">
        <f>VLOOKUP($B372,'[11]CT model - DATA UPDATE'!$A:$AX,COLUMN('[11]CT model - DATA UPDATE'!AE$1),0)/1000000</f>
        <v>0</v>
      </c>
      <c r="AI372" s="108">
        <f>(VLOOKUP($B372,'[11]CT model - DATA UPDATE'!$A:$AX,COLUMN('[11]CT model - DATA UPDATE'!AF$1),0)+IFERROR(VLOOKUP($B372,'[11]Fire £5 LQ'!$A:$P,COLUMN('[11]Fire £5 LQ'!N$1),0),0)*[11]Parameters!$C$41)/1000000</f>
        <v>0</v>
      </c>
      <c r="AJ372" s="108">
        <f>(VLOOKUP($B372,'[11]CT model - DATA UPDATE'!$A:$AX,COLUMN('[11]CT model - DATA UPDATE'!AG$1),0)+IFERROR(VLOOKUP($B372,'[11]Fire £5 LQ'!$A:$P,COLUMN('[11]Fire £5 LQ'!O$1),0),0)*[11]Parameters!$C$41)/1000000</f>
        <v>0</v>
      </c>
      <c r="AK372" s="108">
        <f>(VLOOKUP($B372,'[11]CT model - DATA UPDATE'!$A:$AX,COLUMN('[11]CT model - DATA UPDATE'!AH$1),0)+IFERROR(VLOOKUP($B372,'[11]Fire £5 LQ'!$A:$P,COLUMN('[11]Fire £5 LQ'!P$1),0),0)*[11]Parameters!$C$41)/1000000</f>
        <v>0</v>
      </c>
      <c r="AL372" s="56">
        <f>'[11]Published CSP'!AI372</f>
        <v>0</v>
      </c>
      <c r="AM372" s="56">
        <f>'[11]Published CSP'!AJ372</f>
        <v>0</v>
      </c>
      <c r="AN372" s="56">
        <f>IFERROR(VLOOKUP($A372,'[11]iBCF post B17'!$A:$L,'[11]iBCF post B17'!$F$1,0)/1000000,0)</f>
        <v>4.2544028480765856</v>
      </c>
      <c r="AO372" s="56">
        <f>IFERROR(VLOOKUP($A372,'[11]iBCF post B17'!$A:$L,'[11]iBCF post B17'!$I$1,0)/1000000,0)</f>
        <v>5.7253568006243283</v>
      </c>
      <c r="AP372" s="56">
        <f>IFERROR(VLOOKUP($A372,'[11]iBCF post B17'!$A:$L,'[11]iBCF post B17'!$L$1,0)/1000000,0)</f>
        <v>7.0368991401667778</v>
      </c>
      <c r="AQ372" s="56">
        <v>0</v>
      </c>
      <c r="AR372" s="56">
        <v>0</v>
      </c>
      <c r="AS372" s="56">
        <f>'[11]NHB savings'!E359</f>
        <v>0.94993000000000005</v>
      </c>
      <c r="AT372" s="56">
        <f>'[11]NHB savings'!F359</f>
        <v>0</v>
      </c>
      <c r="AU372" s="56">
        <f>'[11]NHB savings'!G359</f>
        <v>0</v>
      </c>
      <c r="AV372" s="103">
        <f>'[11]Published CSP'!AN372</f>
        <v>0</v>
      </c>
      <c r="AW372" s="103">
        <f>'[11]Published CSP'!AO372</f>
        <v>0</v>
      </c>
      <c r="AX372" s="103">
        <f>'[11]Published CSP'!AP372+'[11]NHB savings'!I359</f>
        <v>0</v>
      </c>
      <c r="AY372" s="103">
        <f>'[11]Published CSP'!AQ372+'[11]NHB savings'!J359</f>
        <v>0</v>
      </c>
      <c r="AZ372" s="103">
        <f>'[11]Published CSP'!AR372+'[11]NHB savings'!K359</f>
        <v>0</v>
      </c>
      <c r="BA372" s="103">
        <v>0</v>
      </c>
      <c r="BB372" s="103" t="e">
        <f>VLOOKUP($A372,'[11]Published CSP'!$A:$A:'[11]Published CSP'!$AW:$AW,COLUMN('[11]Published CSP'!AT$1),0)</f>
        <v>#REF!</v>
      </c>
      <c r="BC372" s="103" t="e">
        <f>VLOOKUP($A372,'[11]Published CSP'!$A:$A:'[11]Published CSP'!$AW:$AW,COLUMN('[11]Published CSP'!AU$1),0)+'[11]NHB savings'!L359</f>
        <v>#REF!</v>
      </c>
      <c r="BD372" s="103">
        <v>0</v>
      </c>
      <c r="BE372" s="103">
        <v>0</v>
      </c>
      <c r="BF372" s="60">
        <v>2.4575692949671204</v>
      </c>
      <c r="BG372" s="60">
        <v>3.0754005102556463</v>
      </c>
      <c r="BH372" s="103">
        <f>VLOOKUP($A372,[11]NHB!$A$7:$Q$389,COLUMN([11]NHB!O$2),0)+'[11]NHB savings'!P359</f>
        <v>2.3378793606871175</v>
      </c>
      <c r="BI372" s="103">
        <f>VLOOKUP($A372,[11]NHB!$A$7:$Q$389,COLUMN([11]NHB!P$2),0)+'[11]NHB savings'!Q359</f>
        <v>1.7245045363584033</v>
      </c>
      <c r="BJ372" s="103">
        <f>VLOOKUP($A372,[11]NHB!$A$7:$Q$389,COLUMN([11]NHB!Q$2),0)+'[11]NHB savings'!R359</f>
        <v>1.6546418792351392</v>
      </c>
      <c r="BK372" s="63">
        <f t="shared" si="120"/>
        <v>148.65533368175312</v>
      </c>
      <c r="BL372" s="63" t="e">
        <f t="shared" si="120"/>
        <v>#REF!</v>
      </c>
      <c r="BM372" s="63" t="e">
        <f t="shared" si="120"/>
        <v>#REF!</v>
      </c>
      <c r="BN372" s="63">
        <f t="shared" si="120"/>
        <v>145.29256326832473</v>
      </c>
      <c r="BO372" s="63">
        <f t="shared" si="120"/>
        <v>147.74701511918587</v>
      </c>
      <c r="BP372" s="64">
        <f t="shared" si="123"/>
        <v>148.65533368175312</v>
      </c>
      <c r="BQ372" s="64" t="e">
        <f>BL372*'[11]23112016 deflator update'!$C$68/'[11]23112016 deflator update'!$C$69</f>
        <v>#REF!</v>
      </c>
      <c r="BR372" s="64" t="e">
        <f>BM372*'[11]23112016 deflator update'!$C$68/'[11]23112016 deflator update'!$C$70</f>
        <v>#REF!</v>
      </c>
      <c r="BS372" s="64">
        <f>BN372*'[11]23112016 deflator update'!$C$68/'[11]23112016 deflator update'!$C$71</f>
        <v>138.03183944369795</v>
      </c>
      <c r="BT372" s="64">
        <f>BO372*'[11]23112016 deflator update'!$C$68/'[11]23112016 deflator update'!$C$72</f>
        <v>138.07219758720373</v>
      </c>
      <c r="BU372" s="109" t="e">
        <f t="shared" si="124"/>
        <v>#REF!</v>
      </c>
      <c r="BV372" s="109" t="e">
        <f t="shared" si="124"/>
        <v>#REF!</v>
      </c>
      <c r="BW372" s="109" t="e">
        <f t="shared" si="124"/>
        <v>#REF!</v>
      </c>
      <c r="BX372" s="109">
        <f t="shared" si="124"/>
        <v>1.6893169172934819E-2</v>
      </c>
      <c r="BY372" s="109">
        <f t="shared" si="125"/>
        <v>-6.110231904035146E-3</v>
      </c>
      <c r="BZ372" s="109">
        <f t="shared" si="126"/>
        <v>-1.5310706543041341E-3</v>
      </c>
      <c r="CA372" s="110" t="e">
        <f t="shared" si="127"/>
        <v>#REF!</v>
      </c>
      <c r="CB372" s="110" t="e">
        <f t="shared" si="127"/>
        <v>#REF!</v>
      </c>
      <c r="CC372" s="110" t="e">
        <f t="shared" si="127"/>
        <v>#REF!</v>
      </c>
      <c r="CD372" s="110">
        <f t="shared" si="121"/>
        <v>2.9238285650934337E-4</v>
      </c>
      <c r="CE372" s="110">
        <f t="shared" si="128"/>
        <v>-7.1192441148503649E-2</v>
      </c>
      <c r="CF372" s="110">
        <f t="shared" si="129"/>
        <v>-1.8294022704666402E-2</v>
      </c>
      <c r="CG372" s="60">
        <f t="shared" si="118"/>
        <v>68.339374681753114</v>
      </c>
      <c r="CH372" s="60" t="e">
        <f t="shared" si="118"/>
        <v>#REF!</v>
      </c>
      <c r="CI372" s="60" t="e">
        <f t="shared" si="118"/>
        <v>#REF!</v>
      </c>
      <c r="CJ372" s="60">
        <f t="shared" si="118"/>
        <v>52.856614508067779</v>
      </c>
      <c r="CK372" s="60">
        <f t="shared" si="118"/>
        <v>50.342695804978945</v>
      </c>
      <c r="CL372" s="60">
        <f t="shared" si="119"/>
        <v>80.315959000000007</v>
      </c>
      <c r="CM372" s="60">
        <f t="shared" si="119"/>
        <v>83.246556519999999</v>
      </c>
      <c r="CN372" s="60">
        <f t="shared" si="119"/>
        <v>87.721003374052628</v>
      </c>
      <c r="CO372" s="60">
        <f t="shared" si="119"/>
        <v>92.435948760256949</v>
      </c>
      <c r="CP372" s="60">
        <f t="shared" si="119"/>
        <v>97.40431931420693</v>
      </c>
    </row>
    <row r="373" spans="1:94" ht="15" customHeight="1">
      <c r="A373" s="53" t="s">
        <v>189</v>
      </c>
      <c r="B373" s="53" t="s">
        <v>190</v>
      </c>
      <c r="C373" s="53" t="str">
        <f t="shared" si="122"/>
        <v>SD_SR</v>
      </c>
      <c r="D373" s="53" t="s">
        <v>41</v>
      </c>
      <c r="E373" s="53" t="s">
        <v>39</v>
      </c>
      <c r="F373" s="112" t="s">
        <v>1373</v>
      </c>
      <c r="G373" s="113">
        <v>0</v>
      </c>
      <c r="H373" s="127">
        <v>0</v>
      </c>
      <c r="I373" s="127">
        <v>0</v>
      </c>
      <c r="J373" s="112" t="s">
        <v>1382</v>
      </c>
      <c r="K373" s="101">
        <v>0</v>
      </c>
      <c r="L373" s="53" t="s">
        <v>191</v>
      </c>
      <c r="M373" s="54">
        <f>[11]Provisional!M373</f>
        <v>3.7888312165410003</v>
      </c>
      <c r="N373" s="54">
        <f>[11]Provisional!N373</f>
        <v>3.0070938469240005</v>
      </c>
      <c r="O373" s="54">
        <f>[11]Provisional!O373</f>
        <v>2.4192497063159997</v>
      </c>
      <c r="P373" s="54">
        <f>[11]Provisional!P373</f>
        <v>2.2889877024869998</v>
      </c>
      <c r="Q373" s="54">
        <f>[11]Provisional!Q373</f>
        <v>1.7643212929829999</v>
      </c>
      <c r="R373" s="128">
        <f>'[11]Published CSP'!O373</f>
        <v>6.8364289999999999</v>
      </c>
      <c r="S373" s="108">
        <f>VLOOKUP($B373,'[11]CT model - DATA UPDATE'!$A:$AX,COLUMN('[11]CT model - DATA UPDATE'!S$1),0)/1000000</f>
        <v>6.9064963920000002</v>
      </c>
      <c r="T373" s="108">
        <f>VLOOKUP($B373,'[11]CT model - DATA UPDATE'!$A:$AX,COLUMN('[11]CT model - DATA UPDATE'!T$1),0)/1000000</f>
        <v>7.0016238464865328</v>
      </c>
      <c r="U373" s="108">
        <f>VLOOKUP($B373,'[11]CT model - DATA UPDATE'!$A:$AX,COLUMN('[11]CT model - DATA UPDATE'!U$1),0)/1000000</f>
        <v>7.0980615503503888</v>
      </c>
      <c r="V373" s="108">
        <f>VLOOKUP($B373,'[11]CT model - DATA UPDATE'!$A:$AX,COLUMN('[11]CT model - DATA UPDATE'!V$1),0)/1000000</f>
        <v>7.195827550468147</v>
      </c>
      <c r="W373" s="108">
        <v>0</v>
      </c>
      <c r="X373" s="108">
        <f>VLOOKUP($B373,'[11]CT model - DATA UPDATE'!$A:$AX,COLUMN('[11]CT model - DATA UPDATE'!W$1),0)/1000000</f>
        <v>0.13812992784</v>
      </c>
      <c r="Y373" s="108">
        <f>VLOOKUP($B373,'[11]CT model - DATA UPDATE'!$A:$AX,COLUMN('[11]CT model - DATA UPDATE'!X$1),0)/1000000</f>
        <v>0.28286560339805589</v>
      </c>
      <c r="Z373" s="108">
        <f>VLOOKUP($B373,'[11]CT model - DATA UPDATE'!$A:$AX,COLUMN('[11]CT model - DATA UPDATE'!Y$1),0)/1000000</f>
        <v>0.43445815137384602</v>
      </c>
      <c r="AA373" s="108">
        <f>VLOOKUP($B373,'[11]CT model - DATA UPDATE'!$A:$AX,COLUMN('[11]CT model - DATA UPDATE'!Z$1),0)/1000000</f>
        <v>0.59316760797259815</v>
      </c>
      <c r="AB373" s="108">
        <v>0</v>
      </c>
      <c r="AC373" s="108">
        <f>VLOOKUP($B373,'[11]CT model - DATA UPDATE'!$A:$AX,COLUMN('[11]CT model - DATA UPDATE'!AA$1),0)/1000000</f>
        <v>0</v>
      </c>
      <c r="AD373" s="108">
        <f>VLOOKUP($B373,'[11]CT model - DATA UPDATE'!$A:$AX,COLUMN('[11]CT model - DATA UPDATE'!AB$1),0)/1000000</f>
        <v>0</v>
      </c>
      <c r="AE373" s="108">
        <f>VLOOKUP($B373,'[11]CT model - DATA UPDATE'!$A:$AX,COLUMN('[11]CT model - DATA UPDATE'!AC$1),0)/1000000</f>
        <v>0</v>
      </c>
      <c r="AF373" s="108">
        <f>VLOOKUP($B373,'[11]CT model - DATA UPDATE'!$A:$AX,COLUMN('[11]CT model - DATA UPDATE'!AD$1),0)/1000000</f>
        <v>0</v>
      </c>
      <c r="AG373" s="108">
        <v>0</v>
      </c>
      <c r="AH373" s="108">
        <f>VLOOKUP($B373,'[11]CT model - DATA UPDATE'!$A:$AX,COLUMN('[11]CT model - DATA UPDATE'!AE$1),0)/1000000</f>
        <v>7.8691304160001294E-2</v>
      </c>
      <c r="AI373" s="108">
        <f>(VLOOKUP($B373,'[11]CT model - DATA UPDATE'!$A:$AX,COLUMN('[11]CT model - DATA UPDATE'!AF$1),0)+IFERROR(VLOOKUP($B373,'[11]Fire £5 LQ'!$A:$P,COLUMN('[11]Fire £5 LQ'!N$1),0),0)*[11]Parameters!$C$41)/1000000</f>
        <v>0.15763244859674835</v>
      </c>
      <c r="AJ373" s="108">
        <f>(VLOOKUP($B373,'[11]CT model - DATA UPDATE'!$A:$AX,COLUMN('[11]CT model - DATA UPDATE'!AG$1),0)+IFERROR(VLOOKUP($B373,'[11]Fire £5 LQ'!$A:$P,COLUMN('[11]Fire £5 LQ'!O$1),0),0)*[11]Parameters!$C$41)/1000000</f>
        <v>0.23583726578715106</v>
      </c>
      <c r="AK373" s="108">
        <f>(VLOOKUP($B373,'[11]CT model - DATA UPDATE'!$A:$AX,COLUMN('[11]CT model - DATA UPDATE'!AH$1),0)+IFERROR(VLOOKUP($B373,'[11]Fire £5 LQ'!$A:$P,COLUMN('[11]Fire £5 LQ'!P$1),0),0)*[11]Parameters!$C$41)/1000000</f>
        <v>0.31317188933783363</v>
      </c>
      <c r="AL373" s="56">
        <f>'[11]Published CSP'!AI373</f>
        <v>0</v>
      </c>
      <c r="AM373" s="56">
        <f>'[11]Published CSP'!AJ373</f>
        <v>0</v>
      </c>
      <c r="AN373" s="56">
        <f>IFERROR(VLOOKUP($A373,'[11]iBCF post B17'!$A:$L,'[11]iBCF post B17'!$F$1,0)/1000000,0)</f>
        <v>0</v>
      </c>
      <c r="AO373" s="56">
        <f>IFERROR(VLOOKUP($A373,'[11]iBCF post B17'!$A:$L,'[11]iBCF post B17'!$I$1,0)/1000000,0)</f>
        <v>0</v>
      </c>
      <c r="AP373" s="56">
        <f>IFERROR(VLOOKUP($A373,'[11]iBCF post B17'!$A:$L,'[11]iBCF post B17'!$L$1,0)/1000000,0)</f>
        <v>0</v>
      </c>
      <c r="AQ373" s="56">
        <v>0</v>
      </c>
      <c r="AR373" s="56">
        <v>0</v>
      </c>
      <c r="AS373" s="56">
        <f>'[11]NHB savings'!E360</f>
        <v>0</v>
      </c>
      <c r="AT373" s="56">
        <f>'[11]NHB savings'!F360</f>
        <v>0</v>
      </c>
      <c r="AU373" s="56">
        <f>'[11]NHB savings'!G360</f>
        <v>0</v>
      </c>
      <c r="AV373" s="103">
        <f>'[11]Published CSP'!AN373</f>
        <v>0</v>
      </c>
      <c r="AW373" s="103">
        <f>'[11]Published CSP'!AO373</f>
        <v>0</v>
      </c>
      <c r="AX373" s="103">
        <f>'[11]Published CSP'!AP373+'[11]NHB savings'!I360</f>
        <v>0</v>
      </c>
      <c r="AY373" s="103">
        <f>'[11]Published CSP'!AQ373+'[11]NHB savings'!J360</f>
        <v>0</v>
      </c>
      <c r="AZ373" s="103">
        <f>'[11]Published CSP'!AR373+'[11]NHB savings'!K360</f>
        <v>0</v>
      </c>
      <c r="BA373" s="103">
        <v>0</v>
      </c>
      <c r="BB373" s="103" t="e">
        <f>VLOOKUP($A373,'[11]Published CSP'!$A:$A:'[11]Published CSP'!$AW:$AW,COLUMN('[11]Published CSP'!AT$1),0)</f>
        <v>#REF!</v>
      </c>
      <c r="BC373" s="103" t="e">
        <f>VLOOKUP($A373,'[11]Published CSP'!$A:$A:'[11]Published CSP'!$AW:$AW,COLUMN('[11]Published CSP'!AU$1),0)+'[11]NHB savings'!L360</f>
        <v>#REF!</v>
      </c>
      <c r="BD373" s="103">
        <v>0</v>
      </c>
      <c r="BE373" s="103">
        <v>0</v>
      </c>
      <c r="BF373" s="60">
        <v>1.2264626572681194</v>
      </c>
      <c r="BG373" s="60">
        <v>1.7779585064263739</v>
      </c>
      <c r="BH373" s="103">
        <f>VLOOKUP($A373,[11]NHB!$A$7:$Q$389,COLUMN([11]NHB!O$2),0)+'[11]NHB savings'!P360</f>
        <v>1.3635601306879166</v>
      </c>
      <c r="BI373" s="103">
        <f>VLOOKUP($A373,[11]NHB!$A$7:$Q$389,COLUMN([11]NHB!P$2),0)+'[11]NHB savings'!Q360</f>
        <v>1.0380385259711387</v>
      </c>
      <c r="BJ373" s="103">
        <f>VLOOKUP($A373,[11]NHB!$A$7:$Q$389,COLUMN([11]NHB!Q$2),0)+'[11]NHB savings'!R360</f>
        <v>0.99598579250961972</v>
      </c>
      <c r="BK373" s="63">
        <f t="shared" si="120"/>
        <v>11.85172287380912</v>
      </c>
      <c r="BL373" s="63" t="e">
        <f t="shared" si="120"/>
        <v>#REF!</v>
      </c>
      <c r="BM373" s="63" t="e">
        <f t="shared" si="120"/>
        <v>#REF!</v>
      </c>
      <c r="BN373" s="63">
        <f t="shared" si="120"/>
        <v>11.095383195969525</v>
      </c>
      <c r="BO373" s="63">
        <f t="shared" si="120"/>
        <v>10.862474133271199</v>
      </c>
      <c r="BP373" s="64">
        <f t="shared" si="123"/>
        <v>11.85172287380912</v>
      </c>
      <c r="BQ373" s="64" t="e">
        <f>BL373*'[11]23112016 deflator update'!$C$68/'[11]23112016 deflator update'!$C$69</f>
        <v>#REF!</v>
      </c>
      <c r="BR373" s="64" t="e">
        <f>BM373*'[11]23112016 deflator update'!$C$68/'[11]23112016 deflator update'!$C$70</f>
        <v>#REF!</v>
      </c>
      <c r="BS373" s="64">
        <f>BN373*'[11]23112016 deflator update'!$C$68/'[11]23112016 deflator update'!$C$71</f>
        <v>10.540912194136064</v>
      </c>
      <c r="BT373" s="64">
        <f>BO373*'[11]23112016 deflator update'!$C$68/'[11]23112016 deflator update'!$C$72</f>
        <v>10.15117411072592</v>
      </c>
      <c r="BU373" s="109" t="e">
        <f t="shared" si="124"/>
        <v>#REF!</v>
      </c>
      <c r="BV373" s="109" t="e">
        <f t="shared" si="124"/>
        <v>#REF!</v>
      </c>
      <c r="BW373" s="109" t="e">
        <f t="shared" si="124"/>
        <v>#REF!</v>
      </c>
      <c r="BX373" s="109">
        <f t="shared" si="124"/>
        <v>-2.0991529412245247E-2</v>
      </c>
      <c r="BY373" s="109">
        <f t="shared" si="125"/>
        <v>-8.3468770833651673E-2</v>
      </c>
      <c r="BZ373" s="109">
        <f t="shared" si="126"/>
        <v>-2.1554102049680668E-2</v>
      </c>
      <c r="CA373" s="110" t="e">
        <f t="shared" si="127"/>
        <v>#REF!</v>
      </c>
      <c r="CB373" s="110" t="e">
        <f t="shared" si="127"/>
        <v>#REF!</v>
      </c>
      <c r="CC373" s="110" t="e">
        <f t="shared" si="127"/>
        <v>#REF!</v>
      </c>
      <c r="CD373" s="110">
        <f t="shared" si="121"/>
        <v>-3.6973847825708672E-2</v>
      </c>
      <c r="CE373" s="110">
        <f t="shared" si="128"/>
        <v>-0.14348536336781947</v>
      </c>
      <c r="CF373" s="110">
        <f t="shared" si="129"/>
        <v>-3.7980894300455037E-2</v>
      </c>
      <c r="CG373" s="60">
        <f t="shared" si="118"/>
        <v>5.01529387380912</v>
      </c>
      <c r="CH373" s="60" t="e">
        <f t="shared" si="118"/>
        <v>#REF!</v>
      </c>
      <c r="CI373" s="60" t="e">
        <f t="shared" si="118"/>
        <v>#REF!</v>
      </c>
      <c r="CJ373" s="60">
        <f t="shared" si="118"/>
        <v>3.3270262284581387</v>
      </c>
      <c r="CK373" s="60">
        <f t="shared" si="118"/>
        <v>2.7603070854926202</v>
      </c>
      <c r="CL373" s="60">
        <f t="shared" si="119"/>
        <v>6.8364289999999999</v>
      </c>
      <c r="CM373" s="60">
        <f t="shared" si="119"/>
        <v>7.1233176240000011</v>
      </c>
      <c r="CN373" s="60">
        <f t="shared" si="119"/>
        <v>7.4421218984813375</v>
      </c>
      <c r="CO373" s="60">
        <f t="shared" si="119"/>
        <v>7.7683569675113864</v>
      </c>
      <c r="CP373" s="60">
        <f t="shared" si="119"/>
        <v>8.102167047778579</v>
      </c>
    </row>
    <row r="374" spans="1:94" ht="15" customHeight="1">
      <c r="A374" s="53" t="s">
        <v>520</v>
      </c>
      <c r="B374" s="53" t="s">
        <v>521</v>
      </c>
      <c r="C374" s="53" t="str">
        <f t="shared" si="122"/>
        <v>FIR_PU</v>
      </c>
      <c r="D374" s="53" t="s">
        <v>41</v>
      </c>
      <c r="E374" s="53" t="s">
        <v>512</v>
      </c>
      <c r="F374" s="112" t="s">
        <v>1361</v>
      </c>
      <c r="G374" s="113">
        <v>0</v>
      </c>
      <c r="H374" s="127">
        <v>0</v>
      </c>
      <c r="I374" s="127">
        <v>0</v>
      </c>
      <c r="J374" s="112" t="s">
        <v>1380</v>
      </c>
      <c r="K374" s="101">
        <v>0</v>
      </c>
      <c r="L374" s="53" t="s">
        <v>522</v>
      </c>
      <c r="M374" s="54">
        <f>[11]Provisional!M374</f>
        <v>29.053883365823999</v>
      </c>
      <c r="N374" s="54">
        <f>[11]Provisional!N374</f>
        <v>27.406803335295997</v>
      </c>
      <c r="O374" s="54">
        <f>[11]Provisional!O374</f>
        <v>25.414989808214003</v>
      </c>
      <c r="P374" s="54">
        <f>[11]Provisional!P374</f>
        <v>24.604408215679999</v>
      </c>
      <c r="Q374" s="54">
        <f>[11]Provisional!Q374</f>
        <v>24.313473368555002</v>
      </c>
      <c r="R374" s="128">
        <f>'[11]Published CSP'!O374</f>
        <v>20.265076000000001</v>
      </c>
      <c r="S374" s="108">
        <f>VLOOKUP($B374,'[11]CT model - DATA UPDATE'!$A:$AX,COLUMN('[11]CT model - DATA UPDATE'!S$1),0)/1000000</f>
        <v>20.54978835</v>
      </c>
      <c r="T374" s="108">
        <f>VLOOKUP($B374,'[11]CT model - DATA UPDATE'!$A:$AX,COLUMN('[11]CT model - DATA UPDATE'!T$1),0)/1000000</f>
        <v>20.953150116179266</v>
      </c>
      <c r="U374" s="108">
        <f>VLOOKUP($B374,'[11]CT model - DATA UPDATE'!$A:$AX,COLUMN('[11]CT model - DATA UPDATE'!U$1),0)/1000000</f>
        <v>21.36500212646898</v>
      </c>
      <c r="V374" s="108">
        <f>VLOOKUP($B374,'[11]CT model - DATA UPDATE'!$A:$AX,COLUMN('[11]CT model - DATA UPDATE'!V$1),0)/1000000</f>
        <v>21.785532284668534</v>
      </c>
      <c r="W374" s="108">
        <v>0</v>
      </c>
      <c r="X374" s="108">
        <f>VLOOKUP($B374,'[11]CT model - DATA UPDATE'!$A:$AX,COLUMN('[11]CT model - DATA UPDATE'!W$1),0)/1000000</f>
        <v>0.41033482499999824</v>
      </c>
      <c r="Y374" s="108">
        <f>VLOOKUP($B374,'[11]CT model - DATA UPDATE'!$A:$AX,COLUMN('[11]CT model - DATA UPDATE'!X$1),0)/1000000</f>
        <v>0.84581987107953938</v>
      </c>
      <c r="Z374" s="108">
        <f>VLOOKUP($B374,'[11]CT model - DATA UPDATE'!$A:$AX,COLUMN('[11]CT model - DATA UPDATE'!Y$1),0)/1000000</f>
        <v>1.3069941271374834</v>
      </c>
      <c r="AA374" s="108">
        <f>VLOOKUP($B374,'[11]CT model - DATA UPDATE'!$A:$AX,COLUMN('[11]CT model - DATA UPDATE'!Z$1),0)/1000000</f>
        <v>1.795084908132458</v>
      </c>
      <c r="AB374" s="108">
        <v>0</v>
      </c>
      <c r="AC374" s="108">
        <f>VLOOKUP($B374,'[11]CT model - DATA UPDATE'!$A:$AX,COLUMN('[11]CT model - DATA UPDATE'!AA$1),0)/1000000</f>
        <v>0</v>
      </c>
      <c r="AD374" s="108">
        <f>VLOOKUP($B374,'[11]CT model - DATA UPDATE'!$A:$AX,COLUMN('[11]CT model - DATA UPDATE'!AB$1),0)/1000000</f>
        <v>0</v>
      </c>
      <c r="AE374" s="108">
        <f>VLOOKUP($B374,'[11]CT model - DATA UPDATE'!$A:$AX,COLUMN('[11]CT model - DATA UPDATE'!AC$1),0)/1000000</f>
        <v>0</v>
      </c>
      <c r="AF374" s="108">
        <f>VLOOKUP($B374,'[11]CT model - DATA UPDATE'!$A:$AX,COLUMN('[11]CT model - DATA UPDATE'!AD$1),0)/1000000</f>
        <v>0</v>
      </c>
      <c r="AG374" s="108">
        <v>0</v>
      </c>
      <c r="AH374" s="108">
        <f>VLOOKUP($B374,'[11]CT model - DATA UPDATE'!$A:$AX,COLUMN('[11]CT model - DATA UPDATE'!AE$1),0)/1000000</f>
        <v>0</v>
      </c>
      <c r="AI374" s="108">
        <f>(VLOOKUP($B374,'[11]CT model - DATA UPDATE'!$A:$AX,COLUMN('[11]CT model - DATA UPDATE'!AF$1),0)+IFERROR(VLOOKUP($B374,'[11]Fire £5 LQ'!$A:$P,COLUMN('[11]Fire £5 LQ'!N$1),0),0)*[11]Parameters!$C$41)/1000000</f>
        <v>0</v>
      </c>
      <c r="AJ374" s="108">
        <f>(VLOOKUP($B374,'[11]CT model - DATA UPDATE'!$A:$AX,COLUMN('[11]CT model - DATA UPDATE'!AG$1),0)+IFERROR(VLOOKUP($B374,'[11]Fire £5 LQ'!$A:$P,COLUMN('[11]Fire £5 LQ'!O$1),0),0)*[11]Parameters!$C$41)/1000000</f>
        <v>0</v>
      </c>
      <c r="AK374" s="108">
        <f>(VLOOKUP($B374,'[11]CT model - DATA UPDATE'!$A:$AX,COLUMN('[11]CT model - DATA UPDATE'!AH$1),0)+IFERROR(VLOOKUP($B374,'[11]Fire £5 LQ'!$A:$P,COLUMN('[11]Fire £5 LQ'!P$1),0),0)*[11]Parameters!$C$41)/1000000</f>
        <v>0</v>
      </c>
      <c r="AL374" s="56">
        <f>'[11]Published CSP'!AI374</f>
        <v>0</v>
      </c>
      <c r="AM374" s="56">
        <f>'[11]Published CSP'!AJ374</f>
        <v>0</v>
      </c>
      <c r="AN374" s="56">
        <f>IFERROR(VLOOKUP($A374,'[11]iBCF post B17'!$A:$L,'[11]iBCF post B17'!$F$1,0)/1000000,0)</f>
        <v>0</v>
      </c>
      <c r="AO374" s="56">
        <f>IFERROR(VLOOKUP($A374,'[11]iBCF post B17'!$A:$L,'[11]iBCF post B17'!$I$1,0)/1000000,0)</f>
        <v>0</v>
      </c>
      <c r="AP374" s="56">
        <f>IFERROR(VLOOKUP($A374,'[11]iBCF post B17'!$A:$L,'[11]iBCF post B17'!$L$1,0)/1000000,0)</f>
        <v>0</v>
      </c>
      <c r="AQ374" s="56">
        <v>0</v>
      </c>
      <c r="AR374" s="56">
        <v>0</v>
      </c>
      <c r="AS374" s="56">
        <f>'[11]NHB savings'!E361</f>
        <v>0</v>
      </c>
      <c r="AT374" s="56">
        <f>'[11]NHB savings'!F361</f>
        <v>0</v>
      </c>
      <c r="AU374" s="56">
        <f>'[11]NHB savings'!G361</f>
        <v>0</v>
      </c>
      <c r="AV374" s="103">
        <f>'[11]Published CSP'!AN374</f>
        <v>0</v>
      </c>
      <c r="AW374" s="103">
        <f>'[11]Published CSP'!AO374</f>
        <v>0</v>
      </c>
      <c r="AX374" s="103">
        <f>'[11]Published CSP'!AP374+'[11]NHB savings'!I361</f>
        <v>0</v>
      </c>
      <c r="AY374" s="103">
        <f>'[11]Published CSP'!AQ374+'[11]NHB savings'!J361</f>
        <v>0</v>
      </c>
      <c r="AZ374" s="103">
        <f>'[11]Published CSP'!AR374+'[11]NHB savings'!K361</f>
        <v>0</v>
      </c>
      <c r="BA374" s="103">
        <v>0</v>
      </c>
      <c r="BB374" s="103" t="e">
        <f>VLOOKUP($A374,'[11]Published CSP'!$A:$A:'[11]Published CSP'!$AW:$AW,COLUMN('[11]Published CSP'!AT$1),0)</f>
        <v>#REF!</v>
      </c>
      <c r="BC374" s="103" t="e">
        <f>VLOOKUP($A374,'[11]Published CSP'!$A:$A:'[11]Published CSP'!$AW:$AW,COLUMN('[11]Published CSP'!AU$1),0)+'[11]NHB savings'!L361</f>
        <v>#REF!</v>
      </c>
      <c r="BD374" s="103">
        <v>0</v>
      </c>
      <c r="BE374" s="103">
        <v>0</v>
      </c>
      <c r="BF374" s="60">
        <v>0</v>
      </c>
      <c r="BG374" s="60">
        <v>0</v>
      </c>
      <c r="BH374" s="103">
        <f>VLOOKUP($A374,[11]NHB!$A$7:$Q$389,COLUMN([11]NHB!O$2),0)+'[11]NHB savings'!P361</f>
        <v>0</v>
      </c>
      <c r="BI374" s="103">
        <f>VLOOKUP($A374,[11]NHB!$A$7:$Q$389,COLUMN([11]NHB!P$2),0)+'[11]NHB savings'!Q361</f>
        <v>0</v>
      </c>
      <c r="BJ374" s="103">
        <f>VLOOKUP($A374,[11]NHB!$A$7:$Q$389,COLUMN([11]NHB!Q$2),0)+'[11]NHB savings'!R361</f>
        <v>0</v>
      </c>
      <c r="BK374" s="63">
        <f t="shared" si="120"/>
        <v>49.318959365824</v>
      </c>
      <c r="BL374" s="63" t="e">
        <f t="shared" si="120"/>
        <v>#REF!</v>
      </c>
      <c r="BM374" s="63" t="e">
        <f t="shared" si="120"/>
        <v>#REF!</v>
      </c>
      <c r="BN374" s="63">
        <f t="shared" si="120"/>
        <v>47.276404469286462</v>
      </c>
      <c r="BO374" s="63">
        <f t="shared" si="120"/>
        <v>47.894090561355995</v>
      </c>
      <c r="BP374" s="64">
        <f t="shared" si="123"/>
        <v>49.318959365824</v>
      </c>
      <c r="BQ374" s="64" t="e">
        <f>BL374*'[11]23112016 deflator update'!$C$68/'[11]23112016 deflator update'!$C$69</f>
        <v>#REF!</v>
      </c>
      <c r="BR374" s="64" t="e">
        <f>BM374*'[11]23112016 deflator update'!$C$68/'[11]23112016 deflator update'!$C$70</f>
        <v>#REF!</v>
      </c>
      <c r="BS374" s="64">
        <f>BN374*'[11]23112016 deflator update'!$C$68/'[11]23112016 deflator update'!$C$71</f>
        <v>44.913854669411919</v>
      </c>
      <c r="BT374" s="64">
        <f>BO374*'[11]23112016 deflator update'!$C$68/'[11]23112016 deflator update'!$C$72</f>
        <v>44.757874329389793</v>
      </c>
      <c r="BU374" s="109" t="e">
        <f t="shared" si="124"/>
        <v>#REF!</v>
      </c>
      <c r="BV374" s="109" t="e">
        <f t="shared" si="124"/>
        <v>#REF!</v>
      </c>
      <c r="BW374" s="109" t="e">
        <f t="shared" si="124"/>
        <v>#REF!</v>
      </c>
      <c r="BX374" s="109">
        <f t="shared" si="124"/>
        <v>1.3065420245120807E-2</v>
      </c>
      <c r="BY374" s="109">
        <f t="shared" si="125"/>
        <v>-2.88908935385076E-2</v>
      </c>
      <c r="BZ374" s="109">
        <f t="shared" si="126"/>
        <v>-7.3023205351819831E-3</v>
      </c>
      <c r="CA374" s="110" t="e">
        <f t="shared" si="127"/>
        <v>#REF!</v>
      </c>
      <c r="CB374" s="110" t="e">
        <f t="shared" si="127"/>
        <v>#REF!</v>
      </c>
      <c r="CC374" s="110" t="e">
        <f t="shared" si="127"/>
        <v>#REF!</v>
      </c>
      <c r="CD374" s="110">
        <f t="shared" si="121"/>
        <v>-3.4728780499962975E-3</v>
      </c>
      <c r="CE374" s="110">
        <f t="shared" si="128"/>
        <v>-9.2481372175805654E-2</v>
      </c>
      <c r="CF374" s="110">
        <f t="shared" si="129"/>
        <v>-2.3968381052737908E-2</v>
      </c>
      <c r="CG374" s="60">
        <f t="shared" si="118"/>
        <v>29.053883365823999</v>
      </c>
      <c r="CH374" s="60" t="e">
        <f t="shared" si="118"/>
        <v>#REF!</v>
      </c>
      <c r="CI374" s="60" t="e">
        <f t="shared" si="118"/>
        <v>#REF!</v>
      </c>
      <c r="CJ374" s="60">
        <f t="shared" si="118"/>
        <v>24.604408215679999</v>
      </c>
      <c r="CK374" s="60">
        <f t="shared" si="118"/>
        <v>24.313473368555002</v>
      </c>
      <c r="CL374" s="60">
        <f t="shared" si="119"/>
        <v>20.265076000000001</v>
      </c>
      <c r="CM374" s="60">
        <f t="shared" si="119"/>
        <v>20.960123175</v>
      </c>
      <c r="CN374" s="60">
        <f t="shared" si="119"/>
        <v>21.798969987258804</v>
      </c>
      <c r="CO374" s="60">
        <f t="shared" si="119"/>
        <v>22.671996253606462</v>
      </c>
      <c r="CP374" s="60">
        <f t="shared" si="119"/>
        <v>23.580617192800993</v>
      </c>
    </row>
    <row r="375" spans="1:94" ht="15" customHeight="1">
      <c r="A375" s="53" t="s">
        <v>54</v>
      </c>
      <c r="B375" s="53" t="s">
        <v>55</v>
      </c>
      <c r="C375" s="53" t="str">
        <f t="shared" si="122"/>
        <v>SD_PR</v>
      </c>
      <c r="D375" s="53" t="s">
        <v>41</v>
      </c>
      <c r="E375" s="53" t="s">
        <v>39</v>
      </c>
      <c r="F375" s="112" t="s">
        <v>1371</v>
      </c>
      <c r="G375" s="113">
        <v>0</v>
      </c>
      <c r="H375" s="127">
        <v>0</v>
      </c>
      <c r="I375" s="127">
        <v>0</v>
      </c>
      <c r="J375" s="112" t="s">
        <v>1381</v>
      </c>
      <c r="K375" s="101">
        <v>0</v>
      </c>
      <c r="L375" s="53" t="s">
        <v>56</v>
      </c>
      <c r="M375" s="54">
        <f>[11]Provisional!M375</f>
        <v>2.6415010753100003</v>
      </c>
      <c r="N375" s="54">
        <f>[11]Provisional!N375</f>
        <v>2.1047962916979999</v>
      </c>
      <c r="O375" s="54">
        <f>[11]Provisional!O375</f>
        <v>1.701156226358</v>
      </c>
      <c r="P375" s="54">
        <f>[11]Provisional!P375</f>
        <v>1.496261547976</v>
      </c>
      <c r="Q375" s="54">
        <f>[11]Provisional!Q375</f>
        <v>1.2510367232499999</v>
      </c>
      <c r="R375" s="128">
        <f>'[11]Published CSP'!O375</f>
        <v>4.6533119999999997</v>
      </c>
      <c r="S375" s="108">
        <f>VLOOKUP($B375,'[11]CT model - DATA UPDATE'!$A:$AX,COLUMN('[11]CT model - DATA UPDATE'!S$1),0)/1000000</f>
        <v>4.7797039920000008</v>
      </c>
      <c r="T375" s="108">
        <f>VLOOKUP($B375,'[11]CT model - DATA UPDATE'!$A:$AX,COLUMN('[11]CT model - DATA UPDATE'!T$1),0)/1000000</f>
        <v>4.9069595763466713</v>
      </c>
      <c r="U375" s="108">
        <f>VLOOKUP($B375,'[11]CT model - DATA UPDATE'!$A:$AX,COLUMN('[11]CT model - DATA UPDATE'!U$1),0)/1000000</f>
        <v>5.0376032332130025</v>
      </c>
      <c r="V375" s="108">
        <f>VLOOKUP($B375,'[11]CT model - DATA UPDATE'!$A:$AX,COLUMN('[11]CT model - DATA UPDATE'!V$1),0)/1000000</f>
        <v>5.1717251671700373</v>
      </c>
      <c r="W375" s="108">
        <v>0</v>
      </c>
      <c r="X375" s="108">
        <f>VLOOKUP($B375,'[11]CT model - DATA UPDATE'!$A:$AX,COLUMN('[11]CT model - DATA UPDATE'!W$1),0)/1000000</f>
        <v>4.7886611999999211E-2</v>
      </c>
      <c r="Y375" s="108">
        <f>VLOOKUP($B375,'[11]CT model - DATA UPDATE'!$A:$AX,COLUMN('[11]CT model - DATA UPDATE'!X$1),0)/1000000</f>
        <v>0.14828397520391379</v>
      </c>
      <c r="Z375" s="108">
        <f>VLOOKUP($B375,'[11]CT model - DATA UPDATE'!$A:$AX,COLUMN('[11]CT model - DATA UPDATE'!Y$1),0)/1000000</f>
        <v>0.2560286137624303</v>
      </c>
      <c r="AA375" s="108">
        <f>VLOOKUP($B375,'[11]CT model - DATA UPDATE'!$A:$AX,COLUMN('[11]CT model - DATA UPDATE'!Z$1),0)/1000000</f>
        <v>0.37153656602919466</v>
      </c>
      <c r="AB375" s="108">
        <v>0</v>
      </c>
      <c r="AC375" s="108">
        <f>VLOOKUP($B375,'[11]CT model - DATA UPDATE'!$A:$AX,COLUMN('[11]CT model - DATA UPDATE'!AA$1),0)/1000000</f>
        <v>0</v>
      </c>
      <c r="AD375" s="108">
        <f>VLOOKUP($B375,'[11]CT model - DATA UPDATE'!$A:$AX,COLUMN('[11]CT model - DATA UPDATE'!AB$1),0)/1000000</f>
        <v>0</v>
      </c>
      <c r="AE375" s="108">
        <f>VLOOKUP($B375,'[11]CT model - DATA UPDATE'!$A:$AX,COLUMN('[11]CT model - DATA UPDATE'!AC$1),0)/1000000</f>
        <v>0</v>
      </c>
      <c r="AF375" s="108">
        <f>VLOOKUP($B375,'[11]CT model - DATA UPDATE'!$A:$AX,COLUMN('[11]CT model - DATA UPDATE'!AD$1),0)/1000000</f>
        <v>0</v>
      </c>
      <c r="AG375" s="108">
        <v>0</v>
      </c>
      <c r="AH375" s="108">
        <f>VLOOKUP($B375,'[11]CT model - DATA UPDATE'!$A:$AX,COLUMN('[11]CT model - DATA UPDATE'!AE$1),0)/1000000</f>
        <v>0</v>
      </c>
      <c r="AI375" s="108">
        <f>(VLOOKUP($B375,'[11]CT model - DATA UPDATE'!$A:$AX,COLUMN('[11]CT model - DATA UPDATE'!AF$1),0)+IFERROR(VLOOKUP($B375,'[11]Fire £5 LQ'!$A:$P,COLUMN('[11]Fire £5 LQ'!N$1),0),0)*[11]Parameters!$C$41)/1000000</f>
        <v>7.7717694774860263E-2</v>
      </c>
      <c r="AJ375" s="108">
        <f>(VLOOKUP($B375,'[11]CT model - DATA UPDATE'!$A:$AX,COLUMN('[11]CT model - DATA UPDATE'!AG$1),0)+IFERROR(VLOOKUP($B375,'[11]Fire £5 LQ'!$A:$P,COLUMN('[11]Fire £5 LQ'!O$1),0),0)*[11]Parameters!$C$41)/1000000</f>
        <v>0.15753849612870374</v>
      </c>
      <c r="AK375" s="108">
        <f>(VLOOKUP($B375,'[11]CT model - DATA UPDATE'!$A:$AX,COLUMN('[11]CT model - DATA UPDATE'!AH$1),0)+IFERROR(VLOOKUP($B375,'[11]Fire £5 LQ'!$A:$P,COLUMN('[11]Fire £5 LQ'!P$1),0),0)*[11]Parameters!$C$41)/1000000</f>
        <v>0.23942332650299905</v>
      </c>
      <c r="AL375" s="56">
        <f>'[11]Published CSP'!AI375</f>
        <v>0</v>
      </c>
      <c r="AM375" s="56">
        <f>'[11]Published CSP'!AJ375</f>
        <v>0</v>
      </c>
      <c r="AN375" s="56">
        <f>IFERROR(VLOOKUP($A375,'[11]iBCF post B17'!$A:$L,'[11]iBCF post B17'!$F$1,0)/1000000,0)</f>
        <v>0</v>
      </c>
      <c r="AO375" s="56">
        <f>IFERROR(VLOOKUP($A375,'[11]iBCF post B17'!$A:$L,'[11]iBCF post B17'!$I$1,0)/1000000,0)</f>
        <v>0</v>
      </c>
      <c r="AP375" s="56">
        <f>IFERROR(VLOOKUP($A375,'[11]iBCF post B17'!$A:$L,'[11]iBCF post B17'!$L$1,0)/1000000,0)</f>
        <v>0</v>
      </c>
      <c r="AQ375" s="56">
        <v>0</v>
      </c>
      <c r="AR375" s="56">
        <v>0</v>
      </c>
      <c r="AS375" s="56">
        <f>'[11]NHB savings'!E362</f>
        <v>0</v>
      </c>
      <c r="AT375" s="56">
        <f>'[11]NHB savings'!F362</f>
        <v>0</v>
      </c>
      <c r="AU375" s="56">
        <f>'[11]NHB savings'!G362</f>
        <v>0</v>
      </c>
      <c r="AV375" s="103">
        <f>'[11]Published CSP'!AN375</f>
        <v>5.3478585432579967E-2</v>
      </c>
      <c r="AW375" s="103">
        <f>'[11]Published CSP'!AO375</f>
        <v>0.27774362111759276</v>
      </c>
      <c r="AX375" s="103">
        <f>'[11]Published CSP'!AP375+'[11]NHB savings'!I362</f>
        <v>0.22426503568501283</v>
      </c>
      <c r="AY375" s="103">
        <f>'[11]Published CSP'!AQ375+'[11]NHB savings'!J362</f>
        <v>0.17251156591154829</v>
      </c>
      <c r="AZ375" s="103">
        <f>'[11]Published CSP'!AR375+'[11]NHB savings'!K362</f>
        <v>0.22426503568501283</v>
      </c>
      <c r="BA375" s="103">
        <v>0</v>
      </c>
      <c r="BB375" s="103" t="e">
        <f>VLOOKUP($A375,'[11]Published CSP'!$A:$A:'[11]Published CSP'!$AW:$AW,COLUMN('[11]Published CSP'!AT$1),0)</f>
        <v>#REF!</v>
      </c>
      <c r="BC375" s="103" t="e">
        <f>VLOOKUP($A375,'[11]Published CSP'!$A:$A:'[11]Published CSP'!$AW:$AW,COLUMN('[11]Published CSP'!AU$1),0)+'[11]NHB savings'!L362</f>
        <v>#REF!</v>
      </c>
      <c r="BD375" s="103">
        <v>0</v>
      </c>
      <c r="BE375" s="103">
        <v>0</v>
      </c>
      <c r="BF375" s="60">
        <v>3.6029779183391288</v>
      </c>
      <c r="BG375" s="60">
        <v>4.2829446623763054</v>
      </c>
      <c r="BH375" s="103">
        <f>VLOOKUP($A375,[11]NHB!$A$7:$Q$389,COLUMN([11]NHB!O$2),0)+'[11]NHB savings'!P362</f>
        <v>3.7723410190576452</v>
      </c>
      <c r="BI375" s="103">
        <f>VLOOKUP($A375,[11]NHB!$A$7:$Q$389,COLUMN([11]NHB!P$2),0)+'[11]NHB savings'!Q362</f>
        <v>2.8801740904998527</v>
      </c>
      <c r="BJ375" s="103">
        <f>VLOOKUP($A375,[11]NHB!$A$7:$Q$389,COLUMN([11]NHB!Q$2),0)+'[11]NHB savings'!R362</f>
        <v>2.7634932638058247</v>
      </c>
      <c r="BK375" s="63">
        <f t="shared" si="120"/>
        <v>10.951269579081709</v>
      </c>
      <c r="BL375" s="63" t="e">
        <f t="shared" si="120"/>
        <v>#REF!</v>
      </c>
      <c r="BM375" s="63" t="e">
        <f t="shared" si="120"/>
        <v>#REF!</v>
      </c>
      <c r="BN375" s="63">
        <f t="shared" si="120"/>
        <v>10.000117547491538</v>
      </c>
      <c r="BO375" s="63">
        <f t="shared" si="120"/>
        <v>10.02148008244307</v>
      </c>
      <c r="BP375" s="64">
        <f t="shared" si="123"/>
        <v>10.951269579081709</v>
      </c>
      <c r="BQ375" s="64" t="e">
        <f>BL375*'[11]23112016 deflator update'!$C$68/'[11]23112016 deflator update'!$C$69</f>
        <v>#REF!</v>
      </c>
      <c r="BR375" s="64" t="e">
        <f>BM375*'[11]23112016 deflator update'!$C$68/'[11]23112016 deflator update'!$C$70</f>
        <v>#REF!</v>
      </c>
      <c r="BS375" s="64">
        <f>BN375*'[11]23112016 deflator update'!$C$68/'[11]23112016 deflator update'!$C$71</f>
        <v>9.5003803958243296</v>
      </c>
      <c r="BT375" s="64">
        <f>BO375*'[11]23112016 deflator update'!$C$68/'[11]23112016 deflator update'!$C$72</f>
        <v>9.3652503026413143</v>
      </c>
      <c r="BU375" s="109" t="e">
        <f t="shared" si="124"/>
        <v>#REF!</v>
      </c>
      <c r="BV375" s="109" t="e">
        <f t="shared" si="124"/>
        <v>#REF!</v>
      </c>
      <c r="BW375" s="109" t="e">
        <f t="shared" si="124"/>
        <v>#REF!</v>
      </c>
      <c r="BX375" s="109">
        <f t="shared" si="124"/>
        <v>2.1362283843244789E-3</v>
      </c>
      <c r="BY375" s="109">
        <f t="shared" si="125"/>
        <v>-8.4902438929514878E-2</v>
      </c>
      <c r="BZ375" s="109">
        <f t="shared" si="126"/>
        <v>-2.1936955961099347E-2</v>
      </c>
      <c r="CA375" s="110" t="e">
        <f t="shared" si="127"/>
        <v>#REF!</v>
      </c>
      <c r="CB375" s="110" t="e">
        <f t="shared" si="127"/>
        <v>#REF!</v>
      </c>
      <c r="CC375" s="110" t="e">
        <f t="shared" si="127"/>
        <v>#REF!</v>
      </c>
      <c r="CD375" s="110">
        <f t="shared" si="121"/>
        <v>-1.4223650796383769E-2</v>
      </c>
      <c r="CE375" s="110">
        <f t="shared" si="128"/>
        <v>-0.14482515154862863</v>
      </c>
      <c r="CF375" s="110">
        <f t="shared" si="129"/>
        <v>-3.8357320609000212E-2</v>
      </c>
      <c r="CG375" s="60">
        <f t="shared" si="118"/>
        <v>6.2979575790817091</v>
      </c>
      <c r="CH375" s="60" t="e">
        <f t="shared" si="118"/>
        <v>#REF!</v>
      </c>
      <c r="CI375" s="60" t="e">
        <f t="shared" si="118"/>
        <v>#REF!</v>
      </c>
      <c r="CJ375" s="60">
        <f t="shared" si="118"/>
        <v>4.5489472043874013</v>
      </c>
      <c r="CK375" s="60">
        <f t="shared" si="118"/>
        <v>4.2387950227408382</v>
      </c>
      <c r="CL375" s="60">
        <f t="shared" si="119"/>
        <v>4.6533119999999997</v>
      </c>
      <c r="CM375" s="60">
        <f t="shared" si="119"/>
        <v>4.8275906040000001</v>
      </c>
      <c r="CN375" s="60">
        <f t="shared" si="119"/>
        <v>5.1329612463254461</v>
      </c>
      <c r="CO375" s="60">
        <f t="shared" si="119"/>
        <v>5.4511703431041365</v>
      </c>
      <c r="CP375" s="60">
        <f t="shared" si="119"/>
        <v>5.7826850597022315</v>
      </c>
    </row>
    <row r="376" spans="1:94" ht="15" customHeight="1">
      <c r="A376" s="53" t="s">
        <v>372</v>
      </c>
      <c r="B376" s="53" t="s">
        <v>373</v>
      </c>
      <c r="C376" s="53" t="str">
        <f t="shared" si="122"/>
        <v>SD_PR</v>
      </c>
      <c r="D376" s="53" t="s">
        <v>41</v>
      </c>
      <c r="E376" s="53" t="s">
        <v>39</v>
      </c>
      <c r="F376" s="112" t="s">
        <v>1373</v>
      </c>
      <c r="G376" s="113">
        <v>0</v>
      </c>
      <c r="H376" s="127">
        <v>0</v>
      </c>
      <c r="I376" s="127">
        <v>0</v>
      </c>
      <c r="J376" s="112" t="s">
        <v>1381</v>
      </c>
      <c r="K376" s="101">
        <v>0</v>
      </c>
      <c r="L376" s="53" t="s">
        <v>374</v>
      </c>
      <c r="M376" s="54">
        <f>[11]Provisional!M376</f>
        <v>3.9504742554350001</v>
      </c>
      <c r="N376" s="54">
        <f>[11]Provisional!N376</f>
        <v>3.2514811500470002</v>
      </c>
      <c r="O376" s="54">
        <f>[11]Provisional!O376</f>
        <v>2.7260271492600001</v>
      </c>
      <c r="P376" s="54">
        <f>[11]Provisional!P376</f>
        <v>2.4493130070210003</v>
      </c>
      <c r="Q376" s="54">
        <f>[11]Provisional!Q376</f>
        <v>2.1419246290499996</v>
      </c>
      <c r="R376" s="128">
        <f>'[11]Published CSP'!O376</f>
        <v>5.5501379999999996</v>
      </c>
      <c r="S376" s="108">
        <f>VLOOKUP($B376,'[11]CT model - DATA UPDATE'!$A:$AX,COLUMN('[11]CT model - DATA UPDATE'!S$1),0)/1000000</f>
        <v>5.6217624610000003</v>
      </c>
      <c r="T376" s="108">
        <f>VLOOKUP($B376,'[11]CT model - DATA UPDATE'!$A:$AX,COLUMN('[11]CT model - DATA UPDATE'!T$1),0)/1000000</f>
        <v>5.7105333008802299</v>
      </c>
      <c r="U376" s="108">
        <f>VLOOKUP($B376,'[11]CT model - DATA UPDATE'!$A:$AX,COLUMN('[11]CT model - DATA UPDATE'!U$1),0)/1000000</f>
        <v>5.8007058830197078</v>
      </c>
      <c r="V376" s="108">
        <f>VLOOKUP($B376,'[11]CT model - DATA UPDATE'!$A:$AX,COLUMN('[11]CT model - DATA UPDATE'!V$1),0)/1000000</f>
        <v>5.8923023417292528</v>
      </c>
      <c r="W376" s="108">
        <v>0</v>
      </c>
      <c r="X376" s="108">
        <f>VLOOKUP($B376,'[11]CT model - DATA UPDATE'!$A:$AX,COLUMN('[11]CT model - DATA UPDATE'!W$1),0)/1000000</f>
        <v>0</v>
      </c>
      <c r="Y376" s="108">
        <f>VLOOKUP($B376,'[11]CT model - DATA UPDATE'!$A:$AX,COLUMN('[11]CT model - DATA UPDATE'!X$1),0)/1000000</f>
        <v>0.1142106660176047</v>
      </c>
      <c r="Z376" s="108">
        <f>VLOOKUP($B376,'[11]CT model - DATA UPDATE'!$A:$AX,COLUMN('[11]CT model - DATA UPDATE'!Y$1),0)/1000000</f>
        <v>0.23434851767399617</v>
      </c>
      <c r="AA376" s="108">
        <f>VLOOKUP($B376,'[11]CT model - DATA UPDATE'!$A:$AX,COLUMN('[11]CT model - DATA UPDATE'!Z$1),0)/1000000</f>
        <v>0.36065604173256371</v>
      </c>
      <c r="AB376" s="108">
        <v>0</v>
      </c>
      <c r="AC376" s="108">
        <f>VLOOKUP($B376,'[11]CT model - DATA UPDATE'!$A:$AX,COLUMN('[11]CT model - DATA UPDATE'!AA$1),0)/1000000</f>
        <v>0</v>
      </c>
      <c r="AD376" s="108">
        <f>VLOOKUP($B376,'[11]CT model - DATA UPDATE'!$A:$AX,COLUMN('[11]CT model - DATA UPDATE'!AB$1),0)/1000000</f>
        <v>0</v>
      </c>
      <c r="AE376" s="108">
        <f>VLOOKUP($B376,'[11]CT model - DATA UPDATE'!$A:$AX,COLUMN('[11]CT model - DATA UPDATE'!AC$1),0)/1000000</f>
        <v>0</v>
      </c>
      <c r="AF376" s="108">
        <f>VLOOKUP($B376,'[11]CT model - DATA UPDATE'!$A:$AX,COLUMN('[11]CT model - DATA UPDATE'!AD$1),0)/1000000</f>
        <v>0</v>
      </c>
      <c r="AG376" s="108">
        <v>0</v>
      </c>
      <c r="AH376" s="108">
        <f>VLOOKUP($B376,'[11]CT model - DATA UPDATE'!$A:$AX,COLUMN('[11]CT model - DATA UPDATE'!AE$1),0)/1000000</f>
        <v>0</v>
      </c>
      <c r="AI376" s="108">
        <f>(VLOOKUP($B376,'[11]CT model - DATA UPDATE'!$A:$AX,COLUMN('[11]CT model - DATA UPDATE'!AF$1),0)+IFERROR(VLOOKUP($B376,'[11]Fire £5 LQ'!$A:$P,COLUMN('[11]Fire £5 LQ'!N$1),0),0)*[11]Parameters!$C$41)/1000000</f>
        <v>0.13047753780792604</v>
      </c>
      <c r="AJ376" s="108">
        <f>(VLOOKUP($B376,'[11]CT model - DATA UPDATE'!$A:$AX,COLUMN('[11]CT model - DATA UPDATE'!AG$1),0)+IFERROR(VLOOKUP($B376,'[11]Fire £5 LQ'!$A:$P,COLUMN('[11]Fire £5 LQ'!O$1),0),0)*[11]Parameters!$C$41)/1000000</f>
        <v>0.26275542293957044</v>
      </c>
      <c r="AK376" s="108">
        <f>(VLOOKUP($B376,'[11]CT model - DATA UPDATE'!$A:$AX,COLUMN('[11]CT model - DATA UPDATE'!AH$1),0)+IFERROR(VLOOKUP($B376,'[11]Fire £5 LQ'!$A:$P,COLUMN('[11]Fire £5 LQ'!P$1),0),0)*[11]Parameters!$C$41)/1000000</f>
        <v>0.39677420186961965</v>
      </c>
      <c r="AL376" s="56">
        <f>'[11]Published CSP'!AI376</f>
        <v>0</v>
      </c>
      <c r="AM376" s="56">
        <f>'[11]Published CSP'!AJ376</f>
        <v>0</v>
      </c>
      <c r="AN376" s="56">
        <f>IFERROR(VLOOKUP($A376,'[11]iBCF post B17'!$A:$L,'[11]iBCF post B17'!$F$1,0)/1000000,0)</f>
        <v>0</v>
      </c>
      <c r="AO376" s="56">
        <f>IFERROR(VLOOKUP($A376,'[11]iBCF post B17'!$A:$L,'[11]iBCF post B17'!$I$1,0)/1000000,0)</f>
        <v>0</v>
      </c>
      <c r="AP376" s="56">
        <f>IFERROR(VLOOKUP($A376,'[11]iBCF post B17'!$A:$L,'[11]iBCF post B17'!$L$1,0)/1000000,0)</f>
        <v>0</v>
      </c>
      <c r="AQ376" s="56">
        <v>0</v>
      </c>
      <c r="AR376" s="56">
        <v>0</v>
      </c>
      <c r="AS376" s="56">
        <f>'[11]NHB savings'!E363</f>
        <v>0</v>
      </c>
      <c r="AT376" s="56">
        <f>'[11]NHB savings'!F363</f>
        <v>0</v>
      </c>
      <c r="AU376" s="56">
        <f>'[11]NHB savings'!G363</f>
        <v>0</v>
      </c>
      <c r="AV376" s="103">
        <f>'[11]Published CSP'!AN376</f>
        <v>1.7417024095205463E-3</v>
      </c>
      <c r="AW376" s="103">
        <f>'[11]Published CSP'!AO376</f>
        <v>9.0456157397680002E-3</v>
      </c>
      <c r="AX376" s="103">
        <f>'[11]Published CSP'!AP376+'[11]NHB savings'!I363</f>
        <v>7.3039133302474531E-3</v>
      </c>
      <c r="AY376" s="103">
        <f>'[11]Published CSP'!AQ376+'[11]NHB savings'!J363</f>
        <v>5.6183948694211172E-3</v>
      </c>
      <c r="AZ376" s="103">
        <f>'[11]Published CSP'!AR376+'[11]NHB savings'!K363</f>
        <v>7.3039133302474531E-3</v>
      </c>
      <c r="BA376" s="103">
        <v>0</v>
      </c>
      <c r="BB376" s="103" t="e">
        <f>VLOOKUP($A376,'[11]Published CSP'!$A:$A:'[11]Published CSP'!$AW:$AW,COLUMN('[11]Published CSP'!AT$1),0)</f>
        <v>#REF!</v>
      </c>
      <c r="BC376" s="103" t="e">
        <f>VLOOKUP($A376,'[11]Published CSP'!$A:$A:'[11]Published CSP'!$AW:$AW,COLUMN('[11]Published CSP'!AU$1),0)+'[11]NHB savings'!L363</f>
        <v>#REF!</v>
      </c>
      <c r="BD376" s="103">
        <v>0</v>
      </c>
      <c r="BE376" s="103">
        <v>0</v>
      </c>
      <c r="BF376" s="60">
        <v>2.8301536586587996</v>
      </c>
      <c r="BG376" s="60">
        <v>3.934437541475893</v>
      </c>
      <c r="BH376" s="103">
        <f>VLOOKUP($A376,[11]NHB!$A$7:$Q$389,COLUMN([11]NHB!O$2),0)+'[11]NHB savings'!P363</f>
        <v>4.1550751158049666</v>
      </c>
      <c r="BI376" s="103">
        <f>VLOOKUP($A376,[11]NHB!$A$7:$Q$389,COLUMN([11]NHB!P$2),0)+'[11]NHB savings'!Q363</f>
        <v>3.1712993024774594</v>
      </c>
      <c r="BJ376" s="103">
        <f>VLOOKUP($A376,[11]NHB!$A$7:$Q$389,COLUMN([11]NHB!Q$2),0)+'[11]NHB savings'!R363</f>
        <v>3.0428244906500099</v>
      </c>
      <c r="BK376" s="63">
        <f t="shared" si="120"/>
        <v>12.332507616503319</v>
      </c>
      <c r="BL376" s="63" t="e">
        <f t="shared" si="120"/>
        <v>#REF!</v>
      </c>
      <c r="BM376" s="63" t="e">
        <f t="shared" si="120"/>
        <v>#REF!</v>
      </c>
      <c r="BN376" s="63">
        <f t="shared" si="120"/>
        <v>11.924040528001155</v>
      </c>
      <c r="BO376" s="63">
        <f t="shared" si="120"/>
        <v>11.841785618361694</v>
      </c>
      <c r="BP376" s="64">
        <f t="shared" si="123"/>
        <v>12.332507616503319</v>
      </c>
      <c r="BQ376" s="64" t="e">
        <f>BL376*'[11]23112016 deflator update'!$C$68/'[11]23112016 deflator update'!$C$69</f>
        <v>#REF!</v>
      </c>
      <c r="BR376" s="64" t="e">
        <f>BM376*'[11]23112016 deflator update'!$C$68/'[11]23112016 deflator update'!$C$70</f>
        <v>#REF!</v>
      </c>
      <c r="BS376" s="64">
        <f>BN376*'[11]23112016 deflator update'!$C$68/'[11]23112016 deflator update'!$C$71</f>
        <v>11.32815892745713</v>
      </c>
      <c r="BT376" s="64">
        <f>BO376*'[11]23112016 deflator update'!$C$68/'[11]23112016 deflator update'!$C$72</f>
        <v>11.066358006385373</v>
      </c>
      <c r="BU376" s="109" t="e">
        <f t="shared" si="124"/>
        <v>#REF!</v>
      </c>
      <c r="BV376" s="109" t="e">
        <f t="shared" si="124"/>
        <v>#REF!</v>
      </c>
      <c r="BW376" s="109" t="e">
        <f t="shared" si="124"/>
        <v>#REF!</v>
      </c>
      <c r="BX376" s="109">
        <f t="shared" si="124"/>
        <v>-6.8982413676221821E-3</v>
      </c>
      <c r="BY376" s="109">
        <f t="shared" si="125"/>
        <v>-3.9790934123157817E-2</v>
      </c>
      <c r="BZ376" s="109">
        <f t="shared" si="126"/>
        <v>-1.0099712198824884E-2</v>
      </c>
      <c r="CA376" s="110" t="e">
        <f t="shared" si="127"/>
        <v>#REF!</v>
      </c>
      <c r="CB376" s="110" t="e">
        <f t="shared" si="127"/>
        <v>#REF!</v>
      </c>
      <c r="CC376" s="110" t="e">
        <f t="shared" si="127"/>
        <v>#REF!</v>
      </c>
      <c r="CD376" s="110">
        <f t="shared" si="121"/>
        <v>-2.3110632782278984E-2</v>
      </c>
      <c r="CE376" s="110">
        <f t="shared" si="128"/>
        <v>-0.1026676527994671</v>
      </c>
      <c r="CF376" s="110">
        <f t="shared" si="129"/>
        <v>-2.6718808268168637E-2</v>
      </c>
      <c r="CG376" s="60">
        <f t="shared" si="118"/>
        <v>6.7823696165033196</v>
      </c>
      <c r="CH376" s="60" t="e">
        <f t="shared" si="118"/>
        <v>#REF!</v>
      </c>
      <c r="CI376" s="60" t="e">
        <f t="shared" si="118"/>
        <v>#REF!</v>
      </c>
      <c r="CJ376" s="60">
        <f t="shared" si="118"/>
        <v>5.626230704367881</v>
      </c>
      <c r="CK376" s="60">
        <f t="shared" si="118"/>
        <v>5.1920530330302581</v>
      </c>
      <c r="CL376" s="60">
        <f t="shared" si="119"/>
        <v>5.5501379999999996</v>
      </c>
      <c r="CM376" s="60">
        <f t="shared" si="119"/>
        <v>5.6217624610000003</v>
      </c>
      <c r="CN376" s="60">
        <f t="shared" si="119"/>
        <v>5.9552215047057606</v>
      </c>
      <c r="CO376" s="60">
        <f t="shared" si="119"/>
        <v>6.2978098236332745</v>
      </c>
      <c r="CP376" s="60">
        <f t="shared" si="119"/>
        <v>6.649732585331436</v>
      </c>
    </row>
    <row r="377" spans="1:94" ht="15" customHeight="1">
      <c r="A377" s="53" t="s">
        <v>621</v>
      </c>
      <c r="B377" s="53" t="s">
        <v>622</v>
      </c>
      <c r="C377" s="53" t="str">
        <f t="shared" si="122"/>
        <v>MD_PU</v>
      </c>
      <c r="D377" s="53" t="s">
        <v>41</v>
      </c>
      <c r="E377" s="53" t="s">
        <v>531</v>
      </c>
      <c r="F377" s="112" t="s">
        <v>1363</v>
      </c>
      <c r="G377" s="113">
        <v>0</v>
      </c>
      <c r="H377" s="127">
        <v>0</v>
      </c>
      <c r="I377" s="127">
        <v>0</v>
      </c>
      <c r="J377" s="112" t="s">
        <v>1380</v>
      </c>
      <c r="K377" s="101">
        <v>0</v>
      </c>
      <c r="L377" s="53" t="s">
        <v>623</v>
      </c>
      <c r="M377" s="54">
        <f>[11]Provisional!M377</f>
        <v>123.92233744237501</v>
      </c>
      <c r="N377" s="54">
        <f>[11]Provisional!N377</f>
        <v>108.93195151443499</v>
      </c>
      <c r="O377" s="54">
        <f>[11]Provisional!O377</f>
        <v>97.931248309224003</v>
      </c>
      <c r="P377" s="54">
        <f>[11]Provisional!P377</f>
        <v>91.880425338655002</v>
      </c>
      <c r="Q377" s="54">
        <f>[11]Provisional!Q377</f>
        <v>86.080804837542004</v>
      </c>
      <c r="R377" s="128">
        <f>'[11]Published CSP'!O377</f>
        <v>106.475256</v>
      </c>
      <c r="S377" s="108">
        <f>VLOOKUP($B377,'[11]CT model - DATA UPDATE'!$A:$AX,COLUMN('[11]CT model - DATA UPDATE'!S$1),0)/1000000</f>
        <v>108.76095092</v>
      </c>
      <c r="T377" s="108">
        <f>VLOOKUP($B377,'[11]CT model - DATA UPDATE'!$A:$AX,COLUMN('[11]CT model - DATA UPDATE'!T$1),0)/1000000</f>
        <v>110.49831270074246</v>
      </c>
      <c r="U377" s="108">
        <f>VLOOKUP($B377,'[11]CT model - DATA UPDATE'!$A:$AX,COLUMN('[11]CT model - DATA UPDATE'!U$1),0)/1000000</f>
        <v>112.2634273278112</v>
      </c>
      <c r="V377" s="108">
        <f>VLOOKUP($B377,'[11]CT model - DATA UPDATE'!$A:$AX,COLUMN('[11]CT model - DATA UPDATE'!V$1),0)/1000000</f>
        <v>114.05673812883536</v>
      </c>
      <c r="W377" s="108">
        <v>0</v>
      </c>
      <c r="X377" s="108">
        <f>VLOOKUP($B377,'[11]CT model - DATA UPDATE'!$A:$AX,COLUMN('[11]CT model - DATA UPDATE'!W$1),0)/1000000</f>
        <v>2.1641129599999993</v>
      </c>
      <c r="Y377" s="108">
        <f>VLOOKUP($B377,'[11]CT model - DATA UPDATE'!$A:$AX,COLUMN('[11]CT model - DATA UPDATE'!X$1),0)/1000000</f>
        <v>4.4526226957068618</v>
      </c>
      <c r="Z377" s="108">
        <f>VLOOKUP($B377,'[11]CT model - DATA UPDATE'!$A:$AX,COLUMN('[11]CT model - DATA UPDATE'!Y$1),0)/1000000</f>
        <v>6.8594930142803978</v>
      </c>
      <c r="AA377" s="108">
        <f>VLOOKUP($B377,'[11]CT model - DATA UPDATE'!$A:$AX,COLUMN('[11]CT model - DATA UPDATE'!Z$1),0)/1000000</f>
        <v>9.3895835725765266</v>
      </c>
      <c r="AB377" s="108">
        <v>0</v>
      </c>
      <c r="AC377" s="108">
        <f>VLOOKUP($B377,'[11]CT model - DATA UPDATE'!$A:$AX,COLUMN('[11]CT model - DATA UPDATE'!AA$1),0)/1000000</f>
        <v>2.1753499999999999</v>
      </c>
      <c r="AD377" s="108">
        <f>VLOOKUP($B377,'[11]CT model - DATA UPDATE'!$A:$AX,COLUMN('[11]CT model - DATA UPDATE'!AB$1),0)/1000000</f>
        <v>4.55244321078378</v>
      </c>
      <c r="AE377" s="108">
        <f>VLOOKUP($B377,'[11]CT model - DATA UPDATE'!$A:$AX,COLUMN('[11]CT model - DATA UPDATE'!AC$1),0)/1000000</f>
        <v>7.1459146570089311</v>
      </c>
      <c r="AF377" s="108">
        <f>VLOOKUP($B377,'[11]CT model - DATA UPDATE'!$A:$AX,COLUMN('[11]CT model - DATA UPDATE'!AD$1),0)/1000000</f>
        <v>9.9709831300437148</v>
      </c>
      <c r="AG377" s="108">
        <v>0</v>
      </c>
      <c r="AH377" s="108">
        <f>VLOOKUP($B377,'[11]CT model - DATA UPDATE'!$A:$AX,COLUMN('[11]CT model - DATA UPDATE'!AE$1),0)/1000000</f>
        <v>0</v>
      </c>
      <c r="AI377" s="108">
        <f>(VLOOKUP($B377,'[11]CT model - DATA UPDATE'!$A:$AX,COLUMN('[11]CT model - DATA UPDATE'!AF$1),0)+IFERROR(VLOOKUP($B377,'[11]Fire £5 LQ'!$A:$P,COLUMN('[11]Fire £5 LQ'!N$1),0),0)*[11]Parameters!$C$41)/1000000</f>
        <v>0</v>
      </c>
      <c r="AJ377" s="108">
        <f>(VLOOKUP($B377,'[11]CT model - DATA UPDATE'!$A:$AX,COLUMN('[11]CT model - DATA UPDATE'!AG$1),0)+IFERROR(VLOOKUP($B377,'[11]Fire £5 LQ'!$A:$P,COLUMN('[11]Fire £5 LQ'!O$1),0),0)*[11]Parameters!$C$41)/1000000</f>
        <v>0</v>
      </c>
      <c r="AK377" s="108">
        <f>(VLOOKUP($B377,'[11]CT model - DATA UPDATE'!$A:$AX,COLUMN('[11]CT model - DATA UPDATE'!AH$1),0)+IFERROR(VLOOKUP($B377,'[11]Fire £5 LQ'!$A:$P,COLUMN('[11]Fire £5 LQ'!P$1),0),0)*[11]Parameters!$C$41)/1000000</f>
        <v>0</v>
      </c>
      <c r="AL377" s="56">
        <f>'[11]Published CSP'!AI377</f>
        <v>0</v>
      </c>
      <c r="AM377" s="56">
        <f>'[11]Published CSP'!AJ377</f>
        <v>0</v>
      </c>
      <c r="AN377" s="56">
        <f>IFERROR(VLOOKUP($A377,'[11]iBCF post B17'!$A:$L,'[11]iBCF post B17'!$F$1,0)/1000000,0)</f>
        <v>8.8131986145568728</v>
      </c>
      <c r="AO377" s="56">
        <f>IFERROR(VLOOKUP($A377,'[11]iBCF post B17'!$A:$L,'[11]iBCF post B17'!$I$1,0)/1000000,0)</f>
        <v>12.14846448750761</v>
      </c>
      <c r="AP377" s="56">
        <f>IFERROR(VLOOKUP($A377,'[11]iBCF post B17'!$A:$L,'[11]iBCF post B17'!$L$1,0)/1000000,0)</f>
        <v>15.261331348815013</v>
      </c>
      <c r="AQ377" s="56">
        <v>0</v>
      </c>
      <c r="AR377" s="56">
        <v>0</v>
      </c>
      <c r="AS377" s="56">
        <f>'[11]NHB savings'!E364</f>
        <v>1.6562429999999999</v>
      </c>
      <c r="AT377" s="56">
        <f>'[11]NHB savings'!F364</f>
        <v>0</v>
      </c>
      <c r="AU377" s="56">
        <f>'[11]NHB savings'!G364</f>
        <v>0</v>
      </c>
      <c r="AV377" s="103">
        <f>'[11]Published CSP'!AN377</f>
        <v>0</v>
      </c>
      <c r="AW377" s="103">
        <f>'[11]Published CSP'!AO377</f>
        <v>0</v>
      </c>
      <c r="AX377" s="103">
        <f>'[11]Published CSP'!AP377+'[11]NHB savings'!I364</f>
        <v>0</v>
      </c>
      <c r="AY377" s="103">
        <f>'[11]Published CSP'!AQ377+'[11]NHB savings'!J364</f>
        <v>0</v>
      </c>
      <c r="AZ377" s="103">
        <f>'[11]Published CSP'!AR377+'[11]NHB savings'!K364</f>
        <v>0</v>
      </c>
      <c r="BA377" s="103">
        <v>0</v>
      </c>
      <c r="BB377" s="103" t="e">
        <f>VLOOKUP($A377,'[11]Published CSP'!$A:$A:'[11]Published CSP'!$AW:$AW,COLUMN('[11]Published CSP'!AT$1),0)</f>
        <v>#REF!</v>
      </c>
      <c r="BC377" s="103" t="e">
        <f>VLOOKUP($A377,'[11]Published CSP'!$A:$A:'[11]Published CSP'!$AW:$AW,COLUMN('[11]Published CSP'!AU$1),0)+'[11]NHB savings'!L364</f>
        <v>#REF!</v>
      </c>
      <c r="BD377" s="103">
        <v>0</v>
      </c>
      <c r="BE377" s="103">
        <v>0</v>
      </c>
      <c r="BF377" s="60">
        <v>7.2203937523819004</v>
      </c>
      <c r="BG377" s="60">
        <v>8.8009964779165557</v>
      </c>
      <c r="BH377" s="103">
        <f>VLOOKUP($A377,[11]NHB!$A$7:$Q$389,COLUMN([11]NHB!O$2),0)+'[11]NHB savings'!P364</f>
        <v>7.7475127254439951</v>
      </c>
      <c r="BI377" s="103">
        <f>VLOOKUP($A377,[11]NHB!$A$7:$Q$389,COLUMN([11]NHB!P$2),0)+'[11]NHB savings'!Q364</f>
        <v>5.7990318374784984</v>
      </c>
      <c r="BJ377" s="103">
        <f>VLOOKUP($A377,[11]NHB!$A$7:$Q$389,COLUMN([11]NHB!Q$2),0)+'[11]NHB savings'!R364</f>
        <v>5.5641030423567601</v>
      </c>
      <c r="BK377" s="63">
        <f t="shared" si="120"/>
        <v>237.61798719475692</v>
      </c>
      <c r="BL377" s="63" t="e">
        <f t="shared" si="120"/>
        <v>#REF!</v>
      </c>
      <c r="BM377" s="63" t="e">
        <f t="shared" si="120"/>
        <v>#REF!</v>
      </c>
      <c r="BN377" s="63">
        <f t="shared" si="120"/>
        <v>236.09675666274168</v>
      </c>
      <c r="BO377" s="63">
        <f t="shared" si="120"/>
        <v>240.32354406016938</v>
      </c>
      <c r="BP377" s="64">
        <f t="shared" si="123"/>
        <v>237.61798719475692</v>
      </c>
      <c r="BQ377" s="64" t="e">
        <f>BL377*'[11]23112016 deflator update'!$C$68/'[11]23112016 deflator update'!$C$69</f>
        <v>#REF!</v>
      </c>
      <c r="BR377" s="64" t="e">
        <f>BM377*'[11]23112016 deflator update'!$C$68/'[11]23112016 deflator update'!$C$70</f>
        <v>#REF!</v>
      </c>
      <c r="BS377" s="64">
        <f>BN377*'[11]23112016 deflator update'!$C$68/'[11]23112016 deflator update'!$C$71</f>
        <v>224.29826328182133</v>
      </c>
      <c r="BT377" s="64">
        <f>BO377*'[11]23112016 deflator update'!$C$68/'[11]23112016 deflator update'!$C$72</f>
        <v>224.5866005046885</v>
      </c>
      <c r="BU377" s="109" t="e">
        <f t="shared" si="124"/>
        <v>#REF!</v>
      </c>
      <c r="BV377" s="109" t="e">
        <f t="shared" si="124"/>
        <v>#REF!</v>
      </c>
      <c r="BW377" s="109" t="e">
        <f t="shared" si="124"/>
        <v>#REF!</v>
      </c>
      <c r="BX377" s="109">
        <f t="shared" si="124"/>
        <v>1.79027762057129E-2</v>
      </c>
      <c r="BY377" s="109">
        <f t="shared" si="125"/>
        <v>1.1386161869955336E-2</v>
      </c>
      <c r="BZ377" s="109">
        <f t="shared" si="126"/>
        <v>2.8344663792008173E-3</v>
      </c>
      <c r="CA377" s="110" t="e">
        <f t="shared" si="127"/>
        <v>#REF!</v>
      </c>
      <c r="CB377" s="110" t="e">
        <f t="shared" si="127"/>
        <v>#REF!</v>
      </c>
      <c r="CC377" s="110" t="e">
        <f t="shared" si="127"/>
        <v>#REF!</v>
      </c>
      <c r="CD377" s="110">
        <f t="shared" si="121"/>
        <v>1.2855080491858129E-3</v>
      </c>
      <c r="CE377" s="110">
        <f t="shared" si="128"/>
        <v>-5.4841751855206122E-2</v>
      </c>
      <c r="CF377" s="110">
        <f t="shared" si="129"/>
        <v>-1.4001777173596852E-2</v>
      </c>
      <c r="CG377" s="60">
        <f t="shared" si="118"/>
        <v>131.14273119475692</v>
      </c>
      <c r="CH377" s="60" t="e">
        <f t="shared" si="118"/>
        <v>#REF!</v>
      </c>
      <c r="CI377" s="60" t="e">
        <f t="shared" si="118"/>
        <v>#REF!</v>
      </c>
      <c r="CJ377" s="60">
        <f t="shared" si="118"/>
        <v>109.82792166364115</v>
      </c>
      <c r="CK377" s="60">
        <f t="shared" si="118"/>
        <v>106.90623922871379</v>
      </c>
      <c r="CL377" s="60">
        <f t="shared" si="119"/>
        <v>106.475256</v>
      </c>
      <c r="CM377" s="60">
        <f t="shared" si="119"/>
        <v>113.10041387999999</v>
      </c>
      <c r="CN377" s="60">
        <f t="shared" si="119"/>
        <v>119.5033786072331</v>
      </c>
      <c r="CO377" s="60">
        <f t="shared" si="119"/>
        <v>126.26883499910053</v>
      </c>
      <c r="CP377" s="60">
        <f t="shared" si="119"/>
        <v>133.4173048314556</v>
      </c>
    </row>
    <row r="378" spans="1:94" ht="15" customHeight="1">
      <c r="A378" s="53" t="s">
        <v>607</v>
      </c>
      <c r="B378" s="53" t="s">
        <v>13</v>
      </c>
      <c r="C378" s="53" t="str">
        <f t="shared" si="122"/>
        <v>MD_PU</v>
      </c>
      <c r="D378" s="53" t="s">
        <v>41</v>
      </c>
      <c r="E378" s="53" t="s">
        <v>531</v>
      </c>
      <c r="F378" s="112" t="s">
        <v>1367</v>
      </c>
      <c r="G378" s="113">
        <v>0</v>
      </c>
      <c r="H378" s="127">
        <v>0</v>
      </c>
      <c r="I378" s="127">
        <v>1</v>
      </c>
      <c r="J378" s="112" t="s">
        <v>1380</v>
      </c>
      <c r="K378" s="101">
        <v>0</v>
      </c>
      <c r="L378" s="53" t="s">
        <v>14</v>
      </c>
      <c r="M378" s="54">
        <f>[11]Provisional!M378</f>
        <v>128.638131614099</v>
      </c>
      <c r="N378" s="54">
        <f>[11]Provisional!N378</f>
        <v>114.17981191202801</v>
      </c>
      <c r="O378" s="54">
        <f>[11]Provisional!O378</f>
        <v>103.57426788727699</v>
      </c>
      <c r="P378" s="54">
        <f>[11]Provisional!P378</f>
        <v>97.750486058017998</v>
      </c>
      <c r="Q378" s="54">
        <f>[11]Provisional!Q378</f>
        <v>92.178546593617995</v>
      </c>
      <c r="R378" s="128">
        <f>'[11]Published CSP'!O378</f>
        <v>93.702967000000001</v>
      </c>
      <c r="S378" s="108">
        <f>VLOOKUP($B378,'[11]CT model - DATA UPDATE'!$A:$AX,COLUMN('[11]CT model - DATA UPDATE'!S$1),0)/1000000</f>
        <v>97.115941727999981</v>
      </c>
      <c r="T378" s="108">
        <f>VLOOKUP($B378,'[11]CT model - DATA UPDATE'!$A:$AX,COLUMN('[11]CT model - DATA UPDATE'!T$1),0)/1000000</f>
        <v>100.64485639137214</v>
      </c>
      <c r="U378" s="108">
        <f>VLOOKUP($B378,'[11]CT model - DATA UPDATE'!$A:$AX,COLUMN('[11]CT model - DATA UPDATE'!U$1),0)/1000000</f>
        <v>104.30200168794191</v>
      </c>
      <c r="V378" s="108">
        <f>VLOOKUP($B378,'[11]CT model - DATA UPDATE'!$A:$AX,COLUMN('[11]CT model - DATA UPDATE'!V$1),0)/1000000</f>
        <v>108.09203715098191</v>
      </c>
      <c r="W378" s="108">
        <v>0</v>
      </c>
      <c r="X378" s="108">
        <f>VLOOKUP($B378,'[11]CT model - DATA UPDATE'!$A:$AX,COLUMN('[11]CT model - DATA UPDATE'!W$1),0)/1000000</f>
        <v>1.9324347559999995</v>
      </c>
      <c r="Y378" s="108">
        <f>VLOOKUP($B378,'[11]CT model - DATA UPDATE'!$A:$AX,COLUMN('[11]CT model - DATA UPDATE'!X$1),0)/1000000</f>
        <v>4.0556040958451129</v>
      </c>
      <c r="Z378" s="108">
        <f>VLOOKUP($B378,'[11]CT model - DATA UPDATE'!$A:$AX,COLUMN('[11]CT model - DATA UPDATE'!Y$1),0)/1000000</f>
        <v>6.373072607759882</v>
      </c>
      <c r="AA378" s="108">
        <f>VLOOKUP($B378,'[11]CT model - DATA UPDATE'!$A:$AX,COLUMN('[11]CT model - DATA UPDATE'!Z$1),0)/1000000</f>
        <v>8.8985855584050526</v>
      </c>
      <c r="AB378" s="108">
        <v>0</v>
      </c>
      <c r="AC378" s="108">
        <f>VLOOKUP($B378,'[11]CT model - DATA UPDATE'!$A:$AX,COLUMN('[11]CT model - DATA UPDATE'!AA$1),0)/1000000</f>
        <v>1.942561</v>
      </c>
      <c r="AD378" s="108">
        <f>VLOOKUP($B378,'[11]CT model - DATA UPDATE'!$A:$AX,COLUMN('[11]CT model - DATA UPDATE'!AB$1),0)/1000000</f>
        <v>4.1466242222109733</v>
      </c>
      <c r="AE378" s="108">
        <f>VLOOKUP($B378,'[11]CT model - DATA UPDATE'!$A:$AX,COLUMN('[11]CT model - DATA UPDATE'!AC$1),0)/1000000</f>
        <v>6.639292170284107</v>
      </c>
      <c r="AF378" s="108">
        <f>VLOOKUP($B378,'[11]CT model - DATA UPDATE'!$A:$AX,COLUMN('[11]CT model - DATA UPDATE'!AD$1),0)/1000000</f>
        <v>9.4497005758495778</v>
      </c>
      <c r="AG378" s="108">
        <v>0</v>
      </c>
      <c r="AH378" s="108">
        <f>VLOOKUP($B378,'[11]CT model - DATA UPDATE'!$A:$AX,COLUMN('[11]CT model - DATA UPDATE'!AE$1),0)/1000000</f>
        <v>0</v>
      </c>
      <c r="AI378" s="108">
        <f>(VLOOKUP($B378,'[11]CT model - DATA UPDATE'!$A:$AX,COLUMN('[11]CT model - DATA UPDATE'!AF$1),0)+IFERROR(VLOOKUP($B378,'[11]Fire £5 LQ'!$A:$P,COLUMN('[11]Fire £5 LQ'!N$1),0),0)*[11]Parameters!$C$41)/1000000</f>
        <v>0</v>
      </c>
      <c r="AJ378" s="108">
        <f>(VLOOKUP($B378,'[11]CT model - DATA UPDATE'!$A:$AX,COLUMN('[11]CT model - DATA UPDATE'!AG$1),0)+IFERROR(VLOOKUP($B378,'[11]Fire £5 LQ'!$A:$P,COLUMN('[11]Fire £5 LQ'!O$1),0),0)*[11]Parameters!$C$41)/1000000</f>
        <v>0</v>
      </c>
      <c r="AK378" s="108">
        <f>(VLOOKUP($B378,'[11]CT model - DATA UPDATE'!$A:$AX,COLUMN('[11]CT model - DATA UPDATE'!AH$1),0)+IFERROR(VLOOKUP($B378,'[11]Fire £5 LQ'!$A:$P,COLUMN('[11]Fire £5 LQ'!P$1),0),0)*[11]Parameters!$C$41)/1000000</f>
        <v>0</v>
      </c>
      <c r="AL378" s="56">
        <f>'[11]Published CSP'!AI378</f>
        <v>0</v>
      </c>
      <c r="AM378" s="56">
        <f>'[11]Published CSP'!AJ378</f>
        <v>0</v>
      </c>
      <c r="AN378" s="56">
        <f>IFERROR(VLOOKUP($A378,'[11]iBCF post B17'!$A:$L,'[11]iBCF post B17'!$F$1,0)/1000000,0)</f>
        <v>7.4191541474051235</v>
      </c>
      <c r="AO378" s="56">
        <f>IFERROR(VLOOKUP($A378,'[11]iBCF post B17'!$A:$L,'[11]iBCF post B17'!$I$1,0)/1000000,0)</f>
        <v>10.037302231319325</v>
      </c>
      <c r="AP378" s="56">
        <f>IFERROR(VLOOKUP($A378,'[11]iBCF post B17'!$A:$L,'[11]iBCF post B17'!$L$1,0)/1000000,0)</f>
        <v>12.33222080935122</v>
      </c>
      <c r="AQ378" s="56">
        <v>0</v>
      </c>
      <c r="AR378" s="56">
        <v>0</v>
      </c>
      <c r="AS378" s="56">
        <f>'[11]NHB savings'!E365</f>
        <v>1.438223</v>
      </c>
      <c r="AT378" s="56">
        <f>'[11]NHB savings'!F365</f>
        <v>0</v>
      </c>
      <c r="AU378" s="56">
        <f>'[11]NHB savings'!G365</f>
        <v>0</v>
      </c>
      <c r="AV378" s="103">
        <f>'[11]Published CSP'!AN378</f>
        <v>0</v>
      </c>
      <c r="AW378" s="103">
        <f>'[11]Published CSP'!AO378</f>
        <v>0</v>
      </c>
      <c r="AX378" s="103">
        <f>'[11]Published CSP'!AP378+'[11]NHB savings'!I365</f>
        <v>0</v>
      </c>
      <c r="AY378" s="103">
        <f>'[11]Published CSP'!AQ378+'[11]NHB savings'!J365</f>
        <v>0</v>
      </c>
      <c r="AZ378" s="103">
        <f>'[11]Published CSP'!AR378+'[11]NHB savings'!K365</f>
        <v>0</v>
      </c>
      <c r="BA378" s="103">
        <v>0</v>
      </c>
      <c r="BB378" s="103" t="e">
        <f>VLOOKUP($A378,'[11]Published CSP'!$A:$A:'[11]Published CSP'!$AW:$AW,COLUMN('[11]Published CSP'!AT$1),0)</f>
        <v>#REF!</v>
      </c>
      <c r="BC378" s="103" t="e">
        <f>VLOOKUP($A378,'[11]Published CSP'!$A:$A:'[11]Published CSP'!$AW:$AW,COLUMN('[11]Published CSP'!AU$1),0)+'[11]NHB savings'!L365</f>
        <v>#REF!</v>
      </c>
      <c r="BD378" s="103">
        <v>0</v>
      </c>
      <c r="BE378" s="103">
        <v>0</v>
      </c>
      <c r="BF378" s="60">
        <v>5.2396301667747398</v>
      </c>
      <c r="BG378" s="60">
        <v>6.141752130091958</v>
      </c>
      <c r="BH378" s="103">
        <f>VLOOKUP($A378,[11]NHB!$A$7:$Q$389,COLUMN([11]NHB!O$2),0)+'[11]NHB savings'!P365</f>
        <v>4.9487917752067911</v>
      </c>
      <c r="BI378" s="103">
        <f>VLOOKUP($A378,[11]NHB!$A$7:$Q$389,COLUMN([11]NHB!P$2),0)+'[11]NHB savings'!Q365</f>
        <v>3.6557938151348282</v>
      </c>
      <c r="BJ378" s="103">
        <f>VLOOKUP($A378,[11]NHB!$A$7:$Q$389,COLUMN([11]NHB!Q$2),0)+'[11]NHB savings'!R365</f>
        <v>3.5076912938393821</v>
      </c>
      <c r="BK378" s="63">
        <f t="shared" si="120"/>
        <v>227.58072878087373</v>
      </c>
      <c r="BL378" s="63" t="e">
        <f t="shared" si="120"/>
        <v>#REF!</v>
      </c>
      <c r="BM378" s="63" t="e">
        <f t="shared" si="120"/>
        <v>#REF!</v>
      </c>
      <c r="BN378" s="63">
        <f t="shared" si="120"/>
        <v>228.7579485704581</v>
      </c>
      <c r="BO378" s="63">
        <f t="shared" si="120"/>
        <v>234.45878198204511</v>
      </c>
      <c r="BP378" s="64">
        <f t="shared" si="123"/>
        <v>227.58072878087373</v>
      </c>
      <c r="BQ378" s="64" t="e">
        <f>BL378*'[11]23112016 deflator update'!$C$68/'[11]23112016 deflator update'!$C$69</f>
        <v>#REF!</v>
      </c>
      <c r="BR378" s="64" t="e">
        <f>BM378*'[11]23112016 deflator update'!$C$68/'[11]23112016 deflator update'!$C$70</f>
        <v>#REF!</v>
      </c>
      <c r="BS378" s="64">
        <f>BN378*'[11]23112016 deflator update'!$C$68/'[11]23112016 deflator update'!$C$71</f>
        <v>217.3261983838305</v>
      </c>
      <c r="BT378" s="64">
        <f>BO378*'[11]23112016 deflator update'!$C$68/'[11]23112016 deflator update'!$C$72</f>
        <v>219.10587666198015</v>
      </c>
      <c r="BU378" s="109" t="e">
        <f t="shared" si="124"/>
        <v>#REF!</v>
      </c>
      <c r="BV378" s="109" t="e">
        <f t="shared" si="124"/>
        <v>#REF!</v>
      </c>
      <c r="BW378" s="109" t="e">
        <f t="shared" si="124"/>
        <v>#REF!</v>
      </c>
      <c r="BX378" s="109">
        <f t="shared" si="124"/>
        <v>2.4920810171678687E-2</v>
      </c>
      <c r="BY378" s="109">
        <f t="shared" si="125"/>
        <v>3.0222476384605956E-2</v>
      </c>
      <c r="BZ378" s="109">
        <f t="shared" si="126"/>
        <v>7.4714670098334768E-3</v>
      </c>
      <c r="CA378" s="110" t="e">
        <f t="shared" si="127"/>
        <v>#REF!</v>
      </c>
      <c r="CB378" s="110" t="e">
        <f t="shared" si="127"/>
        <v>#REF!</v>
      </c>
      <c r="CC378" s="110" t="e">
        <f t="shared" si="127"/>
        <v>#REF!</v>
      </c>
      <c r="CD378" s="110">
        <f t="shared" si="121"/>
        <v>8.1889725738746311E-3</v>
      </c>
      <c r="CE378" s="110">
        <f t="shared" si="128"/>
        <v>-3.723888294185751E-2</v>
      </c>
      <c r="CF378" s="110">
        <f t="shared" si="129"/>
        <v>-9.4426255545299043E-3</v>
      </c>
      <c r="CG378" s="60">
        <f t="shared" si="118"/>
        <v>133.87776178087373</v>
      </c>
      <c r="CH378" s="60" t="e">
        <f t="shared" si="118"/>
        <v>#REF!</v>
      </c>
      <c r="CI378" s="60" t="e">
        <f t="shared" si="118"/>
        <v>#REF!</v>
      </c>
      <c r="CJ378" s="60">
        <f t="shared" si="118"/>
        <v>111.4435821044722</v>
      </c>
      <c r="CK378" s="60">
        <f t="shared" si="118"/>
        <v>108.01845869680857</v>
      </c>
      <c r="CL378" s="60">
        <f t="shared" si="119"/>
        <v>93.702967000000001</v>
      </c>
      <c r="CM378" s="60">
        <f t="shared" si="119"/>
        <v>100.99093748399999</v>
      </c>
      <c r="CN378" s="60">
        <f t="shared" si="119"/>
        <v>108.84708470942823</v>
      </c>
      <c r="CO378" s="60">
        <f t="shared" si="119"/>
        <v>117.3143664659859</v>
      </c>
      <c r="CP378" s="60">
        <f t="shared" si="119"/>
        <v>126.44032328523654</v>
      </c>
    </row>
    <row r="379" spans="1:94" ht="15" customHeight="1">
      <c r="A379" s="53" t="s">
        <v>721</v>
      </c>
      <c r="B379" s="53" t="s">
        <v>722</v>
      </c>
      <c r="C379" s="53" t="str">
        <f t="shared" si="122"/>
        <v>OLB_PU</v>
      </c>
      <c r="D379" s="53" t="s">
        <v>41</v>
      </c>
      <c r="E379" s="53" t="s">
        <v>1351</v>
      </c>
      <c r="F379" s="112" t="s">
        <v>1375</v>
      </c>
      <c r="G379" s="113">
        <v>0</v>
      </c>
      <c r="H379" s="127">
        <v>0</v>
      </c>
      <c r="I379" s="127">
        <v>0</v>
      </c>
      <c r="J379" s="112" t="s">
        <v>1380</v>
      </c>
      <c r="K379" s="101">
        <v>0</v>
      </c>
      <c r="L379" s="53" t="s">
        <v>723</v>
      </c>
      <c r="M379" s="54">
        <f>[11]Provisional!M379</f>
        <v>121.89907563227899</v>
      </c>
      <c r="N379" s="54">
        <f>[11]Provisional!N379</f>
        <v>108.68931740787301</v>
      </c>
      <c r="O379" s="54">
        <f>[11]Provisional!O379</f>
        <v>98.97915617820999</v>
      </c>
      <c r="P379" s="54">
        <f>[11]Provisional!P379</f>
        <v>93.677534210988</v>
      </c>
      <c r="Q379" s="54">
        <f>[11]Provisional!Q379</f>
        <v>88.531964944746008</v>
      </c>
      <c r="R379" s="128">
        <f>'[11]Published CSP'!O379</f>
        <v>78.956000000000003</v>
      </c>
      <c r="S379" s="108">
        <f>VLOOKUP($B379,'[11]CT model - DATA UPDATE'!$A:$AX,COLUMN('[11]CT model - DATA UPDATE'!S$1),0)/1000000</f>
        <v>82.823389661999997</v>
      </c>
      <c r="T379" s="108">
        <f>VLOOKUP($B379,'[11]CT model - DATA UPDATE'!$A:$AX,COLUMN('[11]CT model - DATA UPDATE'!T$1),0)/1000000</f>
        <v>87.042496040964878</v>
      </c>
      <c r="U379" s="108">
        <f>VLOOKUP($B379,'[11]CT model - DATA UPDATE'!$A:$AX,COLUMN('[11]CT model - DATA UPDATE'!U$1),0)/1000000</f>
        <v>91.476527922371346</v>
      </c>
      <c r="V379" s="108">
        <f>VLOOKUP($B379,'[11]CT model - DATA UPDATE'!$A:$AX,COLUMN('[11]CT model - DATA UPDATE'!V$1),0)/1000000</f>
        <v>96.136433826462991</v>
      </c>
      <c r="W379" s="108">
        <v>0</v>
      </c>
      <c r="X379" s="108">
        <f>VLOOKUP($B379,'[11]CT model - DATA UPDATE'!$A:$AX,COLUMN('[11]CT model - DATA UPDATE'!W$1),0)/1000000</f>
        <v>1.6482247339999962</v>
      </c>
      <c r="Y379" s="108">
        <f>VLOOKUP($B379,'[11]CT model - DATA UPDATE'!$A:$AX,COLUMN('[11]CT model - DATA UPDATE'!X$1),0)/1000000</f>
        <v>3.5076806117470727</v>
      </c>
      <c r="Z379" s="108">
        <f>VLOOKUP($B379,'[11]CT model - DATA UPDATE'!$A:$AX,COLUMN('[11]CT model - DATA UPDATE'!Y$1),0)/1000000</f>
        <v>5.5896232393566905</v>
      </c>
      <c r="AA379" s="108">
        <f>VLOOKUP($B379,'[11]CT model - DATA UPDATE'!$A:$AX,COLUMN('[11]CT model - DATA UPDATE'!Z$1),0)/1000000</f>
        <v>7.9145802039912425</v>
      </c>
      <c r="AB379" s="108">
        <v>0</v>
      </c>
      <c r="AC379" s="108">
        <f>VLOOKUP($B379,'[11]CT model - DATA UPDATE'!$A:$AX,COLUMN('[11]CT model - DATA UPDATE'!AA$1),0)/1000000</f>
        <v>1.6561999999999999</v>
      </c>
      <c r="AD379" s="108">
        <f>VLOOKUP($B379,'[11]CT model - DATA UPDATE'!$A:$AX,COLUMN('[11]CT model - DATA UPDATE'!AB$1),0)/1000000</f>
        <v>3.585684885217622</v>
      </c>
      <c r="AE379" s="108">
        <f>VLOOKUP($B379,'[11]CT model - DATA UPDATE'!$A:$AX,COLUMN('[11]CT model - DATA UPDATE'!AC$1),0)/1000000</f>
        <v>5.8223348591107724</v>
      </c>
      <c r="AF379" s="108">
        <f>VLOOKUP($B379,'[11]CT model - DATA UPDATE'!$A:$AX,COLUMN('[11]CT model - DATA UPDATE'!AD$1),0)/1000000</f>
        <v>8.4039036036185184</v>
      </c>
      <c r="AG379" s="108">
        <v>0</v>
      </c>
      <c r="AH379" s="108">
        <f>VLOOKUP($B379,'[11]CT model - DATA UPDATE'!$A:$AX,COLUMN('[11]CT model - DATA UPDATE'!AE$1),0)/1000000</f>
        <v>0</v>
      </c>
      <c r="AI379" s="108">
        <f>(VLOOKUP($B379,'[11]CT model - DATA UPDATE'!$A:$AX,COLUMN('[11]CT model - DATA UPDATE'!AF$1),0)+IFERROR(VLOOKUP($B379,'[11]Fire £5 LQ'!$A:$P,COLUMN('[11]Fire £5 LQ'!N$1),0),0)*[11]Parameters!$C$41)/1000000</f>
        <v>0</v>
      </c>
      <c r="AJ379" s="108">
        <f>(VLOOKUP($B379,'[11]CT model - DATA UPDATE'!$A:$AX,COLUMN('[11]CT model - DATA UPDATE'!AG$1),0)+IFERROR(VLOOKUP($B379,'[11]Fire £5 LQ'!$A:$P,COLUMN('[11]Fire £5 LQ'!O$1),0),0)*[11]Parameters!$C$41)/1000000</f>
        <v>0</v>
      </c>
      <c r="AK379" s="108">
        <f>(VLOOKUP($B379,'[11]CT model - DATA UPDATE'!$A:$AX,COLUMN('[11]CT model - DATA UPDATE'!AH$1),0)+IFERROR(VLOOKUP($B379,'[11]Fire £5 LQ'!$A:$P,COLUMN('[11]Fire £5 LQ'!P$1),0),0)*[11]Parameters!$C$41)/1000000</f>
        <v>0</v>
      </c>
      <c r="AL379" s="56">
        <f>'[11]Published CSP'!AI379</f>
        <v>0</v>
      </c>
      <c r="AM379" s="56">
        <f>'[11]Published CSP'!AJ379</f>
        <v>0</v>
      </c>
      <c r="AN379" s="56">
        <f>IFERROR(VLOOKUP($A379,'[11]iBCF post B17'!$A:$L,'[11]iBCF post B17'!$F$1,0)/1000000,0)</f>
        <v>5.1960724876538276</v>
      </c>
      <c r="AO379" s="56">
        <f>IFERROR(VLOOKUP($A379,'[11]iBCF post B17'!$A:$L,'[11]iBCF post B17'!$I$1,0)/1000000,0)</f>
        <v>6.8345775702086753</v>
      </c>
      <c r="AP379" s="56">
        <f>IFERROR(VLOOKUP($A379,'[11]iBCF post B17'!$A:$L,'[11]iBCF post B17'!$L$1,0)/1000000,0)</f>
        <v>8.118780075239842</v>
      </c>
      <c r="AQ379" s="56">
        <v>0</v>
      </c>
      <c r="AR379" s="56">
        <v>0</v>
      </c>
      <c r="AS379" s="56">
        <f>'[11]NHB savings'!E366</f>
        <v>1.0935569999999999</v>
      </c>
      <c r="AT379" s="56">
        <f>'[11]NHB savings'!F366</f>
        <v>0</v>
      </c>
      <c r="AU379" s="56">
        <f>'[11]NHB savings'!G366</f>
        <v>0</v>
      </c>
      <c r="AV379" s="103">
        <f>'[11]Published CSP'!AN379</f>
        <v>0</v>
      </c>
      <c r="AW379" s="103">
        <f>'[11]Published CSP'!AO379</f>
        <v>0</v>
      </c>
      <c r="AX379" s="103">
        <f>'[11]Published CSP'!AP379+'[11]NHB savings'!I366</f>
        <v>0</v>
      </c>
      <c r="AY379" s="103">
        <f>'[11]Published CSP'!AQ379+'[11]NHB savings'!J366</f>
        <v>0</v>
      </c>
      <c r="AZ379" s="103">
        <f>'[11]Published CSP'!AR379+'[11]NHB savings'!K366</f>
        <v>0</v>
      </c>
      <c r="BA379" s="103">
        <v>0</v>
      </c>
      <c r="BB379" s="103" t="e">
        <f>VLOOKUP($A379,'[11]Published CSP'!$A:$A:'[11]Published CSP'!$AW:$AW,COLUMN('[11]Published CSP'!AT$1),0)</f>
        <v>#REF!</v>
      </c>
      <c r="BC379" s="103" t="e">
        <f>VLOOKUP($A379,'[11]Published CSP'!$A:$A:'[11]Published CSP'!$AW:$AW,COLUMN('[11]Published CSP'!AU$1),0)+'[11]NHB savings'!L366</f>
        <v>#REF!</v>
      </c>
      <c r="BD379" s="103">
        <v>0</v>
      </c>
      <c r="BE379" s="103">
        <v>0</v>
      </c>
      <c r="BF379" s="60">
        <v>4.784719264482904</v>
      </c>
      <c r="BG379" s="60">
        <v>6.1347176363577756</v>
      </c>
      <c r="BH379" s="103">
        <f>VLOOKUP($A379,[11]NHB!$A$7:$Q$389,COLUMN([11]NHB!O$2),0)+'[11]NHB savings'!P366</f>
        <v>5.8395764113321302</v>
      </c>
      <c r="BI379" s="103">
        <f>VLOOKUP($A379,[11]NHB!$A$7:$Q$389,COLUMN([11]NHB!P$2),0)+'[11]NHB savings'!Q366</f>
        <v>4.3436062630486818</v>
      </c>
      <c r="BJ379" s="103">
        <f>VLOOKUP($A379,[11]NHB!$A$7:$Q$389,COLUMN([11]NHB!Q$2),0)+'[11]NHB savings'!R366</f>
        <v>4.1676392715818853</v>
      </c>
      <c r="BK379" s="63">
        <f t="shared" si="120"/>
        <v>205.63979489676191</v>
      </c>
      <c r="BL379" s="63" t="e">
        <f t="shared" si="120"/>
        <v>#REF!</v>
      </c>
      <c r="BM379" s="63" t="e">
        <f t="shared" si="120"/>
        <v>#REF!</v>
      </c>
      <c r="BN379" s="63">
        <f t="shared" si="120"/>
        <v>207.74420406508415</v>
      </c>
      <c r="BO379" s="63">
        <f t="shared" si="120"/>
        <v>213.27330192564051</v>
      </c>
      <c r="BP379" s="64">
        <f t="shared" si="123"/>
        <v>205.63979489676191</v>
      </c>
      <c r="BQ379" s="64" t="e">
        <f>BL379*'[11]23112016 deflator update'!$C$68/'[11]23112016 deflator update'!$C$69</f>
        <v>#REF!</v>
      </c>
      <c r="BR379" s="64" t="e">
        <f>BM379*'[11]23112016 deflator update'!$C$68/'[11]23112016 deflator update'!$C$70</f>
        <v>#REF!</v>
      </c>
      <c r="BS379" s="64">
        <f>BN379*'[11]23112016 deflator update'!$C$68/'[11]23112016 deflator update'!$C$71</f>
        <v>197.36257641702733</v>
      </c>
      <c r="BT379" s="64">
        <f>BO379*'[11]23112016 deflator update'!$C$68/'[11]23112016 deflator update'!$C$72</f>
        <v>199.30767101993729</v>
      </c>
      <c r="BU379" s="109" t="e">
        <f t="shared" si="124"/>
        <v>#REF!</v>
      </c>
      <c r="BV379" s="109" t="e">
        <f t="shared" si="124"/>
        <v>#REF!</v>
      </c>
      <c r="BW379" s="109" t="e">
        <f t="shared" si="124"/>
        <v>#REF!</v>
      </c>
      <c r="BX379" s="109">
        <f t="shared" si="124"/>
        <v>2.6614931980601275E-2</v>
      </c>
      <c r="BY379" s="109">
        <f t="shared" si="125"/>
        <v>3.712076756695315E-2</v>
      </c>
      <c r="BZ379" s="109">
        <f t="shared" si="126"/>
        <v>9.1537367908369749E-3</v>
      </c>
      <c r="CA379" s="110" t="e">
        <f t="shared" si="127"/>
        <v>#REF!</v>
      </c>
      <c r="CB379" s="110" t="e">
        <f t="shared" si="127"/>
        <v>#REF!</v>
      </c>
      <c r="CC379" s="110" t="e">
        <f t="shared" si="127"/>
        <v>#REF!</v>
      </c>
      <c r="CD379" s="110">
        <f t="shared" si="121"/>
        <v>9.8554378353876704E-3</v>
      </c>
      <c r="CE379" s="110">
        <f t="shared" si="128"/>
        <v>-3.0792307879919711E-2</v>
      </c>
      <c r="CF379" s="110">
        <f t="shared" si="129"/>
        <v>-7.7885988233058479E-3</v>
      </c>
      <c r="CG379" s="60">
        <f t="shared" si="118"/>
        <v>126.68379489676191</v>
      </c>
      <c r="CH379" s="60" t="e">
        <f t="shared" si="118"/>
        <v>#REF!</v>
      </c>
      <c r="CI379" s="60" t="e">
        <f t="shared" si="118"/>
        <v>#REF!</v>
      </c>
      <c r="CJ379" s="60">
        <f t="shared" si="118"/>
        <v>104.85571804424534</v>
      </c>
      <c r="CK379" s="60">
        <f t="shared" si="118"/>
        <v>100.81838429156775</v>
      </c>
      <c r="CL379" s="60">
        <f t="shared" si="119"/>
        <v>78.956000000000003</v>
      </c>
      <c r="CM379" s="60">
        <f t="shared" si="119"/>
        <v>86.127814395999991</v>
      </c>
      <c r="CN379" s="60">
        <f t="shared" si="119"/>
        <v>94.135861537929571</v>
      </c>
      <c r="CO379" s="60">
        <f t="shared" si="119"/>
        <v>102.88848602083881</v>
      </c>
      <c r="CP379" s="60">
        <f t="shared" si="119"/>
        <v>112.45491763407276</v>
      </c>
    </row>
    <row r="380" spans="1:94" ht="15" customHeight="1">
      <c r="A380" s="53" t="s">
        <v>658</v>
      </c>
      <c r="B380" s="53" t="s">
        <v>659</v>
      </c>
      <c r="C380" s="53" t="str">
        <f t="shared" si="122"/>
        <v>ILB_PU</v>
      </c>
      <c r="D380" s="53" t="s">
        <v>41</v>
      </c>
      <c r="E380" s="53" t="s">
        <v>1352</v>
      </c>
      <c r="F380" s="112" t="s">
        <v>1375</v>
      </c>
      <c r="G380" s="113">
        <v>0</v>
      </c>
      <c r="H380" s="127">
        <v>0</v>
      </c>
      <c r="I380" s="127">
        <v>0</v>
      </c>
      <c r="J380" s="112" t="s">
        <v>1380</v>
      </c>
      <c r="K380" s="101">
        <v>0</v>
      </c>
      <c r="L380" s="53" t="s">
        <v>660</v>
      </c>
      <c r="M380" s="54">
        <f>[11]Provisional!M380</f>
        <v>126.212840510977</v>
      </c>
      <c r="N380" s="54">
        <f>[11]Provisional!N380</f>
        <v>114.59909698686499</v>
      </c>
      <c r="O380" s="54">
        <f>[11]Provisional!O380</f>
        <v>106.03694041500302</v>
      </c>
      <c r="P380" s="54">
        <f>[11]Provisional!P380</f>
        <v>101.429151026626</v>
      </c>
      <c r="Q380" s="54">
        <f>[11]Provisional!Q380</f>
        <v>96.854237162700997</v>
      </c>
      <c r="R380" s="128">
        <f>'[11]Published CSP'!O380</f>
        <v>46.846234000000003</v>
      </c>
      <c r="S380" s="108">
        <f>VLOOKUP($B380,'[11]CT model - DATA UPDATE'!$A:$AX,COLUMN('[11]CT model - DATA UPDATE'!S$1),0)/1000000</f>
        <v>48.837600280000004</v>
      </c>
      <c r="T380" s="108">
        <f>VLOOKUP($B380,'[11]CT model - DATA UPDATE'!$A:$AX,COLUMN('[11]CT model - DATA UPDATE'!T$1),0)/1000000</f>
        <v>50.330945935812416</v>
      </c>
      <c r="U380" s="108">
        <f>VLOOKUP($B380,'[11]CT model - DATA UPDATE'!$A:$AX,COLUMN('[11]CT model - DATA UPDATE'!U$1),0)/1000000</f>
        <v>51.869954794463375</v>
      </c>
      <c r="V380" s="108">
        <f>VLOOKUP($B380,'[11]CT model - DATA UPDATE'!$A:$AX,COLUMN('[11]CT model - DATA UPDATE'!V$1),0)/1000000</f>
        <v>53.456023135565282</v>
      </c>
      <c r="W380" s="108">
        <v>0</v>
      </c>
      <c r="X380" s="108">
        <f>VLOOKUP($B380,'[11]CT model - DATA UPDATE'!$A:$AX,COLUMN('[11]CT model - DATA UPDATE'!W$1),0)/1000000</f>
        <v>0.97086765999999736</v>
      </c>
      <c r="Y380" s="108">
        <f>VLOOKUP($B380,'[11]CT model - DATA UPDATE'!$A:$AX,COLUMN('[11]CT model - DATA UPDATE'!X$1),0)/1000000</f>
        <v>2.027184654433313</v>
      </c>
      <c r="Z380" s="108">
        <f>VLOOKUP($B380,'[11]CT model - DATA UPDATE'!$A:$AX,COLUMN('[11]CT model - DATA UPDATE'!Y$1),0)/1000000</f>
        <v>3.1683539968755627</v>
      </c>
      <c r="AA380" s="108">
        <f>VLOOKUP($B380,'[11]CT model - DATA UPDATE'!$A:$AX,COLUMN('[11]CT model - DATA UPDATE'!Z$1),0)/1000000</f>
        <v>4.3996604127529357</v>
      </c>
      <c r="AB380" s="108">
        <v>0</v>
      </c>
      <c r="AC380" s="108">
        <f>VLOOKUP($B380,'[11]CT model - DATA UPDATE'!$A:$AX,COLUMN('[11]CT model - DATA UPDATE'!AA$1),0)/1000000</f>
        <v>0.97675199999999995</v>
      </c>
      <c r="AD380" s="108">
        <f>VLOOKUP($B380,'[11]CT model - DATA UPDATE'!$A:$AX,COLUMN('[11]CT model - DATA UPDATE'!AB$1),0)/1000000</f>
        <v>2.0735136810362786</v>
      </c>
      <c r="AE380" s="108">
        <f>VLOOKUP($B380,'[11]CT model - DATA UPDATE'!$A:$AX,COLUMN('[11]CT model - DATA UPDATE'!AC$1),0)/1000000</f>
        <v>3.3015763479944988</v>
      </c>
      <c r="AF380" s="108">
        <f>VLOOKUP($B380,'[11]CT model - DATA UPDATE'!$A:$AX,COLUMN('[11]CT model - DATA UPDATE'!AD$1),0)/1000000</f>
        <v>4.6730576579495144</v>
      </c>
      <c r="AG380" s="108">
        <v>0</v>
      </c>
      <c r="AH380" s="108">
        <f>VLOOKUP($B380,'[11]CT model - DATA UPDATE'!$A:$AX,COLUMN('[11]CT model - DATA UPDATE'!AE$1),0)/1000000</f>
        <v>0</v>
      </c>
      <c r="AI380" s="108">
        <f>(VLOOKUP($B380,'[11]CT model - DATA UPDATE'!$A:$AX,COLUMN('[11]CT model - DATA UPDATE'!AF$1),0)+IFERROR(VLOOKUP($B380,'[11]Fire £5 LQ'!$A:$P,COLUMN('[11]Fire £5 LQ'!N$1),0),0)*[11]Parameters!$C$41)/1000000</f>
        <v>0</v>
      </c>
      <c r="AJ380" s="108">
        <f>(VLOOKUP($B380,'[11]CT model - DATA UPDATE'!$A:$AX,COLUMN('[11]CT model - DATA UPDATE'!AG$1),0)+IFERROR(VLOOKUP($B380,'[11]Fire £5 LQ'!$A:$P,COLUMN('[11]Fire £5 LQ'!O$1),0),0)*[11]Parameters!$C$41)/1000000</f>
        <v>0</v>
      </c>
      <c r="AK380" s="108">
        <f>(VLOOKUP($B380,'[11]CT model - DATA UPDATE'!$A:$AX,COLUMN('[11]CT model - DATA UPDATE'!AH$1),0)+IFERROR(VLOOKUP($B380,'[11]Fire £5 LQ'!$A:$P,COLUMN('[11]Fire £5 LQ'!P$1),0),0)*[11]Parameters!$C$41)/1000000</f>
        <v>0</v>
      </c>
      <c r="AL380" s="56">
        <f>'[11]Published CSP'!AI380</f>
        <v>0</v>
      </c>
      <c r="AM380" s="56">
        <f>'[11]Published CSP'!AJ380</f>
        <v>0</v>
      </c>
      <c r="AN380" s="56">
        <f>IFERROR(VLOOKUP($A380,'[11]iBCF post B17'!$A:$L,'[11]iBCF post B17'!$F$1,0)/1000000,0)</f>
        <v>8.445122972652749</v>
      </c>
      <c r="AO380" s="56">
        <f>IFERROR(VLOOKUP($A380,'[11]iBCF post B17'!$A:$L,'[11]iBCF post B17'!$I$1,0)/1000000,0)</f>
        <v>11.882623106138725</v>
      </c>
      <c r="AP380" s="56">
        <f>IFERROR(VLOOKUP($A380,'[11]iBCF post B17'!$A:$L,'[11]iBCF post B17'!$L$1,0)/1000000,0)</f>
        <v>15.188333754003557</v>
      </c>
      <c r="AQ380" s="56">
        <v>0</v>
      </c>
      <c r="AR380" s="56">
        <v>0</v>
      </c>
      <c r="AS380" s="56">
        <f>'[11]NHB savings'!E367</f>
        <v>1.3032539999999999</v>
      </c>
      <c r="AT380" s="56">
        <f>'[11]NHB savings'!F367</f>
        <v>0</v>
      </c>
      <c r="AU380" s="56">
        <f>'[11]NHB savings'!G367</f>
        <v>0</v>
      </c>
      <c r="AV380" s="103">
        <f>'[11]Published CSP'!AN380</f>
        <v>0</v>
      </c>
      <c r="AW380" s="103">
        <f>'[11]Published CSP'!AO380</f>
        <v>0</v>
      </c>
      <c r="AX380" s="103">
        <f>'[11]Published CSP'!AP380+'[11]NHB savings'!I367</f>
        <v>0</v>
      </c>
      <c r="AY380" s="103">
        <f>'[11]Published CSP'!AQ380+'[11]NHB savings'!J367</f>
        <v>0</v>
      </c>
      <c r="AZ380" s="103">
        <f>'[11]Published CSP'!AR380+'[11]NHB savings'!K367</f>
        <v>0</v>
      </c>
      <c r="BA380" s="103">
        <v>0</v>
      </c>
      <c r="BB380" s="103" t="e">
        <f>VLOOKUP($A380,'[11]Published CSP'!$A:$A:'[11]Published CSP'!$AW:$AW,COLUMN('[11]Published CSP'!AT$1),0)</f>
        <v>#REF!</v>
      </c>
      <c r="BC380" s="103" t="e">
        <f>VLOOKUP($A380,'[11]Published CSP'!$A:$A:'[11]Published CSP'!$AW:$AW,COLUMN('[11]Published CSP'!AU$1),0)+'[11]NHB savings'!L367</f>
        <v>#REF!</v>
      </c>
      <c r="BD380" s="103">
        <v>0</v>
      </c>
      <c r="BE380" s="103">
        <v>0</v>
      </c>
      <c r="BF380" s="60">
        <v>9.2709700678947033</v>
      </c>
      <c r="BG380" s="60">
        <v>13.112362609236113</v>
      </c>
      <c r="BH380" s="103">
        <f>VLOOKUP($A380,[11]NHB!$A$7:$Q$389,COLUMN([11]NHB!O$2),0)+'[11]NHB savings'!P367</f>
        <v>13.450863328096018</v>
      </c>
      <c r="BI380" s="103">
        <f>VLOOKUP($A380,[11]NHB!$A$7:$Q$389,COLUMN([11]NHB!P$2),0)+'[11]NHB savings'!Q367</f>
        <v>10.15458520103541</v>
      </c>
      <c r="BJ380" s="103">
        <f>VLOOKUP($A380,[11]NHB!$A$7:$Q$389,COLUMN([11]NHB!Q$2),0)+'[11]NHB savings'!R367</f>
        <v>9.7432054167717013</v>
      </c>
      <c r="BK380" s="63">
        <f t="shared" si="120"/>
        <v>182.33004457887171</v>
      </c>
      <c r="BL380" s="63" t="e">
        <f t="shared" si="120"/>
        <v>#REF!</v>
      </c>
      <c r="BM380" s="63" t="e">
        <f t="shared" si="120"/>
        <v>#REF!</v>
      </c>
      <c r="BN380" s="63">
        <f t="shared" si="120"/>
        <v>181.8062444731336</v>
      </c>
      <c r="BO380" s="63">
        <f t="shared" si="120"/>
        <v>184.314517539744</v>
      </c>
      <c r="BP380" s="64">
        <f t="shared" si="123"/>
        <v>182.33004457887171</v>
      </c>
      <c r="BQ380" s="64" t="e">
        <f>BL380*'[11]23112016 deflator update'!$C$68/'[11]23112016 deflator update'!$C$69</f>
        <v>#REF!</v>
      </c>
      <c r="BR380" s="64" t="e">
        <f>BM380*'[11]23112016 deflator update'!$C$68/'[11]23112016 deflator update'!$C$70</f>
        <v>#REF!</v>
      </c>
      <c r="BS380" s="64">
        <f>BN380*'[11]23112016 deflator update'!$C$68/'[11]23112016 deflator update'!$C$71</f>
        <v>172.7208177932136</v>
      </c>
      <c r="BT380" s="64">
        <f>BO380*'[11]23112016 deflator update'!$C$68/'[11]23112016 deflator update'!$C$72</f>
        <v>172.24517506095452</v>
      </c>
      <c r="BU380" s="109" t="e">
        <f t="shared" si="124"/>
        <v>#REF!</v>
      </c>
      <c r="BV380" s="109" t="e">
        <f t="shared" si="124"/>
        <v>#REF!</v>
      </c>
      <c r="BW380" s="109" t="e">
        <f t="shared" si="124"/>
        <v>#REF!</v>
      </c>
      <c r="BX380" s="109">
        <f t="shared" si="124"/>
        <v>1.3796407674990796E-2</v>
      </c>
      <c r="BY380" s="109">
        <f t="shared" si="125"/>
        <v>1.0883960268072368E-2</v>
      </c>
      <c r="BZ380" s="109">
        <f t="shared" si="126"/>
        <v>2.7099543729738329E-3</v>
      </c>
      <c r="CA380" s="110" t="e">
        <f t="shared" si="127"/>
        <v>#REF!</v>
      </c>
      <c r="CB380" s="110" t="e">
        <f t="shared" si="127"/>
        <v>#REF!</v>
      </c>
      <c r="CC380" s="110" t="e">
        <f t="shared" si="127"/>
        <v>#REF!</v>
      </c>
      <c r="CD380" s="110">
        <f t="shared" si="121"/>
        <v>-2.7538239937500153E-3</v>
      </c>
      <c r="CE380" s="110">
        <f t="shared" si="128"/>
        <v>-5.5311068130379892E-2</v>
      </c>
      <c r="CF380" s="110">
        <f t="shared" si="129"/>
        <v>-1.4124198790499864E-2</v>
      </c>
      <c r="CG380" s="60">
        <f t="shared" si="118"/>
        <v>135.4838105788717</v>
      </c>
      <c r="CH380" s="60" t="e">
        <f t="shared" si="118"/>
        <v>#REF!</v>
      </c>
      <c r="CI380" s="60" t="e">
        <f t="shared" si="118"/>
        <v>#REF!</v>
      </c>
      <c r="CJ380" s="60">
        <f t="shared" si="118"/>
        <v>123.46635933380017</v>
      </c>
      <c r="CK380" s="60">
        <f t="shared" si="118"/>
        <v>121.78577633347626</v>
      </c>
      <c r="CL380" s="60">
        <f t="shared" si="119"/>
        <v>46.846234000000003</v>
      </c>
      <c r="CM380" s="60">
        <f t="shared" si="119"/>
        <v>50.785219939999998</v>
      </c>
      <c r="CN380" s="60">
        <f t="shared" si="119"/>
        <v>54.431644271282011</v>
      </c>
      <c r="CO380" s="60">
        <f t="shared" si="119"/>
        <v>58.339885139333433</v>
      </c>
      <c r="CP380" s="60">
        <f t="shared" si="119"/>
        <v>62.528741206267732</v>
      </c>
    </row>
    <row r="381" spans="1:94" ht="15" customHeight="1">
      <c r="A381" s="53" t="s">
        <v>963</v>
      </c>
      <c r="B381" s="53" t="s">
        <v>964</v>
      </c>
      <c r="C381" s="53" t="str">
        <f t="shared" si="122"/>
        <v>UA_PU</v>
      </c>
      <c r="D381" s="53" t="s">
        <v>41</v>
      </c>
      <c r="E381" s="53" t="s">
        <v>726</v>
      </c>
      <c r="F381" s="112" t="s">
        <v>1359</v>
      </c>
      <c r="G381" s="113">
        <v>0</v>
      </c>
      <c r="H381" s="127">
        <v>0</v>
      </c>
      <c r="I381" s="127">
        <v>0</v>
      </c>
      <c r="J381" s="112" t="s">
        <v>1380</v>
      </c>
      <c r="K381" s="101">
        <v>0</v>
      </c>
      <c r="L381" s="53" t="s">
        <v>965</v>
      </c>
      <c r="M381" s="54">
        <f>[11]Provisional!M381</f>
        <v>54.495112392766998</v>
      </c>
      <c r="N381" s="54">
        <f>[11]Provisional!N381</f>
        <v>45.865132860298999</v>
      </c>
      <c r="O381" s="54">
        <f>[11]Provisional!O381</f>
        <v>39.517439109477003</v>
      </c>
      <c r="P381" s="54">
        <f>[11]Provisional!P381</f>
        <v>36.013424404185997</v>
      </c>
      <c r="Q381" s="54">
        <f>[11]Provisional!Q381</f>
        <v>32.616584849271</v>
      </c>
      <c r="R381" s="128">
        <f>'[11]Published CSP'!O381</f>
        <v>77.345788999999996</v>
      </c>
      <c r="S381" s="108">
        <f>VLOOKUP($B381,'[11]CT model - DATA UPDATE'!$A:$AX,COLUMN('[11]CT model - DATA UPDATE'!S$1),0)/1000000</f>
        <v>78.545558</v>
      </c>
      <c r="T381" s="108">
        <f>VLOOKUP($B381,'[11]CT model - DATA UPDATE'!$A:$AX,COLUMN('[11]CT model - DATA UPDATE'!T$1),0)/1000000</f>
        <v>80.037876338225928</v>
      </c>
      <c r="U381" s="108">
        <f>VLOOKUP($B381,'[11]CT model - DATA UPDATE'!$A:$AX,COLUMN('[11]CT model - DATA UPDATE'!U$1),0)/1000000</f>
        <v>81.55854782689488</v>
      </c>
      <c r="V381" s="108">
        <f>VLOOKUP($B381,'[11]CT model - DATA UPDATE'!$A:$AX,COLUMN('[11]CT model - DATA UPDATE'!V$1),0)/1000000</f>
        <v>83.108111158804135</v>
      </c>
      <c r="W381" s="108">
        <v>0</v>
      </c>
      <c r="X381" s="108">
        <f>VLOOKUP($B381,'[11]CT model - DATA UPDATE'!$A:$AX,COLUMN('[11]CT model - DATA UPDATE'!W$1),0)/1000000</f>
        <v>1.5552738799999954</v>
      </c>
      <c r="Y381" s="108">
        <f>VLOOKUP($B381,'[11]CT model - DATA UPDATE'!$A:$AX,COLUMN('[11]CT model - DATA UPDATE'!X$1),0)/1000000</f>
        <v>3.2172771375756515</v>
      </c>
      <c r="Z381" s="108">
        <f>VLOOKUP($B381,'[11]CT model - DATA UPDATE'!$A:$AX,COLUMN('[11]CT model - DATA UPDATE'!Y$1),0)/1000000</f>
        <v>4.9751424931172554</v>
      </c>
      <c r="AA381" s="108">
        <f>VLOOKUP($B381,'[11]CT model - DATA UPDATE'!$A:$AX,COLUMN('[11]CT model - DATA UPDATE'!Z$1),0)/1000000</f>
        <v>6.8332227740700571</v>
      </c>
      <c r="AB381" s="108">
        <v>0</v>
      </c>
      <c r="AC381" s="108">
        <f>VLOOKUP($B381,'[11]CT model - DATA UPDATE'!$A:$AX,COLUMN('[11]CT model - DATA UPDATE'!AA$1),0)/1000000</f>
        <v>1.5709109999999999</v>
      </c>
      <c r="AD381" s="108">
        <f>VLOOKUP($B381,'[11]CT model - DATA UPDATE'!$A:$AX,COLUMN('[11]CT model - DATA UPDATE'!AB$1),0)/1000000</f>
        <v>3.2972416479951887</v>
      </c>
      <c r="AE381" s="108">
        <f>VLOOKUP($B381,'[11]CT model - DATA UPDATE'!$A:$AX,COLUMN('[11]CT model - DATA UPDATE'!AC$1),0)/1000000</f>
        <v>5.1910217713265565</v>
      </c>
      <c r="AF381" s="108">
        <f>VLOOKUP($B381,'[11]CT model - DATA UPDATE'!$A:$AX,COLUMN('[11]CT model - DATA UPDATE'!AD$1),0)/1000000</f>
        <v>7.2647895511168539</v>
      </c>
      <c r="AG381" s="108">
        <v>0</v>
      </c>
      <c r="AH381" s="108">
        <f>VLOOKUP($B381,'[11]CT model - DATA UPDATE'!$A:$AX,COLUMN('[11]CT model - DATA UPDATE'!AE$1),0)/1000000</f>
        <v>0</v>
      </c>
      <c r="AI381" s="108">
        <f>(VLOOKUP($B381,'[11]CT model - DATA UPDATE'!$A:$AX,COLUMN('[11]CT model - DATA UPDATE'!AF$1),0)+IFERROR(VLOOKUP($B381,'[11]Fire £5 LQ'!$A:$P,COLUMN('[11]Fire £5 LQ'!N$1),0),0)*[11]Parameters!$C$41)/1000000</f>
        <v>0</v>
      </c>
      <c r="AJ381" s="108">
        <f>(VLOOKUP($B381,'[11]CT model - DATA UPDATE'!$A:$AX,COLUMN('[11]CT model - DATA UPDATE'!AG$1),0)+IFERROR(VLOOKUP($B381,'[11]Fire £5 LQ'!$A:$P,COLUMN('[11]Fire £5 LQ'!O$1),0),0)*[11]Parameters!$C$41)/1000000</f>
        <v>0</v>
      </c>
      <c r="AK381" s="108">
        <f>(VLOOKUP($B381,'[11]CT model - DATA UPDATE'!$A:$AX,COLUMN('[11]CT model - DATA UPDATE'!AH$1),0)+IFERROR(VLOOKUP($B381,'[11]Fire £5 LQ'!$A:$P,COLUMN('[11]Fire £5 LQ'!P$1),0),0)*[11]Parameters!$C$41)/1000000</f>
        <v>0</v>
      </c>
      <c r="AL381" s="56">
        <f>'[11]Published CSP'!AI381</f>
        <v>0</v>
      </c>
      <c r="AM381" s="56">
        <f>'[11]Published CSP'!AJ381</f>
        <v>0</v>
      </c>
      <c r="AN381" s="56">
        <f>IFERROR(VLOOKUP($A381,'[11]iBCF post B17'!$A:$L,'[11]iBCF post B17'!$F$1,0)/1000000,0)</f>
        <v>3.337563776880339</v>
      </c>
      <c r="AO381" s="56">
        <f>IFERROR(VLOOKUP($A381,'[11]iBCF post B17'!$A:$L,'[11]iBCF post B17'!$I$1,0)/1000000,0)</f>
        <v>4.3669495570654631</v>
      </c>
      <c r="AP381" s="56">
        <f>IFERROR(VLOOKUP($A381,'[11]iBCF post B17'!$A:$L,'[11]iBCF post B17'!$L$1,0)/1000000,0)</f>
        <v>5.2045734257732379</v>
      </c>
      <c r="AQ381" s="56">
        <v>0</v>
      </c>
      <c r="AR381" s="56">
        <v>0</v>
      </c>
      <c r="AS381" s="56">
        <f>'[11]NHB savings'!E368</f>
        <v>0.82741799999999999</v>
      </c>
      <c r="AT381" s="56">
        <f>'[11]NHB savings'!F368</f>
        <v>0</v>
      </c>
      <c r="AU381" s="56">
        <f>'[11]NHB savings'!G368</f>
        <v>0</v>
      </c>
      <c r="AV381" s="103">
        <f>'[11]Published CSP'!AN381</f>
        <v>0</v>
      </c>
      <c r="AW381" s="103">
        <f>'[11]Published CSP'!AO381</f>
        <v>0</v>
      </c>
      <c r="AX381" s="103">
        <f>'[11]Published CSP'!AP381+'[11]NHB savings'!I368</f>
        <v>0</v>
      </c>
      <c r="AY381" s="103">
        <f>'[11]Published CSP'!AQ381+'[11]NHB savings'!J368</f>
        <v>0</v>
      </c>
      <c r="AZ381" s="103">
        <f>'[11]Published CSP'!AR381+'[11]NHB savings'!K368</f>
        <v>0</v>
      </c>
      <c r="BA381" s="103">
        <v>0</v>
      </c>
      <c r="BB381" s="103" t="e">
        <f>VLOOKUP($A381,'[11]Published CSP'!$A:$A:'[11]Published CSP'!$AW:$AW,COLUMN('[11]Published CSP'!AT$1),0)</f>
        <v>#REF!</v>
      </c>
      <c r="BC381" s="103" t="e">
        <f>VLOOKUP($A381,'[11]Published CSP'!$A:$A:'[11]Published CSP'!$AW:$AW,COLUMN('[11]Published CSP'!AU$1),0)+'[11]NHB savings'!L368</f>
        <v>#REF!</v>
      </c>
      <c r="BD381" s="103">
        <v>0</v>
      </c>
      <c r="BE381" s="103">
        <v>0</v>
      </c>
      <c r="BF381" s="60">
        <v>4.5766729492109519</v>
      </c>
      <c r="BG381" s="60">
        <v>5.5752100655678172</v>
      </c>
      <c r="BH381" s="103">
        <f>VLOOKUP($A381,[11]NHB!$A$7:$Q$389,COLUMN([11]NHB!O$2),0)+'[11]NHB savings'!P368</f>
        <v>4.6034619539875417</v>
      </c>
      <c r="BI381" s="103">
        <f>VLOOKUP($A381,[11]NHB!$A$7:$Q$389,COLUMN([11]NHB!P$2),0)+'[11]NHB savings'!Q368</f>
        <v>3.4651543719057467</v>
      </c>
      <c r="BJ381" s="103">
        <f>VLOOKUP($A381,[11]NHB!$A$7:$Q$389,COLUMN([11]NHB!Q$2),0)+'[11]NHB savings'!R368</f>
        <v>3.3247749837048692</v>
      </c>
      <c r="BK381" s="63">
        <f t="shared" si="120"/>
        <v>136.41757434197794</v>
      </c>
      <c r="BL381" s="63" t="e">
        <f t="shared" si="120"/>
        <v>#REF!</v>
      </c>
      <c r="BM381" s="63" t="e">
        <f t="shared" si="120"/>
        <v>#REF!</v>
      </c>
      <c r="BN381" s="63">
        <f t="shared" si="120"/>
        <v>135.57024042449592</v>
      </c>
      <c r="BO381" s="63">
        <f t="shared" si="120"/>
        <v>138.35205674274016</v>
      </c>
      <c r="BP381" s="64">
        <f t="shared" si="123"/>
        <v>136.41757434197794</v>
      </c>
      <c r="BQ381" s="64" t="e">
        <f>BL381*'[11]23112016 deflator update'!$C$68/'[11]23112016 deflator update'!$C$69</f>
        <v>#REF!</v>
      </c>
      <c r="BR381" s="64" t="e">
        <f>BM381*'[11]23112016 deflator update'!$C$68/'[11]23112016 deflator update'!$C$70</f>
        <v>#REF!</v>
      </c>
      <c r="BS381" s="64">
        <f>BN381*'[11]23112016 deflator update'!$C$68/'[11]23112016 deflator update'!$C$71</f>
        <v>128.79537148132329</v>
      </c>
      <c r="BT381" s="64">
        <f>BO381*'[11]23112016 deflator update'!$C$68/'[11]23112016 deflator update'!$C$72</f>
        <v>129.29244289483486</v>
      </c>
      <c r="BU381" s="109" t="e">
        <f t="shared" si="124"/>
        <v>#REF!</v>
      </c>
      <c r="BV381" s="109" t="e">
        <f t="shared" si="124"/>
        <v>#REF!</v>
      </c>
      <c r="BW381" s="109" t="e">
        <f t="shared" si="124"/>
        <v>#REF!</v>
      </c>
      <c r="BX381" s="109">
        <f t="shared" si="124"/>
        <v>2.0519372906132372E-2</v>
      </c>
      <c r="BY381" s="109">
        <f t="shared" si="125"/>
        <v>1.4180595206250812E-2</v>
      </c>
      <c r="BZ381" s="109">
        <f t="shared" si="126"/>
        <v>3.5264511221806405E-3</v>
      </c>
      <c r="CA381" s="110" t="e">
        <f t="shared" si="127"/>
        <v>#REF!</v>
      </c>
      <c r="CB381" s="110" t="e">
        <f t="shared" si="127"/>
        <v>#REF!</v>
      </c>
      <c r="CC381" s="110" t="e">
        <f t="shared" si="127"/>
        <v>#REF!</v>
      </c>
      <c r="CD381" s="110">
        <f t="shared" si="121"/>
        <v>3.8593887947568906E-3</v>
      </c>
      <c r="CE381" s="110">
        <f t="shared" si="128"/>
        <v>-5.2230304500807678E-2</v>
      </c>
      <c r="CF381" s="110">
        <f t="shared" si="129"/>
        <v>-1.3321409924887617E-2</v>
      </c>
      <c r="CG381" s="60">
        <f t="shared" si="118"/>
        <v>59.071785341977943</v>
      </c>
      <c r="CH381" s="60" t="e">
        <f t="shared" si="118"/>
        <v>#REF!</v>
      </c>
      <c r="CI381" s="60" t="e">
        <f t="shared" si="118"/>
        <v>#REF!</v>
      </c>
      <c r="CJ381" s="60">
        <f t="shared" si="118"/>
        <v>43.845528333157219</v>
      </c>
      <c r="CK381" s="60">
        <f t="shared" si="118"/>
        <v>41.145933258749125</v>
      </c>
      <c r="CL381" s="60">
        <f t="shared" si="119"/>
        <v>77.345788999999996</v>
      </c>
      <c r="CM381" s="60">
        <f t="shared" si="119"/>
        <v>81.671742879999996</v>
      </c>
      <c r="CN381" s="60">
        <f t="shared" si="119"/>
        <v>86.552395123796771</v>
      </c>
      <c r="CO381" s="60">
        <f t="shared" si="119"/>
        <v>91.724712091338702</v>
      </c>
      <c r="CP381" s="60">
        <f t="shared" si="119"/>
        <v>97.206123483991036</v>
      </c>
    </row>
    <row r="382" spans="1:94" ht="15" customHeight="1">
      <c r="A382" s="53" t="s">
        <v>486</v>
      </c>
      <c r="B382" s="53" t="s">
        <v>487</v>
      </c>
      <c r="C382" s="53" t="str">
        <f t="shared" si="122"/>
        <v>SD_PU</v>
      </c>
      <c r="D382" s="53" t="s">
        <v>41</v>
      </c>
      <c r="E382" s="53" t="s">
        <v>39</v>
      </c>
      <c r="F382" s="112" t="s">
        <v>1367</v>
      </c>
      <c r="G382" s="113">
        <v>0</v>
      </c>
      <c r="H382" s="127">
        <v>0</v>
      </c>
      <c r="I382" s="127">
        <v>0</v>
      </c>
      <c r="J382" s="112" t="s">
        <v>1380</v>
      </c>
      <c r="K382" s="101">
        <v>0</v>
      </c>
      <c r="L382" s="53" t="s">
        <v>488</v>
      </c>
      <c r="M382" s="54">
        <f>[11]Provisional!M382</f>
        <v>5.710694549296</v>
      </c>
      <c r="N382" s="54">
        <f>[11]Provisional!N382</f>
        <v>4.7412479585970004</v>
      </c>
      <c r="O382" s="54">
        <f>[11]Provisional!O382</f>
        <v>4.012595344088</v>
      </c>
      <c r="P382" s="54">
        <f>[11]Provisional!P382</f>
        <v>3.6292173011699997</v>
      </c>
      <c r="Q382" s="54">
        <f>[11]Provisional!Q382</f>
        <v>3.203466805898</v>
      </c>
      <c r="R382" s="128">
        <f>'[11]Published CSP'!O382</f>
        <v>7.4658819999999997</v>
      </c>
      <c r="S382" s="108">
        <f>VLOOKUP($B382,'[11]CT model - DATA UPDATE'!$A:$AX,COLUMN('[11]CT model - DATA UPDATE'!S$1),0)/1000000</f>
        <v>7.6189793119999996</v>
      </c>
      <c r="T382" s="108">
        <f>VLOOKUP($B382,'[11]CT model - DATA UPDATE'!$A:$AX,COLUMN('[11]CT model - DATA UPDATE'!T$1),0)/1000000</f>
        <v>7.7903486125081249</v>
      </c>
      <c r="U382" s="108">
        <f>VLOOKUP($B382,'[11]CT model - DATA UPDATE'!$A:$AX,COLUMN('[11]CT model - DATA UPDATE'!U$1),0)/1000000</f>
        <v>7.9655724236999044</v>
      </c>
      <c r="V382" s="108">
        <f>VLOOKUP($B382,'[11]CT model - DATA UPDATE'!$A:$AX,COLUMN('[11]CT model - DATA UPDATE'!V$1),0)/1000000</f>
        <v>8.1447374428575596</v>
      </c>
      <c r="W382" s="108">
        <v>0</v>
      </c>
      <c r="X382" s="108">
        <f>VLOOKUP($B382,'[11]CT model - DATA UPDATE'!$A:$AX,COLUMN('[11]CT model - DATA UPDATE'!W$1),0)/1000000</f>
        <v>0.15237958624</v>
      </c>
      <c r="Y382" s="108">
        <f>VLOOKUP($B382,'[11]CT model - DATA UPDATE'!$A:$AX,COLUMN('[11]CT model - DATA UPDATE'!X$1),0)/1000000</f>
        <v>0.3147300839453282</v>
      </c>
      <c r="Z382" s="108">
        <f>VLOOKUP($B382,'[11]CT model - DATA UPDATE'!$A:$AX,COLUMN('[11]CT model - DATA UPDATE'!Y$1),0)/1000000</f>
        <v>0.48755675690982314</v>
      </c>
      <c r="AA382" s="108">
        <f>VLOOKUP($B382,'[11]CT model - DATA UPDATE'!$A:$AX,COLUMN('[11]CT model - DATA UPDATE'!Z$1),0)/1000000</f>
        <v>0.67138830004762495</v>
      </c>
      <c r="AB382" s="108">
        <v>0</v>
      </c>
      <c r="AC382" s="108">
        <f>VLOOKUP($B382,'[11]CT model - DATA UPDATE'!$A:$AX,COLUMN('[11]CT model - DATA UPDATE'!AA$1),0)/1000000</f>
        <v>0</v>
      </c>
      <c r="AD382" s="108">
        <f>VLOOKUP($B382,'[11]CT model - DATA UPDATE'!$A:$AX,COLUMN('[11]CT model - DATA UPDATE'!AB$1),0)/1000000</f>
        <v>0</v>
      </c>
      <c r="AE382" s="108">
        <f>VLOOKUP($B382,'[11]CT model - DATA UPDATE'!$A:$AX,COLUMN('[11]CT model - DATA UPDATE'!AC$1),0)/1000000</f>
        <v>0</v>
      </c>
      <c r="AF382" s="108">
        <f>VLOOKUP($B382,'[11]CT model - DATA UPDATE'!$A:$AX,COLUMN('[11]CT model - DATA UPDATE'!AD$1),0)/1000000</f>
        <v>0</v>
      </c>
      <c r="AG382" s="108">
        <v>0</v>
      </c>
      <c r="AH382" s="108">
        <f>VLOOKUP($B382,'[11]CT model - DATA UPDATE'!$A:$AX,COLUMN('[11]CT model - DATA UPDATE'!AE$1),0)/1000000</f>
        <v>0.10701641376000051</v>
      </c>
      <c r="AI382" s="108">
        <f>(VLOOKUP($B382,'[11]CT model - DATA UPDATE'!$A:$AX,COLUMN('[11]CT model - DATA UPDATE'!AF$1),0)+IFERROR(VLOOKUP($B382,'[11]Fire £5 LQ'!$A:$P,COLUMN('[11]Fire £5 LQ'!N$1),0),0)*[11]Parameters!$C$41)/1000000</f>
        <v>0.21573080482684429</v>
      </c>
      <c r="AJ382" s="108">
        <f>(VLOOKUP($B382,'[11]CT model - DATA UPDATE'!$A:$AX,COLUMN('[11]CT model - DATA UPDATE'!AG$1),0)+IFERROR(VLOOKUP($B382,'[11]Fire £5 LQ'!$A:$P,COLUMN('[11]Fire £5 LQ'!O$1),0),0)*[11]Parameters!$C$41)/1000000</f>
        <v>0.32603160176849921</v>
      </c>
      <c r="AK382" s="108">
        <f>(VLOOKUP($B382,'[11]CT model - DATA UPDATE'!$A:$AX,COLUMN('[11]CT model - DATA UPDATE'!AH$1),0)+IFERROR(VLOOKUP($B382,'[11]Fire £5 LQ'!$A:$P,COLUMN('[11]Fire £5 LQ'!P$1),0),0)*[11]Parameters!$C$41)/1000000</f>
        <v>0.43779560882579965</v>
      </c>
      <c r="AL382" s="56">
        <f>'[11]Published CSP'!AI382</f>
        <v>0</v>
      </c>
      <c r="AM382" s="56">
        <f>'[11]Published CSP'!AJ382</f>
        <v>0</v>
      </c>
      <c r="AN382" s="56">
        <f>IFERROR(VLOOKUP($A382,'[11]iBCF post B17'!$A:$L,'[11]iBCF post B17'!$F$1,0)/1000000,0)</f>
        <v>0</v>
      </c>
      <c r="AO382" s="56">
        <f>IFERROR(VLOOKUP($A382,'[11]iBCF post B17'!$A:$L,'[11]iBCF post B17'!$I$1,0)/1000000,0)</f>
        <v>0</v>
      </c>
      <c r="AP382" s="56">
        <f>IFERROR(VLOOKUP($A382,'[11]iBCF post B17'!$A:$L,'[11]iBCF post B17'!$L$1,0)/1000000,0)</f>
        <v>0</v>
      </c>
      <c r="AQ382" s="56">
        <v>0</v>
      </c>
      <c r="AR382" s="56">
        <v>0</v>
      </c>
      <c r="AS382" s="56">
        <f>'[11]NHB savings'!E369</f>
        <v>0</v>
      </c>
      <c r="AT382" s="56">
        <f>'[11]NHB savings'!F369</f>
        <v>0</v>
      </c>
      <c r="AU382" s="56">
        <f>'[11]NHB savings'!G369</f>
        <v>0</v>
      </c>
      <c r="AV382" s="103">
        <f>'[11]Published CSP'!AN382</f>
        <v>0</v>
      </c>
      <c r="AW382" s="103">
        <f>'[11]Published CSP'!AO382</f>
        <v>0</v>
      </c>
      <c r="AX382" s="103">
        <f>'[11]Published CSP'!AP382+'[11]NHB savings'!I369</f>
        <v>0</v>
      </c>
      <c r="AY382" s="103">
        <f>'[11]Published CSP'!AQ382+'[11]NHB savings'!J369</f>
        <v>0</v>
      </c>
      <c r="AZ382" s="103">
        <f>'[11]Published CSP'!AR382+'[11]NHB savings'!K369</f>
        <v>0</v>
      </c>
      <c r="BA382" s="103">
        <v>0</v>
      </c>
      <c r="BB382" s="103" t="e">
        <f>VLOOKUP($A382,'[11]Published CSP'!$A:$A:'[11]Published CSP'!$AW:$AW,COLUMN('[11]Published CSP'!AT$1),0)</f>
        <v>#REF!</v>
      </c>
      <c r="BC382" s="103" t="e">
        <f>VLOOKUP($A382,'[11]Published CSP'!$A:$A:'[11]Published CSP'!$AW:$AW,COLUMN('[11]Published CSP'!AU$1),0)+'[11]NHB savings'!L369</f>
        <v>#REF!</v>
      </c>
      <c r="BD382" s="103">
        <v>0</v>
      </c>
      <c r="BE382" s="103">
        <v>0</v>
      </c>
      <c r="BF382" s="60">
        <v>1.6331407339876198</v>
      </c>
      <c r="BG382" s="60">
        <v>2.2648227729956947</v>
      </c>
      <c r="BH382" s="103">
        <f>VLOOKUP($A382,[11]NHB!$A$7:$Q$389,COLUMN([11]NHB!O$2),0)+'[11]NHB savings'!P369</f>
        <v>1.9460458219132672</v>
      </c>
      <c r="BI382" s="103">
        <f>VLOOKUP($A382,[11]NHB!$A$7:$Q$389,COLUMN([11]NHB!P$2),0)+'[11]NHB savings'!Q369</f>
        <v>1.4813095931857403</v>
      </c>
      <c r="BJ382" s="103">
        <f>VLOOKUP($A382,[11]NHB!$A$7:$Q$389,COLUMN([11]NHB!Q$2),0)+'[11]NHB savings'!R369</f>
        <v>1.4212991832272541</v>
      </c>
      <c r="BK382" s="63">
        <f t="shared" si="120"/>
        <v>14.80971728328362</v>
      </c>
      <c r="BL382" s="63" t="e">
        <f t="shared" si="120"/>
        <v>#REF!</v>
      </c>
      <c r="BM382" s="63" t="e">
        <f t="shared" si="120"/>
        <v>#REF!</v>
      </c>
      <c r="BN382" s="63">
        <f t="shared" si="120"/>
        <v>13.889687676733967</v>
      </c>
      <c r="BO382" s="63">
        <f t="shared" si="120"/>
        <v>13.878687340856239</v>
      </c>
      <c r="BP382" s="64">
        <f t="shared" si="123"/>
        <v>14.80971728328362</v>
      </c>
      <c r="BQ382" s="64" t="e">
        <f>BL382*'[11]23112016 deflator update'!$C$68/'[11]23112016 deflator update'!$C$69</f>
        <v>#REF!</v>
      </c>
      <c r="BR382" s="64" t="e">
        <f>BM382*'[11]23112016 deflator update'!$C$68/'[11]23112016 deflator update'!$C$70</f>
        <v>#REF!</v>
      </c>
      <c r="BS382" s="64">
        <f>BN382*'[11]23112016 deflator update'!$C$68/'[11]23112016 deflator update'!$C$71</f>
        <v>13.195576540124449</v>
      </c>
      <c r="BT382" s="64">
        <f>BO382*'[11]23112016 deflator update'!$C$68/'[11]23112016 deflator update'!$C$72</f>
        <v>12.969878675598959</v>
      </c>
      <c r="BU382" s="109" t="e">
        <f t="shared" si="124"/>
        <v>#REF!</v>
      </c>
      <c r="BV382" s="109" t="e">
        <f t="shared" si="124"/>
        <v>#REF!</v>
      </c>
      <c r="BW382" s="109" t="e">
        <f t="shared" si="124"/>
        <v>#REF!</v>
      </c>
      <c r="BX382" s="109">
        <f t="shared" si="124"/>
        <v>-7.9197863434721238E-4</v>
      </c>
      <c r="BY382" s="109">
        <f t="shared" si="125"/>
        <v>-6.2866152311919943E-2</v>
      </c>
      <c r="BZ382" s="109">
        <f t="shared" si="126"/>
        <v>-1.6101256304539957E-2</v>
      </c>
      <c r="CA382" s="110" t="e">
        <f t="shared" si="127"/>
        <v>#REF!</v>
      </c>
      <c r="CB382" s="110" t="e">
        <f t="shared" si="127"/>
        <v>#REF!</v>
      </c>
      <c r="CC382" s="110" t="e">
        <f t="shared" si="127"/>
        <v>#REF!</v>
      </c>
      <c r="CD382" s="110">
        <f t="shared" si="121"/>
        <v>-1.7104054820128445E-2</v>
      </c>
      <c r="CE382" s="110">
        <f t="shared" si="128"/>
        <v>-0.12423185213409627</v>
      </c>
      <c r="CF382" s="110">
        <f t="shared" si="129"/>
        <v>-3.2619594510403416E-2</v>
      </c>
      <c r="CG382" s="60">
        <f t="shared" si="118"/>
        <v>7.34383528328362</v>
      </c>
      <c r="CH382" s="60" t="e">
        <f t="shared" si="118"/>
        <v>#REF!</v>
      </c>
      <c r="CI382" s="60" t="e">
        <f t="shared" si="118"/>
        <v>#REF!</v>
      </c>
      <c r="CJ382" s="60">
        <f t="shared" si="118"/>
        <v>5.1105268943557416</v>
      </c>
      <c r="CK382" s="60">
        <f t="shared" si="118"/>
        <v>4.6247659891252546</v>
      </c>
      <c r="CL382" s="60">
        <f t="shared" si="119"/>
        <v>7.4658819999999997</v>
      </c>
      <c r="CM382" s="60">
        <f t="shared" si="119"/>
        <v>7.8783753120000002</v>
      </c>
      <c r="CN382" s="60">
        <f t="shared" si="119"/>
        <v>8.3208095012802978</v>
      </c>
      <c r="CO382" s="60">
        <f t="shared" si="119"/>
        <v>8.7791607823782254</v>
      </c>
      <c r="CP382" s="60">
        <f t="shared" si="119"/>
        <v>9.253921351730984</v>
      </c>
    </row>
    <row r="383" spans="1:94" ht="15" customHeight="1">
      <c r="A383" s="53" t="s">
        <v>759</v>
      </c>
      <c r="B383" s="53" t="s">
        <v>760</v>
      </c>
      <c r="C383" s="53" t="str">
        <f t="shared" si="122"/>
        <v>SCF_SR</v>
      </c>
      <c r="D383" s="53" t="s">
        <v>1383</v>
      </c>
      <c r="E383" s="53" t="s">
        <v>730</v>
      </c>
      <c r="F383" s="112" t="s">
        <v>1367</v>
      </c>
      <c r="G383" s="113">
        <v>0</v>
      </c>
      <c r="H383" s="127">
        <v>0</v>
      </c>
      <c r="I383" s="127">
        <v>0</v>
      </c>
      <c r="J383" s="112" t="s">
        <v>1382</v>
      </c>
      <c r="K383" s="101">
        <v>0</v>
      </c>
      <c r="L383" s="53" t="s">
        <v>761</v>
      </c>
      <c r="M383" s="54">
        <f>[11]Provisional!M383</f>
        <v>117.342950185503</v>
      </c>
      <c r="N383" s="54">
        <f>[11]Provisional!N383</f>
        <v>96.162112635992003</v>
      </c>
      <c r="O383" s="54">
        <f>[11]Provisional!O383</f>
        <v>80.245863406962002</v>
      </c>
      <c r="P383" s="54">
        <f>[11]Provisional!P383</f>
        <v>71.472496833936006</v>
      </c>
      <c r="Q383" s="54">
        <f>[11]Provisional!Q383</f>
        <v>63.488612303910998</v>
      </c>
      <c r="R383" s="128">
        <f>'[11]Published CSP'!O383</f>
        <v>227.399933</v>
      </c>
      <c r="S383" s="108">
        <f>VLOOKUP($B383,'[11]CT model - DATA UPDATE'!$A:$AX,COLUMN('[11]CT model - DATA UPDATE'!S$1),0)/1000000</f>
        <v>231.99562666800003</v>
      </c>
      <c r="T383" s="108">
        <f>VLOOKUP($B383,'[11]CT model - DATA UPDATE'!$A:$AX,COLUMN('[11]CT model - DATA UPDATE'!T$1),0)/1000000</f>
        <v>236.78782535103363</v>
      </c>
      <c r="U383" s="108">
        <f>VLOOKUP($B383,'[11]CT model - DATA UPDATE'!$A:$AX,COLUMN('[11]CT model - DATA UPDATE'!U$1),0)/1000000</f>
        <v>241.68001891712453</v>
      </c>
      <c r="V383" s="108">
        <f>VLOOKUP($B383,'[11]CT model - DATA UPDATE'!$A:$AX,COLUMN('[11]CT model - DATA UPDATE'!V$1),0)/1000000</f>
        <v>246.67431105759525</v>
      </c>
      <c r="W383" s="108">
        <v>0</v>
      </c>
      <c r="X383" s="108">
        <f>VLOOKUP($B383,'[11]CT model - DATA UPDATE'!$A:$AX,COLUMN('[11]CT model - DATA UPDATE'!W$1),0)/1000000</f>
        <v>4.6239200293999954</v>
      </c>
      <c r="Y383" s="108">
        <f>VLOOKUP($B383,'[11]CT model - DATA UPDATE'!$A:$AX,COLUMN('[11]CT model - DATA UPDATE'!X$1),0)/1000000</f>
        <v>9.5495788353358151</v>
      </c>
      <c r="Z383" s="108">
        <f>VLOOKUP($B383,'[11]CT model - DATA UPDATE'!$A:$AX,COLUMN('[11]CT model - DATA UPDATE'!Y$1),0)/1000000</f>
        <v>14.775417437374607</v>
      </c>
      <c r="AA383" s="108">
        <f>VLOOKUP($B383,'[11]CT model - DATA UPDATE'!$A:$AX,COLUMN('[11]CT model - DATA UPDATE'!Z$1),0)/1000000</f>
        <v>20.315851101579369</v>
      </c>
      <c r="AB383" s="108">
        <v>0</v>
      </c>
      <c r="AC383" s="108">
        <f>VLOOKUP($B383,'[11]CT model - DATA UPDATE'!$A:$AX,COLUMN('[11]CT model - DATA UPDATE'!AA$1),0)/1000000</f>
        <v>4.6239200266000013</v>
      </c>
      <c r="AD383" s="108">
        <f>VLOOKUP($B383,'[11]CT model - DATA UPDATE'!$A:$AX,COLUMN('[11]CT model - DATA UPDATE'!AB$1),0)/1000000</f>
        <v>9.7383561785721184</v>
      </c>
      <c r="AE383" s="108">
        <f>VLOOKUP($B383,'[11]CT model - DATA UPDATE'!$A:$AX,COLUMN('[11]CT model - DATA UPDATE'!AC$1),0)/1000000</f>
        <v>15.365677328885615</v>
      </c>
      <c r="AF383" s="108">
        <f>VLOOKUP($B383,'[11]CT model - DATA UPDATE'!$A:$AX,COLUMN('[11]CT model - DATA UPDATE'!AD$1),0)/1000000</f>
        <v>21.545636948901652</v>
      </c>
      <c r="AG383" s="108">
        <v>0</v>
      </c>
      <c r="AH383" s="108">
        <f>VLOOKUP($B383,'[11]CT model - DATA UPDATE'!$A:$AX,COLUMN('[11]CT model - DATA UPDATE'!AE$1),0)/1000000</f>
        <v>0</v>
      </c>
      <c r="AI383" s="108">
        <f>(VLOOKUP($B383,'[11]CT model - DATA UPDATE'!$A:$AX,COLUMN('[11]CT model - DATA UPDATE'!AF$1),0)+IFERROR(VLOOKUP($B383,'[11]Fire £5 LQ'!$A:$P,COLUMN('[11]Fire £5 LQ'!N$1),0),0)*[11]Parameters!$C$41)/1000000</f>
        <v>0</v>
      </c>
      <c r="AJ383" s="108">
        <f>(VLOOKUP($B383,'[11]CT model - DATA UPDATE'!$A:$AX,COLUMN('[11]CT model - DATA UPDATE'!AG$1),0)+IFERROR(VLOOKUP($B383,'[11]Fire £5 LQ'!$A:$P,COLUMN('[11]Fire £5 LQ'!O$1),0),0)*[11]Parameters!$C$41)/1000000</f>
        <v>0</v>
      </c>
      <c r="AK383" s="108">
        <f>(VLOOKUP($B383,'[11]CT model - DATA UPDATE'!$A:$AX,COLUMN('[11]CT model - DATA UPDATE'!AH$1),0)+IFERROR(VLOOKUP($B383,'[11]Fire £5 LQ'!$A:$P,COLUMN('[11]Fire £5 LQ'!P$1),0),0)*[11]Parameters!$C$41)/1000000</f>
        <v>0</v>
      </c>
      <c r="AL383" s="56">
        <f>'[11]Published CSP'!AI383</f>
        <v>0</v>
      </c>
      <c r="AM383" s="56">
        <f>'[11]Published CSP'!AJ383</f>
        <v>0</v>
      </c>
      <c r="AN383" s="56">
        <f>IFERROR(VLOOKUP($A383,'[11]iBCF post B17'!$A:$L,'[11]iBCF post B17'!$F$1,0)/1000000,0)</f>
        <v>8.3005843736921268</v>
      </c>
      <c r="AO383" s="56">
        <f>IFERROR(VLOOKUP($A383,'[11]iBCF post B17'!$A:$L,'[11]iBCF post B17'!$I$1,0)/1000000,0)</f>
        <v>10.659261254959237</v>
      </c>
      <c r="AP383" s="56">
        <f>IFERROR(VLOOKUP($A383,'[11]iBCF post B17'!$A:$L,'[11]iBCF post B17'!$L$1,0)/1000000,0)</f>
        <v>12.453782788003958</v>
      </c>
      <c r="AQ383" s="56">
        <v>0</v>
      </c>
      <c r="AR383" s="56">
        <v>0</v>
      </c>
      <c r="AS383" s="56">
        <f>'[11]NHB savings'!E370</f>
        <v>2.2445689999999998</v>
      </c>
      <c r="AT383" s="56">
        <f>'[11]NHB savings'!F370</f>
        <v>0</v>
      </c>
      <c r="AU383" s="56">
        <f>'[11]NHB savings'!G370</f>
        <v>0</v>
      </c>
      <c r="AV383" s="103">
        <f>'[11]Published CSP'!AN383</f>
        <v>0</v>
      </c>
      <c r="AW383" s="103">
        <f>'[11]Published CSP'!AO383</f>
        <v>0</v>
      </c>
      <c r="AX383" s="103">
        <f>'[11]Published CSP'!AP383+'[11]NHB savings'!I370</f>
        <v>0</v>
      </c>
      <c r="AY383" s="103">
        <f>'[11]Published CSP'!AQ383+'[11]NHB savings'!J370</f>
        <v>0</v>
      </c>
      <c r="AZ383" s="103">
        <f>'[11]Published CSP'!AR383+'[11]NHB savings'!K370</f>
        <v>0</v>
      </c>
      <c r="BA383" s="103">
        <v>0</v>
      </c>
      <c r="BB383" s="103" t="e">
        <f>VLOOKUP($A383,'[11]Published CSP'!$A:$A:'[11]Published CSP'!$AW:$AW,COLUMN('[11]Published CSP'!AT$1),0)</f>
        <v>#REF!</v>
      </c>
      <c r="BC383" s="103" t="e">
        <f>VLOOKUP($A383,'[11]Published CSP'!$A:$A:'[11]Published CSP'!$AW:$AW,COLUMN('[11]Published CSP'!AU$1),0)+'[11]NHB savings'!L370</f>
        <v>#REF!</v>
      </c>
      <c r="BD383" s="103">
        <v>0</v>
      </c>
      <c r="BE383" s="103">
        <v>0</v>
      </c>
      <c r="BF383" s="60">
        <v>2.3127722467251886</v>
      </c>
      <c r="BG383" s="60">
        <v>3.0134942449656688</v>
      </c>
      <c r="BH383" s="103">
        <f>VLOOKUP($A383,[11]NHB!$A$7:$Q$389,COLUMN([11]NHB!O$2),0)+'[11]NHB savings'!P370</f>
        <v>2.8289295370327818</v>
      </c>
      <c r="BI383" s="103">
        <f>VLOOKUP($A383,[11]NHB!$A$7:$Q$389,COLUMN([11]NHB!P$2),0)+'[11]NHB savings'!Q370</f>
        <v>2.0519575282833848</v>
      </c>
      <c r="BJ383" s="103">
        <f>VLOOKUP($A383,[11]NHB!$A$7:$Q$389,COLUMN([11]NHB!Q$2),0)+'[11]NHB savings'!R370</f>
        <v>1.9688291849200892</v>
      </c>
      <c r="BK383" s="63">
        <f t="shared" si="120"/>
        <v>347.05565543222815</v>
      </c>
      <c r="BL383" s="63" t="e">
        <f t="shared" si="120"/>
        <v>#REF!</v>
      </c>
      <c r="BM383" s="63" t="e">
        <f t="shared" si="120"/>
        <v>#REF!</v>
      </c>
      <c r="BN383" s="63">
        <f t="shared" si="120"/>
        <v>356.00482930056336</v>
      </c>
      <c r="BO383" s="63">
        <f t="shared" si="120"/>
        <v>366.44702338491129</v>
      </c>
      <c r="BP383" s="64">
        <f t="shared" si="123"/>
        <v>347.05565543222815</v>
      </c>
      <c r="BQ383" s="64" t="e">
        <f>BL383*'[11]23112016 deflator update'!$C$68/'[11]23112016 deflator update'!$C$69</f>
        <v>#REF!</v>
      </c>
      <c r="BR383" s="64" t="e">
        <f>BM383*'[11]23112016 deflator update'!$C$68/'[11]23112016 deflator update'!$C$70</f>
        <v>#REF!</v>
      </c>
      <c r="BS383" s="64">
        <f>BN383*'[11]23112016 deflator update'!$C$68/'[11]23112016 deflator update'!$C$71</f>
        <v>338.21415448803964</v>
      </c>
      <c r="BT383" s="64">
        <f>BO383*'[11]23112016 deflator update'!$C$68/'[11]23112016 deflator update'!$C$72</f>
        <v>342.45122161844552</v>
      </c>
      <c r="BU383" s="109" t="e">
        <f t="shared" si="124"/>
        <v>#REF!</v>
      </c>
      <c r="BV383" s="109" t="e">
        <f t="shared" si="124"/>
        <v>#REF!</v>
      </c>
      <c r="BW383" s="109" t="e">
        <f t="shared" si="124"/>
        <v>#REF!</v>
      </c>
      <c r="BX383" s="109">
        <f t="shared" si="124"/>
        <v>2.9331607958418715E-2</v>
      </c>
      <c r="BY383" s="109">
        <f t="shared" si="125"/>
        <v>5.5873943124577163E-2</v>
      </c>
      <c r="BZ383" s="109">
        <f t="shared" si="126"/>
        <v>1.3684995448503656E-2</v>
      </c>
      <c r="CA383" s="110" t="e">
        <f t="shared" si="127"/>
        <v>#REF!</v>
      </c>
      <c r="CB383" s="110" t="e">
        <f t="shared" si="127"/>
        <v>#REF!</v>
      </c>
      <c r="CC383" s="110" t="e">
        <f t="shared" si="127"/>
        <v>#REF!</v>
      </c>
      <c r="CD383" s="110">
        <f t="shared" si="121"/>
        <v>1.2527764063628766E-2</v>
      </c>
      <c r="CE383" s="110">
        <f t="shared" si="128"/>
        <v>-1.3267133791691754E-2</v>
      </c>
      <c r="CF383" s="110">
        <f t="shared" si="129"/>
        <v>-3.333413911525418E-3</v>
      </c>
      <c r="CG383" s="60">
        <f t="shared" si="118"/>
        <v>119.65572243222815</v>
      </c>
      <c r="CH383" s="60" t="e">
        <f t="shared" si="118"/>
        <v>#REF!</v>
      </c>
      <c r="CI383" s="60" t="e">
        <f t="shared" si="118"/>
        <v>#REF!</v>
      </c>
      <c r="CJ383" s="60">
        <f t="shared" si="118"/>
        <v>84.183715617178621</v>
      </c>
      <c r="CK383" s="60">
        <f t="shared" si="118"/>
        <v>77.911224276835071</v>
      </c>
      <c r="CL383" s="60">
        <f t="shared" si="119"/>
        <v>227.399933</v>
      </c>
      <c r="CM383" s="60">
        <f t="shared" si="119"/>
        <v>241.243466724</v>
      </c>
      <c r="CN383" s="60">
        <f t="shared" si="119"/>
        <v>256.07576036494157</v>
      </c>
      <c r="CO383" s="60">
        <f t="shared" si="119"/>
        <v>271.82111368338474</v>
      </c>
      <c r="CP383" s="60">
        <f t="shared" si="119"/>
        <v>288.53579910807622</v>
      </c>
    </row>
    <row r="384" spans="1:94" ht="15" customHeight="1">
      <c r="A384" s="53" t="s">
        <v>147</v>
      </c>
      <c r="B384" s="53" t="s">
        <v>148</v>
      </c>
      <c r="C384" s="53" t="str">
        <f t="shared" si="122"/>
        <v>SD_PU</v>
      </c>
      <c r="D384" s="53" t="s">
        <v>41</v>
      </c>
      <c r="E384" s="53" t="s">
        <v>39</v>
      </c>
      <c r="F384" s="112" t="s">
        <v>1371</v>
      </c>
      <c r="G384" s="113">
        <v>0</v>
      </c>
      <c r="H384" s="127">
        <v>0</v>
      </c>
      <c r="I384" s="127">
        <v>0</v>
      </c>
      <c r="J384" s="112" t="s">
        <v>1380</v>
      </c>
      <c r="K384" s="101">
        <v>0</v>
      </c>
      <c r="L384" s="53" t="s">
        <v>149</v>
      </c>
      <c r="M384" s="54">
        <f>[11]Provisional!M384</f>
        <v>4.8313180501610002</v>
      </c>
      <c r="N384" s="54">
        <f>[11]Provisional!N384</f>
        <v>3.9096234804719998</v>
      </c>
      <c r="O384" s="54">
        <f>[11]Provisional!O384</f>
        <v>3.2165624156370001</v>
      </c>
      <c r="P384" s="54">
        <f>[11]Provisional!P384</f>
        <v>2.8509668000209998</v>
      </c>
      <c r="Q384" s="54">
        <f>[11]Provisional!Q384</f>
        <v>2.4446193776309997</v>
      </c>
      <c r="R384" s="128">
        <f>'[11]Published CSP'!O384</f>
        <v>7.6962200000000003</v>
      </c>
      <c r="S384" s="108">
        <f>VLOOKUP($B384,'[11]CT model - DATA UPDATE'!$A:$AX,COLUMN('[11]CT model - DATA UPDATE'!S$1),0)/1000000</f>
        <v>7.8236646480000003</v>
      </c>
      <c r="T384" s="108">
        <f>VLOOKUP($B384,'[11]CT model - DATA UPDATE'!$A:$AX,COLUMN('[11]CT model - DATA UPDATE'!T$1),0)/1000000</f>
        <v>7.9882712520564301</v>
      </c>
      <c r="U384" s="108">
        <f>VLOOKUP($B384,'[11]CT model - DATA UPDATE'!$A:$AX,COLUMN('[11]CT model - DATA UPDATE'!U$1),0)/1000000</f>
        <v>8.1563411096287055</v>
      </c>
      <c r="V384" s="108">
        <f>VLOOKUP($B384,'[11]CT model - DATA UPDATE'!$A:$AX,COLUMN('[11]CT model - DATA UPDATE'!V$1),0)/1000000</f>
        <v>8.3279470861099512</v>
      </c>
      <c r="W384" s="108">
        <v>0</v>
      </c>
      <c r="X384" s="108">
        <f>VLOOKUP($B384,'[11]CT model - DATA UPDATE'!$A:$AX,COLUMN('[11]CT model - DATA UPDATE'!W$1),0)/1000000</f>
        <v>0</v>
      </c>
      <c r="Y384" s="108">
        <f>VLOOKUP($B384,'[11]CT model - DATA UPDATE'!$A:$AX,COLUMN('[11]CT model - DATA UPDATE'!X$1),0)/1000000</f>
        <v>0.15976542504112873</v>
      </c>
      <c r="Z384" s="108">
        <f>VLOOKUP($B384,'[11]CT model - DATA UPDATE'!$A:$AX,COLUMN('[11]CT model - DATA UPDATE'!Y$1),0)/1000000</f>
        <v>0.32951618082899969</v>
      </c>
      <c r="AA384" s="108">
        <f>VLOOKUP($B384,'[11]CT model - DATA UPDATE'!$A:$AX,COLUMN('[11]CT model - DATA UPDATE'!Z$1),0)/1000000</f>
        <v>0.50973698524661726</v>
      </c>
      <c r="AB384" s="108">
        <v>0</v>
      </c>
      <c r="AC384" s="108">
        <f>VLOOKUP($B384,'[11]CT model - DATA UPDATE'!$A:$AX,COLUMN('[11]CT model - DATA UPDATE'!AA$1),0)/1000000</f>
        <v>0</v>
      </c>
      <c r="AD384" s="108">
        <f>VLOOKUP($B384,'[11]CT model - DATA UPDATE'!$A:$AX,COLUMN('[11]CT model - DATA UPDATE'!AB$1),0)/1000000</f>
        <v>0</v>
      </c>
      <c r="AE384" s="108">
        <f>VLOOKUP($B384,'[11]CT model - DATA UPDATE'!$A:$AX,COLUMN('[11]CT model - DATA UPDATE'!AC$1),0)/1000000</f>
        <v>0</v>
      </c>
      <c r="AF384" s="108">
        <f>VLOOKUP($B384,'[11]CT model - DATA UPDATE'!$A:$AX,COLUMN('[11]CT model - DATA UPDATE'!AD$1),0)/1000000</f>
        <v>0</v>
      </c>
      <c r="AG384" s="108">
        <v>0</v>
      </c>
      <c r="AH384" s="108">
        <f>VLOOKUP($B384,'[11]CT model - DATA UPDATE'!$A:$AX,COLUMN('[11]CT model - DATA UPDATE'!AE$1),0)/1000000</f>
        <v>0</v>
      </c>
      <c r="AI384" s="108">
        <f>(VLOOKUP($B384,'[11]CT model - DATA UPDATE'!$A:$AX,COLUMN('[11]CT model - DATA UPDATE'!AF$1),0)+IFERROR(VLOOKUP($B384,'[11]Fire £5 LQ'!$A:$P,COLUMN('[11]Fire £5 LQ'!N$1),0),0)*[11]Parameters!$C$41)/1000000</f>
        <v>1.0231535385254964E-4</v>
      </c>
      <c r="AJ384" s="108">
        <f>(VLOOKUP($B384,'[11]CT model - DATA UPDATE'!$A:$AX,COLUMN('[11]CT model - DATA UPDATE'!AG$1),0)+IFERROR(VLOOKUP($B384,'[11]Fire £5 LQ'!$A:$P,COLUMN('[11]Fire £5 LQ'!O$1),0),0)*[11]Parameters!$C$41)/1000000</f>
        <v>1.0655738625456385E-4</v>
      </c>
      <c r="AK384" s="108">
        <f>(VLOOKUP($B384,'[11]CT model - DATA UPDATE'!$A:$AX,COLUMN('[11]CT model - DATA UPDATE'!AH$1),0)+IFERROR(VLOOKUP($B384,'[11]Fire £5 LQ'!$A:$P,COLUMN('[11]Fire £5 LQ'!P$1),0),0)*[11]Parameters!$C$41)/1000000</f>
        <v>1.1097529488819341E-4</v>
      </c>
      <c r="AL384" s="56">
        <f>'[11]Published CSP'!AI384</f>
        <v>0</v>
      </c>
      <c r="AM384" s="56">
        <f>'[11]Published CSP'!AJ384</f>
        <v>0</v>
      </c>
      <c r="AN384" s="56">
        <f>IFERROR(VLOOKUP($A384,'[11]iBCF post B17'!$A:$L,'[11]iBCF post B17'!$F$1,0)/1000000,0)</f>
        <v>0</v>
      </c>
      <c r="AO384" s="56">
        <f>IFERROR(VLOOKUP($A384,'[11]iBCF post B17'!$A:$L,'[11]iBCF post B17'!$I$1,0)/1000000,0)</f>
        <v>0</v>
      </c>
      <c r="AP384" s="56">
        <f>IFERROR(VLOOKUP($A384,'[11]iBCF post B17'!$A:$L,'[11]iBCF post B17'!$L$1,0)/1000000,0)</f>
        <v>0</v>
      </c>
      <c r="AQ384" s="56">
        <v>0</v>
      </c>
      <c r="AR384" s="56">
        <v>0</v>
      </c>
      <c r="AS384" s="56">
        <f>'[11]NHB savings'!E371</f>
        <v>0</v>
      </c>
      <c r="AT384" s="56">
        <f>'[11]NHB savings'!F371</f>
        <v>0</v>
      </c>
      <c r="AU384" s="56">
        <f>'[11]NHB savings'!G371</f>
        <v>0</v>
      </c>
      <c r="AV384" s="103">
        <f>'[11]Published CSP'!AN384</f>
        <v>0</v>
      </c>
      <c r="AW384" s="103">
        <f>'[11]Published CSP'!AO384</f>
        <v>0</v>
      </c>
      <c r="AX384" s="103">
        <f>'[11]Published CSP'!AP384+'[11]NHB savings'!I371</f>
        <v>0</v>
      </c>
      <c r="AY384" s="103">
        <f>'[11]Published CSP'!AQ384+'[11]NHB savings'!J371</f>
        <v>0</v>
      </c>
      <c r="AZ384" s="103">
        <f>'[11]Published CSP'!AR384+'[11]NHB savings'!K371</f>
        <v>0</v>
      </c>
      <c r="BA384" s="103">
        <v>0</v>
      </c>
      <c r="BB384" s="103" t="e">
        <f>VLOOKUP($A384,'[11]Published CSP'!$A:$A:'[11]Published CSP'!$AW:$AW,COLUMN('[11]Published CSP'!AT$1),0)</f>
        <v>#REF!</v>
      </c>
      <c r="BC384" s="103" t="e">
        <f>VLOOKUP($A384,'[11]Published CSP'!$A:$A:'[11]Published CSP'!$AW:$AW,COLUMN('[11]Published CSP'!AU$1),0)+'[11]NHB savings'!L371</f>
        <v>#REF!</v>
      </c>
      <c r="BD384" s="103">
        <v>0</v>
      </c>
      <c r="BE384" s="103">
        <v>0</v>
      </c>
      <c r="BF384" s="60">
        <v>3.2884010894230489</v>
      </c>
      <c r="BG384" s="60">
        <v>3.5153983669206945</v>
      </c>
      <c r="BH384" s="103">
        <f>VLOOKUP($A384,[11]NHB!$A$7:$Q$389,COLUMN([11]NHB!O$2),0)+'[11]NHB savings'!P371</f>
        <v>2.1046701610454477</v>
      </c>
      <c r="BI384" s="103">
        <f>VLOOKUP($A384,[11]NHB!$A$7:$Q$389,COLUMN([11]NHB!P$2),0)+'[11]NHB savings'!Q371</f>
        <v>1.6035541911415949</v>
      </c>
      <c r="BJ384" s="103">
        <f>VLOOKUP($A384,[11]NHB!$A$7:$Q$389,COLUMN([11]NHB!Q$2),0)+'[11]NHB savings'!R371</f>
        <v>1.5385914413938522</v>
      </c>
      <c r="BK384" s="63">
        <f t="shared" si="120"/>
        <v>15.815939139584049</v>
      </c>
      <c r="BL384" s="63" t="e">
        <f t="shared" si="120"/>
        <v>#REF!</v>
      </c>
      <c r="BM384" s="63" t="e">
        <f t="shared" si="120"/>
        <v>#REF!</v>
      </c>
      <c r="BN384" s="63">
        <f t="shared" si="120"/>
        <v>12.940484839006555</v>
      </c>
      <c r="BO384" s="63">
        <f t="shared" si="120"/>
        <v>12.821005865676307</v>
      </c>
      <c r="BP384" s="64">
        <f t="shared" si="123"/>
        <v>15.815939139584049</v>
      </c>
      <c r="BQ384" s="64" t="e">
        <f>BL384*'[11]23112016 deflator update'!$C$68/'[11]23112016 deflator update'!$C$69</f>
        <v>#REF!</v>
      </c>
      <c r="BR384" s="64" t="e">
        <f>BM384*'[11]23112016 deflator update'!$C$68/'[11]23112016 deflator update'!$C$70</f>
        <v>#REF!</v>
      </c>
      <c r="BS384" s="64">
        <f>BN384*'[11]23112016 deflator update'!$C$68/'[11]23112016 deflator update'!$C$71</f>
        <v>12.293808337062835</v>
      </c>
      <c r="BT384" s="64">
        <f>BO384*'[11]23112016 deflator update'!$C$68/'[11]23112016 deflator update'!$C$72</f>
        <v>11.981456638730311</v>
      </c>
      <c r="BU384" s="109" t="e">
        <f t="shared" si="124"/>
        <v>#REF!</v>
      </c>
      <c r="BV384" s="109" t="e">
        <f t="shared" si="124"/>
        <v>#REF!</v>
      </c>
      <c r="BW384" s="109" t="e">
        <f t="shared" si="124"/>
        <v>#REF!</v>
      </c>
      <c r="BX384" s="109">
        <f t="shared" si="124"/>
        <v>-9.2329595696524214E-3</v>
      </c>
      <c r="BY384" s="109">
        <f t="shared" si="125"/>
        <v>-0.18936170956880072</v>
      </c>
      <c r="BZ384" s="109">
        <f t="shared" si="126"/>
        <v>-5.1129863488085903E-2</v>
      </c>
      <c r="CA384" s="110" t="e">
        <f t="shared" si="127"/>
        <v>#REF!</v>
      </c>
      <c r="CB384" s="110" t="e">
        <f t="shared" si="127"/>
        <v>#REF!</v>
      </c>
      <c r="CC384" s="110" t="e">
        <f t="shared" si="127"/>
        <v>#REF!</v>
      </c>
      <c r="CD384" s="110">
        <f t="shared" si="121"/>
        <v>-2.5407236697424285E-2</v>
      </c>
      <c r="CE384" s="110">
        <f t="shared" si="128"/>
        <v>-0.24244418665324885</v>
      </c>
      <c r="CF384" s="110">
        <f t="shared" si="129"/>
        <v>-6.7060118434319582E-2</v>
      </c>
      <c r="CG384" s="60">
        <f t="shared" si="118"/>
        <v>8.1197191395840491</v>
      </c>
      <c r="CH384" s="60" t="e">
        <f t="shared" si="118"/>
        <v>#REF!</v>
      </c>
      <c r="CI384" s="60" t="e">
        <f t="shared" si="118"/>
        <v>#REF!</v>
      </c>
      <c r="CJ384" s="60">
        <f t="shared" si="118"/>
        <v>4.4545209911625943</v>
      </c>
      <c r="CK384" s="60">
        <f t="shared" si="118"/>
        <v>3.9832108190248512</v>
      </c>
      <c r="CL384" s="60">
        <f t="shared" si="119"/>
        <v>7.6962200000000003</v>
      </c>
      <c r="CM384" s="60">
        <f t="shared" si="119"/>
        <v>7.8236646480000003</v>
      </c>
      <c r="CN384" s="60">
        <f t="shared" si="119"/>
        <v>8.1481389924514129</v>
      </c>
      <c r="CO384" s="60">
        <f t="shared" si="119"/>
        <v>8.4859638478439603</v>
      </c>
      <c r="CP384" s="60">
        <f t="shared" si="119"/>
        <v>8.8377950466514559</v>
      </c>
    </row>
    <row r="385" spans="1:94" ht="15" customHeight="1">
      <c r="A385" s="53" t="s">
        <v>435</v>
      </c>
      <c r="B385" s="53" t="s">
        <v>436</v>
      </c>
      <c r="C385" s="53" t="str">
        <f t="shared" si="122"/>
        <v>SD_SR</v>
      </c>
      <c r="D385" s="53" t="s">
        <v>41</v>
      </c>
      <c r="E385" s="53" t="s">
        <v>39</v>
      </c>
      <c r="F385" s="112" t="s">
        <v>1371</v>
      </c>
      <c r="G385" s="113">
        <v>1</v>
      </c>
      <c r="H385" s="127">
        <v>0</v>
      </c>
      <c r="I385" s="127">
        <v>0</v>
      </c>
      <c r="J385" s="112" t="s">
        <v>1382</v>
      </c>
      <c r="K385" s="101">
        <v>0</v>
      </c>
      <c r="L385" s="53" t="s">
        <v>437</v>
      </c>
      <c r="M385" s="54">
        <f>[11]Provisional!M385</f>
        <v>6.5807982941429994</v>
      </c>
      <c r="N385" s="54">
        <f>[11]Provisional!N385</f>
        <v>5.7192425954499999</v>
      </c>
      <c r="O385" s="54">
        <f>[11]Provisional!O385</f>
        <v>5.0723537550769997</v>
      </c>
      <c r="P385" s="54">
        <f>[11]Provisional!P385</f>
        <v>4.7341093756439996</v>
      </c>
      <c r="Q385" s="54">
        <f>[11]Provisional!Q385</f>
        <v>4.3592529275540004</v>
      </c>
      <c r="R385" s="128">
        <f>'[11]Published CSP'!O385</f>
        <v>5.1293405500000002</v>
      </c>
      <c r="S385" s="108">
        <f>VLOOKUP($B385,'[11]CT model - DATA UPDATE'!$A:$AX,COLUMN('[11]CT model - DATA UPDATE'!S$1),0)/1000000</f>
        <v>5.2198183619999989</v>
      </c>
      <c r="T385" s="108">
        <f>VLOOKUP($B385,'[11]CT model - DATA UPDATE'!$A:$AX,COLUMN('[11]CT model - DATA UPDATE'!T$1),0)/1000000</f>
        <v>5.28354842505495</v>
      </c>
      <c r="U385" s="108">
        <f>VLOOKUP($B385,'[11]CT model - DATA UPDATE'!$A:$AX,COLUMN('[11]CT model - DATA UPDATE'!U$1),0)/1000000</f>
        <v>5.3480565843299841</v>
      </c>
      <c r="V385" s="108">
        <f>VLOOKUP($B385,'[11]CT model - DATA UPDATE'!$A:$AX,COLUMN('[11]CT model - DATA UPDATE'!V$1),0)/1000000</f>
        <v>5.4133523397957362</v>
      </c>
      <c r="W385" s="108">
        <v>0</v>
      </c>
      <c r="X385" s="108">
        <f>VLOOKUP($B385,'[11]CT model - DATA UPDATE'!$A:$AX,COLUMN('[11]CT model - DATA UPDATE'!W$1),0)/1000000</f>
        <v>0.10439636723999998</v>
      </c>
      <c r="Y385" s="108">
        <f>VLOOKUP($B385,'[11]CT model - DATA UPDATE'!$A:$AX,COLUMN('[11]CT model - DATA UPDATE'!X$1),0)/1000000</f>
        <v>0.21345535637221991</v>
      </c>
      <c r="Z385" s="108">
        <f>VLOOKUP($B385,'[11]CT model - DATA UPDATE'!$A:$AX,COLUMN('[11]CT model - DATA UPDATE'!Y$1),0)/1000000</f>
        <v>0.32734384741366929</v>
      </c>
      <c r="AA385" s="108">
        <f>VLOOKUP($B385,'[11]CT model - DATA UPDATE'!$A:$AX,COLUMN('[11]CT model - DATA UPDATE'!Z$1),0)/1000000</f>
        <v>0.44623432621041637</v>
      </c>
      <c r="AB385" s="108">
        <v>0</v>
      </c>
      <c r="AC385" s="108">
        <f>VLOOKUP($B385,'[11]CT model - DATA UPDATE'!$A:$AX,COLUMN('[11]CT model - DATA UPDATE'!AA$1),0)/1000000</f>
        <v>0</v>
      </c>
      <c r="AD385" s="108">
        <f>VLOOKUP($B385,'[11]CT model - DATA UPDATE'!$A:$AX,COLUMN('[11]CT model - DATA UPDATE'!AB$1),0)/1000000</f>
        <v>0</v>
      </c>
      <c r="AE385" s="108">
        <f>VLOOKUP($B385,'[11]CT model - DATA UPDATE'!$A:$AX,COLUMN('[11]CT model - DATA UPDATE'!AC$1),0)/1000000</f>
        <v>0</v>
      </c>
      <c r="AF385" s="108">
        <f>VLOOKUP($B385,'[11]CT model - DATA UPDATE'!$A:$AX,COLUMN('[11]CT model - DATA UPDATE'!AD$1),0)/1000000</f>
        <v>0</v>
      </c>
      <c r="AG385" s="108">
        <v>0</v>
      </c>
      <c r="AH385" s="108">
        <f>VLOOKUP($B385,'[11]CT model - DATA UPDATE'!$A:$AX,COLUMN('[11]CT model - DATA UPDATE'!AE$1),0)/1000000</f>
        <v>7.0765322760000762E-2</v>
      </c>
      <c r="AI385" s="108">
        <f>(VLOOKUP($B385,'[11]CT model - DATA UPDATE'!$A:$AX,COLUMN('[11]CT model - DATA UPDATE'!AF$1),0)+IFERROR(VLOOKUP($B385,'[11]Fire £5 LQ'!$A:$P,COLUMN('[11]Fire £5 LQ'!N$1),0),0)*[11]Parameters!$C$41)/1000000</f>
        <v>0.14293612101437625</v>
      </c>
      <c r="AJ385" s="108">
        <f>(VLOOKUP($B385,'[11]CT model - DATA UPDATE'!$A:$AX,COLUMN('[11]CT model - DATA UPDATE'!AG$1),0)+IFERROR(VLOOKUP($B385,'[11]Fire £5 LQ'!$A:$P,COLUMN('[11]Fire £5 LQ'!O$1),0),0)*[11]Parameters!$C$41)/1000000</f>
        <v>0.21467666601412011</v>
      </c>
      <c r="AK385" s="108">
        <f>(VLOOKUP($B385,'[11]CT model - DATA UPDATE'!$A:$AX,COLUMN('[11]CT model - DATA UPDATE'!AH$1),0)+IFERROR(VLOOKUP($B385,'[11]Fire £5 LQ'!$A:$P,COLUMN('[11]Fire £5 LQ'!P$1),0),0)*[11]Parameters!$C$41)/1000000</f>
        <v>0.28589487980222583</v>
      </c>
      <c r="AL385" s="56">
        <f>'[11]Published CSP'!AI385</f>
        <v>0</v>
      </c>
      <c r="AM385" s="56">
        <f>'[11]Published CSP'!AJ385</f>
        <v>0</v>
      </c>
      <c r="AN385" s="56">
        <f>IFERROR(VLOOKUP($A385,'[11]iBCF post B17'!$A:$L,'[11]iBCF post B17'!$F$1,0)/1000000,0)</f>
        <v>0</v>
      </c>
      <c r="AO385" s="56">
        <f>IFERROR(VLOOKUP($A385,'[11]iBCF post B17'!$A:$L,'[11]iBCF post B17'!$I$1,0)/1000000,0)</f>
        <v>0</v>
      </c>
      <c r="AP385" s="56">
        <f>IFERROR(VLOOKUP($A385,'[11]iBCF post B17'!$A:$L,'[11]iBCF post B17'!$L$1,0)/1000000,0)</f>
        <v>0</v>
      </c>
      <c r="AQ385" s="56">
        <v>0</v>
      </c>
      <c r="AR385" s="56">
        <v>0</v>
      </c>
      <c r="AS385" s="56">
        <f>'[11]NHB savings'!E372</f>
        <v>0</v>
      </c>
      <c r="AT385" s="56">
        <f>'[11]NHB savings'!F372</f>
        <v>0</v>
      </c>
      <c r="AU385" s="56">
        <f>'[11]NHB savings'!G372</f>
        <v>0</v>
      </c>
      <c r="AV385" s="103">
        <f>'[11]Published CSP'!AN385</f>
        <v>0</v>
      </c>
      <c r="AW385" s="103">
        <f>'[11]Published CSP'!AO385</f>
        <v>0</v>
      </c>
      <c r="AX385" s="103">
        <f>'[11]Published CSP'!AP385+'[11]NHB savings'!I372</f>
        <v>0</v>
      </c>
      <c r="AY385" s="103">
        <f>'[11]Published CSP'!AQ385+'[11]NHB savings'!J372</f>
        <v>0</v>
      </c>
      <c r="AZ385" s="103">
        <f>'[11]Published CSP'!AR385+'[11]NHB savings'!K372</f>
        <v>0</v>
      </c>
      <c r="BA385" s="103">
        <v>0</v>
      </c>
      <c r="BB385" s="103" t="e">
        <f>VLOOKUP($A385,'[11]Published CSP'!$A:$A:'[11]Published CSP'!$AW:$AW,COLUMN('[11]Published CSP'!AT$1),0)</f>
        <v>#REF!</v>
      </c>
      <c r="BC385" s="103" t="e">
        <f>VLOOKUP($A385,'[11]Published CSP'!$A:$A:'[11]Published CSP'!$AW:$AW,COLUMN('[11]Published CSP'!AU$1),0)+'[11]NHB savings'!L372</f>
        <v>#REF!</v>
      </c>
      <c r="BD385" s="103">
        <v>0</v>
      </c>
      <c r="BE385" s="103">
        <v>0</v>
      </c>
      <c r="BF385" s="60">
        <v>1.5437857102113812</v>
      </c>
      <c r="BG385" s="60">
        <v>1.7085562343451479</v>
      </c>
      <c r="BH385" s="103">
        <f>VLOOKUP($A385,[11]NHB!$A$7:$Q$389,COLUMN([11]NHB!O$2),0)+'[11]NHB savings'!P372</f>
        <v>1.2341037792147533</v>
      </c>
      <c r="BI385" s="103">
        <f>VLOOKUP($A385,[11]NHB!$A$7:$Q$389,COLUMN([11]NHB!P$2),0)+'[11]NHB savings'!Q372</f>
        <v>0.9362455786417222</v>
      </c>
      <c r="BJ385" s="103">
        <f>VLOOKUP($A385,[11]NHB!$A$7:$Q$389,COLUMN([11]NHB!Q$2),0)+'[11]NHB savings'!R372</f>
        <v>0.89831665328096877</v>
      </c>
      <c r="BK385" s="63">
        <f t="shared" si="120"/>
        <v>13.253924554354381</v>
      </c>
      <c r="BL385" s="63" t="e">
        <f t="shared" si="120"/>
        <v>#REF!</v>
      </c>
      <c r="BM385" s="63" t="e">
        <f t="shared" si="120"/>
        <v>#REF!</v>
      </c>
      <c r="BN385" s="63">
        <f t="shared" si="120"/>
        <v>11.560432052043495</v>
      </c>
      <c r="BO385" s="63">
        <f t="shared" si="120"/>
        <v>11.403051126643346</v>
      </c>
      <c r="BP385" s="64">
        <f t="shared" si="123"/>
        <v>13.253924554354381</v>
      </c>
      <c r="BQ385" s="64" t="e">
        <f>BL385*'[11]23112016 deflator update'!$C$68/'[11]23112016 deflator update'!$C$69</f>
        <v>#REF!</v>
      </c>
      <c r="BR385" s="64" t="e">
        <f>BM385*'[11]23112016 deflator update'!$C$68/'[11]23112016 deflator update'!$C$70</f>
        <v>#REF!</v>
      </c>
      <c r="BS385" s="64">
        <f>BN385*'[11]23112016 deflator update'!$C$68/'[11]23112016 deflator update'!$C$71</f>
        <v>10.982721104317719</v>
      </c>
      <c r="BT385" s="64">
        <f>BO385*'[11]23112016 deflator update'!$C$68/'[11]23112016 deflator update'!$C$72</f>
        <v>10.656352867669099</v>
      </c>
      <c r="BU385" s="109" t="e">
        <f t="shared" si="124"/>
        <v>#REF!</v>
      </c>
      <c r="BV385" s="109" t="e">
        <f t="shared" si="124"/>
        <v>#REF!</v>
      </c>
      <c r="BW385" s="109" t="e">
        <f t="shared" si="124"/>
        <v>#REF!</v>
      </c>
      <c r="BX385" s="109">
        <f t="shared" si="124"/>
        <v>-1.3613758092400174E-2</v>
      </c>
      <c r="BY385" s="109">
        <f t="shared" si="125"/>
        <v>-0.1396471980899392</v>
      </c>
      <c r="BZ385" s="109">
        <f t="shared" si="126"/>
        <v>-3.690496414589306E-2</v>
      </c>
      <c r="CA385" s="110" t="e">
        <f t="shared" si="127"/>
        <v>#REF!</v>
      </c>
      <c r="CB385" s="110" t="e">
        <f t="shared" si="127"/>
        <v>#REF!</v>
      </c>
      <c r="CC385" s="110" t="e">
        <f t="shared" si="127"/>
        <v>#REF!</v>
      </c>
      <c r="CD385" s="110">
        <f t="shared" si="121"/>
        <v>-2.9716518661328073E-2</v>
      </c>
      <c r="CE385" s="110">
        <f t="shared" si="128"/>
        <v>-0.19598509679398224</v>
      </c>
      <c r="CF385" s="110">
        <f t="shared" si="129"/>
        <v>-5.3074036043346928E-2</v>
      </c>
      <c r="CG385" s="60">
        <f t="shared" si="118"/>
        <v>8.1245840043543804</v>
      </c>
      <c r="CH385" s="60" t="e">
        <f t="shared" si="118"/>
        <v>#REF!</v>
      </c>
      <c r="CI385" s="60" t="e">
        <f t="shared" si="118"/>
        <v>#REF!</v>
      </c>
      <c r="CJ385" s="60">
        <f t="shared" si="118"/>
        <v>5.6703549542857221</v>
      </c>
      <c r="CK385" s="60">
        <f t="shared" si="118"/>
        <v>5.2575695808349678</v>
      </c>
      <c r="CL385" s="60">
        <f t="shared" si="119"/>
        <v>5.1293405500000002</v>
      </c>
      <c r="CM385" s="60">
        <f t="shared" si="119"/>
        <v>5.3949800519999993</v>
      </c>
      <c r="CN385" s="60">
        <f t="shared" si="119"/>
        <v>5.6399399024415455</v>
      </c>
      <c r="CO385" s="60">
        <f t="shared" si="119"/>
        <v>5.8900770977577732</v>
      </c>
      <c r="CP385" s="60">
        <f t="shared" si="119"/>
        <v>6.1454815458083782</v>
      </c>
    </row>
    <row r="386" spans="1:94" ht="15" customHeight="1">
      <c r="A386" s="53" t="s">
        <v>468</v>
      </c>
      <c r="B386" s="53" t="s">
        <v>469</v>
      </c>
      <c r="C386" s="53" t="str">
        <f t="shared" si="122"/>
        <v>SD_PR</v>
      </c>
      <c r="D386" s="53" t="s">
        <v>41</v>
      </c>
      <c r="E386" s="53" t="s">
        <v>39</v>
      </c>
      <c r="F386" s="112" t="s">
        <v>1373</v>
      </c>
      <c r="G386" s="113">
        <v>0</v>
      </c>
      <c r="H386" s="127">
        <v>0</v>
      </c>
      <c r="I386" s="127">
        <v>0</v>
      </c>
      <c r="J386" s="112" t="s">
        <v>1381</v>
      </c>
      <c r="K386" s="101">
        <v>0</v>
      </c>
      <c r="L386" s="53" t="s">
        <v>470</v>
      </c>
      <c r="M386" s="54">
        <f>[11]Provisional!M386</f>
        <v>3.4831425254719997</v>
      </c>
      <c r="N386" s="54">
        <f>[11]Provisional!N386</f>
        <v>2.5975354184400001</v>
      </c>
      <c r="O386" s="54">
        <f>[11]Provisional!O386</f>
        <v>1.931113726233</v>
      </c>
      <c r="P386" s="54">
        <f>[11]Provisional!P386</f>
        <v>1.930374058378</v>
      </c>
      <c r="Q386" s="54">
        <f>[11]Provisional!Q386</f>
        <v>1.1849734661490001</v>
      </c>
      <c r="R386" s="128">
        <f>'[11]Published CSP'!O386</f>
        <v>8.5539000000000005</v>
      </c>
      <c r="S386" s="108">
        <f>VLOOKUP($B386,'[11]CT model - DATA UPDATE'!$A:$AX,COLUMN('[11]CT model - DATA UPDATE'!S$1),0)/1000000</f>
        <v>8.685807668999999</v>
      </c>
      <c r="T386" s="108">
        <f>VLOOKUP($B386,'[11]CT model - DATA UPDATE'!$A:$AX,COLUMN('[11]CT model - DATA UPDATE'!T$1),0)/1000000</f>
        <v>8.8028217501091852</v>
      </c>
      <c r="U386" s="108">
        <f>VLOOKUP($B386,'[11]CT model - DATA UPDATE'!$A:$AX,COLUMN('[11]CT model - DATA UPDATE'!U$1),0)/1000000</f>
        <v>8.9214122298331713</v>
      </c>
      <c r="V386" s="108">
        <f>VLOOKUP($B386,'[11]CT model - DATA UPDATE'!$A:$AX,COLUMN('[11]CT model - DATA UPDATE'!V$1),0)/1000000</f>
        <v>9.041600345210858</v>
      </c>
      <c r="W386" s="108">
        <v>0</v>
      </c>
      <c r="X386" s="108">
        <f>VLOOKUP($B386,'[11]CT model - DATA UPDATE'!$A:$AX,COLUMN('[11]CT model - DATA UPDATE'!W$1),0)/1000000</f>
        <v>0.17371615338000002</v>
      </c>
      <c r="Y386" s="108">
        <f>VLOOKUP($B386,'[11]CT model - DATA UPDATE'!$A:$AX,COLUMN('[11]CT model - DATA UPDATE'!X$1),0)/1000000</f>
        <v>0.35563399870441098</v>
      </c>
      <c r="Z386" s="108">
        <f>VLOOKUP($B386,'[11]CT model - DATA UPDATE'!$A:$AX,COLUMN('[11]CT model - DATA UPDATE'!Y$1),0)/1000000</f>
        <v>0.54606179976362801</v>
      </c>
      <c r="AA386" s="108">
        <f>VLOOKUP($B386,'[11]CT model - DATA UPDATE'!$A:$AX,COLUMN('[11]CT model - DATA UPDATE'!Z$1),0)/1000000</f>
        <v>0.74531864631247646</v>
      </c>
      <c r="AB386" s="108">
        <v>0</v>
      </c>
      <c r="AC386" s="108">
        <f>VLOOKUP($B386,'[11]CT model - DATA UPDATE'!$A:$AX,COLUMN('[11]CT model - DATA UPDATE'!AA$1),0)/1000000</f>
        <v>0</v>
      </c>
      <c r="AD386" s="108">
        <f>VLOOKUP($B386,'[11]CT model - DATA UPDATE'!$A:$AX,COLUMN('[11]CT model - DATA UPDATE'!AB$1),0)/1000000</f>
        <v>0</v>
      </c>
      <c r="AE386" s="108">
        <f>VLOOKUP($B386,'[11]CT model - DATA UPDATE'!$A:$AX,COLUMN('[11]CT model - DATA UPDATE'!AC$1),0)/1000000</f>
        <v>0</v>
      </c>
      <c r="AF386" s="108">
        <f>VLOOKUP($B386,'[11]CT model - DATA UPDATE'!$A:$AX,COLUMN('[11]CT model - DATA UPDATE'!AD$1),0)/1000000</f>
        <v>0</v>
      </c>
      <c r="AG386" s="108">
        <v>0</v>
      </c>
      <c r="AH386" s="108">
        <f>VLOOKUP($B386,'[11]CT model - DATA UPDATE'!$A:$AX,COLUMN('[11]CT model - DATA UPDATE'!AE$1),0)/1000000</f>
        <v>9.4513346619999675E-2</v>
      </c>
      <c r="AI386" s="108">
        <f>(VLOOKUP($B386,'[11]CT model - DATA UPDATE'!$A:$AX,COLUMN('[11]CT model - DATA UPDATE'!AF$1),0)+IFERROR(VLOOKUP($B386,'[11]Fire £5 LQ'!$A:$P,COLUMN('[11]Fire £5 LQ'!N$1),0),0)*[11]Parameters!$C$41)/1000000</f>
        <v>0.18805210778124004</v>
      </c>
      <c r="AJ386" s="108">
        <f>(VLOOKUP($B386,'[11]CT model - DATA UPDATE'!$A:$AX,COLUMN('[11]CT model - DATA UPDATE'!AG$1),0)+IFERROR(VLOOKUP($B386,'[11]Fire £5 LQ'!$A:$P,COLUMN('[11]Fire £5 LQ'!O$1),0),0)*[11]Parameters!$C$41)/1000000</f>
        <v>0.28045406366356873</v>
      </c>
      <c r="AK386" s="108">
        <f>(VLOOKUP($B386,'[11]CT model - DATA UPDATE'!$A:$AX,COLUMN('[11]CT model - DATA UPDATE'!AH$1),0)+IFERROR(VLOOKUP($B386,'[11]Fire £5 LQ'!$A:$P,COLUMN('[11]Fire £5 LQ'!P$1),0),0)*[11]Parameters!$C$41)/1000000</f>
        <v>0.37154879179645561</v>
      </c>
      <c r="AL386" s="56">
        <f>'[11]Published CSP'!AI386</f>
        <v>0</v>
      </c>
      <c r="AM386" s="56">
        <f>'[11]Published CSP'!AJ386</f>
        <v>0</v>
      </c>
      <c r="AN386" s="56">
        <f>IFERROR(VLOOKUP($A386,'[11]iBCF post B17'!$A:$L,'[11]iBCF post B17'!$F$1,0)/1000000,0)</f>
        <v>0</v>
      </c>
      <c r="AO386" s="56">
        <f>IFERROR(VLOOKUP($A386,'[11]iBCF post B17'!$A:$L,'[11]iBCF post B17'!$I$1,0)/1000000,0)</f>
        <v>0</v>
      </c>
      <c r="AP386" s="56">
        <f>IFERROR(VLOOKUP($A386,'[11]iBCF post B17'!$A:$L,'[11]iBCF post B17'!$L$1,0)/1000000,0)</f>
        <v>0</v>
      </c>
      <c r="AQ386" s="56">
        <v>0</v>
      </c>
      <c r="AR386" s="56">
        <v>0</v>
      </c>
      <c r="AS386" s="56">
        <f>'[11]NHB savings'!E373</f>
        <v>0</v>
      </c>
      <c r="AT386" s="56">
        <f>'[11]NHB savings'!F373</f>
        <v>0</v>
      </c>
      <c r="AU386" s="56">
        <f>'[11]NHB savings'!G373</f>
        <v>0</v>
      </c>
      <c r="AV386" s="103">
        <f>'[11]Published CSP'!AN386</f>
        <v>0</v>
      </c>
      <c r="AW386" s="103">
        <f>'[11]Published CSP'!AO386</f>
        <v>0</v>
      </c>
      <c r="AX386" s="103">
        <f>'[11]Published CSP'!AP386+'[11]NHB savings'!I373</f>
        <v>0</v>
      </c>
      <c r="AY386" s="103">
        <f>'[11]Published CSP'!AQ386+'[11]NHB savings'!J373</f>
        <v>0</v>
      </c>
      <c r="AZ386" s="103">
        <f>'[11]Published CSP'!AR386+'[11]NHB savings'!K373</f>
        <v>0</v>
      </c>
      <c r="BA386" s="103">
        <v>0</v>
      </c>
      <c r="BB386" s="103" t="e">
        <f>VLOOKUP($A386,'[11]Published CSP'!$A:$A:'[11]Published CSP'!$AW:$AW,COLUMN('[11]Published CSP'!AT$1),0)</f>
        <v>#REF!</v>
      </c>
      <c r="BC386" s="103" t="e">
        <f>VLOOKUP($A386,'[11]Published CSP'!$A:$A:'[11]Published CSP'!$AW:$AW,COLUMN('[11]Published CSP'!AU$1),0)+'[11]NHB savings'!L373</f>
        <v>#REF!</v>
      </c>
      <c r="BD386" s="103">
        <v>0</v>
      </c>
      <c r="BE386" s="103">
        <v>0</v>
      </c>
      <c r="BF386" s="60">
        <v>1.6683735783757259</v>
      </c>
      <c r="BG386" s="60">
        <v>2.2337799564568384</v>
      </c>
      <c r="BH386" s="103">
        <f>VLOOKUP($A386,[11]NHB!$A$7:$Q$389,COLUMN([11]NHB!O$2),0)+'[11]NHB savings'!P373</f>
        <v>1.8535583951744203</v>
      </c>
      <c r="BI386" s="103">
        <f>VLOOKUP($A386,[11]NHB!$A$7:$Q$389,COLUMN([11]NHB!P$2),0)+'[11]NHB savings'!Q373</f>
        <v>1.4130583654789575</v>
      </c>
      <c r="BJ386" s="103">
        <f>VLOOKUP($A386,[11]NHB!$A$7:$Q$389,COLUMN([11]NHB!Q$2),0)+'[11]NHB savings'!R373</f>
        <v>1.3558129306301279</v>
      </c>
      <c r="BK386" s="63">
        <f t="shared" si="120"/>
        <v>13.705416103847725</v>
      </c>
      <c r="BL386" s="63" t="e">
        <f t="shared" si="120"/>
        <v>#REF!</v>
      </c>
      <c r="BM386" s="63" t="e">
        <f t="shared" si="120"/>
        <v>#REF!</v>
      </c>
      <c r="BN386" s="63">
        <f t="shared" si="120"/>
        <v>13.091360517117325</v>
      </c>
      <c r="BO386" s="63">
        <f t="shared" si="120"/>
        <v>12.699254180098917</v>
      </c>
      <c r="BP386" s="64">
        <f t="shared" si="123"/>
        <v>13.705416103847725</v>
      </c>
      <c r="BQ386" s="64" t="e">
        <f>BL386*'[11]23112016 deflator update'!$C$68/'[11]23112016 deflator update'!$C$69</f>
        <v>#REF!</v>
      </c>
      <c r="BR386" s="64" t="e">
        <f>BM386*'[11]23112016 deflator update'!$C$68/'[11]23112016 deflator update'!$C$70</f>
        <v>#REF!</v>
      </c>
      <c r="BS386" s="64">
        <f>BN386*'[11]23112016 deflator update'!$C$68/'[11]23112016 deflator update'!$C$71</f>
        <v>12.437144285637743</v>
      </c>
      <c r="BT386" s="64">
        <f>BO386*'[11]23112016 deflator update'!$C$68/'[11]23112016 deflator update'!$C$72</f>
        <v>11.867677536160587</v>
      </c>
      <c r="BU386" s="109" t="e">
        <f t="shared" si="124"/>
        <v>#REF!</v>
      </c>
      <c r="BV386" s="109" t="e">
        <f t="shared" si="124"/>
        <v>#REF!</v>
      </c>
      <c r="BW386" s="109" t="e">
        <f t="shared" si="124"/>
        <v>#REF!</v>
      </c>
      <c r="BX386" s="109">
        <f t="shared" si="124"/>
        <v>-2.9951534564014004E-2</v>
      </c>
      <c r="BY386" s="109">
        <f t="shared" si="125"/>
        <v>-7.3413453201638501E-2</v>
      </c>
      <c r="BZ386" s="109">
        <f t="shared" si="126"/>
        <v>-1.888142606621368E-2</v>
      </c>
      <c r="CA386" s="110" t="e">
        <f t="shared" si="127"/>
        <v>#REF!</v>
      </c>
      <c r="CB386" s="110" t="e">
        <f t="shared" si="127"/>
        <v>#REF!</v>
      </c>
      <c r="CC386" s="110" t="e">
        <f t="shared" si="127"/>
        <v>#REF!</v>
      </c>
      <c r="CD386" s="110">
        <f t="shared" si="121"/>
        <v>-4.5787580846414211E-2</v>
      </c>
      <c r="CE386" s="110">
        <f t="shared" si="128"/>
        <v>-0.13408849127690492</v>
      </c>
      <c r="CF386" s="110">
        <f t="shared" si="129"/>
        <v>-3.5353088956464385E-2</v>
      </c>
      <c r="CG386" s="60">
        <f t="shared" si="118"/>
        <v>5.1515161038477242</v>
      </c>
      <c r="CH386" s="60" t="e">
        <f t="shared" si="118"/>
        <v>#REF!</v>
      </c>
      <c r="CI386" s="60" t="e">
        <f t="shared" si="118"/>
        <v>#REF!</v>
      </c>
      <c r="CJ386" s="60">
        <f t="shared" si="118"/>
        <v>3.3434324238569566</v>
      </c>
      <c r="CK386" s="60">
        <f t="shared" si="118"/>
        <v>2.5407863967791275</v>
      </c>
      <c r="CL386" s="60">
        <f t="shared" si="119"/>
        <v>8.5539000000000005</v>
      </c>
      <c r="CM386" s="60">
        <f t="shared" si="119"/>
        <v>8.9540371689999976</v>
      </c>
      <c r="CN386" s="60">
        <f t="shared" si="119"/>
        <v>9.3465078565948367</v>
      </c>
      <c r="CO386" s="60">
        <f t="shared" si="119"/>
        <v>9.7479280932603682</v>
      </c>
      <c r="CP386" s="60">
        <f t="shared" si="119"/>
        <v>10.158467783319789</v>
      </c>
    </row>
    <row r="387" spans="1:94" ht="15" customHeight="1">
      <c r="A387" s="53" t="s">
        <v>1095</v>
      </c>
      <c r="B387" s="53" t="s">
        <v>1096</v>
      </c>
      <c r="C387" s="53" t="str">
        <f t="shared" si="122"/>
        <v>SD_PR</v>
      </c>
      <c r="D387" s="53" t="s">
        <v>41</v>
      </c>
      <c r="E387" s="53" t="s">
        <v>39</v>
      </c>
      <c r="F387" s="112" t="s">
        <v>1373</v>
      </c>
      <c r="G387" s="113">
        <v>1</v>
      </c>
      <c r="H387" s="127">
        <v>0</v>
      </c>
      <c r="I387" s="127">
        <v>0</v>
      </c>
      <c r="J387" s="112" t="s">
        <v>1381</v>
      </c>
      <c r="K387" s="101">
        <v>0</v>
      </c>
      <c r="L387" s="53" t="s">
        <v>1097</v>
      </c>
      <c r="M387" s="54">
        <f>[11]Provisional!M387</f>
        <v>5.0727572885149996</v>
      </c>
      <c r="N387" s="54">
        <f>[11]Provisional!N387</f>
        <v>3.9157438850880002</v>
      </c>
      <c r="O387" s="54">
        <f>[11]Provisional!O387</f>
        <v>3.0453184887680003</v>
      </c>
      <c r="P387" s="54">
        <f>[11]Provisional!P387</f>
        <v>2.846313337462</v>
      </c>
      <c r="Q387" s="54">
        <f>[11]Provisional!Q387</f>
        <v>2.0725646349460001</v>
      </c>
      <c r="R387" s="128">
        <f>'[11]Published CSP'!O387</f>
        <v>10.6532</v>
      </c>
      <c r="S387" s="108">
        <f>VLOOKUP($B387,'[11]CT model - DATA UPDATE'!$A:$AX,COLUMN('[11]CT model - DATA UPDATE'!S$1),0)/1000000</f>
        <v>10.95194223</v>
      </c>
      <c r="T387" s="108">
        <f>VLOOKUP($B387,'[11]CT model - DATA UPDATE'!$A:$AX,COLUMN('[11]CT model - DATA UPDATE'!T$1),0)/1000000</f>
        <v>11.18045473498975</v>
      </c>
      <c r="U387" s="108">
        <f>VLOOKUP($B387,'[11]CT model - DATA UPDATE'!$A:$AX,COLUMN('[11]CT model - DATA UPDATE'!U$1),0)/1000000</f>
        <v>11.413735158202591</v>
      </c>
      <c r="V387" s="108">
        <f>VLOOKUP($B387,'[11]CT model - DATA UPDATE'!$A:$AX,COLUMN('[11]CT model - DATA UPDATE'!V$1),0)/1000000</f>
        <v>11.651882982352539</v>
      </c>
      <c r="W387" s="108">
        <v>0</v>
      </c>
      <c r="X387" s="108">
        <f>VLOOKUP($B387,'[11]CT model - DATA UPDATE'!$A:$AX,COLUMN('[11]CT model - DATA UPDATE'!W$1),0)/1000000</f>
        <v>0.21267129000000082</v>
      </c>
      <c r="Y387" s="108">
        <f>VLOOKUP($B387,'[11]CT model - DATA UPDATE'!$A:$AX,COLUMN('[11]CT model - DATA UPDATE'!X$1),0)/1000000</f>
        <v>0.44505994925770975</v>
      </c>
      <c r="Z387" s="108">
        <f>VLOOKUP($B387,'[11]CT model - DATA UPDATE'!$A:$AX,COLUMN('[11]CT model - DATA UPDATE'!Y$1),0)/1000000</f>
        <v>0.69170776031352599</v>
      </c>
      <c r="AA387" s="108">
        <f>VLOOKUP($B387,'[11]CT model - DATA UPDATE'!$A:$AX,COLUMN('[11]CT model - DATA UPDATE'!Z$1),0)/1000000</f>
        <v>0.95330072207438421</v>
      </c>
      <c r="AB387" s="108">
        <v>0</v>
      </c>
      <c r="AC387" s="108">
        <f>VLOOKUP($B387,'[11]CT model - DATA UPDATE'!$A:$AX,COLUMN('[11]CT model - DATA UPDATE'!AA$1),0)/1000000</f>
        <v>0</v>
      </c>
      <c r="AD387" s="108">
        <f>VLOOKUP($B387,'[11]CT model - DATA UPDATE'!$A:$AX,COLUMN('[11]CT model - DATA UPDATE'!AB$1),0)/1000000</f>
        <v>0</v>
      </c>
      <c r="AE387" s="108">
        <f>VLOOKUP($B387,'[11]CT model - DATA UPDATE'!$A:$AX,COLUMN('[11]CT model - DATA UPDATE'!AC$1),0)/1000000</f>
        <v>0</v>
      </c>
      <c r="AF387" s="108">
        <f>VLOOKUP($B387,'[11]CT model - DATA UPDATE'!$A:$AX,COLUMN('[11]CT model - DATA UPDATE'!AD$1),0)/1000000</f>
        <v>0</v>
      </c>
      <c r="AG387" s="108">
        <v>0</v>
      </c>
      <c r="AH387" s="108">
        <f>VLOOKUP($B387,'[11]CT model - DATA UPDATE'!$A:$AX,COLUMN('[11]CT model - DATA UPDATE'!AE$1),0)/1000000</f>
        <v>0</v>
      </c>
      <c r="AI387" s="108">
        <f>(VLOOKUP($B387,'[11]CT model - DATA UPDATE'!$A:$AX,COLUMN('[11]CT model - DATA UPDATE'!AF$1),0)+IFERROR(VLOOKUP($B387,'[11]Fire £5 LQ'!$A:$P,COLUMN('[11]Fire £5 LQ'!N$1),0),0)*[11]Parameters!$C$41)/1000000</f>
        <v>9.3215419461201918E-2</v>
      </c>
      <c r="AJ387" s="108">
        <f>(VLOOKUP($B387,'[11]CT model - DATA UPDATE'!$A:$AX,COLUMN('[11]CT model - DATA UPDATE'!AG$1),0)+IFERROR(VLOOKUP($B387,'[11]Fire £5 LQ'!$A:$P,COLUMN('[11]Fire £5 LQ'!O$1),0),0)*[11]Parameters!$C$41)/1000000</f>
        <v>0.18566657277133328</v>
      </c>
      <c r="AK387" s="108">
        <f>(VLOOKUP($B387,'[11]CT model - DATA UPDATE'!$A:$AX,COLUMN('[11]CT model - DATA UPDATE'!AH$1),0)+IFERROR(VLOOKUP($B387,'[11]Fire £5 LQ'!$A:$P,COLUMN('[11]Fire £5 LQ'!P$1),0),0)*[11]Parameters!$C$41)/1000000</f>
        <v>0.27708885172568082</v>
      </c>
      <c r="AL387" s="56">
        <f>'[11]Published CSP'!AI387</f>
        <v>0</v>
      </c>
      <c r="AM387" s="56">
        <f>'[11]Published CSP'!AJ387</f>
        <v>0</v>
      </c>
      <c r="AN387" s="56">
        <f>IFERROR(VLOOKUP($A387,'[11]iBCF post B17'!$A:$L,'[11]iBCF post B17'!$F$1,0)/1000000,0)</f>
        <v>0</v>
      </c>
      <c r="AO387" s="56">
        <f>IFERROR(VLOOKUP($A387,'[11]iBCF post B17'!$A:$L,'[11]iBCF post B17'!$I$1,0)/1000000,0)</f>
        <v>0</v>
      </c>
      <c r="AP387" s="56">
        <f>IFERROR(VLOOKUP($A387,'[11]iBCF post B17'!$A:$L,'[11]iBCF post B17'!$L$1,0)/1000000,0)</f>
        <v>0</v>
      </c>
      <c r="AQ387" s="56">
        <v>0</v>
      </c>
      <c r="AR387" s="56">
        <v>0</v>
      </c>
      <c r="AS387" s="56">
        <f>'[11]NHB savings'!E374</f>
        <v>0</v>
      </c>
      <c r="AT387" s="56">
        <f>'[11]NHB savings'!F374</f>
        <v>0</v>
      </c>
      <c r="AU387" s="56">
        <f>'[11]NHB savings'!G374</f>
        <v>0</v>
      </c>
      <c r="AV387" s="103">
        <f>'[11]Published CSP'!AN387</f>
        <v>3.9528063917873293E-2</v>
      </c>
      <c r="AW387" s="103">
        <f>'[11]Published CSP'!AO387</f>
        <v>0.20529091260572907</v>
      </c>
      <c r="AX387" s="103">
        <f>'[11]Published CSP'!AP387+'[11]NHB savings'!I374</f>
        <v>0.16576284868785576</v>
      </c>
      <c r="AY387" s="103">
        <f>'[11]Published CSP'!AQ387+'[11]NHB savings'!J374</f>
        <v>0.1275098836060429</v>
      </c>
      <c r="AZ387" s="103">
        <f>'[11]Published CSP'!AR387+'[11]NHB savings'!K374</f>
        <v>0.16576284868785576</v>
      </c>
      <c r="BA387" s="103">
        <v>0</v>
      </c>
      <c r="BB387" s="103" t="e">
        <f>VLOOKUP($A387,'[11]Published CSP'!$A:$A:'[11]Published CSP'!$AW:$AW,COLUMN('[11]Published CSP'!AT$1),0)</f>
        <v>#REF!</v>
      </c>
      <c r="BC387" s="103" t="e">
        <f>VLOOKUP($A387,'[11]Published CSP'!$A:$A:'[11]Published CSP'!$AW:$AW,COLUMN('[11]Published CSP'!AU$1),0)+'[11]NHB savings'!L374</f>
        <v>#REF!</v>
      </c>
      <c r="BD387" s="103">
        <v>0</v>
      </c>
      <c r="BE387" s="103">
        <v>0</v>
      </c>
      <c r="BF387" s="60">
        <v>4.3393192176822231</v>
      </c>
      <c r="BG387" s="60">
        <v>5.0862641920835907</v>
      </c>
      <c r="BH387" s="103">
        <f>VLOOKUP($A387,[11]NHB!$A$7:$Q$389,COLUMN([11]NHB!O$2),0)+'[11]NHB savings'!P374</f>
        <v>4.1022088034846043</v>
      </c>
      <c r="BI387" s="103">
        <f>VLOOKUP($A387,[11]NHB!$A$7:$Q$389,COLUMN([11]NHB!P$2),0)+'[11]NHB savings'!Q374</f>
        <v>3.1298580514129308</v>
      </c>
      <c r="BJ387" s="103">
        <f>VLOOKUP($A387,[11]NHB!$A$7:$Q$389,COLUMN([11]NHB!Q$2),0)+'[11]NHB savings'!R374</f>
        <v>3.0030620962384154</v>
      </c>
      <c r="BK387" s="63">
        <f t="shared" si="120"/>
        <v>20.104804570115096</v>
      </c>
      <c r="BL387" s="63" t="e">
        <f t="shared" si="120"/>
        <v>#REF!</v>
      </c>
      <c r="BM387" s="63" t="e">
        <f t="shared" si="120"/>
        <v>#REF!</v>
      </c>
      <c r="BN387" s="63">
        <f t="shared" si="120"/>
        <v>18.394790763768427</v>
      </c>
      <c r="BO387" s="63">
        <f t="shared" si="120"/>
        <v>18.123662136024876</v>
      </c>
      <c r="BP387" s="64">
        <f t="shared" si="123"/>
        <v>20.104804570115096</v>
      </c>
      <c r="BQ387" s="64" t="e">
        <f>BL387*'[11]23112016 deflator update'!$C$68/'[11]23112016 deflator update'!$C$69</f>
        <v>#REF!</v>
      </c>
      <c r="BR387" s="64" t="e">
        <f>BM387*'[11]23112016 deflator update'!$C$68/'[11]23112016 deflator update'!$C$70</f>
        <v>#REF!</v>
      </c>
      <c r="BS387" s="64">
        <f>BN387*'[11]23112016 deflator update'!$C$68/'[11]23112016 deflator update'!$C$71</f>
        <v>17.475545535085512</v>
      </c>
      <c r="BT387" s="64">
        <f>BO387*'[11]23112016 deflator update'!$C$68/'[11]23112016 deflator update'!$C$72</f>
        <v>16.936882666836368</v>
      </c>
      <c r="BU387" s="109" t="e">
        <f t="shared" si="124"/>
        <v>#REF!</v>
      </c>
      <c r="BV387" s="109" t="e">
        <f t="shared" si="124"/>
        <v>#REF!</v>
      </c>
      <c r="BW387" s="109" t="e">
        <f t="shared" si="124"/>
        <v>#REF!</v>
      </c>
      <c r="BX387" s="109">
        <f t="shared" si="124"/>
        <v>-1.473942439604059E-2</v>
      </c>
      <c r="BY387" s="109">
        <f t="shared" si="125"/>
        <v>-9.8540745680020247E-2</v>
      </c>
      <c r="BZ387" s="109">
        <f t="shared" si="126"/>
        <v>-2.5601682520015379E-2</v>
      </c>
      <c r="CA387" s="110" t="e">
        <f t="shared" si="127"/>
        <v>#REF!</v>
      </c>
      <c r="CB387" s="110" t="e">
        <f t="shared" si="127"/>
        <v>#REF!</v>
      </c>
      <c r="CC387" s="110" t="e">
        <f t="shared" si="127"/>
        <v>#REF!</v>
      </c>
      <c r="CD387" s="110">
        <f t="shared" si="121"/>
        <v>-3.0823808456661661E-2</v>
      </c>
      <c r="CE387" s="110">
        <f t="shared" si="128"/>
        <v>-0.1575703903129555</v>
      </c>
      <c r="CF387" s="110">
        <f t="shared" si="129"/>
        <v>-4.1960521331929401E-2</v>
      </c>
      <c r="CG387" s="60">
        <f t="shared" si="118"/>
        <v>9.4516045701150961</v>
      </c>
      <c r="CH387" s="60" t="e">
        <f t="shared" si="118"/>
        <v>#REF!</v>
      </c>
      <c r="CI387" s="60" t="e">
        <f t="shared" si="118"/>
        <v>#REF!</v>
      </c>
      <c r="CJ387" s="60">
        <f t="shared" si="118"/>
        <v>6.1036812724809746</v>
      </c>
      <c r="CK387" s="60">
        <f t="shared" si="118"/>
        <v>5.2413895798722709</v>
      </c>
      <c r="CL387" s="60">
        <f t="shared" si="119"/>
        <v>10.6532</v>
      </c>
      <c r="CM387" s="60">
        <f t="shared" si="119"/>
        <v>11.164613520000001</v>
      </c>
      <c r="CN387" s="60">
        <f t="shared" si="119"/>
        <v>11.718730103708662</v>
      </c>
      <c r="CO387" s="60">
        <f t="shared" si="119"/>
        <v>12.291109491287452</v>
      </c>
      <c r="CP387" s="60">
        <f t="shared" si="119"/>
        <v>12.882272556152605</v>
      </c>
    </row>
    <row r="388" spans="1:94" ht="15" customHeight="1">
      <c r="A388" s="53" t="s">
        <v>318</v>
      </c>
      <c r="B388" s="53" t="s">
        <v>319</v>
      </c>
      <c r="C388" s="53" t="str">
        <f t="shared" si="122"/>
        <v>SD_SR</v>
      </c>
      <c r="D388" s="53" t="s">
        <v>41</v>
      </c>
      <c r="E388" s="53" t="s">
        <v>39</v>
      </c>
      <c r="F388" s="112" t="s">
        <v>1365</v>
      </c>
      <c r="G388" s="113">
        <v>0</v>
      </c>
      <c r="H388" s="127">
        <v>0</v>
      </c>
      <c r="I388" s="127">
        <v>0</v>
      </c>
      <c r="J388" s="112" t="s">
        <v>1382</v>
      </c>
      <c r="K388" s="101">
        <v>0</v>
      </c>
      <c r="L388" s="53" t="s">
        <v>320</v>
      </c>
      <c r="M388" s="54">
        <f>[11]Provisional!M388</f>
        <v>3.9697925125819999</v>
      </c>
      <c r="N388" s="54">
        <f>[11]Provisional!N388</f>
        <v>3.4538417454659998</v>
      </c>
      <c r="O388" s="54">
        <f>[11]Provisional!O388</f>
        <v>3.0664453176080002</v>
      </c>
      <c r="P388" s="54">
        <f>[11]Provisional!P388</f>
        <v>2.8638810347890002</v>
      </c>
      <c r="Q388" s="54">
        <f>[11]Provisional!Q388</f>
        <v>2.6393898114659997</v>
      </c>
      <c r="R388" s="128">
        <f>'[11]Published CSP'!O388</f>
        <v>3.0429349999999999</v>
      </c>
      <c r="S388" s="108">
        <f>VLOOKUP($B388,'[11]CT model - DATA UPDATE'!$A:$AX,COLUMN('[11]CT model - DATA UPDATE'!S$1),0)/1000000</f>
        <v>3.0810455999999999</v>
      </c>
      <c r="T388" s="108">
        <f>VLOOKUP($B388,'[11]CT model - DATA UPDATE'!$A:$AX,COLUMN('[11]CT model - DATA UPDATE'!T$1),0)/1000000</f>
        <v>3.1656159862651791</v>
      </c>
      <c r="U388" s="108">
        <f>VLOOKUP($B388,'[11]CT model - DATA UPDATE'!$A:$AX,COLUMN('[11]CT model - DATA UPDATE'!U$1),0)/1000000</f>
        <v>3.2525077111801477</v>
      </c>
      <c r="V388" s="108">
        <f>VLOOKUP($B388,'[11]CT model - DATA UPDATE'!$A:$AX,COLUMN('[11]CT model - DATA UPDATE'!V$1),0)/1000000</f>
        <v>3.3417844922394675</v>
      </c>
      <c r="W388" s="108">
        <v>0</v>
      </c>
      <c r="X388" s="108">
        <f>VLOOKUP($B388,'[11]CT model - DATA UPDATE'!$A:$AX,COLUMN('[11]CT model - DATA UPDATE'!W$1),0)/1000000</f>
        <v>6.1620912000000007E-2</v>
      </c>
      <c r="Y388" s="108">
        <f>VLOOKUP($B388,'[11]CT model - DATA UPDATE'!$A:$AX,COLUMN('[11]CT model - DATA UPDATE'!X$1),0)/1000000</f>
        <v>0.12789088584511321</v>
      </c>
      <c r="Z388" s="108">
        <f>VLOOKUP($B388,'[11]CT model - DATA UPDATE'!$A:$AX,COLUMN('[11]CT model - DATA UPDATE'!Y$1),0)/1000000</f>
        <v>0.19907949198591424</v>
      </c>
      <c r="AA388" s="108">
        <f>VLOOKUP($B388,'[11]CT model - DATA UPDATE'!$A:$AX,COLUMN('[11]CT model - DATA UPDATE'!Z$1),0)/1000000</f>
        <v>0.27547051394980243</v>
      </c>
      <c r="AB388" s="108">
        <v>0</v>
      </c>
      <c r="AC388" s="108">
        <f>VLOOKUP($B388,'[11]CT model - DATA UPDATE'!$A:$AX,COLUMN('[11]CT model - DATA UPDATE'!AA$1),0)/1000000</f>
        <v>0</v>
      </c>
      <c r="AD388" s="108">
        <f>VLOOKUP($B388,'[11]CT model - DATA UPDATE'!$A:$AX,COLUMN('[11]CT model - DATA UPDATE'!AB$1),0)/1000000</f>
        <v>0</v>
      </c>
      <c r="AE388" s="108">
        <f>VLOOKUP($B388,'[11]CT model - DATA UPDATE'!$A:$AX,COLUMN('[11]CT model - DATA UPDATE'!AC$1),0)/1000000</f>
        <v>0</v>
      </c>
      <c r="AF388" s="108">
        <f>VLOOKUP($B388,'[11]CT model - DATA UPDATE'!$A:$AX,COLUMN('[11]CT model - DATA UPDATE'!AD$1),0)/1000000</f>
        <v>0</v>
      </c>
      <c r="AG388" s="108">
        <v>0</v>
      </c>
      <c r="AH388" s="108">
        <f>VLOOKUP($B388,'[11]CT model - DATA UPDATE'!$A:$AX,COLUMN('[11]CT model - DATA UPDATE'!AE$1),0)/1000000</f>
        <v>5.2726687999999911E-2</v>
      </c>
      <c r="AI388" s="108">
        <f>(VLOOKUP($B388,'[11]CT model - DATA UPDATE'!$A:$AX,COLUMN('[11]CT model - DATA UPDATE'!AF$1),0)+IFERROR(VLOOKUP($B388,'[11]Fire £5 LQ'!$A:$P,COLUMN('[11]Fire £5 LQ'!N$1),0),0)*[11]Parameters!$C$41)/1000000</f>
        <v>0.1102178611784909</v>
      </c>
      <c r="AJ388" s="108">
        <f>(VLOOKUP($B388,'[11]CT model - DATA UPDATE'!$A:$AX,COLUMN('[11]CT model - DATA UPDATE'!AG$1),0)+IFERROR(VLOOKUP($B388,'[11]Fire £5 LQ'!$A:$P,COLUMN('[11]Fire £5 LQ'!O$1),0),0)*[11]Parameters!$C$41)/1000000</f>
        <v>0.16949838993184807</v>
      </c>
      <c r="AK388" s="108">
        <f>(VLOOKUP($B388,'[11]CT model - DATA UPDATE'!$A:$AX,COLUMN('[11]CT model - DATA UPDATE'!AH$1),0)+IFERROR(VLOOKUP($B388,'[11]Fire £5 LQ'!$A:$P,COLUMN('[11]Fire £5 LQ'!P$1),0),0)*[11]Parameters!$C$41)/1000000</f>
        <v>0.23055949565847561</v>
      </c>
      <c r="AL388" s="56">
        <f>'[11]Published CSP'!AI388</f>
        <v>0</v>
      </c>
      <c r="AM388" s="56">
        <f>'[11]Published CSP'!AJ388</f>
        <v>0</v>
      </c>
      <c r="AN388" s="56">
        <f>IFERROR(VLOOKUP($A388,'[11]iBCF post B17'!$A:$L,'[11]iBCF post B17'!$F$1,0)/1000000,0)</f>
        <v>0</v>
      </c>
      <c r="AO388" s="56">
        <f>IFERROR(VLOOKUP($A388,'[11]iBCF post B17'!$A:$L,'[11]iBCF post B17'!$I$1,0)/1000000,0)</f>
        <v>0</v>
      </c>
      <c r="AP388" s="56">
        <f>IFERROR(VLOOKUP($A388,'[11]iBCF post B17'!$A:$L,'[11]iBCF post B17'!$L$1,0)/1000000,0)</f>
        <v>0</v>
      </c>
      <c r="AQ388" s="56">
        <v>0</v>
      </c>
      <c r="AR388" s="56">
        <v>0</v>
      </c>
      <c r="AS388" s="56">
        <f>'[11]NHB savings'!E375</f>
        <v>0</v>
      </c>
      <c r="AT388" s="56">
        <f>'[11]NHB savings'!F375</f>
        <v>0</v>
      </c>
      <c r="AU388" s="56">
        <f>'[11]NHB savings'!G375</f>
        <v>0</v>
      </c>
      <c r="AV388" s="103">
        <f>'[11]Published CSP'!AN388</f>
        <v>0</v>
      </c>
      <c r="AW388" s="103">
        <f>'[11]Published CSP'!AO388</f>
        <v>0</v>
      </c>
      <c r="AX388" s="103">
        <f>'[11]Published CSP'!AP388+'[11]NHB savings'!I375</f>
        <v>0</v>
      </c>
      <c r="AY388" s="103">
        <f>'[11]Published CSP'!AQ388+'[11]NHB savings'!J375</f>
        <v>0</v>
      </c>
      <c r="AZ388" s="103">
        <f>'[11]Published CSP'!AR388+'[11]NHB savings'!K375</f>
        <v>0</v>
      </c>
      <c r="BA388" s="103">
        <v>0</v>
      </c>
      <c r="BB388" s="103" t="e">
        <f>VLOOKUP($A388,'[11]Published CSP'!$A:$A:'[11]Published CSP'!$AW:$AW,COLUMN('[11]Published CSP'!AT$1),0)</f>
        <v>#REF!</v>
      </c>
      <c r="BC388" s="103" t="e">
        <f>VLOOKUP($A388,'[11]Published CSP'!$A:$A:'[11]Published CSP'!$AW:$AW,COLUMN('[11]Published CSP'!AU$1),0)+'[11]NHB savings'!L375</f>
        <v>#REF!</v>
      </c>
      <c r="BD388" s="103">
        <v>0</v>
      </c>
      <c r="BE388" s="103">
        <v>0</v>
      </c>
      <c r="BF388" s="60">
        <v>1.0081524546559564</v>
      </c>
      <c r="BG388" s="60">
        <v>1.4624410918373039</v>
      </c>
      <c r="BH388" s="103">
        <f>VLOOKUP($A388,[11]NHB!$A$7:$Q$389,COLUMN([11]NHB!O$2),0)+'[11]NHB savings'!P375</f>
        <v>1.3042201629742223</v>
      </c>
      <c r="BI388" s="103">
        <f>VLOOKUP($A388,[11]NHB!$A$7:$Q$389,COLUMN([11]NHB!P$2),0)+'[11]NHB savings'!Q375</f>
        <v>0.99258857527462563</v>
      </c>
      <c r="BJ388" s="103">
        <f>VLOOKUP($A388,[11]NHB!$A$7:$Q$389,COLUMN([11]NHB!Q$2),0)+'[11]NHB savings'!R375</f>
        <v>0.95237709781147317</v>
      </c>
      <c r="BK388" s="63">
        <f t="shared" si="120"/>
        <v>8.0208799672379563</v>
      </c>
      <c r="BL388" s="63" t="e">
        <f t="shared" si="120"/>
        <v>#REF!</v>
      </c>
      <c r="BM388" s="63" t="e">
        <f t="shared" si="120"/>
        <v>#REF!</v>
      </c>
      <c r="BN388" s="63">
        <f t="shared" si="120"/>
        <v>7.4775552031615362</v>
      </c>
      <c r="BO388" s="63">
        <f t="shared" si="120"/>
        <v>7.4395814111252179</v>
      </c>
      <c r="BP388" s="64">
        <f t="shared" si="123"/>
        <v>8.0208799672379563</v>
      </c>
      <c r="BQ388" s="64" t="e">
        <f>BL388*'[11]23112016 deflator update'!$C$68/'[11]23112016 deflator update'!$C$69</f>
        <v>#REF!</v>
      </c>
      <c r="BR388" s="64" t="e">
        <f>BM388*'[11]23112016 deflator update'!$C$68/'[11]23112016 deflator update'!$C$70</f>
        <v>#REF!</v>
      </c>
      <c r="BS388" s="64">
        <f>BN388*'[11]23112016 deflator update'!$C$68/'[11]23112016 deflator update'!$C$71</f>
        <v>7.1038783817726108</v>
      </c>
      <c r="BT388" s="64">
        <f>BO388*'[11]23112016 deflator update'!$C$68/'[11]23112016 deflator update'!$C$72</f>
        <v>6.9524203499768769</v>
      </c>
      <c r="BU388" s="109" t="e">
        <f t="shared" si="124"/>
        <v>#REF!</v>
      </c>
      <c r="BV388" s="109" t="e">
        <f t="shared" si="124"/>
        <v>#REF!</v>
      </c>
      <c r="BW388" s="109" t="e">
        <f t="shared" si="124"/>
        <v>#REF!</v>
      </c>
      <c r="BX388" s="109">
        <f t="shared" si="124"/>
        <v>-5.0783700025729406E-3</v>
      </c>
      <c r="BY388" s="109">
        <f t="shared" si="125"/>
        <v>-7.2473164850628269E-2</v>
      </c>
      <c r="BZ388" s="109">
        <f t="shared" si="126"/>
        <v>-1.8632614039211237E-2</v>
      </c>
      <c r="CA388" s="110" t="e">
        <f t="shared" si="127"/>
        <v>#REF!</v>
      </c>
      <c r="CB388" s="110" t="e">
        <f t="shared" si="127"/>
        <v>#REF!</v>
      </c>
      <c r="CC388" s="110" t="e">
        <f t="shared" si="127"/>
        <v>#REF!</v>
      </c>
      <c r="CD388" s="110">
        <f t="shared" si="121"/>
        <v>-2.1320470826802218E-2</v>
      </c>
      <c r="CE388" s="110">
        <f t="shared" si="128"/>
        <v>-0.13320977518991728</v>
      </c>
      <c r="CF388" s="110">
        <f t="shared" si="129"/>
        <v>-3.5108454149158641E-2</v>
      </c>
      <c r="CG388" s="60">
        <f t="shared" si="118"/>
        <v>4.9779449672379563</v>
      </c>
      <c r="CH388" s="60" t="e">
        <f t="shared" si="118"/>
        <v>#REF!</v>
      </c>
      <c r="CI388" s="60" t="e">
        <f t="shared" si="118"/>
        <v>#REF!</v>
      </c>
      <c r="CJ388" s="60">
        <f t="shared" si="118"/>
        <v>3.8564696100636264</v>
      </c>
      <c r="CK388" s="60">
        <f t="shared" si="118"/>
        <v>3.5917669092774722</v>
      </c>
      <c r="CL388" s="60">
        <f t="shared" si="119"/>
        <v>3.0429349999999999</v>
      </c>
      <c r="CM388" s="60">
        <f t="shared" si="119"/>
        <v>3.1953931999999998</v>
      </c>
      <c r="CN388" s="60">
        <f t="shared" si="119"/>
        <v>3.403724733288783</v>
      </c>
      <c r="CO388" s="60">
        <f t="shared" si="119"/>
        <v>3.6210855930979098</v>
      </c>
      <c r="CP388" s="60">
        <f t="shared" si="119"/>
        <v>3.8478145018477456</v>
      </c>
    </row>
    <row r="389" spans="1:94" ht="15" customHeight="1">
      <c r="A389" s="53" t="s">
        <v>150</v>
      </c>
      <c r="B389" s="53" t="s">
        <v>151</v>
      </c>
      <c r="C389" s="53" t="str">
        <f t="shared" si="122"/>
        <v>SD_PU</v>
      </c>
      <c r="D389" s="53" t="s">
        <v>41</v>
      </c>
      <c r="E389" s="53" t="s">
        <v>39</v>
      </c>
      <c r="F389" s="112" t="s">
        <v>1371</v>
      </c>
      <c r="G389" s="113">
        <v>0</v>
      </c>
      <c r="H389" s="127">
        <v>0</v>
      </c>
      <c r="I389" s="127">
        <v>0</v>
      </c>
      <c r="J389" s="112" t="s">
        <v>1380</v>
      </c>
      <c r="K389" s="101">
        <v>0</v>
      </c>
      <c r="L389" s="53" t="s">
        <v>152</v>
      </c>
      <c r="M389" s="54">
        <f>[11]Provisional!M389</f>
        <v>4.8948909036090003</v>
      </c>
      <c r="N389" s="54">
        <f>[11]Provisional!N389</f>
        <v>3.971011433068</v>
      </c>
      <c r="O389" s="54">
        <f>[11]Provisional!O389</f>
        <v>3.276351968777</v>
      </c>
      <c r="P389" s="54">
        <f>[11]Provisional!P389</f>
        <v>2.9100533508530004</v>
      </c>
      <c r="Q389" s="54">
        <f>[11]Provisional!Q389</f>
        <v>2.5029756230449998</v>
      </c>
      <c r="R389" s="128">
        <f>'[11]Published CSP'!O389</f>
        <v>7.662344</v>
      </c>
      <c r="S389" s="108">
        <f>VLOOKUP($B389,'[11]CT model - DATA UPDATE'!$A:$AX,COLUMN('[11]CT model - DATA UPDATE'!S$1),0)/1000000</f>
        <v>7.7602163610000003</v>
      </c>
      <c r="T389" s="108">
        <f>VLOOKUP($B389,'[11]CT model - DATA UPDATE'!$A:$AX,COLUMN('[11]CT model - DATA UPDATE'!T$1),0)/1000000</f>
        <v>7.8851888286195173</v>
      </c>
      <c r="U389" s="108">
        <f>VLOOKUP($B389,'[11]CT model - DATA UPDATE'!$A:$AX,COLUMN('[11]CT model - DATA UPDATE'!U$1),0)/1000000</f>
        <v>8.0121738841536452</v>
      </c>
      <c r="V389" s="108">
        <f>VLOOKUP($B389,'[11]CT model - DATA UPDATE'!$A:$AX,COLUMN('[11]CT model - DATA UPDATE'!V$1),0)/1000000</f>
        <v>8.1412039388221586</v>
      </c>
      <c r="W389" s="108">
        <v>0</v>
      </c>
      <c r="X389" s="108">
        <f>VLOOKUP($B389,'[11]CT model - DATA UPDATE'!$A:$AX,COLUMN('[11]CT model - DATA UPDATE'!W$1),0)/1000000</f>
        <v>0</v>
      </c>
      <c r="Y389" s="108">
        <f>VLOOKUP($B389,'[11]CT model - DATA UPDATE'!$A:$AX,COLUMN('[11]CT model - DATA UPDATE'!X$1),0)/1000000</f>
        <v>0.15770377657239049</v>
      </c>
      <c r="Z389" s="108">
        <f>VLOOKUP($B389,'[11]CT model - DATA UPDATE'!$A:$AX,COLUMN('[11]CT model - DATA UPDATE'!Y$1),0)/1000000</f>
        <v>0.32369182491980719</v>
      </c>
      <c r="AA389" s="108">
        <f>VLOOKUP($B389,'[11]CT model - DATA UPDATE'!$A:$AX,COLUMN('[11]CT model - DATA UPDATE'!Z$1),0)/1000000</f>
        <v>0.4983068106874261</v>
      </c>
      <c r="AB389" s="108">
        <v>0</v>
      </c>
      <c r="AC389" s="108">
        <f>VLOOKUP($B389,'[11]CT model - DATA UPDATE'!$A:$AX,COLUMN('[11]CT model - DATA UPDATE'!AA$1),0)/1000000</f>
        <v>0</v>
      </c>
      <c r="AD389" s="108">
        <f>VLOOKUP($B389,'[11]CT model - DATA UPDATE'!$A:$AX,COLUMN('[11]CT model - DATA UPDATE'!AB$1),0)/1000000</f>
        <v>0</v>
      </c>
      <c r="AE389" s="108">
        <f>VLOOKUP($B389,'[11]CT model - DATA UPDATE'!$A:$AX,COLUMN('[11]CT model - DATA UPDATE'!AC$1),0)/1000000</f>
        <v>0</v>
      </c>
      <c r="AF389" s="108">
        <f>VLOOKUP($B389,'[11]CT model - DATA UPDATE'!$A:$AX,COLUMN('[11]CT model - DATA UPDATE'!AD$1),0)/1000000</f>
        <v>0</v>
      </c>
      <c r="AG389" s="108">
        <v>0</v>
      </c>
      <c r="AH389" s="108">
        <f>VLOOKUP($B389,'[11]CT model - DATA UPDATE'!$A:$AX,COLUMN('[11]CT model - DATA UPDATE'!AE$1),0)/1000000</f>
        <v>0</v>
      </c>
      <c r="AI389" s="108">
        <f>(VLOOKUP($B389,'[11]CT model - DATA UPDATE'!$A:$AX,COLUMN('[11]CT model - DATA UPDATE'!AF$1),0)+IFERROR(VLOOKUP($B389,'[11]Fire £5 LQ'!$A:$P,COLUMN('[11]Fire £5 LQ'!N$1),0),0)*[11]Parameters!$C$41)/1000000</f>
        <v>4.2824905300849203E-2</v>
      </c>
      <c r="AJ389" s="108">
        <f>(VLOOKUP($B389,'[11]CT model - DATA UPDATE'!$A:$AX,COLUMN('[11]CT model - DATA UPDATE'!AG$1),0)+IFERROR(VLOOKUP($B389,'[11]Fire £5 LQ'!$A:$P,COLUMN('[11]Fire £5 LQ'!O$1),0),0)*[11]Parameters!$C$41)/1000000</f>
        <v>8.3824267046707979E-2</v>
      </c>
      <c r="AK389" s="108">
        <f>(VLOOKUP($B389,'[11]CT model - DATA UPDATE'!$A:$AX,COLUMN('[11]CT model - DATA UPDATE'!AH$1),0)+IFERROR(VLOOKUP($B389,'[11]Fire £5 LQ'!$A:$P,COLUMN('[11]Fire £5 LQ'!P$1),0),0)*[11]Parameters!$C$41)/1000000</f>
        <v>0.12281143905741014</v>
      </c>
      <c r="AL389" s="56">
        <f>'[11]Published CSP'!AI389</f>
        <v>0</v>
      </c>
      <c r="AM389" s="56">
        <f>'[11]Published CSP'!AJ389</f>
        <v>0</v>
      </c>
      <c r="AN389" s="56">
        <f>IFERROR(VLOOKUP($A389,'[11]iBCF post B17'!$A:$L,'[11]iBCF post B17'!$F$1,0)/1000000,0)</f>
        <v>0</v>
      </c>
      <c r="AO389" s="56">
        <f>IFERROR(VLOOKUP($A389,'[11]iBCF post B17'!$A:$L,'[11]iBCF post B17'!$I$1,0)/1000000,0)</f>
        <v>0</v>
      </c>
      <c r="AP389" s="56">
        <f>IFERROR(VLOOKUP($A389,'[11]iBCF post B17'!$A:$L,'[11]iBCF post B17'!$L$1,0)/1000000,0)</f>
        <v>0</v>
      </c>
      <c r="AQ389" s="56">
        <v>0</v>
      </c>
      <c r="AR389" s="56">
        <v>0</v>
      </c>
      <c r="AS389" s="56">
        <f>'[11]NHB savings'!E376</f>
        <v>0</v>
      </c>
      <c r="AT389" s="56">
        <f>'[11]NHB savings'!F376</f>
        <v>0</v>
      </c>
      <c r="AU389" s="56">
        <f>'[11]NHB savings'!G376</f>
        <v>0</v>
      </c>
      <c r="AV389" s="103">
        <f>'[11]Published CSP'!AN389</f>
        <v>0</v>
      </c>
      <c r="AW389" s="103">
        <f>'[11]Published CSP'!AO389</f>
        <v>0</v>
      </c>
      <c r="AX389" s="103">
        <f>'[11]Published CSP'!AP389+'[11]NHB savings'!I376</f>
        <v>0</v>
      </c>
      <c r="AY389" s="103">
        <f>'[11]Published CSP'!AQ389+'[11]NHB savings'!J376</f>
        <v>0</v>
      </c>
      <c r="AZ389" s="103">
        <f>'[11]Published CSP'!AR389+'[11]NHB savings'!K376</f>
        <v>0</v>
      </c>
      <c r="BA389" s="103">
        <v>0</v>
      </c>
      <c r="BB389" s="103" t="e">
        <f>VLOOKUP($A389,'[11]Published CSP'!$A:$A:'[11]Published CSP'!$AW:$AW,COLUMN('[11]Published CSP'!AT$1),0)</f>
        <v>#REF!</v>
      </c>
      <c r="BC389" s="103" t="e">
        <f>VLOOKUP($A389,'[11]Published CSP'!$A:$A:'[11]Published CSP'!$AW:$AW,COLUMN('[11]Published CSP'!AU$1),0)+'[11]NHB savings'!L376</f>
        <v>#REF!</v>
      </c>
      <c r="BD389" s="103">
        <v>0</v>
      </c>
      <c r="BE389" s="103">
        <v>0</v>
      </c>
      <c r="BF389" s="60">
        <v>1.7350919696662215</v>
      </c>
      <c r="BG389" s="60">
        <v>2.249326803141138</v>
      </c>
      <c r="BH389" s="103">
        <f>VLOOKUP($A389,[11]NHB!$A$7:$Q$389,COLUMN([11]NHB!O$2),0)+'[11]NHB savings'!P376</f>
        <v>2.0488990587106226</v>
      </c>
      <c r="BI389" s="103">
        <f>VLOOKUP($A389,[11]NHB!$A$7:$Q$389,COLUMN([11]NHB!P$2),0)+'[11]NHB savings'!Q376</f>
        <v>1.5608135819749072</v>
      </c>
      <c r="BJ389" s="103">
        <f>VLOOKUP($A389,[11]NHB!$A$7:$Q$389,COLUMN([11]NHB!Q$2),0)+'[11]NHB savings'!R376</f>
        <v>1.4975823281209109</v>
      </c>
      <c r="BK389" s="63">
        <f t="shared" si="120"/>
        <v>14.292326873275222</v>
      </c>
      <c r="BL389" s="63" t="e">
        <f t="shared" si="120"/>
        <v>#REF!</v>
      </c>
      <c r="BM389" s="63" t="e">
        <f t="shared" si="120"/>
        <v>#REF!</v>
      </c>
      <c r="BN389" s="63">
        <f t="shared" si="120"/>
        <v>12.890556908948067</v>
      </c>
      <c r="BO389" s="63">
        <f t="shared" si="120"/>
        <v>12.762880139732905</v>
      </c>
      <c r="BP389" s="64">
        <f t="shared" si="123"/>
        <v>14.292326873275222</v>
      </c>
      <c r="BQ389" s="64" t="e">
        <f>BL389*'[11]23112016 deflator update'!$C$68/'[11]23112016 deflator update'!$C$69</f>
        <v>#REF!</v>
      </c>
      <c r="BR389" s="64" t="e">
        <f>BM389*'[11]23112016 deflator update'!$C$68/'[11]23112016 deflator update'!$C$70</f>
        <v>#REF!</v>
      </c>
      <c r="BS389" s="64">
        <f>BN389*'[11]23112016 deflator update'!$C$68/'[11]23112016 deflator update'!$C$71</f>
        <v>12.246375461831212</v>
      </c>
      <c r="BT389" s="64">
        <f>BO389*'[11]23112016 deflator update'!$C$68/'[11]23112016 deflator update'!$C$72</f>
        <v>11.927137120255553</v>
      </c>
      <c r="BU389" s="109" t="e">
        <f t="shared" si="124"/>
        <v>#REF!</v>
      </c>
      <c r="BV389" s="109" t="e">
        <f t="shared" si="124"/>
        <v>#REF!</v>
      </c>
      <c r="BW389" s="109" t="e">
        <f t="shared" si="124"/>
        <v>#REF!</v>
      </c>
      <c r="BX389" s="109">
        <f t="shared" si="124"/>
        <v>-9.9046744153105104E-3</v>
      </c>
      <c r="BY389" s="109">
        <f t="shared" si="125"/>
        <v>-0.10701173763400151</v>
      </c>
      <c r="BZ389" s="109">
        <f t="shared" si="126"/>
        <v>-2.7898893170830386E-2</v>
      </c>
      <c r="CA389" s="110" t="e">
        <f t="shared" si="127"/>
        <v>#REF!</v>
      </c>
      <c r="CB389" s="110" t="e">
        <f t="shared" si="127"/>
        <v>#REF!</v>
      </c>
      <c r="CC389" s="110" t="e">
        <f t="shared" si="127"/>
        <v>#REF!</v>
      </c>
      <c r="CD389" s="110">
        <f t="shared" si="121"/>
        <v>-2.6067985794706594E-2</v>
      </c>
      <c r="CE389" s="110">
        <f t="shared" si="128"/>
        <v>-0.16548668204911154</v>
      </c>
      <c r="CF389" s="110">
        <f t="shared" si="129"/>
        <v>-4.4219164901829422E-2</v>
      </c>
      <c r="CG389" s="60">
        <f t="shared" si="118"/>
        <v>6.629982873275222</v>
      </c>
      <c r="CH389" s="60" t="e">
        <f t="shared" si="118"/>
        <v>#REF!</v>
      </c>
      <c r="CI389" s="60" t="e">
        <f t="shared" si="118"/>
        <v>#REF!</v>
      </c>
      <c r="CJ389" s="60">
        <f t="shared" si="118"/>
        <v>4.4708669328279065</v>
      </c>
      <c r="CK389" s="60">
        <f t="shared" si="118"/>
        <v>4.0005579511659111</v>
      </c>
      <c r="CL389" s="60">
        <f t="shared" si="119"/>
        <v>7.662344</v>
      </c>
      <c r="CM389" s="60">
        <f t="shared" si="119"/>
        <v>7.7602163610000003</v>
      </c>
      <c r="CN389" s="60">
        <f t="shared" si="119"/>
        <v>8.0857175104927563</v>
      </c>
      <c r="CO389" s="60">
        <f t="shared" si="119"/>
        <v>8.4196899761201607</v>
      </c>
      <c r="CP389" s="60">
        <f t="shared" si="119"/>
        <v>8.7623221885669942</v>
      </c>
    </row>
    <row r="390" spans="1:94" ht="15" customHeight="1">
      <c r="A390" s="53" t="s">
        <v>936</v>
      </c>
      <c r="B390" s="53" t="s">
        <v>937</v>
      </c>
      <c r="C390" s="53" t="str">
        <f t="shared" si="122"/>
        <v>UA_SR</v>
      </c>
      <c r="D390" s="53" t="s">
        <v>41</v>
      </c>
      <c r="E390" s="53" t="s">
        <v>726</v>
      </c>
      <c r="F390" s="112" t="s">
        <v>1373</v>
      </c>
      <c r="G390" s="113">
        <v>0</v>
      </c>
      <c r="H390" s="127">
        <v>0</v>
      </c>
      <c r="I390" s="127">
        <v>0</v>
      </c>
      <c r="J390" s="112" t="s">
        <v>1382</v>
      </c>
      <c r="K390" s="101">
        <v>0</v>
      </c>
      <c r="L390" s="53" t="s">
        <v>938</v>
      </c>
      <c r="M390" s="54">
        <f>[11]Provisional!M390</f>
        <v>33.534843543019001</v>
      </c>
      <c r="N390" s="54">
        <f>[11]Provisional!N390</f>
        <v>26.094750398473998</v>
      </c>
      <c r="O390" s="54">
        <f>[11]Provisional!O390</f>
        <v>20.600098891465997</v>
      </c>
      <c r="P390" s="54">
        <f>[11]Provisional!P390</f>
        <v>17.567586301776</v>
      </c>
      <c r="Q390" s="54">
        <f>[11]Provisional!Q390</f>
        <v>14.561780720948001</v>
      </c>
      <c r="R390" s="128">
        <f>'[11]Published CSP'!O390</f>
        <v>78.438209999999998</v>
      </c>
      <c r="S390" s="108">
        <f>VLOOKUP($B390,'[11]CT model - DATA UPDATE'!$A:$AX,COLUMN('[11]CT model - DATA UPDATE'!S$1),0)/1000000</f>
        <v>79.124319783999994</v>
      </c>
      <c r="T390" s="108">
        <f>VLOOKUP($B390,'[11]CT model - DATA UPDATE'!$A:$AX,COLUMN('[11]CT model - DATA UPDATE'!T$1),0)/1000000</f>
        <v>80.313957754232533</v>
      </c>
      <c r="U390" s="108">
        <f>VLOOKUP($B390,'[11]CT model - DATA UPDATE'!$A:$AX,COLUMN('[11]CT model - DATA UPDATE'!U$1),0)/1000000</f>
        <v>81.521481988815651</v>
      </c>
      <c r="V390" s="108">
        <f>VLOOKUP($B390,'[11]CT model - DATA UPDATE'!$A:$AX,COLUMN('[11]CT model - DATA UPDATE'!V$1),0)/1000000</f>
        <v>82.747161408597947</v>
      </c>
      <c r="W390" s="108">
        <v>0</v>
      </c>
      <c r="X390" s="108">
        <f>VLOOKUP($B390,'[11]CT model - DATA UPDATE'!$A:$AX,COLUMN('[11]CT model - DATA UPDATE'!W$1),0)/1000000</f>
        <v>1.5744194209999816</v>
      </c>
      <c r="Y390" s="108">
        <f>VLOOKUP($B390,'[11]CT model - DATA UPDATE'!$A:$AX,COLUMN('[11]CT model - DATA UPDATE'!X$1),0)/1000000</f>
        <v>3.2363318659962821</v>
      </c>
      <c r="Z390" s="108">
        <f>VLOOKUP($B390,'[11]CT model - DATA UPDATE'!$A:$AX,COLUMN('[11]CT model - DATA UPDATE'!Y$1),0)/1000000</f>
        <v>4.9811197171550212</v>
      </c>
      <c r="AA390" s="108">
        <f>VLOOKUP($B390,'[11]CT model - DATA UPDATE'!$A:$AX,COLUMN('[11]CT model - DATA UPDATE'!Z$1),0)/1000000</f>
        <v>6.8120745427532441</v>
      </c>
      <c r="AB390" s="108">
        <v>0</v>
      </c>
      <c r="AC390" s="108">
        <f>VLOOKUP($B390,'[11]CT model - DATA UPDATE'!$A:$AX,COLUMN('[11]CT model - DATA UPDATE'!AA$1),0)/1000000</f>
        <v>1.5825622800000001</v>
      </c>
      <c r="AD390" s="108">
        <f>VLOOKUP($B390,'[11]CT model - DATA UPDATE'!$A:$AX,COLUMN('[11]CT model - DATA UPDATE'!AB$1),0)/1000000</f>
        <v>3.3088514004878999</v>
      </c>
      <c r="AE390" s="108">
        <f>VLOOKUP($B390,'[11]CT model - DATA UPDATE'!$A:$AX,COLUMN('[11]CT model - DATA UPDATE'!AC$1),0)/1000000</f>
        <v>5.1890735919963715</v>
      </c>
      <c r="AF390" s="108">
        <f>VLOOKUP($B390,'[11]CT model - DATA UPDATE'!$A:$AX,COLUMN('[11]CT model - DATA UPDATE'!AD$1),0)/1000000</f>
        <v>7.2338386767134217</v>
      </c>
      <c r="AG390" s="108">
        <v>0</v>
      </c>
      <c r="AH390" s="108">
        <f>VLOOKUP($B390,'[11]CT model - DATA UPDATE'!$A:$AX,COLUMN('[11]CT model - DATA UPDATE'!AE$1),0)/1000000</f>
        <v>0</v>
      </c>
      <c r="AI390" s="108">
        <f>(VLOOKUP($B390,'[11]CT model - DATA UPDATE'!$A:$AX,COLUMN('[11]CT model - DATA UPDATE'!AF$1),0)+IFERROR(VLOOKUP($B390,'[11]Fire £5 LQ'!$A:$P,COLUMN('[11]Fire £5 LQ'!N$1),0),0)*[11]Parameters!$C$41)/1000000</f>
        <v>0</v>
      </c>
      <c r="AJ390" s="108">
        <f>(VLOOKUP($B390,'[11]CT model - DATA UPDATE'!$A:$AX,COLUMN('[11]CT model - DATA UPDATE'!AG$1),0)+IFERROR(VLOOKUP($B390,'[11]Fire £5 LQ'!$A:$P,COLUMN('[11]Fire £5 LQ'!O$1),0),0)*[11]Parameters!$C$41)/1000000</f>
        <v>0</v>
      </c>
      <c r="AK390" s="108">
        <f>(VLOOKUP($B390,'[11]CT model - DATA UPDATE'!$A:$AX,COLUMN('[11]CT model - DATA UPDATE'!AH$1),0)+IFERROR(VLOOKUP($B390,'[11]Fire £5 LQ'!$A:$P,COLUMN('[11]Fire £5 LQ'!P$1),0),0)*[11]Parameters!$C$41)/1000000</f>
        <v>0</v>
      </c>
      <c r="AL390" s="56">
        <f>'[11]Published CSP'!AI390</f>
        <v>0</v>
      </c>
      <c r="AM390" s="56">
        <f>'[11]Published CSP'!AJ390</f>
        <v>0</v>
      </c>
      <c r="AN390" s="56">
        <f>IFERROR(VLOOKUP($A390,'[11]iBCF post B17'!$A:$L,'[11]iBCF post B17'!$F$1,0)/1000000,0)</f>
        <v>0.70444926041466205</v>
      </c>
      <c r="AO390" s="56">
        <f>IFERROR(VLOOKUP($A390,'[11]iBCF post B17'!$A:$L,'[11]iBCF post B17'!$I$1,0)/1000000,0)</f>
        <v>0.58366572597503685</v>
      </c>
      <c r="AP390" s="56">
        <f>IFERROR(VLOOKUP($A390,'[11]iBCF post B17'!$A:$L,'[11]iBCF post B17'!$L$1,0)/1000000,0)</f>
        <v>0.28191246403224457</v>
      </c>
      <c r="AQ390" s="56">
        <v>0</v>
      </c>
      <c r="AR390" s="56">
        <v>0</v>
      </c>
      <c r="AS390" s="56">
        <f>'[11]NHB savings'!E377</f>
        <v>0.50313600000000003</v>
      </c>
      <c r="AT390" s="56">
        <f>'[11]NHB savings'!F377</f>
        <v>0</v>
      </c>
      <c r="AU390" s="56">
        <f>'[11]NHB savings'!G377</f>
        <v>0</v>
      </c>
      <c r="AV390" s="103">
        <f>'[11]Published CSP'!AN390</f>
        <v>0</v>
      </c>
      <c r="AW390" s="103">
        <f>'[11]Published CSP'!AO390</f>
        <v>0</v>
      </c>
      <c r="AX390" s="103">
        <f>'[11]Published CSP'!AP390+'[11]NHB savings'!I377</f>
        <v>0</v>
      </c>
      <c r="AY390" s="103">
        <f>'[11]Published CSP'!AQ390+'[11]NHB savings'!J377</f>
        <v>0</v>
      </c>
      <c r="AZ390" s="103">
        <f>'[11]Published CSP'!AR390+'[11]NHB savings'!K377</f>
        <v>0</v>
      </c>
      <c r="BA390" s="103">
        <v>0</v>
      </c>
      <c r="BB390" s="103" t="e">
        <f>VLOOKUP($A390,'[11]Published CSP'!$A:$A:'[11]Published CSP'!$AW:$AW,COLUMN('[11]Published CSP'!AT$1),0)</f>
        <v>#REF!</v>
      </c>
      <c r="BC390" s="103" t="e">
        <f>VLOOKUP($A390,'[11]Published CSP'!$A:$A:'[11]Published CSP'!$AW:$AW,COLUMN('[11]Published CSP'!AU$1),0)+'[11]NHB savings'!L377</f>
        <v>#REF!</v>
      </c>
      <c r="BD390" s="103">
        <v>0</v>
      </c>
      <c r="BE390" s="103">
        <v>0</v>
      </c>
      <c r="BF390" s="60">
        <v>3.115569118255316</v>
      </c>
      <c r="BG390" s="60">
        <v>3.9918757677924082</v>
      </c>
      <c r="BH390" s="103">
        <f>VLOOKUP($A390,[11]NHB!$A$7:$Q$389,COLUMN([11]NHB!O$2),0)+'[11]NHB savings'!P377</f>
        <v>3.6667262457396599</v>
      </c>
      <c r="BI390" s="103">
        <f>VLOOKUP($A390,[11]NHB!$A$7:$Q$389,COLUMN([11]NHB!P$2),0)+'[11]NHB savings'!Q377</f>
        <v>2.7715936341050216</v>
      </c>
      <c r="BJ390" s="103">
        <f>VLOOKUP($A390,[11]NHB!$A$7:$Q$389,COLUMN([11]NHB!Q$2),0)+'[11]NHB savings'!R377</f>
        <v>2.6593115892265629</v>
      </c>
      <c r="BK390" s="63">
        <f t="shared" si="120"/>
        <v>115.08862266127433</v>
      </c>
      <c r="BL390" s="63" t="e">
        <f t="shared" si="120"/>
        <v>#REF!</v>
      </c>
      <c r="BM390" s="63" t="e">
        <f t="shared" si="120"/>
        <v>#REF!</v>
      </c>
      <c r="BN390" s="63">
        <f t="shared" si="120"/>
        <v>112.61452095982311</v>
      </c>
      <c r="BO390" s="63">
        <f t="shared" si="120"/>
        <v>114.29607940227142</v>
      </c>
      <c r="BP390" s="64">
        <f t="shared" si="123"/>
        <v>115.08862266127433</v>
      </c>
      <c r="BQ390" s="64" t="e">
        <f>BL390*'[11]23112016 deflator update'!$C$68/'[11]23112016 deflator update'!$C$69</f>
        <v>#REF!</v>
      </c>
      <c r="BR390" s="64" t="e">
        <f>BM390*'[11]23112016 deflator update'!$C$68/'[11]23112016 deflator update'!$C$70</f>
        <v>#REF!</v>
      </c>
      <c r="BS390" s="64">
        <f>BN390*'[11]23112016 deflator update'!$C$68/'[11]23112016 deflator update'!$C$71</f>
        <v>106.98682111794015</v>
      </c>
      <c r="BT390" s="64">
        <f>BO390*'[11]23112016 deflator update'!$C$68/'[11]23112016 deflator update'!$C$72</f>
        <v>106.81170679450074</v>
      </c>
      <c r="BU390" s="109" t="e">
        <f t="shared" si="124"/>
        <v>#REF!</v>
      </c>
      <c r="BV390" s="109" t="e">
        <f t="shared" si="124"/>
        <v>#REF!</v>
      </c>
      <c r="BW390" s="109" t="e">
        <f t="shared" si="124"/>
        <v>#REF!</v>
      </c>
      <c r="BX390" s="109">
        <f t="shared" si="124"/>
        <v>1.4931985929667269E-2</v>
      </c>
      <c r="BY390" s="109">
        <f t="shared" si="125"/>
        <v>-6.8863736542881249E-3</v>
      </c>
      <c r="BZ390" s="109">
        <f t="shared" si="126"/>
        <v>-1.7260571834958327E-3</v>
      </c>
      <c r="CA390" s="110" t="e">
        <f t="shared" si="127"/>
        <v>#REF!</v>
      </c>
      <c r="CB390" s="110" t="e">
        <f t="shared" si="127"/>
        <v>#REF!</v>
      </c>
      <c r="CC390" s="110" t="e">
        <f t="shared" si="127"/>
        <v>#REF!</v>
      </c>
      <c r="CD390" s="110">
        <f t="shared" si="121"/>
        <v>-1.6367840600327588E-3</v>
      </c>
      <c r="CE390" s="110">
        <f t="shared" si="128"/>
        <v>-7.1917759335203613E-2</v>
      </c>
      <c r="CF390" s="110">
        <f t="shared" si="129"/>
        <v>-1.848573567196421E-2</v>
      </c>
      <c r="CG390" s="60">
        <f t="shared" si="118"/>
        <v>36.650412661274331</v>
      </c>
      <c r="CH390" s="60" t="e">
        <f t="shared" si="118"/>
        <v>#REF!</v>
      </c>
      <c r="CI390" s="60" t="e">
        <f t="shared" si="118"/>
        <v>#REF!</v>
      </c>
      <c r="CJ390" s="60">
        <f t="shared" si="118"/>
        <v>20.922845661856059</v>
      </c>
      <c r="CK390" s="60">
        <f t="shared" si="118"/>
        <v>17.503004774206815</v>
      </c>
      <c r="CL390" s="60">
        <f t="shared" si="119"/>
        <v>78.438209999999998</v>
      </c>
      <c r="CM390" s="60">
        <f t="shared" si="119"/>
        <v>82.281301484999986</v>
      </c>
      <c r="CN390" s="60">
        <f t="shared" si="119"/>
        <v>86.859141020716706</v>
      </c>
      <c r="CO390" s="60">
        <f t="shared" si="119"/>
        <v>91.691675297967052</v>
      </c>
      <c r="CP390" s="60">
        <f t="shared" si="119"/>
        <v>96.793074628064602</v>
      </c>
    </row>
    <row r="391" spans="1:94" ht="15" customHeight="1">
      <c r="A391" s="53" t="s">
        <v>1056</v>
      </c>
      <c r="B391" s="53" t="s">
        <v>1057</v>
      </c>
      <c r="C391" s="53" t="str">
        <f t="shared" si="122"/>
        <v>SD_PR</v>
      </c>
      <c r="D391" s="53" t="s">
        <v>41</v>
      </c>
      <c r="E391" s="53" t="s">
        <v>39</v>
      </c>
      <c r="F391" s="112" t="s">
        <v>1369</v>
      </c>
      <c r="G391" s="113">
        <v>0</v>
      </c>
      <c r="H391" s="127">
        <v>0</v>
      </c>
      <c r="I391" s="127">
        <v>0</v>
      </c>
      <c r="J391" s="112" t="s">
        <v>1381</v>
      </c>
      <c r="K391" s="101">
        <v>0</v>
      </c>
      <c r="L391" s="53" t="s">
        <v>1058</v>
      </c>
      <c r="M391" s="54">
        <f>[11]Provisional!M391</f>
        <v>2.6228734660850002</v>
      </c>
      <c r="N391" s="54">
        <f>[11]Provisional!N391</f>
        <v>2.1315852686079997</v>
      </c>
      <c r="O391" s="54">
        <f>[11]Provisional!O391</f>
        <v>1.7622570489859999</v>
      </c>
      <c r="P391" s="54">
        <f>[11]Provisional!P391</f>
        <v>1.588485562355</v>
      </c>
      <c r="Q391" s="54">
        <f>[11]Provisional!Q391</f>
        <v>1.351611130569</v>
      </c>
      <c r="R391" s="128">
        <f>'[11]Published CSP'!O391</f>
        <v>4.0546439999999997</v>
      </c>
      <c r="S391" s="108">
        <f>VLOOKUP($B391,'[11]CT model - DATA UPDATE'!$A:$AX,COLUMN('[11]CT model - DATA UPDATE'!S$1),0)/1000000</f>
        <v>4.1122432260000004</v>
      </c>
      <c r="T391" s="108">
        <f>VLOOKUP($B391,'[11]CT model - DATA UPDATE'!$A:$AX,COLUMN('[11]CT model - DATA UPDATE'!T$1),0)/1000000</f>
        <v>4.1702901145180995</v>
      </c>
      <c r="U391" s="108">
        <f>VLOOKUP($B391,'[11]CT model - DATA UPDATE'!$A:$AX,COLUMN('[11]CT model - DATA UPDATE'!U$1),0)/1000000</f>
        <v>4.2291563712207774</v>
      </c>
      <c r="V391" s="108">
        <f>VLOOKUP($B391,'[11]CT model - DATA UPDATE'!$A:$AX,COLUMN('[11]CT model - DATA UPDATE'!V$1),0)/1000000</f>
        <v>4.2888535620031076</v>
      </c>
      <c r="W391" s="108">
        <v>0</v>
      </c>
      <c r="X391" s="108">
        <f>VLOOKUP($B391,'[11]CT model - DATA UPDATE'!$A:$AX,COLUMN('[11]CT model - DATA UPDATE'!W$1),0)/1000000</f>
        <v>8.2244864520000002E-2</v>
      </c>
      <c r="Y391" s="108">
        <f>VLOOKUP($B391,'[11]CT model - DATA UPDATE'!$A:$AX,COLUMN('[11]CT model - DATA UPDATE'!X$1),0)/1000000</f>
        <v>0.16847972062653119</v>
      </c>
      <c r="Z391" s="108">
        <f>VLOOKUP($B391,'[11]CT model - DATA UPDATE'!$A:$AX,COLUMN('[11]CT model - DATA UPDATE'!Y$1),0)/1000000</f>
        <v>0.25885820316968106</v>
      </c>
      <c r="AA391" s="108">
        <f>VLOOKUP($B391,'[11]CT model - DATA UPDATE'!$A:$AX,COLUMN('[11]CT model - DATA UPDATE'!Z$1),0)/1000000</f>
        <v>0.35353946303961004</v>
      </c>
      <c r="AB391" s="108">
        <v>0</v>
      </c>
      <c r="AC391" s="108">
        <f>VLOOKUP($B391,'[11]CT model - DATA UPDATE'!$A:$AX,COLUMN('[11]CT model - DATA UPDATE'!AA$1),0)/1000000</f>
        <v>0</v>
      </c>
      <c r="AD391" s="108">
        <f>VLOOKUP($B391,'[11]CT model - DATA UPDATE'!$A:$AX,COLUMN('[11]CT model - DATA UPDATE'!AB$1),0)/1000000</f>
        <v>0</v>
      </c>
      <c r="AE391" s="108">
        <f>VLOOKUP($B391,'[11]CT model - DATA UPDATE'!$A:$AX,COLUMN('[11]CT model - DATA UPDATE'!AC$1),0)/1000000</f>
        <v>0</v>
      </c>
      <c r="AF391" s="108">
        <f>VLOOKUP($B391,'[11]CT model - DATA UPDATE'!$A:$AX,COLUMN('[11]CT model - DATA UPDATE'!AD$1),0)/1000000</f>
        <v>0</v>
      </c>
      <c r="AG391" s="108">
        <v>0</v>
      </c>
      <c r="AH391" s="108">
        <f>VLOOKUP($B391,'[11]CT model - DATA UPDATE'!$A:$AX,COLUMN('[11]CT model - DATA UPDATE'!AE$1),0)/1000000</f>
        <v>1.6422135480000009E-2</v>
      </c>
      <c r="AI391" s="108">
        <f>(VLOOKUP($B391,'[11]CT model - DATA UPDATE'!$A:$AX,COLUMN('[11]CT model - DATA UPDATE'!AF$1),0)+IFERROR(VLOOKUP($B391,'[11]Fire £5 LQ'!$A:$P,COLUMN('[11]Fire £5 LQ'!N$1),0),0)*[11]Parameters!$C$41)/1000000</f>
        <v>3.1639772368242815E-2</v>
      </c>
      <c r="AJ391" s="108">
        <f>(VLOOKUP($B391,'[11]CT model - DATA UPDATE'!$A:$AX,COLUMN('[11]CT model - DATA UPDATE'!AG$1),0)+IFERROR(VLOOKUP($B391,'[11]Fire £5 LQ'!$A:$P,COLUMN('[11]Fire £5 LQ'!O$1),0),0)*[11]Parameters!$C$41)/1000000</f>
        <v>4.5558254281787725E-2</v>
      </c>
      <c r="AK391" s="108">
        <f>(VLOOKUP($B391,'[11]CT model - DATA UPDATE'!$A:$AX,COLUMN('[11]CT model - DATA UPDATE'!AH$1),0)+IFERROR(VLOOKUP($B391,'[11]Fire £5 LQ'!$A:$P,COLUMN('[11]Fire £5 LQ'!P$1),0),0)*[11]Parameters!$C$41)/1000000</f>
        <v>5.8078518821621988E-2</v>
      </c>
      <c r="AL391" s="56">
        <f>'[11]Published CSP'!AI391</f>
        <v>0</v>
      </c>
      <c r="AM391" s="56">
        <f>'[11]Published CSP'!AJ391</f>
        <v>0</v>
      </c>
      <c r="AN391" s="56">
        <f>IFERROR(VLOOKUP($A391,'[11]iBCF post B17'!$A:$L,'[11]iBCF post B17'!$F$1,0)/1000000,0)</f>
        <v>0</v>
      </c>
      <c r="AO391" s="56">
        <f>IFERROR(VLOOKUP($A391,'[11]iBCF post B17'!$A:$L,'[11]iBCF post B17'!$I$1,0)/1000000,0)</f>
        <v>0</v>
      </c>
      <c r="AP391" s="56">
        <f>IFERROR(VLOOKUP($A391,'[11]iBCF post B17'!$A:$L,'[11]iBCF post B17'!$L$1,0)/1000000,0)</f>
        <v>0</v>
      </c>
      <c r="AQ391" s="56">
        <v>0</v>
      </c>
      <c r="AR391" s="56">
        <v>0</v>
      </c>
      <c r="AS391" s="56">
        <f>'[11]NHB savings'!E378</f>
        <v>0</v>
      </c>
      <c r="AT391" s="56">
        <f>'[11]NHB savings'!F378</f>
        <v>0</v>
      </c>
      <c r="AU391" s="56">
        <f>'[11]NHB savings'!G378</f>
        <v>0</v>
      </c>
      <c r="AV391" s="103">
        <f>'[11]Published CSP'!AN391</f>
        <v>8.8859931393869829E-2</v>
      </c>
      <c r="AW391" s="103">
        <f>'[11]Published CSP'!AO391</f>
        <v>0.46149835336816275</v>
      </c>
      <c r="AX391" s="103">
        <f>'[11]Published CSP'!AP391+'[11]NHB savings'!I378</f>
        <v>0.37263842197429287</v>
      </c>
      <c r="AY391" s="103">
        <f>'[11]Published CSP'!AQ391+'[11]NHB savings'!J378</f>
        <v>0.28664493998022528</v>
      </c>
      <c r="AZ391" s="103">
        <f>'[11]Published CSP'!AR391+'[11]NHB savings'!K378</f>
        <v>0.37263842197429287</v>
      </c>
      <c r="BA391" s="103">
        <v>0</v>
      </c>
      <c r="BB391" s="103" t="e">
        <f>VLOOKUP($A391,'[11]Published CSP'!$A:$A:'[11]Published CSP'!$AW:$AW,COLUMN('[11]Published CSP'!AT$1),0)</f>
        <v>#REF!</v>
      </c>
      <c r="BC391" s="103" t="e">
        <f>VLOOKUP($A391,'[11]Published CSP'!$A:$A:'[11]Published CSP'!$AW:$AW,COLUMN('[11]Published CSP'!AU$1),0)+'[11]NHB savings'!L378</f>
        <v>#REF!</v>
      </c>
      <c r="BD391" s="103">
        <v>0</v>
      </c>
      <c r="BE391" s="103">
        <v>0</v>
      </c>
      <c r="BF391" s="60">
        <v>1.5026811903118626</v>
      </c>
      <c r="BG391" s="60">
        <v>1.7487730724014499</v>
      </c>
      <c r="BH391" s="103">
        <f>VLOOKUP($A391,[11]NHB!$A$7:$Q$389,COLUMN([11]NHB!O$2),0)+'[11]NHB savings'!P378</f>
        <v>0.96495246389549938</v>
      </c>
      <c r="BI391" s="103">
        <f>VLOOKUP($A391,[11]NHB!$A$7:$Q$389,COLUMN([11]NHB!P$2),0)+'[11]NHB savings'!Q378</f>
        <v>0.73460988989297826</v>
      </c>
      <c r="BJ391" s="103">
        <f>VLOOKUP($A391,[11]NHB!$A$7:$Q$389,COLUMN([11]NHB!Q$2),0)+'[11]NHB savings'!R378</f>
        <v>0.70484957452417851</v>
      </c>
      <c r="BK391" s="63">
        <f t="shared" si="120"/>
        <v>8.2690585877907328</v>
      </c>
      <c r="BL391" s="63" t="e">
        <f t="shared" si="120"/>
        <v>#REF!</v>
      </c>
      <c r="BM391" s="63" t="e">
        <f t="shared" si="120"/>
        <v>#REF!</v>
      </c>
      <c r="BN391" s="63">
        <f t="shared" si="120"/>
        <v>7.1433132209004491</v>
      </c>
      <c r="BO391" s="63">
        <f t="shared" si="120"/>
        <v>7.1295706709318116</v>
      </c>
      <c r="BP391" s="64">
        <f t="shared" si="123"/>
        <v>8.2690585877907328</v>
      </c>
      <c r="BQ391" s="64" t="e">
        <f>BL391*'[11]23112016 deflator update'!$C$68/'[11]23112016 deflator update'!$C$69</f>
        <v>#REF!</v>
      </c>
      <c r="BR391" s="64" t="e">
        <f>BM391*'[11]23112016 deflator update'!$C$68/'[11]23112016 deflator update'!$C$70</f>
        <v>#REF!</v>
      </c>
      <c r="BS391" s="64">
        <f>BN391*'[11]23112016 deflator update'!$C$68/'[11]23112016 deflator update'!$C$71</f>
        <v>6.7863395167888454</v>
      </c>
      <c r="BT391" s="64">
        <f>BO391*'[11]23112016 deflator update'!$C$68/'[11]23112016 deflator update'!$C$72</f>
        <v>6.6627098327145831</v>
      </c>
      <c r="BU391" s="109" t="e">
        <f t="shared" si="124"/>
        <v>#REF!</v>
      </c>
      <c r="BV391" s="109" t="e">
        <f t="shared" si="124"/>
        <v>#REF!</v>
      </c>
      <c r="BW391" s="109" t="e">
        <f t="shared" si="124"/>
        <v>#REF!</v>
      </c>
      <c r="BX391" s="109">
        <f t="shared" si="124"/>
        <v>-1.9238341570166906E-3</v>
      </c>
      <c r="BY391" s="109">
        <f t="shared" si="125"/>
        <v>-0.13780140807580865</v>
      </c>
      <c r="BZ391" s="109">
        <f t="shared" si="126"/>
        <v>-3.6388826228227478E-2</v>
      </c>
      <c r="CA391" s="110" t="e">
        <f t="shared" si="127"/>
        <v>#REF!</v>
      </c>
      <c r="CB391" s="110" t="e">
        <f t="shared" si="127"/>
        <v>#REF!</v>
      </c>
      <c r="CC391" s="110" t="e">
        <f t="shared" si="127"/>
        <v>#REF!</v>
      </c>
      <c r="CD391" s="110">
        <f t="shared" si="121"/>
        <v>-1.8217432795458066E-2</v>
      </c>
      <c r="CE391" s="110">
        <f t="shared" si="128"/>
        <v>-0.1942601733948196</v>
      </c>
      <c r="CF391" s="110">
        <f t="shared" si="129"/>
        <v>-5.2566563387975385E-2</v>
      </c>
      <c r="CG391" s="60">
        <f t="shared" si="118"/>
        <v>4.2144145877907331</v>
      </c>
      <c r="CH391" s="60" t="e">
        <f t="shared" si="118"/>
        <v>#REF!</v>
      </c>
      <c r="CI391" s="60" t="e">
        <f t="shared" si="118"/>
        <v>#REF!</v>
      </c>
      <c r="CJ391" s="60">
        <f t="shared" si="118"/>
        <v>2.6097403922282032</v>
      </c>
      <c r="CK391" s="60">
        <f t="shared" si="118"/>
        <v>2.429099127067472</v>
      </c>
      <c r="CL391" s="60">
        <f t="shared" si="119"/>
        <v>4.0546439999999997</v>
      </c>
      <c r="CM391" s="60">
        <f t="shared" si="119"/>
        <v>4.2109102260000002</v>
      </c>
      <c r="CN391" s="60">
        <f t="shared" si="119"/>
        <v>4.3704096075128733</v>
      </c>
      <c r="CO391" s="60">
        <f t="shared" si="119"/>
        <v>4.5335728286722459</v>
      </c>
      <c r="CP391" s="60">
        <f t="shared" si="119"/>
        <v>4.7004715438643396</v>
      </c>
    </row>
    <row r="392" spans="1:94" ht="15" customHeight="1">
      <c r="A392" s="53" t="s">
        <v>1074</v>
      </c>
      <c r="B392" s="53" t="s">
        <v>1075</v>
      </c>
      <c r="C392" s="53" t="str">
        <f t="shared" si="122"/>
        <v>SD_PR</v>
      </c>
      <c r="D392" s="53" t="s">
        <v>41</v>
      </c>
      <c r="E392" s="53" t="s">
        <v>39</v>
      </c>
      <c r="F392" s="112" t="s">
        <v>1369</v>
      </c>
      <c r="G392" s="113">
        <v>1</v>
      </c>
      <c r="H392" s="127">
        <v>0</v>
      </c>
      <c r="I392" s="127">
        <v>0</v>
      </c>
      <c r="J392" s="112" t="s">
        <v>1381</v>
      </c>
      <c r="K392" s="101">
        <v>0</v>
      </c>
      <c r="L392" s="53" t="s">
        <v>1076</v>
      </c>
      <c r="M392" s="54">
        <f>[11]Provisional!M392</f>
        <v>4.6972264941589996</v>
      </c>
      <c r="N392" s="54">
        <f>[11]Provisional!N392</f>
        <v>3.964711012959</v>
      </c>
      <c r="O392" s="54">
        <f>[11]Provisional!O392</f>
        <v>3.4143582734390003</v>
      </c>
      <c r="P392" s="54">
        <f>[11]Provisional!P392</f>
        <v>3.125480024512</v>
      </c>
      <c r="Q392" s="54">
        <f>[11]Provisional!Q392</f>
        <v>2.8049250539669996</v>
      </c>
      <c r="R392" s="128">
        <f>'[11]Published CSP'!O392</f>
        <v>5.2590173099999999</v>
      </c>
      <c r="S392" s="108">
        <f>VLOOKUP($B392,'[11]CT model - DATA UPDATE'!$A:$AX,COLUMN('[11]CT model - DATA UPDATE'!S$1),0)/1000000</f>
        <v>5.3044135500000005</v>
      </c>
      <c r="T392" s="108">
        <f>VLOOKUP($B392,'[11]CT model - DATA UPDATE'!$A:$AX,COLUMN('[11]CT model - DATA UPDATE'!T$1),0)/1000000</f>
        <v>5.3446506638626623</v>
      </c>
      <c r="U392" s="108">
        <f>VLOOKUP($B392,'[11]CT model - DATA UPDATE'!$A:$AX,COLUMN('[11]CT model - DATA UPDATE'!U$1),0)/1000000</f>
        <v>5.3851930000306236</v>
      </c>
      <c r="V392" s="108">
        <f>VLOOKUP($B392,'[11]CT model - DATA UPDATE'!$A:$AX,COLUMN('[11]CT model - DATA UPDATE'!V$1),0)/1000000</f>
        <v>5.4260428737955833</v>
      </c>
      <c r="W392" s="108">
        <v>0</v>
      </c>
      <c r="X392" s="108">
        <f>VLOOKUP($B392,'[11]CT model - DATA UPDATE'!$A:$AX,COLUMN('[11]CT model - DATA UPDATE'!W$1),0)/1000000</f>
        <v>0.10608827100000003</v>
      </c>
      <c r="Y392" s="108">
        <f>VLOOKUP($B392,'[11]CT model - DATA UPDATE'!$A:$AX,COLUMN('[11]CT model - DATA UPDATE'!X$1),0)/1000000</f>
        <v>0.21592388682005154</v>
      </c>
      <c r="Z392" s="108">
        <f>VLOOKUP($B392,'[11]CT model - DATA UPDATE'!$A:$AX,COLUMN('[11]CT model - DATA UPDATE'!Y$1),0)/1000000</f>
        <v>0.329616893145874</v>
      </c>
      <c r="AA392" s="108">
        <f>VLOOKUP($B392,'[11]CT model - DATA UPDATE'!$A:$AX,COLUMN('[11]CT model - DATA UPDATE'!Z$1),0)/1000000</f>
        <v>0.44728043433957715</v>
      </c>
      <c r="AB392" s="108">
        <v>0</v>
      </c>
      <c r="AC392" s="108">
        <f>VLOOKUP($B392,'[11]CT model - DATA UPDATE'!$A:$AX,COLUMN('[11]CT model - DATA UPDATE'!AA$1),0)/1000000</f>
        <v>0</v>
      </c>
      <c r="AD392" s="108">
        <f>VLOOKUP($B392,'[11]CT model - DATA UPDATE'!$A:$AX,COLUMN('[11]CT model - DATA UPDATE'!AB$1),0)/1000000</f>
        <v>0</v>
      </c>
      <c r="AE392" s="108">
        <f>VLOOKUP($B392,'[11]CT model - DATA UPDATE'!$A:$AX,COLUMN('[11]CT model - DATA UPDATE'!AC$1),0)/1000000</f>
        <v>0</v>
      </c>
      <c r="AF392" s="108">
        <f>VLOOKUP($B392,'[11]CT model - DATA UPDATE'!$A:$AX,COLUMN('[11]CT model - DATA UPDATE'!AD$1),0)/1000000</f>
        <v>0</v>
      </c>
      <c r="AG392" s="108">
        <v>0</v>
      </c>
      <c r="AH392" s="108">
        <f>VLOOKUP($B392,'[11]CT model - DATA UPDATE'!$A:$AX,COLUMN('[11]CT model - DATA UPDATE'!AE$1),0)/1000000</f>
        <v>9.8320729000000051E-2</v>
      </c>
      <c r="AI392" s="108">
        <f>(VLOOKUP($B392,'[11]CT model - DATA UPDATE'!$A:$AX,COLUMN('[11]CT model - DATA UPDATE'!AF$1),0)+IFERROR(VLOOKUP($B392,'[11]Fire £5 LQ'!$A:$P,COLUMN('[11]Fire £5 LQ'!N$1),0),0)*[11]Parameters!$C$41)/1000000</f>
        <v>0.19599523948920888</v>
      </c>
      <c r="AJ392" s="108">
        <f>(VLOOKUP($B392,'[11]CT model - DATA UPDATE'!$A:$AX,COLUMN('[11]CT model - DATA UPDATE'!AG$1),0)+IFERROR(VLOOKUP($B392,'[11]Fire £5 LQ'!$A:$P,COLUMN('[11]Fire £5 LQ'!O$1),0),0)*[11]Parameters!$C$41)/1000000</f>
        <v>0.29294877159754967</v>
      </c>
      <c r="AK392" s="108">
        <f>(VLOOKUP($B392,'[11]CT model - DATA UPDATE'!$A:$AX,COLUMN('[11]CT model - DATA UPDATE'!AH$1),0)+IFERROR(VLOOKUP($B392,'[11]Fire £5 LQ'!$A:$P,COLUMN('[11]Fire £5 LQ'!P$1),0),0)*[11]Parameters!$C$41)/1000000</f>
        <v>0.38910382366359525</v>
      </c>
      <c r="AL392" s="56">
        <f>'[11]Published CSP'!AI392</f>
        <v>0</v>
      </c>
      <c r="AM392" s="56">
        <f>'[11]Published CSP'!AJ392</f>
        <v>0</v>
      </c>
      <c r="AN392" s="56">
        <f>IFERROR(VLOOKUP($A392,'[11]iBCF post B17'!$A:$L,'[11]iBCF post B17'!$F$1,0)/1000000,0)</f>
        <v>0</v>
      </c>
      <c r="AO392" s="56">
        <f>IFERROR(VLOOKUP($A392,'[11]iBCF post B17'!$A:$L,'[11]iBCF post B17'!$I$1,0)/1000000,0)</f>
        <v>0</v>
      </c>
      <c r="AP392" s="56">
        <f>IFERROR(VLOOKUP($A392,'[11]iBCF post B17'!$A:$L,'[11]iBCF post B17'!$L$1,0)/1000000,0)</f>
        <v>0</v>
      </c>
      <c r="AQ392" s="56">
        <v>0</v>
      </c>
      <c r="AR392" s="56">
        <v>0</v>
      </c>
      <c r="AS392" s="56">
        <f>'[11]NHB savings'!E379</f>
        <v>0</v>
      </c>
      <c r="AT392" s="56">
        <f>'[11]NHB savings'!F379</f>
        <v>0</v>
      </c>
      <c r="AU392" s="56">
        <f>'[11]NHB savings'!G379</f>
        <v>0</v>
      </c>
      <c r="AV392" s="103">
        <f>'[11]Published CSP'!AN392</f>
        <v>9.2244185966084802E-2</v>
      </c>
      <c r="AW392" s="103">
        <f>'[11]Published CSP'!AO392</f>
        <v>0.47907464324321464</v>
      </c>
      <c r="AX392" s="103">
        <f>'[11]Published CSP'!AP392+'[11]NHB savings'!I379</f>
        <v>0.38683045727712984</v>
      </c>
      <c r="AY392" s="103">
        <f>'[11]Published CSP'!AQ392+'[11]NHB savings'!J379</f>
        <v>0.29756189021317686</v>
      </c>
      <c r="AZ392" s="103">
        <f>'[11]Published CSP'!AR392+'[11]NHB savings'!K379</f>
        <v>0.38683045727712984</v>
      </c>
      <c r="BA392" s="103">
        <v>0</v>
      </c>
      <c r="BB392" s="103" t="e">
        <f>VLOOKUP($A392,'[11]Published CSP'!$A:$A:'[11]Published CSP'!$AW:$AW,COLUMN('[11]Published CSP'!AT$1),0)</f>
        <v>#REF!</v>
      </c>
      <c r="BC392" s="103" t="e">
        <f>VLOOKUP($A392,'[11]Published CSP'!$A:$A:'[11]Published CSP'!$AW:$AW,COLUMN('[11]Published CSP'!AU$1),0)+'[11]NHB savings'!L379</f>
        <v>#REF!</v>
      </c>
      <c r="BD392" s="103">
        <v>0</v>
      </c>
      <c r="BE392" s="103">
        <v>0</v>
      </c>
      <c r="BF392" s="60">
        <v>1.9460391943673983</v>
      </c>
      <c r="BG392" s="60">
        <v>2.2899901135238308</v>
      </c>
      <c r="BH392" s="103">
        <f>VLOOKUP($A392,[11]NHB!$A$7:$Q$389,COLUMN([11]NHB!O$2),0)+'[11]NHB savings'!P379</f>
        <v>1.9537263493592172</v>
      </c>
      <c r="BI392" s="103">
        <f>VLOOKUP($A392,[11]NHB!$A$7:$Q$389,COLUMN([11]NHB!P$2),0)+'[11]NHB savings'!Q379</f>
        <v>1.4880416182752509</v>
      </c>
      <c r="BJ392" s="103">
        <f>VLOOKUP($A392,[11]NHB!$A$7:$Q$389,COLUMN([11]NHB!Q$2),0)+'[11]NHB savings'!R379</f>
        <v>1.4277584823536502</v>
      </c>
      <c r="BK392" s="63">
        <f t="shared" si="120"/>
        <v>11.994527184492481</v>
      </c>
      <c r="BL392" s="63" t="e">
        <f t="shared" si="120"/>
        <v>#REF!</v>
      </c>
      <c r="BM392" s="63" t="e">
        <f t="shared" si="120"/>
        <v>#REF!</v>
      </c>
      <c r="BN392" s="63">
        <f t="shared" si="120"/>
        <v>10.918842197774472</v>
      </c>
      <c r="BO392" s="63">
        <f t="shared" si="120"/>
        <v>10.881941125396533</v>
      </c>
      <c r="BP392" s="64">
        <f t="shared" si="123"/>
        <v>11.994527184492481</v>
      </c>
      <c r="BQ392" s="64" t="e">
        <f>BL392*'[11]23112016 deflator update'!$C$68/'[11]23112016 deflator update'!$C$69</f>
        <v>#REF!</v>
      </c>
      <c r="BR392" s="64" t="e">
        <f>BM392*'[11]23112016 deflator update'!$C$68/'[11]23112016 deflator update'!$C$70</f>
        <v>#REF!</v>
      </c>
      <c r="BS392" s="64">
        <f>BN392*'[11]23112016 deflator update'!$C$68/'[11]23112016 deflator update'!$C$71</f>
        <v>10.373193501796067</v>
      </c>
      <c r="BT392" s="64">
        <f>BO392*'[11]23112016 deflator update'!$C$68/'[11]23112016 deflator update'!$C$72</f>
        <v>10.169366359015941</v>
      </c>
      <c r="BU392" s="109" t="e">
        <f t="shared" si="124"/>
        <v>#REF!</v>
      </c>
      <c r="BV392" s="109" t="e">
        <f t="shared" si="124"/>
        <v>#REF!</v>
      </c>
      <c r="BW392" s="109" t="e">
        <f t="shared" si="124"/>
        <v>#REF!</v>
      </c>
      <c r="BX392" s="109">
        <f t="shared" si="124"/>
        <v>-3.3795774047783445E-3</v>
      </c>
      <c r="BY392" s="109">
        <f t="shared" si="125"/>
        <v>-9.2757808789194374E-2</v>
      </c>
      <c r="BZ392" s="109">
        <f t="shared" si="126"/>
        <v>-2.4042716083549243E-2</v>
      </c>
      <c r="CA392" s="110" t="e">
        <f t="shared" si="127"/>
        <v>#REF!</v>
      </c>
      <c r="CB392" s="110" t="e">
        <f t="shared" si="127"/>
        <v>#REF!</v>
      </c>
      <c r="CC392" s="110" t="e">
        <f t="shared" si="127"/>
        <v>#REF!</v>
      </c>
      <c r="CD392" s="110">
        <f t="shared" si="121"/>
        <v>-1.9649411027070296E-2</v>
      </c>
      <c r="CE392" s="110">
        <f t="shared" si="128"/>
        <v>-0.15216613355433128</v>
      </c>
      <c r="CF392" s="110">
        <f t="shared" si="129"/>
        <v>-4.0427727847725081E-2</v>
      </c>
      <c r="CG392" s="60">
        <f t="shared" si="118"/>
        <v>6.7355098744924815</v>
      </c>
      <c r="CH392" s="60" t="e">
        <f t="shared" si="118"/>
        <v>#REF!</v>
      </c>
      <c r="CI392" s="60" t="e">
        <f t="shared" si="118"/>
        <v>#REF!</v>
      </c>
      <c r="CJ392" s="60">
        <f t="shared" si="118"/>
        <v>4.9110835330004248</v>
      </c>
      <c r="CK392" s="60">
        <f t="shared" si="118"/>
        <v>4.6195139935977778</v>
      </c>
      <c r="CL392" s="60">
        <f t="shared" si="119"/>
        <v>5.2590173099999999</v>
      </c>
      <c r="CM392" s="60">
        <f t="shared" si="119"/>
        <v>5.5088225500000005</v>
      </c>
      <c r="CN392" s="60">
        <f t="shared" si="119"/>
        <v>5.7565697901719224</v>
      </c>
      <c r="CO392" s="60">
        <f t="shared" si="119"/>
        <v>6.0077586647740473</v>
      </c>
      <c r="CP392" s="60">
        <f t="shared" si="119"/>
        <v>6.2624271317987557</v>
      </c>
    </row>
    <row r="393" spans="1:94" ht="15" customHeight="1">
      <c r="A393" s="53" t="s">
        <v>225</v>
      </c>
      <c r="B393" s="53" t="s">
        <v>226</v>
      </c>
      <c r="C393" s="53" t="str">
        <f t="shared" si="122"/>
        <v>SD_SR</v>
      </c>
      <c r="D393" s="53" t="s">
        <v>41</v>
      </c>
      <c r="E393" s="53" t="s">
        <v>39</v>
      </c>
      <c r="F393" s="112" t="s">
        <v>1359</v>
      </c>
      <c r="G393" s="113">
        <v>1</v>
      </c>
      <c r="H393" s="127">
        <v>0</v>
      </c>
      <c r="I393" s="127">
        <v>0</v>
      </c>
      <c r="J393" s="112" t="s">
        <v>1382</v>
      </c>
      <c r="K393" s="101">
        <v>0</v>
      </c>
      <c r="L393" s="53" t="s">
        <v>227</v>
      </c>
      <c r="M393" s="54">
        <f>[11]Provisional!M393</f>
        <v>5.464865161184</v>
      </c>
      <c r="N393" s="54">
        <f>[11]Provisional!N393</f>
        <v>4.6092153626570003</v>
      </c>
      <c r="O393" s="54">
        <f>[11]Provisional!O393</f>
        <v>3.9662808035429995</v>
      </c>
      <c r="P393" s="54">
        <f>[11]Provisional!P393</f>
        <v>3.6285902728959996</v>
      </c>
      <c r="Q393" s="54">
        <f>[11]Provisional!Q393</f>
        <v>3.25379132585</v>
      </c>
      <c r="R393" s="128">
        <f>'[11]Published CSP'!O393</f>
        <v>6.1650024800000001</v>
      </c>
      <c r="S393" s="108">
        <f>VLOOKUP($B393,'[11]CT model - DATA UPDATE'!$A:$AX,COLUMN('[11]CT model - DATA UPDATE'!S$1),0)/1000000</f>
        <v>6.244554550000001</v>
      </c>
      <c r="T393" s="108">
        <f>VLOOKUP($B393,'[11]CT model - DATA UPDATE'!$A:$AX,COLUMN('[11]CT model - DATA UPDATE'!T$1),0)/1000000</f>
        <v>6.3134914512601634</v>
      </c>
      <c r="U393" s="108">
        <f>VLOOKUP($B393,'[11]CT model - DATA UPDATE'!$A:$AX,COLUMN('[11]CT model - DATA UPDATE'!U$1),0)/1000000</f>
        <v>6.3831893830017323</v>
      </c>
      <c r="V393" s="108">
        <f>VLOOKUP($B393,'[11]CT model - DATA UPDATE'!$A:$AX,COLUMN('[11]CT model - DATA UPDATE'!V$1),0)/1000000</f>
        <v>6.453656746637928</v>
      </c>
      <c r="W393" s="108">
        <v>0</v>
      </c>
      <c r="X393" s="108">
        <f>VLOOKUP($B393,'[11]CT model - DATA UPDATE'!$A:$AX,COLUMN('[11]CT model - DATA UPDATE'!W$1),0)/1000000</f>
        <v>0.10920740999999946</v>
      </c>
      <c r="Y393" s="108">
        <f>VLOOKUP($B393,'[11]CT model - DATA UPDATE'!$A:$AX,COLUMN('[11]CT model - DATA UPDATE'!X$1),0)/1000000</f>
        <v>0.23889109685258464</v>
      </c>
      <c r="Z393" s="108">
        <f>VLOOKUP($B393,'[11]CT model - DATA UPDATE'!$A:$AX,COLUMN('[11]CT model - DATA UPDATE'!Y$1),0)/1000000</f>
        <v>0.37402269499253199</v>
      </c>
      <c r="AA393" s="108">
        <f>VLOOKUP($B393,'[11]CT model - DATA UPDATE'!$A:$AX,COLUMN('[11]CT model - DATA UPDATE'!Z$1),0)/1000000</f>
        <v>0.51478789647021495</v>
      </c>
      <c r="AB393" s="108">
        <v>0</v>
      </c>
      <c r="AC393" s="108">
        <f>VLOOKUP($B393,'[11]CT model - DATA UPDATE'!$A:$AX,COLUMN('[11]CT model - DATA UPDATE'!AA$1),0)/1000000</f>
        <v>0</v>
      </c>
      <c r="AD393" s="108">
        <f>VLOOKUP($B393,'[11]CT model - DATA UPDATE'!$A:$AX,COLUMN('[11]CT model - DATA UPDATE'!AB$1),0)/1000000</f>
        <v>0</v>
      </c>
      <c r="AE393" s="108">
        <f>VLOOKUP($B393,'[11]CT model - DATA UPDATE'!$A:$AX,COLUMN('[11]CT model - DATA UPDATE'!AC$1),0)/1000000</f>
        <v>0</v>
      </c>
      <c r="AF393" s="108">
        <f>VLOOKUP($B393,'[11]CT model - DATA UPDATE'!$A:$AX,COLUMN('[11]CT model - DATA UPDATE'!AD$1),0)/1000000</f>
        <v>0</v>
      </c>
      <c r="AG393" s="108">
        <v>0</v>
      </c>
      <c r="AH393" s="108">
        <f>VLOOKUP($B393,'[11]CT model - DATA UPDATE'!$A:$AX,COLUMN('[11]CT model - DATA UPDATE'!AE$1),0)/1000000</f>
        <v>0</v>
      </c>
      <c r="AI393" s="108">
        <f>(VLOOKUP($B393,'[11]CT model - DATA UPDATE'!$A:$AX,COLUMN('[11]CT model - DATA UPDATE'!AF$1),0)+IFERROR(VLOOKUP($B393,'[11]Fire £5 LQ'!$A:$P,COLUMN('[11]Fire £5 LQ'!N$1),0),0)*[11]Parameters!$C$41)/1000000</f>
        <v>4.3504788818054516E-2</v>
      </c>
      <c r="AJ393" s="108">
        <f>(VLOOKUP($B393,'[11]CT model - DATA UPDATE'!$A:$AX,COLUMN('[11]CT model - DATA UPDATE'!AG$1),0)+IFERROR(VLOOKUP($B393,'[11]Fire £5 LQ'!$A:$P,COLUMN('[11]Fire £5 LQ'!O$1),0),0)*[11]Parameters!$C$41)/1000000</f>
        <v>8.5372193318297707E-2</v>
      </c>
      <c r="AK393" s="108">
        <f>(VLOOKUP($B393,'[11]CT model - DATA UPDATE'!$A:$AX,COLUMN('[11]CT model - DATA UPDATE'!AH$1),0)+IFERROR(VLOOKUP($B393,'[11]Fire £5 LQ'!$A:$P,COLUMN('[11]Fire £5 LQ'!P$1),0),0)*[11]Parameters!$C$41)/1000000</f>
        <v>0.12547954758468285</v>
      </c>
      <c r="AL393" s="56">
        <f>'[11]Published CSP'!AI393</f>
        <v>0</v>
      </c>
      <c r="AM393" s="56">
        <f>'[11]Published CSP'!AJ393</f>
        <v>0</v>
      </c>
      <c r="AN393" s="56">
        <f>IFERROR(VLOOKUP($A393,'[11]iBCF post B17'!$A:$L,'[11]iBCF post B17'!$F$1,0)/1000000,0)</f>
        <v>0</v>
      </c>
      <c r="AO393" s="56">
        <f>IFERROR(VLOOKUP($A393,'[11]iBCF post B17'!$A:$L,'[11]iBCF post B17'!$I$1,0)/1000000,0)</f>
        <v>0</v>
      </c>
      <c r="AP393" s="56">
        <f>IFERROR(VLOOKUP($A393,'[11]iBCF post B17'!$A:$L,'[11]iBCF post B17'!$L$1,0)/1000000,0)</f>
        <v>0</v>
      </c>
      <c r="AQ393" s="56">
        <v>0</v>
      </c>
      <c r="AR393" s="56">
        <v>0</v>
      </c>
      <c r="AS393" s="56">
        <f>'[11]NHB savings'!E380</f>
        <v>0</v>
      </c>
      <c r="AT393" s="56">
        <f>'[11]NHB savings'!F380</f>
        <v>0</v>
      </c>
      <c r="AU393" s="56">
        <f>'[11]NHB savings'!G380</f>
        <v>0</v>
      </c>
      <c r="AV393" s="103">
        <f>'[11]Published CSP'!AN393</f>
        <v>0</v>
      </c>
      <c r="AW393" s="103">
        <f>'[11]Published CSP'!AO393</f>
        <v>0</v>
      </c>
      <c r="AX393" s="103">
        <f>'[11]Published CSP'!AP393+'[11]NHB savings'!I380</f>
        <v>0</v>
      </c>
      <c r="AY393" s="103">
        <f>'[11]Published CSP'!AQ393+'[11]NHB savings'!J380</f>
        <v>0</v>
      </c>
      <c r="AZ393" s="103">
        <f>'[11]Published CSP'!AR393+'[11]NHB savings'!K380</f>
        <v>0</v>
      </c>
      <c r="BA393" s="103">
        <v>0</v>
      </c>
      <c r="BB393" s="103" t="e">
        <f>VLOOKUP($A393,'[11]Published CSP'!$A:$A:'[11]Published CSP'!$AW:$AW,COLUMN('[11]Published CSP'!AT$1),0)</f>
        <v>#REF!</v>
      </c>
      <c r="BC393" s="103" t="e">
        <f>VLOOKUP($A393,'[11]Published CSP'!$A:$A:'[11]Published CSP'!$AW:$AW,COLUMN('[11]Published CSP'!AU$1),0)+'[11]NHB savings'!L380</f>
        <v>#REF!</v>
      </c>
      <c r="BD393" s="103">
        <v>0</v>
      </c>
      <c r="BE393" s="103">
        <v>0</v>
      </c>
      <c r="BF393" s="60">
        <v>1.3786526033800386</v>
      </c>
      <c r="BG393" s="60">
        <v>1.721183243589024</v>
      </c>
      <c r="BH393" s="103">
        <f>VLOOKUP($A393,[11]NHB!$A$7:$Q$389,COLUMN([11]NHB!O$2),0)+'[11]NHB savings'!P380</f>
        <v>1.7305057024309063</v>
      </c>
      <c r="BI393" s="103">
        <f>VLOOKUP($A393,[11]NHB!$A$7:$Q$389,COLUMN([11]NHB!P$2),0)+'[11]NHB savings'!Q380</f>
        <v>1.3168216620278446</v>
      </c>
      <c r="BJ393" s="103">
        <f>VLOOKUP($A393,[11]NHB!$A$7:$Q$389,COLUMN([11]NHB!Q$2),0)+'[11]NHB savings'!R380</f>
        <v>1.2634749422441987</v>
      </c>
      <c r="BK393" s="63">
        <f t="shared" si="120"/>
        <v>13.008520244564037</v>
      </c>
      <c r="BL393" s="63" t="e">
        <f t="shared" si="120"/>
        <v>#REF!</v>
      </c>
      <c r="BM393" s="63" t="e">
        <f t="shared" si="120"/>
        <v>#REF!</v>
      </c>
      <c r="BN393" s="63">
        <f t="shared" si="120"/>
        <v>11.787996206236405</v>
      </c>
      <c r="BO393" s="63">
        <f t="shared" si="120"/>
        <v>11.611190458787025</v>
      </c>
      <c r="BP393" s="64">
        <f t="shared" si="123"/>
        <v>13.008520244564037</v>
      </c>
      <c r="BQ393" s="64" t="e">
        <f>BL393*'[11]23112016 deflator update'!$C$68/'[11]23112016 deflator update'!$C$69</f>
        <v>#REF!</v>
      </c>
      <c r="BR393" s="64" t="e">
        <f>BM393*'[11]23112016 deflator update'!$C$68/'[11]23112016 deflator update'!$C$70</f>
        <v>#REF!</v>
      </c>
      <c r="BS393" s="64">
        <f>BN393*'[11]23112016 deflator update'!$C$68/'[11]23112016 deflator update'!$C$71</f>
        <v>11.198913165962932</v>
      </c>
      <c r="BT393" s="64">
        <f>BO393*'[11]23112016 deflator update'!$C$68/'[11]23112016 deflator update'!$C$72</f>
        <v>10.850862753166469</v>
      </c>
      <c r="BU393" s="109" t="e">
        <f t="shared" si="124"/>
        <v>#REF!</v>
      </c>
      <c r="BV393" s="109" t="e">
        <f t="shared" si="124"/>
        <v>#REF!</v>
      </c>
      <c r="BW393" s="109" t="e">
        <f t="shared" si="124"/>
        <v>#REF!</v>
      </c>
      <c r="BX393" s="109">
        <f t="shared" si="124"/>
        <v>-1.4998795754264105E-2</v>
      </c>
      <c r="BY393" s="109">
        <f t="shared" si="125"/>
        <v>-0.10741650545233417</v>
      </c>
      <c r="BZ393" s="109">
        <f t="shared" si="126"/>
        <v>-2.8009068791393421E-2</v>
      </c>
      <c r="CA393" s="110" t="e">
        <f t="shared" si="127"/>
        <v>#REF!</v>
      </c>
      <c r="CB393" s="110" t="e">
        <f t="shared" si="127"/>
        <v>#REF!</v>
      </c>
      <c r="CC393" s="110" t="e">
        <f t="shared" si="127"/>
        <v>#REF!</v>
      </c>
      <c r="CD393" s="110">
        <f t="shared" si="121"/>
        <v>-3.1078945576102801E-2</v>
      </c>
      <c r="CE393" s="110">
        <f t="shared" si="128"/>
        <v>-0.16586494473106606</v>
      </c>
      <c r="CF393" s="110">
        <f t="shared" si="129"/>
        <v>-4.4327490821725379E-2</v>
      </c>
      <c r="CG393" s="60">
        <f t="shared" ref="CG393:CK417" si="130">BK393-CL393</f>
        <v>6.8435177645640373</v>
      </c>
      <c r="CH393" s="60" t="e">
        <f t="shared" si="130"/>
        <v>#REF!</v>
      </c>
      <c r="CI393" s="60" t="e">
        <f t="shared" si="130"/>
        <v>#REF!</v>
      </c>
      <c r="CJ393" s="60">
        <f t="shared" si="130"/>
        <v>4.9454119349238432</v>
      </c>
      <c r="CK393" s="60">
        <f t="shared" si="130"/>
        <v>4.5172662680941995</v>
      </c>
      <c r="CL393" s="60">
        <f t="shared" ref="CL393:CP417" si="131">SUM(R393,W393,AB393,AG393)</f>
        <v>6.1650024800000001</v>
      </c>
      <c r="CM393" s="60">
        <f t="shared" si="131"/>
        <v>6.3537619600000008</v>
      </c>
      <c r="CN393" s="60">
        <f t="shared" si="131"/>
        <v>6.5958873369308026</v>
      </c>
      <c r="CO393" s="60">
        <f t="shared" si="131"/>
        <v>6.8425842713125622</v>
      </c>
      <c r="CP393" s="60">
        <f t="shared" si="131"/>
        <v>7.0939241906928254</v>
      </c>
    </row>
    <row r="394" spans="1:94" ht="15" customHeight="1">
      <c r="A394" s="53" t="s">
        <v>273</v>
      </c>
      <c r="B394" s="53" t="s">
        <v>274</v>
      </c>
      <c r="C394" s="53" t="str">
        <f t="shared" si="122"/>
        <v>SD_PR</v>
      </c>
      <c r="D394" s="53" t="s">
        <v>41</v>
      </c>
      <c r="E394" s="53" t="s">
        <v>39</v>
      </c>
      <c r="F394" s="112" t="s">
        <v>1365</v>
      </c>
      <c r="G394" s="113">
        <v>0</v>
      </c>
      <c r="H394" s="127">
        <v>0</v>
      </c>
      <c r="I394" s="127">
        <v>0</v>
      </c>
      <c r="J394" s="112" t="s">
        <v>1381</v>
      </c>
      <c r="K394" s="101">
        <v>0</v>
      </c>
      <c r="L394" s="53" t="s">
        <v>275</v>
      </c>
      <c r="M394" s="54">
        <f>[11]Provisional!M394</f>
        <v>4.9124143396479996</v>
      </c>
      <c r="N394" s="54">
        <f>[11]Provisional!N394</f>
        <v>4.1536647004939997</v>
      </c>
      <c r="O394" s="54">
        <f>[11]Provisional!O394</f>
        <v>3.583597872535</v>
      </c>
      <c r="P394" s="54">
        <f>[11]Provisional!P394</f>
        <v>3.2843595746740002</v>
      </c>
      <c r="Q394" s="54">
        <f>[11]Provisional!Q394</f>
        <v>2.9523040687170004</v>
      </c>
      <c r="R394" s="128">
        <f>'[11]Published CSP'!O394</f>
        <v>5.4004000000000003</v>
      </c>
      <c r="S394" s="108">
        <f>VLOOKUP($B394,'[11]CT model - DATA UPDATE'!$A:$AX,COLUMN('[11]CT model - DATA UPDATE'!S$1),0)/1000000</f>
        <v>5.5256504580000003</v>
      </c>
      <c r="T394" s="108">
        <f>VLOOKUP($B394,'[11]CT model - DATA UPDATE'!$A:$AX,COLUMN('[11]CT model - DATA UPDATE'!T$1),0)/1000000</f>
        <v>5.605883557671115</v>
      </c>
      <c r="U394" s="108">
        <f>VLOOKUP($B394,'[11]CT model - DATA UPDATE'!$A:$AX,COLUMN('[11]CT model - DATA UPDATE'!U$1),0)/1000000</f>
        <v>5.6872816514604354</v>
      </c>
      <c r="V394" s="108">
        <f>VLOOKUP($B394,'[11]CT model - DATA UPDATE'!$A:$AX,COLUMN('[11]CT model - DATA UPDATE'!V$1),0)/1000000</f>
        <v>5.7698616552206587</v>
      </c>
      <c r="W394" s="108">
        <v>0</v>
      </c>
      <c r="X394" s="108">
        <f>VLOOKUP($B394,'[11]CT model - DATA UPDATE'!$A:$AX,COLUMN('[11]CT model - DATA UPDATE'!W$1),0)/1000000</f>
        <v>0.11051300916000002</v>
      </c>
      <c r="Y394" s="108">
        <f>VLOOKUP($B394,'[11]CT model - DATA UPDATE'!$A:$AX,COLUMN('[11]CT model - DATA UPDATE'!X$1),0)/1000000</f>
        <v>0.226477695729913</v>
      </c>
      <c r="Z394" s="108">
        <f>VLOOKUP($B394,'[11]CT model - DATA UPDATE'!$A:$AX,COLUMN('[11]CT model - DATA UPDATE'!Y$1),0)/1000000</f>
        <v>0.34810713532258991</v>
      </c>
      <c r="AA394" s="108">
        <f>VLOOKUP($B394,'[11]CT model - DATA UPDATE'!$A:$AX,COLUMN('[11]CT model - DATA UPDATE'!Z$1),0)/1000000</f>
        <v>0.47562215914101402</v>
      </c>
      <c r="AB394" s="108">
        <v>0</v>
      </c>
      <c r="AC394" s="108">
        <f>VLOOKUP($B394,'[11]CT model - DATA UPDATE'!$A:$AX,COLUMN('[11]CT model - DATA UPDATE'!AA$1),0)/1000000</f>
        <v>0</v>
      </c>
      <c r="AD394" s="108">
        <f>VLOOKUP($B394,'[11]CT model - DATA UPDATE'!$A:$AX,COLUMN('[11]CT model - DATA UPDATE'!AB$1),0)/1000000</f>
        <v>0</v>
      </c>
      <c r="AE394" s="108">
        <f>VLOOKUP($B394,'[11]CT model - DATA UPDATE'!$A:$AX,COLUMN('[11]CT model - DATA UPDATE'!AC$1),0)/1000000</f>
        <v>0</v>
      </c>
      <c r="AF394" s="108">
        <f>VLOOKUP($B394,'[11]CT model - DATA UPDATE'!$A:$AX,COLUMN('[11]CT model - DATA UPDATE'!AD$1),0)/1000000</f>
        <v>0</v>
      </c>
      <c r="AG394" s="108">
        <v>0</v>
      </c>
      <c r="AH394" s="108">
        <f>VLOOKUP($B394,'[11]CT model - DATA UPDATE'!$A:$AX,COLUMN('[11]CT model - DATA UPDATE'!AE$1),0)/1000000</f>
        <v>3.2436555839999916E-2</v>
      </c>
      <c r="AI394" s="108">
        <f>(VLOOKUP($B394,'[11]CT model - DATA UPDATE'!$A:$AX,COLUMN('[11]CT model - DATA UPDATE'!AF$1),0)+IFERROR(VLOOKUP($B394,'[11]Fire £5 LQ'!$A:$P,COLUMN('[11]Fire £5 LQ'!N$1),0),0)*[11]Parameters!$C$41)/1000000</f>
        <v>6.50376246360721E-2</v>
      </c>
      <c r="AJ394" s="108">
        <f>(VLOOKUP($B394,'[11]CT model - DATA UPDATE'!$A:$AX,COLUMN('[11]CT model - DATA UPDATE'!AG$1),0)+IFERROR(VLOOKUP($B394,'[11]Fire £5 LQ'!$A:$P,COLUMN('[11]Fire £5 LQ'!O$1),0),0)*[11]Parameters!$C$41)/1000000</f>
        <v>9.6258186561665349E-2</v>
      </c>
      <c r="AK394" s="108">
        <f>(VLOOKUP($B394,'[11]CT model - DATA UPDATE'!$A:$AX,COLUMN('[11]CT model - DATA UPDATE'!AH$1),0)+IFERROR(VLOOKUP($B394,'[11]Fire £5 LQ'!$A:$P,COLUMN('[11]Fire £5 LQ'!P$1),0),0)*[11]Parameters!$C$41)/1000000</f>
        <v>0.12597050324872211</v>
      </c>
      <c r="AL394" s="56">
        <f>'[11]Published CSP'!AI394</f>
        <v>0</v>
      </c>
      <c r="AM394" s="56">
        <f>'[11]Published CSP'!AJ394</f>
        <v>0</v>
      </c>
      <c r="AN394" s="56">
        <f>IFERROR(VLOOKUP($A394,'[11]iBCF post B17'!$A:$L,'[11]iBCF post B17'!$F$1,0)/1000000,0)</f>
        <v>0</v>
      </c>
      <c r="AO394" s="56">
        <f>IFERROR(VLOOKUP($A394,'[11]iBCF post B17'!$A:$L,'[11]iBCF post B17'!$I$1,0)/1000000,0)</f>
        <v>0</v>
      </c>
      <c r="AP394" s="56">
        <f>IFERROR(VLOOKUP($A394,'[11]iBCF post B17'!$A:$L,'[11]iBCF post B17'!$L$1,0)/1000000,0)</f>
        <v>0</v>
      </c>
      <c r="AQ394" s="56">
        <v>0</v>
      </c>
      <c r="AR394" s="56">
        <v>0</v>
      </c>
      <c r="AS394" s="56">
        <f>'[11]NHB savings'!E381</f>
        <v>0</v>
      </c>
      <c r="AT394" s="56">
        <f>'[11]NHB savings'!F381</f>
        <v>0</v>
      </c>
      <c r="AU394" s="56">
        <f>'[11]NHB savings'!G381</f>
        <v>0</v>
      </c>
      <c r="AV394" s="103">
        <f>'[11]Published CSP'!AN394</f>
        <v>9.0751463886061992E-2</v>
      </c>
      <c r="AW394" s="103">
        <f>'[11]Published CSP'!AO394</f>
        <v>0.47132211889212844</v>
      </c>
      <c r="AX394" s="103">
        <f>'[11]Published CSP'!AP394+'[11]NHB savings'!I381</f>
        <v>0.38057065500606652</v>
      </c>
      <c r="AY394" s="103">
        <f>'[11]Published CSP'!AQ394+'[11]NHB savings'!J381</f>
        <v>0.29274665769697422</v>
      </c>
      <c r="AZ394" s="103">
        <f>'[11]Published CSP'!AR394+'[11]NHB savings'!K381</f>
        <v>0.38057065500606652</v>
      </c>
      <c r="BA394" s="103">
        <v>0</v>
      </c>
      <c r="BB394" s="103" t="e">
        <f>VLOOKUP($A394,'[11]Published CSP'!$A:$A:'[11]Published CSP'!$AW:$AW,COLUMN('[11]Published CSP'!AT$1),0)</f>
        <v>#REF!</v>
      </c>
      <c r="BC394" s="103" t="e">
        <f>VLOOKUP($A394,'[11]Published CSP'!$A:$A:'[11]Published CSP'!$AW:$AW,COLUMN('[11]Published CSP'!AU$1),0)+'[11]NHB savings'!L381</f>
        <v>#REF!</v>
      </c>
      <c r="BD394" s="103">
        <v>0</v>
      </c>
      <c r="BE394" s="103">
        <v>0</v>
      </c>
      <c r="BF394" s="60">
        <v>1.9953886515756958</v>
      </c>
      <c r="BG394" s="60">
        <v>2.4869285304122664</v>
      </c>
      <c r="BH394" s="103">
        <f>VLOOKUP($A394,[11]NHB!$A$7:$Q$389,COLUMN([11]NHB!O$2),0)+'[11]NHB savings'!P381</f>
        <v>1.8955370664610001</v>
      </c>
      <c r="BI394" s="103">
        <f>VLOOKUP($A394,[11]NHB!$A$7:$Q$389,COLUMN([11]NHB!P$2),0)+'[11]NHB savings'!Q381</f>
        <v>1.4434497135499389</v>
      </c>
      <c r="BJ394" s="103">
        <f>VLOOKUP($A394,[11]NHB!$A$7:$Q$389,COLUMN([11]NHB!Q$2),0)+'[11]NHB savings'!R381</f>
        <v>1.384973072702498</v>
      </c>
      <c r="BK394" s="63">
        <f t="shared" si="120"/>
        <v>12.398954455109756</v>
      </c>
      <c r="BL394" s="63" t="e">
        <f t="shared" si="120"/>
        <v>#REF!</v>
      </c>
      <c r="BM394" s="63" t="e">
        <f t="shared" si="120"/>
        <v>#REF!</v>
      </c>
      <c r="BN394" s="63">
        <f t="shared" si="120"/>
        <v>11.152202919265601</v>
      </c>
      <c r="BO394" s="63">
        <f t="shared" si="120"/>
        <v>11.089302114035959</v>
      </c>
      <c r="BP394" s="64">
        <f t="shared" si="123"/>
        <v>12.398954455109756</v>
      </c>
      <c r="BQ394" s="64" t="e">
        <f>BL394*'[11]23112016 deflator update'!$C$68/'[11]23112016 deflator update'!$C$69</f>
        <v>#REF!</v>
      </c>
      <c r="BR394" s="64" t="e">
        <f>BM394*'[11]23112016 deflator update'!$C$68/'[11]23112016 deflator update'!$C$70</f>
        <v>#REF!</v>
      </c>
      <c r="BS394" s="64">
        <f>BN394*'[11]23112016 deflator update'!$C$68/'[11]23112016 deflator update'!$C$71</f>
        <v>10.594892458141421</v>
      </c>
      <c r="BT394" s="64">
        <f>BO394*'[11]23112016 deflator update'!$C$68/'[11]23112016 deflator update'!$C$72</f>
        <v>10.363148868748571</v>
      </c>
      <c r="BU394" s="109" t="e">
        <f t="shared" si="124"/>
        <v>#REF!</v>
      </c>
      <c r="BV394" s="109" t="e">
        <f t="shared" si="124"/>
        <v>#REF!</v>
      </c>
      <c r="BW394" s="109" t="e">
        <f t="shared" si="124"/>
        <v>#REF!</v>
      </c>
      <c r="BX394" s="109">
        <f t="shared" si="124"/>
        <v>-5.6402134793458458E-3</v>
      </c>
      <c r="BY394" s="109">
        <f t="shared" si="125"/>
        <v>-0.10562603047017993</v>
      </c>
      <c r="BZ394" s="109">
        <f t="shared" si="126"/>
        <v>-2.7521994511929049E-2</v>
      </c>
      <c r="CA394" s="110" t="e">
        <f t="shared" si="127"/>
        <v>#REF!</v>
      </c>
      <c r="CB394" s="110" t="e">
        <f t="shared" si="127"/>
        <v>#REF!</v>
      </c>
      <c r="CC394" s="110" t="e">
        <f t="shared" si="127"/>
        <v>#REF!</v>
      </c>
      <c r="CD394" s="110">
        <f t="shared" si="121"/>
        <v>-2.187314220587222E-2</v>
      </c>
      <c r="CE394" s="110">
        <f t="shared" si="128"/>
        <v>-0.16419171420717704</v>
      </c>
      <c r="CF394" s="110">
        <f t="shared" si="129"/>
        <v>-4.3848593865111862E-2</v>
      </c>
      <c r="CG394" s="60">
        <f t="shared" si="130"/>
        <v>6.9985544551097556</v>
      </c>
      <c r="CH394" s="60" t="e">
        <f t="shared" si="130"/>
        <v>#REF!</v>
      </c>
      <c r="CI394" s="60" t="e">
        <f t="shared" si="130"/>
        <v>#REF!</v>
      </c>
      <c r="CJ394" s="60">
        <f t="shared" si="130"/>
        <v>5.0205559459209104</v>
      </c>
      <c r="CK394" s="60">
        <f t="shared" si="130"/>
        <v>4.7178477964255645</v>
      </c>
      <c r="CL394" s="60">
        <f t="shared" si="131"/>
        <v>5.4004000000000003</v>
      </c>
      <c r="CM394" s="60">
        <f t="shared" si="131"/>
        <v>5.6686000229999998</v>
      </c>
      <c r="CN394" s="60">
        <f t="shared" si="131"/>
        <v>5.8973988780370998</v>
      </c>
      <c r="CO394" s="60">
        <f t="shared" si="131"/>
        <v>6.131646973344691</v>
      </c>
      <c r="CP394" s="60">
        <f t="shared" si="131"/>
        <v>6.3714543176103948</v>
      </c>
    </row>
    <row r="395" spans="1:94" ht="15" customHeight="1">
      <c r="A395" s="53" t="s">
        <v>523</v>
      </c>
      <c r="B395" s="53" t="s">
        <v>524</v>
      </c>
      <c r="C395" s="53" t="str">
        <f t="shared" si="122"/>
        <v>FIR_PU</v>
      </c>
      <c r="D395" s="53" t="s">
        <v>41</v>
      </c>
      <c r="E395" s="53" t="s">
        <v>512</v>
      </c>
      <c r="F395" s="112" t="s">
        <v>1367</v>
      </c>
      <c r="G395" s="113">
        <v>0</v>
      </c>
      <c r="H395" s="127">
        <v>0</v>
      </c>
      <c r="I395" s="127">
        <v>0</v>
      </c>
      <c r="J395" s="112" t="s">
        <v>1380</v>
      </c>
      <c r="K395" s="101">
        <v>0</v>
      </c>
      <c r="L395" s="53" t="s">
        <v>525</v>
      </c>
      <c r="M395" s="54">
        <f>[11]Provisional!M395</f>
        <v>61.943468096314994</v>
      </c>
      <c r="N395" s="54">
        <f>[11]Provisional!N395</f>
        <v>58.665444571508999</v>
      </c>
      <c r="O395" s="54">
        <f>[11]Provisional!O395</f>
        <v>54.703243135160001</v>
      </c>
      <c r="P395" s="54">
        <f>[11]Provisional!P395</f>
        <v>53.097048572039995</v>
      </c>
      <c r="Q395" s="54">
        <f>[11]Provisional!Q395</f>
        <v>52.528032284055996</v>
      </c>
      <c r="R395" s="128">
        <f>'[11]Published CSP'!O395</f>
        <v>36.211269999999999</v>
      </c>
      <c r="S395" s="108">
        <f>VLOOKUP($B395,'[11]CT model - DATA UPDATE'!$A:$AX,COLUMN('[11]CT model - DATA UPDATE'!S$1),0)/1000000</f>
        <v>37.138863129999997</v>
      </c>
      <c r="T395" s="108">
        <f>VLOOKUP($B395,'[11]CT model - DATA UPDATE'!$A:$AX,COLUMN('[11]CT model - DATA UPDATE'!T$1),0)/1000000</f>
        <v>37.932313215344365</v>
      </c>
      <c r="U395" s="108">
        <f>VLOOKUP($B395,'[11]CT model - DATA UPDATE'!$A:$AX,COLUMN('[11]CT model - DATA UPDATE'!U$1),0)/1000000</f>
        <v>38.744904308139844</v>
      </c>
      <c r="V395" s="108">
        <f>VLOOKUP($B395,'[11]CT model - DATA UPDATE'!$A:$AX,COLUMN('[11]CT model - DATA UPDATE'!V$1),0)/1000000</f>
        <v>39.577149060881027</v>
      </c>
      <c r="W395" s="108">
        <v>0</v>
      </c>
      <c r="X395" s="108">
        <f>VLOOKUP($B395,'[11]CT model - DATA UPDATE'!$A:$AX,COLUMN('[11]CT model - DATA UPDATE'!W$1),0)/1000000</f>
        <v>0.73682855499999877</v>
      </c>
      <c r="Y395" s="108">
        <f>VLOOKUP($B395,'[11]CT model - DATA UPDATE'!$A:$AX,COLUMN('[11]CT model - DATA UPDATE'!X$1),0)/1000000</f>
        <v>1.5262681396767412</v>
      </c>
      <c r="Z395" s="108">
        <f>VLOOKUP($B395,'[11]CT model - DATA UPDATE'!$A:$AX,COLUMN('[11]CT model - DATA UPDATE'!Y$1),0)/1000000</f>
        <v>2.3650414274959806</v>
      </c>
      <c r="AA395" s="108">
        <f>VLOOKUP($B395,'[11]CT model - DATA UPDATE'!$A:$AX,COLUMN('[11]CT model - DATA UPDATE'!Z$1),0)/1000000</f>
        <v>3.2557026109352409</v>
      </c>
      <c r="AB395" s="108">
        <v>0</v>
      </c>
      <c r="AC395" s="108">
        <f>VLOOKUP($B395,'[11]CT model - DATA UPDATE'!$A:$AX,COLUMN('[11]CT model - DATA UPDATE'!AA$1),0)/1000000</f>
        <v>0</v>
      </c>
      <c r="AD395" s="108">
        <f>VLOOKUP($B395,'[11]CT model - DATA UPDATE'!$A:$AX,COLUMN('[11]CT model - DATA UPDATE'!AB$1),0)/1000000</f>
        <v>0</v>
      </c>
      <c r="AE395" s="108">
        <f>VLOOKUP($B395,'[11]CT model - DATA UPDATE'!$A:$AX,COLUMN('[11]CT model - DATA UPDATE'!AC$1),0)/1000000</f>
        <v>0</v>
      </c>
      <c r="AF395" s="108">
        <f>VLOOKUP($B395,'[11]CT model - DATA UPDATE'!$A:$AX,COLUMN('[11]CT model - DATA UPDATE'!AD$1),0)/1000000</f>
        <v>0</v>
      </c>
      <c r="AG395" s="108">
        <v>0</v>
      </c>
      <c r="AH395" s="108">
        <f>VLOOKUP($B395,'[11]CT model - DATA UPDATE'!$A:$AX,COLUMN('[11]CT model - DATA UPDATE'!AE$1),0)/1000000</f>
        <v>0</v>
      </c>
      <c r="AI395" s="108">
        <f>(VLOOKUP($B395,'[11]CT model - DATA UPDATE'!$A:$AX,COLUMN('[11]CT model - DATA UPDATE'!AF$1),0)+IFERROR(VLOOKUP($B395,'[11]Fire £5 LQ'!$A:$P,COLUMN('[11]Fire £5 LQ'!N$1),0),0)*[11]Parameters!$C$41)/1000000</f>
        <v>0</v>
      </c>
      <c r="AJ395" s="108">
        <f>(VLOOKUP($B395,'[11]CT model - DATA UPDATE'!$A:$AX,COLUMN('[11]CT model - DATA UPDATE'!AG$1),0)+IFERROR(VLOOKUP($B395,'[11]Fire £5 LQ'!$A:$P,COLUMN('[11]Fire £5 LQ'!O$1),0),0)*[11]Parameters!$C$41)/1000000</f>
        <v>0</v>
      </c>
      <c r="AK395" s="108">
        <f>(VLOOKUP($B395,'[11]CT model - DATA UPDATE'!$A:$AX,COLUMN('[11]CT model - DATA UPDATE'!AH$1),0)+IFERROR(VLOOKUP($B395,'[11]Fire £5 LQ'!$A:$P,COLUMN('[11]Fire £5 LQ'!P$1),0),0)*[11]Parameters!$C$41)/1000000</f>
        <v>0</v>
      </c>
      <c r="AL395" s="56">
        <f>'[11]Published CSP'!AI395</f>
        <v>0</v>
      </c>
      <c r="AM395" s="56">
        <f>'[11]Published CSP'!AJ395</f>
        <v>0</v>
      </c>
      <c r="AN395" s="56">
        <f>IFERROR(VLOOKUP($A395,'[11]iBCF post B17'!$A:$L,'[11]iBCF post B17'!$F$1,0)/1000000,0)</f>
        <v>0</v>
      </c>
      <c r="AO395" s="56">
        <f>IFERROR(VLOOKUP($A395,'[11]iBCF post B17'!$A:$L,'[11]iBCF post B17'!$I$1,0)/1000000,0)</f>
        <v>0</v>
      </c>
      <c r="AP395" s="56">
        <f>IFERROR(VLOOKUP($A395,'[11]iBCF post B17'!$A:$L,'[11]iBCF post B17'!$L$1,0)/1000000,0)</f>
        <v>0</v>
      </c>
      <c r="AQ395" s="56">
        <v>0</v>
      </c>
      <c r="AR395" s="56">
        <v>0</v>
      </c>
      <c r="AS395" s="56">
        <f>'[11]NHB savings'!E382</f>
        <v>0</v>
      </c>
      <c r="AT395" s="56">
        <f>'[11]NHB savings'!F382</f>
        <v>0</v>
      </c>
      <c r="AU395" s="56">
        <f>'[11]NHB savings'!G382</f>
        <v>0</v>
      </c>
      <c r="AV395" s="103">
        <f>'[11]Published CSP'!AN395</f>
        <v>0</v>
      </c>
      <c r="AW395" s="103">
        <f>'[11]Published CSP'!AO395</f>
        <v>0</v>
      </c>
      <c r="AX395" s="103">
        <f>'[11]Published CSP'!AP395+'[11]NHB savings'!I382</f>
        <v>0</v>
      </c>
      <c r="AY395" s="103">
        <f>'[11]Published CSP'!AQ395+'[11]NHB savings'!J382</f>
        <v>0</v>
      </c>
      <c r="AZ395" s="103">
        <f>'[11]Published CSP'!AR395+'[11]NHB savings'!K382</f>
        <v>0</v>
      </c>
      <c r="BA395" s="103">
        <v>0</v>
      </c>
      <c r="BB395" s="103" t="e">
        <f>VLOOKUP($A395,'[11]Published CSP'!$A:$A:'[11]Published CSP'!$AW:$AW,COLUMN('[11]Published CSP'!AT$1),0)</f>
        <v>#REF!</v>
      </c>
      <c r="BC395" s="103" t="e">
        <f>VLOOKUP($A395,'[11]Published CSP'!$A:$A:'[11]Published CSP'!$AW:$AW,COLUMN('[11]Published CSP'!AU$1),0)+'[11]NHB savings'!L382</f>
        <v>#REF!</v>
      </c>
      <c r="BD395" s="103">
        <v>0</v>
      </c>
      <c r="BE395" s="103">
        <v>0</v>
      </c>
      <c r="BF395" s="60">
        <v>0</v>
      </c>
      <c r="BG395" s="60">
        <v>0</v>
      </c>
      <c r="BH395" s="103">
        <f>VLOOKUP($A395,[11]NHB!$A$7:$Q$389,COLUMN([11]NHB!O$2),0)+'[11]NHB savings'!P382</f>
        <v>0</v>
      </c>
      <c r="BI395" s="103">
        <f>VLOOKUP($A395,[11]NHB!$A$7:$Q$389,COLUMN([11]NHB!P$2),0)+'[11]NHB savings'!Q382</f>
        <v>0</v>
      </c>
      <c r="BJ395" s="103">
        <f>VLOOKUP($A395,[11]NHB!$A$7:$Q$389,COLUMN([11]NHB!Q$2),0)+'[11]NHB savings'!R382</f>
        <v>0</v>
      </c>
      <c r="BK395" s="63">
        <f t="shared" si="120"/>
        <v>98.154738096314986</v>
      </c>
      <c r="BL395" s="63" t="e">
        <f t="shared" si="120"/>
        <v>#REF!</v>
      </c>
      <c r="BM395" s="63" t="e">
        <f t="shared" si="120"/>
        <v>#REF!</v>
      </c>
      <c r="BN395" s="63">
        <f t="shared" si="120"/>
        <v>94.206994307675814</v>
      </c>
      <c r="BO395" s="63">
        <f t="shared" si="120"/>
        <v>95.360883955872268</v>
      </c>
      <c r="BP395" s="64">
        <f t="shared" si="123"/>
        <v>98.154738096314986</v>
      </c>
      <c r="BQ395" s="64" t="e">
        <f>BL395*'[11]23112016 deflator update'!$C$68/'[11]23112016 deflator update'!$C$69</f>
        <v>#REF!</v>
      </c>
      <c r="BR395" s="64" t="e">
        <f>BM395*'[11]23112016 deflator update'!$C$68/'[11]23112016 deflator update'!$C$70</f>
        <v>#REF!</v>
      </c>
      <c r="BS395" s="64">
        <f>BN395*'[11]23112016 deflator update'!$C$68/'[11]23112016 deflator update'!$C$71</f>
        <v>89.499176146652687</v>
      </c>
      <c r="BT395" s="64">
        <f>BO395*'[11]23112016 deflator update'!$C$68/'[11]23112016 deflator update'!$C$72</f>
        <v>89.116431902358116</v>
      </c>
      <c r="BU395" s="109" t="e">
        <f t="shared" si="124"/>
        <v>#REF!</v>
      </c>
      <c r="BV395" s="109" t="e">
        <f t="shared" si="124"/>
        <v>#REF!</v>
      </c>
      <c r="BW395" s="109" t="e">
        <f t="shared" si="124"/>
        <v>#REF!</v>
      </c>
      <c r="BX395" s="109">
        <f t="shared" si="124"/>
        <v>1.2248449880779555E-2</v>
      </c>
      <c r="BY395" s="109">
        <f t="shared" si="125"/>
        <v>-2.8463772555749944E-2</v>
      </c>
      <c r="BZ395" s="109">
        <f t="shared" si="126"/>
        <v>-7.1931844734959283E-3</v>
      </c>
      <c r="CA395" s="110" t="e">
        <f t="shared" si="127"/>
        <v>#REF!</v>
      </c>
      <c r="CB395" s="110" t="e">
        <f t="shared" si="127"/>
        <v>#REF!</v>
      </c>
      <c r="CC395" s="110" t="e">
        <f t="shared" si="127"/>
        <v>#REF!</v>
      </c>
      <c r="CD395" s="110">
        <f t="shared" si="121"/>
        <v>-4.2765113688578715E-3</v>
      </c>
      <c r="CE395" s="110">
        <f t="shared" si="128"/>
        <v>-9.2082220066523668E-2</v>
      </c>
      <c r="CF395" s="110">
        <f t="shared" si="129"/>
        <v>-2.3861077238921724E-2</v>
      </c>
      <c r="CG395" s="60">
        <f t="shared" si="130"/>
        <v>61.943468096314987</v>
      </c>
      <c r="CH395" s="60" t="e">
        <f t="shared" si="130"/>
        <v>#REF!</v>
      </c>
      <c r="CI395" s="60" t="e">
        <f t="shared" si="130"/>
        <v>#REF!</v>
      </c>
      <c r="CJ395" s="60">
        <f t="shared" si="130"/>
        <v>53.097048572039988</v>
      </c>
      <c r="CK395" s="60">
        <f t="shared" si="130"/>
        <v>52.528032284056003</v>
      </c>
      <c r="CL395" s="60">
        <f t="shared" si="131"/>
        <v>36.211269999999999</v>
      </c>
      <c r="CM395" s="60">
        <f t="shared" si="131"/>
        <v>37.875691684999993</v>
      </c>
      <c r="CN395" s="60">
        <f t="shared" si="131"/>
        <v>39.45858135502111</v>
      </c>
      <c r="CO395" s="60">
        <f t="shared" si="131"/>
        <v>41.109945735635826</v>
      </c>
      <c r="CP395" s="60">
        <f t="shared" si="131"/>
        <v>42.832851671816265</v>
      </c>
    </row>
    <row r="396" spans="1:94" ht="15" customHeight="1">
      <c r="A396" s="53" t="s">
        <v>375</v>
      </c>
      <c r="B396" s="53" t="s">
        <v>376</v>
      </c>
      <c r="C396" s="53" t="str">
        <f t="shared" si="122"/>
        <v>SD_PR</v>
      </c>
      <c r="D396" s="53" t="s">
        <v>41</v>
      </c>
      <c r="E396" s="53" t="s">
        <v>39</v>
      </c>
      <c r="F396" s="112" t="s">
        <v>1373</v>
      </c>
      <c r="G396" s="113">
        <v>0</v>
      </c>
      <c r="H396" s="127">
        <v>0</v>
      </c>
      <c r="I396" s="127">
        <v>0</v>
      </c>
      <c r="J396" s="112" t="s">
        <v>1381</v>
      </c>
      <c r="K396" s="101">
        <v>0</v>
      </c>
      <c r="L396" s="53" t="s">
        <v>377</v>
      </c>
      <c r="M396" s="54">
        <f>[11]Provisional!M396</f>
        <v>3.5283820310120002</v>
      </c>
      <c r="N396" s="54">
        <f>[11]Provisional!N396</f>
        <v>3.0214929034120002</v>
      </c>
      <c r="O396" s="54">
        <f>[11]Provisional!O396</f>
        <v>2.64074164654</v>
      </c>
      <c r="P396" s="54">
        <f>[11]Provisional!P396</f>
        <v>2.4411517400269998</v>
      </c>
      <c r="Q396" s="54">
        <f>[11]Provisional!Q396</f>
        <v>2.2197730082340001</v>
      </c>
      <c r="R396" s="128">
        <f>'[11]Published CSP'!O396</f>
        <v>3.3611810000000002</v>
      </c>
      <c r="S396" s="108">
        <f>VLOOKUP($B396,'[11]CT model - DATA UPDATE'!$A:$AX,COLUMN('[11]CT model - DATA UPDATE'!S$1),0)/1000000</f>
        <v>3.3886245599999998</v>
      </c>
      <c r="T396" s="108">
        <f>VLOOKUP($B396,'[11]CT model - DATA UPDATE'!$A:$AX,COLUMN('[11]CT model - DATA UPDATE'!T$1),0)/1000000</f>
        <v>3.4297370955529223</v>
      </c>
      <c r="U396" s="108">
        <f>VLOOKUP($B396,'[11]CT model - DATA UPDATE'!$A:$AX,COLUMN('[11]CT model - DATA UPDATE'!U$1),0)/1000000</f>
        <v>3.4713484295267567</v>
      </c>
      <c r="V396" s="108">
        <f>VLOOKUP($B396,'[11]CT model - DATA UPDATE'!$A:$AX,COLUMN('[11]CT model - DATA UPDATE'!V$1),0)/1000000</f>
        <v>3.5134646136004211</v>
      </c>
      <c r="W396" s="108">
        <v>0</v>
      </c>
      <c r="X396" s="108">
        <f>VLOOKUP($B396,'[11]CT model - DATA UPDATE'!$A:$AX,COLUMN('[11]CT model - DATA UPDATE'!W$1),0)/1000000</f>
        <v>6.7772491200000007E-2</v>
      </c>
      <c r="Y396" s="108">
        <f>VLOOKUP($B396,'[11]CT model - DATA UPDATE'!$A:$AX,COLUMN('[11]CT model - DATA UPDATE'!X$1),0)/1000000</f>
        <v>0.13856137866033802</v>
      </c>
      <c r="Z396" s="108">
        <f>VLOOKUP($B396,'[11]CT model - DATA UPDATE'!$A:$AX,COLUMN('[11]CT model - DATA UPDATE'!Y$1),0)/1000000</f>
        <v>0.21247429467447346</v>
      </c>
      <c r="AA396" s="108">
        <f>VLOOKUP($B396,'[11]CT model - DATA UPDATE'!$A:$AX,COLUMN('[11]CT model - DATA UPDATE'!Z$1),0)/1000000</f>
        <v>0.28962247718264805</v>
      </c>
      <c r="AB396" s="108">
        <v>0</v>
      </c>
      <c r="AC396" s="108">
        <f>VLOOKUP($B396,'[11]CT model - DATA UPDATE'!$A:$AX,COLUMN('[11]CT model - DATA UPDATE'!AA$1),0)/1000000</f>
        <v>0</v>
      </c>
      <c r="AD396" s="108">
        <f>VLOOKUP($B396,'[11]CT model - DATA UPDATE'!$A:$AX,COLUMN('[11]CT model - DATA UPDATE'!AB$1),0)/1000000</f>
        <v>0</v>
      </c>
      <c r="AE396" s="108">
        <f>VLOOKUP($B396,'[11]CT model - DATA UPDATE'!$A:$AX,COLUMN('[11]CT model - DATA UPDATE'!AC$1),0)/1000000</f>
        <v>0</v>
      </c>
      <c r="AF396" s="108">
        <f>VLOOKUP($B396,'[11]CT model - DATA UPDATE'!$A:$AX,COLUMN('[11]CT model - DATA UPDATE'!AD$1),0)/1000000</f>
        <v>0</v>
      </c>
      <c r="AG396" s="108">
        <v>0</v>
      </c>
      <c r="AH396" s="108">
        <f>VLOOKUP($B396,'[11]CT model - DATA UPDATE'!$A:$AX,COLUMN('[11]CT model - DATA UPDATE'!AE$1),0)/1000000</f>
        <v>0.13978750880000015</v>
      </c>
      <c r="AI396" s="108">
        <f>(VLOOKUP($B396,'[11]CT model - DATA UPDATE'!$A:$AX,COLUMN('[11]CT model - DATA UPDATE'!AF$1),0)+IFERROR(VLOOKUP($B396,'[11]Fire £5 LQ'!$A:$P,COLUMN('[11]Fire £5 LQ'!N$1),0),0)*[11]Parameters!$C$41)/1000000</f>
        <v>0.28159507062949718</v>
      </c>
      <c r="AJ396" s="108">
        <f>(VLOOKUP($B396,'[11]CT model - DATA UPDATE'!$A:$AX,COLUMN('[11]CT model - DATA UPDATE'!AG$1),0)+IFERROR(VLOOKUP($B396,'[11]Fire £5 LQ'!$A:$P,COLUMN('[11]Fire £5 LQ'!O$1),0),0)*[11]Parameters!$C$41)/1000000</f>
        <v>0.42540671038373268</v>
      </c>
      <c r="AK396" s="108">
        <f>(VLOOKUP($B396,'[11]CT model - DATA UPDATE'!$A:$AX,COLUMN('[11]CT model - DATA UPDATE'!AH$1),0)+IFERROR(VLOOKUP($B396,'[11]Fire £5 LQ'!$A:$P,COLUMN('[11]Fire £5 LQ'!P$1),0),0)*[11]Parameters!$C$41)/1000000</f>
        <v>0.5712043300206896</v>
      </c>
      <c r="AL396" s="56">
        <f>'[11]Published CSP'!AI396</f>
        <v>0</v>
      </c>
      <c r="AM396" s="56">
        <f>'[11]Published CSP'!AJ396</f>
        <v>0</v>
      </c>
      <c r="AN396" s="56">
        <f>IFERROR(VLOOKUP($A396,'[11]iBCF post B17'!$A:$L,'[11]iBCF post B17'!$F$1,0)/1000000,0)</f>
        <v>0</v>
      </c>
      <c r="AO396" s="56">
        <f>IFERROR(VLOOKUP($A396,'[11]iBCF post B17'!$A:$L,'[11]iBCF post B17'!$I$1,0)/1000000,0)</f>
        <v>0</v>
      </c>
      <c r="AP396" s="56">
        <f>IFERROR(VLOOKUP($A396,'[11]iBCF post B17'!$A:$L,'[11]iBCF post B17'!$L$1,0)/1000000,0)</f>
        <v>0</v>
      </c>
      <c r="AQ396" s="56">
        <v>0</v>
      </c>
      <c r="AR396" s="56">
        <v>0</v>
      </c>
      <c r="AS396" s="56">
        <f>'[11]NHB savings'!E383</f>
        <v>0</v>
      </c>
      <c r="AT396" s="56">
        <f>'[11]NHB savings'!F383</f>
        <v>0</v>
      </c>
      <c r="AU396" s="56">
        <f>'[11]NHB savings'!G383</f>
        <v>0</v>
      </c>
      <c r="AV396" s="103">
        <f>'[11]Published CSP'!AN396</f>
        <v>2.4294041584600638E-2</v>
      </c>
      <c r="AW396" s="103">
        <f>'[11]Published CSP'!AO396</f>
        <v>0.1261722804877646</v>
      </c>
      <c r="AX396" s="103">
        <f>'[11]Published CSP'!AP396+'[11]NHB savings'!I383</f>
        <v>0.10187823890316397</v>
      </c>
      <c r="AY396" s="103">
        <f>'[11]Published CSP'!AQ396+'[11]NHB savings'!J383</f>
        <v>7.8367876079356913E-2</v>
      </c>
      <c r="AZ396" s="103">
        <f>'[11]Published CSP'!AR396+'[11]NHB savings'!K383</f>
        <v>0.10187823890316397</v>
      </c>
      <c r="BA396" s="103">
        <v>0</v>
      </c>
      <c r="BB396" s="103" t="e">
        <f>VLOOKUP($A396,'[11]Published CSP'!$A:$A:'[11]Published CSP'!$AW:$AW,COLUMN('[11]Published CSP'!AT$1),0)</f>
        <v>#REF!</v>
      </c>
      <c r="BC396" s="103" t="e">
        <f>VLOOKUP($A396,'[11]Published CSP'!$A:$A:'[11]Published CSP'!$AW:$AW,COLUMN('[11]Published CSP'!AU$1),0)+'[11]NHB savings'!L383</f>
        <v>#REF!</v>
      </c>
      <c r="BD396" s="103">
        <v>0</v>
      </c>
      <c r="BE396" s="103">
        <v>0</v>
      </c>
      <c r="BF396" s="60">
        <v>1.8378186809385721</v>
      </c>
      <c r="BG396" s="60">
        <v>2.2450575359016773</v>
      </c>
      <c r="BH396" s="103">
        <f>VLOOKUP($A396,[11]NHB!$A$7:$Q$389,COLUMN([11]NHB!O$2),0)+'[11]NHB savings'!P383</f>
        <v>1.8726057295288641</v>
      </c>
      <c r="BI396" s="103">
        <f>VLOOKUP($A396,[11]NHB!$A$7:$Q$389,COLUMN([11]NHB!P$2),0)+'[11]NHB savings'!Q383</f>
        <v>1.4274008505569062</v>
      </c>
      <c r="BJ396" s="103">
        <f>VLOOKUP($A396,[11]NHB!$A$7:$Q$389,COLUMN([11]NHB!Q$2),0)+'[11]NHB savings'!R383</f>
        <v>1.3695743768669655</v>
      </c>
      <c r="BK396" s="63">
        <f t="shared" si="120"/>
        <v>8.7516757535351744</v>
      </c>
      <c r="BL396" s="63" t="e">
        <f t="shared" si="120"/>
        <v>#REF!</v>
      </c>
      <c r="BM396" s="63" t="e">
        <f t="shared" si="120"/>
        <v>#REF!</v>
      </c>
      <c r="BN396" s="63">
        <f t="shared" si="120"/>
        <v>8.0561499012482258</v>
      </c>
      <c r="BO396" s="63">
        <f t="shared" si="120"/>
        <v>8.0655170448078888</v>
      </c>
      <c r="BP396" s="64">
        <f t="shared" si="123"/>
        <v>8.7516757535351744</v>
      </c>
      <c r="BQ396" s="64" t="e">
        <f>BL396*'[11]23112016 deflator update'!$C$68/'[11]23112016 deflator update'!$C$69</f>
        <v>#REF!</v>
      </c>
      <c r="BR396" s="64" t="e">
        <f>BM396*'[11]23112016 deflator update'!$C$68/'[11]23112016 deflator update'!$C$70</f>
        <v>#REF!</v>
      </c>
      <c r="BS396" s="64">
        <f>BN396*'[11]23112016 deflator update'!$C$68/'[11]23112016 deflator update'!$C$71</f>
        <v>7.653558893099154</v>
      </c>
      <c r="BT396" s="64">
        <f>BO396*'[11]23112016 deflator update'!$C$68/'[11]23112016 deflator update'!$C$72</f>
        <v>7.5373682653103122</v>
      </c>
      <c r="BU396" s="109" t="e">
        <f t="shared" si="124"/>
        <v>#REF!</v>
      </c>
      <c r="BV396" s="109" t="e">
        <f t="shared" si="124"/>
        <v>#REF!</v>
      </c>
      <c r="BW396" s="109" t="e">
        <f t="shared" si="124"/>
        <v>#REF!</v>
      </c>
      <c r="BX396" s="109">
        <f t="shared" si="124"/>
        <v>1.1627320338480907E-3</v>
      </c>
      <c r="BY396" s="109">
        <f t="shared" si="125"/>
        <v>-7.8403122790525748E-2</v>
      </c>
      <c r="BZ396" s="109">
        <f t="shared" si="126"/>
        <v>-2.0204932883807869E-2</v>
      </c>
      <c r="CA396" s="110" t="e">
        <f t="shared" si="127"/>
        <v>#REF!</v>
      </c>
      <c r="CB396" s="110" t="e">
        <f t="shared" si="127"/>
        <v>#REF!</v>
      </c>
      <c r="CC396" s="110" t="e">
        <f t="shared" si="127"/>
        <v>#REF!</v>
      </c>
      <c r="CD396" s="110">
        <f t="shared" si="121"/>
        <v>-1.5181254813836365E-2</v>
      </c>
      <c r="CE396" s="110">
        <f t="shared" si="128"/>
        <v>-0.13875142571802335</v>
      </c>
      <c r="CF396" s="110">
        <f t="shared" si="129"/>
        <v>-3.6654375872497758E-2</v>
      </c>
      <c r="CG396" s="60">
        <f t="shared" si="130"/>
        <v>5.3904947535351742</v>
      </c>
      <c r="CH396" s="60" t="e">
        <f t="shared" si="130"/>
        <v>#REF!</v>
      </c>
      <c r="CI396" s="60" t="e">
        <f t="shared" si="130"/>
        <v>#REF!</v>
      </c>
      <c r="CJ396" s="60">
        <f t="shared" si="130"/>
        <v>3.9469204666632631</v>
      </c>
      <c r="CK396" s="60">
        <f t="shared" si="130"/>
        <v>3.6912256240041303</v>
      </c>
      <c r="CL396" s="60">
        <f t="shared" si="131"/>
        <v>3.3611810000000002</v>
      </c>
      <c r="CM396" s="60">
        <f t="shared" si="131"/>
        <v>3.5961845599999998</v>
      </c>
      <c r="CN396" s="60">
        <f t="shared" si="131"/>
        <v>3.8498935448427574</v>
      </c>
      <c r="CO396" s="60">
        <f t="shared" si="131"/>
        <v>4.1092294345849627</v>
      </c>
      <c r="CP396" s="60">
        <f t="shared" si="131"/>
        <v>4.3742914208037584</v>
      </c>
    </row>
    <row r="397" spans="1:94" ht="15" customHeight="1">
      <c r="A397" s="53" t="s">
        <v>387</v>
      </c>
      <c r="B397" s="53" t="s">
        <v>388</v>
      </c>
      <c r="C397" s="53" t="str">
        <f t="shared" si="122"/>
        <v>SD_PR</v>
      </c>
      <c r="D397" s="53" t="s">
        <v>41</v>
      </c>
      <c r="E397" s="53" t="s">
        <v>39</v>
      </c>
      <c r="F397" s="112" t="s">
        <v>1369</v>
      </c>
      <c r="G397" s="113">
        <v>1</v>
      </c>
      <c r="H397" s="127">
        <v>1</v>
      </c>
      <c r="I397" s="127">
        <v>0</v>
      </c>
      <c r="J397" s="112" t="s">
        <v>1381</v>
      </c>
      <c r="K397" s="101">
        <v>0</v>
      </c>
      <c r="L397" s="53" t="s">
        <v>389</v>
      </c>
      <c r="M397" s="54">
        <f>[11]Provisional!M397</f>
        <v>1.9318780451219999</v>
      </c>
      <c r="N397" s="54">
        <f>[11]Provisional!N397</f>
        <v>1.651014077845</v>
      </c>
      <c r="O397" s="54">
        <f>[11]Provisional!O397</f>
        <v>1.44005157689</v>
      </c>
      <c r="P397" s="54">
        <f>[11]Provisional!P397</f>
        <v>1.3294942686040001</v>
      </c>
      <c r="Q397" s="54">
        <f>[11]Provisional!Q397</f>
        <v>1.206878379523</v>
      </c>
      <c r="R397" s="128">
        <f>'[11]Published CSP'!O397</f>
        <v>1.8855839999999999</v>
      </c>
      <c r="S397" s="108">
        <f>VLOOKUP($B397,'[11]CT model - DATA UPDATE'!$A:$AX,COLUMN('[11]CT model - DATA UPDATE'!S$1),0)/1000000</f>
        <v>1.89502992</v>
      </c>
      <c r="T397" s="108">
        <f>VLOOKUP($B397,'[11]CT model - DATA UPDATE'!$A:$AX,COLUMN('[11]CT model - DATA UPDATE'!T$1),0)/1000000</f>
        <v>1.9250126814831834</v>
      </c>
      <c r="U397" s="108">
        <f>VLOOKUP($B397,'[11]CT model - DATA UPDATE'!$A:$AX,COLUMN('[11]CT model - DATA UPDATE'!U$1),0)/1000000</f>
        <v>1.9554698238596022</v>
      </c>
      <c r="V397" s="108">
        <f>VLOOKUP($B397,'[11]CT model - DATA UPDATE'!$A:$AX,COLUMN('[11]CT model - DATA UPDATE'!V$1),0)/1000000</f>
        <v>1.9864088526831392</v>
      </c>
      <c r="W397" s="108">
        <v>0</v>
      </c>
      <c r="X397" s="108">
        <f>VLOOKUP($B397,'[11]CT model - DATA UPDATE'!$A:$AX,COLUMN('[11]CT model - DATA UPDATE'!W$1),0)/1000000</f>
        <v>3.7900598400000006E-2</v>
      </c>
      <c r="Y397" s="108">
        <f>VLOOKUP($B397,'[11]CT model - DATA UPDATE'!$A:$AX,COLUMN('[11]CT model - DATA UPDATE'!X$1),0)/1000000</f>
        <v>7.7770512331920588E-2</v>
      </c>
      <c r="Z397" s="108">
        <f>VLOOKUP($B397,'[11]CT model - DATA UPDATE'!$A:$AX,COLUMN('[11]CT model - DATA UPDATE'!Y$1),0)/1000000</f>
        <v>0.11969039697879839</v>
      </c>
      <c r="AA397" s="108">
        <f>VLOOKUP($B397,'[11]CT model - DATA UPDATE'!$A:$AX,COLUMN('[11]CT model - DATA UPDATE'!Z$1),0)/1000000</f>
        <v>0.16374397236979293</v>
      </c>
      <c r="AB397" s="108">
        <v>0</v>
      </c>
      <c r="AC397" s="108">
        <f>VLOOKUP($B397,'[11]CT model - DATA UPDATE'!$A:$AX,COLUMN('[11]CT model - DATA UPDATE'!AA$1),0)/1000000</f>
        <v>0</v>
      </c>
      <c r="AD397" s="108">
        <f>VLOOKUP($B397,'[11]CT model - DATA UPDATE'!$A:$AX,COLUMN('[11]CT model - DATA UPDATE'!AB$1),0)/1000000</f>
        <v>0</v>
      </c>
      <c r="AE397" s="108">
        <f>VLOOKUP($B397,'[11]CT model - DATA UPDATE'!$A:$AX,COLUMN('[11]CT model - DATA UPDATE'!AC$1),0)/1000000</f>
        <v>0</v>
      </c>
      <c r="AF397" s="108">
        <f>VLOOKUP($B397,'[11]CT model - DATA UPDATE'!$A:$AX,COLUMN('[11]CT model - DATA UPDATE'!AD$1),0)/1000000</f>
        <v>0</v>
      </c>
      <c r="AG397" s="108">
        <v>0</v>
      </c>
      <c r="AH397" s="108">
        <f>VLOOKUP($B397,'[11]CT model - DATA UPDATE'!$A:$AX,COLUMN('[11]CT model - DATA UPDATE'!AE$1),0)/1000000</f>
        <v>5.3237721599999691E-2</v>
      </c>
      <c r="AI397" s="108">
        <f>(VLOOKUP($B397,'[11]CT model - DATA UPDATE'!$A:$AX,COLUMN('[11]CT model - DATA UPDATE'!AF$1),0)+IFERROR(VLOOKUP($B397,'[11]Fire £5 LQ'!$A:$P,COLUMN('[11]Fire £5 LQ'!N$1),0),0)*[11]Parameters!$C$41)/1000000</f>
        <v>8.3286325561094415E-2</v>
      </c>
      <c r="AJ397" s="108">
        <f>(VLOOKUP($B397,'[11]CT model - DATA UPDATE'!$A:$AX,COLUMN('[11]CT model - DATA UPDATE'!AG$1),0)+IFERROR(VLOOKUP($B397,'[11]Fire £5 LQ'!$A:$P,COLUMN('[11]Fire £5 LQ'!O$1),0),0)*[11]Parameters!$C$41)/1000000</f>
        <v>0.11347461616780709</v>
      </c>
      <c r="AK397" s="108">
        <f>(VLOOKUP($B397,'[11]CT model - DATA UPDATE'!$A:$AX,COLUMN('[11]CT model - DATA UPDATE'!AH$1),0)+IFERROR(VLOOKUP($B397,'[11]Fire £5 LQ'!$A:$P,COLUMN('[11]Fire £5 LQ'!P$1),0),0)*[11]Parameters!$C$41)/1000000</f>
        <v>0.14377065934893965</v>
      </c>
      <c r="AL397" s="56">
        <f>'[11]Published CSP'!AI397</f>
        <v>0</v>
      </c>
      <c r="AM397" s="56">
        <f>'[11]Published CSP'!AJ397</f>
        <v>0</v>
      </c>
      <c r="AN397" s="56">
        <f>IFERROR(VLOOKUP($A397,'[11]iBCF post B17'!$A:$L,'[11]iBCF post B17'!$F$1,0)/1000000,0)</f>
        <v>0</v>
      </c>
      <c r="AO397" s="56">
        <f>IFERROR(VLOOKUP($A397,'[11]iBCF post B17'!$A:$L,'[11]iBCF post B17'!$I$1,0)/1000000,0)</f>
        <v>0</v>
      </c>
      <c r="AP397" s="56">
        <f>IFERROR(VLOOKUP($A397,'[11]iBCF post B17'!$A:$L,'[11]iBCF post B17'!$L$1,0)/1000000,0)</f>
        <v>0</v>
      </c>
      <c r="AQ397" s="56">
        <v>0</v>
      </c>
      <c r="AR397" s="56">
        <v>0</v>
      </c>
      <c r="AS397" s="56">
        <f>'[11]NHB savings'!E384</f>
        <v>0</v>
      </c>
      <c r="AT397" s="56">
        <f>'[11]NHB savings'!F384</f>
        <v>0</v>
      </c>
      <c r="AU397" s="56">
        <f>'[11]NHB savings'!G384</f>
        <v>0</v>
      </c>
      <c r="AV397" s="103">
        <f>'[11]Published CSP'!AN397</f>
        <v>4.0903224484256366E-2</v>
      </c>
      <c r="AW397" s="103">
        <f>'[11]Published CSP'!AO397</f>
        <v>0.21243287554726695</v>
      </c>
      <c r="AX397" s="103">
        <f>'[11]Published CSP'!AP397+'[11]NHB savings'!I384</f>
        <v>0.1715296510630106</v>
      </c>
      <c r="AY397" s="103">
        <f>'[11]Published CSP'!AQ397+'[11]NHB savings'!J384</f>
        <v>0.13194588543308505</v>
      </c>
      <c r="AZ397" s="103">
        <f>'[11]Published CSP'!AR397+'[11]NHB savings'!K384</f>
        <v>0.1715296510630106</v>
      </c>
      <c r="BA397" s="103">
        <v>0</v>
      </c>
      <c r="BB397" s="103" t="e">
        <f>VLOOKUP($A397,'[11]Published CSP'!$A:$A:'[11]Published CSP'!$AW:$AW,COLUMN('[11]Published CSP'!AT$1),0)</f>
        <v>#REF!</v>
      </c>
      <c r="BC397" s="103" t="e">
        <f>VLOOKUP($A397,'[11]Published CSP'!$A:$A:'[11]Published CSP'!$AW:$AW,COLUMN('[11]Published CSP'!AU$1),0)+'[11]NHB savings'!L384</f>
        <v>#REF!</v>
      </c>
      <c r="BD397" s="103">
        <v>0</v>
      </c>
      <c r="BE397" s="103">
        <v>0</v>
      </c>
      <c r="BF397" s="60">
        <v>0.57458719744891729</v>
      </c>
      <c r="BG397" s="60">
        <v>0.71605968563254585</v>
      </c>
      <c r="BH397" s="103">
        <f>VLOOKUP($A397,[11]NHB!$A$7:$Q$389,COLUMN([11]NHB!O$2),0)+'[11]NHB savings'!P384</f>
        <v>0.54535763074887944</v>
      </c>
      <c r="BI397" s="103">
        <f>VLOOKUP($A397,[11]NHB!$A$7:$Q$389,COLUMN([11]NHB!P$2),0)+'[11]NHB savings'!Q384</f>
        <v>0.4147202887078667</v>
      </c>
      <c r="BJ397" s="103">
        <f>VLOOKUP($A397,[11]NHB!$A$7:$Q$389,COLUMN([11]NHB!Q$2),0)+'[11]NHB savings'!R384</f>
        <v>0.39791925355765406</v>
      </c>
      <c r="BK397" s="63">
        <f t="shared" si="120"/>
        <v>4.4329524670551734</v>
      </c>
      <c r="BL397" s="63" t="e">
        <f t="shared" si="120"/>
        <v>#REF!</v>
      </c>
      <c r="BM397" s="63" t="e">
        <f t="shared" si="120"/>
        <v>#REF!</v>
      </c>
      <c r="BN397" s="63">
        <f t="shared" si="120"/>
        <v>4.0647952797511602</v>
      </c>
      <c r="BO397" s="63">
        <f t="shared" si="120"/>
        <v>4.0702507685455371</v>
      </c>
      <c r="BP397" s="64">
        <f t="shared" si="123"/>
        <v>4.4329524670551734</v>
      </c>
      <c r="BQ397" s="64" t="e">
        <f>BL397*'[11]23112016 deflator update'!$C$68/'[11]23112016 deflator update'!$C$69</f>
        <v>#REF!</v>
      </c>
      <c r="BR397" s="64" t="e">
        <f>BM397*'[11]23112016 deflator update'!$C$68/'[11]23112016 deflator update'!$C$70</f>
        <v>#REF!</v>
      </c>
      <c r="BS397" s="64">
        <f>BN397*'[11]23112016 deflator update'!$C$68/'[11]23112016 deflator update'!$C$71</f>
        <v>3.8616647459783144</v>
      </c>
      <c r="BT397" s="64">
        <f>BO397*'[11]23112016 deflator update'!$C$68/'[11]23112016 deflator update'!$C$72</f>
        <v>3.803721299484375</v>
      </c>
      <c r="BU397" s="109" t="e">
        <f t="shared" si="124"/>
        <v>#REF!</v>
      </c>
      <c r="BV397" s="109" t="e">
        <f t="shared" si="124"/>
        <v>#REF!</v>
      </c>
      <c r="BW397" s="109" t="e">
        <f t="shared" si="124"/>
        <v>#REF!</v>
      </c>
      <c r="BX397" s="109">
        <f t="shared" si="124"/>
        <v>1.3421312560446541E-3</v>
      </c>
      <c r="BY397" s="109">
        <f t="shared" si="125"/>
        <v>-8.1819442280323007E-2</v>
      </c>
      <c r="BZ397" s="109">
        <f t="shared" si="126"/>
        <v>-2.1114212270279098E-2</v>
      </c>
      <c r="CA397" s="110" t="e">
        <f t="shared" si="127"/>
        <v>#REF!</v>
      </c>
      <c r="CB397" s="110" t="e">
        <f t="shared" si="127"/>
        <v>#REF!</v>
      </c>
      <c r="CC397" s="110" t="e">
        <f t="shared" si="127"/>
        <v>#REF!</v>
      </c>
      <c r="CD397" s="110">
        <f t="shared" si="121"/>
        <v>-1.5004784284882278E-2</v>
      </c>
      <c r="CE397" s="110">
        <f t="shared" si="128"/>
        <v>-0.14194403667693711</v>
      </c>
      <c r="CF397" s="110">
        <f t="shared" si="129"/>
        <v>-3.7548389679532446E-2</v>
      </c>
      <c r="CG397" s="60">
        <f t="shared" si="130"/>
        <v>2.5473684670551737</v>
      </c>
      <c r="CH397" s="60" t="e">
        <f t="shared" si="130"/>
        <v>#REF!</v>
      </c>
      <c r="CI397" s="60" t="e">
        <f t="shared" si="130"/>
        <v>#REF!</v>
      </c>
      <c r="CJ397" s="60">
        <f t="shared" si="130"/>
        <v>1.8761604427449523</v>
      </c>
      <c r="CK397" s="60">
        <f t="shared" si="130"/>
        <v>1.7763272841436653</v>
      </c>
      <c r="CL397" s="60">
        <f t="shared" si="131"/>
        <v>1.8855839999999999</v>
      </c>
      <c r="CM397" s="60">
        <f t="shared" si="131"/>
        <v>1.9861682399999998</v>
      </c>
      <c r="CN397" s="60">
        <f t="shared" si="131"/>
        <v>2.0860695193761982</v>
      </c>
      <c r="CO397" s="60">
        <f t="shared" si="131"/>
        <v>2.1886348370062079</v>
      </c>
      <c r="CP397" s="60">
        <f t="shared" si="131"/>
        <v>2.2939234844018719</v>
      </c>
    </row>
    <row r="398" spans="1:94" ht="15" customHeight="1">
      <c r="A398" s="53" t="s">
        <v>762</v>
      </c>
      <c r="B398" s="53" t="s">
        <v>763</v>
      </c>
      <c r="C398" s="53" t="str">
        <f t="shared" si="122"/>
        <v>SCF_PU</v>
      </c>
      <c r="D398" s="53" t="s">
        <v>1383</v>
      </c>
      <c r="E398" s="53" t="s">
        <v>730</v>
      </c>
      <c r="F398" s="112" t="s">
        <v>1373</v>
      </c>
      <c r="G398" s="113">
        <v>0</v>
      </c>
      <c r="H398" s="127">
        <v>0</v>
      </c>
      <c r="I398" s="127">
        <v>0</v>
      </c>
      <c r="J398" s="112" t="s">
        <v>1380</v>
      </c>
      <c r="K398" s="101">
        <v>0</v>
      </c>
      <c r="L398" s="53" t="s">
        <v>764</v>
      </c>
      <c r="M398" s="54">
        <f>[11]Provisional!M398</f>
        <v>157.320748456183</v>
      </c>
      <c r="N398" s="54">
        <f>[11]Provisional!N398</f>
        <v>125.614422868811</v>
      </c>
      <c r="O398" s="54">
        <f>[11]Provisional!O398</f>
        <v>101.70809823208799</v>
      </c>
      <c r="P398" s="54">
        <f>[11]Provisional!P398</f>
        <v>88.518856602566999</v>
      </c>
      <c r="Q398" s="54">
        <f>[11]Provisional!Q398</f>
        <v>76.53434025199401</v>
      </c>
      <c r="R398" s="128">
        <f>'[11]Published CSP'!O398</f>
        <v>360.78638999999998</v>
      </c>
      <c r="S398" s="108">
        <f>VLOOKUP($B398,'[11]CT model - DATA UPDATE'!$A:$AX,COLUMN('[11]CT model - DATA UPDATE'!S$1),0)/1000000</f>
        <v>367.73939086199999</v>
      </c>
      <c r="T398" s="108">
        <f>VLOOKUP($B398,'[11]CT model - DATA UPDATE'!$A:$AX,COLUMN('[11]CT model - DATA UPDATE'!T$1),0)/1000000</f>
        <v>374.09508169403654</v>
      </c>
      <c r="U398" s="108">
        <f>VLOOKUP($B398,'[11]CT model - DATA UPDATE'!$A:$AX,COLUMN('[11]CT model - DATA UPDATE'!U$1),0)/1000000</f>
        <v>380.56580182904639</v>
      </c>
      <c r="V398" s="108">
        <f>VLOOKUP($B398,'[11]CT model - DATA UPDATE'!$A:$AX,COLUMN('[11]CT model - DATA UPDATE'!V$1),0)/1000000</f>
        <v>387.15373892416102</v>
      </c>
      <c r="W398" s="108">
        <v>0</v>
      </c>
      <c r="X398" s="108">
        <f>VLOOKUP($B398,'[11]CT model - DATA UPDATE'!$A:$AX,COLUMN('[11]CT model - DATA UPDATE'!W$1),0)/1000000</f>
        <v>7.1713594200000221</v>
      </c>
      <c r="Y398" s="108">
        <f>VLOOKUP($B398,'[11]CT model - DATA UPDATE'!$A:$AX,COLUMN('[11]CT model - DATA UPDATE'!X$1),0)/1000000</f>
        <v>14.923110712488111</v>
      </c>
      <c r="Z398" s="108">
        <f>VLOOKUP($B398,'[11]CT model - DATA UPDATE'!$A:$AX,COLUMN('[11]CT model - DATA UPDATE'!Y$1),0)/1000000</f>
        <v>23.096176408792619</v>
      </c>
      <c r="AA398" s="108">
        <f>VLOOKUP($B398,'[11]CT model - DATA UPDATE'!$A:$AX,COLUMN('[11]CT model - DATA UPDATE'!Z$1),0)/1000000</f>
        <v>31.708986662082896</v>
      </c>
      <c r="AB398" s="108">
        <v>0</v>
      </c>
      <c r="AC398" s="108">
        <f>VLOOKUP($B398,'[11]CT model - DATA UPDATE'!$A:$AX,COLUMN('[11]CT model - DATA UPDATE'!AA$1),0)/1000000</f>
        <v>7.3547880000000001</v>
      </c>
      <c r="AD398" s="108">
        <f>VLOOKUP($B398,'[11]CT model - DATA UPDATE'!$A:$AX,COLUMN('[11]CT model - DATA UPDATE'!AB$1),0)/1000000</f>
        <v>15.408985586836934</v>
      </c>
      <c r="AE398" s="108">
        <f>VLOOKUP($B398,'[11]CT model - DATA UPDATE'!$A:$AX,COLUMN('[11]CT model - DATA UPDATE'!AC$1),0)/1000000</f>
        <v>24.217476045919</v>
      </c>
      <c r="AF398" s="108">
        <f>VLOOKUP($B398,'[11]CT model - DATA UPDATE'!$A:$AX,COLUMN('[11]CT model - DATA UPDATE'!AD$1),0)/1000000</f>
        <v>33.835165102232459</v>
      </c>
      <c r="AG398" s="108">
        <v>0</v>
      </c>
      <c r="AH398" s="108">
        <f>VLOOKUP($B398,'[11]CT model - DATA UPDATE'!$A:$AX,COLUMN('[11]CT model - DATA UPDATE'!AE$1),0)/1000000</f>
        <v>0</v>
      </c>
      <c r="AI398" s="108">
        <f>(VLOOKUP($B398,'[11]CT model - DATA UPDATE'!$A:$AX,COLUMN('[11]CT model - DATA UPDATE'!AF$1),0)+IFERROR(VLOOKUP($B398,'[11]Fire £5 LQ'!$A:$P,COLUMN('[11]Fire £5 LQ'!N$1),0),0)*[11]Parameters!$C$41)/1000000</f>
        <v>0</v>
      </c>
      <c r="AJ398" s="108">
        <f>(VLOOKUP($B398,'[11]CT model - DATA UPDATE'!$A:$AX,COLUMN('[11]CT model - DATA UPDATE'!AG$1),0)+IFERROR(VLOOKUP($B398,'[11]Fire £5 LQ'!$A:$P,COLUMN('[11]Fire £5 LQ'!O$1),0),0)*[11]Parameters!$C$41)/1000000</f>
        <v>0</v>
      </c>
      <c r="AK398" s="108">
        <f>(VLOOKUP($B398,'[11]CT model - DATA UPDATE'!$A:$AX,COLUMN('[11]CT model - DATA UPDATE'!AH$1),0)+IFERROR(VLOOKUP($B398,'[11]Fire £5 LQ'!$A:$P,COLUMN('[11]Fire £5 LQ'!P$1),0),0)*[11]Parameters!$C$41)/1000000</f>
        <v>0</v>
      </c>
      <c r="AL398" s="56">
        <f>'[11]Published CSP'!AI398</f>
        <v>0</v>
      </c>
      <c r="AM398" s="56">
        <f>'[11]Published CSP'!AJ398</f>
        <v>0</v>
      </c>
      <c r="AN398" s="56">
        <f>IFERROR(VLOOKUP($A398,'[11]iBCF post B17'!$A:$L,'[11]iBCF post B17'!$F$1,0)/1000000,0)</f>
        <v>11.358284852814997</v>
      </c>
      <c r="AO398" s="56">
        <f>IFERROR(VLOOKUP($A398,'[11]iBCF post B17'!$A:$L,'[11]iBCF post B17'!$I$1,0)/1000000,0)</f>
        <v>14.430379927465127</v>
      </c>
      <c r="AP398" s="56">
        <f>IFERROR(VLOOKUP($A398,'[11]iBCF post B17'!$A:$L,'[11]iBCF post B17'!$L$1,0)/1000000,0)</f>
        <v>16.703222415436493</v>
      </c>
      <c r="AQ398" s="56">
        <v>0</v>
      </c>
      <c r="AR398" s="56">
        <v>0</v>
      </c>
      <c r="AS398" s="56">
        <f>'[11]NHB savings'!E385</f>
        <v>3.3182130000000001</v>
      </c>
      <c r="AT398" s="56">
        <f>'[11]NHB savings'!F385</f>
        <v>0</v>
      </c>
      <c r="AU398" s="56">
        <f>'[11]NHB savings'!G385</f>
        <v>0</v>
      </c>
      <c r="AV398" s="103">
        <f>'[11]Published CSP'!AN398</f>
        <v>0</v>
      </c>
      <c r="AW398" s="103">
        <f>'[11]Published CSP'!AO398</f>
        <v>0</v>
      </c>
      <c r="AX398" s="103">
        <f>'[11]Published CSP'!AP398+'[11]NHB savings'!I385</f>
        <v>0</v>
      </c>
      <c r="AY398" s="103">
        <f>'[11]Published CSP'!AQ398+'[11]NHB savings'!J385</f>
        <v>0</v>
      </c>
      <c r="AZ398" s="103">
        <f>'[11]Published CSP'!AR398+'[11]NHB savings'!K385</f>
        <v>0</v>
      </c>
      <c r="BA398" s="103">
        <v>0</v>
      </c>
      <c r="BB398" s="103" t="e">
        <f>VLOOKUP($A398,'[11]Published CSP'!$A:$A:'[11]Published CSP'!$AW:$AW,COLUMN('[11]Published CSP'!AT$1),0)</f>
        <v>#REF!</v>
      </c>
      <c r="BC398" s="103" t="e">
        <f>VLOOKUP($A398,'[11]Published CSP'!$A:$A:'[11]Published CSP'!$AW:$AW,COLUMN('[11]Published CSP'!AU$1),0)+'[11]NHB savings'!L385</f>
        <v>#REF!</v>
      </c>
      <c r="BD398" s="103">
        <v>0</v>
      </c>
      <c r="BE398" s="103">
        <v>0</v>
      </c>
      <c r="BF398" s="60">
        <v>4.0471007967031341</v>
      </c>
      <c r="BG398" s="60">
        <v>5.3575072203645764</v>
      </c>
      <c r="BH398" s="103">
        <f>VLOOKUP($A398,[11]NHB!$A$7:$Q$389,COLUMN([11]NHB!O$2),0)+'[11]NHB savings'!P385</f>
        <v>5.0161935564308946</v>
      </c>
      <c r="BI398" s="103">
        <f>VLOOKUP($A398,[11]NHB!$A$7:$Q$389,COLUMN([11]NHB!P$2),0)+'[11]NHB savings'!Q385</f>
        <v>3.6967162340934934</v>
      </c>
      <c r="BJ398" s="103">
        <f>VLOOKUP($A398,[11]NHB!$A$7:$Q$389,COLUMN([11]NHB!Q$2),0)+'[11]NHB savings'!R385</f>
        <v>3.546955874929786</v>
      </c>
      <c r="BK398" s="63">
        <f t="shared" si="120"/>
        <v>522.1542392528861</v>
      </c>
      <c r="BL398" s="63" t="e">
        <f t="shared" si="120"/>
        <v>#REF!</v>
      </c>
      <c r="BM398" s="63" t="e">
        <f t="shared" si="120"/>
        <v>#REF!</v>
      </c>
      <c r="BN398" s="63">
        <f t="shared" si="120"/>
        <v>534.52540704788362</v>
      </c>
      <c r="BO398" s="63">
        <f t="shared" si="120"/>
        <v>549.48240923083677</v>
      </c>
      <c r="BP398" s="64">
        <f t="shared" si="123"/>
        <v>522.1542392528861</v>
      </c>
      <c r="BQ398" s="64" t="e">
        <f>BL398*'[11]23112016 deflator update'!$C$68/'[11]23112016 deflator update'!$C$69</f>
        <v>#REF!</v>
      </c>
      <c r="BR398" s="64" t="e">
        <f>BM398*'[11]23112016 deflator update'!$C$68/'[11]23112016 deflator update'!$C$70</f>
        <v>#REF!</v>
      </c>
      <c r="BS398" s="64">
        <f>BN398*'[11]23112016 deflator update'!$C$68/'[11]23112016 deflator update'!$C$71</f>
        <v>507.81350059845693</v>
      </c>
      <c r="BT398" s="64">
        <f>BO398*'[11]23112016 deflator update'!$C$68/'[11]23112016 deflator update'!$C$72</f>
        <v>513.50102549828682</v>
      </c>
      <c r="BU398" s="109" t="e">
        <f t="shared" si="124"/>
        <v>#REF!</v>
      </c>
      <c r="BV398" s="109" t="e">
        <f t="shared" si="124"/>
        <v>#REF!</v>
      </c>
      <c r="BW398" s="109" t="e">
        <f t="shared" si="124"/>
        <v>#REF!</v>
      </c>
      <c r="BX398" s="109">
        <f t="shared" si="124"/>
        <v>2.7981835822470602E-2</v>
      </c>
      <c r="BY398" s="109">
        <f t="shared" si="125"/>
        <v>5.233735154013619E-2</v>
      </c>
      <c r="BZ398" s="109">
        <f t="shared" si="126"/>
        <v>1.2835106699233823E-2</v>
      </c>
      <c r="CA398" s="110" t="e">
        <f t="shared" si="127"/>
        <v>#REF!</v>
      </c>
      <c r="CB398" s="110" t="e">
        <f t="shared" si="127"/>
        <v>#REF!</v>
      </c>
      <c r="CC398" s="110" t="e">
        <f t="shared" si="127"/>
        <v>#REF!</v>
      </c>
      <c r="CD398" s="110">
        <f t="shared" si="121"/>
        <v>1.120002696487421E-2</v>
      </c>
      <c r="CE398" s="110">
        <f t="shared" si="128"/>
        <v>-1.657214114929062E-2</v>
      </c>
      <c r="CF398" s="110">
        <f t="shared" si="129"/>
        <v>-4.1690341703761735E-3</v>
      </c>
      <c r="CG398" s="60">
        <f t="shared" si="130"/>
        <v>161.36784925288612</v>
      </c>
      <c r="CH398" s="60" t="e">
        <f t="shared" si="130"/>
        <v>#REF!</v>
      </c>
      <c r="CI398" s="60" t="e">
        <f t="shared" si="130"/>
        <v>#REF!</v>
      </c>
      <c r="CJ398" s="60">
        <f t="shared" si="130"/>
        <v>106.64595276412558</v>
      </c>
      <c r="CK398" s="60">
        <f t="shared" si="130"/>
        <v>96.784518542360388</v>
      </c>
      <c r="CL398" s="60">
        <f t="shared" si="131"/>
        <v>360.78638999999998</v>
      </c>
      <c r="CM398" s="60">
        <f t="shared" si="131"/>
        <v>382.26553828200002</v>
      </c>
      <c r="CN398" s="60">
        <f t="shared" si="131"/>
        <v>404.42717799336157</v>
      </c>
      <c r="CO398" s="60">
        <f t="shared" si="131"/>
        <v>427.87945428375804</v>
      </c>
      <c r="CP398" s="60">
        <f t="shared" si="131"/>
        <v>452.69789068847638</v>
      </c>
    </row>
    <row r="399" spans="1:94" ht="15" customHeight="1">
      <c r="A399" s="53" t="s">
        <v>526</v>
      </c>
      <c r="B399" s="53" t="s">
        <v>527</v>
      </c>
      <c r="C399" s="53" t="str">
        <f t="shared" si="122"/>
        <v>FIR_PU</v>
      </c>
      <c r="D399" s="53" t="s">
        <v>41</v>
      </c>
      <c r="E399" s="53" t="s">
        <v>512</v>
      </c>
      <c r="F399" s="112" t="s">
        <v>1363</v>
      </c>
      <c r="G399" s="113">
        <v>0</v>
      </c>
      <c r="H399" s="127">
        <v>0</v>
      </c>
      <c r="I399" s="127">
        <v>0</v>
      </c>
      <c r="J399" s="112" t="s">
        <v>1380</v>
      </c>
      <c r="K399" s="101">
        <v>0</v>
      </c>
      <c r="L399" s="53" t="s">
        <v>528</v>
      </c>
      <c r="M399" s="54">
        <f>[11]Provisional!M399</f>
        <v>45.849531066388003</v>
      </c>
      <c r="N399" s="54">
        <f>[11]Provisional!N399</f>
        <v>43.134799424976002</v>
      </c>
      <c r="O399" s="54">
        <f>[11]Provisional!O399</f>
        <v>39.851268824217001</v>
      </c>
      <c r="P399" s="54">
        <f>[11]Provisional!P399</f>
        <v>38.513032802030999</v>
      </c>
      <c r="Q399" s="54">
        <f>[11]Provisional!Q399</f>
        <v>38.030339432867002</v>
      </c>
      <c r="R399" s="128">
        <f>'[11]Published CSP'!O399</f>
        <v>35.438406999999998</v>
      </c>
      <c r="S399" s="108">
        <f>VLOOKUP($B399,'[11]CT model - DATA UPDATE'!$A:$AX,COLUMN('[11]CT model - DATA UPDATE'!S$1),0)/1000000</f>
        <v>36.178721033999992</v>
      </c>
      <c r="T399" s="108">
        <f>VLOOKUP($B399,'[11]CT model - DATA UPDATE'!$A:$AX,COLUMN('[11]CT model - DATA UPDATE'!T$1),0)/1000000</f>
        <v>36.800578374738251</v>
      </c>
      <c r="U399" s="108">
        <f>VLOOKUP($B399,'[11]CT model - DATA UPDATE'!$A:$AX,COLUMN('[11]CT model - DATA UPDATE'!U$1),0)/1000000</f>
        <v>37.433838407410214</v>
      </c>
      <c r="V399" s="108">
        <f>VLOOKUP($B399,'[11]CT model - DATA UPDATE'!$A:$AX,COLUMN('[11]CT model - DATA UPDATE'!V$1),0)/1000000</f>
        <v>38.078725662027168</v>
      </c>
      <c r="W399" s="108">
        <v>0</v>
      </c>
      <c r="X399" s="108">
        <f>VLOOKUP($B399,'[11]CT model - DATA UPDATE'!$A:$AX,COLUMN('[11]CT model - DATA UPDATE'!W$1),0)/1000000</f>
        <v>0.72308000700000152</v>
      </c>
      <c r="Y399" s="108">
        <f>VLOOKUP($B399,'[11]CT model - DATA UPDATE'!$A:$AX,COLUMN('[11]CT model - DATA UPDATE'!X$1),0)/1000000</f>
        <v>1.48623039620014</v>
      </c>
      <c r="Z399" s="108">
        <f>VLOOKUP($B399,'[11]CT model - DATA UPDATE'!$A:$AX,COLUMN('[11]CT model - DATA UPDATE'!Y$1),0)/1000000</f>
        <v>2.2907181480261594</v>
      </c>
      <c r="AA399" s="108">
        <f>VLOOKUP($B399,'[11]CT model - DATA UPDATE'!$A:$AX,COLUMN('[11]CT model - DATA UPDATE'!Z$1),0)/1000000</f>
        <v>3.1383593761216315</v>
      </c>
      <c r="AB399" s="108">
        <v>0</v>
      </c>
      <c r="AC399" s="108">
        <f>VLOOKUP($B399,'[11]CT model - DATA UPDATE'!$A:$AX,COLUMN('[11]CT model - DATA UPDATE'!AA$1),0)/1000000</f>
        <v>0</v>
      </c>
      <c r="AD399" s="108">
        <f>VLOOKUP($B399,'[11]CT model - DATA UPDATE'!$A:$AX,COLUMN('[11]CT model - DATA UPDATE'!AB$1),0)/1000000</f>
        <v>0</v>
      </c>
      <c r="AE399" s="108">
        <f>VLOOKUP($B399,'[11]CT model - DATA UPDATE'!$A:$AX,COLUMN('[11]CT model - DATA UPDATE'!AC$1),0)/1000000</f>
        <v>0</v>
      </c>
      <c r="AF399" s="108">
        <f>VLOOKUP($B399,'[11]CT model - DATA UPDATE'!$A:$AX,COLUMN('[11]CT model - DATA UPDATE'!AD$1),0)/1000000</f>
        <v>0</v>
      </c>
      <c r="AG399" s="108">
        <v>0</v>
      </c>
      <c r="AH399" s="108">
        <f>VLOOKUP($B399,'[11]CT model - DATA UPDATE'!$A:$AX,COLUMN('[11]CT model - DATA UPDATE'!AE$1),0)/1000000</f>
        <v>0</v>
      </c>
      <c r="AI399" s="108">
        <f>(VLOOKUP($B399,'[11]CT model - DATA UPDATE'!$A:$AX,COLUMN('[11]CT model - DATA UPDATE'!AF$1),0)+IFERROR(VLOOKUP($B399,'[11]Fire £5 LQ'!$A:$P,COLUMN('[11]Fire £5 LQ'!N$1),0),0)*[11]Parameters!$C$41)/1000000</f>
        <v>0</v>
      </c>
      <c r="AJ399" s="108">
        <f>(VLOOKUP($B399,'[11]CT model - DATA UPDATE'!$A:$AX,COLUMN('[11]CT model - DATA UPDATE'!AG$1),0)+IFERROR(VLOOKUP($B399,'[11]Fire £5 LQ'!$A:$P,COLUMN('[11]Fire £5 LQ'!O$1),0),0)*[11]Parameters!$C$41)/1000000</f>
        <v>0</v>
      </c>
      <c r="AK399" s="108">
        <f>(VLOOKUP($B399,'[11]CT model - DATA UPDATE'!$A:$AX,COLUMN('[11]CT model - DATA UPDATE'!AH$1),0)+IFERROR(VLOOKUP($B399,'[11]Fire £5 LQ'!$A:$P,COLUMN('[11]Fire £5 LQ'!P$1),0),0)*[11]Parameters!$C$41)/1000000</f>
        <v>0</v>
      </c>
      <c r="AL399" s="56">
        <f>'[11]Published CSP'!AI399</f>
        <v>0</v>
      </c>
      <c r="AM399" s="56">
        <f>'[11]Published CSP'!AJ399</f>
        <v>0</v>
      </c>
      <c r="AN399" s="56">
        <f>IFERROR(VLOOKUP($A399,'[11]iBCF post B17'!$A:$L,'[11]iBCF post B17'!$F$1,0)/1000000,0)</f>
        <v>0</v>
      </c>
      <c r="AO399" s="56">
        <f>IFERROR(VLOOKUP($A399,'[11]iBCF post B17'!$A:$L,'[11]iBCF post B17'!$I$1,0)/1000000,0)</f>
        <v>0</v>
      </c>
      <c r="AP399" s="56">
        <f>IFERROR(VLOOKUP($A399,'[11]iBCF post B17'!$A:$L,'[11]iBCF post B17'!$L$1,0)/1000000,0)</f>
        <v>0</v>
      </c>
      <c r="AQ399" s="56">
        <v>0</v>
      </c>
      <c r="AR399" s="56">
        <v>0</v>
      </c>
      <c r="AS399" s="56">
        <f>'[11]NHB savings'!E386</f>
        <v>0</v>
      </c>
      <c r="AT399" s="56">
        <f>'[11]NHB savings'!F386</f>
        <v>0</v>
      </c>
      <c r="AU399" s="56">
        <f>'[11]NHB savings'!G386</f>
        <v>0</v>
      </c>
      <c r="AV399" s="103">
        <f>'[11]Published CSP'!AN399</f>
        <v>0</v>
      </c>
      <c r="AW399" s="103">
        <f>'[11]Published CSP'!AO399</f>
        <v>0</v>
      </c>
      <c r="AX399" s="103">
        <f>'[11]Published CSP'!AP399+'[11]NHB savings'!I386</f>
        <v>0</v>
      </c>
      <c r="AY399" s="103">
        <f>'[11]Published CSP'!AQ399+'[11]NHB savings'!J386</f>
        <v>0</v>
      </c>
      <c r="AZ399" s="103">
        <f>'[11]Published CSP'!AR399+'[11]NHB savings'!K386</f>
        <v>0</v>
      </c>
      <c r="BA399" s="103">
        <v>0</v>
      </c>
      <c r="BB399" s="103" t="e">
        <f>VLOOKUP($A399,'[11]Published CSP'!$A:$A:'[11]Published CSP'!$AW:$AW,COLUMN('[11]Published CSP'!AT$1),0)</f>
        <v>#REF!</v>
      </c>
      <c r="BC399" s="103" t="e">
        <f>VLOOKUP($A399,'[11]Published CSP'!$A:$A:'[11]Published CSP'!$AW:$AW,COLUMN('[11]Published CSP'!AU$1),0)+'[11]NHB savings'!L386</f>
        <v>#REF!</v>
      </c>
      <c r="BD399" s="103">
        <v>0</v>
      </c>
      <c r="BE399" s="103">
        <v>0</v>
      </c>
      <c r="BF399" s="60">
        <v>0</v>
      </c>
      <c r="BG399" s="60">
        <v>0</v>
      </c>
      <c r="BH399" s="103">
        <f>VLOOKUP($A399,[11]NHB!$A$7:$Q$389,COLUMN([11]NHB!O$2),0)+'[11]NHB savings'!P386</f>
        <v>0</v>
      </c>
      <c r="BI399" s="103">
        <f>VLOOKUP($A399,[11]NHB!$A$7:$Q$389,COLUMN([11]NHB!P$2),0)+'[11]NHB savings'!Q386</f>
        <v>0</v>
      </c>
      <c r="BJ399" s="103">
        <f>VLOOKUP($A399,[11]NHB!$A$7:$Q$389,COLUMN([11]NHB!Q$2),0)+'[11]NHB savings'!R386</f>
        <v>0</v>
      </c>
      <c r="BK399" s="63">
        <f t="shared" si="120"/>
        <v>81.287938066387994</v>
      </c>
      <c r="BL399" s="63" t="e">
        <f t="shared" si="120"/>
        <v>#REF!</v>
      </c>
      <c r="BM399" s="63" t="e">
        <f t="shared" si="120"/>
        <v>#REF!</v>
      </c>
      <c r="BN399" s="63">
        <f t="shared" si="120"/>
        <v>78.237589357467371</v>
      </c>
      <c r="BO399" s="63">
        <f t="shared" si="120"/>
        <v>79.24742447101579</v>
      </c>
      <c r="BP399" s="64">
        <f t="shared" si="123"/>
        <v>81.287938066387994</v>
      </c>
      <c r="BQ399" s="64" t="e">
        <f>BL399*'[11]23112016 deflator update'!$C$68/'[11]23112016 deflator update'!$C$69</f>
        <v>#REF!</v>
      </c>
      <c r="BR399" s="64" t="e">
        <f>BM399*'[11]23112016 deflator update'!$C$68/'[11]23112016 deflator update'!$C$70</f>
        <v>#REF!</v>
      </c>
      <c r="BS399" s="64">
        <f>BN399*'[11]23112016 deflator update'!$C$68/'[11]23112016 deflator update'!$C$71</f>
        <v>74.327812310034872</v>
      </c>
      <c r="BT399" s="64">
        <f>BO399*'[11]23112016 deflator update'!$C$68/'[11]23112016 deflator update'!$C$72</f>
        <v>74.05811915057923</v>
      </c>
      <c r="BU399" s="109" t="e">
        <f t="shared" si="124"/>
        <v>#REF!</v>
      </c>
      <c r="BV399" s="109" t="e">
        <f t="shared" si="124"/>
        <v>#REF!</v>
      </c>
      <c r="BW399" s="109" t="e">
        <f t="shared" si="124"/>
        <v>#REF!</v>
      </c>
      <c r="BX399" s="109">
        <f t="shared" si="124"/>
        <v>1.2907288195377342E-2</v>
      </c>
      <c r="BY399" s="109">
        <f t="shared" si="125"/>
        <v>-2.5102292466881337E-2</v>
      </c>
      <c r="BZ399" s="109">
        <f t="shared" si="126"/>
        <v>-6.3355275829651836E-3</v>
      </c>
      <c r="CA399" s="110" t="e">
        <f t="shared" si="127"/>
        <v>#REF!</v>
      </c>
      <c r="CB399" s="110" t="e">
        <f t="shared" si="127"/>
        <v>#REF!</v>
      </c>
      <c r="CC399" s="110" t="e">
        <f t="shared" si="127"/>
        <v>#REF!</v>
      </c>
      <c r="CD399" s="110">
        <f t="shared" si="121"/>
        <v>-3.6284285931987847E-3</v>
      </c>
      <c r="CE399" s="110">
        <f t="shared" si="128"/>
        <v>-8.8940857497260661E-2</v>
      </c>
      <c r="CF399" s="110">
        <f t="shared" si="129"/>
        <v>-2.3017819255466754E-2</v>
      </c>
      <c r="CG399" s="60">
        <f t="shared" si="130"/>
        <v>45.849531066387996</v>
      </c>
      <c r="CH399" s="60" t="e">
        <f t="shared" si="130"/>
        <v>#REF!</v>
      </c>
      <c r="CI399" s="60" t="e">
        <f t="shared" si="130"/>
        <v>#REF!</v>
      </c>
      <c r="CJ399" s="60">
        <f t="shared" si="130"/>
        <v>38.513032802030999</v>
      </c>
      <c r="CK399" s="60">
        <f t="shared" si="130"/>
        <v>38.030339432866988</v>
      </c>
      <c r="CL399" s="60">
        <f t="shared" si="131"/>
        <v>35.438406999999998</v>
      </c>
      <c r="CM399" s="60">
        <f t="shared" si="131"/>
        <v>36.901801040999992</v>
      </c>
      <c r="CN399" s="60">
        <f t="shared" si="131"/>
        <v>38.286808770938393</v>
      </c>
      <c r="CO399" s="60">
        <f t="shared" si="131"/>
        <v>39.724556555436372</v>
      </c>
      <c r="CP399" s="60">
        <f t="shared" si="131"/>
        <v>41.217085038148802</v>
      </c>
    </row>
    <row r="400" spans="1:94" ht="15" customHeight="1">
      <c r="A400" s="53" t="s">
        <v>661</v>
      </c>
      <c r="B400" s="53" t="s">
        <v>662</v>
      </c>
      <c r="C400" s="53" t="str">
        <f t="shared" si="122"/>
        <v>ILB_PU</v>
      </c>
      <c r="D400" s="53" t="s">
        <v>41</v>
      </c>
      <c r="E400" s="53" t="s">
        <v>1352</v>
      </c>
      <c r="F400" s="112" t="s">
        <v>1375</v>
      </c>
      <c r="G400" s="113">
        <v>0</v>
      </c>
      <c r="H400" s="127">
        <v>0</v>
      </c>
      <c r="I400" s="127">
        <v>0</v>
      </c>
      <c r="J400" s="112" t="s">
        <v>1380</v>
      </c>
      <c r="K400" s="101">
        <v>0</v>
      </c>
      <c r="L400" s="53" t="s">
        <v>663</v>
      </c>
      <c r="M400" s="54">
        <f>[11]Provisional!M400</f>
        <v>154.11065587198399</v>
      </c>
      <c r="N400" s="54">
        <f>[11]Provisional!N400</f>
        <v>140.567887932384</v>
      </c>
      <c r="O400" s="54">
        <f>[11]Provisional!O400</f>
        <v>130.57105719284601</v>
      </c>
      <c r="P400" s="54">
        <f>[11]Provisional!P400</f>
        <v>125.21879780841499</v>
      </c>
      <c r="Q400" s="54">
        <f>[11]Provisional!Q400</f>
        <v>119.85554099720599</v>
      </c>
      <c r="R400" s="128">
        <f>'[11]Published CSP'!O400</f>
        <v>46.075541600000001</v>
      </c>
      <c r="S400" s="108">
        <f>VLOOKUP($B400,'[11]CT model - DATA UPDATE'!$A:$AX,COLUMN('[11]CT model - DATA UPDATE'!S$1),0)/1000000</f>
        <v>47.319707610999998</v>
      </c>
      <c r="T400" s="108">
        <f>VLOOKUP($B400,'[11]CT model - DATA UPDATE'!$A:$AX,COLUMN('[11]CT model - DATA UPDATE'!T$1),0)/1000000</f>
        <v>48.233976487369439</v>
      </c>
      <c r="U400" s="108">
        <f>VLOOKUP($B400,'[11]CT model - DATA UPDATE'!$A:$AX,COLUMN('[11]CT model - DATA UPDATE'!U$1),0)/1000000</f>
        <v>49.165910045549033</v>
      </c>
      <c r="V400" s="108">
        <f>VLOOKUP($B400,'[11]CT model - DATA UPDATE'!$A:$AX,COLUMN('[11]CT model - DATA UPDATE'!V$1),0)/1000000</f>
        <v>50.115849586649993</v>
      </c>
      <c r="W400" s="108">
        <v>0</v>
      </c>
      <c r="X400" s="108">
        <f>VLOOKUP($B400,'[11]CT model - DATA UPDATE'!$A:$AX,COLUMN('[11]CT model - DATA UPDATE'!W$1),0)/1000000</f>
        <v>0.7942992900000071</v>
      </c>
      <c r="Y400" s="108">
        <f>VLOOKUP($B400,'[11]CT model - DATA UPDATE'!$A:$AX,COLUMN('[11]CT model - DATA UPDATE'!X$1),0)/1000000</f>
        <v>1.7905184775405942</v>
      </c>
      <c r="Z400" s="108">
        <f>VLOOKUP($B400,'[11]CT model - DATA UPDATE'!$A:$AX,COLUMN('[11]CT model - DATA UPDATE'!Y$1),0)/1000000</f>
        <v>2.844933733132355</v>
      </c>
      <c r="AA400" s="108">
        <f>VLOOKUP($B400,'[11]CT model - DATA UPDATE'!$A:$AX,COLUMN('[11]CT model - DATA UPDATE'!Z$1),0)/1000000</f>
        <v>3.9602159981785459</v>
      </c>
      <c r="AB400" s="108">
        <v>0</v>
      </c>
      <c r="AC400" s="108">
        <f>VLOOKUP($B400,'[11]CT model - DATA UPDATE'!$A:$AX,COLUMN('[11]CT model - DATA UPDATE'!AA$1),0)/1000000</f>
        <v>0.94571799999999995</v>
      </c>
      <c r="AD400" s="108">
        <f>VLOOKUP($B400,'[11]CT model - DATA UPDATE'!$A:$AX,COLUMN('[11]CT model - DATA UPDATE'!AB$1),0)/1000000</f>
        <v>1.9834223763548955</v>
      </c>
      <c r="AE400" s="108">
        <f>VLOOKUP($B400,'[11]CT model - DATA UPDATE'!$A:$AX,COLUMN('[11]CT model - DATA UPDATE'!AC$1),0)/1000000</f>
        <v>3.1224345190269798</v>
      </c>
      <c r="AF400" s="108">
        <f>VLOOKUP($B400,'[11]CT model - DATA UPDATE'!$A:$AX,COLUMN('[11]CT model - DATA UPDATE'!AD$1),0)/1000000</f>
        <v>4.3703889406782981</v>
      </c>
      <c r="AG400" s="108">
        <v>0</v>
      </c>
      <c r="AH400" s="108">
        <f>VLOOKUP($B400,'[11]CT model - DATA UPDATE'!$A:$AX,COLUMN('[11]CT model - DATA UPDATE'!AE$1),0)/1000000</f>
        <v>0</v>
      </c>
      <c r="AI400" s="108">
        <f>(VLOOKUP($B400,'[11]CT model - DATA UPDATE'!$A:$AX,COLUMN('[11]CT model - DATA UPDATE'!AF$1),0)+IFERROR(VLOOKUP($B400,'[11]Fire £5 LQ'!$A:$P,COLUMN('[11]Fire £5 LQ'!N$1),0),0)*[11]Parameters!$C$41)/1000000</f>
        <v>0</v>
      </c>
      <c r="AJ400" s="108">
        <f>(VLOOKUP($B400,'[11]CT model - DATA UPDATE'!$A:$AX,COLUMN('[11]CT model - DATA UPDATE'!AG$1),0)+IFERROR(VLOOKUP($B400,'[11]Fire £5 LQ'!$A:$P,COLUMN('[11]Fire £5 LQ'!O$1),0),0)*[11]Parameters!$C$41)/1000000</f>
        <v>0</v>
      </c>
      <c r="AK400" s="108">
        <f>(VLOOKUP($B400,'[11]CT model - DATA UPDATE'!$A:$AX,COLUMN('[11]CT model - DATA UPDATE'!AH$1),0)+IFERROR(VLOOKUP($B400,'[11]Fire £5 LQ'!$A:$P,COLUMN('[11]Fire £5 LQ'!P$1),0),0)*[11]Parameters!$C$41)/1000000</f>
        <v>0</v>
      </c>
      <c r="AL400" s="56">
        <f>'[11]Published CSP'!AI400</f>
        <v>0</v>
      </c>
      <c r="AM400" s="56">
        <f>'[11]Published CSP'!AJ400</f>
        <v>0</v>
      </c>
      <c r="AN400" s="56">
        <f>IFERROR(VLOOKUP($A400,'[11]iBCF post B17'!$A:$L,'[11]iBCF post B17'!$F$1,0)/1000000,0)</f>
        <v>8.7208360337929065</v>
      </c>
      <c r="AO400" s="56">
        <f>IFERROR(VLOOKUP($A400,'[11]iBCF post B17'!$A:$L,'[11]iBCF post B17'!$I$1,0)/1000000,0)</f>
        <v>12.316760387303413</v>
      </c>
      <c r="AP400" s="56">
        <f>IFERROR(VLOOKUP($A400,'[11]iBCF post B17'!$A:$L,'[11]iBCF post B17'!$L$1,0)/1000000,0)</f>
        <v>15.806905134289702</v>
      </c>
      <c r="AQ400" s="56">
        <v>0</v>
      </c>
      <c r="AR400" s="56">
        <v>0</v>
      </c>
      <c r="AS400" s="56">
        <f>'[11]NHB savings'!E387</f>
        <v>1.329072</v>
      </c>
      <c r="AT400" s="56">
        <f>'[11]NHB savings'!F387</f>
        <v>0</v>
      </c>
      <c r="AU400" s="56">
        <f>'[11]NHB savings'!G387</f>
        <v>0</v>
      </c>
      <c r="AV400" s="103">
        <f>'[11]Published CSP'!AN400</f>
        <v>0</v>
      </c>
      <c r="AW400" s="103">
        <f>'[11]Published CSP'!AO400</f>
        <v>0</v>
      </c>
      <c r="AX400" s="103">
        <f>'[11]Published CSP'!AP400+'[11]NHB savings'!I387</f>
        <v>0</v>
      </c>
      <c r="AY400" s="103">
        <f>'[11]Published CSP'!AQ400+'[11]NHB savings'!J387</f>
        <v>0</v>
      </c>
      <c r="AZ400" s="103">
        <f>'[11]Published CSP'!AR400+'[11]NHB savings'!K387</f>
        <v>0</v>
      </c>
      <c r="BA400" s="103">
        <v>0</v>
      </c>
      <c r="BB400" s="103" t="e">
        <f>VLOOKUP($A400,'[11]Published CSP'!$A:$A:'[11]Published CSP'!$AW:$AW,COLUMN('[11]Published CSP'!AT$1),0)</f>
        <v>#REF!</v>
      </c>
      <c r="BC400" s="103" t="e">
        <f>VLOOKUP($A400,'[11]Published CSP'!$A:$A:'[11]Published CSP'!$AW:$AW,COLUMN('[11]Published CSP'!AU$1),0)+'[11]NHB savings'!L387</f>
        <v>#REF!</v>
      </c>
      <c r="BD400" s="103">
        <v>0</v>
      </c>
      <c r="BE400" s="103">
        <v>0</v>
      </c>
      <c r="BF400" s="60">
        <v>10.757235584879741</v>
      </c>
      <c r="BG400" s="60">
        <v>13.370817485888054</v>
      </c>
      <c r="BH400" s="103">
        <f>VLOOKUP($A400,[11]NHB!$A$7:$Q$389,COLUMN([11]NHB!O$2),0)+'[11]NHB savings'!P387</f>
        <v>9.889147756478982</v>
      </c>
      <c r="BI400" s="103">
        <f>VLOOKUP($A400,[11]NHB!$A$7:$Q$389,COLUMN([11]NHB!P$2),0)+'[11]NHB savings'!Q387</f>
        <v>7.404525874937482</v>
      </c>
      <c r="BJ400" s="103">
        <f>VLOOKUP($A400,[11]NHB!$A$7:$Q$389,COLUMN([11]NHB!Q$2),0)+'[11]NHB savings'!R387</f>
        <v>7.1045557435434157</v>
      </c>
      <c r="BK400" s="63">
        <f t="shared" si="120"/>
        <v>210.94343305686374</v>
      </c>
      <c r="BL400" s="63" t="e">
        <f t="shared" si="120"/>
        <v>#REF!</v>
      </c>
      <c r="BM400" s="63" t="e">
        <f t="shared" si="120"/>
        <v>#REF!</v>
      </c>
      <c r="BN400" s="63">
        <f t="shared" si="120"/>
        <v>200.07336236836426</v>
      </c>
      <c r="BO400" s="63">
        <f t="shared" si="120"/>
        <v>201.21345640054597</v>
      </c>
      <c r="BP400" s="64">
        <f t="shared" si="123"/>
        <v>210.94343305686374</v>
      </c>
      <c r="BQ400" s="64" t="e">
        <f>BL400*'[11]23112016 deflator update'!$C$68/'[11]23112016 deflator update'!$C$69</f>
        <v>#REF!</v>
      </c>
      <c r="BR400" s="64" t="e">
        <f>BM400*'[11]23112016 deflator update'!$C$68/'[11]23112016 deflator update'!$C$70</f>
        <v>#REF!</v>
      </c>
      <c r="BS400" s="64">
        <f>BN400*'[11]23112016 deflator update'!$C$68/'[11]23112016 deflator update'!$C$71</f>
        <v>190.07507067233036</v>
      </c>
      <c r="BT400" s="64">
        <f>BO400*'[11]23112016 deflator update'!$C$68/'[11]23112016 deflator update'!$C$72</f>
        <v>188.03753217571924</v>
      </c>
      <c r="BU400" s="109" t="e">
        <f t="shared" si="124"/>
        <v>#REF!</v>
      </c>
      <c r="BV400" s="109" t="e">
        <f t="shared" si="124"/>
        <v>#REF!</v>
      </c>
      <c r="BW400" s="109" t="e">
        <f t="shared" si="124"/>
        <v>#REF!</v>
      </c>
      <c r="BX400" s="109">
        <f t="shared" si="124"/>
        <v>5.6983799276719704E-3</v>
      </c>
      <c r="BY400" s="109">
        <f t="shared" si="125"/>
        <v>-4.6125999351185665E-2</v>
      </c>
      <c r="BZ400" s="109">
        <f t="shared" si="126"/>
        <v>-1.1736506299568572E-2</v>
      </c>
      <c r="CA400" s="110" t="e">
        <f t="shared" si="127"/>
        <v>#REF!</v>
      </c>
      <c r="CB400" s="110" t="e">
        <f t="shared" si="127"/>
        <v>#REF!</v>
      </c>
      <c r="CC400" s="110" t="e">
        <f t="shared" si="127"/>
        <v>#REF!</v>
      </c>
      <c r="CD400" s="110">
        <f t="shared" si="121"/>
        <v>-1.0719651395651009E-2</v>
      </c>
      <c r="CE400" s="110">
        <f t="shared" si="128"/>
        <v>-0.10858788325005497</v>
      </c>
      <c r="CF400" s="110">
        <f t="shared" si="129"/>
        <v>-2.8328122794715527E-2</v>
      </c>
      <c r="CG400" s="60">
        <f t="shared" si="130"/>
        <v>164.86789145686373</v>
      </c>
      <c r="CH400" s="60" t="e">
        <f t="shared" si="130"/>
        <v>#REF!</v>
      </c>
      <c r="CI400" s="60" t="e">
        <f t="shared" si="130"/>
        <v>#REF!</v>
      </c>
      <c r="CJ400" s="60">
        <f t="shared" si="130"/>
        <v>144.94008407065587</v>
      </c>
      <c r="CK400" s="60">
        <f t="shared" si="130"/>
        <v>142.76700187503911</v>
      </c>
      <c r="CL400" s="60">
        <f t="shared" si="131"/>
        <v>46.075541600000001</v>
      </c>
      <c r="CM400" s="60">
        <f t="shared" si="131"/>
        <v>49.059724901000003</v>
      </c>
      <c r="CN400" s="60">
        <f t="shared" si="131"/>
        <v>52.007917341264928</v>
      </c>
      <c r="CO400" s="60">
        <f t="shared" si="131"/>
        <v>55.133278297708372</v>
      </c>
      <c r="CP400" s="60">
        <f t="shared" si="131"/>
        <v>58.446454525506837</v>
      </c>
    </row>
    <row r="401" spans="1:94" ht="15" customHeight="1">
      <c r="A401" s="53" t="s">
        <v>1077</v>
      </c>
      <c r="B401" s="53" t="s">
        <v>1078</v>
      </c>
      <c r="C401" s="53" t="str">
        <f t="shared" si="122"/>
        <v>SD_PU</v>
      </c>
      <c r="D401" s="53" t="s">
        <v>41</v>
      </c>
      <c r="E401" s="53" t="s">
        <v>39</v>
      </c>
      <c r="F401" s="112" t="s">
        <v>1369</v>
      </c>
      <c r="G401" s="113">
        <v>1</v>
      </c>
      <c r="H401" s="127">
        <v>0</v>
      </c>
      <c r="I401" s="127">
        <v>0</v>
      </c>
      <c r="J401" s="112" t="s">
        <v>1380</v>
      </c>
      <c r="K401" s="101">
        <v>0</v>
      </c>
      <c r="L401" s="53" t="s">
        <v>1079</v>
      </c>
      <c r="M401" s="54">
        <f>[11]Provisional!M401</f>
        <v>3.2752058316859998</v>
      </c>
      <c r="N401" s="54">
        <f>[11]Provisional!N401</f>
        <v>2.6086387237239999</v>
      </c>
      <c r="O401" s="54">
        <f>[11]Provisional!O401</f>
        <v>2.107409168637</v>
      </c>
      <c r="P401" s="54">
        <f>[11]Provisional!P401</f>
        <v>1.96562602591</v>
      </c>
      <c r="Q401" s="54">
        <f>[11]Provisional!Q401</f>
        <v>1.549056444726</v>
      </c>
      <c r="R401" s="128">
        <f>'[11]Published CSP'!O401</f>
        <v>5.7846770000000003</v>
      </c>
      <c r="S401" s="108">
        <f>VLOOKUP($B401,'[11]CT model - DATA UPDATE'!$A:$AX,COLUMN('[11]CT model - DATA UPDATE'!S$1),0)/1000000</f>
        <v>5.8353189089999997</v>
      </c>
      <c r="T401" s="108">
        <f>VLOOKUP($B401,'[11]CT model - DATA UPDATE'!$A:$AX,COLUMN('[11]CT model - DATA UPDATE'!T$1),0)/1000000</f>
        <v>5.8874363951647597</v>
      </c>
      <c r="U401" s="108">
        <f>VLOOKUP($B401,'[11]CT model - DATA UPDATE'!$A:$AX,COLUMN('[11]CT model - DATA UPDATE'!U$1),0)/1000000</f>
        <v>5.9400193627207676</v>
      </c>
      <c r="V401" s="108">
        <f>VLOOKUP($B401,'[11]CT model - DATA UPDATE'!$A:$AX,COLUMN('[11]CT model - DATA UPDATE'!V$1),0)/1000000</f>
        <v>5.9930719690620489</v>
      </c>
      <c r="W401" s="108">
        <v>0</v>
      </c>
      <c r="X401" s="108">
        <f>VLOOKUP($B401,'[11]CT model - DATA UPDATE'!$A:$AX,COLUMN('[11]CT model - DATA UPDATE'!W$1),0)/1000000</f>
        <v>0.11620863500000111</v>
      </c>
      <c r="Y401" s="108">
        <f>VLOOKUP($B401,'[11]CT model - DATA UPDATE'!$A:$AX,COLUMN('[11]CT model - DATA UPDATE'!X$1),0)/1000000</f>
        <v>0.23734019787381072</v>
      </c>
      <c r="Z401" s="108">
        <f>VLOOKUP($B401,'[11]CT model - DATA UPDATE'!$A:$AX,COLUMN('[11]CT model - DATA UPDATE'!Y$1),0)/1000000</f>
        <v>0.36304956156768065</v>
      </c>
      <c r="AA401" s="108">
        <f>VLOOKUP($B401,'[11]CT model - DATA UPDATE'!$A:$AX,COLUMN('[11]CT model - DATA UPDATE'!Z$1),0)/1000000</f>
        <v>0.49347937870244163</v>
      </c>
      <c r="AB401" s="108">
        <v>0</v>
      </c>
      <c r="AC401" s="108">
        <f>VLOOKUP($B401,'[11]CT model - DATA UPDATE'!$A:$AX,COLUMN('[11]CT model - DATA UPDATE'!AA$1),0)/1000000</f>
        <v>0</v>
      </c>
      <c r="AD401" s="108">
        <f>VLOOKUP($B401,'[11]CT model - DATA UPDATE'!$A:$AX,COLUMN('[11]CT model - DATA UPDATE'!AB$1),0)/1000000</f>
        <v>0</v>
      </c>
      <c r="AE401" s="108">
        <f>VLOOKUP($B401,'[11]CT model - DATA UPDATE'!$A:$AX,COLUMN('[11]CT model - DATA UPDATE'!AC$1),0)/1000000</f>
        <v>0</v>
      </c>
      <c r="AF401" s="108">
        <f>VLOOKUP($B401,'[11]CT model - DATA UPDATE'!$A:$AX,COLUMN('[11]CT model - DATA UPDATE'!AD$1),0)/1000000</f>
        <v>0</v>
      </c>
      <c r="AG401" s="108">
        <v>0</v>
      </c>
      <c r="AH401" s="108">
        <f>VLOOKUP($B401,'[11]CT model - DATA UPDATE'!$A:$AX,COLUMN('[11]CT model - DATA UPDATE'!AE$1),0)/1000000</f>
        <v>0</v>
      </c>
      <c r="AI401" s="108">
        <f>(VLOOKUP($B401,'[11]CT model - DATA UPDATE'!$A:$AX,COLUMN('[11]CT model - DATA UPDATE'!AF$1),0)+IFERROR(VLOOKUP($B401,'[11]Fire £5 LQ'!$A:$P,COLUMN('[11]Fire £5 LQ'!N$1),0),0)*[11]Parameters!$C$41)/1000000</f>
        <v>0</v>
      </c>
      <c r="AJ401" s="108">
        <f>(VLOOKUP($B401,'[11]CT model - DATA UPDATE'!$A:$AX,COLUMN('[11]CT model - DATA UPDATE'!AG$1),0)+IFERROR(VLOOKUP($B401,'[11]Fire £5 LQ'!$A:$P,COLUMN('[11]Fire £5 LQ'!O$1),0),0)*[11]Parameters!$C$41)/1000000</f>
        <v>0</v>
      </c>
      <c r="AK401" s="108">
        <f>(VLOOKUP($B401,'[11]CT model - DATA UPDATE'!$A:$AX,COLUMN('[11]CT model - DATA UPDATE'!AH$1),0)+IFERROR(VLOOKUP($B401,'[11]Fire £5 LQ'!$A:$P,COLUMN('[11]Fire £5 LQ'!P$1),0),0)*[11]Parameters!$C$41)/1000000</f>
        <v>0</v>
      </c>
      <c r="AL401" s="56">
        <f>'[11]Published CSP'!AI401</f>
        <v>0</v>
      </c>
      <c r="AM401" s="56">
        <f>'[11]Published CSP'!AJ401</f>
        <v>0</v>
      </c>
      <c r="AN401" s="56">
        <f>IFERROR(VLOOKUP($A401,'[11]iBCF post B17'!$A:$L,'[11]iBCF post B17'!$F$1,0)/1000000,0)</f>
        <v>0</v>
      </c>
      <c r="AO401" s="56">
        <f>IFERROR(VLOOKUP($A401,'[11]iBCF post B17'!$A:$L,'[11]iBCF post B17'!$I$1,0)/1000000,0)</f>
        <v>0</v>
      </c>
      <c r="AP401" s="56">
        <f>IFERROR(VLOOKUP($A401,'[11]iBCF post B17'!$A:$L,'[11]iBCF post B17'!$L$1,0)/1000000,0)</f>
        <v>0</v>
      </c>
      <c r="AQ401" s="56">
        <v>0</v>
      </c>
      <c r="AR401" s="56">
        <v>0</v>
      </c>
      <c r="AS401" s="56">
        <f>'[11]NHB savings'!E388</f>
        <v>0</v>
      </c>
      <c r="AT401" s="56">
        <f>'[11]NHB savings'!F388</f>
        <v>0</v>
      </c>
      <c r="AU401" s="56">
        <f>'[11]NHB savings'!G388</f>
        <v>0</v>
      </c>
      <c r="AV401" s="103">
        <f>'[11]Published CSP'!AN401</f>
        <v>0</v>
      </c>
      <c r="AW401" s="103">
        <f>'[11]Published CSP'!AO401</f>
        <v>0</v>
      </c>
      <c r="AX401" s="103">
        <f>'[11]Published CSP'!AP401+'[11]NHB savings'!I388</f>
        <v>0</v>
      </c>
      <c r="AY401" s="103">
        <f>'[11]Published CSP'!AQ401+'[11]NHB savings'!J388</f>
        <v>0</v>
      </c>
      <c r="AZ401" s="103">
        <f>'[11]Published CSP'!AR401+'[11]NHB savings'!K388</f>
        <v>0</v>
      </c>
      <c r="BA401" s="103">
        <v>0</v>
      </c>
      <c r="BB401" s="103" t="e">
        <f>VLOOKUP($A401,'[11]Published CSP'!$A:$A:'[11]Published CSP'!$AW:$AW,COLUMN('[11]Published CSP'!AT$1),0)</f>
        <v>#REF!</v>
      </c>
      <c r="BC401" s="103" t="e">
        <f>VLOOKUP($A401,'[11]Published CSP'!$A:$A:'[11]Published CSP'!$AW:$AW,COLUMN('[11]Published CSP'!AU$1),0)+'[11]NHB savings'!L388</f>
        <v>#REF!</v>
      </c>
      <c r="BD401" s="103">
        <v>0</v>
      </c>
      <c r="BE401" s="103">
        <v>0</v>
      </c>
      <c r="BF401" s="60">
        <v>1.0453410496870916</v>
      </c>
      <c r="BG401" s="60">
        <v>1.2193876627884765</v>
      </c>
      <c r="BH401" s="103">
        <f>VLOOKUP($A401,[11]NHB!$A$7:$Q$389,COLUMN([11]NHB!O$2),0)+'[11]NHB savings'!P388</f>
        <v>0.97070983308694125</v>
      </c>
      <c r="BI401" s="103">
        <f>VLOOKUP($A401,[11]NHB!$A$7:$Q$389,COLUMN([11]NHB!P$2),0)+'[11]NHB savings'!Q388</f>
        <v>0.73838485142019472</v>
      </c>
      <c r="BJ401" s="103">
        <f>VLOOKUP($A401,[11]NHB!$A$7:$Q$389,COLUMN([11]NHB!Q$2),0)+'[11]NHB savings'!R388</f>
        <v>0.70847160584027102</v>
      </c>
      <c r="BK401" s="63">
        <f t="shared" si="120"/>
        <v>10.105223881373092</v>
      </c>
      <c r="BL401" s="63" t="e">
        <f t="shared" si="120"/>
        <v>#REF!</v>
      </c>
      <c r="BM401" s="63" t="e">
        <f t="shared" si="120"/>
        <v>#REF!</v>
      </c>
      <c r="BN401" s="63">
        <f t="shared" si="120"/>
        <v>9.0070798016186426</v>
      </c>
      <c r="BO401" s="63">
        <f t="shared" si="120"/>
        <v>8.7440793983307632</v>
      </c>
      <c r="BP401" s="64">
        <f t="shared" si="123"/>
        <v>10.105223881373092</v>
      </c>
      <c r="BQ401" s="64" t="e">
        <f>BL401*'[11]23112016 deflator update'!$C$68/'[11]23112016 deflator update'!$C$69</f>
        <v>#REF!</v>
      </c>
      <c r="BR401" s="64" t="e">
        <f>BM401*'[11]23112016 deflator update'!$C$68/'[11]23112016 deflator update'!$C$70</f>
        <v>#REF!</v>
      </c>
      <c r="BS401" s="64">
        <f>BN401*'[11]23112016 deflator update'!$C$68/'[11]23112016 deflator update'!$C$71</f>
        <v>8.5569678520816872</v>
      </c>
      <c r="BT401" s="64">
        <f>BO401*'[11]23112016 deflator update'!$C$68/'[11]23112016 deflator update'!$C$72</f>
        <v>8.171496780700414</v>
      </c>
      <c r="BU401" s="109" t="e">
        <f t="shared" si="124"/>
        <v>#REF!</v>
      </c>
      <c r="BV401" s="109" t="e">
        <f t="shared" si="124"/>
        <v>#REF!</v>
      </c>
      <c r="BW401" s="109" t="e">
        <f t="shared" si="124"/>
        <v>#REF!</v>
      </c>
      <c r="BX401" s="109">
        <f t="shared" si="124"/>
        <v>-2.9199297561526727E-2</v>
      </c>
      <c r="BY401" s="109">
        <f t="shared" si="125"/>
        <v>-0.1346971130002691</v>
      </c>
      <c r="BZ401" s="109">
        <f t="shared" si="126"/>
        <v>-3.5522638578328047E-2</v>
      </c>
      <c r="CA401" s="110" t="e">
        <f t="shared" si="127"/>
        <v>#REF!</v>
      </c>
      <c r="CB401" s="110" t="e">
        <f t="shared" si="127"/>
        <v>#REF!</v>
      </c>
      <c r="CC401" s="110" t="e">
        <f t="shared" si="127"/>
        <v>#REF!</v>
      </c>
      <c r="CD401" s="110">
        <f t="shared" si="121"/>
        <v>-4.5047624116935081E-2</v>
      </c>
      <c r="CE401" s="110">
        <f t="shared" si="128"/>
        <v>-0.19135915476718013</v>
      </c>
      <c r="CF401" s="110">
        <f t="shared" si="129"/>
        <v>-5.1714917865141707E-2</v>
      </c>
      <c r="CG401" s="60">
        <f t="shared" si="130"/>
        <v>4.3205468813730921</v>
      </c>
      <c r="CH401" s="60" t="e">
        <f t="shared" si="130"/>
        <v>#REF!</v>
      </c>
      <c r="CI401" s="60" t="e">
        <f t="shared" si="130"/>
        <v>#REF!</v>
      </c>
      <c r="CJ401" s="60">
        <f t="shared" si="130"/>
        <v>2.7040108773301945</v>
      </c>
      <c r="CK401" s="60">
        <f t="shared" si="130"/>
        <v>2.2575280505662727</v>
      </c>
      <c r="CL401" s="60">
        <f t="shared" si="131"/>
        <v>5.7846770000000003</v>
      </c>
      <c r="CM401" s="60">
        <f t="shared" si="131"/>
        <v>5.9515275440000011</v>
      </c>
      <c r="CN401" s="60">
        <f t="shared" si="131"/>
        <v>6.12477659303857</v>
      </c>
      <c r="CO401" s="60">
        <f t="shared" si="131"/>
        <v>6.3030689242884481</v>
      </c>
      <c r="CP401" s="60">
        <f t="shared" si="131"/>
        <v>6.4865513477644905</v>
      </c>
    </row>
    <row r="402" spans="1:94" ht="15" customHeight="1">
      <c r="A402" s="53" t="s">
        <v>557</v>
      </c>
      <c r="B402" s="53" t="s">
        <v>558</v>
      </c>
      <c r="C402" s="53" t="str">
        <f t="shared" si="122"/>
        <v>MD_PU</v>
      </c>
      <c r="D402" s="53" t="s">
        <v>41</v>
      </c>
      <c r="E402" s="53" t="s">
        <v>531</v>
      </c>
      <c r="F402" s="112" t="s">
        <v>1359</v>
      </c>
      <c r="G402" s="113">
        <v>0</v>
      </c>
      <c r="H402" s="127">
        <v>0</v>
      </c>
      <c r="I402" s="127">
        <v>1</v>
      </c>
      <c r="J402" s="112" t="s">
        <v>1380</v>
      </c>
      <c r="K402" s="101">
        <v>0</v>
      </c>
      <c r="L402" s="53" t="s">
        <v>559</v>
      </c>
      <c r="M402" s="54">
        <f>[11]Provisional!M402</f>
        <v>123.25199324769301</v>
      </c>
      <c r="N402" s="54">
        <f>[11]Provisional!N402</f>
        <v>108.59322070082099</v>
      </c>
      <c r="O402" s="54">
        <f>[11]Provisional!O402</f>
        <v>97.831665221880996</v>
      </c>
      <c r="P402" s="54">
        <f>[11]Provisional!P402</f>
        <v>91.917681901652003</v>
      </c>
      <c r="Q402" s="54">
        <f>[11]Provisional!Q402</f>
        <v>86.234559179618998</v>
      </c>
      <c r="R402" s="128">
        <f>'[11]Published CSP'!O402</f>
        <v>101.602515</v>
      </c>
      <c r="S402" s="108">
        <f>VLOOKUP($B402,'[11]CT model - DATA UPDATE'!$A:$AX,COLUMN('[11]CT model - DATA UPDATE'!S$1),0)/1000000</f>
        <v>102.42986094000001</v>
      </c>
      <c r="T402" s="108">
        <f>VLOOKUP($B402,'[11]CT model - DATA UPDATE'!$A:$AX,COLUMN('[11]CT model - DATA UPDATE'!T$1),0)/1000000</f>
        <v>103.9253087506922</v>
      </c>
      <c r="U402" s="108">
        <f>VLOOKUP($B402,'[11]CT model - DATA UPDATE'!$A:$AX,COLUMN('[11]CT model - DATA UPDATE'!U$1),0)/1000000</f>
        <v>105.44258968830636</v>
      </c>
      <c r="V402" s="108">
        <f>VLOOKUP($B402,'[11]CT model - DATA UPDATE'!$A:$AX,COLUMN('[11]CT model - DATA UPDATE'!V$1),0)/1000000</f>
        <v>106.98202251049342</v>
      </c>
      <c r="W402" s="108">
        <v>0</v>
      </c>
      <c r="X402" s="108">
        <f>VLOOKUP($B402,'[11]CT model - DATA UPDATE'!$A:$AX,COLUMN('[11]CT model - DATA UPDATE'!W$1),0)/1000000</f>
        <v>0</v>
      </c>
      <c r="Y402" s="108">
        <f>VLOOKUP($B402,'[11]CT model - DATA UPDATE'!$A:$AX,COLUMN('[11]CT model - DATA UPDATE'!X$1),0)/1000000</f>
        <v>2.0785061750138456</v>
      </c>
      <c r="Z402" s="108">
        <f>VLOOKUP($B402,'[11]CT model - DATA UPDATE'!$A:$AX,COLUMN('[11]CT model - DATA UPDATE'!Y$1),0)/1000000</f>
        <v>4.2598806234075761</v>
      </c>
      <c r="AA402" s="108">
        <f>VLOOKUP($B402,'[11]CT model - DATA UPDATE'!$A:$AX,COLUMN('[11]CT model - DATA UPDATE'!Z$1),0)/1000000</f>
        <v>6.5481556338222742</v>
      </c>
      <c r="AB402" s="108">
        <v>0</v>
      </c>
      <c r="AC402" s="108">
        <f>VLOOKUP($B402,'[11]CT model - DATA UPDATE'!$A:$AX,COLUMN('[11]CT model - DATA UPDATE'!AA$1),0)/1000000</f>
        <v>2.0483566399999997</v>
      </c>
      <c r="AD402" s="108">
        <f>VLOOKUP($B402,'[11]CT model - DATA UPDATE'!$A:$AX,COLUMN('[11]CT model - DATA UPDATE'!AB$1),0)/1000000</f>
        <v>4.2398987421965302</v>
      </c>
      <c r="AE402" s="108">
        <f>VLOOKUP($B402,'[11]CT model - DATA UPDATE'!$A:$AX,COLUMN('[11]CT model - DATA UPDATE'!AC$1),0)/1000000</f>
        <v>6.6249009318115268</v>
      </c>
      <c r="AF402" s="108">
        <f>VLOOKUP($B402,'[11]CT model - DATA UPDATE'!$A:$AX,COLUMN('[11]CT model - DATA UPDATE'!AD$1),0)/1000000</f>
        <v>9.2165694951267536</v>
      </c>
      <c r="AG402" s="108">
        <v>0</v>
      </c>
      <c r="AH402" s="108">
        <f>VLOOKUP($B402,'[11]CT model - DATA UPDATE'!$A:$AX,COLUMN('[11]CT model - DATA UPDATE'!AE$1),0)/1000000</f>
        <v>0</v>
      </c>
      <c r="AI402" s="108">
        <f>(VLOOKUP($B402,'[11]CT model - DATA UPDATE'!$A:$AX,COLUMN('[11]CT model - DATA UPDATE'!AF$1),0)+IFERROR(VLOOKUP($B402,'[11]Fire £5 LQ'!$A:$P,COLUMN('[11]Fire £5 LQ'!N$1),0),0)*[11]Parameters!$C$41)/1000000</f>
        <v>0</v>
      </c>
      <c r="AJ402" s="108">
        <f>(VLOOKUP($B402,'[11]CT model - DATA UPDATE'!$A:$AX,COLUMN('[11]CT model - DATA UPDATE'!AG$1),0)+IFERROR(VLOOKUP($B402,'[11]Fire £5 LQ'!$A:$P,COLUMN('[11]Fire £5 LQ'!O$1),0),0)*[11]Parameters!$C$41)/1000000</f>
        <v>0</v>
      </c>
      <c r="AK402" s="108">
        <f>(VLOOKUP($B402,'[11]CT model - DATA UPDATE'!$A:$AX,COLUMN('[11]CT model - DATA UPDATE'!AH$1),0)+IFERROR(VLOOKUP($B402,'[11]Fire £5 LQ'!$A:$P,COLUMN('[11]Fire £5 LQ'!P$1),0),0)*[11]Parameters!$C$41)/1000000</f>
        <v>0</v>
      </c>
      <c r="AL402" s="56">
        <f>'[11]Published CSP'!AI402</f>
        <v>0</v>
      </c>
      <c r="AM402" s="56">
        <f>'[11]Published CSP'!AJ402</f>
        <v>0</v>
      </c>
      <c r="AN402" s="56">
        <f>IFERROR(VLOOKUP($A402,'[11]iBCF post B17'!$A:$L,'[11]iBCF post B17'!$F$1,0)/1000000,0)</f>
        <v>8.5225528112637132</v>
      </c>
      <c r="AO402" s="56">
        <f>IFERROR(VLOOKUP($A402,'[11]iBCF post B17'!$A:$L,'[11]iBCF post B17'!$I$1,0)/1000000,0)</f>
        <v>11.719419730320601</v>
      </c>
      <c r="AP402" s="56">
        <f>IFERROR(VLOOKUP($A402,'[11]iBCF post B17'!$A:$L,'[11]iBCF post B17'!$L$1,0)/1000000,0)</f>
        <v>14.678010464832093</v>
      </c>
      <c r="AQ402" s="56">
        <v>0</v>
      </c>
      <c r="AR402" s="56">
        <v>0</v>
      </c>
      <c r="AS402" s="56">
        <f>'[11]NHB savings'!E389</f>
        <v>1.599337</v>
      </c>
      <c r="AT402" s="56">
        <f>'[11]NHB savings'!F389</f>
        <v>0</v>
      </c>
      <c r="AU402" s="56">
        <f>'[11]NHB savings'!G389</f>
        <v>0</v>
      </c>
      <c r="AV402" s="103">
        <f>'[11]Published CSP'!AN402</f>
        <v>0</v>
      </c>
      <c r="AW402" s="103">
        <f>'[11]Published CSP'!AO402</f>
        <v>0</v>
      </c>
      <c r="AX402" s="103">
        <f>'[11]Published CSP'!AP402+'[11]NHB savings'!I389</f>
        <v>0</v>
      </c>
      <c r="AY402" s="103">
        <f>'[11]Published CSP'!AQ402+'[11]NHB savings'!J389</f>
        <v>0</v>
      </c>
      <c r="AZ402" s="103">
        <f>'[11]Published CSP'!AR402+'[11]NHB savings'!K389</f>
        <v>0</v>
      </c>
      <c r="BA402" s="103">
        <v>0</v>
      </c>
      <c r="BB402" s="103" t="e">
        <f>VLOOKUP($A402,'[11]Published CSP'!$A:$A:'[11]Published CSP'!$AW:$AW,COLUMN('[11]Published CSP'!AT$1),0)</f>
        <v>#REF!</v>
      </c>
      <c r="BC402" s="103" t="e">
        <f>VLOOKUP($A402,'[11]Published CSP'!$A:$A:'[11]Published CSP'!$AW:$AW,COLUMN('[11]Published CSP'!AU$1),0)+'[11]NHB savings'!L389</f>
        <v>#REF!</v>
      </c>
      <c r="BD402" s="103">
        <v>0</v>
      </c>
      <c r="BE402" s="103">
        <v>0</v>
      </c>
      <c r="BF402" s="60">
        <v>4.164735365923673</v>
      </c>
      <c r="BG402" s="60">
        <v>4.8790725936206965</v>
      </c>
      <c r="BH402" s="103">
        <f>VLOOKUP($A402,[11]NHB!$A$7:$Q$389,COLUMN([11]NHB!O$2),0)+'[11]NHB savings'!P389</f>
        <v>4.147911405371917</v>
      </c>
      <c r="BI402" s="103">
        <f>VLOOKUP($A402,[11]NHB!$A$7:$Q$389,COLUMN([11]NHB!P$2),0)+'[11]NHB savings'!Q389</f>
        <v>3.0507858691464489</v>
      </c>
      <c r="BJ402" s="103">
        <f>VLOOKUP($A402,[11]NHB!$A$7:$Q$389,COLUMN([11]NHB!Q$2),0)+'[11]NHB savings'!R389</f>
        <v>2.9271932646394458</v>
      </c>
      <c r="BK402" s="63">
        <f t="shared" si="120"/>
        <v>229.01924361361665</v>
      </c>
      <c r="BL402" s="63" t="e">
        <f t="shared" si="120"/>
        <v>#REF!</v>
      </c>
      <c r="BM402" s="63" t="e">
        <f t="shared" si="120"/>
        <v>#REF!</v>
      </c>
      <c r="BN402" s="63">
        <f t="shared" si="120"/>
        <v>223.01525874464451</v>
      </c>
      <c r="BO402" s="63">
        <f t="shared" si="120"/>
        <v>226.58651054853297</v>
      </c>
      <c r="BP402" s="64">
        <f t="shared" si="123"/>
        <v>229.01924361361665</v>
      </c>
      <c r="BQ402" s="64" t="e">
        <f>BL402*'[11]23112016 deflator update'!$C$68/'[11]23112016 deflator update'!$C$69</f>
        <v>#REF!</v>
      </c>
      <c r="BR402" s="64" t="e">
        <f>BM402*'[11]23112016 deflator update'!$C$68/'[11]23112016 deflator update'!$C$70</f>
        <v>#REF!</v>
      </c>
      <c r="BS402" s="64">
        <f>BN402*'[11]23112016 deflator update'!$C$68/'[11]23112016 deflator update'!$C$71</f>
        <v>211.87048873028303</v>
      </c>
      <c r="BT402" s="64">
        <f>BO402*'[11]23112016 deflator update'!$C$68/'[11]23112016 deflator update'!$C$72</f>
        <v>211.7490998367349</v>
      </c>
      <c r="BU402" s="109" t="e">
        <f t="shared" si="124"/>
        <v>#REF!</v>
      </c>
      <c r="BV402" s="109" t="e">
        <f t="shared" si="124"/>
        <v>#REF!</v>
      </c>
      <c r="BW402" s="109" t="e">
        <f t="shared" si="124"/>
        <v>#REF!</v>
      </c>
      <c r="BX402" s="109">
        <f t="shared" si="124"/>
        <v>1.6013486359592877E-2</v>
      </c>
      <c r="BY402" s="109">
        <f t="shared" si="125"/>
        <v>-1.0622395859397726E-2</v>
      </c>
      <c r="BZ402" s="109">
        <f t="shared" si="126"/>
        <v>-2.6662433035815614E-3</v>
      </c>
      <c r="CA402" s="110" t="e">
        <f t="shared" si="127"/>
        <v>#REF!</v>
      </c>
      <c r="CB402" s="110" t="e">
        <f t="shared" si="127"/>
        <v>#REF!</v>
      </c>
      <c r="CC402" s="110" t="e">
        <f t="shared" si="127"/>
        <v>#REF!</v>
      </c>
      <c r="CD402" s="110">
        <f t="shared" si="121"/>
        <v>-5.7293913029421439E-4</v>
      </c>
      <c r="CE402" s="110">
        <f t="shared" si="128"/>
        <v>-7.5409138133468723E-2</v>
      </c>
      <c r="CF402" s="110">
        <f t="shared" si="129"/>
        <v>-1.9410137330074018E-2</v>
      </c>
      <c r="CG402" s="60">
        <f t="shared" si="130"/>
        <v>127.41672861361666</v>
      </c>
      <c r="CH402" s="60" t="e">
        <f t="shared" si="130"/>
        <v>#REF!</v>
      </c>
      <c r="CI402" s="60" t="e">
        <f t="shared" si="130"/>
        <v>#REF!</v>
      </c>
      <c r="CJ402" s="60">
        <f t="shared" si="130"/>
        <v>106.68788750111905</v>
      </c>
      <c r="CK402" s="60">
        <f t="shared" si="130"/>
        <v>103.83976290909052</v>
      </c>
      <c r="CL402" s="60">
        <f t="shared" si="131"/>
        <v>101.602515</v>
      </c>
      <c r="CM402" s="60">
        <f t="shared" si="131"/>
        <v>104.47821758000001</v>
      </c>
      <c r="CN402" s="60">
        <f t="shared" si="131"/>
        <v>110.24371366790257</v>
      </c>
      <c r="CO402" s="60">
        <f t="shared" si="131"/>
        <v>116.32737124352546</v>
      </c>
      <c r="CP402" s="60">
        <f t="shared" si="131"/>
        <v>122.74674763944245</v>
      </c>
    </row>
    <row r="403" spans="1:94" ht="15" customHeight="1">
      <c r="A403" s="53" t="s">
        <v>1038</v>
      </c>
      <c r="B403" s="53" t="s">
        <v>1039</v>
      </c>
      <c r="C403" s="53" t="str">
        <f t="shared" si="122"/>
        <v>UA_PR</v>
      </c>
      <c r="D403" s="53" t="s">
        <v>41</v>
      </c>
      <c r="E403" s="53" t="s">
        <v>726</v>
      </c>
      <c r="F403" s="112" t="s">
        <v>1369</v>
      </c>
      <c r="G403" s="113">
        <v>0</v>
      </c>
      <c r="H403" s="127">
        <v>0</v>
      </c>
      <c r="I403" s="127">
        <v>0</v>
      </c>
      <c r="J403" s="112" t="s">
        <v>1381</v>
      </c>
      <c r="K403" s="101">
        <v>0</v>
      </c>
      <c r="L403" s="53" t="s">
        <v>1040</v>
      </c>
      <c r="M403" s="54">
        <f>[11]Provisional!M403</f>
        <v>108.55219807197399</v>
      </c>
      <c r="N403" s="54">
        <f>[11]Provisional!N403</f>
        <v>87.705226814116998</v>
      </c>
      <c r="O403" s="54">
        <f>[11]Provisional!O403</f>
        <v>72.348949062559996</v>
      </c>
      <c r="P403" s="54">
        <f>[11]Provisional!P403</f>
        <v>63.846665744636994</v>
      </c>
      <c r="Q403" s="54">
        <f>[11]Provisional!Q403</f>
        <v>55.548219485479002</v>
      </c>
      <c r="R403" s="128">
        <f>'[11]Published CSP'!O403</f>
        <v>208.842985</v>
      </c>
      <c r="S403" s="108">
        <f>VLOOKUP($B403,'[11]CT model - DATA UPDATE'!$A:$AX,COLUMN('[11]CT model - DATA UPDATE'!S$1),0)/1000000</f>
        <v>216.10154212899999</v>
      </c>
      <c r="T403" s="108">
        <f>VLOOKUP($B403,'[11]CT model - DATA UPDATE'!$A:$AX,COLUMN('[11]CT model - DATA UPDATE'!T$1),0)/1000000</f>
        <v>221.3166082581684</v>
      </c>
      <c r="U403" s="108">
        <f>VLOOKUP($B403,'[11]CT model - DATA UPDATE'!$A:$AX,COLUMN('[11]CT model - DATA UPDATE'!U$1),0)/1000000</f>
        <v>226.65752686605427</v>
      </c>
      <c r="V403" s="108">
        <f>VLOOKUP($B403,'[11]CT model - DATA UPDATE'!$A:$AX,COLUMN('[11]CT model - DATA UPDATE'!V$1),0)/1000000</f>
        <v>232.12733508507489</v>
      </c>
      <c r="W403" s="108">
        <v>0</v>
      </c>
      <c r="X403" s="108">
        <f>VLOOKUP($B403,'[11]CT model - DATA UPDATE'!$A:$AX,COLUMN('[11]CT model - DATA UPDATE'!W$1),0)/1000000</f>
        <v>4.2995461309999987</v>
      </c>
      <c r="Y403" s="108">
        <f>VLOOKUP($B403,'[11]CT model - DATA UPDATE'!$A:$AX,COLUMN('[11]CT model - DATA UPDATE'!X$1),0)/1000000</f>
        <v>8.9177031037303642</v>
      </c>
      <c r="Z403" s="108">
        <f>VLOOKUP($B403,'[11]CT model - DATA UPDATE'!$A:$AX,COLUMN('[11]CT model - DATA UPDATE'!Y$1),0)/1000000</f>
        <v>13.848718120159777</v>
      </c>
      <c r="AA403" s="108">
        <f>VLOOKUP($B403,'[11]CT model - DATA UPDATE'!$A:$AX,COLUMN('[11]CT model - DATA UPDATE'!Z$1),0)/1000000</f>
        <v>19.109127174655953</v>
      </c>
      <c r="AB403" s="108">
        <v>0</v>
      </c>
      <c r="AC403" s="108">
        <f>VLOOKUP($B403,'[11]CT model - DATA UPDATE'!$A:$AX,COLUMN('[11]CT model - DATA UPDATE'!AA$1),0)/1000000</f>
        <v>4.3220291</v>
      </c>
      <c r="AD403" s="108">
        <f>VLOOKUP($B403,'[11]CT model - DATA UPDATE'!$A:$AX,COLUMN('[11]CT model - DATA UPDATE'!AB$1),0)/1000000</f>
        <v>9.1177818577498204</v>
      </c>
      <c r="AE403" s="108">
        <f>VLOOKUP($B403,'[11]CT model - DATA UPDATE'!$A:$AX,COLUMN('[11]CT model - DATA UPDATE'!AC$1),0)/1000000</f>
        <v>14.427137932514906</v>
      </c>
      <c r="AF403" s="108">
        <f>VLOOKUP($B403,'[11]CT model - DATA UPDATE'!$A:$AX,COLUMN('[11]CT model - DATA UPDATE'!AD$1),0)/1000000</f>
        <v>20.292517713493556</v>
      </c>
      <c r="AG403" s="108">
        <v>0</v>
      </c>
      <c r="AH403" s="108">
        <f>VLOOKUP($B403,'[11]CT model - DATA UPDATE'!$A:$AX,COLUMN('[11]CT model - DATA UPDATE'!AE$1),0)/1000000</f>
        <v>0</v>
      </c>
      <c r="AI403" s="108">
        <f>(VLOOKUP($B403,'[11]CT model - DATA UPDATE'!$A:$AX,COLUMN('[11]CT model - DATA UPDATE'!AF$1),0)+IFERROR(VLOOKUP($B403,'[11]Fire £5 LQ'!$A:$P,COLUMN('[11]Fire £5 LQ'!N$1),0),0)*[11]Parameters!$C$41)/1000000</f>
        <v>0</v>
      </c>
      <c r="AJ403" s="108">
        <f>(VLOOKUP($B403,'[11]CT model - DATA UPDATE'!$A:$AX,COLUMN('[11]CT model - DATA UPDATE'!AG$1),0)+IFERROR(VLOOKUP($B403,'[11]Fire £5 LQ'!$A:$P,COLUMN('[11]Fire £5 LQ'!O$1),0),0)*[11]Parameters!$C$41)/1000000</f>
        <v>0</v>
      </c>
      <c r="AK403" s="108">
        <f>(VLOOKUP($B403,'[11]CT model - DATA UPDATE'!$A:$AX,COLUMN('[11]CT model - DATA UPDATE'!AH$1),0)+IFERROR(VLOOKUP($B403,'[11]Fire £5 LQ'!$A:$P,COLUMN('[11]Fire £5 LQ'!P$1),0),0)*[11]Parameters!$C$41)/1000000</f>
        <v>0</v>
      </c>
      <c r="AL403" s="56">
        <f>'[11]Published CSP'!AI403</f>
        <v>0</v>
      </c>
      <c r="AM403" s="56">
        <f>'[11]Published CSP'!AJ403</f>
        <v>0</v>
      </c>
      <c r="AN403" s="56">
        <f>IFERROR(VLOOKUP($A403,'[11]iBCF post B17'!$A:$L,'[11]iBCF post B17'!$F$1,0)/1000000,0)</f>
        <v>5.8103591298359145</v>
      </c>
      <c r="AO403" s="56">
        <f>IFERROR(VLOOKUP($A403,'[11]iBCF post B17'!$A:$L,'[11]iBCF post B17'!$I$1,0)/1000000,0)</f>
        <v>7.2105331724101029</v>
      </c>
      <c r="AP403" s="56">
        <f>IFERROR(VLOOKUP($A403,'[11]iBCF post B17'!$A:$L,'[11]iBCF post B17'!$L$1,0)/1000000,0)</f>
        <v>8.1179362372600501</v>
      </c>
      <c r="AQ403" s="56">
        <v>0</v>
      </c>
      <c r="AR403" s="56">
        <v>0</v>
      </c>
      <c r="AS403" s="56">
        <f>'[11]NHB savings'!E390</f>
        <v>1.83121</v>
      </c>
      <c r="AT403" s="56">
        <f>'[11]NHB savings'!F390</f>
        <v>0</v>
      </c>
      <c r="AU403" s="56">
        <f>'[11]NHB savings'!G390</f>
        <v>0</v>
      </c>
      <c r="AV403" s="103">
        <f>'[11]Published CSP'!AN403</f>
        <v>0.63455819637987598</v>
      </c>
      <c r="AW403" s="103">
        <f>'[11]Published CSP'!AO403</f>
        <v>3.2956086973277432</v>
      </c>
      <c r="AX403" s="103">
        <f>'[11]Published CSP'!AP403+'[11]NHB savings'!I390</f>
        <v>2.6610505009478675</v>
      </c>
      <c r="AY403" s="103">
        <f>'[11]Published CSP'!AQ403+'[11]NHB savings'!J390</f>
        <v>2.0469619238060517</v>
      </c>
      <c r="AZ403" s="103">
        <f>'[11]Published CSP'!AR403+'[11]NHB savings'!K390</f>
        <v>2.6610505009478675</v>
      </c>
      <c r="BA403" s="103">
        <v>0</v>
      </c>
      <c r="BB403" s="103" t="e">
        <f>VLOOKUP($A403,'[11]Published CSP'!$A:$A:'[11]Published CSP'!$AW:$AW,COLUMN('[11]Published CSP'!AT$1),0)</f>
        <v>#REF!</v>
      </c>
      <c r="BC403" s="103" t="e">
        <f>VLOOKUP($A403,'[11]Published CSP'!$A:$A:'[11]Published CSP'!$AW:$AW,COLUMN('[11]Published CSP'!AU$1),0)+'[11]NHB savings'!L390</f>
        <v>#REF!</v>
      </c>
      <c r="BD403" s="103">
        <v>0</v>
      </c>
      <c r="BE403" s="103">
        <v>0</v>
      </c>
      <c r="BF403" s="60">
        <v>14.451387975809094</v>
      </c>
      <c r="BG403" s="60">
        <v>18.003555878290459</v>
      </c>
      <c r="BH403" s="103">
        <f>VLOOKUP($A403,[11]NHB!$A$7:$Q$389,COLUMN([11]NHB!O$2),0)+'[11]NHB savings'!P390</f>
        <v>15.96026061097119</v>
      </c>
      <c r="BI403" s="103">
        <f>VLOOKUP($A403,[11]NHB!$A$7:$Q$389,COLUMN([11]NHB!P$2),0)+'[11]NHB savings'!Q390</f>
        <v>12.097323741209085</v>
      </c>
      <c r="BJ403" s="103">
        <f>VLOOKUP($A403,[11]NHB!$A$7:$Q$389,COLUMN([11]NHB!Q$2),0)+'[11]NHB savings'!R390</f>
        <v>11.607240263420213</v>
      </c>
      <c r="BK403" s="63">
        <f t="shared" si="120"/>
        <v>332.48112924416296</v>
      </c>
      <c r="BL403" s="63" t="e">
        <f t="shared" si="120"/>
        <v>#REF!</v>
      </c>
      <c r="BM403" s="63" t="e">
        <f t="shared" si="120"/>
        <v>#REF!</v>
      </c>
      <c r="BN403" s="63">
        <f t="shared" si="120"/>
        <v>340.13486750079119</v>
      </c>
      <c r="BO403" s="63">
        <f t="shared" si="120"/>
        <v>349.46342646033156</v>
      </c>
      <c r="BP403" s="64">
        <f t="shared" si="123"/>
        <v>332.48112924416296</v>
      </c>
      <c r="BQ403" s="64" t="e">
        <f>BL403*'[11]23112016 deflator update'!$C$68/'[11]23112016 deflator update'!$C$69</f>
        <v>#REF!</v>
      </c>
      <c r="BR403" s="64" t="e">
        <f>BM403*'[11]23112016 deflator update'!$C$68/'[11]23112016 deflator update'!$C$70</f>
        <v>#REF!</v>
      </c>
      <c r="BS403" s="64">
        <f>BN403*'[11]23112016 deflator update'!$C$68/'[11]23112016 deflator update'!$C$71</f>
        <v>323.13726431659796</v>
      </c>
      <c r="BT403" s="64">
        <f>BO403*'[11]23112016 deflator update'!$C$68/'[11]23112016 deflator update'!$C$72</f>
        <v>326.57975004644561</v>
      </c>
      <c r="BU403" s="109" t="e">
        <f t="shared" si="124"/>
        <v>#REF!</v>
      </c>
      <c r="BV403" s="109" t="e">
        <f t="shared" si="124"/>
        <v>#REF!</v>
      </c>
      <c r="BW403" s="109" t="e">
        <f t="shared" si="124"/>
        <v>#REF!</v>
      </c>
      <c r="BX403" s="109">
        <f t="shared" si="124"/>
        <v>2.7426059045589257E-2</v>
      </c>
      <c r="BY403" s="109">
        <f t="shared" si="125"/>
        <v>5.1077476952676504E-2</v>
      </c>
      <c r="BZ403" s="109">
        <f t="shared" si="126"/>
        <v>1.2531825033263111E-2</v>
      </c>
      <c r="CA403" s="110" t="e">
        <f t="shared" si="127"/>
        <v>#REF!</v>
      </c>
      <c r="CB403" s="110" t="e">
        <f t="shared" si="127"/>
        <v>#REF!</v>
      </c>
      <c r="CC403" s="110" t="e">
        <f t="shared" si="127"/>
        <v>#REF!</v>
      </c>
      <c r="CD403" s="110">
        <f t="shared" si="121"/>
        <v>1.0653323246788471E-2</v>
      </c>
      <c r="CE403" s="110">
        <f t="shared" si="128"/>
        <v>-1.7749516224072948E-2</v>
      </c>
      <c r="CF403" s="110">
        <f t="shared" si="129"/>
        <v>-4.46722414458256E-3</v>
      </c>
      <c r="CG403" s="60">
        <f t="shared" si="130"/>
        <v>123.63814424416296</v>
      </c>
      <c r="CH403" s="60" t="e">
        <f t="shared" si="130"/>
        <v>#REF!</v>
      </c>
      <c r="CI403" s="60" t="e">
        <f t="shared" si="130"/>
        <v>#REF!</v>
      </c>
      <c r="CJ403" s="60">
        <f t="shared" si="130"/>
        <v>85.201484582062221</v>
      </c>
      <c r="CK403" s="60">
        <f t="shared" si="130"/>
        <v>77.934446487107152</v>
      </c>
      <c r="CL403" s="60">
        <f t="shared" si="131"/>
        <v>208.842985</v>
      </c>
      <c r="CM403" s="60">
        <f t="shared" si="131"/>
        <v>224.72311736</v>
      </c>
      <c r="CN403" s="60">
        <f t="shared" si="131"/>
        <v>239.35209321964859</v>
      </c>
      <c r="CO403" s="60">
        <f t="shared" si="131"/>
        <v>254.93338291872897</v>
      </c>
      <c r="CP403" s="60">
        <f t="shared" si="131"/>
        <v>271.52897997322441</v>
      </c>
    </row>
    <row r="404" spans="1:94" ht="15" customHeight="1">
      <c r="A404" s="53" t="s">
        <v>105</v>
      </c>
      <c r="B404" s="53" t="s">
        <v>106</v>
      </c>
      <c r="C404" s="53" t="str">
        <f t="shared" si="122"/>
        <v>SD_PR</v>
      </c>
      <c r="D404" s="53" t="s">
        <v>41</v>
      </c>
      <c r="E404" s="53" t="s">
        <v>39</v>
      </c>
      <c r="F404" s="112" t="s">
        <v>1373</v>
      </c>
      <c r="G404" s="113">
        <v>0</v>
      </c>
      <c r="H404" s="127">
        <v>0</v>
      </c>
      <c r="I404" s="127">
        <v>0</v>
      </c>
      <c r="J404" s="112" t="s">
        <v>1381</v>
      </c>
      <c r="K404" s="101">
        <v>0</v>
      </c>
      <c r="L404" s="53" t="s">
        <v>107</v>
      </c>
      <c r="M404" s="54">
        <f>[11]Provisional!M404</f>
        <v>3.8155641745130002</v>
      </c>
      <c r="N404" s="54">
        <f>[11]Provisional!N404</f>
        <v>3.0439143206779997</v>
      </c>
      <c r="O404" s="54">
        <f>[11]Provisional!O404</f>
        <v>2.4635776986939999</v>
      </c>
      <c r="P404" s="54">
        <f>[11]Provisional!P404</f>
        <v>2.1571287246539996</v>
      </c>
      <c r="Q404" s="54">
        <f>[11]Provisional!Q404</f>
        <v>1.8164055590059998</v>
      </c>
      <c r="R404" s="128">
        <f>'[11]Published CSP'!O404</f>
        <v>6.6725880000000002</v>
      </c>
      <c r="S404" s="108">
        <f>VLOOKUP($B404,'[11]CT model - DATA UPDATE'!$A:$AX,COLUMN('[11]CT model - DATA UPDATE'!S$1),0)/1000000</f>
        <v>6.7278764799999999</v>
      </c>
      <c r="T404" s="108">
        <f>VLOOKUP($B404,'[11]CT model - DATA UPDATE'!$A:$AX,COLUMN('[11]CT model - DATA UPDATE'!T$1),0)/1000000</f>
        <v>6.7983913227374888</v>
      </c>
      <c r="U404" s="108">
        <f>VLOOKUP($B404,'[11]CT model - DATA UPDATE'!$A:$AX,COLUMN('[11]CT model - DATA UPDATE'!U$1),0)/1000000</f>
        <v>6.8696452312204723</v>
      </c>
      <c r="V404" s="108">
        <f>VLOOKUP($B404,'[11]CT model - DATA UPDATE'!$A:$AX,COLUMN('[11]CT model - DATA UPDATE'!V$1),0)/1000000</f>
        <v>6.9416459515936637</v>
      </c>
      <c r="W404" s="108">
        <v>0</v>
      </c>
      <c r="X404" s="108">
        <f>VLOOKUP($B404,'[11]CT model - DATA UPDATE'!$A:$AX,COLUMN('[11]CT model - DATA UPDATE'!W$1),0)/1000000</f>
        <v>0.13455752959999998</v>
      </c>
      <c r="Y404" s="108">
        <f>VLOOKUP($B404,'[11]CT model - DATA UPDATE'!$A:$AX,COLUMN('[11]CT model - DATA UPDATE'!X$1),0)/1000000</f>
        <v>0.2746550094385945</v>
      </c>
      <c r="Z404" s="108">
        <f>VLOOKUP($B404,'[11]CT model - DATA UPDATE'!$A:$AX,COLUMN('[11]CT model - DATA UPDATE'!Y$1),0)/1000000</f>
        <v>0.42047724531254221</v>
      </c>
      <c r="AA404" s="108">
        <f>VLOOKUP($B404,'[11]CT model - DATA UPDATE'!$A:$AX,COLUMN('[11]CT model - DATA UPDATE'!Z$1),0)/1000000</f>
        <v>0.57221486974512104</v>
      </c>
      <c r="AB404" s="108">
        <v>0</v>
      </c>
      <c r="AC404" s="108">
        <f>VLOOKUP($B404,'[11]CT model - DATA UPDATE'!$A:$AX,COLUMN('[11]CT model - DATA UPDATE'!AA$1),0)/1000000</f>
        <v>0</v>
      </c>
      <c r="AD404" s="108">
        <f>VLOOKUP($B404,'[11]CT model - DATA UPDATE'!$A:$AX,COLUMN('[11]CT model - DATA UPDATE'!AB$1),0)/1000000</f>
        <v>0</v>
      </c>
      <c r="AE404" s="108">
        <f>VLOOKUP($B404,'[11]CT model - DATA UPDATE'!$A:$AX,COLUMN('[11]CT model - DATA UPDATE'!AC$1),0)/1000000</f>
        <v>0</v>
      </c>
      <c r="AF404" s="108">
        <f>VLOOKUP($B404,'[11]CT model - DATA UPDATE'!$A:$AX,COLUMN('[11]CT model - DATA UPDATE'!AD$1),0)/1000000</f>
        <v>0</v>
      </c>
      <c r="AG404" s="108">
        <v>0</v>
      </c>
      <c r="AH404" s="108">
        <f>VLOOKUP($B404,'[11]CT model - DATA UPDATE'!$A:$AX,COLUMN('[11]CT model - DATA UPDATE'!AE$1),0)/1000000</f>
        <v>9.9150118399999543E-2</v>
      </c>
      <c r="AI404" s="108">
        <f>(VLOOKUP($B404,'[11]CT model - DATA UPDATE'!$A:$AX,COLUMN('[11]CT model - DATA UPDATE'!AF$1),0)+IFERROR(VLOOKUP($B404,'[11]Fire £5 LQ'!$A:$P,COLUMN('[11]Fire £5 LQ'!N$1),0),0)*[11]Parameters!$C$41)/1000000</f>
        <v>0.19813252494461026</v>
      </c>
      <c r="AJ404" s="108">
        <f>(VLOOKUP($B404,'[11]CT model - DATA UPDATE'!$A:$AX,COLUMN('[11]CT model - DATA UPDATE'!AG$1),0)+IFERROR(VLOOKUP($B404,'[11]Fire £5 LQ'!$A:$P,COLUMN('[11]Fire £5 LQ'!O$1),0),0)*[11]Parameters!$C$41)/1000000</f>
        <v>0.29637609277304605</v>
      </c>
      <c r="AK404" s="108">
        <f>(VLOOKUP($B404,'[11]CT model - DATA UPDATE'!$A:$AX,COLUMN('[11]CT model - DATA UPDATE'!AH$1),0)+IFERROR(VLOOKUP($B404,'[11]Fire £5 LQ'!$A:$P,COLUMN('[11]Fire £5 LQ'!P$1),0),0)*[11]Parameters!$C$41)/1000000</f>
        <v>0.39376844088736912</v>
      </c>
      <c r="AL404" s="56">
        <f>'[11]Published CSP'!AI404</f>
        <v>0</v>
      </c>
      <c r="AM404" s="56">
        <f>'[11]Published CSP'!AJ404</f>
        <v>0</v>
      </c>
      <c r="AN404" s="56">
        <f>IFERROR(VLOOKUP($A404,'[11]iBCF post B17'!$A:$L,'[11]iBCF post B17'!$F$1,0)/1000000,0)</f>
        <v>0</v>
      </c>
      <c r="AO404" s="56">
        <f>IFERROR(VLOOKUP($A404,'[11]iBCF post B17'!$A:$L,'[11]iBCF post B17'!$I$1,0)/1000000,0)</f>
        <v>0</v>
      </c>
      <c r="AP404" s="56">
        <f>IFERROR(VLOOKUP($A404,'[11]iBCF post B17'!$A:$L,'[11]iBCF post B17'!$L$1,0)/1000000,0)</f>
        <v>0</v>
      </c>
      <c r="AQ404" s="56">
        <v>0</v>
      </c>
      <c r="AR404" s="56">
        <v>0</v>
      </c>
      <c r="AS404" s="56">
        <f>'[11]NHB savings'!E391</f>
        <v>0</v>
      </c>
      <c r="AT404" s="56">
        <f>'[11]NHB savings'!F391</f>
        <v>0</v>
      </c>
      <c r="AU404" s="56">
        <f>'[11]NHB savings'!G391</f>
        <v>0</v>
      </c>
      <c r="AV404" s="103">
        <f>'[11]Published CSP'!AN404</f>
        <v>8.8615675510868661E-3</v>
      </c>
      <c r="AW404" s="103">
        <f>'[11]Published CSP'!AO404</f>
        <v>4.602297986209631E-2</v>
      </c>
      <c r="AX404" s="103">
        <f>'[11]Published CSP'!AP404+'[11]NHB savings'!I391</f>
        <v>3.7161412311009445E-2</v>
      </c>
      <c r="AY404" s="103">
        <f>'[11]Published CSP'!AQ404+'[11]NHB savings'!J391</f>
        <v>2.8585701777699569E-2</v>
      </c>
      <c r="AZ404" s="103">
        <f>'[11]Published CSP'!AR404+'[11]NHB savings'!K391</f>
        <v>3.7161412311009445E-2</v>
      </c>
      <c r="BA404" s="103">
        <v>0</v>
      </c>
      <c r="BB404" s="103" t="e">
        <f>VLOOKUP($A404,'[11]Published CSP'!$A:$A:'[11]Published CSP'!$AW:$AW,COLUMN('[11]Published CSP'!AT$1),0)</f>
        <v>#REF!</v>
      </c>
      <c r="BC404" s="103" t="e">
        <f>VLOOKUP($A404,'[11]Published CSP'!$A:$A:'[11]Published CSP'!$AW:$AW,COLUMN('[11]Published CSP'!AU$1),0)+'[11]NHB savings'!L391</f>
        <v>#REF!</v>
      </c>
      <c r="BD404" s="103">
        <v>0</v>
      </c>
      <c r="BE404" s="103">
        <v>0</v>
      </c>
      <c r="BF404" s="60">
        <v>2.8368278849083253</v>
      </c>
      <c r="BG404" s="60">
        <v>3.28832933324875</v>
      </c>
      <c r="BH404" s="103">
        <f>VLOOKUP($A404,[11]NHB!$A$7:$Q$389,COLUMN([11]NHB!O$2),0)+'[11]NHB savings'!P391</f>
        <v>2.6663981468094398</v>
      </c>
      <c r="BI404" s="103">
        <f>VLOOKUP($A404,[11]NHB!$A$7:$Q$389,COLUMN([11]NHB!P$2),0)+'[11]NHB savings'!Q391</f>
        <v>2.0338614325659132</v>
      </c>
      <c r="BJ404" s="103">
        <f>VLOOKUP($A404,[11]NHB!$A$7:$Q$389,COLUMN([11]NHB!Q$2),0)+'[11]NHB savings'!R391</f>
        <v>1.9514661932935171</v>
      </c>
      <c r="BK404" s="63">
        <f t="shared" si="120"/>
        <v>13.333841626972413</v>
      </c>
      <c r="BL404" s="63" t="e">
        <f t="shared" si="120"/>
        <v>#REF!</v>
      </c>
      <c r="BM404" s="63" t="e">
        <f t="shared" si="120"/>
        <v>#REF!</v>
      </c>
      <c r="BN404" s="63">
        <f t="shared" si="120"/>
        <v>11.806074428303672</v>
      </c>
      <c r="BO404" s="63">
        <f t="shared" si="120"/>
        <v>11.71266242683668</v>
      </c>
      <c r="BP404" s="64">
        <f t="shared" si="123"/>
        <v>13.333841626972413</v>
      </c>
      <c r="BQ404" s="64" t="e">
        <f>BL404*'[11]23112016 deflator update'!$C$68/'[11]23112016 deflator update'!$C$69</f>
        <v>#REF!</v>
      </c>
      <c r="BR404" s="64" t="e">
        <f>BM404*'[11]23112016 deflator update'!$C$68/'[11]23112016 deflator update'!$C$70</f>
        <v>#REF!</v>
      </c>
      <c r="BS404" s="64">
        <f>BN404*'[11]23112016 deflator update'!$C$68/'[11]23112016 deflator update'!$C$71</f>
        <v>11.216087962729427</v>
      </c>
      <c r="BT404" s="64">
        <f>BO404*'[11]23112016 deflator update'!$C$68/'[11]23112016 deflator update'!$C$72</f>
        <v>10.945690101189792</v>
      </c>
      <c r="BU404" s="109" t="e">
        <f t="shared" si="124"/>
        <v>#REF!</v>
      </c>
      <c r="BV404" s="109" t="e">
        <f t="shared" si="124"/>
        <v>#REF!</v>
      </c>
      <c r="BW404" s="109" t="e">
        <f t="shared" si="124"/>
        <v>#REF!</v>
      </c>
      <c r="BX404" s="109">
        <f t="shared" si="124"/>
        <v>-7.9121982530491186E-3</v>
      </c>
      <c r="BY404" s="109">
        <f t="shared" si="125"/>
        <v>-0.12158380498957821</v>
      </c>
      <c r="BZ404" s="109">
        <f t="shared" si="126"/>
        <v>-3.1889158775454951E-2</v>
      </c>
      <c r="CA404" s="110" t="e">
        <f t="shared" si="127"/>
        <v>#REF!</v>
      </c>
      <c r="CB404" s="110" t="e">
        <f t="shared" si="127"/>
        <v>#REF!</v>
      </c>
      <c r="CC404" s="110" t="e">
        <f t="shared" si="127"/>
        <v>#REF!</v>
      </c>
      <c r="CD404" s="110">
        <f t="shared" si="121"/>
        <v>-2.4108036816237188E-2</v>
      </c>
      <c r="CE404" s="110">
        <f t="shared" si="128"/>
        <v>-0.1791045366064451</v>
      </c>
      <c r="CF404" s="110">
        <f t="shared" si="129"/>
        <v>-4.8142439307196194E-2</v>
      </c>
      <c r="CG404" s="60">
        <f t="shared" si="130"/>
        <v>6.661253626972413</v>
      </c>
      <c r="CH404" s="60" t="e">
        <f t="shared" si="130"/>
        <v>#REF!</v>
      </c>
      <c r="CI404" s="60" t="e">
        <f t="shared" si="130"/>
        <v>#REF!</v>
      </c>
      <c r="CJ404" s="60">
        <f t="shared" si="130"/>
        <v>4.2195758589976124</v>
      </c>
      <c r="CK404" s="60">
        <f t="shared" si="130"/>
        <v>3.805033164610526</v>
      </c>
      <c r="CL404" s="60">
        <f t="shared" si="131"/>
        <v>6.6725880000000002</v>
      </c>
      <c r="CM404" s="60">
        <f t="shared" si="131"/>
        <v>6.9615841280000001</v>
      </c>
      <c r="CN404" s="60">
        <f t="shared" si="131"/>
        <v>7.2711788571206943</v>
      </c>
      <c r="CO404" s="60">
        <f t="shared" si="131"/>
        <v>7.5864985693060598</v>
      </c>
      <c r="CP404" s="60">
        <f t="shared" si="131"/>
        <v>7.9076292622261537</v>
      </c>
    </row>
    <row r="405" spans="1:94" ht="15" customHeight="1">
      <c r="A405" s="53" t="s">
        <v>945</v>
      </c>
      <c r="B405" s="53" t="s">
        <v>946</v>
      </c>
      <c r="C405" s="53" t="str">
        <f t="shared" si="122"/>
        <v>UA_PU</v>
      </c>
      <c r="D405" s="53" t="s">
        <v>41</v>
      </c>
      <c r="E405" s="53" t="s">
        <v>726</v>
      </c>
      <c r="F405" s="112" t="s">
        <v>1373</v>
      </c>
      <c r="G405" s="113">
        <v>0</v>
      </c>
      <c r="H405" s="127">
        <v>0</v>
      </c>
      <c r="I405" s="127">
        <v>0</v>
      </c>
      <c r="J405" s="112" t="s">
        <v>1380</v>
      </c>
      <c r="K405" s="101">
        <v>0</v>
      </c>
      <c r="L405" s="53" t="s">
        <v>947</v>
      </c>
      <c r="M405" s="54">
        <f>[11]Provisional!M405</f>
        <v>24.890048185929</v>
      </c>
      <c r="N405" s="54">
        <f>[11]Provisional!N405</f>
        <v>19.269360909427999</v>
      </c>
      <c r="O405" s="54">
        <f>[11]Provisional!O405</f>
        <v>15.102902499252</v>
      </c>
      <c r="P405" s="54">
        <f>[11]Provisional!P405</f>
        <v>12.819531123261999</v>
      </c>
      <c r="Q405" s="54">
        <f>[11]Provisional!Q405</f>
        <v>10.503479887101999</v>
      </c>
      <c r="R405" s="128">
        <f>'[11]Published CSP'!O405</f>
        <v>58.142079000000003</v>
      </c>
      <c r="S405" s="108">
        <f>VLOOKUP($B405,'[11]CT model - DATA UPDATE'!$A:$AX,COLUMN('[11]CT model - DATA UPDATE'!S$1),0)/1000000</f>
        <v>59.583531370000003</v>
      </c>
      <c r="T405" s="108">
        <f>VLOOKUP($B405,'[11]CT model - DATA UPDATE'!$A:$AX,COLUMN('[11]CT model - DATA UPDATE'!T$1),0)/1000000</f>
        <v>60.799002099247694</v>
      </c>
      <c r="U405" s="108">
        <f>VLOOKUP($B405,'[11]CT model - DATA UPDATE'!$A:$AX,COLUMN('[11]CT model - DATA UPDATE'!U$1),0)/1000000</f>
        <v>62.039267751852364</v>
      </c>
      <c r="V405" s="108">
        <f>VLOOKUP($B405,'[11]CT model - DATA UPDATE'!$A:$AX,COLUMN('[11]CT model - DATA UPDATE'!V$1),0)/1000000</f>
        <v>63.304834130388684</v>
      </c>
      <c r="W405" s="108">
        <v>0</v>
      </c>
      <c r="X405" s="108">
        <f>VLOOKUP($B405,'[11]CT model - DATA UPDATE'!$A:$AX,COLUMN('[11]CT model - DATA UPDATE'!W$1),0)/1000000</f>
        <v>2.3632400000683267E-4</v>
      </c>
      <c r="Y405" s="108">
        <f>VLOOKUP($B405,'[11]CT model - DATA UPDATE'!$A:$AX,COLUMN('[11]CT model - DATA UPDATE'!X$1),0)/1000000</f>
        <v>1.2162260097599917</v>
      </c>
      <c r="Z405" s="108">
        <f>VLOOKUP($B405,'[11]CT model - DATA UPDATE'!$A:$AX,COLUMN('[11]CT model - DATA UPDATE'!Y$1),0)/1000000</f>
        <v>2.5066424222625798</v>
      </c>
      <c r="AA405" s="108">
        <f>VLOOKUP($B405,'[11]CT model - DATA UPDATE'!$A:$AX,COLUMN('[11]CT model - DATA UPDATE'!Z$1),0)/1000000</f>
        <v>3.8750287394502085</v>
      </c>
      <c r="AB405" s="108">
        <v>0</v>
      </c>
      <c r="AC405" s="108">
        <f>VLOOKUP($B405,'[11]CT model - DATA UPDATE'!$A:$AX,COLUMN('[11]CT model - DATA UPDATE'!AA$1),0)/1000000</f>
        <v>1.1915</v>
      </c>
      <c r="AD405" s="108">
        <f>VLOOKUP($B405,'[11]CT model - DATA UPDATE'!$A:$AX,COLUMN('[11]CT model - DATA UPDATE'!AB$1),0)/1000000</f>
        <v>2.4804230361191331</v>
      </c>
      <c r="AE405" s="108">
        <f>VLOOKUP($B405,'[11]CT model - DATA UPDATE'!$A:$AX,COLUMN('[11]CT model - DATA UPDATE'!AC$1),0)/1000000</f>
        <v>3.8978692523730545</v>
      </c>
      <c r="AF405" s="108">
        <f>VLOOKUP($B405,'[11]CT model - DATA UPDATE'!$A:$AX,COLUMN('[11]CT model - DATA UPDATE'!AD$1),0)/1000000</f>
        <v>5.4537311633566024</v>
      </c>
      <c r="AG405" s="108">
        <v>0</v>
      </c>
      <c r="AH405" s="108">
        <f>VLOOKUP($B405,'[11]CT model - DATA UPDATE'!$A:$AX,COLUMN('[11]CT model - DATA UPDATE'!AE$1),0)/1000000</f>
        <v>0</v>
      </c>
      <c r="AI405" s="108">
        <f>(VLOOKUP($B405,'[11]CT model - DATA UPDATE'!$A:$AX,COLUMN('[11]CT model - DATA UPDATE'!AF$1),0)+IFERROR(VLOOKUP($B405,'[11]Fire £5 LQ'!$A:$P,COLUMN('[11]Fire £5 LQ'!N$1),0),0)*[11]Parameters!$C$41)/1000000</f>
        <v>0</v>
      </c>
      <c r="AJ405" s="108">
        <f>(VLOOKUP($B405,'[11]CT model - DATA UPDATE'!$A:$AX,COLUMN('[11]CT model - DATA UPDATE'!AG$1),0)+IFERROR(VLOOKUP($B405,'[11]Fire £5 LQ'!$A:$P,COLUMN('[11]Fire £5 LQ'!O$1),0),0)*[11]Parameters!$C$41)/1000000</f>
        <v>0</v>
      </c>
      <c r="AK405" s="108">
        <f>(VLOOKUP($B405,'[11]CT model - DATA UPDATE'!$A:$AX,COLUMN('[11]CT model - DATA UPDATE'!AH$1),0)+IFERROR(VLOOKUP($B405,'[11]Fire £5 LQ'!$A:$P,COLUMN('[11]Fire £5 LQ'!P$1),0),0)*[11]Parameters!$C$41)/1000000</f>
        <v>0</v>
      </c>
      <c r="AL405" s="56">
        <f>'[11]Published CSP'!AI405</f>
        <v>0</v>
      </c>
      <c r="AM405" s="56">
        <f>'[11]Published CSP'!AJ405</f>
        <v>0</v>
      </c>
      <c r="AN405" s="56">
        <f>IFERROR(VLOOKUP($A405,'[11]iBCF post B17'!$A:$L,'[11]iBCF post B17'!$F$1,0)/1000000,0)</f>
        <v>1.3701204675149408</v>
      </c>
      <c r="AO405" s="56">
        <f>IFERROR(VLOOKUP($A405,'[11]iBCF post B17'!$A:$L,'[11]iBCF post B17'!$I$1,0)/1000000,0)</f>
        <v>1.6538609697988951</v>
      </c>
      <c r="AP405" s="56">
        <f>IFERROR(VLOOKUP($A405,'[11]iBCF post B17'!$A:$L,'[11]iBCF post B17'!$L$1,0)/1000000,0)</f>
        <v>1.8027523456765884</v>
      </c>
      <c r="AQ405" s="56">
        <v>0</v>
      </c>
      <c r="AR405" s="56">
        <v>0</v>
      </c>
      <c r="AS405" s="56">
        <f>'[11]NHB savings'!E392</f>
        <v>0.47858600000000001</v>
      </c>
      <c r="AT405" s="56">
        <f>'[11]NHB savings'!F392</f>
        <v>0</v>
      </c>
      <c r="AU405" s="56">
        <f>'[11]NHB savings'!G392</f>
        <v>0</v>
      </c>
      <c r="AV405" s="103">
        <f>'[11]Published CSP'!AN405</f>
        <v>0</v>
      </c>
      <c r="AW405" s="103">
        <f>'[11]Published CSP'!AO405</f>
        <v>0</v>
      </c>
      <c r="AX405" s="103">
        <f>'[11]Published CSP'!AP405+'[11]NHB savings'!I392</f>
        <v>0</v>
      </c>
      <c r="AY405" s="103">
        <f>'[11]Published CSP'!AQ405+'[11]NHB savings'!J392</f>
        <v>0</v>
      </c>
      <c r="AZ405" s="103">
        <f>'[11]Published CSP'!AR405+'[11]NHB savings'!K392</f>
        <v>0</v>
      </c>
      <c r="BA405" s="103">
        <v>0</v>
      </c>
      <c r="BB405" s="103" t="e">
        <f>VLOOKUP($A405,'[11]Published CSP'!$A:$A:'[11]Published CSP'!$AW:$AW,COLUMN('[11]Published CSP'!AT$1),0)</f>
        <v>#REF!</v>
      </c>
      <c r="BC405" s="103" t="e">
        <f>VLOOKUP($A405,'[11]Published CSP'!$A:$A:'[11]Published CSP'!$AW:$AW,COLUMN('[11]Published CSP'!AU$1),0)+'[11]NHB savings'!L392</f>
        <v>#REF!</v>
      </c>
      <c r="BD405" s="103">
        <v>0</v>
      </c>
      <c r="BE405" s="103">
        <v>0</v>
      </c>
      <c r="BF405" s="60">
        <v>3.012596669028238</v>
      </c>
      <c r="BG405" s="60">
        <v>4.0530904867034678</v>
      </c>
      <c r="BH405" s="103">
        <f>VLOOKUP($A405,[11]NHB!$A$7:$Q$389,COLUMN([11]NHB!O$2),0)+'[11]NHB savings'!P392</f>
        <v>3.7097202818772073</v>
      </c>
      <c r="BI405" s="103">
        <f>VLOOKUP($A405,[11]NHB!$A$7:$Q$389,COLUMN([11]NHB!P$2),0)+'[11]NHB savings'!Q392</f>
        <v>2.8130407406784608</v>
      </c>
      <c r="BJ405" s="103">
        <f>VLOOKUP($A405,[11]NHB!$A$7:$Q$389,COLUMN([11]NHB!Q$2),0)+'[11]NHB savings'!R392</f>
        <v>2.699079601930289</v>
      </c>
      <c r="BK405" s="63">
        <f t="shared" ref="BK405:BO417" si="132">SUM(M405,R405,W405,AB405,AG405,AL405,AQ405,AV405,BA405,BF405)</f>
        <v>86.04472385495724</v>
      </c>
      <c r="BL405" s="63" t="e">
        <f t="shared" si="132"/>
        <v>#REF!</v>
      </c>
      <c r="BM405" s="63" t="e">
        <f t="shared" si="132"/>
        <v>#REF!</v>
      </c>
      <c r="BN405" s="63">
        <f t="shared" si="132"/>
        <v>85.730212260227361</v>
      </c>
      <c r="BO405" s="63">
        <f t="shared" si="132"/>
        <v>87.638905867904398</v>
      </c>
      <c r="BP405" s="64">
        <f t="shared" si="123"/>
        <v>86.04472385495724</v>
      </c>
      <c r="BQ405" s="64" t="e">
        <f>BL405*'[11]23112016 deflator update'!$C$68/'[11]23112016 deflator update'!$C$69</f>
        <v>#REF!</v>
      </c>
      <c r="BR405" s="64" t="e">
        <f>BM405*'[11]23112016 deflator update'!$C$68/'[11]23112016 deflator update'!$C$70</f>
        <v>#REF!</v>
      </c>
      <c r="BS405" s="64">
        <f>BN405*'[11]23112016 deflator update'!$C$68/'[11]23112016 deflator update'!$C$71</f>
        <v>81.446005411329082</v>
      </c>
      <c r="BT405" s="64">
        <f>BO405*'[11]23112016 deflator update'!$C$68/'[11]23112016 deflator update'!$C$72</f>
        <v>81.900106865497818</v>
      </c>
      <c r="BU405" s="109" t="e">
        <f t="shared" si="124"/>
        <v>#REF!</v>
      </c>
      <c r="BV405" s="109" t="e">
        <f t="shared" si="124"/>
        <v>#REF!</v>
      </c>
      <c r="BW405" s="109" t="e">
        <f t="shared" si="124"/>
        <v>#REF!</v>
      </c>
      <c r="BX405" s="109">
        <f t="shared" si="124"/>
        <v>2.2263955230664045E-2</v>
      </c>
      <c r="BY405" s="109">
        <f t="shared" si="125"/>
        <v>1.852736509021069E-2</v>
      </c>
      <c r="BZ405" s="109">
        <f t="shared" si="126"/>
        <v>4.6000037723183951E-3</v>
      </c>
      <c r="CA405" s="110" t="e">
        <f t="shared" si="127"/>
        <v>#REF!</v>
      </c>
      <c r="CB405" s="110" t="e">
        <f t="shared" si="127"/>
        <v>#REF!</v>
      </c>
      <c r="CC405" s="110" t="e">
        <f t="shared" si="127"/>
        <v>#REF!</v>
      </c>
      <c r="CD405" s="110">
        <f t="shared" si="121"/>
        <v>5.5754908036971251E-3</v>
      </c>
      <c r="CE405" s="110">
        <f t="shared" si="128"/>
        <v>-4.8168171199501675E-2</v>
      </c>
      <c r="CF405" s="110">
        <f t="shared" si="129"/>
        <v>-1.2265880781610172E-2</v>
      </c>
      <c r="CG405" s="60">
        <f t="shared" si="130"/>
        <v>27.902644854957238</v>
      </c>
      <c r="CH405" s="60" t="e">
        <f t="shared" si="130"/>
        <v>#REF!</v>
      </c>
      <c r="CI405" s="60" t="e">
        <f t="shared" si="130"/>
        <v>#REF!</v>
      </c>
      <c r="CJ405" s="60">
        <f t="shared" si="130"/>
        <v>17.286432833739369</v>
      </c>
      <c r="CK405" s="60">
        <f t="shared" si="130"/>
        <v>15.005311834708891</v>
      </c>
      <c r="CL405" s="60">
        <f t="shared" si="131"/>
        <v>58.142079000000003</v>
      </c>
      <c r="CM405" s="60">
        <f t="shared" si="131"/>
        <v>60.775267694000007</v>
      </c>
      <c r="CN405" s="60">
        <f t="shared" si="131"/>
        <v>64.495651145126814</v>
      </c>
      <c r="CO405" s="60">
        <f t="shared" si="131"/>
        <v>68.443779426487993</v>
      </c>
      <c r="CP405" s="60">
        <f t="shared" si="131"/>
        <v>72.633594033195507</v>
      </c>
    </row>
    <row r="406" spans="1:94" ht="15" customHeight="1">
      <c r="A406" s="53" t="s">
        <v>572</v>
      </c>
      <c r="B406" s="53" t="s">
        <v>573</v>
      </c>
      <c r="C406" s="53" t="str">
        <f t="shared" si="122"/>
        <v>MD_PU</v>
      </c>
      <c r="D406" s="53" t="s">
        <v>41</v>
      </c>
      <c r="E406" s="53" t="s">
        <v>531</v>
      </c>
      <c r="F406" s="112" t="s">
        <v>1359</v>
      </c>
      <c r="G406" s="113">
        <v>1</v>
      </c>
      <c r="H406" s="127">
        <v>0</v>
      </c>
      <c r="I406" s="127">
        <v>1</v>
      </c>
      <c r="J406" s="112" t="s">
        <v>1380</v>
      </c>
      <c r="K406" s="101">
        <v>0</v>
      </c>
      <c r="L406" s="53" t="s">
        <v>574</v>
      </c>
      <c r="M406" s="54">
        <f>[11]Provisional!M406</f>
        <v>141.92335525505501</v>
      </c>
      <c r="N406" s="54">
        <f>[11]Provisional!N406</f>
        <v>125.263411656005</v>
      </c>
      <c r="O406" s="54">
        <f>[11]Provisional!O406</f>
        <v>113.039062596213</v>
      </c>
      <c r="P406" s="54">
        <f>[11]Provisional!P406</f>
        <v>106.317121892724</v>
      </c>
      <c r="Q406" s="54">
        <f>[11]Provisional!Q406</f>
        <v>99.878102335051992</v>
      </c>
      <c r="R406" s="128">
        <f>'[11]Published CSP'!O406</f>
        <v>114.20595</v>
      </c>
      <c r="S406" s="108">
        <f>VLOOKUP($B406,'[11]CT model - DATA UPDATE'!$A:$AX,COLUMN('[11]CT model - DATA UPDATE'!S$1),0)/1000000</f>
        <v>115.65939349399999</v>
      </c>
      <c r="T406" s="108">
        <f>VLOOKUP($B406,'[11]CT model - DATA UPDATE'!$A:$AX,COLUMN('[11]CT model - DATA UPDATE'!T$1),0)/1000000</f>
        <v>117.13000837636002</v>
      </c>
      <c r="U406" s="108">
        <f>VLOOKUP($B406,'[11]CT model - DATA UPDATE'!$A:$AX,COLUMN('[11]CT model - DATA UPDATE'!U$1),0)/1000000</f>
        <v>118.61932219934982</v>
      </c>
      <c r="V406" s="108">
        <f>VLOOKUP($B406,'[11]CT model - DATA UPDATE'!$A:$AX,COLUMN('[11]CT model - DATA UPDATE'!V$1),0)/1000000</f>
        <v>120.12757272092006</v>
      </c>
      <c r="W406" s="108">
        <v>0</v>
      </c>
      <c r="X406" s="108">
        <f>VLOOKUP($B406,'[11]CT model - DATA UPDATE'!$A:$AX,COLUMN('[11]CT model - DATA UPDATE'!W$1),0)/1000000</f>
        <v>2.3013902751452373</v>
      </c>
      <c r="Y406" s="108">
        <f>VLOOKUP($B406,'[11]CT model - DATA UPDATE'!$A:$AX,COLUMN('[11]CT model - DATA UPDATE'!X$1),0)/1000000</f>
        <v>4.7198657846376699</v>
      </c>
      <c r="Z406" s="108">
        <f>VLOOKUP($B406,'[11]CT model - DATA UPDATE'!$A:$AX,COLUMN('[11]CT model - DATA UPDATE'!Y$1),0)/1000000</f>
        <v>7.2478631366514348</v>
      </c>
      <c r="AA406" s="108">
        <f>VLOOKUP($B406,'[11]CT model - DATA UPDATE'!$A:$AX,COLUMN('[11]CT model - DATA UPDATE'!Z$1),0)/1000000</f>
        <v>9.8893719291405624</v>
      </c>
      <c r="AB406" s="108">
        <v>0</v>
      </c>
      <c r="AC406" s="108">
        <f>VLOOKUP($B406,'[11]CT model - DATA UPDATE'!$A:$AX,COLUMN('[11]CT model - DATA UPDATE'!AA$1),0)/1000000</f>
        <v>2.3131866248547599</v>
      </c>
      <c r="AD406" s="108">
        <f>VLOOKUP($B406,'[11]CT model - DATA UPDATE'!$A:$AX,COLUMN('[11]CT model - DATA UPDATE'!AB$1),0)/1000000</f>
        <v>4.8255160817813429</v>
      </c>
      <c r="AE406" s="108">
        <f>VLOOKUP($B406,'[11]CT model - DATA UPDATE'!$A:$AX,COLUMN('[11]CT model - DATA UPDATE'!AC$1),0)/1000000</f>
        <v>7.5503316927777826</v>
      </c>
      <c r="AF406" s="108">
        <f>VLOOKUP($B406,'[11]CT model - DATA UPDATE'!$A:$AX,COLUMN('[11]CT model - DATA UPDATE'!AD$1),0)/1000000</f>
        <v>10.501539769127668</v>
      </c>
      <c r="AG406" s="108">
        <v>0</v>
      </c>
      <c r="AH406" s="108">
        <f>VLOOKUP($B406,'[11]CT model - DATA UPDATE'!$A:$AX,COLUMN('[11]CT model - DATA UPDATE'!AE$1),0)/1000000</f>
        <v>0</v>
      </c>
      <c r="AI406" s="108">
        <f>(VLOOKUP($B406,'[11]CT model - DATA UPDATE'!$A:$AX,COLUMN('[11]CT model - DATA UPDATE'!AF$1),0)+IFERROR(VLOOKUP($B406,'[11]Fire £5 LQ'!$A:$P,COLUMN('[11]Fire £5 LQ'!N$1),0),0)*[11]Parameters!$C$41)/1000000</f>
        <v>0</v>
      </c>
      <c r="AJ406" s="108">
        <f>(VLOOKUP($B406,'[11]CT model - DATA UPDATE'!$A:$AX,COLUMN('[11]CT model - DATA UPDATE'!AG$1),0)+IFERROR(VLOOKUP($B406,'[11]Fire £5 LQ'!$A:$P,COLUMN('[11]Fire £5 LQ'!O$1),0),0)*[11]Parameters!$C$41)/1000000</f>
        <v>0</v>
      </c>
      <c r="AK406" s="108">
        <f>(VLOOKUP($B406,'[11]CT model - DATA UPDATE'!$A:$AX,COLUMN('[11]CT model - DATA UPDATE'!AH$1),0)+IFERROR(VLOOKUP($B406,'[11]Fire £5 LQ'!$A:$P,COLUMN('[11]Fire £5 LQ'!P$1),0),0)*[11]Parameters!$C$41)/1000000</f>
        <v>0</v>
      </c>
      <c r="AL406" s="56">
        <f>'[11]Published CSP'!AI406</f>
        <v>0</v>
      </c>
      <c r="AM406" s="56">
        <f>'[11]Published CSP'!AJ406</f>
        <v>0</v>
      </c>
      <c r="AN406" s="56">
        <f>IFERROR(VLOOKUP($A406,'[11]iBCF post B17'!$A:$L,'[11]iBCF post B17'!$F$1,0)/1000000,0)</f>
        <v>9.7143374823580988</v>
      </c>
      <c r="AO406" s="56">
        <f>IFERROR(VLOOKUP($A406,'[11]iBCF post B17'!$A:$L,'[11]iBCF post B17'!$I$1,0)/1000000,0)</f>
        <v>13.411316107560184</v>
      </c>
      <c r="AP406" s="56">
        <f>IFERROR(VLOOKUP($A406,'[11]iBCF post B17'!$A:$L,'[11]iBCF post B17'!$L$1,0)/1000000,0)</f>
        <v>16.872841850911769</v>
      </c>
      <c r="AQ406" s="56">
        <v>0</v>
      </c>
      <c r="AR406" s="56">
        <v>0</v>
      </c>
      <c r="AS406" s="56">
        <f>'[11]NHB savings'!E393</f>
        <v>1.8084150000000001</v>
      </c>
      <c r="AT406" s="56">
        <f>'[11]NHB savings'!F393</f>
        <v>0</v>
      </c>
      <c r="AU406" s="56">
        <f>'[11]NHB savings'!G393</f>
        <v>0</v>
      </c>
      <c r="AV406" s="103">
        <f>'[11]Published CSP'!AN406</f>
        <v>0</v>
      </c>
      <c r="AW406" s="103">
        <f>'[11]Published CSP'!AO406</f>
        <v>0</v>
      </c>
      <c r="AX406" s="103">
        <f>'[11]Published CSP'!AP406+'[11]NHB savings'!I393</f>
        <v>0</v>
      </c>
      <c r="AY406" s="103">
        <f>'[11]Published CSP'!AQ406+'[11]NHB savings'!J393</f>
        <v>0</v>
      </c>
      <c r="AZ406" s="103">
        <f>'[11]Published CSP'!AR406+'[11]NHB savings'!K393</f>
        <v>0</v>
      </c>
      <c r="BA406" s="103">
        <v>0</v>
      </c>
      <c r="BB406" s="103" t="e">
        <f>VLOOKUP($A406,'[11]Published CSP'!$A:$A:'[11]Published CSP'!$AW:$AW,COLUMN('[11]Published CSP'!AT$1),0)</f>
        <v>#REF!</v>
      </c>
      <c r="BC406" s="103" t="e">
        <f>VLOOKUP($A406,'[11]Published CSP'!$A:$A:'[11]Published CSP'!$AW:$AW,COLUMN('[11]Published CSP'!AU$1),0)+'[11]NHB savings'!L393</f>
        <v>#REF!</v>
      </c>
      <c r="BD406" s="103">
        <v>0</v>
      </c>
      <c r="BE406" s="103">
        <v>0</v>
      </c>
      <c r="BF406" s="60">
        <v>2.8373880856056202</v>
      </c>
      <c r="BG406" s="60">
        <v>3.3476214386815104</v>
      </c>
      <c r="BH406" s="103">
        <f>VLOOKUP($A406,[11]NHB!$A$7:$Q$389,COLUMN([11]NHB!O$2),0)+'[11]NHB savings'!P393</f>
        <v>2.4439942223162405</v>
      </c>
      <c r="BI406" s="103">
        <f>VLOOKUP($A406,[11]NHB!$A$7:$Q$389,COLUMN([11]NHB!P$2),0)+'[11]NHB savings'!Q393</f>
        <v>1.7303065561484741</v>
      </c>
      <c r="BJ406" s="103">
        <f>VLOOKUP($A406,[11]NHB!$A$7:$Q$389,COLUMN([11]NHB!Q$2),0)+'[11]NHB savings'!R393</f>
        <v>1.6602088491829685</v>
      </c>
      <c r="BK406" s="63">
        <f t="shared" si="132"/>
        <v>258.96669334066058</v>
      </c>
      <c r="BL406" s="63" t="e">
        <f t="shared" si="132"/>
        <v>#REF!</v>
      </c>
      <c r="BM406" s="63" t="e">
        <f t="shared" si="132"/>
        <v>#REF!</v>
      </c>
      <c r="BN406" s="63">
        <f t="shared" si="132"/>
        <v>254.87626158521169</v>
      </c>
      <c r="BO406" s="63">
        <f t="shared" si="132"/>
        <v>258.92963745433508</v>
      </c>
      <c r="BP406" s="64">
        <f t="shared" si="123"/>
        <v>258.96669334066058</v>
      </c>
      <c r="BQ406" s="64" t="e">
        <f>BL406*'[11]23112016 deflator update'!$C$68/'[11]23112016 deflator update'!$C$69</f>
        <v>#REF!</v>
      </c>
      <c r="BR406" s="64" t="e">
        <f>BM406*'[11]23112016 deflator update'!$C$68/'[11]23112016 deflator update'!$C$70</f>
        <v>#REF!</v>
      </c>
      <c r="BS406" s="64">
        <f>BN406*'[11]23112016 deflator update'!$C$68/'[11]23112016 deflator update'!$C$71</f>
        <v>242.13929760581027</v>
      </c>
      <c r="BT406" s="64">
        <f>BO406*'[11]23112016 deflator update'!$C$68/'[11]23112016 deflator update'!$C$72</f>
        <v>241.97432371096002</v>
      </c>
      <c r="BU406" s="109" t="e">
        <f t="shared" si="124"/>
        <v>#REF!</v>
      </c>
      <c r="BV406" s="109" t="e">
        <f t="shared" si="124"/>
        <v>#REF!</v>
      </c>
      <c r="BW406" s="109" t="e">
        <f t="shared" si="124"/>
        <v>#REF!</v>
      </c>
      <c r="BX406" s="109">
        <f t="shared" si="124"/>
        <v>1.5903308703263619E-2</v>
      </c>
      <c r="BY406" s="109">
        <f t="shared" si="125"/>
        <v>-1.430913213104068E-4</v>
      </c>
      <c r="BZ406" s="109">
        <f t="shared" si="126"/>
        <v>-3.5774750030914682E-5</v>
      </c>
      <c r="CA406" s="110" t="e">
        <f t="shared" si="127"/>
        <v>#REF!</v>
      </c>
      <c r="CB406" s="110" t="e">
        <f t="shared" si="127"/>
        <v>#REF!</v>
      </c>
      <c r="CC406" s="110" t="e">
        <f t="shared" si="127"/>
        <v>#REF!</v>
      </c>
      <c r="CD406" s="110">
        <f t="shared" si="121"/>
        <v>-6.8131813580629697E-4</v>
      </c>
      <c r="CE406" s="110">
        <f t="shared" si="128"/>
        <v>-6.5616042783338768E-2</v>
      </c>
      <c r="CF406" s="110">
        <f t="shared" si="129"/>
        <v>-1.682383080994998E-2</v>
      </c>
      <c r="CG406" s="60">
        <f t="shared" si="130"/>
        <v>144.76074334066058</v>
      </c>
      <c r="CH406" s="60" t="e">
        <f t="shared" si="130"/>
        <v>#REF!</v>
      </c>
      <c r="CI406" s="60" t="e">
        <f t="shared" si="130"/>
        <v>#REF!</v>
      </c>
      <c r="CJ406" s="60">
        <f t="shared" si="130"/>
        <v>121.45874455643266</v>
      </c>
      <c r="CK406" s="60">
        <f t="shared" si="130"/>
        <v>118.41115303514678</v>
      </c>
      <c r="CL406" s="60">
        <f t="shared" si="131"/>
        <v>114.20595</v>
      </c>
      <c r="CM406" s="60">
        <f t="shared" si="131"/>
        <v>120.27397039399999</v>
      </c>
      <c r="CN406" s="60">
        <f t="shared" si="131"/>
        <v>126.67539024277905</v>
      </c>
      <c r="CO406" s="60">
        <f t="shared" si="131"/>
        <v>133.41751702877903</v>
      </c>
      <c r="CP406" s="60">
        <f t="shared" si="131"/>
        <v>140.5184844191883</v>
      </c>
    </row>
    <row r="407" spans="1:94" ht="15" customHeight="1">
      <c r="A407" s="53" t="s">
        <v>471</v>
      </c>
      <c r="B407" s="53" t="s">
        <v>472</v>
      </c>
      <c r="C407" s="53" t="str">
        <f t="shared" si="122"/>
        <v>SD_PU</v>
      </c>
      <c r="D407" s="53" t="s">
        <v>41</v>
      </c>
      <c r="E407" s="53" t="s">
        <v>39</v>
      </c>
      <c r="F407" s="112" t="s">
        <v>1373</v>
      </c>
      <c r="G407" s="113">
        <v>0</v>
      </c>
      <c r="H407" s="127">
        <v>0</v>
      </c>
      <c r="I407" s="127">
        <v>0</v>
      </c>
      <c r="J407" s="112" t="s">
        <v>1380</v>
      </c>
      <c r="K407" s="101">
        <v>0</v>
      </c>
      <c r="L407" s="53" t="s">
        <v>473</v>
      </c>
      <c r="M407" s="54">
        <f>[11]Provisional!M407</f>
        <v>3.4206428934380004</v>
      </c>
      <c r="N407" s="54">
        <f>[11]Provisional!N407</f>
        <v>2.5411955517969997</v>
      </c>
      <c r="O407" s="54">
        <f>[11]Provisional!O407</f>
        <v>1.993457667718</v>
      </c>
      <c r="P407" s="54">
        <f>[11]Provisional!P407</f>
        <v>2.0575923769369999</v>
      </c>
      <c r="Q407" s="54">
        <f>[11]Provisional!Q407</f>
        <v>1.1394478388220004</v>
      </c>
      <c r="R407" s="128">
        <f>'[11]Published CSP'!O407</f>
        <v>8.5326769999999996</v>
      </c>
      <c r="S407" s="108">
        <f>VLOOKUP($B407,'[11]CT model - DATA UPDATE'!$A:$AX,COLUMN('[11]CT model - DATA UPDATE'!S$1),0)/1000000</f>
        <v>8.6424802200000013</v>
      </c>
      <c r="T407" s="108">
        <f>VLOOKUP($B407,'[11]CT model - DATA UPDATE'!$A:$AX,COLUMN('[11]CT model - DATA UPDATE'!T$1),0)/1000000</f>
        <v>8.725723522964298</v>
      </c>
      <c r="U407" s="108">
        <f>VLOOKUP($B407,'[11]CT model - DATA UPDATE'!$A:$AX,COLUMN('[11]CT model - DATA UPDATE'!U$1),0)/1000000</f>
        <v>8.8097686151502117</v>
      </c>
      <c r="V407" s="108">
        <f>VLOOKUP($B407,'[11]CT model - DATA UPDATE'!$A:$AX,COLUMN('[11]CT model - DATA UPDATE'!V$1),0)/1000000</f>
        <v>8.894623219292578</v>
      </c>
      <c r="W407" s="108">
        <v>0</v>
      </c>
      <c r="X407" s="108">
        <f>VLOOKUP($B407,'[11]CT model - DATA UPDATE'!$A:$AX,COLUMN('[11]CT model - DATA UPDATE'!W$1),0)/1000000</f>
        <v>0.17284960440000002</v>
      </c>
      <c r="Y407" s="108">
        <f>VLOOKUP($B407,'[11]CT model - DATA UPDATE'!$A:$AX,COLUMN('[11]CT model - DATA UPDATE'!X$1),0)/1000000</f>
        <v>0.35251923032775762</v>
      </c>
      <c r="Z407" s="108">
        <f>VLOOKUP($B407,'[11]CT model - DATA UPDATE'!$A:$AX,COLUMN('[11]CT model - DATA UPDATE'!Y$1),0)/1000000</f>
        <v>0.53922831739611354</v>
      </c>
      <c r="AA407" s="108">
        <f>VLOOKUP($B407,'[11]CT model - DATA UPDATE'!$A:$AX,COLUMN('[11]CT model - DATA UPDATE'!Z$1),0)/1000000</f>
        <v>0.73320300435244057</v>
      </c>
      <c r="AB407" s="108">
        <v>0</v>
      </c>
      <c r="AC407" s="108">
        <f>VLOOKUP($B407,'[11]CT model - DATA UPDATE'!$A:$AX,COLUMN('[11]CT model - DATA UPDATE'!AA$1),0)/1000000</f>
        <v>0</v>
      </c>
      <c r="AD407" s="108">
        <f>VLOOKUP($B407,'[11]CT model - DATA UPDATE'!$A:$AX,COLUMN('[11]CT model - DATA UPDATE'!AB$1),0)/1000000</f>
        <v>0</v>
      </c>
      <c r="AE407" s="108">
        <f>VLOOKUP($B407,'[11]CT model - DATA UPDATE'!$A:$AX,COLUMN('[11]CT model - DATA UPDATE'!AC$1),0)/1000000</f>
        <v>0</v>
      </c>
      <c r="AF407" s="108">
        <f>VLOOKUP($B407,'[11]CT model - DATA UPDATE'!$A:$AX,COLUMN('[11]CT model - DATA UPDATE'!AD$1),0)/1000000</f>
        <v>0</v>
      </c>
      <c r="AG407" s="108">
        <v>0</v>
      </c>
      <c r="AH407" s="108">
        <f>VLOOKUP($B407,'[11]CT model - DATA UPDATE'!$A:$AX,COLUMN('[11]CT model - DATA UPDATE'!AE$1),0)/1000000</f>
        <v>2.4467295599999907E-2</v>
      </c>
      <c r="AI407" s="108">
        <f>(VLOOKUP($B407,'[11]CT model - DATA UPDATE'!$A:$AX,COLUMN('[11]CT model - DATA UPDATE'!AF$1),0)+IFERROR(VLOOKUP($B407,'[11]Fire £5 LQ'!$A:$P,COLUMN('[11]Fire £5 LQ'!N$1),0),0)*[11]Parameters!$C$41)/1000000</f>
        <v>4.7927931027783116E-2</v>
      </c>
      <c r="AJ407" s="108">
        <f>(VLOOKUP($B407,'[11]CT model - DATA UPDATE'!$A:$AX,COLUMN('[11]CT model - DATA UPDATE'!AG$1),0)+IFERROR(VLOOKUP($B407,'[11]Fire £5 LQ'!$A:$P,COLUMN('[11]Fire £5 LQ'!O$1),0),0)*[11]Parameters!$C$41)/1000000</f>
        <v>6.8243850845644119E-2</v>
      </c>
      <c r="AK407" s="108">
        <f>(VLOOKUP($B407,'[11]CT model - DATA UPDATE'!$A:$AX,COLUMN('[11]CT model - DATA UPDATE'!AH$1),0)+IFERROR(VLOOKUP($B407,'[11]Fire £5 LQ'!$A:$P,COLUMN('[11]Fire £5 LQ'!P$1),0),0)*[11]Parameters!$C$41)/1000000</f>
        <v>8.5245098709626529E-2</v>
      </c>
      <c r="AL407" s="56">
        <f>'[11]Published CSP'!AI407</f>
        <v>0</v>
      </c>
      <c r="AM407" s="56">
        <f>'[11]Published CSP'!AJ407</f>
        <v>0</v>
      </c>
      <c r="AN407" s="56">
        <f>IFERROR(VLOOKUP($A407,'[11]iBCF post B17'!$A:$L,'[11]iBCF post B17'!$F$1,0)/1000000,0)</f>
        <v>0</v>
      </c>
      <c r="AO407" s="56">
        <f>IFERROR(VLOOKUP($A407,'[11]iBCF post B17'!$A:$L,'[11]iBCF post B17'!$I$1,0)/1000000,0)</f>
        <v>0</v>
      </c>
      <c r="AP407" s="56">
        <f>IFERROR(VLOOKUP($A407,'[11]iBCF post B17'!$A:$L,'[11]iBCF post B17'!$L$1,0)/1000000,0)</f>
        <v>0</v>
      </c>
      <c r="AQ407" s="56">
        <v>0</v>
      </c>
      <c r="AR407" s="56">
        <v>0</v>
      </c>
      <c r="AS407" s="56">
        <f>'[11]NHB savings'!E394</f>
        <v>0</v>
      </c>
      <c r="AT407" s="56">
        <f>'[11]NHB savings'!F394</f>
        <v>0</v>
      </c>
      <c r="AU407" s="56">
        <f>'[11]NHB savings'!G394</f>
        <v>0</v>
      </c>
      <c r="AV407" s="103">
        <f>'[11]Published CSP'!AN407</f>
        <v>0</v>
      </c>
      <c r="AW407" s="103">
        <f>'[11]Published CSP'!AO407</f>
        <v>0</v>
      </c>
      <c r="AX407" s="103">
        <f>'[11]Published CSP'!AP407+'[11]NHB savings'!I394</f>
        <v>0</v>
      </c>
      <c r="AY407" s="103">
        <f>'[11]Published CSP'!AQ407+'[11]NHB savings'!J394</f>
        <v>0</v>
      </c>
      <c r="AZ407" s="103">
        <f>'[11]Published CSP'!AR407+'[11]NHB savings'!K394</f>
        <v>0</v>
      </c>
      <c r="BA407" s="103">
        <v>0</v>
      </c>
      <c r="BB407" s="103" t="e">
        <f>VLOOKUP($A407,'[11]Published CSP'!$A:$A:'[11]Published CSP'!$AW:$AW,COLUMN('[11]Published CSP'!AT$1),0)</f>
        <v>#REF!</v>
      </c>
      <c r="BC407" s="103" t="e">
        <f>VLOOKUP($A407,'[11]Published CSP'!$A:$A:'[11]Published CSP'!$AW:$AW,COLUMN('[11]Published CSP'!AU$1),0)+'[11]NHB savings'!L394</f>
        <v>#REF!</v>
      </c>
      <c r="BD407" s="103">
        <v>0</v>
      </c>
      <c r="BE407" s="103">
        <v>0</v>
      </c>
      <c r="BF407" s="60">
        <v>1.5347980047180763</v>
      </c>
      <c r="BG407" s="60">
        <v>2.0475411963864825</v>
      </c>
      <c r="BH407" s="103">
        <f>VLOOKUP($A407,[11]NHB!$A$7:$Q$389,COLUMN([11]NHB!O$2),0)+'[11]NHB savings'!P394</f>
        <v>1.8251962409049265</v>
      </c>
      <c r="BI407" s="103">
        <f>VLOOKUP($A407,[11]NHB!$A$7:$Q$389,COLUMN([11]NHB!P$2),0)+'[11]NHB savings'!Q394</f>
        <v>1.3912297630391746</v>
      </c>
      <c r="BJ407" s="103">
        <f>VLOOKUP($A407,[11]NHB!$A$7:$Q$389,COLUMN([11]NHB!Q$2),0)+'[11]NHB savings'!R394</f>
        <v>1.334868642574899</v>
      </c>
      <c r="BK407" s="63">
        <f t="shared" si="132"/>
        <v>13.488117898156077</v>
      </c>
      <c r="BL407" s="63" t="e">
        <f t="shared" si="132"/>
        <v>#REF!</v>
      </c>
      <c r="BM407" s="63" t="e">
        <f t="shared" si="132"/>
        <v>#REF!</v>
      </c>
      <c r="BN407" s="63">
        <f t="shared" si="132"/>
        <v>12.866062923368144</v>
      </c>
      <c r="BO407" s="63">
        <f t="shared" si="132"/>
        <v>12.187387803751543</v>
      </c>
      <c r="BP407" s="64">
        <f t="shared" si="123"/>
        <v>13.488117898156077</v>
      </c>
      <c r="BQ407" s="64" t="e">
        <f>BL407*'[11]23112016 deflator update'!$C$68/'[11]23112016 deflator update'!$C$69</f>
        <v>#REF!</v>
      </c>
      <c r="BR407" s="64" t="e">
        <f>BM407*'[11]23112016 deflator update'!$C$68/'[11]23112016 deflator update'!$C$70</f>
        <v>#REF!</v>
      </c>
      <c r="BS407" s="64">
        <f>BN407*'[11]23112016 deflator update'!$C$68/'[11]23112016 deflator update'!$C$71</f>
        <v>12.223105517321663</v>
      </c>
      <c r="BT407" s="64">
        <f>BO407*'[11]23112016 deflator update'!$C$68/'[11]23112016 deflator update'!$C$72</f>
        <v>11.389329358390169</v>
      </c>
      <c r="BU407" s="109" t="e">
        <f t="shared" si="124"/>
        <v>#REF!</v>
      </c>
      <c r="BV407" s="109" t="e">
        <f t="shared" si="124"/>
        <v>#REF!</v>
      </c>
      <c r="BW407" s="109" t="e">
        <f t="shared" si="124"/>
        <v>#REF!</v>
      </c>
      <c r="BX407" s="109">
        <f t="shared" si="124"/>
        <v>-5.2749246110397108E-2</v>
      </c>
      <c r="BY407" s="109">
        <f t="shared" si="125"/>
        <v>-9.6435255402264275E-2</v>
      </c>
      <c r="BZ407" s="109">
        <f t="shared" si="126"/>
        <v>-2.503321763905797E-2</v>
      </c>
      <c r="CA407" s="110" t="e">
        <f t="shared" si="127"/>
        <v>#REF!</v>
      </c>
      <c r="CB407" s="110" t="e">
        <f t="shared" si="127"/>
        <v>#REF!</v>
      </c>
      <c r="CC407" s="110" t="e">
        <f t="shared" si="127"/>
        <v>#REF!</v>
      </c>
      <c r="CD407" s="110">
        <f t="shared" si="121"/>
        <v>-6.8213119632316799E-2</v>
      </c>
      <c r="CE407" s="110">
        <f t="shared" si="128"/>
        <v>-0.15560277242630172</v>
      </c>
      <c r="CF407" s="110">
        <f t="shared" si="129"/>
        <v>-4.1401600212687351E-2</v>
      </c>
      <c r="CG407" s="60">
        <f t="shared" si="130"/>
        <v>4.9554408981560769</v>
      </c>
      <c r="CH407" s="60" t="e">
        <f t="shared" si="130"/>
        <v>#REF!</v>
      </c>
      <c r="CI407" s="60" t="e">
        <f t="shared" si="130"/>
        <v>#REF!</v>
      </c>
      <c r="CJ407" s="60">
        <f t="shared" si="130"/>
        <v>3.4488221399761745</v>
      </c>
      <c r="CK407" s="60">
        <f t="shared" si="130"/>
        <v>2.4743164813968992</v>
      </c>
      <c r="CL407" s="60">
        <f t="shared" si="131"/>
        <v>8.5326769999999996</v>
      </c>
      <c r="CM407" s="60">
        <f t="shared" si="131"/>
        <v>8.8397971200000001</v>
      </c>
      <c r="CN407" s="60">
        <f t="shared" si="131"/>
        <v>9.1261706843198382</v>
      </c>
      <c r="CO407" s="60">
        <f t="shared" si="131"/>
        <v>9.4172407833919696</v>
      </c>
      <c r="CP407" s="60">
        <f t="shared" si="131"/>
        <v>9.7130713223546437</v>
      </c>
    </row>
    <row r="408" spans="1:94" ht="15" customHeight="1">
      <c r="A408" s="53" t="s">
        <v>948</v>
      </c>
      <c r="B408" s="53" t="s">
        <v>949</v>
      </c>
      <c r="C408" s="53" t="str">
        <f t="shared" si="122"/>
        <v>UA_PU</v>
      </c>
      <c r="D408" s="53" t="s">
        <v>41</v>
      </c>
      <c r="E408" s="53" t="s">
        <v>726</v>
      </c>
      <c r="F408" s="112" t="s">
        <v>1373</v>
      </c>
      <c r="G408" s="113">
        <v>0</v>
      </c>
      <c r="H408" s="127">
        <v>0</v>
      </c>
      <c r="I408" s="127">
        <v>0</v>
      </c>
      <c r="J408" s="112" t="s">
        <v>1380</v>
      </c>
      <c r="K408" s="101">
        <v>0</v>
      </c>
      <c r="L408" s="53" t="s">
        <v>950</v>
      </c>
      <c r="M408" s="54">
        <f>[11]Provisional!M408</f>
        <v>26.722062959306999</v>
      </c>
      <c r="N408" s="54">
        <f>[11]Provisional!N408</f>
        <v>19.069046949643003</v>
      </c>
      <c r="O408" s="54">
        <f>[11]Provisional!O408</f>
        <v>13.345068793259999</v>
      </c>
      <c r="P408" s="54">
        <f>[11]Provisional!P408</f>
        <v>13.611761180482</v>
      </c>
      <c r="Q408" s="54">
        <f>[11]Provisional!Q408</f>
        <v>6.9578326472779999</v>
      </c>
      <c r="R408" s="128">
        <f>'[11]Published CSP'!O408</f>
        <v>81.199554000000006</v>
      </c>
      <c r="S408" s="108">
        <f>VLOOKUP($B408,'[11]CT model - DATA UPDATE'!$A:$AX,COLUMN('[11]CT model - DATA UPDATE'!S$1),0)/1000000</f>
        <v>82.251604693999994</v>
      </c>
      <c r="T408" s="108">
        <f>VLOOKUP($B408,'[11]CT model - DATA UPDATE'!$A:$AX,COLUMN('[11]CT model - DATA UPDATE'!T$1),0)/1000000</f>
        <v>83.345582438871872</v>
      </c>
      <c r="U408" s="108">
        <f>VLOOKUP($B408,'[11]CT model - DATA UPDATE'!$A:$AX,COLUMN('[11]CT model - DATA UPDATE'!U$1),0)/1000000</f>
        <v>84.454110505415017</v>
      </c>
      <c r="V408" s="108">
        <f>VLOOKUP($B408,'[11]CT model - DATA UPDATE'!$A:$AX,COLUMN('[11]CT model - DATA UPDATE'!V$1),0)/1000000</f>
        <v>85.577382418462733</v>
      </c>
      <c r="W408" s="108">
        <v>0</v>
      </c>
      <c r="X408" s="108">
        <f>VLOOKUP($B408,'[11]CT model - DATA UPDATE'!$A:$AX,COLUMN('[11]CT model - DATA UPDATE'!W$1),0)/1000000</f>
        <v>1.5958737399999841</v>
      </c>
      <c r="Y408" s="108">
        <f>VLOOKUP($B408,'[11]CT model - DATA UPDATE'!$A:$AX,COLUMN('[11]CT model - DATA UPDATE'!X$1),0)/1000000</f>
        <v>3.3163531082007847</v>
      </c>
      <c r="Z408" s="108">
        <f>VLOOKUP($B408,'[11]CT model - DATA UPDATE'!$A:$AX,COLUMN('[11]CT model - DATA UPDATE'!Y$1),0)/1000000</f>
        <v>5.1167533181960287</v>
      </c>
      <c r="AA408" s="108">
        <f>VLOOKUP($B408,'[11]CT model - DATA UPDATE'!$A:$AX,COLUMN('[11]CT model - DATA UPDATE'!Z$1),0)/1000000</f>
        <v>7.0000519010143032</v>
      </c>
      <c r="AB408" s="108">
        <v>0</v>
      </c>
      <c r="AC408" s="108">
        <f>VLOOKUP($B408,'[11]CT model - DATA UPDATE'!$A:$AX,COLUMN('[11]CT model - DATA UPDATE'!AA$1),0)/1000000</f>
        <v>1.644795</v>
      </c>
      <c r="AD408" s="108">
        <f>VLOOKUP($B408,'[11]CT model - DATA UPDATE'!$A:$AX,COLUMN('[11]CT model - DATA UPDATE'!AB$1),0)/1000000</f>
        <v>3.432591895694554</v>
      </c>
      <c r="AE408" s="108">
        <f>VLOOKUP($B408,'[11]CT model - DATA UPDATE'!$A:$AX,COLUMN('[11]CT model - DATA UPDATE'!AC$1),0)/1000000</f>
        <v>5.3736679930785147</v>
      </c>
      <c r="AF408" s="108">
        <f>VLOOKUP($B408,'[11]CT model - DATA UPDATE'!$A:$AX,COLUMN('[11]CT model - DATA UPDATE'!AD$1),0)/1000000</f>
        <v>7.4781892323178951</v>
      </c>
      <c r="AG408" s="108">
        <v>0</v>
      </c>
      <c r="AH408" s="108">
        <f>VLOOKUP($B408,'[11]CT model - DATA UPDATE'!$A:$AX,COLUMN('[11]CT model - DATA UPDATE'!AE$1),0)/1000000</f>
        <v>0</v>
      </c>
      <c r="AI408" s="108">
        <f>(VLOOKUP($B408,'[11]CT model - DATA UPDATE'!$A:$AX,COLUMN('[11]CT model - DATA UPDATE'!AF$1),0)+IFERROR(VLOOKUP($B408,'[11]Fire £5 LQ'!$A:$P,COLUMN('[11]Fire £5 LQ'!N$1),0),0)*[11]Parameters!$C$41)/1000000</f>
        <v>0</v>
      </c>
      <c r="AJ408" s="108">
        <f>(VLOOKUP($B408,'[11]CT model - DATA UPDATE'!$A:$AX,COLUMN('[11]CT model - DATA UPDATE'!AG$1),0)+IFERROR(VLOOKUP($B408,'[11]Fire £5 LQ'!$A:$P,COLUMN('[11]Fire £5 LQ'!O$1),0),0)*[11]Parameters!$C$41)/1000000</f>
        <v>0</v>
      </c>
      <c r="AK408" s="108">
        <f>(VLOOKUP($B408,'[11]CT model - DATA UPDATE'!$A:$AX,COLUMN('[11]CT model - DATA UPDATE'!AH$1),0)+IFERROR(VLOOKUP($B408,'[11]Fire £5 LQ'!$A:$P,COLUMN('[11]Fire £5 LQ'!P$1),0),0)*[11]Parameters!$C$41)/1000000</f>
        <v>0</v>
      </c>
      <c r="AL408" s="56">
        <f>'[11]Published CSP'!AI408</f>
        <v>0</v>
      </c>
      <c r="AM408" s="56">
        <f>'[11]Published CSP'!AJ408</f>
        <v>0</v>
      </c>
      <c r="AN408" s="56">
        <f>IFERROR(VLOOKUP($A408,'[11]iBCF post B17'!$A:$L,'[11]iBCF post B17'!$F$1,0)/1000000,0)</f>
        <v>0.16900208799999999</v>
      </c>
      <c r="AO408" s="56">
        <f>IFERROR(VLOOKUP($A408,'[11]iBCF post B17'!$A:$L,'[11]iBCF post B17'!$I$1,0)/1000000,0)</f>
        <v>0.1127796112</v>
      </c>
      <c r="AP408" s="56">
        <f>IFERROR(VLOOKUP($A408,'[11]iBCF post B17'!$A:$L,'[11]iBCF post B17'!$L$1,0)/1000000,0)</f>
        <v>5.6389805600000002E-2</v>
      </c>
      <c r="AQ408" s="56">
        <v>0</v>
      </c>
      <c r="AR408" s="56">
        <v>0</v>
      </c>
      <c r="AS408" s="56">
        <f>'[11]NHB savings'!E395</f>
        <v>0.40338400000000002</v>
      </c>
      <c r="AT408" s="56">
        <f>'[11]NHB savings'!F395</f>
        <v>0</v>
      </c>
      <c r="AU408" s="56">
        <f>'[11]NHB savings'!G395</f>
        <v>0</v>
      </c>
      <c r="AV408" s="103">
        <f>'[11]Published CSP'!AN408</f>
        <v>0</v>
      </c>
      <c r="AW408" s="103">
        <f>'[11]Published CSP'!AO408</f>
        <v>0</v>
      </c>
      <c r="AX408" s="103">
        <f>'[11]Published CSP'!AP408+'[11]NHB savings'!I395</f>
        <v>0</v>
      </c>
      <c r="AY408" s="103">
        <f>'[11]Published CSP'!AQ408+'[11]NHB savings'!J395</f>
        <v>0</v>
      </c>
      <c r="AZ408" s="103">
        <f>'[11]Published CSP'!AR408+'[11]NHB savings'!K395</f>
        <v>0</v>
      </c>
      <c r="BA408" s="103">
        <v>0</v>
      </c>
      <c r="BB408" s="103" t="e">
        <f>VLOOKUP($A408,'[11]Published CSP'!$A:$A:'[11]Published CSP'!$AW:$AW,COLUMN('[11]Published CSP'!AT$1),0)</f>
        <v>#REF!</v>
      </c>
      <c r="BC408" s="103" t="e">
        <f>VLOOKUP($A408,'[11]Published CSP'!$A:$A:'[11]Published CSP'!$AW:$AW,COLUMN('[11]Published CSP'!AU$1),0)+'[11]NHB savings'!L395</f>
        <v>#REF!</v>
      </c>
      <c r="BD408" s="103">
        <v>0</v>
      </c>
      <c r="BE408" s="103">
        <v>0</v>
      </c>
      <c r="BF408" s="60">
        <v>3.4678994156668685</v>
      </c>
      <c r="BG408" s="60">
        <v>4.7935871984468772</v>
      </c>
      <c r="BH408" s="103">
        <f>VLOOKUP($A408,[11]NHB!$A$7:$Q$389,COLUMN([11]NHB!O$2),0)+'[11]NHB savings'!P395</f>
        <v>4.7569669018022118</v>
      </c>
      <c r="BI408" s="103">
        <f>VLOOKUP($A408,[11]NHB!$A$7:$Q$389,COLUMN([11]NHB!P$2),0)+'[11]NHB savings'!Q395</f>
        <v>3.6114937121907613</v>
      </c>
      <c r="BJ408" s="103">
        <f>VLOOKUP($A408,[11]NHB!$A$7:$Q$389,COLUMN([11]NHB!Q$2),0)+'[11]NHB savings'!R395</f>
        <v>3.4651858645753522</v>
      </c>
      <c r="BK408" s="63">
        <f t="shared" si="132"/>
        <v>111.38951637497387</v>
      </c>
      <c r="BL408" s="63" t="e">
        <f t="shared" si="132"/>
        <v>#REF!</v>
      </c>
      <c r="BM408" s="63" t="e">
        <f t="shared" si="132"/>
        <v>#REF!</v>
      </c>
      <c r="BN408" s="63">
        <f t="shared" si="132"/>
        <v>112.28056632056233</v>
      </c>
      <c r="BO408" s="63">
        <f t="shared" si="132"/>
        <v>110.53503186924827</v>
      </c>
      <c r="BP408" s="64">
        <f t="shared" si="123"/>
        <v>111.38951637497387</v>
      </c>
      <c r="BQ408" s="64" t="e">
        <f>BL408*'[11]23112016 deflator update'!$C$68/'[11]23112016 deflator update'!$C$69</f>
        <v>#REF!</v>
      </c>
      <c r="BR408" s="64" t="e">
        <f>BM408*'[11]23112016 deflator update'!$C$68/'[11]23112016 deflator update'!$C$70</f>
        <v>#REF!</v>
      </c>
      <c r="BS408" s="64">
        <f>BN408*'[11]23112016 deflator update'!$C$68/'[11]23112016 deflator update'!$C$71</f>
        <v>106.66955523652823</v>
      </c>
      <c r="BT408" s="64">
        <f>BO408*'[11]23112016 deflator update'!$C$68/'[11]23112016 deflator update'!$C$72</f>
        <v>103.29694138488803</v>
      </c>
      <c r="BU408" s="109" t="e">
        <f t="shared" si="124"/>
        <v>#REF!</v>
      </c>
      <c r="BV408" s="109" t="e">
        <f t="shared" si="124"/>
        <v>#REF!</v>
      </c>
      <c r="BW408" s="109" t="e">
        <f t="shared" si="124"/>
        <v>#REF!</v>
      </c>
      <c r="BX408" s="109">
        <f t="shared" si="124"/>
        <v>-1.5546184958940557E-2</v>
      </c>
      <c r="BY408" s="109">
        <f t="shared" si="125"/>
        <v>-7.6711393812781692E-3</v>
      </c>
      <c r="BZ408" s="109">
        <f t="shared" si="126"/>
        <v>-1.9233265113037801E-3</v>
      </c>
      <c r="CA408" s="110" t="e">
        <f t="shared" si="127"/>
        <v>#REF!</v>
      </c>
      <c r="CB408" s="110" t="e">
        <f t="shared" si="127"/>
        <v>#REF!</v>
      </c>
      <c r="CC408" s="110" t="e">
        <f t="shared" si="127"/>
        <v>#REF!</v>
      </c>
      <c r="CD408" s="110">
        <f t="shared" si="121"/>
        <v>-3.1617398649143924E-2</v>
      </c>
      <c r="CE408" s="110">
        <f t="shared" si="128"/>
        <v>-7.2651136780624515E-2</v>
      </c>
      <c r="CF408" s="110">
        <f t="shared" si="129"/>
        <v>-1.867969311275619E-2</v>
      </c>
      <c r="CG408" s="60">
        <f t="shared" si="130"/>
        <v>30.189962374973859</v>
      </c>
      <c r="CH408" s="60" t="e">
        <f t="shared" si="130"/>
        <v>#REF!</v>
      </c>
      <c r="CI408" s="60" t="e">
        <f t="shared" si="130"/>
        <v>#REF!</v>
      </c>
      <c r="CJ408" s="60">
        <f t="shared" si="130"/>
        <v>17.336034503872767</v>
      </c>
      <c r="CK408" s="60">
        <f t="shared" si="130"/>
        <v>10.479408317453348</v>
      </c>
      <c r="CL408" s="60">
        <f t="shared" si="131"/>
        <v>81.199554000000006</v>
      </c>
      <c r="CM408" s="60">
        <f t="shared" si="131"/>
        <v>85.492273433999983</v>
      </c>
      <c r="CN408" s="60">
        <f t="shared" si="131"/>
        <v>90.094527442767216</v>
      </c>
      <c r="CO408" s="60">
        <f t="shared" si="131"/>
        <v>94.944531816689562</v>
      </c>
      <c r="CP408" s="60">
        <f t="shared" si="131"/>
        <v>100.05562355179492</v>
      </c>
    </row>
    <row r="409" spans="1:94" ht="15" customHeight="1">
      <c r="A409" s="53" t="s">
        <v>608</v>
      </c>
      <c r="B409" s="53" t="s">
        <v>3</v>
      </c>
      <c r="C409" s="53" t="str">
        <f t="shared" si="122"/>
        <v>MD_PU</v>
      </c>
      <c r="D409" s="53" t="s">
        <v>41</v>
      </c>
      <c r="E409" s="53" t="s">
        <v>531</v>
      </c>
      <c r="F409" s="112" t="s">
        <v>1367</v>
      </c>
      <c r="G409" s="113">
        <v>0</v>
      </c>
      <c r="H409" s="127">
        <v>0</v>
      </c>
      <c r="I409" s="127">
        <v>1</v>
      </c>
      <c r="J409" s="112" t="s">
        <v>1380</v>
      </c>
      <c r="K409" s="101">
        <v>0</v>
      </c>
      <c r="L409" s="53" t="s">
        <v>4</v>
      </c>
      <c r="M409" s="54">
        <f>[11]Provisional!M409</f>
        <v>137.38981634190199</v>
      </c>
      <c r="N409" s="54">
        <f>[11]Provisional!N409</f>
        <v>123.200313284277</v>
      </c>
      <c r="O409" s="54">
        <f>[11]Provisional!O409</f>
        <v>112.797539791435</v>
      </c>
      <c r="P409" s="54">
        <f>[11]Provisional!P409</f>
        <v>107.097034851014</v>
      </c>
      <c r="Q409" s="54">
        <f>[11]Provisional!Q409</f>
        <v>101.654858663385</v>
      </c>
      <c r="R409" s="128">
        <f>'[11]Published CSP'!O409</f>
        <v>80.951370999999995</v>
      </c>
      <c r="S409" s="108">
        <f>VLOOKUP($B409,'[11]CT model - DATA UPDATE'!$A:$AX,COLUMN('[11]CT model - DATA UPDATE'!S$1),0)/1000000</f>
        <v>82.734336876</v>
      </c>
      <c r="T409" s="108">
        <f>VLOOKUP($B409,'[11]CT model - DATA UPDATE'!$A:$AX,COLUMN('[11]CT model - DATA UPDATE'!T$1),0)/1000000</f>
        <v>85.01881581127688</v>
      </c>
      <c r="U409" s="108">
        <f>VLOOKUP($B409,'[11]CT model - DATA UPDATE'!$A:$AX,COLUMN('[11]CT model - DATA UPDATE'!U$1),0)/1000000</f>
        <v>87.366374287682447</v>
      </c>
      <c r="V409" s="108">
        <f>VLOOKUP($B409,'[11]CT model - DATA UPDATE'!$A:$AX,COLUMN('[11]CT model - DATA UPDATE'!V$1),0)/1000000</f>
        <v>89.778754071554559</v>
      </c>
      <c r="W409" s="108">
        <v>0</v>
      </c>
      <c r="X409" s="108">
        <f>VLOOKUP($B409,'[11]CT model - DATA UPDATE'!$A:$AX,COLUMN('[11]CT model - DATA UPDATE'!W$1),0)/1000000</f>
        <v>1.6466634349999945</v>
      </c>
      <c r="Y409" s="108">
        <f>VLOOKUP($B409,'[11]CT model - DATA UPDATE'!$A:$AX,COLUMN('[11]CT model - DATA UPDATE'!X$1),0)/1000000</f>
        <v>3.4263504181648377</v>
      </c>
      <c r="Z409" s="108">
        <f>VLOOKUP($B409,'[11]CT model - DATA UPDATE'!$A:$AX,COLUMN('[11]CT model - DATA UPDATE'!Y$1),0)/1000000</f>
        <v>5.3387062461142465</v>
      </c>
      <c r="AA409" s="108">
        <f>VLOOKUP($B409,'[11]CT model - DATA UPDATE'!$A:$AX,COLUMN('[11]CT model - DATA UPDATE'!Z$1),0)/1000000</f>
        <v>7.391417269215375</v>
      </c>
      <c r="AB409" s="108">
        <v>0</v>
      </c>
      <c r="AC409" s="108">
        <f>VLOOKUP($B409,'[11]CT model - DATA UPDATE'!$A:$AX,COLUMN('[11]CT model - DATA UPDATE'!AA$1),0)/1000000</f>
        <v>1.6545190000000001</v>
      </c>
      <c r="AD409" s="108">
        <f>VLOOKUP($B409,'[11]CT model - DATA UPDATE'!$A:$AX,COLUMN('[11]CT model - DATA UPDATE'!AB$1),0)/1000000</f>
        <v>3.502431050659105</v>
      </c>
      <c r="AE409" s="108">
        <f>VLOOKUP($B409,'[11]CT model - DATA UPDATE'!$A:$AX,COLUMN('[11]CT model - DATA UPDATE'!AC$1),0)/1000000</f>
        <v>5.560853272250295</v>
      </c>
      <c r="AF409" s="108">
        <f>VLOOKUP($B409,'[11]CT model - DATA UPDATE'!$A:$AX,COLUMN('[11]CT model - DATA UPDATE'!AD$1),0)/1000000</f>
        <v>7.8482743001602735</v>
      </c>
      <c r="AG409" s="108">
        <v>0</v>
      </c>
      <c r="AH409" s="108">
        <f>VLOOKUP($B409,'[11]CT model - DATA UPDATE'!$A:$AX,COLUMN('[11]CT model - DATA UPDATE'!AE$1),0)/1000000</f>
        <v>0</v>
      </c>
      <c r="AI409" s="108">
        <f>(VLOOKUP($B409,'[11]CT model - DATA UPDATE'!$A:$AX,COLUMN('[11]CT model - DATA UPDATE'!AF$1),0)+IFERROR(VLOOKUP($B409,'[11]Fire £5 LQ'!$A:$P,COLUMN('[11]Fire £5 LQ'!N$1),0),0)*[11]Parameters!$C$41)/1000000</f>
        <v>0</v>
      </c>
      <c r="AJ409" s="108">
        <f>(VLOOKUP($B409,'[11]CT model - DATA UPDATE'!$A:$AX,COLUMN('[11]CT model - DATA UPDATE'!AG$1),0)+IFERROR(VLOOKUP($B409,'[11]Fire £5 LQ'!$A:$P,COLUMN('[11]Fire £5 LQ'!O$1),0),0)*[11]Parameters!$C$41)/1000000</f>
        <v>0</v>
      </c>
      <c r="AK409" s="108">
        <f>(VLOOKUP($B409,'[11]CT model - DATA UPDATE'!$A:$AX,COLUMN('[11]CT model - DATA UPDATE'!AH$1),0)+IFERROR(VLOOKUP($B409,'[11]Fire £5 LQ'!$A:$P,COLUMN('[11]Fire £5 LQ'!P$1),0),0)*[11]Parameters!$C$41)/1000000</f>
        <v>0</v>
      </c>
      <c r="AL409" s="56">
        <f>'[11]Published CSP'!AI409</f>
        <v>0</v>
      </c>
      <c r="AM409" s="56">
        <f>'[11]Published CSP'!AJ409</f>
        <v>0</v>
      </c>
      <c r="AN409" s="56">
        <f>IFERROR(VLOOKUP($A409,'[11]iBCF post B17'!$A:$L,'[11]iBCF post B17'!$F$1,0)/1000000,0)</f>
        <v>7.574724506027076</v>
      </c>
      <c r="AO409" s="56">
        <f>IFERROR(VLOOKUP($A409,'[11]iBCF post B17'!$A:$L,'[11]iBCF post B17'!$I$1,0)/1000000,0)</f>
        <v>10.387876648779487</v>
      </c>
      <c r="AP409" s="56">
        <f>IFERROR(VLOOKUP($A409,'[11]iBCF post B17'!$A:$L,'[11]iBCF post B17'!$L$1,0)/1000000,0)</f>
        <v>12.950663819402017</v>
      </c>
      <c r="AQ409" s="56">
        <v>0</v>
      </c>
      <c r="AR409" s="56">
        <v>0</v>
      </c>
      <c r="AS409" s="56">
        <f>'[11]NHB savings'!E396</f>
        <v>1.382628</v>
      </c>
      <c r="AT409" s="56">
        <f>'[11]NHB savings'!F396</f>
        <v>0</v>
      </c>
      <c r="AU409" s="56">
        <f>'[11]NHB savings'!G396</f>
        <v>0</v>
      </c>
      <c r="AV409" s="103">
        <f>'[11]Published CSP'!AN409</f>
        <v>0</v>
      </c>
      <c r="AW409" s="103">
        <f>'[11]Published CSP'!AO409</f>
        <v>0</v>
      </c>
      <c r="AX409" s="103">
        <f>'[11]Published CSP'!AP409+'[11]NHB savings'!I396</f>
        <v>0</v>
      </c>
      <c r="AY409" s="103">
        <f>'[11]Published CSP'!AQ409+'[11]NHB savings'!J396</f>
        <v>0</v>
      </c>
      <c r="AZ409" s="103">
        <f>'[11]Published CSP'!AR409+'[11]NHB savings'!K396</f>
        <v>0</v>
      </c>
      <c r="BA409" s="103">
        <v>0</v>
      </c>
      <c r="BB409" s="103" t="e">
        <f>VLOOKUP($A409,'[11]Published CSP'!$A:$A:'[11]Published CSP'!$AW:$AW,COLUMN('[11]Published CSP'!AT$1),0)</f>
        <v>#REF!</v>
      </c>
      <c r="BC409" s="103" t="e">
        <f>VLOOKUP($A409,'[11]Published CSP'!$A:$A:'[11]Published CSP'!$AW:$AW,COLUMN('[11]Published CSP'!AU$1),0)+'[11]NHB savings'!L396</f>
        <v>#REF!</v>
      </c>
      <c r="BD409" s="103">
        <v>0</v>
      </c>
      <c r="BE409" s="103">
        <v>0</v>
      </c>
      <c r="BF409" s="60">
        <v>3.439116716679171</v>
      </c>
      <c r="BG409" s="60">
        <v>4.1237092835024951</v>
      </c>
      <c r="BH409" s="103">
        <f>VLOOKUP($A409,[11]NHB!$A$7:$Q$389,COLUMN([11]NHB!O$2),0)+'[11]NHB savings'!P396</f>
        <v>3.6812110464171792</v>
      </c>
      <c r="BI409" s="103">
        <f>VLOOKUP($A409,[11]NHB!$A$7:$Q$389,COLUMN([11]NHB!P$2),0)+'[11]NHB savings'!Q396</f>
        <v>2.6780765595807972</v>
      </c>
      <c r="BJ409" s="103">
        <f>VLOOKUP($A409,[11]NHB!$A$7:$Q$389,COLUMN([11]NHB!Q$2),0)+'[11]NHB savings'!R396</f>
        <v>2.5695830529026797</v>
      </c>
      <c r="BK409" s="63">
        <f t="shared" si="132"/>
        <v>221.78030405858115</v>
      </c>
      <c r="BL409" s="63" t="e">
        <f t="shared" si="132"/>
        <v>#REF!</v>
      </c>
      <c r="BM409" s="63" t="e">
        <f t="shared" si="132"/>
        <v>#REF!</v>
      </c>
      <c r="BN409" s="63">
        <f t="shared" si="132"/>
        <v>218.42892186542127</v>
      </c>
      <c r="BO409" s="63">
        <f t="shared" si="132"/>
        <v>222.19355117661993</v>
      </c>
      <c r="BP409" s="64">
        <f t="shared" si="123"/>
        <v>221.78030405858115</v>
      </c>
      <c r="BQ409" s="64" t="e">
        <f>BL409*'[11]23112016 deflator update'!$C$68/'[11]23112016 deflator update'!$C$69</f>
        <v>#REF!</v>
      </c>
      <c r="BR409" s="64" t="e">
        <f>BM409*'[11]23112016 deflator update'!$C$68/'[11]23112016 deflator update'!$C$70</f>
        <v>#REF!</v>
      </c>
      <c r="BS409" s="64">
        <f>BN409*'[11]23112016 deflator update'!$C$68/'[11]23112016 deflator update'!$C$71</f>
        <v>207.51334544980745</v>
      </c>
      <c r="BT409" s="64">
        <f>BO409*'[11]23112016 deflator update'!$C$68/'[11]23112016 deflator update'!$C$72</f>
        <v>207.64380164237178</v>
      </c>
      <c r="BU409" s="109" t="e">
        <f t="shared" si="124"/>
        <v>#REF!</v>
      </c>
      <c r="BV409" s="109" t="e">
        <f t="shared" si="124"/>
        <v>#REF!</v>
      </c>
      <c r="BW409" s="109" t="e">
        <f t="shared" si="124"/>
        <v>#REF!</v>
      </c>
      <c r="BX409" s="109">
        <f t="shared" si="124"/>
        <v>1.7235031327573536E-2</v>
      </c>
      <c r="BY409" s="109">
        <f t="shared" si="125"/>
        <v>1.8633174834570276E-3</v>
      </c>
      <c r="BZ409" s="109">
        <f t="shared" si="126"/>
        <v>4.6550422870006436E-4</v>
      </c>
      <c r="CA409" s="110" t="e">
        <f t="shared" si="127"/>
        <v>#REF!</v>
      </c>
      <c r="CB409" s="110" t="e">
        <f t="shared" si="127"/>
        <v>#REF!</v>
      </c>
      <c r="CC409" s="110" t="e">
        <f t="shared" si="127"/>
        <v>#REF!</v>
      </c>
      <c r="CD409" s="110">
        <f t="shared" si="121"/>
        <v>6.2866410968198672E-4</v>
      </c>
      <c r="CE409" s="110">
        <f t="shared" si="128"/>
        <v>-6.3741018284812823E-2</v>
      </c>
      <c r="CF409" s="110">
        <f t="shared" si="129"/>
        <v>-1.6330967631888682E-2</v>
      </c>
      <c r="CG409" s="60">
        <f t="shared" si="130"/>
        <v>140.82893305858116</v>
      </c>
      <c r="CH409" s="60" t="e">
        <f t="shared" si="130"/>
        <v>#REF!</v>
      </c>
      <c r="CI409" s="60" t="e">
        <f t="shared" si="130"/>
        <v>#REF!</v>
      </c>
      <c r="CJ409" s="60">
        <f t="shared" si="130"/>
        <v>120.16298805937429</v>
      </c>
      <c r="CK409" s="60">
        <f t="shared" si="130"/>
        <v>117.17510553568972</v>
      </c>
      <c r="CL409" s="60">
        <f t="shared" si="131"/>
        <v>80.951370999999995</v>
      </c>
      <c r="CM409" s="60">
        <f t="shared" si="131"/>
        <v>86.035519310999987</v>
      </c>
      <c r="CN409" s="60">
        <f t="shared" si="131"/>
        <v>91.947597280100837</v>
      </c>
      <c r="CO409" s="60">
        <f t="shared" si="131"/>
        <v>98.265933806046988</v>
      </c>
      <c r="CP409" s="60">
        <f t="shared" si="131"/>
        <v>105.01844564093021</v>
      </c>
    </row>
    <row r="410" spans="1:94" ht="15" customHeight="1">
      <c r="A410" s="53" t="s">
        <v>114</v>
      </c>
      <c r="B410" s="53" t="s">
        <v>115</v>
      </c>
      <c r="C410" s="53" t="str">
        <f t="shared" si="122"/>
        <v>SD_PU</v>
      </c>
      <c r="D410" s="53" t="s">
        <v>41</v>
      </c>
      <c r="E410" s="53" t="s">
        <v>39</v>
      </c>
      <c r="F410" s="112" t="s">
        <v>1367</v>
      </c>
      <c r="G410" s="113">
        <v>0</v>
      </c>
      <c r="H410" s="127">
        <v>0</v>
      </c>
      <c r="I410" s="127">
        <v>0</v>
      </c>
      <c r="J410" s="112" t="s">
        <v>1380</v>
      </c>
      <c r="K410" s="101">
        <v>0</v>
      </c>
      <c r="L410" s="53" t="s">
        <v>116</v>
      </c>
      <c r="M410" s="54">
        <f>[11]Provisional!M410</f>
        <v>4.2870353494279998</v>
      </c>
      <c r="N410" s="54">
        <f>[11]Provisional!N410</f>
        <v>3.6066251323990004</v>
      </c>
      <c r="O410" s="54">
        <f>[11]Provisional!O410</f>
        <v>3.0953512914469998</v>
      </c>
      <c r="P410" s="54">
        <f>[11]Provisional!P410</f>
        <v>2.826768717597</v>
      </c>
      <c r="Q410" s="54">
        <f>[11]Provisional!Q410</f>
        <v>2.528655597722</v>
      </c>
      <c r="R410" s="128">
        <f>'[11]Published CSP'!O410</f>
        <v>4.9610010000000004</v>
      </c>
      <c r="S410" s="108">
        <f>VLOOKUP($B410,'[11]CT model - DATA UPDATE'!$A:$AX,COLUMN('[11]CT model - DATA UPDATE'!S$1),0)/1000000</f>
        <v>5.0634493200000001</v>
      </c>
      <c r="T410" s="108">
        <f>VLOOKUP($B410,'[11]CT model - DATA UPDATE'!$A:$AX,COLUMN('[11]CT model - DATA UPDATE'!T$1),0)/1000000</f>
        <v>5.1583892474491915</v>
      </c>
      <c r="U410" s="108">
        <f>VLOOKUP($B410,'[11]CT model - DATA UPDATE'!$A:$AX,COLUMN('[11]CT model - DATA UPDATE'!U$1),0)/1000000</f>
        <v>5.2551093032761775</v>
      </c>
      <c r="V410" s="108">
        <f>VLOOKUP($B410,'[11]CT model - DATA UPDATE'!$A:$AX,COLUMN('[11]CT model - DATA UPDATE'!V$1),0)/1000000</f>
        <v>5.3536428649768819</v>
      </c>
      <c r="W410" s="108">
        <v>0</v>
      </c>
      <c r="X410" s="108">
        <f>VLOOKUP($B410,'[11]CT model - DATA UPDATE'!$A:$AX,COLUMN('[11]CT model - DATA UPDATE'!W$1),0)/1000000</f>
        <v>0.10126898640000001</v>
      </c>
      <c r="Y410" s="108">
        <f>VLOOKUP($B410,'[11]CT model - DATA UPDATE'!$A:$AX,COLUMN('[11]CT model - DATA UPDATE'!X$1),0)/1000000</f>
        <v>0.20839892559694728</v>
      </c>
      <c r="Z410" s="108">
        <f>VLOOKUP($B410,'[11]CT model - DATA UPDATE'!$A:$AX,COLUMN('[11]CT model - DATA UPDATE'!Y$1),0)/1000000</f>
        <v>0.32165473023492791</v>
      </c>
      <c r="AA410" s="108">
        <f>VLOOKUP($B410,'[11]CT model - DATA UPDATE'!$A:$AX,COLUMN('[11]CT model - DATA UPDATE'!Z$1),0)/1000000</f>
        <v>0.44131234522863261</v>
      </c>
      <c r="AB410" s="108">
        <v>0</v>
      </c>
      <c r="AC410" s="108">
        <f>VLOOKUP($B410,'[11]CT model - DATA UPDATE'!$A:$AX,COLUMN('[11]CT model - DATA UPDATE'!AA$1),0)/1000000</f>
        <v>0</v>
      </c>
      <c r="AD410" s="108">
        <f>VLOOKUP($B410,'[11]CT model - DATA UPDATE'!$A:$AX,COLUMN('[11]CT model - DATA UPDATE'!AB$1),0)/1000000</f>
        <v>0</v>
      </c>
      <c r="AE410" s="108">
        <f>VLOOKUP($B410,'[11]CT model - DATA UPDATE'!$A:$AX,COLUMN('[11]CT model - DATA UPDATE'!AC$1),0)/1000000</f>
        <v>0</v>
      </c>
      <c r="AF410" s="108">
        <f>VLOOKUP($B410,'[11]CT model - DATA UPDATE'!$A:$AX,COLUMN('[11]CT model - DATA UPDATE'!AD$1),0)/1000000</f>
        <v>0</v>
      </c>
      <c r="AG410" s="108">
        <v>0</v>
      </c>
      <c r="AH410" s="108">
        <f>VLOOKUP($B410,'[11]CT model - DATA UPDATE'!$A:$AX,COLUMN('[11]CT model - DATA UPDATE'!AE$1),0)/1000000</f>
        <v>5.1946013599999993E-2</v>
      </c>
      <c r="AI410" s="108">
        <f>(VLOOKUP($B410,'[11]CT model - DATA UPDATE'!$A:$AX,COLUMN('[11]CT model - DATA UPDATE'!AF$1),0)+IFERROR(VLOOKUP($B410,'[11]Fire £5 LQ'!$A:$P,COLUMN('[11]Fire £5 LQ'!N$1),0),0)*[11]Parameters!$C$41)/1000000</f>
        <v>0.10377665219591052</v>
      </c>
      <c r="AJ410" s="108">
        <f>(VLOOKUP($B410,'[11]CT model - DATA UPDATE'!$A:$AX,COLUMN('[11]CT model - DATA UPDATE'!AG$1),0)+IFERROR(VLOOKUP($B410,'[11]Fire £5 LQ'!$A:$P,COLUMN('[11]Fire £5 LQ'!O$1),0),0)*[11]Parameters!$C$41)/1000000</f>
        <v>0.15538859794918275</v>
      </c>
      <c r="AK410" s="108">
        <f>(VLOOKUP($B410,'[11]CT model - DATA UPDATE'!$A:$AX,COLUMN('[11]CT model - DATA UPDATE'!AH$1),0)+IFERROR(VLOOKUP($B410,'[11]Fire £5 LQ'!$A:$P,COLUMN('[11]Fire £5 LQ'!P$1),0),0)*[11]Parameters!$C$41)/1000000</f>
        <v>0.20667154063155568</v>
      </c>
      <c r="AL410" s="56">
        <f>'[11]Published CSP'!AI410</f>
        <v>0</v>
      </c>
      <c r="AM410" s="56">
        <f>'[11]Published CSP'!AJ410</f>
        <v>0</v>
      </c>
      <c r="AN410" s="56">
        <f>IFERROR(VLOOKUP($A410,'[11]iBCF post B17'!$A:$L,'[11]iBCF post B17'!$F$1,0)/1000000,0)</f>
        <v>0</v>
      </c>
      <c r="AO410" s="56">
        <f>IFERROR(VLOOKUP($A410,'[11]iBCF post B17'!$A:$L,'[11]iBCF post B17'!$I$1,0)/1000000,0)</f>
        <v>0</v>
      </c>
      <c r="AP410" s="56">
        <f>IFERROR(VLOOKUP($A410,'[11]iBCF post B17'!$A:$L,'[11]iBCF post B17'!$L$1,0)/1000000,0)</f>
        <v>0</v>
      </c>
      <c r="AQ410" s="56">
        <v>0</v>
      </c>
      <c r="AR410" s="56">
        <v>0</v>
      </c>
      <c r="AS410" s="56">
        <f>'[11]NHB savings'!E397</f>
        <v>0</v>
      </c>
      <c r="AT410" s="56">
        <f>'[11]NHB savings'!F397</f>
        <v>0</v>
      </c>
      <c r="AU410" s="56">
        <f>'[11]NHB savings'!G397</f>
        <v>0</v>
      </c>
      <c r="AV410" s="103">
        <f>'[11]Published CSP'!AN410</f>
        <v>0</v>
      </c>
      <c r="AW410" s="103">
        <f>'[11]Published CSP'!AO410</f>
        <v>0</v>
      </c>
      <c r="AX410" s="103">
        <f>'[11]Published CSP'!AP410+'[11]NHB savings'!I397</f>
        <v>0</v>
      </c>
      <c r="AY410" s="103">
        <f>'[11]Published CSP'!AQ410+'[11]NHB savings'!J397</f>
        <v>0</v>
      </c>
      <c r="AZ410" s="103">
        <f>'[11]Published CSP'!AR410+'[11]NHB savings'!K397</f>
        <v>0</v>
      </c>
      <c r="BA410" s="103">
        <v>0</v>
      </c>
      <c r="BB410" s="103" t="e">
        <f>VLOOKUP($A410,'[11]Published CSP'!$A:$A:'[11]Published CSP'!$AW:$AW,COLUMN('[11]Published CSP'!AT$1),0)</f>
        <v>#REF!</v>
      </c>
      <c r="BC410" s="103" t="e">
        <f>VLOOKUP($A410,'[11]Published CSP'!$A:$A:'[11]Published CSP'!$AW:$AW,COLUMN('[11]Published CSP'!AU$1),0)+'[11]NHB savings'!L397</f>
        <v>#REF!</v>
      </c>
      <c r="BD410" s="103">
        <v>0</v>
      </c>
      <c r="BE410" s="103">
        <v>0</v>
      </c>
      <c r="BF410" s="60">
        <v>1.7740962419069355</v>
      </c>
      <c r="BG410" s="60">
        <v>2.3826336036930158</v>
      </c>
      <c r="BH410" s="103">
        <f>VLOOKUP($A410,[11]NHB!$A$7:$Q$389,COLUMN([11]NHB!O$2),0)+'[11]NHB savings'!P397</f>
        <v>2.1875299464887719</v>
      </c>
      <c r="BI410" s="103">
        <f>VLOOKUP($A410,[11]NHB!$A$7:$Q$389,COLUMN([11]NHB!P$2),0)+'[11]NHB savings'!Q397</f>
        <v>1.6672761505813389</v>
      </c>
      <c r="BJ410" s="103">
        <f>VLOOKUP($A410,[11]NHB!$A$7:$Q$389,COLUMN([11]NHB!Q$2),0)+'[11]NHB savings'!R397</f>
        <v>1.5997319142038411</v>
      </c>
      <c r="BK410" s="63">
        <f t="shared" si="132"/>
        <v>11.022132591334936</v>
      </c>
      <c r="BL410" s="63" t="e">
        <f t="shared" si="132"/>
        <v>#REF!</v>
      </c>
      <c r="BM410" s="63" t="e">
        <f t="shared" si="132"/>
        <v>#REF!</v>
      </c>
      <c r="BN410" s="63">
        <f t="shared" si="132"/>
        <v>10.226197499638625</v>
      </c>
      <c r="BO410" s="63">
        <f t="shared" si="132"/>
        <v>10.130014262762913</v>
      </c>
      <c r="BP410" s="64">
        <f t="shared" si="123"/>
        <v>11.022132591334936</v>
      </c>
      <c r="BQ410" s="64" t="e">
        <f>BL410*'[11]23112016 deflator update'!$C$68/'[11]23112016 deflator update'!$C$69</f>
        <v>#REF!</v>
      </c>
      <c r="BR410" s="64" t="e">
        <f>BM410*'[11]23112016 deflator update'!$C$68/'[11]23112016 deflator update'!$C$70</f>
        <v>#REF!</v>
      </c>
      <c r="BS410" s="64">
        <f>BN410*'[11]23112016 deflator update'!$C$68/'[11]23112016 deflator update'!$C$71</f>
        <v>9.7151624256421556</v>
      </c>
      <c r="BT410" s="64">
        <f>BO410*'[11]23112016 deflator update'!$C$68/'[11]23112016 deflator update'!$C$72</f>
        <v>9.466677412881058</v>
      </c>
      <c r="BU410" s="109" t="e">
        <f t="shared" si="124"/>
        <v>#REF!</v>
      </c>
      <c r="BV410" s="109" t="e">
        <f t="shared" si="124"/>
        <v>#REF!</v>
      </c>
      <c r="BW410" s="109" t="e">
        <f t="shared" si="124"/>
        <v>#REF!</v>
      </c>
      <c r="BX410" s="109">
        <f t="shared" si="124"/>
        <v>-9.4055720006493981E-3</v>
      </c>
      <c r="BY410" s="109">
        <f t="shared" si="125"/>
        <v>-8.0938812990996256E-2</v>
      </c>
      <c r="BZ410" s="109">
        <f t="shared" si="126"/>
        <v>-2.0879583683606873E-2</v>
      </c>
      <c r="CA410" s="110" t="e">
        <f t="shared" si="127"/>
        <v>#REF!</v>
      </c>
      <c r="CB410" s="110" t="e">
        <f t="shared" si="127"/>
        <v>#REF!</v>
      </c>
      <c r="CC410" s="110" t="e">
        <f t="shared" si="127"/>
        <v>#REF!</v>
      </c>
      <c r="CD410" s="110">
        <f t="shared" si="121"/>
        <v>-2.557703122958066E-2</v>
      </c>
      <c r="CE410" s="110">
        <f t="shared" si="128"/>
        <v>-0.14112107303778043</v>
      </c>
      <c r="CF410" s="110">
        <f t="shared" si="129"/>
        <v>-3.7317700191646819E-2</v>
      </c>
      <c r="CG410" s="60">
        <f t="shared" si="130"/>
        <v>6.0611315913349353</v>
      </c>
      <c r="CH410" s="60" t="e">
        <f t="shared" si="130"/>
        <v>#REF!</v>
      </c>
      <c r="CI410" s="60" t="e">
        <f t="shared" si="130"/>
        <v>#REF!</v>
      </c>
      <c r="CJ410" s="60">
        <f t="shared" si="130"/>
        <v>4.494044868178336</v>
      </c>
      <c r="CK410" s="60">
        <f t="shared" si="130"/>
        <v>4.1283875119258431</v>
      </c>
      <c r="CL410" s="60">
        <f t="shared" si="131"/>
        <v>4.9610010000000004</v>
      </c>
      <c r="CM410" s="60">
        <f t="shared" si="131"/>
        <v>5.2166643200000005</v>
      </c>
      <c r="CN410" s="60">
        <f t="shared" si="131"/>
        <v>5.4705648252420493</v>
      </c>
      <c r="CO410" s="60">
        <f t="shared" si="131"/>
        <v>5.7321526314602886</v>
      </c>
      <c r="CP410" s="60">
        <f t="shared" si="131"/>
        <v>6.0016267508370698</v>
      </c>
    </row>
    <row r="411" spans="1:94" ht="15" customHeight="1">
      <c r="A411" s="53" t="s">
        <v>1023</v>
      </c>
      <c r="B411" s="53" t="s">
        <v>1024</v>
      </c>
      <c r="C411" s="53" t="str">
        <f t="shared" si="122"/>
        <v>SC_SR</v>
      </c>
      <c r="D411" s="53" t="s">
        <v>41</v>
      </c>
      <c r="E411" s="53" t="s">
        <v>730</v>
      </c>
      <c r="F411" s="112" t="s">
        <v>1367</v>
      </c>
      <c r="G411" s="113">
        <v>0</v>
      </c>
      <c r="H411" s="127">
        <v>0</v>
      </c>
      <c r="I411" s="127">
        <v>0</v>
      </c>
      <c r="J411" s="112" t="s">
        <v>1382</v>
      </c>
      <c r="K411" s="101">
        <v>0</v>
      </c>
      <c r="L411" s="53" t="s">
        <v>1025</v>
      </c>
      <c r="M411" s="54">
        <f>[11]Provisional!M411</f>
        <v>115.303689702247</v>
      </c>
      <c r="N411" s="54">
        <f>[11]Provisional!N411</f>
        <v>94.450161756625988</v>
      </c>
      <c r="O411" s="54">
        <f>[11]Provisional!O411</f>
        <v>79.186944929033999</v>
      </c>
      <c r="P411" s="54">
        <f>[11]Provisional!P411</f>
        <v>70.632888380038992</v>
      </c>
      <c r="Q411" s="54">
        <f>[11]Provisional!Q411</f>
        <v>62.617671406577998</v>
      </c>
      <c r="R411" s="128">
        <f>'[11]Published CSP'!O411</f>
        <v>212.08354700000001</v>
      </c>
      <c r="S411" s="108">
        <f>VLOOKUP($B411,'[11]CT model - DATA UPDATE'!$A:$AX,COLUMN('[11]CT model - DATA UPDATE'!S$1),0)/1000000</f>
        <v>216.44065233900002</v>
      </c>
      <c r="T411" s="108">
        <f>VLOOKUP($B411,'[11]CT model - DATA UPDATE'!$A:$AX,COLUMN('[11]CT model - DATA UPDATE'!T$1),0)/1000000</f>
        <v>221.10960615995967</v>
      </c>
      <c r="U411" s="108">
        <f>VLOOKUP($B411,'[11]CT model - DATA UPDATE'!$A:$AX,COLUMN('[11]CT model - DATA UPDATE'!U$1),0)/1000000</f>
        <v>225.88439639031847</v>
      </c>
      <c r="V411" s="108">
        <f>VLOOKUP($B411,'[11]CT model - DATA UPDATE'!$A:$AX,COLUMN('[11]CT model - DATA UPDATE'!V$1),0)/1000000</f>
        <v>230.76753431133568</v>
      </c>
      <c r="W411" s="108">
        <v>0</v>
      </c>
      <c r="X411" s="108">
        <f>VLOOKUP($B411,'[11]CT model - DATA UPDATE'!$A:$AX,COLUMN('[11]CT model - DATA UPDATE'!W$1),0)/1000000</f>
        <v>4.1983586184594444</v>
      </c>
      <c r="Y411" s="108">
        <f>VLOOKUP($B411,'[11]CT model - DATA UPDATE'!$A:$AX,COLUMN('[11]CT model - DATA UPDATE'!X$1),0)/1000000</f>
        <v>8.7968941896840516</v>
      </c>
      <c r="Z411" s="108">
        <f>VLOOKUP($B411,'[11]CT model - DATA UPDATE'!$A:$AX,COLUMN('[11]CT model - DATA UPDATE'!Y$1),0)/1000000</f>
        <v>13.684285399663485</v>
      </c>
      <c r="AA411" s="108">
        <f>VLOOKUP($B411,'[11]CT model - DATA UPDATE'!$A:$AX,COLUMN('[11]CT model - DATA UPDATE'!Z$1),0)/1000000</f>
        <v>18.875063300182504</v>
      </c>
      <c r="AB411" s="108">
        <v>0</v>
      </c>
      <c r="AC411" s="108">
        <f>VLOOKUP($B411,'[11]CT model - DATA UPDATE'!$A:$AX,COLUMN('[11]CT model - DATA UPDATE'!AA$1),0)/1000000</f>
        <v>4.3288141595405554</v>
      </c>
      <c r="AD411" s="108">
        <f>VLOOKUP($B411,'[11]CT model - DATA UPDATE'!$A:$AX,COLUMN('[11]CT model - DATA UPDATE'!AB$1),0)/1000000</f>
        <v>9.1070515854532719</v>
      </c>
      <c r="AE411" s="108">
        <f>VLOOKUP($B411,'[11]CT model - DATA UPDATE'!$A:$AX,COLUMN('[11]CT model - DATA UPDATE'!AC$1),0)/1000000</f>
        <v>14.373289160224378</v>
      </c>
      <c r="AF411" s="108">
        <f>VLOOKUP($B411,'[11]CT model - DATA UPDATE'!$A:$AX,COLUMN('[11]CT model - DATA UPDATE'!AD$1),0)/1000000</f>
        <v>20.166322207813412</v>
      </c>
      <c r="AG411" s="108">
        <v>0</v>
      </c>
      <c r="AH411" s="108">
        <f>VLOOKUP($B411,'[11]CT model - DATA UPDATE'!$A:$AX,COLUMN('[11]CT model - DATA UPDATE'!AE$1),0)/1000000</f>
        <v>0</v>
      </c>
      <c r="AI411" s="108">
        <f>(VLOOKUP($B411,'[11]CT model - DATA UPDATE'!$A:$AX,COLUMN('[11]CT model - DATA UPDATE'!AF$1),0)+IFERROR(VLOOKUP($B411,'[11]Fire £5 LQ'!$A:$P,COLUMN('[11]Fire £5 LQ'!N$1),0),0)*[11]Parameters!$C$41)/1000000</f>
        <v>0</v>
      </c>
      <c r="AJ411" s="108">
        <f>(VLOOKUP($B411,'[11]CT model - DATA UPDATE'!$A:$AX,COLUMN('[11]CT model - DATA UPDATE'!AG$1),0)+IFERROR(VLOOKUP($B411,'[11]Fire £5 LQ'!$A:$P,COLUMN('[11]Fire £5 LQ'!O$1),0),0)*[11]Parameters!$C$41)/1000000</f>
        <v>0</v>
      </c>
      <c r="AK411" s="108">
        <f>(VLOOKUP($B411,'[11]CT model - DATA UPDATE'!$A:$AX,COLUMN('[11]CT model - DATA UPDATE'!AH$1),0)+IFERROR(VLOOKUP($B411,'[11]Fire £5 LQ'!$A:$P,COLUMN('[11]Fire £5 LQ'!P$1),0),0)*[11]Parameters!$C$41)/1000000</f>
        <v>0</v>
      </c>
      <c r="AL411" s="56">
        <f>'[11]Published CSP'!AI411</f>
        <v>0</v>
      </c>
      <c r="AM411" s="56">
        <f>'[11]Published CSP'!AJ411</f>
        <v>0</v>
      </c>
      <c r="AN411" s="56">
        <f>IFERROR(VLOOKUP($A411,'[11]iBCF post B17'!$A:$L,'[11]iBCF post B17'!$F$1,0)/1000000,0)</f>
        <v>10.144556925164121</v>
      </c>
      <c r="AO411" s="56">
        <f>IFERROR(VLOOKUP($A411,'[11]iBCF post B17'!$A:$L,'[11]iBCF post B17'!$I$1,0)/1000000,0)</f>
        <v>13.383577679290044</v>
      </c>
      <c r="AP411" s="56">
        <f>IFERROR(VLOOKUP($A411,'[11]iBCF post B17'!$A:$L,'[11]iBCF post B17'!$L$1,0)/1000000,0)</f>
        <v>16.0804965159878</v>
      </c>
      <c r="AQ411" s="56">
        <v>0</v>
      </c>
      <c r="AR411" s="56">
        <v>0</v>
      </c>
      <c r="AS411" s="56">
        <f>'[11]NHB savings'!E398</f>
        <v>2.3952800000000001</v>
      </c>
      <c r="AT411" s="56">
        <f>'[11]NHB savings'!F398</f>
        <v>0</v>
      </c>
      <c r="AU411" s="56">
        <f>'[11]NHB savings'!G398</f>
        <v>0</v>
      </c>
      <c r="AV411" s="103">
        <f>'[11]Published CSP'!AN411</f>
        <v>0</v>
      </c>
      <c r="AW411" s="103">
        <f>'[11]Published CSP'!AO411</f>
        <v>0</v>
      </c>
      <c r="AX411" s="103">
        <f>'[11]Published CSP'!AP411+'[11]NHB savings'!I398</f>
        <v>0</v>
      </c>
      <c r="AY411" s="103">
        <f>'[11]Published CSP'!AQ411+'[11]NHB savings'!J398</f>
        <v>0</v>
      </c>
      <c r="AZ411" s="103">
        <f>'[11]Published CSP'!AR411+'[11]NHB savings'!K398</f>
        <v>0</v>
      </c>
      <c r="BA411" s="103">
        <v>0</v>
      </c>
      <c r="BB411" s="103" t="e">
        <f>VLOOKUP($A411,'[11]Published CSP'!$A:$A:'[11]Published CSP'!$AW:$AW,COLUMN('[11]Published CSP'!AT$1),0)</f>
        <v>#REF!</v>
      </c>
      <c r="BC411" s="103" t="e">
        <f>VLOOKUP($A411,'[11]Published CSP'!$A:$A:'[11]Published CSP'!$AW:$AW,COLUMN('[11]Published CSP'!AU$1),0)+'[11]NHB savings'!L398</f>
        <v>#REF!</v>
      </c>
      <c r="BD411" s="103">
        <v>0</v>
      </c>
      <c r="BE411" s="103">
        <v>0</v>
      </c>
      <c r="BF411" s="60">
        <v>2.7259691981053673</v>
      </c>
      <c r="BG411" s="60">
        <v>3.5382707347141422</v>
      </c>
      <c r="BH411" s="103">
        <f>VLOOKUP($A411,[11]NHB!$A$7:$Q$389,COLUMN([11]NHB!O$2),0)+'[11]NHB savings'!P398</f>
        <v>3.3307038849788668</v>
      </c>
      <c r="BI411" s="103">
        <f>VLOOKUP($A411,[11]NHB!$A$7:$Q$389,COLUMN([11]NHB!P$2),0)+'[11]NHB savings'!Q398</f>
        <v>2.4365535190230778</v>
      </c>
      <c r="BJ411" s="103">
        <f>VLOOKUP($A411,[11]NHB!$A$7:$Q$389,COLUMN([11]NHB!Q$2),0)+'[11]NHB savings'!R398</f>
        <v>2.3378445278472992</v>
      </c>
      <c r="BK411" s="63">
        <f t="shared" si="132"/>
        <v>330.1132059003524</v>
      </c>
      <c r="BL411" s="63" t="e">
        <f t="shared" si="132"/>
        <v>#REF!</v>
      </c>
      <c r="BM411" s="63" t="e">
        <f t="shared" si="132"/>
        <v>#REF!</v>
      </c>
      <c r="BN411" s="63">
        <f t="shared" si="132"/>
        <v>340.39499052855848</v>
      </c>
      <c r="BO411" s="63">
        <f t="shared" si="132"/>
        <v>350.84493226974473</v>
      </c>
      <c r="BP411" s="64">
        <f t="shared" si="123"/>
        <v>330.1132059003524</v>
      </c>
      <c r="BQ411" s="64" t="e">
        <f>BL411*'[11]23112016 deflator update'!$C$68/'[11]23112016 deflator update'!$C$69</f>
        <v>#REF!</v>
      </c>
      <c r="BR411" s="64" t="e">
        <f>BM411*'[11]23112016 deflator update'!$C$68/'[11]23112016 deflator update'!$C$70</f>
        <v>#REF!</v>
      </c>
      <c r="BS411" s="64">
        <f>BN411*'[11]23112016 deflator update'!$C$68/'[11]23112016 deflator update'!$C$71</f>
        <v>323.38438818306923</v>
      </c>
      <c r="BT411" s="64">
        <f>BO411*'[11]23112016 deflator update'!$C$68/'[11]23112016 deflator update'!$C$72</f>
        <v>327.87079164841163</v>
      </c>
      <c r="BU411" s="109" t="e">
        <f t="shared" si="124"/>
        <v>#REF!</v>
      </c>
      <c r="BV411" s="109" t="e">
        <f t="shared" si="124"/>
        <v>#REF!</v>
      </c>
      <c r="BW411" s="109" t="e">
        <f t="shared" si="124"/>
        <v>#REF!</v>
      </c>
      <c r="BX411" s="109">
        <f t="shared" si="124"/>
        <v>3.0699458076512309E-2</v>
      </c>
      <c r="BY411" s="109">
        <f t="shared" si="125"/>
        <v>6.2801869173481073E-2</v>
      </c>
      <c r="BZ411" s="109">
        <f t="shared" si="126"/>
        <v>1.534369750480713E-2</v>
      </c>
      <c r="CA411" s="110" t="e">
        <f t="shared" si="127"/>
        <v>#REF!</v>
      </c>
      <c r="CB411" s="110" t="e">
        <f t="shared" si="127"/>
        <v>#REF!</v>
      </c>
      <c r="CC411" s="110" t="e">
        <f t="shared" si="127"/>
        <v>#REF!</v>
      </c>
      <c r="CD411" s="110">
        <f t="shared" si="121"/>
        <v>1.3873284021375332E-2</v>
      </c>
      <c r="CE411" s="110">
        <f t="shared" si="128"/>
        <v>-6.7928644230539348E-3</v>
      </c>
      <c r="CF411" s="110">
        <f t="shared" si="129"/>
        <v>-1.7025592345629725E-3</v>
      </c>
      <c r="CG411" s="60">
        <f t="shared" si="130"/>
        <v>118.02965890035239</v>
      </c>
      <c r="CH411" s="60" t="e">
        <f t="shared" si="130"/>
        <v>#REF!</v>
      </c>
      <c r="CI411" s="60" t="e">
        <f t="shared" si="130"/>
        <v>#REF!</v>
      </c>
      <c r="CJ411" s="60">
        <f t="shared" si="130"/>
        <v>86.453019578352155</v>
      </c>
      <c r="CK411" s="60">
        <f t="shared" si="130"/>
        <v>81.036012450413125</v>
      </c>
      <c r="CL411" s="60">
        <f t="shared" si="131"/>
        <v>212.08354700000001</v>
      </c>
      <c r="CM411" s="60">
        <f t="shared" si="131"/>
        <v>224.96782511700002</v>
      </c>
      <c r="CN411" s="60">
        <f t="shared" si="131"/>
        <v>239.01355193509698</v>
      </c>
      <c r="CO411" s="60">
        <f t="shared" si="131"/>
        <v>253.94197095020633</v>
      </c>
      <c r="CP411" s="60">
        <f t="shared" si="131"/>
        <v>269.80891981933161</v>
      </c>
    </row>
    <row r="412" spans="1:94" ht="15" customHeight="1">
      <c r="A412" s="53" t="s">
        <v>507</v>
      </c>
      <c r="B412" s="53" t="s">
        <v>508</v>
      </c>
      <c r="C412" s="53" t="str">
        <f t="shared" si="122"/>
        <v>SD_PU</v>
      </c>
      <c r="D412" s="53" t="s">
        <v>41</v>
      </c>
      <c r="E412" s="53" t="s">
        <v>39</v>
      </c>
      <c r="F412" s="112" t="s">
        <v>1373</v>
      </c>
      <c r="G412" s="113">
        <v>1</v>
      </c>
      <c r="H412" s="127">
        <v>0</v>
      </c>
      <c r="I412" s="127">
        <v>0</v>
      </c>
      <c r="J412" s="112" t="s">
        <v>1380</v>
      </c>
      <c r="K412" s="101">
        <v>0</v>
      </c>
      <c r="L412" s="53" t="s">
        <v>509</v>
      </c>
      <c r="M412" s="54">
        <f>[11]Provisional!M412</f>
        <v>4.5752504792320003</v>
      </c>
      <c r="N412" s="54">
        <f>[11]Provisional!N412</f>
        <v>3.657556656668</v>
      </c>
      <c r="O412" s="54">
        <f>[11]Provisional!O412</f>
        <v>2.9674120605429999</v>
      </c>
      <c r="P412" s="54">
        <f>[11]Provisional!P412</f>
        <v>2.6030656866109996</v>
      </c>
      <c r="Q412" s="54">
        <f>[11]Provisional!Q412</f>
        <v>2.1980014012360001</v>
      </c>
      <c r="R412" s="128">
        <f>'[11]Published CSP'!O412</f>
        <v>7.8979100000000004</v>
      </c>
      <c r="S412" s="108">
        <f>VLOOKUP($B412,'[11]CT model - DATA UPDATE'!$A:$AX,COLUMN('[11]CT model - DATA UPDATE'!S$1),0)/1000000</f>
        <v>8.069824800000001</v>
      </c>
      <c r="T412" s="108">
        <f>VLOOKUP($B412,'[11]CT model - DATA UPDATE'!$A:$AX,COLUMN('[11]CT model - DATA UPDATE'!T$1),0)/1000000</f>
        <v>8.2251548261224521</v>
      </c>
      <c r="U412" s="108">
        <f>VLOOKUP($B412,'[11]CT model - DATA UPDATE'!$A:$AX,COLUMN('[11]CT model - DATA UPDATE'!U$1),0)/1000000</f>
        <v>8.3834746838228078</v>
      </c>
      <c r="V412" s="108">
        <f>VLOOKUP($B412,'[11]CT model - DATA UPDATE'!$A:$AX,COLUMN('[11]CT model - DATA UPDATE'!V$1),0)/1000000</f>
        <v>8.5448419221344878</v>
      </c>
      <c r="W412" s="108">
        <v>0</v>
      </c>
      <c r="X412" s="108">
        <f>VLOOKUP($B412,'[11]CT model - DATA UPDATE'!$A:$AX,COLUMN('[11]CT model - DATA UPDATE'!W$1),0)/1000000</f>
        <v>0.15803406899999964</v>
      </c>
      <c r="Y412" s="108">
        <f>VLOOKUP($B412,'[11]CT model - DATA UPDATE'!$A:$AX,COLUMN('[11]CT model - DATA UPDATE'!X$1),0)/1000000</f>
        <v>0.32880056417424397</v>
      </c>
      <c r="Z412" s="108">
        <f>VLOOKUP($B412,'[11]CT model - DATA UPDATE'!$A:$AX,COLUMN('[11]CT model - DATA UPDATE'!Y$1),0)/1000000</f>
        <v>0.50950148217198887</v>
      </c>
      <c r="AA412" s="108">
        <f>VLOOKUP($B412,'[11]CT model - DATA UPDATE'!$A:$AX,COLUMN('[11]CT model - DATA UPDATE'!Z$1),0)/1000000</f>
        <v>0.70059150374738599</v>
      </c>
      <c r="AB412" s="108">
        <v>0</v>
      </c>
      <c r="AC412" s="108">
        <f>VLOOKUP($B412,'[11]CT model - DATA UPDATE'!$A:$AX,COLUMN('[11]CT model - DATA UPDATE'!AA$1),0)/1000000</f>
        <v>0</v>
      </c>
      <c r="AD412" s="108">
        <f>VLOOKUP($B412,'[11]CT model - DATA UPDATE'!$A:$AX,COLUMN('[11]CT model - DATA UPDATE'!AB$1),0)/1000000</f>
        <v>0</v>
      </c>
      <c r="AE412" s="108">
        <f>VLOOKUP($B412,'[11]CT model - DATA UPDATE'!$A:$AX,COLUMN('[11]CT model - DATA UPDATE'!AC$1),0)/1000000</f>
        <v>0</v>
      </c>
      <c r="AF412" s="108">
        <f>VLOOKUP($B412,'[11]CT model - DATA UPDATE'!$A:$AX,COLUMN('[11]CT model - DATA UPDATE'!AD$1),0)/1000000</f>
        <v>0</v>
      </c>
      <c r="AG412" s="108">
        <v>0</v>
      </c>
      <c r="AH412" s="108">
        <f>VLOOKUP($B412,'[11]CT model - DATA UPDATE'!$A:$AX,COLUMN('[11]CT model - DATA UPDATE'!AE$1),0)/1000000</f>
        <v>0</v>
      </c>
      <c r="AI412" s="108">
        <f>(VLOOKUP($B412,'[11]CT model - DATA UPDATE'!$A:$AX,COLUMN('[11]CT model - DATA UPDATE'!AF$1),0)+IFERROR(VLOOKUP($B412,'[11]Fire £5 LQ'!$A:$P,COLUMN('[11]Fire £5 LQ'!N$1),0),0)*[11]Parameters!$C$41)/1000000</f>
        <v>2.2672486960523951E-2</v>
      </c>
      <c r="AJ412" s="108">
        <f>(VLOOKUP($B412,'[11]CT model - DATA UPDATE'!$A:$AX,COLUMN('[11]CT model - DATA UPDATE'!AG$1),0)+IFERROR(VLOOKUP($B412,'[11]Fire £5 LQ'!$A:$P,COLUMN('[11]Fire £5 LQ'!O$1),0),0)*[11]Parameters!$C$41)/1000000</f>
        <v>4.2798725007632869E-2</v>
      </c>
      <c r="AK412" s="108">
        <f>(VLOOKUP($B412,'[11]CT model - DATA UPDATE'!$A:$AX,COLUMN('[11]CT model - DATA UPDATE'!AH$1),0)+IFERROR(VLOOKUP($B412,'[11]Fire £5 LQ'!$A:$P,COLUMN('[11]Fire £5 LQ'!P$1),0),0)*[11]Parameters!$C$41)/1000000</f>
        <v>6.0136784042640633E-2</v>
      </c>
      <c r="AL412" s="56">
        <f>'[11]Published CSP'!AI412</f>
        <v>0</v>
      </c>
      <c r="AM412" s="56">
        <f>'[11]Published CSP'!AJ412</f>
        <v>0</v>
      </c>
      <c r="AN412" s="56">
        <f>IFERROR(VLOOKUP($A412,'[11]iBCF post B17'!$A:$L,'[11]iBCF post B17'!$F$1,0)/1000000,0)</f>
        <v>0</v>
      </c>
      <c r="AO412" s="56">
        <f>IFERROR(VLOOKUP($A412,'[11]iBCF post B17'!$A:$L,'[11]iBCF post B17'!$I$1,0)/1000000,0)</f>
        <v>0</v>
      </c>
      <c r="AP412" s="56">
        <f>IFERROR(VLOOKUP($A412,'[11]iBCF post B17'!$A:$L,'[11]iBCF post B17'!$L$1,0)/1000000,0)</f>
        <v>0</v>
      </c>
      <c r="AQ412" s="56">
        <v>0</v>
      </c>
      <c r="AR412" s="56">
        <v>0</v>
      </c>
      <c r="AS412" s="56">
        <f>'[11]NHB savings'!E399</f>
        <v>0</v>
      </c>
      <c r="AT412" s="56">
        <f>'[11]NHB savings'!F399</f>
        <v>0</v>
      </c>
      <c r="AU412" s="56">
        <f>'[11]NHB savings'!G399</f>
        <v>0</v>
      </c>
      <c r="AV412" s="103">
        <f>'[11]Published CSP'!AN412</f>
        <v>0</v>
      </c>
      <c r="AW412" s="103">
        <f>'[11]Published CSP'!AO412</f>
        <v>0</v>
      </c>
      <c r="AX412" s="103">
        <f>'[11]Published CSP'!AP412+'[11]NHB savings'!I399</f>
        <v>0</v>
      </c>
      <c r="AY412" s="103">
        <f>'[11]Published CSP'!AQ412+'[11]NHB savings'!J399</f>
        <v>0</v>
      </c>
      <c r="AZ412" s="103">
        <f>'[11]Published CSP'!AR412+'[11]NHB savings'!K399</f>
        <v>0</v>
      </c>
      <c r="BA412" s="103">
        <v>0</v>
      </c>
      <c r="BB412" s="103" t="e">
        <f>VLOOKUP($A412,'[11]Published CSP'!$A:$A:'[11]Published CSP'!$AW:$AW,COLUMN('[11]Published CSP'!AT$1),0)</f>
        <v>#REF!</v>
      </c>
      <c r="BC412" s="103" t="e">
        <f>VLOOKUP($A412,'[11]Published CSP'!$A:$A:'[11]Published CSP'!$AW:$AW,COLUMN('[11]Published CSP'!AU$1),0)+'[11]NHB savings'!L399</f>
        <v>#REF!</v>
      </c>
      <c r="BD412" s="103">
        <v>0</v>
      </c>
      <c r="BE412" s="103">
        <v>0</v>
      </c>
      <c r="BF412" s="60">
        <v>1.0889054884848888</v>
      </c>
      <c r="BG412" s="60">
        <v>1.6051324302548264</v>
      </c>
      <c r="BH412" s="103">
        <f>VLOOKUP($A412,[11]NHB!$A$7:$Q$389,COLUMN([11]NHB!O$2),0)+'[11]NHB savings'!P399</f>
        <v>1.3942637096054642</v>
      </c>
      <c r="BI412" s="103">
        <f>VLOOKUP($A412,[11]NHB!$A$7:$Q$389,COLUMN([11]NHB!P$2),0)+'[11]NHB savings'!Q399</f>
        <v>1.0608993101399162</v>
      </c>
      <c r="BJ412" s="103">
        <f>VLOOKUP($A412,[11]NHB!$A$7:$Q$389,COLUMN([11]NHB!Q$2),0)+'[11]NHB savings'!R399</f>
        <v>1.0179204468293426</v>
      </c>
      <c r="BK412" s="63">
        <f t="shared" si="132"/>
        <v>13.562065967716888</v>
      </c>
      <c r="BL412" s="63" t="e">
        <f t="shared" si="132"/>
        <v>#REF!</v>
      </c>
      <c r="BM412" s="63" t="e">
        <f t="shared" si="132"/>
        <v>#REF!</v>
      </c>
      <c r="BN412" s="63">
        <f t="shared" si="132"/>
        <v>12.599739887753346</v>
      </c>
      <c r="BO412" s="63">
        <f t="shared" si="132"/>
        <v>12.521492057989857</v>
      </c>
      <c r="BP412" s="64">
        <f t="shared" si="123"/>
        <v>13.562065967716888</v>
      </c>
      <c r="BQ412" s="64" t="e">
        <f>BL412*'[11]23112016 deflator update'!$C$68/'[11]23112016 deflator update'!$C$69</f>
        <v>#REF!</v>
      </c>
      <c r="BR412" s="64" t="e">
        <f>BM412*'[11]23112016 deflator update'!$C$68/'[11]23112016 deflator update'!$C$70</f>
        <v>#REF!</v>
      </c>
      <c r="BS412" s="64">
        <f>BN412*'[11]23112016 deflator update'!$C$68/'[11]23112016 deflator update'!$C$71</f>
        <v>11.970091476787116</v>
      </c>
      <c r="BT412" s="64">
        <f>BO412*'[11]23112016 deflator update'!$C$68/'[11]23112016 deflator update'!$C$72</f>
        <v>11.701555690466691</v>
      </c>
      <c r="BU412" s="109" t="e">
        <f t="shared" si="124"/>
        <v>#REF!</v>
      </c>
      <c r="BV412" s="109" t="e">
        <f t="shared" si="124"/>
        <v>#REF!</v>
      </c>
      <c r="BW412" s="109" t="e">
        <f t="shared" si="124"/>
        <v>#REF!</v>
      </c>
      <c r="BX412" s="109">
        <f t="shared" si="124"/>
        <v>-6.2102734231477275E-3</v>
      </c>
      <c r="BY412" s="109">
        <f t="shared" si="125"/>
        <v>-7.6726799014546265E-2</v>
      </c>
      <c r="BZ412" s="109">
        <f t="shared" si="126"/>
        <v>-1.9759690859783907E-2</v>
      </c>
      <c r="CA412" s="110" t="e">
        <f t="shared" si="127"/>
        <v>#REF!</v>
      </c>
      <c r="CB412" s="110" t="e">
        <f t="shared" si="127"/>
        <v>#REF!</v>
      </c>
      <c r="CC412" s="110" t="e">
        <f t="shared" si="127"/>
        <v>#REF!</v>
      </c>
      <c r="CD412" s="110">
        <f t="shared" si="121"/>
        <v>-2.2433895918103963E-2</v>
      </c>
      <c r="CE412" s="110">
        <f t="shared" si="128"/>
        <v>-0.13718487151433656</v>
      </c>
      <c r="CF412" s="110">
        <f t="shared" si="129"/>
        <v>-3.6216608863950173E-2</v>
      </c>
      <c r="CG412" s="60">
        <f t="shared" si="130"/>
        <v>5.664155967716888</v>
      </c>
      <c r="CH412" s="60" t="e">
        <f t="shared" si="130"/>
        <v>#REF!</v>
      </c>
      <c r="CI412" s="60" t="e">
        <f t="shared" si="130"/>
        <v>#REF!</v>
      </c>
      <c r="CJ412" s="60">
        <f t="shared" si="130"/>
        <v>3.6639649967509165</v>
      </c>
      <c r="CK412" s="60">
        <f t="shared" si="130"/>
        <v>3.2159218480653422</v>
      </c>
      <c r="CL412" s="60">
        <f t="shared" si="131"/>
        <v>7.8979100000000004</v>
      </c>
      <c r="CM412" s="60">
        <f t="shared" si="131"/>
        <v>8.2278588690000003</v>
      </c>
      <c r="CN412" s="60">
        <f t="shared" si="131"/>
        <v>8.57662787725722</v>
      </c>
      <c r="CO412" s="60">
        <f t="shared" si="131"/>
        <v>8.9357748910024295</v>
      </c>
      <c r="CP412" s="60">
        <f t="shared" si="131"/>
        <v>9.3055702099245146</v>
      </c>
    </row>
    <row r="413" spans="1:94" ht="15" customHeight="1">
      <c r="A413" s="53" t="s">
        <v>117</v>
      </c>
      <c r="B413" s="53" t="s">
        <v>118</v>
      </c>
      <c r="C413" s="53" t="str">
        <f t="shared" si="122"/>
        <v>SD_PR</v>
      </c>
      <c r="D413" s="53" t="s">
        <v>41</v>
      </c>
      <c r="E413" s="53" t="s">
        <v>39</v>
      </c>
      <c r="F413" s="112" t="s">
        <v>1367</v>
      </c>
      <c r="G413" s="113">
        <v>0</v>
      </c>
      <c r="H413" s="127">
        <v>0</v>
      </c>
      <c r="I413" s="127">
        <v>0</v>
      </c>
      <c r="J413" s="112" t="s">
        <v>1381</v>
      </c>
      <c r="K413" s="101">
        <v>0</v>
      </c>
      <c r="L413" s="53" t="s">
        <v>119</v>
      </c>
      <c r="M413" s="54">
        <f>[11]Provisional!M413</f>
        <v>4.2675118464059993</v>
      </c>
      <c r="N413" s="54">
        <f>[11]Provisional!N413</f>
        <v>3.5686612829430002</v>
      </c>
      <c r="O413" s="54">
        <f>[11]Provisional!O413</f>
        <v>3.0435078720679996</v>
      </c>
      <c r="P413" s="54">
        <f>[11]Provisional!P413</f>
        <v>2.7675612194779999</v>
      </c>
      <c r="Q413" s="54">
        <f>[11]Provisional!Q413</f>
        <v>2.4612476931050002</v>
      </c>
      <c r="R413" s="128">
        <f>'[11]Published CSP'!O413</f>
        <v>5.2311629999999996</v>
      </c>
      <c r="S413" s="108">
        <f>VLOOKUP($B413,'[11]CT model - DATA UPDATE'!$A:$AX,COLUMN('[11]CT model - DATA UPDATE'!S$1),0)/1000000</f>
        <v>5.3764835800000004</v>
      </c>
      <c r="T413" s="108">
        <f>VLOOKUP($B413,'[11]CT model - DATA UPDATE'!$A:$AX,COLUMN('[11]CT model - DATA UPDATE'!T$1),0)/1000000</f>
        <v>5.5213337598537242</v>
      </c>
      <c r="U413" s="108">
        <f>VLOOKUP($B413,'[11]CT model - DATA UPDATE'!$A:$AX,COLUMN('[11]CT model - DATA UPDATE'!U$1),0)/1000000</f>
        <v>5.6700864113306686</v>
      </c>
      <c r="V413" s="108">
        <f>VLOOKUP($B413,'[11]CT model - DATA UPDATE'!$A:$AX,COLUMN('[11]CT model - DATA UPDATE'!V$1),0)/1000000</f>
        <v>5.8228466726141983</v>
      </c>
      <c r="W413" s="108">
        <v>0</v>
      </c>
      <c r="X413" s="108">
        <f>VLOOKUP($B413,'[11]CT model - DATA UPDATE'!$A:$AX,COLUMN('[11]CT model - DATA UPDATE'!W$1),0)/1000000</f>
        <v>0.1075296716</v>
      </c>
      <c r="Y413" s="108">
        <f>VLOOKUP($B413,'[11]CT model - DATA UPDATE'!$A:$AX,COLUMN('[11]CT model - DATA UPDATE'!X$1),0)/1000000</f>
        <v>0.22306188389809042</v>
      </c>
      <c r="Z413" s="108">
        <f>VLOOKUP($B413,'[11]CT model - DATA UPDATE'!$A:$AX,COLUMN('[11]CT model - DATA UPDATE'!Y$1),0)/1000000</f>
        <v>0.34705464906472711</v>
      </c>
      <c r="AA413" s="108">
        <f>VLOOKUP($B413,'[11]CT model - DATA UPDATE'!$A:$AX,COLUMN('[11]CT model - DATA UPDATE'!Z$1),0)/1000000</f>
        <v>0.47998982857240108</v>
      </c>
      <c r="AB413" s="108">
        <v>0</v>
      </c>
      <c r="AC413" s="108">
        <f>VLOOKUP($B413,'[11]CT model - DATA UPDATE'!$A:$AX,COLUMN('[11]CT model - DATA UPDATE'!AA$1),0)/1000000</f>
        <v>0</v>
      </c>
      <c r="AD413" s="108">
        <f>VLOOKUP($B413,'[11]CT model - DATA UPDATE'!$A:$AX,COLUMN('[11]CT model - DATA UPDATE'!AB$1),0)/1000000</f>
        <v>0</v>
      </c>
      <c r="AE413" s="108">
        <f>VLOOKUP($B413,'[11]CT model - DATA UPDATE'!$A:$AX,COLUMN('[11]CT model - DATA UPDATE'!AC$1),0)/1000000</f>
        <v>0</v>
      </c>
      <c r="AF413" s="108">
        <f>VLOOKUP($B413,'[11]CT model - DATA UPDATE'!$A:$AX,COLUMN('[11]CT model - DATA UPDATE'!AD$1),0)/1000000</f>
        <v>0</v>
      </c>
      <c r="AG413" s="108">
        <v>0</v>
      </c>
      <c r="AH413" s="108">
        <f>VLOOKUP($B413,'[11]CT model - DATA UPDATE'!$A:$AX,COLUMN('[11]CT model - DATA UPDATE'!AE$1),0)/1000000</f>
        <v>0.12778874839999937</v>
      </c>
      <c r="AI413" s="108">
        <f>(VLOOKUP($B413,'[11]CT model - DATA UPDATE'!$A:$AX,COLUMN('[11]CT model - DATA UPDATE'!AF$1),0)+IFERROR(VLOOKUP($B413,'[11]Fire £5 LQ'!$A:$P,COLUMN('[11]Fire £5 LQ'!N$1),0),0)*[11]Parameters!$C$41)/1000000</f>
        <v>0.26073887271044044</v>
      </c>
      <c r="AJ413" s="108">
        <f>(VLOOKUP($B413,'[11]CT model - DATA UPDATE'!$A:$AX,COLUMN('[11]CT model - DATA UPDATE'!AG$1),0)+IFERROR(VLOOKUP($B413,'[11]Fire £5 LQ'!$A:$P,COLUMN('[11]Fire £5 LQ'!O$1),0),0)*[11]Parameters!$C$41)/1000000</f>
        <v>0.39844658158036117</v>
      </c>
      <c r="AK413" s="108">
        <f>(VLOOKUP($B413,'[11]CT model - DATA UPDATE'!$A:$AX,COLUMN('[11]CT model - DATA UPDATE'!AH$1),0)+IFERROR(VLOOKUP($B413,'[11]Fire £5 LQ'!$A:$P,COLUMN('[11]Fire £5 LQ'!P$1),0),0)*[11]Parameters!$C$41)/1000000</f>
        <v>0.54096188606278539</v>
      </c>
      <c r="AL413" s="56">
        <f>'[11]Published CSP'!AI413</f>
        <v>0</v>
      </c>
      <c r="AM413" s="56">
        <f>'[11]Published CSP'!AJ413</f>
        <v>0</v>
      </c>
      <c r="AN413" s="56">
        <f>IFERROR(VLOOKUP($A413,'[11]iBCF post B17'!$A:$L,'[11]iBCF post B17'!$F$1,0)/1000000,0)</f>
        <v>0</v>
      </c>
      <c r="AO413" s="56">
        <f>IFERROR(VLOOKUP($A413,'[11]iBCF post B17'!$A:$L,'[11]iBCF post B17'!$I$1,0)/1000000,0)</f>
        <v>0</v>
      </c>
      <c r="AP413" s="56">
        <f>IFERROR(VLOOKUP($A413,'[11]iBCF post B17'!$A:$L,'[11]iBCF post B17'!$L$1,0)/1000000,0)</f>
        <v>0</v>
      </c>
      <c r="AQ413" s="56">
        <v>0</v>
      </c>
      <c r="AR413" s="56">
        <v>0</v>
      </c>
      <c r="AS413" s="56">
        <f>'[11]NHB savings'!E400</f>
        <v>0</v>
      </c>
      <c r="AT413" s="56">
        <f>'[11]NHB savings'!F400</f>
        <v>0</v>
      </c>
      <c r="AU413" s="56">
        <f>'[11]NHB savings'!G400</f>
        <v>0</v>
      </c>
      <c r="AV413" s="103">
        <f>'[11]Published CSP'!AN413</f>
        <v>1.0556134113034802E-2</v>
      </c>
      <c r="AW413" s="103">
        <f>'[11]Published CSP'!AO413</f>
        <v>5.4823793296729144E-2</v>
      </c>
      <c r="AX413" s="103">
        <f>'[11]Published CSP'!AP413+'[11]NHB savings'!I400</f>
        <v>4.4267659183694331E-2</v>
      </c>
      <c r="AY413" s="103">
        <f>'[11]Published CSP'!AQ413+'[11]NHB savings'!J400</f>
        <v>3.4052045525918721E-2</v>
      </c>
      <c r="AZ413" s="103">
        <f>'[11]Published CSP'!AR413+'[11]NHB savings'!K400</f>
        <v>4.4267659183694331E-2</v>
      </c>
      <c r="BA413" s="103">
        <v>0</v>
      </c>
      <c r="BB413" s="103" t="e">
        <f>VLOOKUP($A413,'[11]Published CSP'!$A:$A:'[11]Published CSP'!$AW:$AW,COLUMN('[11]Published CSP'!AT$1),0)</f>
        <v>#REF!</v>
      </c>
      <c r="BC413" s="103" t="e">
        <f>VLOOKUP($A413,'[11]Published CSP'!$A:$A:'[11]Published CSP'!$AW:$AW,COLUMN('[11]Published CSP'!AU$1),0)+'[11]NHB savings'!L400</f>
        <v>#REF!</v>
      </c>
      <c r="BD413" s="103">
        <v>0</v>
      </c>
      <c r="BE413" s="103">
        <v>0</v>
      </c>
      <c r="BF413" s="60">
        <v>2.9161888653389805</v>
      </c>
      <c r="BG413" s="60">
        <v>4.0815444779081398</v>
      </c>
      <c r="BH413" s="103">
        <f>VLOOKUP($A413,[11]NHB!$A$7:$Q$389,COLUMN([11]NHB!O$2),0)+'[11]NHB savings'!P400</f>
        <v>4.3169569817545721</v>
      </c>
      <c r="BI413" s="103">
        <f>VLOOKUP($A413,[11]NHB!$A$7:$Q$389,COLUMN([11]NHB!P$2),0)+'[11]NHB savings'!Q400</f>
        <v>3.294537614719343</v>
      </c>
      <c r="BJ413" s="103">
        <f>VLOOKUP($A413,[11]NHB!$A$7:$Q$389,COLUMN([11]NHB!Q$2),0)+'[11]NHB savings'!R400</f>
        <v>3.1610702060206872</v>
      </c>
      <c r="BK413" s="63">
        <f t="shared" si="132"/>
        <v>12.425419845858015</v>
      </c>
      <c r="BL413" s="63" t="e">
        <f t="shared" si="132"/>
        <v>#REF!</v>
      </c>
      <c r="BM413" s="63" t="e">
        <f t="shared" si="132"/>
        <v>#REF!</v>
      </c>
      <c r="BN413" s="63">
        <f t="shared" si="132"/>
        <v>12.511738521699019</v>
      </c>
      <c r="BO413" s="63">
        <f t="shared" si="132"/>
        <v>12.510383945558766</v>
      </c>
      <c r="BP413" s="64">
        <f t="shared" si="123"/>
        <v>12.425419845858015</v>
      </c>
      <c r="BQ413" s="64" t="e">
        <f>BL413*'[11]23112016 deflator update'!$C$68/'[11]23112016 deflator update'!$C$69</f>
        <v>#REF!</v>
      </c>
      <c r="BR413" s="64" t="e">
        <f>BM413*'[11]23112016 deflator update'!$C$68/'[11]23112016 deflator update'!$C$70</f>
        <v>#REF!</v>
      </c>
      <c r="BS413" s="64">
        <f>BN413*'[11]23112016 deflator update'!$C$68/'[11]23112016 deflator update'!$C$71</f>
        <v>11.886487814240368</v>
      </c>
      <c r="BT413" s="64">
        <f>BO413*'[11]23112016 deflator update'!$C$68/'[11]23112016 deflator update'!$C$72</f>
        <v>11.691174963024118</v>
      </c>
      <c r="BU413" s="109" t="e">
        <f t="shared" si="124"/>
        <v>#REF!</v>
      </c>
      <c r="BV413" s="109" t="e">
        <f t="shared" si="124"/>
        <v>#REF!</v>
      </c>
      <c r="BW413" s="109" t="e">
        <f t="shared" si="124"/>
        <v>#REF!</v>
      </c>
      <c r="BX413" s="109">
        <f t="shared" si="124"/>
        <v>-1.0826442207878539E-4</v>
      </c>
      <c r="BY413" s="109">
        <f t="shared" si="125"/>
        <v>6.8379258612396576E-3</v>
      </c>
      <c r="BZ413" s="109">
        <f t="shared" si="126"/>
        <v>1.7051153780340833E-3</v>
      </c>
      <c r="CA413" s="110" t="e">
        <f t="shared" si="127"/>
        <v>#REF!</v>
      </c>
      <c r="CB413" s="110" t="e">
        <f t="shared" si="127"/>
        <v>#REF!</v>
      </c>
      <c r="CC413" s="110" t="e">
        <f t="shared" si="127"/>
        <v>#REF!</v>
      </c>
      <c r="CD413" s="110">
        <f t="shared" si="121"/>
        <v>-1.6431502245958685E-2</v>
      </c>
      <c r="CE413" s="110">
        <f t="shared" si="128"/>
        <v>-5.9092158811732687E-2</v>
      </c>
      <c r="CF413" s="110">
        <f t="shared" si="129"/>
        <v>-1.5112167888545081E-2</v>
      </c>
      <c r="CG413" s="60">
        <f t="shared" si="130"/>
        <v>7.1942568458580149</v>
      </c>
      <c r="CH413" s="60" t="e">
        <f t="shared" si="130"/>
        <v>#REF!</v>
      </c>
      <c r="CI413" s="60" t="e">
        <f t="shared" si="130"/>
        <v>#REF!</v>
      </c>
      <c r="CJ413" s="60">
        <f t="shared" si="130"/>
        <v>6.096150879723262</v>
      </c>
      <c r="CK413" s="60">
        <f t="shared" si="130"/>
        <v>5.6665855583093823</v>
      </c>
      <c r="CL413" s="60">
        <f t="shared" si="131"/>
        <v>5.2311629999999996</v>
      </c>
      <c r="CM413" s="60">
        <f t="shared" si="131"/>
        <v>5.611802</v>
      </c>
      <c r="CN413" s="60">
        <f t="shared" si="131"/>
        <v>6.0051345164622552</v>
      </c>
      <c r="CO413" s="60">
        <f t="shared" si="131"/>
        <v>6.4155876419757574</v>
      </c>
      <c r="CP413" s="60">
        <f t="shared" si="131"/>
        <v>6.8437983872493842</v>
      </c>
    </row>
    <row r="414" spans="1:94" ht="15" customHeight="1">
      <c r="A414" s="53" t="s">
        <v>303</v>
      </c>
      <c r="B414" s="53" t="s">
        <v>304</v>
      </c>
      <c r="C414" s="53" t="str">
        <f t="shared" si="122"/>
        <v>SD_SR</v>
      </c>
      <c r="D414" s="53" t="s">
        <v>41</v>
      </c>
      <c r="E414" s="53" t="s">
        <v>39</v>
      </c>
      <c r="F414" s="112" t="s">
        <v>1373</v>
      </c>
      <c r="G414" s="113">
        <v>0</v>
      </c>
      <c r="H414" s="127">
        <v>0</v>
      </c>
      <c r="I414" s="127">
        <v>0</v>
      </c>
      <c r="J414" s="112" t="s">
        <v>1382</v>
      </c>
      <c r="K414" s="101">
        <v>0</v>
      </c>
      <c r="L414" s="53" t="s">
        <v>305</v>
      </c>
      <c r="M414" s="54">
        <f>[11]Provisional!M414</f>
        <v>5.6068142549599997</v>
      </c>
      <c r="N414" s="54">
        <f>[11]Provisional!N414</f>
        <v>4.5526512816959999</v>
      </c>
      <c r="O414" s="54">
        <f>[11]Provisional!O414</f>
        <v>3.7600494077809996</v>
      </c>
      <c r="P414" s="54">
        <f>[11]Provisional!P414</f>
        <v>3.3421585579589999</v>
      </c>
      <c r="Q414" s="54">
        <f>[11]Provisional!Q414</f>
        <v>2.8777644455289999</v>
      </c>
      <c r="R414" s="128">
        <f>'[11]Published CSP'!O414</f>
        <v>8.7212150000000008</v>
      </c>
      <c r="S414" s="108">
        <f>VLOOKUP($B414,'[11]CT model - DATA UPDATE'!$A:$AX,COLUMN('[11]CT model - DATA UPDATE'!S$1),0)/1000000</f>
        <v>8.8070201009999991</v>
      </c>
      <c r="T414" s="108">
        <f>VLOOKUP($B414,'[11]CT model - DATA UPDATE'!$A:$AX,COLUMN('[11]CT model - DATA UPDATE'!T$1),0)/1000000</f>
        <v>8.9254144574580554</v>
      </c>
      <c r="U414" s="108">
        <f>VLOOKUP($B414,'[11]CT model - DATA UPDATE'!$A:$AX,COLUMN('[11]CT model - DATA UPDATE'!U$1),0)/1000000</f>
        <v>9.0454004105606458</v>
      </c>
      <c r="V414" s="108">
        <f>VLOOKUP($B414,'[11]CT model - DATA UPDATE'!$A:$AX,COLUMN('[11]CT model - DATA UPDATE'!V$1),0)/1000000</f>
        <v>9.1669993564279508</v>
      </c>
      <c r="W414" s="108">
        <v>0</v>
      </c>
      <c r="X414" s="108">
        <f>VLOOKUP($B414,'[11]CT model - DATA UPDATE'!$A:$AX,COLUMN('[11]CT model - DATA UPDATE'!W$1),0)/1000000</f>
        <v>0.17614040202</v>
      </c>
      <c r="Y414" s="108">
        <f>VLOOKUP($B414,'[11]CT model - DATA UPDATE'!$A:$AX,COLUMN('[11]CT model - DATA UPDATE'!X$1),0)/1000000</f>
        <v>0.36058674408130537</v>
      </c>
      <c r="Z414" s="108">
        <f>VLOOKUP($B414,'[11]CT model - DATA UPDATE'!$A:$AX,COLUMN('[11]CT model - DATA UPDATE'!Y$1),0)/1000000</f>
        <v>0.55365086832959531</v>
      </c>
      <c r="AA414" s="108">
        <f>VLOOKUP($B414,'[11]CT model - DATA UPDATE'!$A:$AX,COLUMN('[11]CT model - DATA UPDATE'!Z$1),0)/1000000</f>
        <v>0.75565555766896564</v>
      </c>
      <c r="AB414" s="108">
        <v>0</v>
      </c>
      <c r="AC414" s="108">
        <f>VLOOKUP($B414,'[11]CT model - DATA UPDATE'!$A:$AX,COLUMN('[11]CT model - DATA UPDATE'!AA$1),0)/1000000</f>
        <v>0</v>
      </c>
      <c r="AD414" s="108">
        <f>VLOOKUP($B414,'[11]CT model - DATA UPDATE'!$A:$AX,COLUMN('[11]CT model - DATA UPDATE'!AB$1),0)/1000000</f>
        <v>0</v>
      </c>
      <c r="AE414" s="108">
        <f>VLOOKUP($B414,'[11]CT model - DATA UPDATE'!$A:$AX,COLUMN('[11]CT model - DATA UPDATE'!AC$1),0)/1000000</f>
        <v>0</v>
      </c>
      <c r="AF414" s="108">
        <f>VLOOKUP($B414,'[11]CT model - DATA UPDATE'!$A:$AX,COLUMN('[11]CT model - DATA UPDATE'!AD$1),0)/1000000</f>
        <v>0</v>
      </c>
      <c r="AG414" s="108">
        <v>0</v>
      </c>
      <c r="AH414" s="108">
        <f>VLOOKUP($B414,'[11]CT model - DATA UPDATE'!$A:$AX,COLUMN('[11]CT model - DATA UPDATE'!AE$1),0)/1000000</f>
        <v>0.15306918198000119</v>
      </c>
      <c r="AI414" s="108">
        <f>(VLOOKUP($B414,'[11]CT model - DATA UPDATE'!$A:$AX,COLUMN('[11]CT model - DATA UPDATE'!AF$1),0)+IFERROR(VLOOKUP($B414,'[11]Fire £5 LQ'!$A:$P,COLUMN('[11]Fire £5 LQ'!N$1),0),0)*[11]Parameters!$C$41)/1000000</f>
        <v>0.30937427782149385</v>
      </c>
      <c r="AJ414" s="108">
        <f>(VLOOKUP($B414,'[11]CT model - DATA UPDATE'!$A:$AX,COLUMN('[11]CT model - DATA UPDATE'!AG$1),0)+IFERROR(VLOOKUP($B414,'[11]Fire £5 LQ'!$A:$P,COLUMN('[11]Fire £5 LQ'!O$1),0),0)*[11]Parameters!$C$41)/1000000</f>
        <v>0.46616366284824279</v>
      </c>
      <c r="AK414" s="108">
        <f>(VLOOKUP($B414,'[11]CT model - DATA UPDATE'!$A:$AX,COLUMN('[11]CT model - DATA UPDATE'!AH$1),0)+IFERROR(VLOOKUP($B414,'[11]Fire £5 LQ'!$A:$P,COLUMN('[11]Fire £5 LQ'!P$1),0),0)*[11]Parameters!$C$41)/1000000</f>
        <v>0.62329769543452451</v>
      </c>
      <c r="AL414" s="56">
        <f>'[11]Published CSP'!AI414</f>
        <v>0</v>
      </c>
      <c r="AM414" s="56">
        <f>'[11]Published CSP'!AJ414</f>
        <v>0</v>
      </c>
      <c r="AN414" s="56">
        <f>IFERROR(VLOOKUP($A414,'[11]iBCF post B17'!$A:$L,'[11]iBCF post B17'!$F$1,0)/1000000,0)</f>
        <v>0</v>
      </c>
      <c r="AO414" s="56">
        <f>IFERROR(VLOOKUP($A414,'[11]iBCF post B17'!$A:$L,'[11]iBCF post B17'!$I$1,0)/1000000,0)</f>
        <v>0</v>
      </c>
      <c r="AP414" s="56">
        <f>IFERROR(VLOOKUP($A414,'[11]iBCF post B17'!$A:$L,'[11]iBCF post B17'!$L$1,0)/1000000,0)</f>
        <v>0</v>
      </c>
      <c r="AQ414" s="56">
        <v>0</v>
      </c>
      <c r="AR414" s="56">
        <v>0</v>
      </c>
      <c r="AS414" s="56">
        <f>'[11]NHB savings'!E401</f>
        <v>0</v>
      </c>
      <c r="AT414" s="56">
        <f>'[11]NHB savings'!F401</f>
        <v>0</v>
      </c>
      <c r="AU414" s="56">
        <f>'[11]NHB savings'!G401</f>
        <v>0</v>
      </c>
      <c r="AV414" s="103">
        <f>'[11]Published CSP'!AN414</f>
        <v>0</v>
      </c>
      <c r="AW414" s="103">
        <f>'[11]Published CSP'!AO414</f>
        <v>0</v>
      </c>
      <c r="AX414" s="103">
        <f>'[11]Published CSP'!AP414+'[11]NHB savings'!I401</f>
        <v>0</v>
      </c>
      <c r="AY414" s="103">
        <f>'[11]Published CSP'!AQ414+'[11]NHB savings'!J401</f>
        <v>0</v>
      </c>
      <c r="AZ414" s="103">
        <f>'[11]Published CSP'!AR414+'[11]NHB savings'!K401</f>
        <v>0</v>
      </c>
      <c r="BA414" s="103">
        <v>0</v>
      </c>
      <c r="BB414" s="103" t="e">
        <f>VLOOKUP($A414,'[11]Published CSP'!$A:$A:'[11]Published CSP'!$AW:$AW,COLUMN('[11]Published CSP'!AT$1),0)</f>
        <v>#REF!</v>
      </c>
      <c r="BC414" s="103" t="e">
        <f>VLOOKUP($A414,'[11]Published CSP'!$A:$A:'[11]Published CSP'!$AW:$AW,COLUMN('[11]Published CSP'!AU$1),0)+'[11]NHB savings'!L401</f>
        <v>#REF!</v>
      </c>
      <c r="BD414" s="103">
        <v>0</v>
      </c>
      <c r="BE414" s="103">
        <v>0</v>
      </c>
      <c r="BF414" s="60">
        <v>3.2704266902836858</v>
      </c>
      <c r="BG414" s="60">
        <v>3.6721485010406592</v>
      </c>
      <c r="BH414" s="103">
        <f>VLOOKUP($A414,[11]NHB!$A$7:$Q$389,COLUMN([11]NHB!O$2),0)+'[11]NHB savings'!P401</f>
        <v>2.320885072892914</v>
      </c>
      <c r="BI414" s="103">
        <f>VLOOKUP($A414,[11]NHB!$A$7:$Q$389,COLUMN([11]NHB!P$2),0)+'[11]NHB savings'!Q401</f>
        <v>1.7679240714858049</v>
      </c>
      <c r="BJ414" s="103">
        <f>VLOOKUP($A414,[11]NHB!$A$7:$Q$389,COLUMN([11]NHB!Q$2),0)+'[11]NHB savings'!R401</f>
        <v>1.6963024140055671</v>
      </c>
      <c r="BK414" s="63">
        <f t="shared" si="132"/>
        <v>17.598455945243686</v>
      </c>
      <c r="BL414" s="63" t="e">
        <f t="shared" si="132"/>
        <v>#REF!</v>
      </c>
      <c r="BM414" s="63" t="e">
        <f t="shared" si="132"/>
        <v>#REF!</v>
      </c>
      <c r="BN414" s="63">
        <f t="shared" si="132"/>
        <v>15.175297571183288</v>
      </c>
      <c r="BO414" s="63">
        <f t="shared" si="132"/>
        <v>15.120019469066008</v>
      </c>
      <c r="BP414" s="64">
        <f t="shared" si="123"/>
        <v>17.598455945243686</v>
      </c>
      <c r="BQ414" s="64" t="e">
        <f>BL414*'[11]23112016 deflator update'!$C$68/'[11]23112016 deflator update'!$C$69</f>
        <v>#REF!</v>
      </c>
      <c r="BR414" s="64" t="e">
        <f>BM414*'[11]23112016 deflator update'!$C$68/'[11]23112016 deflator update'!$C$70</f>
        <v>#REF!</v>
      </c>
      <c r="BS414" s="64">
        <f>BN414*'[11]23112016 deflator update'!$C$68/'[11]23112016 deflator update'!$C$71</f>
        <v>14.416940487088036</v>
      </c>
      <c r="BT414" s="64">
        <f>BO414*'[11]23112016 deflator update'!$C$68/'[11]23112016 deflator update'!$C$72</f>
        <v>14.129925494407868</v>
      </c>
      <c r="BU414" s="109" t="e">
        <f t="shared" si="124"/>
        <v>#REF!</v>
      </c>
      <c r="BV414" s="109" t="e">
        <f t="shared" si="124"/>
        <v>#REF!</v>
      </c>
      <c r="BW414" s="109" t="e">
        <f t="shared" si="124"/>
        <v>#REF!</v>
      </c>
      <c r="BX414" s="109">
        <f t="shared" si="124"/>
        <v>-3.6426371119238077E-3</v>
      </c>
      <c r="BY414" s="109">
        <f t="shared" si="125"/>
        <v>-0.14083260962718269</v>
      </c>
      <c r="BZ414" s="109">
        <f t="shared" si="126"/>
        <v>-3.7236878657268768E-2</v>
      </c>
      <c r="CA414" s="110" t="e">
        <f t="shared" si="127"/>
        <v>#REF!</v>
      </c>
      <c r="CB414" s="110" t="e">
        <f t="shared" si="127"/>
        <v>#REF!</v>
      </c>
      <c r="CC414" s="110" t="e">
        <f t="shared" si="127"/>
        <v>#REF!</v>
      </c>
      <c r="CD414" s="110">
        <f t="shared" si="121"/>
        <v>-1.9908176283117918E-2</v>
      </c>
      <c r="CE414" s="110">
        <f t="shared" si="128"/>
        <v>-0.19709288483193632</v>
      </c>
      <c r="CF414" s="110">
        <f t="shared" si="129"/>
        <v>-5.3400378155947448E-2</v>
      </c>
      <c r="CG414" s="60">
        <f t="shared" si="130"/>
        <v>8.8772409452436847</v>
      </c>
      <c r="CH414" s="60" t="e">
        <f t="shared" si="130"/>
        <v>#REF!</v>
      </c>
      <c r="CI414" s="60" t="e">
        <f t="shared" si="130"/>
        <v>#REF!</v>
      </c>
      <c r="CJ414" s="60">
        <f t="shared" si="130"/>
        <v>5.1100826294448041</v>
      </c>
      <c r="CK414" s="60">
        <f t="shared" si="130"/>
        <v>4.5740668595345664</v>
      </c>
      <c r="CL414" s="60">
        <f t="shared" si="131"/>
        <v>8.7212150000000008</v>
      </c>
      <c r="CM414" s="60">
        <f t="shared" si="131"/>
        <v>9.136229685</v>
      </c>
      <c r="CN414" s="60">
        <f t="shared" si="131"/>
        <v>9.5953754793608539</v>
      </c>
      <c r="CO414" s="60">
        <f t="shared" si="131"/>
        <v>10.065214941738484</v>
      </c>
      <c r="CP414" s="60">
        <f t="shared" si="131"/>
        <v>10.545952609531442</v>
      </c>
    </row>
    <row r="415" spans="1:94" ht="15" customHeight="1">
      <c r="A415" s="53" t="s">
        <v>228</v>
      </c>
      <c r="B415" s="53" t="s">
        <v>229</v>
      </c>
      <c r="C415" s="53" t="str">
        <f t="shared" si="122"/>
        <v>SD_PR</v>
      </c>
      <c r="D415" s="53" t="s">
        <v>41</v>
      </c>
      <c r="E415" s="53" t="s">
        <v>39</v>
      </c>
      <c r="F415" s="112" t="s">
        <v>1359</v>
      </c>
      <c r="G415" s="113">
        <v>1</v>
      </c>
      <c r="H415" s="127">
        <v>0</v>
      </c>
      <c r="I415" s="127">
        <v>0</v>
      </c>
      <c r="J415" s="112" t="s">
        <v>1381</v>
      </c>
      <c r="K415" s="101">
        <v>0</v>
      </c>
      <c r="L415" s="53" t="s">
        <v>230</v>
      </c>
      <c r="M415" s="54">
        <f>[11]Provisional!M415</f>
        <v>5.6235899540540002</v>
      </c>
      <c r="N415" s="54">
        <f>[11]Provisional!N415</f>
        <v>4.7513670822440002</v>
      </c>
      <c r="O415" s="54">
        <f>[11]Provisional!O415</f>
        <v>4.0960002810800002</v>
      </c>
      <c r="P415" s="54">
        <f>[11]Provisional!P415</f>
        <v>3.75184530728</v>
      </c>
      <c r="Q415" s="54">
        <f>[11]Provisional!Q415</f>
        <v>3.3698954668459997</v>
      </c>
      <c r="R415" s="128">
        <f>'[11]Published CSP'!O415</f>
        <v>6.2315360000000002</v>
      </c>
      <c r="S415" s="108">
        <f>VLOOKUP($B415,'[11]CT model - DATA UPDATE'!$A:$AX,COLUMN('[11]CT model - DATA UPDATE'!S$1),0)/1000000</f>
        <v>6.3555943999999993</v>
      </c>
      <c r="T415" s="108">
        <f>VLOOKUP($B415,'[11]CT model - DATA UPDATE'!$A:$AX,COLUMN('[11]CT model - DATA UPDATE'!T$1),0)/1000000</f>
        <v>6.4504103809025732</v>
      </c>
      <c r="U415" s="108">
        <f>VLOOKUP($B415,'[11]CT model - DATA UPDATE'!$A:$AX,COLUMN('[11]CT model - DATA UPDATE'!U$1),0)/1000000</f>
        <v>6.5466408747001976</v>
      </c>
      <c r="V415" s="108">
        <f>VLOOKUP($B415,'[11]CT model - DATA UPDATE'!$A:$AX,COLUMN('[11]CT model - DATA UPDATE'!V$1),0)/1000000</f>
        <v>6.6443069838137037</v>
      </c>
      <c r="W415" s="108">
        <v>0</v>
      </c>
      <c r="X415" s="108">
        <f>VLOOKUP($B415,'[11]CT model - DATA UPDATE'!$A:$AX,COLUMN('[11]CT model - DATA UPDATE'!W$1),0)/1000000</f>
        <v>0.11112412499999962</v>
      </c>
      <c r="Y415" s="108">
        <f>VLOOKUP($B415,'[11]CT model - DATA UPDATE'!$A:$AX,COLUMN('[11]CT model - DATA UPDATE'!X$1),0)/1000000</f>
        <v>0.24404577729966678</v>
      </c>
      <c r="Z415" s="108">
        <f>VLOOKUP($B415,'[11]CT model - DATA UPDATE'!$A:$AX,COLUMN('[11]CT model - DATA UPDATE'!Y$1),0)/1000000</f>
        <v>0.38357312500251817</v>
      </c>
      <c r="AA415" s="108">
        <f>VLOOKUP($B415,'[11]CT model - DATA UPDATE'!$A:$AX,COLUMN('[11]CT model - DATA UPDATE'!Z$1),0)/1000000</f>
        <v>0.52996751237974915</v>
      </c>
      <c r="AB415" s="108">
        <v>0</v>
      </c>
      <c r="AC415" s="108">
        <f>VLOOKUP($B415,'[11]CT model - DATA UPDATE'!$A:$AX,COLUMN('[11]CT model - DATA UPDATE'!AA$1),0)/1000000</f>
        <v>0</v>
      </c>
      <c r="AD415" s="108">
        <f>VLOOKUP($B415,'[11]CT model - DATA UPDATE'!$A:$AX,COLUMN('[11]CT model - DATA UPDATE'!AB$1),0)/1000000</f>
        <v>0</v>
      </c>
      <c r="AE415" s="108">
        <f>VLOOKUP($B415,'[11]CT model - DATA UPDATE'!$A:$AX,COLUMN('[11]CT model - DATA UPDATE'!AC$1),0)/1000000</f>
        <v>0</v>
      </c>
      <c r="AF415" s="108">
        <f>VLOOKUP($B415,'[11]CT model - DATA UPDATE'!$A:$AX,COLUMN('[11]CT model - DATA UPDATE'!AD$1),0)/1000000</f>
        <v>0</v>
      </c>
      <c r="AG415" s="108">
        <v>0</v>
      </c>
      <c r="AH415" s="108">
        <f>VLOOKUP($B415,'[11]CT model - DATA UPDATE'!$A:$AX,COLUMN('[11]CT model - DATA UPDATE'!AE$1),0)/1000000</f>
        <v>0</v>
      </c>
      <c r="AI415" s="108">
        <f>(VLOOKUP($B415,'[11]CT model - DATA UPDATE'!$A:$AX,COLUMN('[11]CT model - DATA UPDATE'!AF$1),0)+IFERROR(VLOOKUP($B415,'[11]Fire £5 LQ'!$A:$P,COLUMN('[11]Fire £5 LQ'!N$1),0),0)*[11]Parameters!$C$41)/1000000</f>
        <v>4.7755091951865086E-2</v>
      </c>
      <c r="AJ415" s="108">
        <f>(VLOOKUP($B415,'[11]CT model - DATA UPDATE'!$A:$AX,COLUMN('[11]CT model - DATA UPDATE'!AG$1),0)+IFERROR(VLOOKUP($B415,'[11]Fire £5 LQ'!$A:$P,COLUMN('[11]Fire £5 LQ'!O$1),0),0)*[11]Parameters!$C$41)/1000000</f>
        <v>9.4270611133736512E-2</v>
      </c>
      <c r="AK415" s="108">
        <f>(VLOOKUP($B415,'[11]CT model - DATA UPDATE'!$A:$AX,COLUMN('[11]CT model - DATA UPDATE'!AH$1),0)+IFERROR(VLOOKUP($B415,'[11]Fire £5 LQ'!$A:$P,COLUMN('[11]Fire £5 LQ'!P$1),0),0)*[11]Parameters!$C$41)/1000000</f>
        <v>0.13940511060103941</v>
      </c>
      <c r="AL415" s="56">
        <f>'[11]Published CSP'!AI415</f>
        <v>0</v>
      </c>
      <c r="AM415" s="56">
        <f>'[11]Published CSP'!AJ415</f>
        <v>0</v>
      </c>
      <c r="AN415" s="56">
        <f>IFERROR(VLOOKUP($A415,'[11]iBCF post B17'!$A:$L,'[11]iBCF post B17'!$F$1,0)/1000000,0)</f>
        <v>0</v>
      </c>
      <c r="AO415" s="56">
        <f>IFERROR(VLOOKUP($A415,'[11]iBCF post B17'!$A:$L,'[11]iBCF post B17'!$I$1,0)/1000000,0)</f>
        <v>0</v>
      </c>
      <c r="AP415" s="56">
        <f>IFERROR(VLOOKUP($A415,'[11]iBCF post B17'!$A:$L,'[11]iBCF post B17'!$L$1,0)/1000000,0)</f>
        <v>0</v>
      </c>
      <c r="AQ415" s="56">
        <v>0</v>
      </c>
      <c r="AR415" s="56">
        <v>0</v>
      </c>
      <c r="AS415" s="56">
        <f>'[11]NHB savings'!E402</f>
        <v>0</v>
      </c>
      <c r="AT415" s="56">
        <f>'[11]NHB savings'!F402</f>
        <v>0</v>
      </c>
      <c r="AU415" s="56">
        <f>'[11]NHB savings'!G402</f>
        <v>0</v>
      </c>
      <c r="AV415" s="103">
        <f>'[11]Published CSP'!AN415</f>
        <v>0</v>
      </c>
      <c r="AW415" s="103">
        <f>'[11]Published CSP'!AO415</f>
        <v>0</v>
      </c>
      <c r="AX415" s="103">
        <f>'[11]Published CSP'!AP415+'[11]NHB savings'!I402</f>
        <v>0</v>
      </c>
      <c r="AY415" s="103">
        <f>'[11]Published CSP'!AQ415+'[11]NHB savings'!J402</f>
        <v>0</v>
      </c>
      <c r="AZ415" s="103">
        <f>'[11]Published CSP'!AR415+'[11]NHB savings'!K402</f>
        <v>0</v>
      </c>
      <c r="BA415" s="103">
        <v>0</v>
      </c>
      <c r="BB415" s="103" t="e">
        <f>VLOOKUP($A415,'[11]Published CSP'!$A:$A:'[11]Published CSP'!$AW:$AW,COLUMN('[11]Published CSP'!AT$1),0)</f>
        <v>#REF!</v>
      </c>
      <c r="BC415" s="103" t="e">
        <f>VLOOKUP($A415,'[11]Published CSP'!$A:$A:'[11]Published CSP'!$AW:$AW,COLUMN('[11]Published CSP'!AU$1),0)+'[11]NHB savings'!L402</f>
        <v>#REF!</v>
      </c>
      <c r="BD415" s="103">
        <v>0</v>
      </c>
      <c r="BE415" s="103">
        <v>0</v>
      </c>
      <c r="BF415" s="60">
        <v>1.8238211875805748</v>
      </c>
      <c r="BG415" s="60">
        <v>2.3031276950535071</v>
      </c>
      <c r="BH415" s="103">
        <f>VLOOKUP($A415,[11]NHB!$A$7:$Q$389,COLUMN([11]NHB!O$2),0)+'[11]NHB savings'!P402</f>
        <v>2.1107087632759884</v>
      </c>
      <c r="BI415" s="103">
        <f>VLOOKUP($A415,[11]NHB!$A$7:$Q$389,COLUMN([11]NHB!P$2),0)+'[11]NHB savings'!Q402</f>
        <v>1.6072157384180406</v>
      </c>
      <c r="BJ415" s="103">
        <f>VLOOKUP($A415,[11]NHB!$A$7:$Q$389,COLUMN([11]NHB!Q$2),0)+'[11]NHB savings'!R402</f>
        <v>1.542104653066348</v>
      </c>
      <c r="BK415" s="63">
        <f t="shared" si="132"/>
        <v>13.678947141634573</v>
      </c>
      <c r="BL415" s="63" t="e">
        <f t="shared" si="132"/>
        <v>#REF!</v>
      </c>
      <c r="BM415" s="63" t="e">
        <f t="shared" si="132"/>
        <v>#REF!</v>
      </c>
      <c r="BN415" s="63">
        <f t="shared" si="132"/>
        <v>12.383545656534494</v>
      </c>
      <c r="BO415" s="63">
        <f t="shared" si="132"/>
        <v>12.225679726706838</v>
      </c>
      <c r="BP415" s="64">
        <f t="shared" si="123"/>
        <v>13.678947141634573</v>
      </c>
      <c r="BQ415" s="64" t="e">
        <f>BL415*'[11]23112016 deflator update'!$C$68/'[11]23112016 deflator update'!$C$69</f>
        <v>#REF!</v>
      </c>
      <c r="BR415" s="64" t="e">
        <f>BM415*'[11]23112016 deflator update'!$C$68/'[11]23112016 deflator update'!$C$70</f>
        <v>#REF!</v>
      </c>
      <c r="BS415" s="64">
        <f>BN415*'[11]23112016 deflator update'!$C$68/'[11]23112016 deflator update'!$C$71</f>
        <v>11.764701147502725</v>
      </c>
      <c r="BT415" s="64">
        <f>BO415*'[11]23112016 deflator update'!$C$68/'[11]23112016 deflator update'!$C$72</f>
        <v>11.42511383733895</v>
      </c>
      <c r="BU415" s="109" t="e">
        <f t="shared" si="124"/>
        <v>#REF!</v>
      </c>
      <c r="BV415" s="109" t="e">
        <f t="shared" si="124"/>
        <v>#REF!</v>
      </c>
      <c r="BW415" s="109" t="e">
        <f t="shared" si="124"/>
        <v>#REF!</v>
      </c>
      <c r="BX415" s="109">
        <f t="shared" si="124"/>
        <v>-1.274803955233561E-2</v>
      </c>
      <c r="BY415" s="109">
        <f t="shared" si="125"/>
        <v>-0.10624117484191664</v>
      </c>
      <c r="BZ415" s="109">
        <f t="shared" si="126"/>
        <v>-2.7689253607944497E-2</v>
      </c>
      <c r="CA415" s="110" t="e">
        <f t="shared" si="127"/>
        <v>#REF!</v>
      </c>
      <c r="CB415" s="110" t="e">
        <f t="shared" si="127"/>
        <v>#REF!</v>
      </c>
      <c r="CC415" s="110" t="e">
        <f t="shared" si="127"/>
        <v>#REF!</v>
      </c>
      <c r="CD415" s="110">
        <f t="shared" si="121"/>
        <v>-2.8864932980967262E-2</v>
      </c>
      <c r="CE415" s="110">
        <f t="shared" si="128"/>
        <v>-0.16476657749744772</v>
      </c>
      <c r="CF415" s="110">
        <f t="shared" si="129"/>
        <v>-4.4013044905589327E-2</v>
      </c>
      <c r="CG415" s="60">
        <f t="shared" si="130"/>
        <v>7.4474111416345732</v>
      </c>
      <c r="CH415" s="60" t="e">
        <f t="shared" si="130"/>
        <v>#REF!</v>
      </c>
      <c r="CI415" s="60" t="e">
        <f t="shared" si="130"/>
        <v>#REF!</v>
      </c>
      <c r="CJ415" s="60">
        <f t="shared" si="130"/>
        <v>5.3590610456980423</v>
      </c>
      <c r="CK415" s="60">
        <f t="shared" si="130"/>
        <v>4.9120001199123458</v>
      </c>
      <c r="CL415" s="60">
        <f t="shared" si="131"/>
        <v>6.2315360000000002</v>
      </c>
      <c r="CM415" s="60">
        <f t="shared" si="131"/>
        <v>6.4667185249999992</v>
      </c>
      <c r="CN415" s="60">
        <f t="shared" si="131"/>
        <v>6.7422112501541056</v>
      </c>
      <c r="CO415" s="60">
        <f t="shared" si="131"/>
        <v>7.0244846108364518</v>
      </c>
      <c r="CP415" s="60">
        <f t="shared" si="131"/>
        <v>7.3136796067944925</v>
      </c>
    </row>
    <row r="416" spans="1:94" ht="15" customHeight="1">
      <c r="A416" s="53" t="s">
        <v>120</v>
      </c>
      <c r="B416" s="53" t="s">
        <v>121</v>
      </c>
      <c r="C416" s="53" t="str">
        <f t="shared" si="122"/>
        <v>SD_SR</v>
      </c>
      <c r="D416" s="53" t="s">
        <v>41</v>
      </c>
      <c r="E416" s="53" t="s">
        <v>39</v>
      </c>
      <c r="F416" s="112" t="s">
        <v>1367</v>
      </c>
      <c r="G416" s="113">
        <v>0</v>
      </c>
      <c r="H416" s="127">
        <v>0</v>
      </c>
      <c r="I416" s="127">
        <v>0</v>
      </c>
      <c r="J416" s="112" t="s">
        <v>1382</v>
      </c>
      <c r="K416" s="101">
        <v>0</v>
      </c>
      <c r="L416" s="53" t="s">
        <v>122</v>
      </c>
      <c r="M416" s="54">
        <f>[11]Provisional!M416</f>
        <v>4.6002615079659996</v>
      </c>
      <c r="N416" s="54">
        <f>[11]Provisional!N416</f>
        <v>3.7811251720009995</v>
      </c>
      <c r="O416" s="54">
        <f>[11]Provisional!O416</f>
        <v>3.1654009403219998</v>
      </c>
      <c r="P416" s="54">
        <f>[11]Provisional!P416</f>
        <v>2.8412905630820005</v>
      </c>
      <c r="Q416" s="54">
        <f>[11]Provisional!Q416</f>
        <v>2.4813037360669998</v>
      </c>
      <c r="R416" s="128">
        <f>'[11]Published CSP'!O416</f>
        <v>6.5333199999999998</v>
      </c>
      <c r="S416" s="108">
        <f>VLOOKUP($B416,'[11]CT model - DATA UPDATE'!$A:$AX,COLUMN('[11]CT model - DATA UPDATE'!S$1),0)/1000000</f>
        <v>6.7208372560000003</v>
      </c>
      <c r="T416" s="108">
        <f>VLOOKUP($B416,'[11]CT model - DATA UPDATE'!$A:$AX,COLUMN('[11]CT model - DATA UPDATE'!T$1),0)/1000000</f>
        <v>6.9094854107190562</v>
      </c>
      <c r="U416" s="108">
        <f>VLOOKUP($B416,'[11]CT model - DATA UPDATE'!$A:$AX,COLUMN('[11]CT model - DATA UPDATE'!U$1),0)/1000000</f>
        <v>7.1034287578261059</v>
      </c>
      <c r="V416" s="108">
        <f>VLOOKUP($B416,'[11]CT model - DATA UPDATE'!$A:$AX,COLUMN('[11]CT model - DATA UPDATE'!V$1),0)/1000000</f>
        <v>7.3028159288435059</v>
      </c>
      <c r="W416" s="108">
        <v>0</v>
      </c>
      <c r="X416" s="108">
        <f>VLOOKUP($B416,'[11]CT model - DATA UPDATE'!$A:$AX,COLUMN('[11]CT model - DATA UPDATE'!W$1),0)/1000000</f>
        <v>0</v>
      </c>
      <c r="Y416" s="108">
        <f>VLOOKUP($B416,'[11]CT model - DATA UPDATE'!$A:$AX,COLUMN('[11]CT model - DATA UPDATE'!X$1),0)/1000000</f>
        <v>0.13818970821438126</v>
      </c>
      <c r="Z416" s="108">
        <f>VLOOKUP($B416,'[11]CT model - DATA UPDATE'!$A:$AX,COLUMN('[11]CT model - DATA UPDATE'!Y$1),0)/1000000</f>
        <v>0.28697852181617461</v>
      </c>
      <c r="AA416" s="108">
        <f>VLOOKUP($B416,'[11]CT model - DATA UPDATE'!$A:$AX,COLUMN('[11]CT model - DATA UPDATE'!Z$1),0)/1000000</f>
        <v>0.44699075737265276</v>
      </c>
      <c r="AB416" s="108">
        <v>0</v>
      </c>
      <c r="AC416" s="108">
        <f>VLOOKUP($B416,'[11]CT model - DATA UPDATE'!$A:$AX,COLUMN('[11]CT model - DATA UPDATE'!AA$1),0)/1000000</f>
        <v>0</v>
      </c>
      <c r="AD416" s="108">
        <f>VLOOKUP($B416,'[11]CT model - DATA UPDATE'!$A:$AX,COLUMN('[11]CT model - DATA UPDATE'!AB$1),0)/1000000</f>
        <v>0</v>
      </c>
      <c r="AE416" s="108">
        <f>VLOOKUP($B416,'[11]CT model - DATA UPDATE'!$A:$AX,COLUMN('[11]CT model - DATA UPDATE'!AC$1),0)/1000000</f>
        <v>0</v>
      </c>
      <c r="AF416" s="108">
        <f>VLOOKUP($B416,'[11]CT model - DATA UPDATE'!$A:$AX,COLUMN('[11]CT model - DATA UPDATE'!AD$1),0)/1000000</f>
        <v>0</v>
      </c>
      <c r="AG416" s="108">
        <v>0</v>
      </c>
      <c r="AH416" s="108">
        <f>VLOOKUP($B416,'[11]CT model - DATA UPDATE'!$A:$AX,COLUMN('[11]CT model - DATA UPDATE'!AE$1),0)/1000000</f>
        <v>0</v>
      </c>
      <c r="AI416" s="108">
        <f>(VLOOKUP($B416,'[11]CT model - DATA UPDATE'!$A:$AX,COLUMN('[11]CT model - DATA UPDATE'!AF$1),0)+IFERROR(VLOOKUP($B416,'[11]Fire £5 LQ'!$A:$P,COLUMN('[11]Fire £5 LQ'!N$1),0),0)*[11]Parameters!$C$41)/1000000</f>
        <v>3.0038900344224448E-2</v>
      </c>
      <c r="AJ416" s="108">
        <f>(VLOOKUP($B416,'[11]CT model - DATA UPDATE'!$A:$AX,COLUMN('[11]CT model - DATA UPDATE'!AG$1),0)+IFERROR(VLOOKUP($B416,'[11]Fire £5 LQ'!$A:$P,COLUMN('[11]Fire £5 LQ'!O$1),0),0)*[11]Parameters!$C$41)/1000000</f>
        <v>5.8922761677499727E-2</v>
      </c>
      <c r="AK416" s="108">
        <f>(VLOOKUP($B416,'[11]CT model - DATA UPDATE'!$A:$AX,COLUMN('[11]CT model - DATA UPDATE'!AH$1),0)+IFERROR(VLOOKUP($B416,'[11]Fire £5 LQ'!$A:$P,COLUMN('[11]Fire £5 LQ'!P$1),0),0)*[11]Parameters!$C$41)/1000000</f>
        <v>8.6424897733757514E-2</v>
      </c>
      <c r="AL416" s="56">
        <f>'[11]Published CSP'!AI416</f>
        <v>0</v>
      </c>
      <c r="AM416" s="56">
        <f>'[11]Published CSP'!AJ416</f>
        <v>0</v>
      </c>
      <c r="AN416" s="56">
        <f>IFERROR(VLOOKUP($A416,'[11]iBCF post B17'!$A:$L,'[11]iBCF post B17'!$F$1,0)/1000000,0)</f>
        <v>0</v>
      </c>
      <c r="AO416" s="56">
        <f>IFERROR(VLOOKUP($A416,'[11]iBCF post B17'!$A:$L,'[11]iBCF post B17'!$I$1,0)/1000000,0)</f>
        <v>0</v>
      </c>
      <c r="AP416" s="56">
        <f>IFERROR(VLOOKUP($A416,'[11]iBCF post B17'!$A:$L,'[11]iBCF post B17'!$L$1,0)/1000000,0)</f>
        <v>0</v>
      </c>
      <c r="AQ416" s="56">
        <v>0</v>
      </c>
      <c r="AR416" s="56">
        <v>0</v>
      </c>
      <c r="AS416" s="56">
        <f>'[11]NHB savings'!E403</f>
        <v>0</v>
      </c>
      <c r="AT416" s="56">
        <f>'[11]NHB savings'!F403</f>
        <v>0</v>
      </c>
      <c r="AU416" s="56">
        <f>'[11]NHB savings'!G403</f>
        <v>0</v>
      </c>
      <c r="AV416" s="103">
        <f>'[11]Published CSP'!AN416</f>
        <v>0</v>
      </c>
      <c r="AW416" s="103">
        <f>'[11]Published CSP'!AO416</f>
        <v>0</v>
      </c>
      <c r="AX416" s="103">
        <f>'[11]Published CSP'!AP416+'[11]NHB savings'!I403</f>
        <v>0</v>
      </c>
      <c r="AY416" s="103">
        <f>'[11]Published CSP'!AQ416+'[11]NHB savings'!J403</f>
        <v>0</v>
      </c>
      <c r="AZ416" s="103">
        <f>'[11]Published CSP'!AR416+'[11]NHB savings'!K403</f>
        <v>0</v>
      </c>
      <c r="BA416" s="103">
        <v>0</v>
      </c>
      <c r="BB416" s="103" t="e">
        <f>VLOOKUP($A416,'[11]Published CSP'!$A:$A:'[11]Published CSP'!$AW:$AW,COLUMN('[11]Published CSP'!AT$1),0)</f>
        <v>#REF!</v>
      </c>
      <c r="BC416" s="103" t="e">
        <f>VLOOKUP($A416,'[11]Published CSP'!$A:$A:'[11]Published CSP'!$AW:$AW,COLUMN('[11]Published CSP'!AU$1),0)+'[11]NHB savings'!L403</f>
        <v>#REF!</v>
      </c>
      <c r="BD416" s="103">
        <v>0</v>
      </c>
      <c r="BE416" s="103">
        <v>0</v>
      </c>
      <c r="BF416" s="60">
        <v>1.6152998994276142</v>
      </c>
      <c r="BG416" s="60">
        <v>2.3564500819795482</v>
      </c>
      <c r="BH416" s="103">
        <f>VLOOKUP($A416,[11]NHB!$A$7:$Q$389,COLUMN([11]NHB!O$2),0)+'[11]NHB savings'!P403</f>
        <v>1.902742238460166</v>
      </c>
      <c r="BI416" s="103">
        <f>VLOOKUP($A416,[11]NHB!$A$7:$Q$389,COLUMN([11]NHB!P$2),0)+'[11]NHB savings'!Q403</f>
        <v>1.4492422103920133</v>
      </c>
      <c r="BJ416" s="103">
        <f>VLOOKUP($A416,[11]NHB!$A$7:$Q$389,COLUMN([11]NHB!Q$2),0)+'[11]NHB savings'!R403</f>
        <v>1.3905309054934007</v>
      </c>
      <c r="BK416" s="63">
        <f t="shared" si="132"/>
        <v>12.748881407393613</v>
      </c>
      <c r="BL416" s="63" t="e">
        <f t="shared" si="132"/>
        <v>#REF!</v>
      </c>
      <c r="BM416" s="63" t="e">
        <f t="shared" si="132"/>
        <v>#REF!</v>
      </c>
      <c r="BN416" s="63">
        <f t="shared" si="132"/>
        <v>11.739862814793794</v>
      </c>
      <c r="BO416" s="63">
        <f t="shared" si="132"/>
        <v>11.708066225510317</v>
      </c>
      <c r="BP416" s="64">
        <f t="shared" si="123"/>
        <v>12.748881407393613</v>
      </c>
      <c r="BQ416" s="64" t="e">
        <f>BL416*'[11]23112016 deflator update'!$C$68/'[11]23112016 deflator update'!$C$69</f>
        <v>#REF!</v>
      </c>
      <c r="BR416" s="64" t="e">
        <f>BM416*'[11]23112016 deflator update'!$C$68/'[11]23112016 deflator update'!$C$70</f>
        <v>#REF!</v>
      </c>
      <c r="BS416" s="64">
        <f>BN416*'[11]23112016 deflator update'!$C$68/'[11]23112016 deflator update'!$C$71</f>
        <v>11.153185150639688</v>
      </c>
      <c r="BT416" s="64">
        <f>BO416*'[11]23112016 deflator update'!$C$68/'[11]23112016 deflator update'!$C$72</f>
        <v>10.941394869795966</v>
      </c>
      <c r="BU416" s="109" t="e">
        <f t="shared" si="124"/>
        <v>#REF!</v>
      </c>
      <c r="BV416" s="109" t="e">
        <f t="shared" si="124"/>
        <v>#REF!</v>
      </c>
      <c r="BW416" s="109" t="e">
        <f t="shared" si="124"/>
        <v>#REF!</v>
      </c>
      <c r="BX416" s="109">
        <f t="shared" si="124"/>
        <v>-2.7084293730765818E-3</v>
      </c>
      <c r="BY416" s="109">
        <f t="shared" si="125"/>
        <v>-8.1639725762895798E-2</v>
      </c>
      <c r="BZ416" s="109">
        <f t="shared" si="126"/>
        <v>-2.1066316180506917E-2</v>
      </c>
      <c r="CA416" s="110" t="e">
        <f t="shared" si="127"/>
        <v>#REF!</v>
      </c>
      <c r="CB416" s="110" t="e">
        <f t="shared" si="127"/>
        <v>#REF!</v>
      </c>
      <c r="CC416" s="110" t="e">
        <f t="shared" si="127"/>
        <v>#REF!</v>
      </c>
      <c r="CD416" s="110">
        <f t="shared" si="121"/>
        <v>-1.8989219490503584E-2</v>
      </c>
      <c r="CE416" s="110">
        <f t="shared" si="128"/>
        <v>-0.14177608841426748</v>
      </c>
      <c r="CF416" s="110">
        <f t="shared" si="129"/>
        <v>-3.7501297700767267E-2</v>
      </c>
      <c r="CG416" s="60">
        <f t="shared" si="130"/>
        <v>6.2155614073936132</v>
      </c>
      <c r="CH416" s="60" t="e">
        <f t="shared" si="130"/>
        <v>#REF!</v>
      </c>
      <c r="CI416" s="60" t="e">
        <f t="shared" si="130"/>
        <v>#REF!</v>
      </c>
      <c r="CJ416" s="60">
        <f t="shared" si="130"/>
        <v>4.2905327734740135</v>
      </c>
      <c r="CK416" s="60">
        <f t="shared" si="130"/>
        <v>3.8718346415604001</v>
      </c>
      <c r="CL416" s="60">
        <f t="shared" si="131"/>
        <v>6.5333199999999998</v>
      </c>
      <c r="CM416" s="60">
        <f t="shared" si="131"/>
        <v>6.7208372560000003</v>
      </c>
      <c r="CN416" s="60">
        <f t="shared" si="131"/>
        <v>7.0777140192776615</v>
      </c>
      <c r="CO416" s="60">
        <f t="shared" si="131"/>
        <v>7.4493300413197803</v>
      </c>
      <c r="CP416" s="60">
        <f t="shared" si="131"/>
        <v>7.8362315839499166</v>
      </c>
    </row>
    <row r="417" spans="1:94" ht="15" customHeight="1">
      <c r="A417" s="53" t="s">
        <v>861</v>
      </c>
      <c r="B417" s="53" t="s">
        <v>862</v>
      </c>
      <c r="C417" s="53" t="str">
        <f t="shared" si="122"/>
        <v>UA_PU</v>
      </c>
      <c r="D417" s="53" t="s">
        <v>41</v>
      </c>
      <c r="E417" s="53" t="s">
        <v>726</v>
      </c>
      <c r="F417" s="112" t="s">
        <v>1363</v>
      </c>
      <c r="G417" s="113">
        <v>0</v>
      </c>
      <c r="H417" s="127">
        <v>0</v>
      </c>
      <c r="I417" s="127">
        <v>0</v>
      </c>
      <c r="J417" s="112" t="s">
        <v>1380</v>
      </c>
      <c r="K417" s="101">
        <v>0</v>
      </c>
      <c r="L417" s="53" t="s">
        <v>863</v>
      </c>
      <c r="M417" s="54">
        <f>[11]Provisional!M417</f>
        <v>47.090181412090999</v>
      </c>
      <c r="N417" s="54">
        <f>[11]Provisional!N417</f>
        <v>39.194778569133</v>
      </c>
      <c r="O417" s="54">
        <f>[11]Provisional!O417</f>
        <v>33.378419033061</v>
      </c>
      <c r="P417" s="54">
        <f>[11]Provisional!P417</f>
        <v>30.172415966534999</v>
      </c>
      <c r="Q417" s="54">
        <f>[11]Provisional!Q417</f>
        <v>27.035873057457003</v>
      </c>
      <c r="R417" s="128">
        <f>'[11]Published CSP'!O417</f>
        <v>72.736339999999998</v>
      </c>
      <c r="S417" s="108">
        <f>VLOOKUP($B417,'[11]CT model - DATA UPDATE'!$A:$AX,COLUMN('[11]CT model - DATA UPDATE'!S$1),0)/1000000</f>
        <v>74.826735567999989</v>
      </c>
      <c r="T417" s="108">
        <f>VLOOKUP($B417,'[11]CT model - DATA UPDATE'!$A:$AX,COLUMN('[11]CT model - DATA UPDATE'!T$1),0)/1000000</f>
        <v>76.135310427971447</v>
      </c>
      <c r="U417" s="108">
        <f>VLOOKUP($B417,'[11]CT model - DATA UPDATE'!$A:$AX,COLUMN('[11]CT model - DATA UPDATE'!U$1),0)/1000000</f>
        <v>77.466769730931787</v>
      </c>
      <c r="V417" s="108">
        <f>VLOOKUP($B417,'[11]CT model - DATA UPDATE'!$A:$AX,COLUMN('[11]CT model - DATA UPDATE'!V$1),0)/1000000</f>
        <v>78.821513681521139</v>
      </c>
      <c r="W417" s="108">
        <v>0</v>
      </c>
      <c r="X417" s="108">
        <f>VLOOKUP($B417,'[11]CT model - DATA UPDATE'!$A:$AX,COLUMN('[11]CT model - DATA UPDATE'!W$1),0)/1000000</f>
        <v>0.74854602400000636</v>
      </c>
      <c r="Y417" s="108">
        <f>VLOOKUP($B417,'[11]CT model - DATA UPDATE'!$A:$AX,COLUMN('[11]CT model - DATA UPDATE'!X$1),0)/1000000</f>
        <v>2.2995755874484005</v>
      </c>
      <c r="Z417" s="108">
        <f>VLOOKUP($B417,'[11]CT model - DATA UPDATE'!$A:$AX,COLUMN('[11]CT model - DATA UPDATE'!Y$1),0)/1000000</f>
        <v>3.9359219251073285</v>
      </c>
      <c r="AA417" s="108">
        <f>VLOOKUP($B417,'[11]CT model - DATA UPDATE'!$A:$AX,COLUMN('[11]CT model - DATA UPDATE'!Z$1),0)/1000000</f>
        <v>5.661278931264321</v>
      </c>
      <c r="AB417" s="108">
        <v>0</v>
      </c>
      <c r="AC417" s="108">
        <f>VLOOKUP($B417,'[11]CT model - DATA UPDATE'!$A:$AX,COLUMN('[11]CT model - DATA UPDATE'!AA$1),0)/1000000</f>
        <v>1.4964999999999999</v>
      </c>
      <c r="AD417" s="108">
        <f>VLOOKUP($B417,'[11]CT model - DATA UPDATE'!$A:$AX,COLUMN('[11]CT model - DATA UPDATE'!AB$1),0)/1000000</f>
        <v>3.1215166672503054</v>
      </c>
      <c r="AE417" s="108">
        <f>VLOOKUP($B417,'[11]CT model - DATA UPDATE'!$A:$AX,COLUMN('[11]CT model - DATA UPDATE'!AC$1),0)/1000000</f>
        <v>4.8992814026486124</v>
      </c>
      <c r="AF417" s="108">
        <f>VLOOKUP($B417,'[11]CT model - DATA UPDATE'!$A:$AX,COLUMN('[11]CT model - DATA UPDATE'!AD$1),0)/1000000</f>
        <v>6.8408841168294101</v>
      </c>
      <c r="AG417" s="108">
        <v>0</v>
      </c>
      <c r="AH417" s="108">
        <f>VLOOKUP($B417,'[11]CT model - DATA UPDATE'!$A:$AX,COLUMN('[11]CT model - DATA UPDATE'!AE$1),0)/1000000</f>
        <v>0</v>
      </c>
      <c r="AI417" s="108">
        <f>(VLOOKUP($B417,'[11]CT model - DATA UPDATE'!$A:$AX,COLUMN('[11]CT model - DATA UPDATE'!AF$1),0)+IFERROR(VLOOKUP($B417,'[11]Fire £5 LQ'!$A:$P,COLUMN('[11]Fire £5 LQ'!N$1),0),0)*[11]Parameters!$C$41)/1000000</f>
        <v>0</v>
      </c>
      <c r="AJ417" s="108">
        <f>(VLOOKUP($B417,'[11]CT model - DATA UPDATE'!$A:$AX,COLUMN('[11]CT model - DATA UPDATE'!AG$1),0)+IFERROR(VLOOKUP($B417,'[11]Fire £5 LQ'!$A:$P,COLUMN('[11]Fire £5 LQ'!O$1),0),0)*[11]Parameters!$C$41)/1000000</f>
        <v>0</v>
      </c>
      <c r="AK417" s="108">
        <f>(VLOOKUP($B417,'[11]CT model - DATA UPDATE'!$A:$AX,COLUMN('[11]CT model - DATA UPDATE'!AH$1),0)+IFERROR(VLOOKUP($B417,'[11]Fire £5 LQ'!$A:$P,COLUMN('[11]Fire £5 LQ'!P$1),0),0)*[11]Parameters!$C$41)/1000000</f>
        <v>0</v>
      </c>
      <c r="AL417" s="56">
        <f>'[11]Published CSP'!AI417</f>
        <v>0</v>
      </c>
      <c r="AM417" s="56">
        <f>'[11]Published CSP'!AJ417</f>
        <v>0</v>
      </c>
      <c r="AN417" s="56">
        <f>IFERROR(VLOOKUP($A417,'[11]iBCF post B17'!$A:$L,'[11]iBCF post B17'!$F$1,0)/1000000,0)</f>
        <v>2.8467853538727885</v>
      </c>
      <c r="AO417" s="56">
        <f>IFERROR(VLOOKUP($A417,'[11]iBCF post B17'!$A:$L,'[11]iBCF post B17'!$I$1,0)/1000000,0)</f>
        <v>3.7350774349597153</v>
      </c>
      <c r="AP417" s="56">
        <f>IFERROR(VLOOKUP($A417,'[11]iBCF post B17'!$A:$L,'[11]iBCF post B17'!$L$1,0)/1000000,0)</f>
        <v>4.4791519488384806</v>
      </c>
      <c r="AQ417" s="56">
        <v>0</v>
      </c>
      <c r="AR417" s="56">
        <v>0</v>
      </c>
      <c r="AS417" s="56">
        <f>'[11]NHB savings'!E404</f>
        <v>0.73507100000000003</v>
      </c>
      <c r="AT417" s="56">
        <f>'[11]NHB savings'!F404</f>
        <v>0</v>
      </c>
      <c r="AU417" s="56">
        <f>'[11]NHB savings'!G404</f>
        <v>0</v>
      </c>
      <c r="AV417" s="103">
        <f>'[11]Published CSP'!AN417</f>
        <v>0</v>
      </c>
      <c r="AW417" s="103">
        <f>'[11]Published CSP'!AO417</f>
        <v>0</v>
      </c>
      <c r="AX417" s="103">
        <f>'[11]Published CSP'!AP417+'[11]NHB savings'!I404</f>
        <v>0</v>
      </c>
      <c r="AY417" s="103">
        <f>'[11]Published CSP'!AQ417+'[11]NHB savings'!J404</f>
        <v>0</v>
      </c>
      <c r="AZ417" s="103">
        <f>'[11]Published CSP'!AR417+'[11]NHB savings'!K404</f>
        <v>0</v>
      </c>
      <c r="BA417" s="103">
        <v>0</v>
      </c>
      <c r="BB417" s="103" t="e">
        <f>VLOOKUP($A417,'[11]Published CSP'!$A:$A:'[11]Published CSP'!$AW:$AW,COLUMN('[11]Published CSP'!AT$1),0)</f>
        <v>#REF!</v>
      </c>
      <c r="BC417" s="103" t="e">
        <f>VLOOKUP($A417,'[11]Published CSP'!$A:$A:'[11]Published CSP'!$AW:$AW,COLUMN('[11]Published CSP'!AU$1),0)+'[11]NHB savings'!L404</f>
        <v>#REF!</v>
      </c>
      <c r="BD417" s="103">
        <v>0</v>
      </c>
      <c r="BE417" s="103">
        <v>0</v>
      </c>
      <c r="BF417" s="60">
        <v>3.6970553527923085</v>
      </c>
      <c r="BG417" s="60">
        <v>4.7034191444110478</v>
      </c>
      <c r="BH417" s="103">
        <f>VLOOKUP($A417,[11]NHB!$A$7:$Q$389,COLUMN([11]NHB!O$2),0)+'[11]NHB savings'!P404</f>
        <v>3.2699068028413993</v>
      </c>
      <c r="BI417" s="103">
        <f>VLOOKUP($A417,[11]NHB!$A$7:$Q$389,COLUMN([11]NHB!P$2),0)+'[11]NHB savings'!Q404</f>
        <v>2.4540953020300265</v>
      </c>
      <c r="BJ417" s="103">
        <f>VLOOKUP($A417,[11]NHB!$A$7:$Q$389,COLUMN([11]NHB!Q$2),0)+'[11]NHB savings'!R404</f>
        <v>2.3546756629285932</v>
      </c>
      <c r="BK417" s="63">
        <f t="shared" si="132"/>
        <v>123.5235767648833</v>
      </c>
      <c r="BL417" s="63" t="e">
        <f t="shared" si="132"/>
        <v>#REF!</v>
      </c>
      <c r="BM417" s="63" t="e">
        <f t="shared" si="132"/>
        <v>#REF!</v>
      </c>
      <c r="BN417" s="63">
        <f t="shared" si="132"/>
        <v>122.66356176221247</v>
      </c>
      <c r="BO417" s="63">
        <f t="shared" si="132"/>
        <v>125.19337739883895</v>
      </c>
      <c r="BP417" s="64">
        <f t="shared" si="123"/>
        <v>123.5235767648833</v>
      </c>
      <c r="BQ417" s="64" t="e">
        <f>BL417*'[11]23112016 deflator update'!$C$68/'[11]23112016 deflator update'!$C$69</f>
        <v>#REF!</v>
      </c>
      <c r="BR417" s="64" t="e">
        <f>BM417*'[11]23112016 deflator update'!$C$68/'[11]23112016 deflator update'!$C$70</f>
        <v>#REF!</v>
      </c>
      <c r="BS417" s="64">
        <f>BN417*'[11]23112016 deflator update'!$C$68/'[11]23112016 deflator update'!$C$71</f>
        <v>116.53367992059559</v>
      </c>
      <c r="BT417" s="64">
        <f>BO417*'[11]23112016 deflator update'!$C$68/'[11]23112016 deflator update'!$C$72</f>
        <v>116.99542442111373</v>
      </c>
      <c r="BU417" s="109" t="e">
        <f t="shared" si="124"/>
        <v>#REF!</v>
      </c>
      <c r="BV417" s="109" t="e">
        <f t="shared" si="124"/>
        <v>#REF!</v>
      </c>
      <c r="BW417" s="109" t="e">
        <f t="shared" si="124"/>
        <v>#REF!</v>
      </c>
      <c r="BX417" s="109">
        <f t="shared" si="124"/>
        <v>2.0624019067134292E-2</v>
      </c>
      <c r="BY417" s="109">
        <f t="shared" si="125"/>
        <v>1.3518072239228962E-2</v>
      </c>
      <c r="BZ417" s="109">
        <f t="shared" si="126"/>
        <v>3.36252019626615E-3</v>
      </c>
      <c r="CA417" s="110" t="e">
        <f t="shared" si="127"/>
        <v>#REF!</v>
      </c>
      <c r="CB417" s="110" t="e">
        <f t="shared" si="127"/>
        <v>#REF!</v>
      </c>
      <c r="CC417" s="110" t="e">
        <f t="shared" si="127"/>
        <v>#REF!</v>
      </c>
      <c r="CD417" s="110">
        <f t="shared" si="121"/>
        <v>3.9623266066322049E-3</v>
      </c>
      <c r="CE417" s="110">
        <f t="shared" si="128"/>
        <v>-5.2849443925958917E-2</v>
      </c>
      <c r="CF417" s="110">
        <f t="shared" si="129"/>
        <v>-1.3482588670769236E-2</v>
      </c>
      <c r="CG417" s="60">
        <f t="shared" si="130"/>
        <v>50.787236764883303</v>
      </c>
      <c r="CH417" s="60" t="e">
        <f t="shared" si="130"/>
        <v>#REF!</v>
      </c>
      <c r="CI417" s="60" t="e">
        <f t="shared" si="130"/>
        <v>#REF!</v>
      </c>
      <c r="CJ417" s="60">
        <f t="shared" si="130"/>
        <v>36.361588703524745</v>
      </c>
      <c r="CK417" s="60">
        <f t="shared" si="130"/>
        <v>33.869700669224073</v>
      </c>
      <c r="CL417" s="60">
        <f t="shared" si="131"/>
        <v>72.736339999999998</v>
      </c>
      <c r="CM417" s="60">
        <f t="shared" si="131"/>
        <v>77.071781591999994</v>
      </c>
      <c r="CN417" s="60">
        <f t="shared" si="131"/>
        <v>81.556402682670154</v>
      </c>
      <c r="CO417" s="60">
        <f t="shared" si="131"/>
        <v>86.301973058687722</v>
      </c>
      <c r="CP417" s="60">
        <f t="shared" si="131"/>
        <v>91.323676729614874</v>
      </c>
    </row>
    <row r="418" spans="1:94" ht="15" customHeight="1">
      <c r="AB418" s="130"/>
      <c r="AC418" s="130"/>
      <c r="AD418" s="130"/>
      <c r="AE418" s="130"/>
      <c r="AF418" s="130"/>
    </row>
    <row r="419" spans="1:94" ht="15" customHeight="1">
      <c r="H419" s="60"/>
      <c r="AB419" s="130"/>
      <c r="AC419" s="130"/>
      <c r="AD419" s="130"/>
      <c r="AE419" s="130"/>
      <c r="AF419" s="130"/>
    </row>
    <row r="420" spans="1:94" ht="15" customHeight="1">
      <c r="AB420" s="130"/>
      <c r="AC420" s="130"/>
      <c r="AD420" s="130"/>
      <c r="AE420" s="130"/>
      <c r="AF420" s="130"/>
    </row>
    <row r="421" spans="1:94" ht="15" customHeight="1">
      <c r="AB421" s="130"/>
      <c r="AC421" s="130"/>
      <c r="AD421" s="130"/>
      <c r="AE421" s="130"/>
      <c r="AF421" s="130"/>
    </row>
  </sheetData>
  <mergeCells count="16">
    <mergeCell ref="AL5:AP5"/>
    <mergeCell ref="M5:Q5"/>
    <mergeCell ref="R5:V5"/>
    <mergeCell ref="W5:AA5"/>
    <mergeCell ref="AB5:AF5"/>
    <mergeCell ref="AG5:AK5"/>
    <mergeCell ref="BU5:BZ5"/>
    <mergeCell ref="CA5:CF5"/>
    <mergeCell ref="CG5:CK5"/>
    <mergeCell ref="CL5:CP5"/>
    <mergeCell ref="AQ5:AU5"/>
    <mergeCell ref="AV5:AZ5"/>
    <mergeCell ref="BA5:BE5"/>
    <mergeCell ref="BF5:BJ5"/>
    <mergeCell ref="BK5:BO5"/>
    <mergeCell ref="BP5:BT5"/>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26"/>
  <sheetViews>
    <sheetView topLeftCell="A163" workbookViewId="0">
      <selection activeCell="A59" sqref="A59"/>
    </sheetView>
  </sheetViews>
  <sheetFormatPr defaultRowHeight="15"/>
  <cols>
    <col min="1" max="4" width="8.88671875" style="172"/>
    <col min="5" max="5" width="19" style="172" customWidth="1"/>
    <col min="6" max="16384" width="8.88671875" style="172"/>
  </cols>
  <sheetData>
    <row r="2" spans="1:8">
      <c r="A2" s="177" t="s">
        <v>1400</v>
      </c>
      <c r="B2" s="177" t="s">
        <v>1314</v>
      </c>
      <c r="C2" s="177" t="s">
        <v>1398</v>
      </c>
      <c r="D2" s="177" t="s">
        <v>1317</v>
      </c>
      <c r="E2" s="177" t="s">
        <v>1399</v>
      </c>
      <c r="F2" s="177" t="s">
        <v>1400</v>
      </c>
      <c r="G2" s="177" t="s">
        <v>1391</v>
      </c>
      <c r="H2" s="177" t="s">
        <v>31</v>
      </c>
    </row>
    <row r="3" spans="1:8">
      <c r="A3" s="174" t="s">
        <v>763</v>
      </c>
      <c r="B3" s="171" t="s">
        <v>490</v>
      </c>
      <c r="C3" s="168" t="s">
        <v>39</v>
      </c>
      <c r="D3" s="173" t="s">
        <v>1373</v>
      </c>
      <c r="E3" s="174" t="s">
        <v>491</v>
      </c>
      <c r="F3" s="174" t="str">
        <f>IF(G3="","",VLOOKUP(G3,'KI 2017-18'!$A$6:$C$389,3,0))</f>
        <v>E3820</v>
      </c>
      <c r="G3" s="166" t="s">
        <v>764</v>
      </c>
      <c r="H3" s="167"/>
    </row>
    <row r="4" spans="1:8">
      <c r="A4" s="174" t="s">
        <v>729</v>
      </c>
      <c r="B4" s="171" t="s">
        <v>766</v>
      </c>
      <c r="C4" s="168" t="s">
        <v>39</v>
      </c>
      <c r="D4" s="173" t="s">
        <v>1359</v>
      </c>
      <c r="E4" s="174" t="s">
        <v>767</v>
      </c>
      <c r="F4" s="174" t="str">
        <f>IF(G4="","",VLOOKUP(G4,'KI 2017-18'!$A$6:$C$389,3,0))</f>
        <v>E0920</v>
      </c>
      <c r="G4" s="166" t="s">
        <v>731</v>
      </c>
      <c r="H4" s="167"/>
    </row>
    <row r="5" spans="1:8">
      <c r="A5" s="174" t="s">
        <v>916</v>
      </c>
      <c r="B5" s="171" t="s">
        <v>784</v>
      </c>
      <c r="C5" s="168" t="s">
        <v>39</v>
      </c>
      <c r="D5" s="173" t="s">
        <v>1365</v>
      </c>
      <c r="E5" s="174" t="s">
        <v>785</v>
      </c>
      <c r="F5" s="174" t="str">
        <f>IF(G5="","",VLOOKUP(G5,'KI 2017-18'!$A$6:$C$389,3,0))</f>
        <v>E1021</v>
      </c>
      <c r="G5" s="166" t="s">
        <v>917</v>
      </c>
      <c r="H5" s="167" t="s">
        <v>1124</v>
      </c>
    </row>
    <row r="6" spans="1:8">
      <c r="A6" s="174" t="s">
        <v>763</v>
      </c>
      <c r="B6" s="171" t="s">
        <v>493</v>
      </c>
      <c r="C6" s="168" t="s">
        <v>39</v>
      </c>
      <c r="D6" s="173" t="s">
        <v>1373</v>
      </c>
      <c r="E6" s="174" t="s">
        <v>494</v>
      </c>
      <c r="F6" s="174" t="str">
        <f>IF(G6="","",VLOOKUP(G6,'KI 2017-18'!$A$6:$C$389,3,0))</f>
        <v>E3820</v>
      </c>
      <c r="G6" s="166" t="s">
        <v>764</v>
      </c>
      <c r="H6" s="167"/>
    </row>
    <row r="7" spans="1:8">
      <c r="A7" s="174" t="s">
        <v>1018</v>
      </c>
      <c r="B7" s="171" t="s">
        <v>337</v>
      </c>
      <c r="C7" s="168" t="s">
        <v>39</v>
      </c>
      <c r="D7" s="173" t="s">
        <v>1365</v>
      </c>
      <c r="E7" s="174" t="s">
        <v>338</v>
      </c>
      <c r="F7" s="174" t="str">
        <f>IF(G7="","",VLOOKUP(G7,'KI 2017-18'!$A$6:$C$389,3,0))</f>
        <v>E3021</v>
      </c>
      <c r="G7" s="166" t="s">
        <v>1019</v>
      </c>
      <c r="H7" s="167" t="s">
        <v>1169</v>
      </c>
    </row>
    <row r="8" spans="1:8">
      <c r="A8" s="174" t="s">
        <v>1012</v>
      </c>
      <c r="B8" s="171" t="s">
        <v>154</v>
      </c>
      <c r="C8" s="168" t="s">
        <v>39</v>
      </c>
      <c r="D8" s="173" t="s">
        <v>1373</v>
      </c>
      <c r="E8" s="174" t="s">
        <v>155</v>
      </c>
      <c r="F8" s="174" t="str">
        <f>IF(G8="","",VLOOKUP(G8,'KI 2017-18'!$A$6:$C$389,3,0))</f>
        <v>E2221</v>
      </c>
      <c r="G8" s="166" t="s">
        <v>1013</v>
      </c>
      <c r="H8" s="167" t="s">
        <v>1163</v>
      </c>
    </row>
    <row r="9" spans="1:8">
      <c r="A9" s="174" t="s">
        <v>913</v>
      </c>
      <c r="B9" s="171" t="s">
        <v>187</v>
      </c>
      <c r="C9" s="168" t="s">
        <v>39</v>
      </c>
      <c r="D9" s="173" t="s">
        <v>1373</v>
      </c>
      <c r="E9" s="174" t="s">
        <v>188</v>
      </c>
      <c r="F9" s="174" t="str">
        <f>IF(G9="","",VLOOKUP(G9,'KI 2017-18'!$A$6:$C$389,3,0))</f>
        <v>E0421</v>
      </c>
      <c r="G9" s="166" t="s">
        <v>914</v>
      </c>
      <c r="H9" s="167" t="s">
        <v>1121</v>
      </c>
    </row>
    <row r="10" spans="1:8">
      <c r="A10" s="174" t="s">
        <v>754</v>
      </c>
      <c r="B10" s="171" t="s">
        <v>418</v>
      </c>
      <c r="C10" s="168" t="s">
        <v>39</v>
      </c>
      <c r="D10" s="173" t="s">
        <v>1392</v>
      </c>
      <c r="E10" s="174" t="s">
        <v>419</v>
      </c>
      <c r="F10" s="174" t="str">
        <f>IF(G10="","",VLOOKUP(G10,'KI 2017-18'!$A$6:$C$389,3,0))</f>
        <v>E3520</v>
      </c>
      <c r="G10" s="166" t="s">
        <v>755</v>
      </c>
      <c r="H10" s="167"/>
    </row>
    <row r="11" spans="1:8">
      <c r="A11" s="174" t="s">
        <v>729</v>
      </c>
      <c r="B11" s="171" t="s">
        <v>769</v>
      </c>
      <c r="C11" s="168" t="s">
        <v>39</v>
      </c>
      <c r="D11" s="173" t="s">
        <v>1359</v>
      </c>
      <c r="E11" s="174" t="s">
        <v>770</v>
      </c>
      <c r="F11" s="174" t="str">
        <f>IF(G11="","",VLOOKUP(G11,'KI 2017-18'!$A$6:$C$389,3,0))</f>
        <v>E0920</v>
      </c>
      <c r="G11" s="166" t="s">
        <v>731</v>
      </c>
      <c r="H11" s="167"/>
    </row>
    <row r="12" spans="1:8">
      <c r="A12" s="174" t="s">
        <v>1009</v>
      </c>
      <c r="B12" s="171" t="s">
        <v>1099</v>
      </c>
      <c r="C12" s="168" t="s">
        <v>39</v>
      </c>
      <c r="D12" s="173" t="s">
        <v>1392</v>
      </c>
      <c r="E12" s="174" t="s">
        <v>1100</v>
      </c>
      <c r="F12" s="174" t="str">
        <f>IF(G12="","",VLOOKUP(G12,'KI 2017-18'!$A$6:$C$389,3,0))</f>
        <v>E1521</v>
      </c>
      <c r="G12" s="166" t="s">
        <v>1010</v>
      </c>
      <c r="H12" s="167" t="s">
        <v>1154</v>
      </c>
    </row>
    <row r="13" spans="1:8">
      <c r="A13" s="174" t="s">
        <v>925</v>
      </c>
      <c r="B13" s="171" t="s">
        <v>76</v>
      </c>
      <c r="C13" s="168" t="s">
        <v>39</v>
      </c>
      <c r="D13" s="173" t="s">
        <v>1373</v>
      </c>
      <c r="E13" s="174" t="s">
        <v>77</v>
      </c>
      <c r="F13" s="174" t="str">
        <f>IF(G13="","",VLOOKUP(G13,'KI 2017-18'!$A$6:$C$389,3,0))</f>
        <v>E1721</v>
      </c>
      <c r="G13" s="166" t="s">
        <v>926</v>
      </c>
      <c r="H13" s="167" t="s">
        <v>1136</v>
      </c>
    </row>
    <row r="14" spans="1:8">
      <c r="A14" s="174" t="s">
        <v>1018</v>
      </c>
      <c r="B14" s="171" t="s">
        <v>343</v>
      </c>
      <c r="C14" s="168" t="s">
        <v>39</v>
      </c>
      <c r="D14" s="173" t="s">
        <v>1365</v>
      </c>
      <c r="E14" s="174" t="s">
        <v>344</v>
      </c>
      <c r="F14" s="174" t="str">
        <f>IF(G14="","",VLOOKUP(G14,'KI 2017-18'!$A$6:$C$389,3,0))</f>
        <v>E3021</v>
      </c>
      <c r="G14" s="166" t="s">
        <v>1019</v>
      </c>
      <c r="H14" s="167" t="s">
        <v>1169</v>
      </c>
    </row>
    <row r="15" spans="1:8">
      <c r="A15" s="174" t="s">
        <v>928</v>
      </c>
      <c r="B15" s="171" t="s">
        <v>232</v>
      </c>
      <c r="C15" s="168" t="s">
        <v>39</v>
      </c>
      <c r="D15" s="173" t="s">
        <v>1365</v>
      </c>
      <c r="E15" s="174" t="s">
        <v>233</v>
      </c>
      <c r="F15" s="174" t="str">
        <f>IF(G15="","",VLOOKUP(G15,'KI 2017-18'!$A$6:$C$389,3,0))</f>
        <v>E2421</v>
      </c>
      <c r="G15" s="166" t="s">
        <v>929</v>
      </c>
      <c r="H15" s="167" t="s">
        <v>1139</v>
      </c>
    </row>
    <row r="16" spans="1:8">
      <c r="A16" s="174" t="s">
        <v>916</v>
      </c>
      <c r="B16" s="171" t="s">
        <v>787</v>
      </c>
      <c r="C16" s="168" t="s">
        <v>39</v>
      </c>
      <c r="D16" s="173" t="s">
        <v>1365</v>
      </c>
      <c r="E16" s="174" t="s">
        <v>788</v>
      </c>
      <c r="F16" s="174" t="str">
        <f>IF(G16="","",VLOOKUP(G16,'KI 2017-18'!$A$6:$C$389,3,0))</f>
        <v>E1021</v>
      </c>
      <c r="G16" s="166" t="s">
        <v>917</v>
      </c>
      <c r="H16" s="167" t="s">
        <v>1124</v>
      </c>
    </row>
    <row r="17" spans="1:8">
      <c r="A17" s="174" t="s">
        <v>739</v>
      </c>
      <c r="B17" s="171" t="s">
        <v>256</v>
      </c>
      <c r="C17" s="168" t="s">
        <v>39</v>
      </c>
      <c r="D17" s="173" t="s">
        <v>1365</v>
      </c>
      <c r="E17" s="174" t="s">
        <v>257</v>
      </c>
      <c r="F17" s="174" t="str">
        <f>IF(G17="","",VLOOKUP(G17,'KI 2017-18'!$A$6:$C$389,3,0))</f>
        <v>E2520</v>
      </c>
      <c r="G17" s="166" t="s">
        <v>740</v>
      </c>
      <c r="H17" s="167"/>
    </row>
    <row r="18" spans="1:8">
      <c r="A18" s="174" t="s">
        <v>1009</v>
      </c>
      <c r="B18" s="171" t="s">
        <v>1102</v>
      </c>
      <c r="C18" s="168" t="s">
        <v>39</v>
      </c>
      <c r="D18" s="173" t="s">
        <v>1392</v>
      </c>
      <c r="E18" s="174" t="s">
        <v>1103</v>
      </c>
      <c r="F18" s="174" t="str">
        <f>IF(G18="","",VLOOKUP(G18,'KI 2017-18'!$A$6:$C$389,3,0))</f>
        <v>E1521</v>
      </c>
      <c r="G18" s="166" t="s">
        <v>1010</v>
      </c>
      <c r="H18" s="167" t="s">
        <v>1154</v>
      </c>
    </row>
    <row r="19" spans="1:8">
      <c r="A19" s="174" t="s">
        <v>742</v>
      </c>
      <c r="B19" s="171" t="s">
        <v>277</v>
      </c>
      <c r="C19" s="168" t="s">
        <v>39</v>
      </c>
      <c r="D19" s="173" t="s">
        <v>1392</v>
      </c>
      <c r="E19" s="174" t="s">
        <v>278</v>
      </c>
      <c r="F19" s="174" t="str">
        <f>IF(G19="","",VLOOKUP(G19,'KI 2017-18'!$A$6:$C$389,3,0))</f>
        <v>E2620</v>
      </c>
      <c r="G19" s="166" t="s">
        <v>743</v>
      </c>
      <c r="H19" s="167"/>
    </row>
    <row r="20" spans="1:8">
      <c r="A20" s="174" t="s">
        <v>1009</v>
      </c>
      <c r="B20" s="171" t="s">
        <v>1132</v>
      </c>
      <c r="C20" s="168" t="s">
        <v>39</v>
      </c>
      <c r="D20" s="173" t="s">
        <v>1392</v>
      </c>
      <c r="E20" s="174" t="s">
        <v>1133</v>
      </c>
      <c r="F20" s="174" t="str">
        <f>IF(G20="","",VLOOKUP(G20,'KI 2017-18'!$A$6:$C$389,3,0))</f>
        <v>E1521</v>
      </c>
      <c r="G20" s="166" t="s">
        <v>1010</v>
      </c>
      <c r="H20" s="167" t="s">
        <v>1154</v>
      </c>
    </row>
    <row r="21" spans="1:8">
      <c r="A21" s="174" t="s">
        <v>742</v>
      </c>
      <c r="B21" s="171" t="s">
        <v>280</v>
      </c>
      <c r="C21" s="168" t="s">
        <v>39</v>
      </c>
      <c r="D21" s="173" t="s">
        <v>1392</v>
      </c>
      <c r="E21" s="174" t="s">
        <v>281</v>
      </c>
      <c r="F21" s="174" t="str">
        <f>IF(G21="","",VLOOKUP(G21,'KI 2017-18'!$A$6:$C$389,3,0))</f>
        <v>E2620</v>
      </c>
      <c r="G21" s="166" t="s">
        <v>743</v>
      </c>
      <c r="H21" s="167"/>
    </row>
    <row r="22" spans="1:8">
      <c r="A22" s="174" t="s">
        <v>1024</v>
      </c>
      <c r="B22" s="171" t="s">
        <v>109</v>
      </c>
      <c r="C22" s="168" t="s">
        <v>39</v>
      </c>
      <c r="D22" s="173" t="s">
        <v>1367</v>
      </c>
      <c r="E22" s="174" t="s">
        <v>110</v>
      </c>
      <c r="F22" s="174" t="str">
        <f>IF(G22="","",VLOOKUP(G22,'KI 2017-18'!$A$6:$C$389,3,0))</f>
        <v>E1821</v>
      </c>
      <c r="G22" s="166" t="s">
        <v>1025</v>
      </c>
      <c r="H22" s="167" t="s">
        <v>1157</v>
      </c>
    </row>
    <row r="23" spans="1:8">
      <c r="A23" s="174" t="s">
        <v>736</v>
      </c>
      <c r="B23" s="171" t="s">
        <v>124</v>
      </c>
      <c r="C23" s="168" t="s">
        <v>39</v>
      </c>
      <c r="D23" s="173" t="s">
        <v>1392</v>
      </c>
      <c r="E23" s="174" t="s">
        <v>125</v>
      </c>
      <c r="F23" s="174" t="str">
        <f>IF(G23="","",VLOOKUP(G23,'KI 2017-18'!$A$6:$C$389,3,0))</f>
        <v>E1920</v>
      </c>
      <c r="G23" s="166" t="s">
        <v>737</v>
      </c>
      <c r="H23" s="167"/>
    </row>
    <row r="24" spans="1:8">
      <c r="A24" s="174" t="s">
        <v>1018</v>
      </c>
      <c r="B24" s="171" t="s">
        <v>346</v>
      </c>
      <c r="C24" s="168" t="s">
        <v>39</v>
      </c>
      <c r="D24" s="173" t="s">
        <v>1365</v>
      </c>
      <c r="E24" s="174" t="s">
        <v>347</v>
      </c>
      <c r="F24" s="174" t="str">
        <f>IF(G24="","",VLOOKUP(G24,'KI 2017-18'!$A$6:$C$389,3,0))</f>
        <v>E3021</v>
      </c>
      <c r="G24" s="166" t="s">
        <v>1019</v>
      </c>
      <c r="H24" s="167" t="s">
        <v>1169</v>
      </c>
    </row>
    <row r="25" spans="1:8">
      <c r="A25" s="174" t="s">
        <v>1015</v>
      </c>
      <c r="B25" s="171" t="s">
        <v>193</v>
      </c>
      <c r="C25" s="168" t="s">
        <v>39</v>
      </c>
      <c r="D25" s="173" t="s">
        <v>1359</v>
      </c>
      <c r="E25" s="174" t="s">
        <v>194</v>
      </c>
      <c r="F25" s="174" t="str">
        <f>IF(G25="","",VLOOKUP(G25,'KI 2017-18'!$A$6:$C$389,3,0))</f>
        <v>E2321</v>
      </c>
      <c r="G25" s="166" t="s">
        <v>1016</v>
      </c>
      <c r="H25" s="167" t="s">
        <v>1166</v>
      </c>
    </row>
    <row r="26" spans="1:8">
      <c r="A26" s="174" t="s">
        <v>1003</v>
      </c>
      <c r="B26" s="171" t="s">
        <v>322</v>
      </c>
      <c r="C26" s="168" t="s">
        <v>39</v>
      </c>
      <c r="D26" s="173" t="s">
        <v>1392</v>
      </c>
      <c r="E26" s="174" t="s">
        <v>323</v>
      </c>
      <c r="F26" s="174" t="str">
        <f>IF(G26="","",VLOOKUP(G26,'KI 2017-18'!$A$6:$C$389,3,0))</f>
        <v>E0521</v>
      </c>
      <c r="G26" s="166" t="s">
        <v>1004</v>
      </c>
      <c r="H26" s="167" t="s">
        <v>1148</v>
      </c>
    </row>
    <row r="27" spans="1:8">
      <c r="A27" s="174" t="s">
        <v>931</v>
      </c>
      <c r="B27" s="171" t="s">
        <v>394</v>
      </c>
      <c r="C27" s="168" t="s">
        <v>39</v>
      </c>
      <c r="D27" s="173" t="s">
        <v>1367</v>
      </c>
      <c r="E27" s="174" t="s">
        <v>395</v>
      </c>
      <c r="F27" s="174" t="str">
        <f>IF(G27="","",VLOOKUP(G27,'KI 2017-18'!$A$6:$C$389,3,0))</f>
        <v>E3421</v>
      </c>
      <c r="G27" s="166" t="s">
        <v>932</v>
      </c>
      <c r="H27" s="167" t="s">
        <v>1142</v>
      </c>
    </row>
    <row r="28" spans="1:8">
      <c r="A28" s="174" t="s">
        <v>1012</v>
      </c>
      <c r="B28" s="171" t="s">
        <v>157</v>
      </c>
      <c r="C28" s="168" t="s">
        <v>39</v>
      </c>
      <c r="D28" s="173" t="s">
        <v>1373</v>
      </c>
      <c r="E28" s="174" t="s">
        <v>158</v>
      </c>
      <c r="F28" s="174" t="str">
        <f>IF(G28="","",VLOOKUP(G28,'KI 2017-18'!$A$6:$C$389,3,0))</f>
        <v>E2221</v>
      </c>
      <c r="G28" s="166" t="s">
        <v>1013</v>
      </c>
      <c r="H28" s="167" t="s">
        <v>1163</v>
      </c>
    </row>
    <row r="29" spans="1:8">
      <c r="A29" s="174" t="s">
        <v>729</v>
      </c>
      <c r="B29" s="171" t="s">
        <v>772</v>
      </c>
      <c r="C29" s="168" t="s">
        <v>39</v>
      </c>
      <c r="D29" s="173" t="s">
        <v>1359</v>
      </c>
      <c r="E29" s="174" t="s">
        <v>773</v>
      </c>
      <c r="F29" s="174" t="str">
        <f>IF(G29="","",VLOOKUP(G29,'KI 2017-18'!$A$6:$C$389,3,0))</f>
        <v>E0920</v>
      </c>
      <c r="G29" s="166" t="s">
        <v>731</v>
      </c>
      <c r="H29" s="167"/>
    </row>
    <row r="30" spans="1:8">
      <c r="A30" s="174" t="s">
        <v>1009</v>
      </c>
      <c r="B30" s="171" t="s">
        <v>1159</v>
      </c>
      <c r="C30" s="168" t="s">
        <v>39</v>
      </c>
      <c r="D30" s="173" t="s">
        <v>1392</v>
      </c>
      <c r="E30" s="174" t="s">
        <v>1160</v>
      </c>
      <c r="F30" s="174" t="str">
        <f>IF(G30="","",VLOOKUP(G30,'KI 2017-18'!$A$6:$C$389,3,0))</f>
        <v>E1521</v>
      </c>
      <c r="G30" s="166" t="s">
        <v>1010</v>
      </c>
      <c r="H30" s="167" t="s">
        <v>1154</v>
      </c>
    </row>
    <row r="31" spans="1:8">
      <c r="A31" s="174" t="s">
        <v>928</v>
      </c>
      <c r="B31" s="171" t="s">
        <v>235</v>
      </c>
      <c r="C31" s="168" t="s">
        <v>39</v>
      </c>
      <c r="D31" s="173" t="s">
        <v>1365</v>
      </c>
      <c r="E31" s="174" t="s">
        <v>236</v>
      </c>
      <c r="F31" s="174" t="str">
        <f>IF(G31="","",VLOOKUP(G31,'KI 2017-18'!$A$6:$C$389,3,0))</f>
        <v>E2421</v>
      </c>
      <c r="G31" s="166" t="s">
        <v>929</v>
      </c>
      <c r="H31" s="167" t="s">
        <v>1139</v>
      </c>
    </row>
    <row r="32" spans="1:8">
      <c r="A32" s="174" t="s">
        <v>1009</v>
      </c>
      <c r="B32" s="171" t="s">
        <v>1174</v>
      </c>
      <c r="C32" s="168" t="s">
        <v>39</v>
      </c>
      <c r="D32" s="173" t="s">
        <v>1392</v>
      </c>
      <c r="E32" s="174" t="s">
        <v>1175</v>
      </c>
      <c r="F32" s="174" t="str">
        <f>IF(G32="","",VLOOKUP(G32,'KI 2017-18'!$A$6:$C$389,3,0))</f>
        <v>E1521</v>
      </c>
      <c r="G32" s="166" t="s">
        <v>1010</v>
      </c>
      <c r="H32" s="167" t="s">
        <v>1154</v>
      </c>
    </row>
    <row r="33" spans="1:8">
      <c r="A33" s="174" t="s">
        <v>733</v>
      </c>
      <c r="B33" s="171" t="s">
        <v>58</v>
      </c>
      <c r="C33" s="168" t="s">
        <v>39</v>
      </c>
      <c r="D33" s="173" t="s">
        <v>1369</v>
      </c>
      <c r="E33" s="174" t="s">
        <v>59</v>
      </c>
      <c r="F33" s="174" t="str">
        <f>IF(G33="","",VLOOKUP(G33,'KI 2017-18'!$A$6:$C$389,3,0))</f>
        <v>E1620</v>
      </c>
      <c r="G33" s="166" t="s">
        <v>734</v>
      </c>
      <c r="H33" s="167"/>
    </row>
    <row r="34" spans="1:8">
      <c r="A34" s="174" t="s">
        <v>748</v>
      </c>
      <c r="B34" s="171" t="s">
        <v>361</v>
      </c>
      <c r="C34" s="168" t="s">
        <v>39</v>
      </c>
      <c r="D34" s="173" t="s">
        <v>1373</v>
      </c>
      <c r="E34" s="174" t="s">
        <v>362</v>
      </c>
      <c r="F34" s="174" t="str">
        <f>IF(G34="","",VLOOKUP(G34,'KI 2017-18'!$A$6:$C$389,3,0))</f>
        <v>E3120</v>
      </c>
      <c r="G34" s="166" t="s">
        <v>749</v>
      </c>
      <c r="H34" s="167"/>
    </row>
    <row r="35" spans="1:8">
      <c r="A35" s="174" t="s">
        <v>916</v>
      </c>
      <c r="B35" s="171" t="s">
        <v>790</v>
      </c>
      <c r="C35" s="168" t="s">
        <v>39</v>
      </c>
      <c r="D35" s="173" t="s">
        <v>1365</v>
      </c>
      <c r="E35" s="174" t="s">
        <v>791</v>
      </c>
      <c r="F35" s="174" t="str">
        <f>IF(G35="","",VLOOKUP(G35,'KI 2017-18'!$A$6:$C$389,3,0))</f>
        <v>E1021</v>
      </c>
      <c r="G35" s="166" t="s">
        <v>917</v>
      </c>
      <c r="H35" s="167" t="s">
        <v>1124</v>
      </c>
    </row>
    <row r="36" spans="1:8">
      <c r="A36" s="174" t="s">
        <v>763</v>
      </c>
      <c r="B36" s="171" t="s">
        <v>496</v>
      </c>
      <c r="C36" s="168" t="s">
        <v>39</v>
      </c>
      <c r="D36" s="173" t="s">
        <v>1373</v>
      </c>
      <c r="E36" s="174" t="s">
        <v>497</v>
      </c>
      <c r="F36" s="174" t="str">
        <f>IF(G36="","",VLOOKUP(G36,'KI 2017-18'!$A$6:$C$389,3,0))</f>
        <v>E3820</v>
      </c>
      <c r="G36" s="166" t="s">
        <v>764</v>
      </c>
      <c r="H36" s="167"/>
    </row>
    <row r="37" spans="1:8">
      <c r="A37" s="174" t="s">
        <v>913</v>
      </c>
      <c r="B37" s="171" t="s">
        <v>244</v>
      </c>
      <c r="C37" s="168" t="s">
        <v>39</v>
      </c>
      <c r="D37" s="173" t="s">
        <v>1373</v>
      </c>
      <c r="E37" s="174" t="s">
        <v>245</v>
      </c>
      <c r="F37" s="174" t="str">
        <f>IF(G37="","",VLOOKUP(G37,'KI 2017-18'!$A$6:$C$389,3,0))</f>
        <v>E0421</v>
      </c>
      <c r="G37" s="166" t="s">
        <v>914</v>
      </c>
      <c r="H37" s="167" t="s">
        <v>1121</v>
      </c>
    </row>
    <row r="38" spans="1:8">
      <c r="A38" s="174" t="s">
        <v>1015</v>
      </c>
      <c r="B38" s="171" t="s">
        <v>196</v>
      </c>
      <c r="C38" s="168" t="s">
        <v>39</v>
      </c>
      <c r="D38" s="173" t="s">
        <v>1359</v>
      </c>
      <c r="E38" s="174" t="s">
        <v>197</v>
      </c>
      <c r="F38" s="174" t="str">
        <f>IF(G38="","",VLOOKUP(G38,'KI 2017-18'!$A$6:$C$389,3,0))</f>
        <v>E2321</v>
      </c>
      <c r="G38" s="166" t="s">
        <v>1016</v>
      </c>
      <c r="H38" s="167" t="s">
        <v>1166</v>
      </c>
    </row>
    <row r="39" spans="1:8">
      <c r="A39" s="174" t="s">
        <v>919</v>
      </c>
      <c r="B39" s="171" t="s">
        <v>1060</v>
      </c>
      <c r="C39" s="168" t="s">
        <v>39</v>
      </c>
      <c r="D39" s="173" t="s">
        <v>1369</v>
      </c>
      <c r="E39" s="174" t="s">
        <v>1061</v>
      </c>
      <c r="F39" s="174" t="str">
        <f>IF(G39="","",VLOOKUP(G39,'KI 2017-18'!$A$6:$C$389,3,0))</f>
        <v>E1221</v>
      </c>
      <c r="G39" s="166" t="s">
        <v>920</v>
      </c>
      <c r="H39" s="167" t="s">
        <v>1394</v>
      </c>
    </row>
    <row r="40" spans="1:8">
      <c r="A40" s="174" t="s">
        <v>1009</v>
      </c>
      <c r="B40" s="171" t="s">
        <v>1177</v>
      </c>
      <c r="C40" s="168" t="s">
        <v>39</v>
      </c>
      <c r="D40" s="173" t="s">
        <v>1392</v>
      </c>
      <c r="E40" s="174" t="s">
        <v>1178</v>
      </c>
      <c r="F40" s="174" t="str">
        <f>IF(G40="","",VLOOKUP(G40,'KI 2017-18'!$A$6:$C$389,3,0))</f>
        <v>E1521</v>
      </c>
      <c r="G40" s="166" t="s">
        <v>1010</v>
      </c>
      <c r="H40" s="167" t="s">
        <v>1154</v>
      </c>
    </row>
    <row r="41" spans="1:8">
      <c r="A41" s="174" t="s">
        <v>729</v>
      </c>
      <c r="B41" s="171" t="s">
        <v>775</v>
      </c>
      <c r="C41" s="168" t="s">
        <v>39</v>
      </c>
      <c r="D41" s="173" t="s">
        <v>1359</v>
      </c>
      <c r="E41" s="174" t="s">
        <v>776</v>
      </c>
      <c r="F41" s="174" t="str">
        <f>IF(G41="","",VLOOKUP(G41,'KI 2017-18'!$A$6:$C$389,3,0))</f>
        <v>E0920</v>
      </c>
      <c r="G41" s="166" t="s">
        <v>731</v>
      </c>
      <c r="H41" s="167"/>
    </row>
    <row r="42" spans="1:8">
      <c r="A42" s="174" t="s">
        <v>745</v>
      </c>
      <c r="B42" s="171" t="s">
        <v>298</v>
      </c>
      <c r="C42" s="168" t="s">
        <v>39</v>
      </c>
      <c r="D42" s="173" t="s">
        <v>1365</v>
      </c>
      <c r="E42" s="174" t="s">
        <v>299</v>
      </c>
      <c r="F42" s="174" t="str">
        <f>IF(G42="","",VLOOKUP(G42,'KI 2017-18'!$A$6:$C$389,3,0))</f>
        <v>E2820</v>
      </c>
      <c r="G42" s="166" t="s">
        <v>746</v>
      </c>
      <c r="H42" s="167"/>
    </row>
    <row r="43" spans="1:8">
      <c r="A43" s="174" t="s">
        <v>733</v>
      </c>
      <c r="B43" s="171" t="s">
        <v>61</v>
      </c>
      <c r="C43" s="168" t="s">
        <v>39</v>
      </c>
      <c r="D43" s="173" t="s">
        <v>1369</v>
      </c>
      <c r="E43" s="174" t="s">
        <v>62</v>
      </c>
      <c r="F43" s="174" t="str">
        <f>IF(G43="","",VLOOKUP(G43,'KI 2017-18'!$A$6:$C$389,3,0))</f>
        <v>E1620</v>
      </c>
      <c r="G43" s="166" t="s">
        <v>734</v>
      </c>
      <c r="H43" s="167"/>
    </row>
    <row r="44" spans="1:8">
      <c r="A44" s="174" t="s">
        <v>865</v>
      </c>
      <c r="B44" s="171" t="s">
        <v>325</v>
      </c>
      <c r="C44" s="168" t="s">
        <v>39</v>
      </c>
      <c r="D44" s="173" t="s">
        <v>1363</v>
      </c>
      <c r="E44" s="174" t="s">
        <v>326</v>
      </c>
      <c r="F44" s="174" t="str">
        <f>IF(G44="","",VLOOKUP(G44,'KI 2017-18'!$A$6:$C$389,3,0))</f>
        <v>E2721</v>
      </c>
      <c r="G44" s="166" t="s">
        <v>866</v>
      </c>
      <c r="H44" s="167" t="s">
        <v>1115</v>
      </c>
    </row>
    <row r="45" spans="1:8">
      <c r="A45" s="174" t="s">
        <v>763</v>
      </c>
      <c r="B45" s="171" t="s">
        <v>499</v>
      </c>
      <c r="C45" s="168" t="s">
        <v>39</v>
      </c>
      <c r="D45" s="173" t="s">
        <v>1373</v>
      </c>
      <c r="E45" s="174" t="s">
        <v>500</v>
      </c>
      <c r="F45" s="174" t="str">
        <f>IF(G45="","",VLOOKUP(G45,'KI 2017-18'!$A$6:$C$389,3,0))</f>
        <v>E3820</v>
      </c>
      <c r="G45" s="166" t="s">
        <v>764</v>
      </c>
      <c r="H45" s="167"/>
    </row>
    <row r="46" spans="1:8">
      <c r="A46" s="174" t="s">
        <v>736</v>
      </c>
      <c r="B46" s="171" t="s">
        <v>127</v>
      </c>
      <c r="C46" s="168" t="s">
        <v>39</v>
      </c>
      <c r="D46" s="173" t="s">
        <v>1392</v>
      </c>
      <c r="E46" s="174" t="s">
        <v>128</v>
      </c>
      <c r="F46" s="174" t="str">
        <f>IF(G46="","",VLOOKUP(G46,'KI 2017-18'!$A$6:$C$389,3,0))</f>
        <v>E1920</v>
      </c>
      <c r="G46" s="166" t="s">
        <v>737</v>
      </c>
      <c r="H46" s="167"/>
    </row>
    <row r="47" spans="1:8">
      <c r="A47" s="174" t="s">
        <v>1012</v>
      </c>
      <c r="B47" s="171" t="s">
        <v>160</v>
      </c>
      <c r="C47" s="168" t="s">
        <v>39</v>
      </c>
      <c r="D47" s="173" t="s">
        <v>1373</v>
      </c>
      <c r="E47" s="174" t="s">
        <v>161</v>
      </c>
      <c r="F47" s="174" t="str">
        <f>IF(G47="","",VLOOKUP(G47,'KI 2017-18'!$A$6:$C$389,3,0))</f>
        <v>E2221</v>
      </c>
      <c r="G47" s="166" t="s">
        <v>1013</v>
      </c>
      <c r="H47" s="167" t="s">
        <v>1163</v>
      </c>
    </row>
    <row r="48" spans="1:8">
      <c r="A48" s="174" t="s">
        <v>745</v>
      </c>
      <c r="B48" s="171" t="s">
        <v>301</v>
      </c>
      <c r="C48" s="168" t="s">
        <v>39</v>
      </c>
      <c r="D48" s="173" t="s">
        <v>1365</v>
      </c>
      <c r="E48" s="174" t="s">
        <v>302</v>
      </c>
      <c r="F48" s="174" t="str">
        <f>IF(G48="","",VLOOKUP(G48,'KI 2017-18'!$A$6:$C$389,3,0))</f>
        <v>E2820</v>
      </c>
      <c r="G48" s="166" t="s">
        <v>746</v>
      </c>
      <c r="H48" s="167"/>
    </row>
    <row r="49" spans="1:8">
      <c r="A49" s="174" t="s">
        <v>916</v>
      </c>
      <c r="B49" s="171" t="s">
        <v>808</v>
      </c>
      <c r="C49" s="168" t="s">
        <v>39</v>
      </c>
      <c r="D49" s="173" t="s">
        <v>1365</v>
      </c>
      <c r="E49" s="174" t="s">
        <v>809</v>
      </c>
      <c r="F49" s="174" t="str">
        <f>IF(G49="","",VLOOKUP(G49,'KI 2017-18'!$A$6:$C$389,3,0))</f>
        <v>E1021</v>
      </c>
      <c r="G49" s="166" t="s">
        <v>917</v>
      </c>
      <c r="H49" s="167" t="s">
        <v>1124</v>
      </c>
    </row>
    <row r="50" spans="1:8">
      <c r="A50" s="174" t="s">
        <v>1012</v>
      </c>
      <c r="B50" s="171" t="s">
        <v>163</v>
      </c>
      <c r="C50" s="168" t="s">
        <v>39</v>
      </c>
      <c r="D50" s="173" t="s">
        <v>1373</v>
      </c>
      <c r="E50" s="174" t="s">
        <v>164</v>
      </c>
      <c r="F50" s="174" t="str">
        <f>IF(G50="","",VLOOKUP(G50,'KI 2017-18'!$A$6:$C$389,3,0))</f>
        <v>E2221</v>
      </c>
      <c r="G50" s="166" t="s">
        <v>1013</v>
      </c>
      <c r="H50" s="167" t="s">
        <v>1163</v>
      </c>
    </row>
    <row r="51" spans="1:8">
      <c r="A51" s="174" t="s">
        <v>1003</v>
      </c>
      <c r="B51" s="171" t="s">
        <v>340</v>
      </c>
      <c r="C51" s="168" t="s">
        <v>39</v>
      </c>
      <c r="D51" s="173" t="s">
        <v>1392</v>
      </c>
      <c r="E51" s="174" t="s">
        <v>341</v>
      </c>
      <c r="F51" s="174" t="str">
        <f>IF(G51="","",VLOOKUP(G51,'KI 2017-18'!$A$6:$C$389,3,0))</f>
        <v>E0521</v>
      </c>
      <c r="G51" s="166" t="s">
        <v>1004</v>
      </c>
      <c r="H51" s="167" t="s">
        <v>1148</v>
      </c>
    </row>
    <row r="52" spans="1:8">
      <c r="A52" s="174" t="s">
        <v>1006</v>
      </c>
      <c r="B52" s="171" t="s">
        <v>838</v>
      </c>
      <c r="C52" s="168" t="s">
        <v>39</v>
      </c>
      <c r="D52" s="173" t="s">
        <v>1369</v>
      </c>
      <c r="E52" s="174" t="s">
        <v>839</v>
      </c>
      <c r="F52" s="174" t="str">
        <f>IF(G52="","",VLOOKUP(G52,'KI 2017-18'!$A$6:$C$389,3,0))</f>
        <v>E1121</v>
      </c>
      <c r="G52" s="166" t="s">
        <v>1007</v>
      </c>
      <c r="H52" s="169" t="s">
        <v>1402</v>
      </c>
    </row>
    <row r="53" spans="1:8">
      <c r="A53" s="174" t="s">
        <v>919</v>
      </c>
      <c r="B53" s="171" t="s">
        <v>1081</v>
      </c>
      <c r="C53" s="168" t="s">
        <v>39</v>
      </c>
      <c r="D53" s="173" t="s">
        <v>1369</v>
      </c>
      <c r="E53" s="174" t="s">
        <v>1082</v>
      </c>
      <c r="F53" s="174" t="str">
        <f>IF(G53="","",VLOOKUP(G53,'KI 2017-18'!$A$6:$C$389,3,0))</f>
        <v>E1221</v>
      </c>
      <c r="G53" s="166" t="s">
        <v>920</v>
      </c>
      <c r="H53" s="167" t="s">
        <v>1394</v>
      </c>
    </row>
    <row r="54" spans="1:8">
      <c r="A54" s="174" t="s">
        <v>925</v>
      </c>
      <c r="B54" s="171" t="s">
        <v>79</v>
      </c>
      <c r="C54" s="168" t="s">
        <v>39</v>
      </c>
      <c r="D54" s="173" t="s">
        <v>1373</v>
      </c>
      <c r="E54" s="174" t="s">
        <v>80</v>
      </c>
      <c r="F54" s="174" t="str">
        <f>IF(G54="","",VLOOKUP(G54,'KI 2017-18'!$A$6:$C$389,3,0))</f>
        <v>E1721</v>
      </c>
      <c r="G54" s="166" t="s">
        <v>926</v>
      </c>
      <c r="H54" s="167" t="s">
        <v>1136</v>
      </c>
    </row>
    <row r="55" spans="1:8">
      <c r="A55" s="174" t="s">
        <v>736</v>
      </c>
      <c r="B55" s="171" t="s">
        <v>130</v>
      </c>
      <c r="C55" s="168" t="s">
        <v>39</v>
      </c>
      <c r="D55" s="173" t="s">
        <v>1392</v>
      </c>
      <c r="E55" s="174" t="s">
        <v>131</v>
      </c>
      <c r="F55" s="174" t="str">
        <f>IF(G55="","",VLOOKUP(G55,'KI 2017-18'!$A$6:$C$389,3,0))</f>
        <v>E1920</v>
      </c>
      <c r="G55" s="166" t="s">
        <v>737</v>
      </c>
      <c r="H55" s="167"/>
    </row>
    <row r="56" spans="1:8">
      <c r="A56" s="174" t="s">
        <v>739</v>
      </c>
      <c r="B56" s="171" t="s">
        <v>259</v>
      </c>
      <c r="C56" s="168" t="s">
        <v>39</v>
      </c>
      <c r="D56" s="173" t="s">
        <v>1365</v>
      </c>
      <c r="E56" s="174" t="s">
        <v>260</v>
      </c>
      <c r="F56" s="174" t="str">
        <f>IF(G56="","",VLOOKUP(G56,'KI 2017-18'!$A$6:$C$389,3,0))</f>
        <v>E2520</v>
      </c>
      <c r="G56" s="166" t="s">
        <v>740</v>
      </c>
      <c r="H56" s="167"/>
    </row>
    <row r="57" spans="1:8">
      <c r="A57" s="174" t="s">
        <v>745</v>
      </c>
      <c r="B57" s="171" t="s">
        <v>307</v>
      </c>
      <c r="C57" s="168" t="s">
        <v>39</v>
      </c>
      <c r="D57" s="173" t="s">
        <v>1365</v>
      </c>
      <c r="E57" s="174" t="s">
        <v>308</v>
      </c>
      <c r="F57" s="174" t="str">
        <f>IF(G57="","",VLOOKUP(G57,'KI 2017-18'!$A$6:$C$389,3,0))</f>
        <v>E2820</v>
      </c>
      <c r="G57" s="166" t="s">
        <v>746</v>
      </c>
      <c r="H57" s="167"/>
    </row>
    <row r="58" spans="1:8">
      <c r="A58" s="174" t="s">
        <v>931</v>
      </c>
      <c r="B58" s="171" t="s">
        <v>397</v>
      </c>
      <c r="C58" s="168" t="s">
        <v>39</v>
      </c>
      <c r="D58" s="173" t="s">
        <v>1367</v>
      </c>
      <c r="E58" s="174" t="s">
        <v>398</v>
      </c>
      <c r="F58" s="174" t="str">
        <f>IF(G58="","",VLOOKUP(G58,'KI 2017-18'!$A$6:$C$389,3,0))</f>
        <v>E3421</v>
      </c>
      <c r="G58" s="166" t="s">
        <v>932</v>
      </c>
      <c r="H58" s="167" t="s">
        <v>1142</v>
      </c>
    </row>
    <row r="59" spans="1:8">
      <c r="A59" s="174" t="s">
        <v>922</v>
      </c>
      <c r="B59" s="171" t="s">
        <v>1084</v>
      </c>
      <c r="C59" s="168" t="s">
        <v>39</v>
      </c>
      <c r="D59" s="173" t="s">
        <v>1373</v>
      </c>
      <c r="E59" s="174" t="s">
        <v>1085</v>
      </c>
      <c r="F59" s="174" t="str">
        <f>IF(G59="","",VLOOKUP(G59,'KI 2017-18'!$A$6:$C$389,3,0))</f>
        <v>E1421</v>
      </c>
      <c r="G59" s="166" t="s">
        <v>923</v>
      </c>
      <c r="H59" s="167" t="s">
        <v>1130</v>
      </c>
    </row>
    <row r="60" spans="1:8">
      <c r="A60" s="174" t="s">
        <v>925</v>
      </c>
      <c r="B60" s="171" t="s">
        <v>82</v>
      </c>
      <c r="C60" s="168" t="s">
        <v>39</v>
      </c>
      <c r="D60" s="173" t="s">
        <v>1373</v>
      </c>
      <c r="E60" s="174" t="s">
        <v>83</v>
      </c>
      <c r="F60" s="174" t="str">
        <f>IF(G60="","",VLOOKUP(G60,'KI 2017-18'!$A$6:$C$389,3,0))</f>
        <v>E1721</v>
      </c>
      <c r="G60" s="166" t="s">
        <v>926</v>
      </c>
      <c r="H60" s="167" t="s">
        <v>1136</v>
      </c>
    </row>
    <row r="61" spans="1:8">
      <c r="A61" s="174" t="s">
        <v>729</v>
      </c>
      <c r="B61" s="171" t="s">
        <v>778</v>
      </c>
      <c r="C61" s="168" t="s">
        <v>39</v>
      </c>
      <c r="D61" s="173" t="s">
        <v>1359</v>
      </c>
      <c r="E61" s="174" t="s">
        <v>779</v>
      </c>
      <c r="F61" s="174" t="str">
        <f>IF(G61="","",VLOOKUP(G61,'KI 2017-18'!$A$6:$C$389,3,0))</f>
        <v>E0920</v>
      </c>
      <c r="G61" s="166" t="s">
        <v>731</v>
      </c>
      <c r="H61" s="167"/>
    </row>
    <row r="62" spans="1:8">
      <c r="A62" s="174" t="s">
        <v>757</v>
      </c>
      <c r="B62" s="171" t="s">
        <v>439</v>
      </c>
      <c r="C62" s="168" t="s">
        <v>39</v>
      </c>
      <c r="D62" s="173" t="s">
        <v>1373</v>
      </c>
      <c r="E62" s="174" t="s">
        <v>440</v>
      </c>
      <c r="F62" s="174" t="str">
        <f>IF(G62="","",VLOOKUP(G62,'KI 2017-18'!$A$6:$C$389,3,0))</f>
        <v>E3620</v>
      </c>
      <c r="G62" s="166" t="s">
        <v>758</v>
      </c>
      <c r="H62" s="167"/>
    </row>
    <row r="63" spans="1:8">
      <c r="A63" s="174" t="s">
        <v>1009</v>
      </c>
      <c r="B63" s="171" t="s">
        <v>38</v>
      </c>
      <c r="C63" s="168" t="s">
        <v>39</v>
      </c>
      <c r="D63" s="173" t="s">
        <v>1392</v>
      </c>
      <c r="E63" s="174" t="s">
        <v>40</v>
      </c>
      <c r="F63" s="174" t="str">
        <f>IF(G63="","",VLOOKUP(G63,'KI 2017-18'!$A$6:$C$389,3,0))</f>
        <v>E1521</v>
      </c>
      <c r="G63" s="166" t="s">
        <v>1010</v>
      </c>
      <c r="H63" s="167" t="s">
        <v>1154</v>
      </c>
    </row>
    <row r="64" spans="1:8">
      <c r="A64" s="174" t="s">
        <v>757</v>
      </c>
      <c r="B64" s="171" t="s">
        <v>445</v>
      </c>
      <c r="C64" s="168" t="s">
        <v>39</v>
      </c>
      <c r="D64" s="173" t="s">
        <v>1373</v>
      </c>
      <c r="E64" s="174" t="s">
        <v>446</v>
      </c>
      <c r="F64" s="174" t="str">
        <f>IF(G64="","",VLOOKUP(G64,'KI 2017-18'!$A$6:$C$389,3,0))</f>
        <v>E3620</v>
      </c>
      <c r="G64" s="166" t="s">
        <v>758</v>
      </c>
      <c r="H64" s="167"/>
    </row>
    <row r="65" spans="1:8">
      <c r="A65" s="174" t="s">
        <v>916</v>
      </c>
      <c r="B65" s="171" t="s">
        <v>793</v>
      </c>
      <c r="C65" s="168" t="s">
        <v>39</v>
      </c>
      <c r="D65" s="173" t="s">
        <v>1365</v>
      </c>
      <c r="E65" s="174" t="s">
        <v>794</v>
      </c>
      <c r="F65" s="174" t="str">
        <f>IF(G65="","",VLOOKUP(G65,'KI 2017-18'!$A$6:$C$389,3,0))</f>
        <v>E1021</v>
      </c>
      <c r="G65" s="166" t="s">
        <v>917</v>
      </c>
      <c r="H65" s="167" t="s">
        <v>1124</v>
      </c>
    </row>
    <row r="66" spans="1:8">
      <c r="A66" s="174" t="s">
        <v>1006</v>
      </c>
      <c r="B66" s="171" t="s">
        <v>871</v>
      </c>
      <c r="C66" s="168" t="s">
        <v>39</v>
      </c>
      <c r="D66" s="173" t="s">
        <v>1369</v>
      </c>
      <c r="E66" s="174" t="s">
        <v>872</v>
      </c>
      <c r="F66" s="174" t="str">
        <f>IF(G66="","",VLOOKUP(G66,'KI 2017-18'!$A$6:$C$389,3,0))</f>
        <v>E1121</v>
      </c>
      <c r="G66" s="166" t="s">
        <v>1007</v>
      </c>
      <c r="H66" s="167" t="s">
        <v>1402</v>
      </c>
    </row>
    <row r="67" spans="1:8">
      <c r="A67" s="174" t="s">
        <v>925</v>
      </c>
      <c r="B67" s="171" t="s">
        <v>85</v>
      </c>
      <c r="C67" s="168" t="s">
        <v>39</v>
      </c>
      <c r="D67" s="173" t="s">
        <v>1373</v>
      </c>
      <c r="E67" s="174" t="s">
        <v>86</v>
      </c>
      <c r="F67" s="174" t="str">
        <f>IF(G67="","",VLOOKUP(G67,'KI 2017-18'!$A$6:$C$389,3,0))</f>
        <v>E1721</v>
      </c>
      <c r="G67" s="166" t="s">
        <v>926</v>
      </c>
      <c r="H67" s="167" t="s">
        <v>1136</v>
      </c>
    </row>
    <row r="68" spans="1:8">
      <c r="A68" s="174" t="s">
        <v>1003</v>
      </c>
      <c r="B68" s="171" t="s">
        <v>370</v>
      </c>
      <c r="C68" s="168" t="s">
        <v>39</v>
      </c>
      <c r="D68" s="173" t="s">
        <v>1392</v>
      </c>
      <c r="E68" s="174" t="s">
        <v>371</v>
      </c>
      <c r="F68" s="174" t="str">
        <f>IF(G68="","",VLOOKUP(G68,'KI 2017-18'!$A$6:$C$389,3,0))</f>
        <v>E0521</v>
      </c>
      <c r="G68" s="166" t="s">
        <v>1004</v>
      </c>
      <c r="H68" s="167" t="s">
        <v>1148</v>
      </c>
    </row>
    <row r="69" spans="1:8">
      <c r="A69" s="174" t="s">
        <v>754</v>
      </c>
      <c r="B69" s="171" t="s">
        <v>421</v>
      </c>
      <c r="C69" s="168" t="s">
        <v>39</v>
      </c>
      <c r="D69" s="173" t="s">
        <v>1392</v>
      </c>
      <c r="E69" s="174" t="s">
        <v>422</v>
      </c>
      <c r="F69" s="174" t="str">
        <f>IF(G69="","",VLOOKUP(G69,'KI 2017-18'!$A$6:$C$389,3,0))</f>
        <v>E3520</v>
      </c>
      <c r="G69" s="166" t="s">
        <v>755</v>
      </c>
      <c r="H69" s="167"/>
    </row>
    <row r="70" spans="1:8">
      <c r="A70" s="174" t="s">
        <v>733</v>
      </c>
      <c r="B70" s="171" t="s">
        <v>64</v>
      </c>
      <c r="C70" s="168" t="s">
        <v>39</v>
      </c>
      <c r="D70" s="173" t="s">
        <v>1369</v>
      </c>
      <c r="E70" s="174" t="s">
        <v>65</v>
      </c>
      <c r="F70" s="174" t="str">
        <f>IF(G70="","",VLOOKUP(G70,'KI 2017-18'!$A$6:$C$389,3,0))</f>
        <v>E1620</v>
      </c>
      <c r="G70" s="166" t="s">
        <v>734</v>
      </c>
      <c r="H70" s="167"/>
    </row>
    <row r="71" spans="1:8">
      <c r="A71" s="174" t="s">
        <v>1015</v>
      </c>
      <c r="B71" s="171" t="s">
        <v>199</v>
      </c>
      <c r="C71" s="168" t="s">
        <v>39</v>
      </c>
      <c r="D71" s="173" t="s">
        <v>1359</v>
      </c>
      <c r="E71" s="174" t="s">
        <v>200</v>
      </c>
      <c r="F71" s="174" t="str">
        <f>IF(G71="","",VLOOKUP(G71,'KI 2017-18'!$A$6:$C$389,3,0))</f>
        <v>E2321</v>
      </c>
      <c r="G71" s="166" t="s">
        <v>1016</v>
      </c>
      <c r="H71" s="167" t="s">
        <v>1166</v>
      </c>
    </row>
    <row r="72" spans="1:8">
      <c r="A72" s="174" t="s">
        <v>1018</v>
      </c>
      <c r="B72" s="171" t="s">
        <v>349</v>
      </c>
      <c r="C72" s="168" t="s">
        <v>39</v>
      </c>
      <c r="D72" s="173" t="s">
        <v>1365</v>
      </c>
      <c r="E72" s="174" t="s">
        <v>350</v>
      </c>
      <c r="F72" s="174" t="str">
        <f>IF(G72="","",VLOOKUP(G72,'KI 2017-18'!$A$6:$C$389,3,0))</f>
        <v>E3021</v>
      </c>
      <c r="G72" s="166" t="s">
        <v>1019</v>
      </c>
      <c r="H72" s="167" t="s">
        <v>1169</v>
      </c>
    </row>
    <row r="73" spans="1:8">
      <c r="A73" s="174" t="s">
        <v>733</v>
      </c>
      <c r="B73" s="171" t="s">
        <v>67</v>
      </c>
      <c r="C73" s="168" t="s">
        <v>39</v>
      </c>
      <c r="D73" s="173" t="s">
        <v>1369</v>
      </c>
      <c r="E73" s="174" t="s">
        <v>68</v>
      </c>
      <c r="F73" s="174" t="str">
        <f>IF(G73="","",VLOOKUP(G73,'KI 2017-18'!$A$6:$C$389,3,0))</f>
        <v>E1620</v>
      </c>
      <c r="G73" s="166" t="s">
        <v>734</v>
      </c>
      <c r="H73" s="167"/>
    </row>
    <row r="74" spans="1:8">
      <c r="A74" s="174" t="s">
        <v>925</v>
      </c>
      <c r="B74" s="171" t="s">
        <v>88</v>
      </c>
      <c r="C74" s="168" t="s">
        <v>39</v>
      </c>
      <c r="D74" s="173" t="s">
        <v>1373</v>
      </c>
      <c r="E74" s="174" t="s">
        <v>89</v>
      </c>
      <c r="F74" s="174" t="str">
        <f>IF(G74="","",VLOOKUP(G74,'KI 2017-18'!$A$6:$C$389,3,0))</f>
        <v>E1721</v>
      </c>
      <c r="G74" s="166" t="s">
        <v>926</v>
      </c>
      <c r="H74" s="167" t="s">
        <v>1136</v>
      </c>
    </row>
    <row r="75" spans="1:8">
      <c r="A75" s="174" t="s">
        <v>1012</v>
      </c>
      <c r="B75" s="171" t="s">
        <v>166</v>
      </c>
      <c r="C75" s="168" t="s">
        <v>39</v>
      </c>
      <c r="D75" s="173" t="s">
        <v>1373</v>
      </c>
      <c r="E75" s="174" t="s">
        <v>167</v>
      </c>
      <c r="F75" s="174" t="str">
        <f>IF(G75="","",VLOOKUP(G75,'KI 2017-18'!$A$6:$C$389,3,0))</f>
        <v>E2221</v>
      </c>
      <c r="G75" s="166" t="s">
        <v>1013</v>
      </c>
      <c r="H75" s="167" t="s">
        <v>1163</v>
      </c>
    </row>
    <row r="76" spans="1:8">
      <c r="A76" s="174" t="s">
        <v>742</v>
      </c>
      <c r="B76" s="171" t="s">
        <v>283</v>
      </c>
      <c r="C76" s="168" t="s">
        <v>39</v>
      </c>
      <c r="D76" s="173" t="s">
        <v>1392</v>
      </c>
      <c r="E76" s="174" t="s">
        <v>284</v>
      </c>
      <c r="F76" s="174" t="str">
        <f>IF(G76="","",VLOOKUP(G76,'KI 2017-18'!$A$6:$C$389,3,0))</f>
        <v>E2620</v>
      </c>
      <c r="G76" s="166" t="s">
        <v>743</v>
      </c>
      <c r="H76" s="167"/>
    </row>
    <row r="77" spans="1:8">
      <c r="A77" s="174" t="s">
        <v>757</v>
      </c>
      <c r="B77" s="171" t="s">
        <v>448</v>
      </c>
      <c r="C77" s="168" t="s">
        <v>39</v>
      </c>
      <c r="D77" s="173" t="s">
        <v>1373</v>
      </c>
      <c r="E77" s="174" t="s">
        <v>449</v>
      </c>
      <c r="F77" s="174" t="str">
        <f>IF(G77="","",VLOOKUP(G77,'KI 2017-18'!$A$6:$C$389,3,0))</f>
        <v>E3620</v>
      </c>
      <c r="G77" s="166" t="s">
        <v>758</v>
      </c>
      <c r="H77" s="167"/>
    </row>
    <row r="78" spans="1:8">
      <c r="A78" s="174" t="s">
        <v>865</v>
      </c>
      <c r="B78" s="171" t="s">
        <v>328</v>
      </c>
      <c r="C78" s="168" t="s">
        <v>39</v>
      </c>
      <c r="D78" s="173" t="s">
        <v>1363</v>
      </c>
      <c r="E78" s="174" t="s">
        <v>329</v>
      </c>
      <c r="F78" s="174" t="str">
        <f>IF(G78="","",VLOOKUP(G78,'KI 2017-18'!$A$6:$C$389,3,0))</f>
        <v>E2721</v>
      </c>
      <c r="G78" s="166" t="s">
        <v>866</v>
      </c>
      <c r="H78" s="167" t="s">
        <v>1115</v>
      </c>
    </row>
    <row r="79" spans="1:8">
      <c r="A79" s="174" t="s">
        <v>928</v>
      </c>
      <c r="B79" s="171" t="s">
        <v>238</v>
      </c>
      <c r="C79" s="168" t="s">
        <v>39</v>
      </c>
      <c r="D79" s="173" t="s">
        <v>1365</v>
      </c>
      <c r="E79" s="174" t="s">
        <v>239</v>
      </c>
      <c r="F79" s="174" t="str">
        <f>IF(G79="","",VLOOKUP(G79,'KI 2017-18'!$A$6:$C$389,3,0))</f>
        <v>E2421</v>
      </c>
      <c r="G79" s="166" t="s">
        <v>929</v>
      </c>
      <c r="H79" s="167" t="s">
        <v>1139</v>
      </c>
    </row>
    <row r="80" spans="1:8">
      <c r="A80" s="174" t="s">
        <v>1009</v>
      </c>
      <c r="B80" s="171" t="s">
        <v>43</v>
      </c>
      <c r="C80" s="168" t="s">
        <v>39</v>
      </c>
      <c r="D80" s="173" t="s">
        <v>1392</v>
      </c>
      <c r="E80" s="174" t="s">
        <v>44</v>
      </c>
      <c r="F80" s="174" t="str">
        <f>IF(G80="","",VLOOKUP(G80,'KI 2017-18'!$A$6:$C$389,3,0))</f>
        <v>E1521</v>
      </c>
      <c r="G80" s="166" t="s">
        <v>1010</v>
      </c>
      <c r="H80" s="167" t="s">
        <v>1154</v>
      </c>
    </row>
    <row r="81" spans="1:8">
      <c r="A81" s="174" t="s">
        <v>865</v>
      </c>
      <c r="B81" s="171" t="s">
        <v>853</v>
      </c>
      <c r="C81" s="168" t="s">
        <v>39</v>
      </c>
      <c r="D81" s="173" t="s">
        <v>1363</v>
      </c>
      <c r="E81" s="174" t="s">
        <v>854</v>
      </c>
      <c r="F81" s="174" t="str">
        <f>IF(G81="","",VLOOKUP(G81,'KI 2017-18'!$A$6:$C$389,3,0))</f>
        <v>E2721</v>
      </c>
      <c r="G81" s="166" t="s">
        <v>866</v>
      </c>
      <c r="H81" s="167" t="s">
        <v>1115</v>
      </c>
    </row>
    <row r="82" spans="1:8">
      <c r="A82" s="174" t="s">
        <v>925</v>
      </c>
      <c r="B82" s="171" t="s">
        <v>91</v>
      </c>
      <c r="C82" s="168" t="s">
        <v>39</v>
      </c>
      <c r="D82" s="173" t="s">
        <v>1373</v>
      </c>
      <c r="E82" s="174" t="s">
        <v>92</v>
      </c>
      <c r="F82" s="174" t="str">
        <f>IF(G82="","",VLOOKUP(G82,'KI 2017-18'!$A$6:$C$389,3,0))</f>
        <v>E1721</v>
      </c>
      <c r="G82" s="166" t="s">
        <v>926</v>
      </c>
      <c r="H82" s="167" t="s">
        <v>1136</v>
      </c>
    </row>
    <row r="83" spans="1:8">
      <c r="A83" s="174" t="s">
        <v>922</v>
      </c>
      <c r="B83" s="171" t="s">
        <v>1087</v>
      </c>
      <c r="C83" s="168" t="s">
        <v>39</v>
      </c>
      <c r="D83" s="173" t="s">
        <v>1373</v>
      </c>
      <c r="E83" s="174" t="s">
        <v>1088</v>
      </c>
      <c r="F83" s="174" t="str">
        <f>IF(G83="","",VLOOKUP(G83,'KI 2017-18'!$A$6:$C$389,3,0))</f>
        <v>E1421</v>
      </c>
      <c r="G83" s="166" t="s">
        <v>923</v>
      </c>
      <c r="H83" s="167" t="s">
        <v>1130</v>
      </c>
    </row>
    <row r="84" spans="1:8">
      <c r="A84" s="174" t="s">
        <v>925</v>
      </c>
      <c r="B84" s="171" t="s">
        <v>94</v>
      </c>
      <c r="C84" s="168" t="s">
        <v>39</v>
      </c>
      <c r="D84" s="173" t="s">
        <v>1373</v>
      </c>
      <c r="E84" s="174" t="s">
        <v>95</v>
      </c>
      <c r="F84" s="174" t="str">
        <f>IF(G84="","",VLOOKUP(G84,'KI 2017-18'!$A$6:$C$389,3,0))</f>
        <v>E1721</v>
      </c>
      <c r="G84" s="166" t="s">
        <v>926</v>
      </c>
      <c r="H84" s="167" t="s">
        <v>1136</v>
      </c>
    </row>
    <row r="85" spans="1:8">
      <c r="A85" s="174" t="s">
        <v>736</v>
      </c>
      <c r="B85" s="171" t="s">
        <v>133</v>
      </c>
      <c r="C85" s="168" t="s">
        <v>39</v>
      </c>
      <c r="D85" s="173" t="s">
        <v>1392</v>
      </c>
      <c r="E85" s="174" t="s">
        <v>134</v>
      </c>
      <c r="F85" s="174" t="str">
        <f>IF(G85="","",VLOOKUP(G85,'KI 2017-18'!$A$6:$C$389,3,0))</f>
        <v>E1920</v>
      </c>
      <c r="G85" s="166" t="s">
        <v>737</v>
      </c>
      <c r="H85" s="167"/>
    </row>
    <row r="86" spans="1:8">
      <c r="A86" s="174" t="s">
        <v>916</v>
      </c>
      <c r="B86" s="171" t="s">
        <v>796</v>
      </c>
      <c r="C86" s="168" t="s">
        <v>39</v>
      </c>
      <c r="D86" s="173" t="s">
        <v>1365</v>
      </c>
      <c r="E86" s="174" t="s">
        <v>797</v>
      </c>
      <c r="F86" s="174" t="str">
        <f>IF(G86="","",VLOOKUP(G86,'KI 2017-18'!$A$6:$C$389,3,0))</f>
        <v>E1021</v>
      </c>
      <c r="G86" s="166" t="s">
        <v>917</v>
      </c>
      <c r="H86" s="167" t="s">
        <v>1124</v>
      </c>
    </row>
    <row r="87" spans="1:8">
      <c r="A87" s="174" t="s">
        <v>928</v>
      </c>
      <c r="B87" s="171" t="s">
        <v>241</v>
      </c>
      <c r="C87" s="168" t="s">
        <v>39</v>
      </c>
      <c r="D87" s="173" t="s">
        <v>1365</v>
      </c>
      <c r="E87" s="174" t="s">
        <v>242</v>
      </c>
      <c r="F87" s="174" t="str">
        <f>IF(G87="","",VLOOKUP(G87,'KI 2017-18'!$A$6:$C$389,3,0))</f>
        <v>E2421</v>
      </c>
      <c r="G87" s="166" t="s">
        <v>929</v>
      </c>
      <c r="H87" s="167" t="s">
        <v>1139</v>
      </c>
    </row>
    <row r="88" spans="1:8">
      <c r="A88" s="174" t="s">
        <v>763</v>
      </c>
      <c r="B88" s="171" t="s">
        <v>502</v>
      </c>
      <c r="C88" s="168" t="s">
        <v>39</v>
      </c>
      <c r="D88" s="173" t="s">
        <v>1373</v>
      </c>
      <c r="E88" s="174" t="s">
        <v>503</v>
      </c>
      <c r="F88" s="174" t="str">
        <f>IF(G88="","",VLOOKUP(G88,'KI 2017-18'!$A$6:$C$389,3,0))</f>
        <v>E3820</v>
      </c>
      <c r="G88" s="166" t="s">
        <v>764</v>
      </c>
      <c r="H88" s="167"/>
    </row>
    <row r="89" spans="1:8">
      <c r="A89" s="174" t="s">
        <v>1003</v>
      </c>
      <c r="B89" s="171" t="s">
        <v>952</v>
      </c>
      <c r="C89" s="168" t="s">
        <v>39</v>
      </c>
      <c r="D89" s="173" t="s">
        <v>1392</v>
      </c>
      <c r="E89" s="174" t="s">
        <v>953</v>
      </c>
      <c r="F89" s="174" t="str">
        <f>IF(G89="","",VLOOKUP(G89,'KI 2017-18'!$A$6:$C$389,3,0))</f>
        <v>E0521</v>
      </c>
      <c r="G89" s="166" t="s">
        <v>1004</v>
      </c>
      <c r="H89" s="167" t="s">
        <v>1148</v>
      </c>
    </row>
    <row r="90" spans="1:8">
      <c r="A90" s="174" t="s">
        <v>1015</v>
      </c>
      <c r="B90" s="171" t="s">
        <v>202</v>
      </c>
      <c r="C90" s="168" t="s">
        <v>39</v>
      </c>
      <c r="D90" s="173" t="s">
        <v>1359</v>
      </c>
      <c r="E90" s="174" t="s">
        <v>203</v>
      </c>
      <c r="F90" s="174" t="str">
        <f>IF(G90="","",VLOOKUP(G90,'KI 2017-18'!$A$6:$C$389,3,0))</f>
        <v>E2321</v>
      </c>
      <c r="G90" s="166" t="s">
        <v>1016</v>
      </c>
      <c r="H90" s="167" t="s">
        <v>1166</v>
      </c>
    </row>
    <row r="91" spans="1:8">
      <c r="A91" s="174" t="s">
        <v>754</v>
      </c>
      <c r="B91" s="171" t="s">
        <v>424</v>
      </c>
      <c r="C91" s="168" t="s">
        <v>39</v>
      </c>
      <c r="D91" s="173" t="s">
        <v>1392</v>
      </c>
      <c r="E91" s="174" t="s">
        <v>425</v>
      </c>
      <c r="F91" s="174" t="str">
        <f>IF(G91="","",VLOOKUP(G91,'KI 2017-18'!$A$6:$C$389,3,0))</f>
        <v>E3520</v>
      </c>
      <c r="G91" s="166" t="s">
        <v>755</v>
      </c>
      <c r="H91" s="167"/>
    </row>
    <row r="92" spans="1:8">
      <c r="A92" s="174" t="s">
        <v>745</v>
      </c>
      <c r="B92" s="171" t="s">
        <v>310</v>
      </c>
      <c r="C92" s="168" t="s">
        <v>39</v>
      </c>
      <c r="D92" s="173" t="s">
        <v>1365</v>
      </c>
      <c r="E92" s="174" t="s">
        <v>311</v>
      </c>
      <c r="F92" s="174" t="str">
        <f>IF(G92="","",VLOOKUP(G92,'KI 2017-18'!$A$6:$C$389,3,0))</f>
        <v>E2820</v>
      </c>
      <c r="G92" s="166" t="s">
        <v>746</v>
      </c>
      <c r="H92" s="167"/>
    </row>
    <row r="93" spans="1:8">
      <c r="A93" s="174" t="s">
        <v>742</v>
      </c>
      <c r="B93" s="171" t="s">
        <v>295</v>
      </c>
      <c r="C93" s="168" t="s">
        <v>39</v>
      </c>
      <c r="D93" s="173" t="s">
        <v>1392</v>
      </c>
      <c r="E93" s="174" t="s">
        <v>296</v>
      </c>
      <c r="F93" s="174" t="str">
        <f>IF(G93="","",VLOOKUP(G93,'KI 2017-18'!$A$6:$C$389,3,0))</f>
        <v>E2620</v>
      </c>
      <c r="G93" s="166" t="s">
        <v>743</v>
      </c>
      <c r="H93" s="167"/>
    </row>
    <row r="94" spans="1:8">
      <c r="A94" s="174" t="s">
        <v>1015</v>
      </c>
      <c r="B94" s="171" t="s">
        <v>205</v>
      </c>
      <c r="C94" s="168" t="s">
        <v>39</v>
      </c>
      <c r="D94" s="173" t="s">
        <v>1359</v>
      </c>
      <c r="E94" s="174" t="s">
        <v>206</v>
      </c>
      <c r="F94" s="174" t="str">
        <f>IF(G94="","",VLOOKUP(G94,'KI 2017-18'!$A$6:$C$389,3,0))</f>
        <v>E2321</v>
      </c>
      <c r="G94" s="166" t="s">
        <v>1016</v>
      </c>
      <c r="H94" s="167" t="s">
        <v>1166</v>
      </c>
    </row>
    <row r="95" spans="1:8">
      <c r="A95" s="174" t="s">
        <v>922</v>
      </c>
      <c r="B95" s="171" t="s">
        <v>1090</v>
      </c>
      <c r="C95" s="168" t="s">
        <v>39</v>
      </c>
      <c r="D95" s="173" t="s">
        <v>1373</v>
      </c>
      <c r="E95" s="174" t="s">
        <v>1091</v>
      </c>
      <c r="F95" s="174" t="str">
        <f>IF(G95="","",VLOOKUP(G95,'KI 2017-18'!$A$6:$C$389,3,0))</f>
        <v>E1421</v>
      </c>
      <c r="G95" s="166" t="s">
        <v>923</v>
      </c>
      <c r="H95" s="167" t="s">
        <v>1130</v>
      </c>
    </row>
    <row r="96" spans="1:8">
      <c r="A96" s="174" t="s">
        <v>931</v>
      </c>
      <c r="B96" s="171" t="s">
        <v>400</v>
      </c>
      <c r="C96" s="168" t="s">
        <v>39</v>
      </c>
      <c r="D96" s="173" t="s">
        <v>1367</v>
      </c>
      <c r="E96" s="174" t="s">
        <v>401</v>
      </c>
      <c r="F96" s="174" t="str">
        <f>IF(G96="","",VLOOKUP(G96,'KI 2017-18'!$A$6:$C$389,3,0))</f>
        <v>E3421</v>
      </c>
      <c r="G96" s="166" t="s">
        <v>932</v>
      </c>
      <c r="H96" s="167" t="s">
        <v>1142</v>
      </c>
    </row>
    <row r="97" spans="1:8">
      <c r="A97" s="174" t="s">
        <v>739</v>
      </c>
      <c r="B97" s="171" t="s">
        <v>262</v>
      </c>
      <c r="C97" s="168" t="s">
        <v>39</v>
      </c>
      <c r="D97" s="173" t="s">
        <v>1365</v>
      </c>
      <c r="E97" s="174" t="s">
        <v>263</v>
      </c>
      <c r="F97" s="174" t="str">
        <f>IF(G97="","",VLOOKUP(G97,'KI 2017-18'!$A$6:$C$389,3,0))</f>
        <v>E2520</v>
      </c>
      <c r="G97" s="166" t="s">
        <v>740</v>
      </c>
      <c r="H97" s="167"/>
    </row>
    <row r="98" spans="1:8">
      <c r="A98" s="174" t="s">
        <v>1012</v>
      </c>
      <c r="B98" s="171" t="s">
        <v>169</v>
      </c>
      <c r="C98" s="168" t="s">
        <v>39</v>
      </c>
      <c r="D98" s="173" t="s">
        <v>1373</v>
      </c>
      <c r="E98" s="174" t="s">
        <v>170</v>
      </c>
      <c r="F98" s="174" t="str">
        <f>IF(G98="","",VLOOKUP(G98,'KI 2017-18'!$A$6:$C$389,3,0))</f>
        <v>E2221</v>
      </c>
      <c r="G98" s="166" t="s">
        <v>1013</v>
      </c>
      <c r="H98" s="167" t="s">
        <v>1163</v>
      </c>
    </row>
    <row r="99" spans="1:8">
      <c r="A99" s="174" t="s">
        <v>1009</v>
      </c>
      <c r="B99" s="171" t="s">
        <v>46</v>
      </c>
      <c r="C99" s="168" t="s">
        <v>39</v>
      </c>
      <c r="D99" s="173" t="s">
        <v>1392</v>
      </c>
      <c r="E99" s="174" t="s">
        <v>47</v>
      </c>
      <c r="F99" s="174" t="str">
        <f>IF(G99="","",VLOOKUP(G99,'KI 2017-18'!$A$6:$C$389,3,0))</f>
        <v>E1521</v>
      </c>
      <c r="G99" s="166" t="s">
        <v>1010</v>
      </c>
      <c r="H99" s="167" t="s">
        <v>1154</v>
      </c>
    </row>
    <row r="100" spans="1:8">
      <c r="A100" s="174" t="s">
        <v>1024</v>
      </c>
      <c r="B100" s="171" t="s">
        <v>982</v>
      </c>
      <c r="C100" s="168" t="s">
        <v>39</v>
      </c>
      <c r="D100" s="173" t="s">
        <v>1367</v>
      </c>
      <c r="E100" s="174" t="s">
        <v>983</v>
      </c>
      <c r="F100" s="174" t="str">
        <f>IF(G100="","",VLOOKUP(G100,'KI 2017-18'!$A$6:$C$389,3,0))</f>
        <v>E1821</v>
      </c>
      <c r="G100" s="166" t="s">
        <v>1025</v>
      </c>
      <c r="H100" s="167" t="s">
        <v>1157</v>
      </c>
    </row>
    <row r="101" spans="1:8">
      <c r="A101" s="174" t="s">
        <v>1018</v>
      </c>
      <c r="B101" s="171" t="s">
        <v>352</v>
      </c>
      <c r="C101" s="168" t="s">
        <v>39</v>
      </c>
      <c r="D101" s="173" t="s">
        <v>1365</v>
      </c>
      <c r="E101" s="174" t="s">
        <v>353</v>
      </c>
      <c r="F101" s="174" t="str">
        <f>IF(G101="","",VLOOKUP(G101,'KI 2017-18'!$A$6:$C$389,3,0))</f>
        <v>E3021</v>
      </c>
      <c r="G101" s="166" t="s">
        <v>1019</v>
      </c>
      <c r="H101" s="167" t="s">
        <v>1169</v>
      </c>
    </row>
    <row r="102" spans="1:8">
      <c r="A102" s="174" t="s">
        <v>928</v>
      </c>
      <c r="B102" s="171" t="s">
        <v>247</v>
      </c>
      <c r="C102" s="168" t="s">
        <v>39</v>
      </c>
      <c r="D102" s="173" t="s">
        <v>1365</v>
      </c>
      <c r="E102" s="174" t="s">
        <v>248</v>
      </c>
      <c r="F102" s="174" t="str">
        <f>IF(G102="","",VLOOKUP(G102,'KI 2017-18'!$A$6:$C$389,3,0))</f>
        <v>E2421</v>
      </c>
      <c r="G102" s="166" t="s">
        <v>929</v>
      </c>
      <c r="H102" s="167" t="s">
        <v>1139</v>
      </c>
    </row>
    <row r="103" spans="1:8">
      <c r="A103" s="174" t="s">
        <v>751</v>
      </c>
      <c r="B103" s="171" t="s">
        <v>379</v>
      </c>
      <c r="C103" s="168" t="s">
        <v>39</v>
      </c>
      <c r="D103" s="173" t="s">
        <v>1369</v>
      </c>
      <c r="E103" s="174" t="s">
        <v>380</v>
      </c>
      <c r="F103" s="174" t="str">
        <f>IF(G103="","",VLOOKUP(G103,'KI 2017-18'!$A$6:$C$389,3,0))</f>
        <v>E3320</v>
      </c>
      <c r="G103" s="166" t="s">
        <v>752</v>
      </c>
      <c r="H103" s="167" t="s">
        <v>1402</v>
      </c>
    </row>
    <row r="104" spans="1:8">
      <c r="A104" s="174" t="s">
        <v>1006</v>
      </c>
      <c r="B104" s="171" t="s">
        <v>1021</v>
      </c>
      <c r="C104" s="168" t="s">
        <v>39</v>
      </c>
      <c r="D104" s="173" t="s">
        <v>1369</v>
      </c>
      <c r="E104" s="174" t="s">
        <v>1022</v>
      </c>
      <c r="F104" s="174" t="str">
        <f>IF(G104="","",VLOOKUP(G104,'KI 2017-18'!$A$6:$C$389,3,0))</f>
        <v>E1121</v>
      </c>
      <c r="G104" s="166" t="s">
        <v>1007</v>
      </c>
      <c r="H104" s="167" t="s">
        <v>1402</v>
      </c>
    </row>
    <row r="105" spans="1:8">
      <c r="A105" s="174" t="s">
        <v>754</v>
      </c>
      <c r="B105" s="171" t="s">
        <v>427</v>
      </c>
      <c r="C105" s="168" t="s">
        <v>39</v>
      </c>
      <c r="D105" s="173" t="s">
        <v>1392</v>
      </c>
      <c r="E105" s="174" t="s">
        <v>428</v>
      </c>
      <c r="F105" s="174" t="str">
        <f>IF(G105="","",VLOOKUP(G105,'KI 2017-18'!$A$6:$C$389,3,0))</f>
        <v>E3520</v>
      </c>
      <c r="G105" s="166" t="s">
        <v>755</v>
      </c>
      <c r="H105" s="167"/>
    </row>
    <row r="106" spans="1:8">
      <c r="A106" s="174" t="s">
        <v>763</v>
      </c>
      <c r="B106" s="171" t="s">
        <v>505</v>
      </c>
      <c r="C106" s="168" t="s">
        <v>39</v>
      </c>
      <c r="D106" s="173" t="s">
        <v>1373</v>
      </c>
      <c r="E106" s="174" t="s">
        <v>506</v>
      </c>
      <c r="F106" s="174" t="str">
        <f>IF(G106="","",VLOOKUP(G106,'KI 2017-18'!$A$6:$C$389,3,0))</f>
        <v>E3820</v>
      </c>
      <c r="G106" s="166" t="s">
        <v>764</v>
      </c>
      <c r="H106" s="167"/>
    </row>
    <row r="107" spans="1:8">
      <c r="A107" s="174" t="s">
        <v>757</v>
      </c>
      <c r="B107" s="171" t="s">
        <v>451</v>
      </c>
      <c r="C107" s="168" t="s">
        <v>39</v>
      </c>
      <c r="D107" s="173" t="s">
        <v>1373</v>
      </c>
      <c r="E107" s="174" t="s">
        <v>452</v>
      </c>
      <c r="F107" s="174" t="str">
        <f>IF(G107="","",VLOOKUP(G107,'KI 2017-18'!$A$6:$C$389,3,0))</f>
        <v>E3620</v>
      </c>
      <c r="G107" s="166" t="s">
        <v>758</v>
      </c>
      <c r="H107" s="167"/>
    </row>
    <row r="108" spans="1:8">
      <c r="A108" s="174" t="s">
        <v>925</v>
      </c>
      <c r="B108" s="171" t="s">
        <v>97</v>
      </c>
      <c r="C108" s="168" t="s">
        <v>39</v>
      </c>
      <c r="D108" s="173" t="s">
        <v>1373</v>
      </c>
      <c r="E108" s="174" t="s">
        <v>98</v>
      </c>
      <c r="F108" s="174" t="str">
        <f>IF(G108="","",VLOOKUP(G108,'KI 2017-18'!$A$6:$C$389,3,0))</f>
        <v>E1721</v>
      </c>
      <c r="G108" s="166" t="s">
        <v>926</v>
      </c>
      <c r="H108" s="167" t="s">
        <v>1136</v>
      </c>
    </row>
    <row r="109" spans="1:8">
      <c r="A109" s="174" t="s">
        <v>1018</v>
      </c>
      <c r="B109" s="171" t="s">
        <v>355</v>
      </c>
      <c r="C109" s="168" t="s">
        <v>39</v>
      </c>
      <c r="D109" s="173" t="s">
        <v>1365</v>
      </c>
      <c r="E109" s="174" t="s">
        <v>356</v>
      </c>
      <c r="F109" s="174" t="str">
        <f>IF(G109="","",VLOOKUP(G109,'KI 2017-18'!$A$6:$C$389,3,0))</f>
        <v>E3021</v>
      </c>
      <c r="G109" s="166" t="s">
        <v>1019</v>
      </c>
      <c r="H109" s="167" t="s">
        <v>1169</v>
      </c>
    </row>
    <row r="110" spans="1:8">
      <c r="A110" s="174" t="s">
        <v>931</v>
      </c>
      <c r="B110" s="171" t="s">
        <v>403</v>
      </c>
      <c r="C110" s="168" t="s">
        <v>39</v>
      </c>
      <c r="D110" s="173" t="s">
        <v>1367</v>
      </c>
      <c r="E110" s="174" t="s">
        <v>404</v>
      </c>
      <c r="F110" s="174" t="str">
        <f>IF(G110="","",VLOOKUP(G110,'KI 2017-18'!$A$6:$C$389,3,0))</f>
        <v>E3421</v>
      </c>
      <c r="G110" s="166" t="s">
        <v>932</v>
      </c>
      <c r="H110" s="167" t="s">
        <v>1142</v>
      </c>
    </row>
    <row r="111" spans="1:8">
      <c r="A111" s="174" t="s">
        <v>1006</v>
      </c>
      <c r="B111" s="171" t="s">
        <v>904</v>
      </c>
      <c r="C111" s="168" t="s">
        <v>39</v>
      </c>
      <c r="D111" s="173" t="s">
        <v>1369</v>
      </c>
      <c r="E111" s="174" t="s">
        <v>905</v>
      </c>
      <c r="F111" s="174" t="str">
        <f>IF(G111="","",VLOOKUP(G111,'KI 2017-18'!$A$6:$C$389,3,0))</f>
        <v>E1121</v>
      </c>
      <c r="G111" s="166" t="s">
        <v>1007</v>
      </c>
      <c r="H111" s="167" t="s">
        <v>1402</v>
      </c>
    </row>
    <row r="112" spans="1:8">
      <c r="A112" s="174" t="s">
        <v>919</v>
      </c>
      <c r="B112" s="171" t="s">
        <v>1063</v>
      </c>
      <c r="C112" s="168" t="s">
        <v>39</v>
      </c>
      <c r="D112" s="173" t="s">
        <v>1369</v>
      </c>
      <c r="E112" s="174" t="s">
        <v>1064</v>
      </c>
      <c r="F112" s="174" t="str">
        <f>IF(G112="","",VLOOKUP(G112,'KI 2017-18'!$A$6:$C$389,3,0))</f>
        <v>E1221</v>
      </c>
      <c r="G112" s="166" t="s">
        <v>920</v>
      </c>
      <c r="H112" s="167" t="s">
        <v>1394</v>
      </c>
    </row>
    <row r="113" spans="1:8">
      <c r="A113" s="174" t="s">
        <v>916</v>
      </c>
      <c r="B113" s="171" t="s">
        <v>802</v>
      </c>
      <c r="C113" s="168" t="s">
        <v>39</v>
      </c>
      <c r="D113" s="173" t="s">
        <v>1365</v>
      </c>
      <c r="E113" s="174" t="s">
        <v>803</v>
      </c>
      <c r="F113" s="174" t="str">
        <f>IF(G113="","",VLOOKUP(G113,'KI 2017-18'!$A$6:$C$389,3,0))</f>
        <v>E1021</v>
      </c>
      <c r="G113" s="166" t="s">
        <v>917</v>
      </c>
      <c r="H113" s="167" t="s">
        <v>1124</v>
      </c>
    </row>
    <row r="114" spans="1:8">
      <c r="A114" s="174" t="s">
        <v>736</v>
      </c>
      <c r="B114" s="171" t="s">
        <v>136</v>
      </c>
      <c r="C114" s="168" t="s">
        <v>39</v>
      </c>
      <c r="D114" s="173" t="s">
        <v>1392</v>
      </c>
      <c r="E114" s="174" t="s">
        <v>137</v>
      </c>
      <c r="F114" s="174" t="str">
        <f>IF(G114="","",VLOOKUP(G114,'KI 2017-18'!$A$6:$C$389,3,0))</f>
        <v>E1920</v>
      </c>
      <c r="G114" s="166" t="s">
        <v>737</v>
      </c>
      <c r="H114" s="167"/>
    </row>
    <row r="115" spans="1:8">
      <c r="A115" s="174" t="s">
        <v>739</v>
      </c>
      <c r="B115" s="171" t="s">
        <v>265</v>
      </c>
      <c r="C115" s="168" t="s">
        <v>39</v>
      </c>
      <c r="D115" s="173" t="s">
        <v>1365</v>
      </c>
      <c r="E115" s="174" t="s">
        <v>266</v>
      </c>
      <c r="F115" s="174" t="str">
        <f>IF(G115="","",VLOOKUP(G115,'KI 2017-18'!$A$6:$C$389,3,0))</f>
        <v>E2520</v>
      </c>
      <c r="G115" s="166" t="s">
        <v>740</v>
      </c>
      <c r="H115" s="167"/>
    </row>
    <row r="116" spans="1:8">
      <c r="A116" s="174" t="s">
        <v>742</v>
      </c>
      <c r="B116" s="171" t="s">
        <v>286</v>
      </c>
      <c r="C116" s="168" t="s">
        <v>39</v>
      </c>
      <c r="D116" s="173" t="s">
        <v>1392</v>
      </c>
      <c r="E116" s="174" t="s">
        <v>287</v>
      </c>
      <c r="F116" s="174" t="str">
        <f>IF(G116="","",VLOOKUP(G116,'KI 2017-18'!$A$6:$C$389,3,0))</f>
        <v>E2620</v>
      </c>
      <c r="G116" s="166" t="s">
        <v>743</v>
      </c>
      <c r="H116" s="167"/>
    </row>
    <row r="117" spans="1:8">
      <c r="A117" s="174" t="s">
        <v>760</v>
      </c>
      <c r="B117" s="171" t="s">
        <v>475</v>
      </c>
      <c r="C117" s="168" t="s">
        <v>39</v>
      </c>
      <c r="D117" s="173" t="s">
        <v>1367</v>
      </c>
      <c r="E117" s="174" t="s">
        <v>476</v>
      </c>
      <c r="F117" s="174" t="str">
        <f>IF(G117="","",VLOOKUP(G117,'KI 2017-18'!$A$6:$C$389,3,0))</f>
        <v>E3720</v>
      </c>
      <c r="G117" s="166" t="s">
        <v>761</v>
      </c>
      <c r="H117" s="167"/>
    </row>
    <row r="118" spans="1:8">
      <c r="A118" s="174" t="s">
        <v>928</v>
      </c>
      <c r="B118" s="171" t="s">
        <v>250</v>
      </c>
      <c r="C118" s="168" t="s">
        <v>39</v>
      </c>
      <c r="D118" s="173" t="s">
        <v>1365</v>
      </c>
      <c r="E118" s="174" t="s">
        <v>251</v>
      </c>
      <c r="F118" s="174" t="str">
        <f>IF(G118="","",VLOOKUP(G118,'KI 2017-18'!$A$6:$C$389,3,0))</f>
        <v>E2421</v>
      </c>
      <c r="G118" s="166" t="s">
        <v>929</v>
      </c>
      <c r="H118" s="167" t="s">
        <v>1139</v>
      </c>
    </row>
    <row r="119" spans="1:8">
      <c r="A119" s="174" t="s">
        <v>745</v>
      </c>
      <c r="B119" s="171" t="s">
        <v>313</v>
      </c>
      <c r="C119" s="168" t="s">
        <v>39</v>
      </c>
      <c r="D119" s="173" t="s">
        <v>1365</v>
      </c>
      <c r="E119" s="174" t="s">
        <v>314</v>
      </c>
      <c r="F119" s="174" t="str">
        <f>IF(G119="","",VLOOKUP(G119,'KI 2017-18'!$A$6:$C$389,3,0))</f>
        <v>E2820</v>
      </c>
      <c r="G119" s="166" t="s">
        <v>746</v>
      </c>
      <c r="H119" s="167"/>
    </row>
    <row r="120" spans="1:8">
      <c r="A120" s="174" t="s">
        <v>742</v>
      </c>
      <c r="B120" s="171" t="s">
        <v>289</v>
      </c>
      <c r="C120" s="168" t="s">
        <v>39</v>
      </c>
      <c r="D120" s="173" t="s">
        <v>1392</v>
      </c>
      <c r="E120" s="174" t="s">
        <v>290</v>
      </c>
      <c r="F120" s="174" t="str">
        <f>IF(G120="","",VLOOKUP(G120,'KI 2017-18'!$A$6:$C$389,3,0))</f>
        <v>E2620</v>
      </c>
      <c r="G120" s="166" t="s">
        <v>743</v>
      </c>
      <c r="H120" s="167"/>
    </row>
    <row r="121" spans="1:8">
      <c r="A121" s="174" t="s">
        <v>760</v>
      </c>
      <c r="B121" s="171" t="s">
        <v>478</v>
      </c>
      <c r="C121" s="168" t="s">
        <v>39</v>
      </c>
      <c r="D121" s="173" t="s">
        <v>1367</v>
      </c>
      <c r="E121" s="174" t="s">
        <v>479</v>
      </c>
      <c r="F121" s="174" t="str">
        <f>IF(G121="","",VLOOKUP(G121,'KI 2017-18'!$A$6:$C$389,3,0))</f>
        <v>E3720</v>
      </c>
      <c r="G121" s="166" t="s">
        <v>761</v>
      </c>
      <c r="H121" s="167"/>
    </row>
    <row r="122" spans="1:8">
      <c r="A122" s="174" t="s">
        <v>928</v>
      </c>
      <c r="B122" s="171" t="s">
        <v>253</v>
      </c>
      <c r="C122" s="168" t="s">
        <v>39</v>
      </c>
      <c r="D122" s="173" t="s">
        <v>1365</v>
      </c>
      <c r="E122" s="174" t="s">
        <v>254</v>
      </c>
      <c r="F122" s="174" t="str">
        <f>IF(G122="","",VLOOKUP(G122,'KI 2017-18'!$A$6:$C$389,3,0))</f>
        <v>E2421</v>
      </c>
      <c r="G122" s="166" t="s">
        <v>929</v>
      </c>
      <c r="H122" s="167" t="s">
        <v>1139</v>
      </c>
    </row>
    <row r="123" spans="1:8">
      <c r="A123" s="174" t="s">
        <v>748</v>
      </c>
      <c r="B123" s="171" t="s">
        <v>364</v>
      </c>
      <c r="C123" s="168" t="s">
        <v>39</v>
      </c>
      <c r="D123" s="173" t="s">
        <v>1373</v>
      </c>
      <c r="E123" s="174" t="s">
        <v>365</v>
      </c>
      <c r="F123" s="174" t="str">
        <f>IF(G123="","",VLOOKUP(G123,'KI 2017-18'!$A$6:$C$389,3,0))</f>
        <v>E3120</v>
      </c>
      <c r="G123" s="166" t="s">
        <v>749</v>
      </c>
      <c r="H123" s="167"/>
    </row>
    <row r="124" spans="1:8">
      <c r="A124" s="174" t="s">
        <v>1015</v>
      </c>
      <c r="B124" s="171" t="s">
        <v>208</v>
      </c>
      <c r="C124" s="168" t="s">
        <v>39</v>
      </c>
      <c r="D124" s="173" t="s">
        <v>1359</v>
      </c>
      <c r="E124" s="174" t="s">
        <v>209</v>
      </c>
      <c r="F124" s="174" t="str">
        <f>IF(G124="","",VLOOKUP(G124,'KI 2017-18'!$A$6:$C$389,3,0))</f>
        <v>E2321</v>
      </c>
      <c r="G124" s="166" t="s">
        <v>1016</v>
      </c>
      <c r="H124" s="167" t="s">
        <v>1166</v>
      </c>
    </row>
    <row r="125" spans="1:8">
      <c r="A125" s="174" t="s">
        <v>1015</v>
      </c>
      <c r="B125" s="171" t="s">
        <v>211</v>
      </c>
      <c r="C125" s="168" t="s">
        <v>39</v>
      </c>
      <c r="D125" s="173" t="s">
        <v>1359</v>
      </c>
      <c r="E125" s="174" t="s">
        <v>212</v>
      </c>
      <c r="F125" s="174" t="str">
        <f>IF(G125="","",VLOOKUP(G125,'KI 2017-18'!$A$6:$C$389,3,0))</f>
        <v>E2321</v>
      </c>
      <c r="G125" s="166" t="s">
        <v>1016</v>
      </c>
      <c r="H125" s="167" t="s">
        <v>1166</v>
      </c>
    </row>
    <row r="126" spans="1:8">
      <c r="A126" s="174" t="s">
        <v>919</v>
      </c>
      <c r="B126" s="171" t="s">
        <v>1066</v>
      </c>
      <c r="C126" s="168" t="s">
        <v>39</v>
      </c>
      <c r="D126" s="173" t="s">
        <v>1369</v>
      </c>
      <c r="E126" s="174" t="s">
        <v>1067</v>
      </c>
      <c r="F126" s="174" t="str">
        <f>IF(G126="","",VLOOKUP(G126,'KI 2017-18'!$A$6:$C$389,3,0))</f>
        <v>E1221</v>
      </c>
      <c r="G126" s="166" t="s">
        <v>920</v>
      </c>
      <c r="H126" s="167" t="s">
        <v>1394</v>
      </c>
    </row>
    <row r="127" spans="1:8">
      <c r="A127" s="174" t="s">
        <v>1024</v>
      </c>
      <c r="B127" s="171" t="s">
        <v>112</v>
      </c>
      <c r="C127" s="168" t="s">
        <v>39</v>
      </c>
      <c r="D127" s="173" t="s">
        <v>1367</v>
      </c>
      <c r="E127" s="174" t="s">
        <v>113</v>
      </c>
      <c r="F127" s="174" t="str">
        <f>IF(G127="","",VLOOKUP(G127,'KI 2017-18'!$A$6:$C$389,3,0))</f>
        <v>E1821</v>
      </c>
      <c r="G127" s="166" t="s">
        <v>1025</v>
      </c>
      <c r="H127" s="167" t="s">
        <v>1157</v>
      </c>
    </row>
    <row r="128" spans="1:8">
      <c r="A128" s="174" t="s">
        <v>757</v>
      </c>
      <c r="B128" s="171" t="s">
        <v>454</v>
      </c>
      <c r="C128" s="168" t="s">
        <v>39</v>
      </c>
      <c r="D128" s="173" t="s">
        <v>1373</v>
      </c>
      <c r="E128" s="174" t="s">
        <v>455</v>
      </c>
      <c r="F128" s="174" t="str">
        <f>IF(G128="","",VLOOKUP(G128,'KI 2017-18'!$A$6:$C$389,3,0))</f>
        <v>E3620</v>
      </c>
      <c r="G128" s="166" t="s">
        <v>758</v>
      </c>
      <c r="H128" s="167"/>
    </row>
    <row r="129" spans="1:8">
      <c r="A129" s="174" t="s">
        <v>1015</v>
      </c>
      <c r="B129" s="171" t="s">
        <v>217</v>
      </c>
      <c r="C129" s="168" t="s">
        <v>39</v>
      </c>
      <c r="D129" s="173" t="s">
        <v>1359</v>
      </c>
      <c r="E129" s="174" t="s">
        <v>218</v>
      </c>
      <c r="F129" s="174" t="str">
        <f>IF(G129="","",VLOOKUP(G129,'KI 2017-18'!$A$6:$C$389,3,0))</f>
        <v>E2321</v>
      </c>
      <c r="G129" s="166" t="s">
        <v>1016</v>
      </c>
      <c r="H129" s="167" t="s">
        <v>1166</v>
      </c>
    </row>
    <row r="130" spans="1:8">
      <c r="A130" s="174" t="s">
        <v>865</v>
      </c>
      <c r="B130" s="171" t="s">
        <v>331</v>
      </c>
      <c r="C130" s="168" t="s">
        <v>39</v>
      </c>
      <c r="D130" s="173" t="s">
        <v>1363</v>
      </c>
      <c r="E130" s="174" t="s">
        <v>332</v>
      </c>
      <c r="F130" s="174" t="str">
        <f>IF(G130="","",VLOOKUP(G130,'KI 2017-18'!$A$6:$C$389,3,0))</f>
        <v>E2721</v>
      </c>
      <c r="G130" s="166" t="s">
        <v>866</v>
      </c>
      <c r="H130" s="167" t="s">
        <v>1115</v>
      </c>
    </row>
    <row r="131" spans="1:8">
      <c r="A131" s="174" t="s">
        <v>1009</v>
      </c>
      <c r="B131" s="171" t="s">
        <v>49</v>
      </c>
      <c r="C131" s="168" t="s">
        <v>39</v>
      </c>
      <c r="D131" s="173" t="s">
        <v>1392</v>
      </c>
      <c r="E131" s="174" t="s">
        <v>50</v>
      </c>
      <c r="F131" s="174" t="str">
        <f>IF(G131="","",VLOOKUP(G131,'KI 2017-18'!$A$6:$C$389,3,0))</f>
        <v>E1521</v>
      </c>
      <c r="G131" s="166" t="s">
        <v>1010</v>
      </c>
      <c r="H131" s="167" t="s">
        <v>1154</v>
      </c>
    </row>
    <row r="132" spans="1:8">
      <c r="A132" s="174" t="s">
        <v>1015</v>
      </c>
      <c r="B132" s="171" t="s">
        <v>220</v>
      </c>
      <c r="C132" s="168" t="s">
        <v>39</v>
      </c>
      <c r="D132" s="173" t="s">
        <v>1359</v>
      </c>
      <c r="E132" s="174" t="s">
        <v>221</v>
      </c>
      <c r="F132" s="174" t="str">
        <f>IF(G132="","",VLOOKUP(G132,'KI 2017-18'!$A$6:$C$389,3,0))</f>
        <v>E2321</v>
      </c>
      <c r="G132" s="166" t="s">
        <v>1016</v>
      </c>
      <c r="H132" s="167" t="s">
        <v>1166</v>
      </c>
    </row>
    <row r="133" spans="1:8">
      <c r="A133" s="174" t="s">
        <v>922</v>
      </c>
      <c r="B133" s="171" t="s">
        <v>1093</v>
      </c>
      <c r="C133" s="168" t="s">
        <v>39</v>
      </c>
      <c r="D133" s="173" t="s">
        <v>1373</v>
      </c>
      <c r="E133" s="174" t="s">
        <v>1094</v>
      </c>
      <c r="F133" s="174" t="str">
        <f>IF(G133="","",VLOOKUP(G133,'KI 2017-18'!$A$6:$C$389,3,0))</f>
        <v>E1421</v>
      </c>
      <c r="G133" s="166" t="s">
        <v>923</v>
      </c>
      <c r="H133" s="167" t="s">
        <v>1130</v>
      </c>
    </row>
    <row r="134" spans="1:8">
      <c r="A134" s="174" t="s">
        <v>760</v>
      </c>
      <c r="B134" s="171" t="s">
        <v>481</v>
      </c>
      <c r="C134" s="168" t="s">
        <v>39</v>
      </c>
      <c r="D134" s="173" t="s">
        <v>1367</v>
      </c>
      <c r="E134" s="174" t="s">
        <v>482</v>
      </c>
      <c r="F134" s="174" t="str">
        <f>IF(G134="","",VLOOKUP(G134,'KI 2017-18'!$A$6:$C$389,3,0))</f>
        <v>E3720</v>
      </c>
      <c r="G134" s="166" t="s">
        <v>761</v>
      </c>
      <c r="H134" s="167"/>
    </row>
    <row r="135" spans="1:8">
      <c r="A135" s="174" t="s">
        <v>757</v>
      </c>
      <c r="B135" s="171" t="s">
        <v>457</v>
      </c>
      <c r="C135" s="168" t="s">
        <v>39</v>
      </c>
      <c r="D135" s="173" t="s">
        <v>1373</v>
      </c>
      <c r="E135" s="174" t="s">
        <v>458</v>
      </c>
      <c r="F135" s="174" t="str">
        <f>IF(G135="","",VLOOKUP(G135,'KI 2017-18'!$A$6:$C$389,3,0))</f>
        <v>E3620</v>
      </c>
      <c r="G135" s="166" t="s">
        <v>758</v>
      </c>
      <c r="H135" s="167"/>
    </row>
    <row r="136" spans="1:8">
      <c r="A136" s="174" t="s">
        <v>1018</v>
      </c>
      <c r="B136" s="171" t="s">
        <v>358</v>
      </c>
      <c r="C136" s="168" t="s">
        <v>39</v>
      </c>
      <c r="D136" s="173" t="s">
        <v>1365</v>
      </c>
      <c r="E136" s="174" t="s">
        <v>359</v>
      </c>
      <c r="F136" s="174" t="str">
        <f>IF(G136="","",VLOOKUP(G136,'KI 2017-18'!$A$6:$C$389,3,0))</f>
        <v>E3021</v>
      </c>
      <c r="G136" s="166" t="s">
        <v>1019</v>
      </c>
      <c r="H136" s="167" t="s">
        <v>1169</v>
      </c>
    </row>
    <row r="137" spans="1:8">
      <c r="A137" s="174" t="s">
        <v>925</v>
      </c>
      <c r="B137" s="171" t="s">
        <v>100</v>
      </c>
      <c r="C137" s="168" t="s">
        <v>39</v>
      </c>
      <c r="D137" s="173" t="s">
        <v>1373</v>
      </c>
      <c r="E137" s="174" t="s">
        <v>101</v>
      </c>
      <c r="F137" s="174" t="str">
        <f>IF(G137="","",VLOOKUP(G137,'KI 2017-18'!$A$6:$C$389,3,0))</f>
        <v>E1721</v>
      </c>
      <c r="G137" s="166" t="s">
        <v>926</v>
      </c>
      <c r="H137" s="167" t="s">
        <v>1136</v>
      </c>
    </row>
    <row r="138" spans="1:8">
      <c r="A138" s="174" t="s">
        <v>865</v>
      </c>
      <c r="B138" s="171" t="s">
        <v>856</v>
      </c>
      <c r="C138" s="168" t="s">
        <v>39</v>
      </c>
      <c r="D138" s="173" t="s">
        <v>1363</v>
      </c>
      <c r="E138" s="174" t="s">
        <v>857</v>
      </c>
      <c r="F138" s="174" t="str">
        <f>IF(G138="","",VLOOKUP(G138,'KI 2017-18'!$A$6:$C$389,3,0))</f>
        <v>E2721</v>
      </c>
      <c r="G138" s="166" t="s">
        <v>866</v>
      </c>
      <c r="H138" s="167" t="s">
        <v>1115</v>
      </c>
    </row>
    <row r="139" spans="1:8">
      <c r="A139" s="174" t="s">
        <v>865</v>
      </c>
      <c r="B139" s="171" t="s">
        <v>334</v>
      </c>
      <c r="C139" s="168" t="s">
        <v>39</v>
      </c>
      <c r="D139" s="173" t="s">
        <v>1363</v>
      </c>
      <c r="E139" s="174" t="s">
        <v>335</v>
      </c>
      <c r="F139" s="174" t="str">
        <f>IF(G139="","",VLOOKUP(G139,'KI 2017-18'!$A$6:$C$389,3,0))</f>
        <v>E2721</v>
      </c>
      <c r="G139" s="166" t="s">
        <v>866</v>
      </c>
      <c r="H139" s="167" t="s">
        <v>1115</v>
      </c>
    </row>
    <row r="140" spans="1:8">
      <c r="A140" s="174" t="s">
        <v>751</v>
      </c>
      <c r="B140" s="171" t="s">
        <v>382</v>
      </c>
      <c r="C140" s="168" t="s">
        <v>39</v>
      </c>
      <c r="D140" s="173" t="s">
        <v>1369</v>
      </c>
      <c r="E140" s="174" t="s">
        <v>383</v>
      </c>
      <c r="F140" s="174" t="str">
        <f>IF(G140="","",VLOOKUP(G140,'KI 2017-18'!$A$6:$C$389,3,0))</f>
        <v>E3320</v>
      </c>
      <c r="G140" s="166" t="s">
        <v>752</v>
      </c>
      <c r="H140" s="167" t="s">
        <v>1402</v>
      </c>
    </row>
    <row r="141" spans="1:8">
      <c r="A141" s="174" t="s">
        <v>865</v>
      </c>
      <c r="B141" s="171" t="s">
        <v>859</v>
      </c>
      <c r="C141" s="168" t="s">
        <v>39</v>
      </c>
      <c r="D141" s="173" t="s">
        <v>1363</v>
      </c>
      <c r="E141" s="174" t="s">
        <v>860</v>
      </c>
      <c r="F141" s="174" t="str">
        <f>IF(G141="","",VLOOKUP(G141,'KI 2017-18'!$A$6:$C$389,3,0))</f>
        <v>E2721</v>
      </c>
      <c r="G141" s="166" t="s">
        <v>866</v>
      </c>
      <c r="H141" s="167" t="s">
        <v>1115</v>
      </c>
    </row>
    <row r="142" spans="1:8">
      <c r="A142" s="174" t="s">
        <v>1012</v>
      </c>
      <c r="B142" s="171" t="s">
        <v>172</v>
      </c>
      <c r="C142" s="168" t="s">
        <v>39</v>
      </c>
      <c r="D142" s="173" t="s">
        <v>1373</v>
      </c>
      <c r="E142" s="174" t="s">
        <v>173</v>
      </c>
      <c r="F142" s="174" t="str">
        <f>IF(G142="","",VLOOKUP(G142,'KI 2017-18'!$A$6:$C$389,3,0))</f>
        <v>E2221</v>
      </c>
      <c r="G142" s="166" t="s">
        <v>1013</v>
      </c>
      <c r="H142" s="167" t="s">
        <v>1163</v>
      </c>
    </row>
    <row r="143" spans="1:8">
      <c r="A143" s="174" t="s">
        <v>1012</v>
      </c>
      <c r="B143" s="171" t="s">
        <v>175</v>
      </c>
      <c r="C143" s="168" t="s">
        <v>39</v>
      </c>
      <c r="D143" s="173" t="s">
        <v>1373</v>
      </c>
      <c r="E143" s="174" t="s">
        <v>176</v>
      </c>
      <c r="F143" s="174" t="str">
        <f>IF(G143="","",VLOOKUP(G143,'KI 2017-18'!$A$6:$C$389,3,0))</f>
        <v>E2221</v>
      </c>
      <c r="G143" s="166" t="s">
        <v>1013</v>
      </c>
      <c r="H143" s="167" t="s">
        <v>1163</v>
      </c>
    </row>
    <row r="144" spans="1:8">
      <c r="A144" s="174" t="s">
        <v>913</v>
      </c>
      <c r="B144" s="171" t="s">
        <v>214</v>
      </c>
      <c r="C144" s="168" t="s">
        <v>39</v>
      </c>
      <c r="D144" s="173" t="s">
        <v>1373</v>
      </c>
      <c r="E144" s="174" t="s">
        <v>215</v>
      </c>
      <c r="F144" s="174" t="str">
        <f>IF(G144="","",VLOOKUP(G144,'KI 2017-18'!$A$6:$C$389,3,0))</f>
        <v>E0421</v>
      </c>
      <c r="G144" s="166" t="s">
        <v>914</v>
      </c>
      <c r="H144" s="167" t="s">
        <v>1121</v>
      </c>
    </row>
    <row r="145" spans="1:8">
      <c r="A145" s="174" t="s">
        <v>1003</v>
      </c>
      <c r="B145" s="171" t="s">
        <v>442</v>
      </c>
      <c r="C145" s="168" t="s">
        <v>39</v>
      </c>
      <c r="D145" s="173" t="s">
        <v>1392</v>
      </c>
      <c r="E145" s="174" t="s">
        <v>443</v>
      </c>
      <c r="F145" s="174" t="str">
        <f>IF(G145="","",VLOOKUP(G145,'KI 2017-18'!$A$6:$C$389,3,0))</f>
        <v>E0521</v>
      </c>
      <c r="G145" s="166" t="s">
        <v>1004</v>
      </c>
      <c r="H145" s="167" t="s">
        <v>1148</v>
      </c>
    </row>
    <row r="146" spans="1:8">
      <c r="A146" s="174" t="s">
        <v>916</v>
      </c>
      <c r="B146" s="171" t="s">
        <v>805</v>
      </c>
      <c r="C146" s="168" t="s">
        <v>39</v>
      </c>
      <c r="D146" s="173" t="s">
        <v>1365</v>
      </c>
      <c r="E146" s="174" t="s">
        <v>806</v>
      </c>
      <c r="F146" s="174" t="str">
        <f>IF(G146="","",VLOOKUP(G146,'KI 2017-18'!$A$6:$C$389,3,0))</f>
        <v>E1021</v>
      </c>
      <c r="G146" s="166" t="s">
        <v>917</v>
      </c>
      <c r="H146" s="167" t="s">
        <v>1124</v>
      </c>
    </row>
    <row r="147" spans="1:8">
      <c r="A147" s="174" t="s">
        <v>1006</v>
      </c>
      <c r="B147" s="171" t="s">
        <v>958</v>
      </c>
      <c r="C147" s="168" t="s">
        <v>39</v>
      </c>
      <c r="D147" s="173" t="s">
        <v>1369</v>
      </c>
      <c r="E147" s="174" t="s">
        <v>959</v>
      </c>
      <c r="F147" s="174" t="str">
        <f>IF(G147="","",VLOOKUP(G147,'KI 2017-18'!$A$6:$C$389,3,0))</f>
        <v>E1121</v>
      </c>
      <c r="G147" s="166" t="s">
        <v>1007</v>
      </c>
      <c r="H147" s="167" t="s">
        <v>1402</v>
      </c>
    </row>
    <row r="148" spans="1:8">
      <c r="A148" s="174" t="s">
        <v>739</v>
      </c>
      <c r="B148" s="171" t="s">
        <v>268</v>
      </c>
      <c r="C148" s="168" t="s">
        <v>39</v>
      </c>
      <c r="D148" s="173" t="s">
        <v>1365</v>
      </c>
      <c r="E148" s="174" t="s">
        <v>269</v>
      </c>
      <c r="F148" s="174" t="str">
        <f>IF(G148="","",VLOOKUP(G148,'KI 2017-18'!$A$6:$C$389,3,0))</f>
        <v>E2520</v>
      </c>
      <c r="G148" s="166" t="s">
        <v>740</v>
      </c>
      <c r="H148" s="167"/>
    </row>
    <row r="149" spans="1:8">
      <c r="A149" s="174" t="s">
        <v>739</v>
      </c>
      <c r="B149" s="171" t="s">
        <v>271</v>
      </c>
      <c r="C149" s="168" t="s">
        <v>39</v>
      </c>
      <c r="D149" s="173" t="s">
        <v>1365</v>
      </c>
      <c r="E149" s="174" t="s">
        <v>272</v>
      </c>
      <c r="F149" s="174" t="str">
        <f>IF(G149="","",VLOOKUP(G149,'KI 2017-18'!$A$6:$C$389,3,0))</f>
        <v>E2520</v>
      </c>
      <c r="G149" s="166" t="s">
        <v>740</v>
      </c>
      <c r="H149" s="167"/>
    </row>
    <row r="150" spans="1:8">
      <c r="A150" s="174" t="s">
        <v>729</v>
      </c>
      <c r="B150" s="171" t="s">
        <v>781</v>
      </c>
      <c r="C150" s="168" t="s">
        <v>39</v>
      </c>
      <c r="D150" s="173" t="s">
        <v>1359</v>
      </c>
      <c r="E150" s="174" t="s">
        <v>782</v>
      </c>
      <c r="F150" s="174" t="str">
        <f>IF(G150="","",VLOOKUP(G150,'KI 2017-18'!$A$6:$C$389,3,0))</f>
        <v>E0920</v>
      </c>
      <c r="G150" s="166" t="s">
        <v>731</v>
      </c>
      <c r="H150" s="167"/>
    </row>
    <row r="151" spans="1:8">
      <c r="A151" s="174" t="s">
        <v>742</v>
      </c>
      <c r="B151" s="171" t="s">
        <v>292</v>
      </c>
      <c r="C151" s="168" t="s">
        <v>39</v>
      </c>
      <c r="D151" s="173" t="s">
        <v>1392</v>
      </c>
      <c r="E151" s="174" t="s">
        <v>293</v>
      </c>
      <c r="F151" s="174" t="str">
        <f>IF(G151="","",VLOOKUP(G151,'KI 2017-18'!$A$6:$C$389,3,0))</f>
        <v>E2620</v>
      </c>
      <c r="G151" s="166" t="s">
        <v>743</v>
      </c>
      <c r="H151" s="167"/>
    </row>
    <row r="152" spans="1:8">
      <c r="A152" s="174" t="s">
        <v>745</v>
      </c>
      <c r="B152" s="171" t="s">
        <v>316</v>
      </c>
      <c r="C152" s="168" t="s">
        <v>39</v>
      </c>
      <c r="D152" s="173" t="s">
        <v>1365</v>
      </c>
      <c r="E152" s="174" t="s">
        <v>317</v>
      </c>
      <c r="F152" s="174" t="str">
        <f>IF(G152="","",VLOOKUP(G152,'KI 2017-18'!$A$6:$C$389,3,0))</f>
        <v>E2820</v>
      </c>
      <c r="G152" s="166" t="s">
        <v>746</v>
      </c>
      <c r="H152" s="167"/>
    </row>
    <row r="153" spans="1:8">
      <c r="A153" s="174" t="s">
        <v>748</v>
      </c>
      <c r="B153" s="171" t="s">
        <v>367</v>
      </c>
      <c r="C153" s="168" t="s">
        <v>39</v>
      </c>
      <c r="D153" s="173" t="s">
        <v>1373</v>
      </c>
      <c r="E153" s="174" t="s">
        <v>368</v>
      </c>
      <c r="F153" s="174" t="str">
        <f>IF(G153="","",VLOOKUP(G153,'KI 2017-18'!$A$6:$C$389,3,0))</f>
        <v>E3120</v>
      </c>
      <c r="G153" s="166" t="s">
        <v>749</v>
      </c>
      <c r="H153" s="167"/>
    </row>
    <row r="154" spans="1:8">
      <c r="A154" s="174" t="s">
        <v>1015</v>
      </c>
      <c r="B154" s="171" t="s">
        <v>223</v>
      </c>
      <c r="C154" s="168" t="s">
        <v>39</v>
      </c>
      <c r="D154" s="173" t="s">
        <v>1359</v>
      </c>
      <c r="E154" s="174" t="s">
        <v>224</v>
      </c>
      <c r="F154" s="174" t="str">
        <f>IF(G154="","",VLOOKUP(G154,'KI 2017-18'!$A$6:$C$389,3,0))</f>
        <v>E2321</v>
      </c>
      <c r="G154" s="166" t="s">
        <v>1016</v>
      </c>
      <c r="H154" s="167" t="s">
        <v>1166</v>
      </c>
    </row>
    <row r="155" spans="1:8">
      <c r="A155" s="174" t="s">
        <v>751</v>
      </c>
      <c r="B155" s="171" t="s">
        <v>391</v>
      </c>
      <c r="C155" s="168" t="s">
        <v>39</v>
      </c>
      <c r="D155" s="173" t="s">
        <v>1369</v>
      </c>
      <c r="E155" s="174" t="s">
        <v>392</v>
      </c>
      <c r="F155" s="174" t="str">
        <f>IF(G155="","",VLOOKUP(G155,'KI 2017-18'!$A$6:$C$389,3,0))</f>
        <v>E3320</v>
      </c>
      <c r="G155" s="166" t="s">
        <v>752</v>
      </c>
      <c r="H155" s="167" t="s">
        <v>1402</v>
      </c>
    </row>
    <row r="156" spans="1:8">
      <c r="A156" s="174" t="s">
        <v>931</v>
      </c>
      <c r="B156" s="171" t="s">
        <v>406</v>
      </c>
      <c r="C156" s="168" t="s">
        <v>39</v>
      </c>
      <c r="D156" s="173" t="s">
        <v>1367</v>
      </c>
      <c r="E156" s="174" t="s">
        <v>407</v>
      </c>
      <c r="F156" s="174" t="str">
        <f>IF(G156="","",VLOOKUP(G156,'KI 2017-18'!$A$6:$C$389,3,0))</f>
        <v>E3421</v>
      </c>
      <c r="G156" s="166" t="s">
        <v>932</v>
      </c>
      <c r="H156" s="167" t="s">
        <v>1142</v>
      </c>
    </row>
    <row r="157" spans="1:8">
      <c r="A157" s="174" t="s">
        <v>757</v>
      </c>
      <c r="B157" s="171" t="s">
        <v>460</v>
      </c>
      <c r="C157" s="168" t="s">
        <v>39</v>
      </c>
      <c r="D157" s="173" t="s">
        <v>1373</v>
      </c>
      <c r="E157" s="174" t="s">
        <v>461</v>
      </c>
      <c r="F157" s="174" t="str">
        <f>IF(G157="","",VLOOKUP(G157,'KI 2017-18'!$A$6:$C$389,3,0))</f>
        <v>E3620</v>
      </c>
      <c r="G157" s="166" t="s">
        <v>758</v>
      </c>
      <c r="H157" s="167"/>
    </row>
    <row r="158" spans="1:8">
      <c r="A158" s="174" t="s">
        <v>736</v>
      </c>
      <c r="B158" s="171" t="s">
        <v>139</v>
      </c>
      <c r="C158" s="168" t="s">
        <v>39</v>
      </c>
      <c r="D158" s="173" t="s">
        <v>1392</v>
      </c>
      <c r="E158" s="174" t="s">
        <v>140</v>
      </c>
      <c r="F158" s="174" t="str">
        <f>IF(G158="","",VLOOKUP(G158,'KI 2017-18'!$A$6:$C$389,3,0))</f>
        <v>E1920</v>
      </c>
      <c r="G158" s="166" t="s">
        <v>737</v>
      </c>
      <c r="H158" s="167"/>
    </row>
    <row r="159" spans="1:8">
      <c r="A159" s="174" t="s">
        <v>754</v>
      </c>
      <c r="B159" s="171" t="s">
        <v>430</v>
      </c>
      <c r="C159" s="168" t="s">
        <v>39</v>
      </c>
      <c r="D159" s="173" t="s">
        <v>1392</v>
      </c>
      <c r="E159" s="174" t="s">
        <v>431</v>
      </c>
      <c r="F159" s="174" t="str">
        <f>IF(G159="","",VLOOKUP(G159,'KI 2017-18'!$A$6:$C$389,3,0))</f>
        <v>E3520</v>
      </c>
      <c r="G159" s="166" t="s">
        <v>755</v>
      </c>
      <c r="H159" s="167"/>
    </row>
    <row r="160" spans="1:8">
      <c r="A160" s="174" t="s">
        <v>931</v>
      </c>
      <c r="B160" s="171" t="s">
        <v>409</v>
      </c>
      <c r="C160" s="168" t="s">
        <v>39</v>
      </c>
      <c r="D160" s="173" t="s">
        <v>1367</v>
      </c>
      <c r="E160" s="174" t="s">
        <v>410</v>
      </c>
      <c r="F160" s="174" t="str">
        <f>IF(G160="","",VLOOKUP(G160,'KI 2017-18'!$A$6:$C$389,3,0))</f>
        <v>E3421</v>
      </c>
      <c r="G160" s="166" t="s">
        <v>932</v>
      </c>
      <c r="H160" s="167" t="s">
        <v>1142</v>
      </c>
    </row>
    <row r="161" spans="1:8">
      <c r="A161" s="174" t="s">
        <v>931</v>
      </c>
      <c r="B161" s="171" t="s">
        <v>412</v>
      </c>
      <c r="C161" s="168" t="s">
        <v>39</v>
      </c>
      <c r="D161" s="173" t="s">
        <v>1367</v>
      </c>
      <c r="E161" s="174" t="s">
        <v>413</v>
      </c>
      <c r="F161" s="174" t="str">
        <f>IF(G161="","",VLOOKUP(G161,'KI 2017-18'!$A$6:$C$389,3,0))</f>
        <v>E3421</v>
      </c>
      <c r="G161" s="166" t="s">
        <v>932</v>
      </c>
      <c r="H161" s="167" t="s">
        <v>1142</v>
      </c>
    </row>
    <row r="162" spans="1:8">
      <c r="A162" s="174" t="s">
        <v>736</v>
      </c>
      <c r="B162" s="171" t="s">
        <v>142</v>
      </c>
      <c r="C162" s="168" t="s">
        <v>39</v>
      </c>
      <c r="D162" s="173" t="s">
        <v>1392</v>
      </c>
      <c r="E162" s="174" t="s">
        <v>143</v>
      </c>
      <c r="F162" s="174" t="str">
        <f>IF(G162="","",VLOOKUP(G162,'KI 2017-18'!$A$6:$C$389,3,0))</f>
        <v>E1920</v>
      </c>
      <c r="G162" s="166" t="s">
        <v>737</v>
      </c>
      <c r="H162" s="167"/>
    </row>
    <row r="163" spans="1:8">
      <c r="A163" s="174" t="s">
        <v>760</v>
      </c>
      <c r="B163" s="171" t="s">
        <v>484</v>
      </c>
      <c r="C163" s="168" t="s">
        <v>39</v>
      </c>
      <c r="D163" s="173" t="s">
        <v>1367</v>
      </c>
      <c r="E163" s="174" t="s">
        <v>485</v>
      </c>
      <c r="F163" s="174" t="str">
        <f>IF(G163="","",VLOOKUP(G163,'KI 2017-18'!$A$6:$C$389,3,0))</f>
        <v>E3720</v>
      </c>
      <c r="G163" s="166" t="s">
        <v>761</v>
      </c>
      <c r="H163" s="167"/>
    </row>
    <row r="164" spans="1:8">
      <c r="A164" s="174" t="s">
        <v>733</v>
      </c>
      <c r="B164" s="171" t="s">
        <v>70</v>
      </c>
      <c r="C164" s="168" t="s">
        <v>39</v>
      </c>
      <c r="D164" s="173" t="s">
        <v>1369</v>
      </c>
      <c r="E164" s="174" t="s">
        <v>71</v>
      </c>
      <c r="F164" s="174" t="str">
        <f>IF(G164="","",VLOOKUP(G164,'KI 2017-18'!$A$6:$C$389,3,0))</f>
        <v>E1620</v>
      </c>
      <c r="G164" s="166" t="s">
        <v>734</v>
      </c>
      <c r="H164" s="167"/>
    </row>
    <row r="165" spans="1:8">
      <c r="A165" s="174" t="s">
        <v>754</v>
      </c>
      <c r="B165" s="171" t="s">
        <v>433</v>
      </c>
      <c r="C165" s="168" t="s">
        <v>39</v>
      </c>
      <c r="D165" s="173" t="s">
        <v>1392</v>
      </c>
      <c r="E165" s="174" t="s">
        <v>434</v>
      </c>
      <c r="F165" s="174" t="str">
        <f>IF(G165="","",VLOOKUP(G165,'KI 2017-18'!$A$6:$C$389,3,0))</f>
        <v>E3520</v>
      </c>
      <c r="G165" s="166" t="s">
        <v>755</v>
      </c>
      <c r="H165" s="167"/>
    </row>
    <row r="166" spans="1:8">
      <c r="A166" s="174" t="s">
        <v>757</v>
      </c>
      <c r="B166" s="171" t="s">
        <v>463</v>
      </c>
      <c r="C166" s="168" t="s">
        <v>39</v>
      </c>
      <c r="D166" s="173" t="s">
        <v>1373</v>
      </c>
      <c r="E166" s="174" t="s">
        <v>464</v>
      </c>
      <c r="F166" s="174" t="str">
        <f>IF(G166="","",VLOOKUP(G166,'KI 2017-18'!$A$6:$C$389,3,0))</f>
        <v>E3620</v>
      </c>
      <c r="G166" s="166" t="s">
        <v>758</v>
      </c>
      <c r="H166" s="167"/>
    </row>
    <row r="167" spans="1:8">
      <c r="A167" s="174" t="s">
        <v>1012</v>
      </c>
      <c r="B167" s="171" t="s">
        <v>178</v>
      </c>
      <c r="C167" s="168" t="s">
        <v>39</v>
      </c>
      <c r="D167" s="173" t="s">
        <v>1373</v>
      </c>
      <c r="E167" s="174" t="s">
        <v>179</v>
      </c>
      <c r="F167" s="174" t="str">
        <f>IF(G167="","",VLOOKUP(G167,'KI 2017-18'!$A$6:$C$389,3,0))</f>
        <v>E2221</v>
      </c>
      <c r="G167" s="166" t="s">
        <v>1013</v>
      </c>
      <c r="H167" s="167" t="s">
        <v>1163</v>
      </c>
    </row>
    <row r="168" spans="1:8">
      <c r="A168" s="174" t="s">
        <v>931</v>
      </c>
      <c r="B168" s="171" t="s">
        <v>415</v>
      </c>
      <c r="C168" s="168" t="s">
        <v>39</v>
      </c>
      <c r="D168" s="173" t="s">
        <v>1367</v>
      </c>
      <c r="E168" s="174" t="s">
        <v>416</v>
      </c>
      <c r="F168" s="174" t="str">
        <f>IF(G168="","",VLOOKUP(G168,'KI 2017-18'!$A$6:$C$389,3,0))</f>
        <v>E3421</v>
      </c>
      <c r="G168" s="166" t="s">
        <v>932</v>
      </c>
      <c r="H168" s="167" t="s">
        <v>1142</v>
      </c>
    </row>
    <row r="169" spans="1:8">
      <c r="A169" s="174" t="s">
        <v>757</v>
      </c>
      <c r="B169" s="171" t="s">
        <v>466</v>
      </c>
      <c r="C169" s="168" t="s">
        <v>39</v>
      </c>
      <c r="D169" s="173" t="s">
        <v>1373</v>
      </c>
      <c r="E169" s="174" t="s">
        <v>467</v>
      </c>
      <c r="F169" s="174" t="str">
        <f>IF(G169="","",VLOOKUP(G169,'KI 2017-18'!$A$6:$C$389,3,0))</f>
        <v>E3620</v>
      </c>
      <c r="G169" s="166" t="s">
        <v>758</v>
      </c>
      <c r="H169" s="167"/>
    </row>
    <row r="170" spans="1:8">
      <c r="A170" s="174" t="s">
        <v>751</v>
      </c>
      <c r="B170" s="171" t="s">
        <v>385</v>
      </c>
      <c r="C170" s="168" t="s">
        <v>39</v>
      </c>
      <c r="D170" s="173" t="s">
        <v>1369</v>
      </c>
      <c r="E170" s="174" t="s">
        <v>386</v>
      </c>
      <c r="F170" s="174" t="str">
        <f>IF(G170="","",VLOOKUP(G170,'KI 2017-18'!$A$6:$C$389,3,0))</f>
        <v>E3320</v>
      </c>
      <c r="G170" s="166" t="s">
        <v>752</v>
      </c>
      <c r="H170" s="167" t="s">
        <v>1402</v>
      </c>
    </row>
    <row r="171" spans="1:8">
      <c r="A171" s="174" t="s">
        <v>1006</v>
      </c>
      <c r="B171" s="171" t="s">
        <v>991</v>
      </c>
      <c r="C171" s="168" t="s">
        <v>39</v>
      </c>
      <c r="D171" s="173" t="s">
        <v>1369</v>
      </c>
      <c r="E171" s="174" t="s">
        <v>992</v>
      </c>
      <c r="F171" s="174" t="str">
        <f>IF(G171="","",VLOOKUP(G171,'KI 2017-18'!$A$6:$C$389,3,0))</f>
        <v>E1121</v>
      </c>
      <c r="G171" s="166" t="s">
        <v>1007</v>
      </c>
      <c r="H171" s="167" t="s">
        <v>1402</v>
      </c>
    </row>
    <row r="172" spans="1:8">
      <c r="A172" s="174" t="s">
        <v>1009</v>
      </c>
      <c r="B172" s="171" t="s">
        <v>52</v>
      </c>
      <c r="C172" s="168" t="s">
        <v>39</v>
      </c>
      <c r="D172" s="173" t="s">
        <v>1392</v>
      </c>
      <c r="E172" s="174" t="s">
        <v>53</v>
      </c>
      <c r="F172" s="174" t="str">
        <f>IF(G172="","",VLOOKUP(G172,'KI 2017-18'!$A$6:$C$389,3,0))</f>
        <v>E1521</v>
      </c>
      <c r="G172" s="166" t="s">
        <v>1010</v>
      </c>
      <c r="H172" s="167" t="s">
        <v>1154</v>
      </c>
    </row>
    <row r="173" spans="1:8">
      <c r="A173" s="174" t="s">
        <v>925</v>
      </c>
      <c r="B173" s="171" t="s">
        <v>103</v>
      </c>
      <c r="C173" s="168" t="s">
        <v>39</v>
      </c>
      <c r="D173" s="173" t="s">
        <v>1373</v>
      </c>
      <c r="E173" s="174" t="s">
        <v>104</v>
      </c>
      <c r="F173" s="174" t="str">
        <f>IF(G173="","",VLOOKUP(G173,'KI 2017-18'!$A$6:$C$389,3,0))</f>
        <v>E1721</v>
      </c>
      <c r="G173" s="166" t="s">
        <v>926</v>
      </c>
      <c r="H173" s="167" t="s">
        <v>1136</v>
      </c>
    </row>
    <row r="174" spans="1:8">
      <c r="A174" s="174" t="s">
        <v>733</v>
      </c>
      <c r="B174" s="171" t="s">
        <v>73</v>
      </c>
      <c r="C174" s="168" t="s">
        <v>39</v>
      </c>
      <c r="D174" s="173" t="s">
        <v>1369</v>
      </c>
      <c r="E174" s="174" t="s">
        <v>74</v>
      </c>
      <c r="F174" s="174" t="str">
        <f>IF(G174="","",VLOOKUP(G174,'KI 2017-18'!$A$6:$C$389,3,0))</f>
        <v>E1620</v>
      </c>
      <c r="G174" s="166" t="s">
        <v>734</v>
      </c>
      <c r="H174" s="167"/>
    </row>
    <row r="175" spans="1:8">
      <c r="A175" s="174" t="s">
        <v>1012</v>
      </c>
      <c r="B175" s="171" t="s">
        <v>181</v>
      </c>
      <c r="C175" s="168" t="s">
        <v>39</v>
      </c>
      <c r="D175" s="173" t="s">
        <v>1373</v>
      </c>
      <c r="E175" s="174" t="s">
        <v>182</v>
      </c>
      <c r="F175" s="174" t="str">
        <f>IF(G175="","",VLOOKUP(G175,'KI 2017-18'!$A$6:$C$389,3,0))</f>
        <v>E2221</v>
      </c>
      <c r="G175" s="166" t="s">
        <v>1013</v>
      </c>
      <c r="H175" s="167" t="s">
        <v>1163</v>
      </c>
    </row>
    <row r="176" spans="1:8">
      <c r="A176" s="174" t="s">
        <v>736</v>
      </c>
      <c r="B176" s="171" t="s">
        <v>145</v>
      </c>
      <c r="C176" s="168" t="s">
        <v>39</v>
      </c>
      <c r="D176" s="173" t="s">
        <v>1392</v>
      </c>
      <c r="E176" s="174" t="s">
        <v>146</v>
      </c>
      <c r="F176" s="174" t="str">
        <f>IF(G176="","",VLOOKUP(G176,'KI 2017-18'!$A$6:$C$389,3,0))</f>
        <v>E1920</v>
      </c>
      <c r="G176" s="166" t="s">
        <v>737</v>
      </c>
      <c r="H176" s="167"/>
    </row>
    <row r="177" spans="1:8">
      <c r="A177" s="174" t="s">
        <v>1012</v>
      </c>
      <c r="B177" s="171" t="s">
        <v>184</v>
      </c>
      <c r="C177" s="168" t="s">
        <v>39</v>
      </c>
      <c r="D177" s="173" t="s">
        <v>1373</v>
      </c>
      <c r="E177" s="174" t="s">
        <v>185</v>
      </c>
      <c r="F177" s="174" t="str">
        <f>IF(G177="","",VLOOKUP(G177,'KI 2017-18'!$A$6:$C$389,3,0))</f>
        <v>E2221</v>
      </c>
      <c r="G177" s="166" t="s">
        <v>1013</v>
      </c>
      <c r="H177" s="167" t="s">
        <v>1163</v>
      </c>
    </row>
    <row r="178" spans="1:8">
      <c r="A178" s="174" t="s">
        <v>1006</v>
      </c>
      <c r="B178" s="171" t="s">
        <v>1054</v>
      </c>
      <c r="C178" s="168" t="s">
        <v>39</v>
      </c>
      <c r="D178" s="173" t="s">
        <v>1369</v>
      </c>
      <c r="E178" s="174" t="s">
        <v>1055</v>
      </c>
      <c r="F178" s="174" t="str">
        <f>IF(G178="","",VLOOKUP(G178,'KI 2017-18'!$A$6:$C$389,3,0))</f>
        <v>E1121</v>
      </c>
      <c r="G178" s="166" t="s">
        <v>1007</v>
      </c>
      <c r="H178" s="167" t="s">
        <v>1402</v>
      </c>
    </row>
    <row r="179" spans="1:8">
      <c r="A179" s="174" t="s">
        <v>1012</v>
      </c>
      <c r="B179" s="171" t="s">
        <v>190</v>
      </c>
      <c r="C179" s="168" t="s">
        <v>39</v>
      </c>
      <c r="D179" s="173" t="s">
        <v>1373</v>
      </c>
      <c r="E179" s="174" t="s">
        <v>191</v>
      </c>
      <c r="F179" s="174" t="str">
        <f>IF(G179="","",VLOOKUP(G179,'KI 2017-18'!$A$6:$C$389,3,0))</f>
        <v>E2221</v>
      </c>
      <c r="G179" s="166" t="s">
        <v>1013</v>
      </c>
      <c r="H179" s="167" t="s">
        <v>1163</v>
      </c>
    </row>
    <row r="180" spans="1:8">
      <c r="A180" s="174" t="s">
        <v>1009</v>
      </c>
      <c r="B180" s="171" t="s">
        <v>55</v>
      </c>
      <c r="C180" s="168" t="s">
        <v>39</v>
      </c>
      <c r="D180" s="173" t="s">
        <v>1392</v>
      </c>
      <c r="E180" s="174" t="s">
        <v>56</v>
      </c>
      <c r="F180" s="174" t="str">
        <f>IF(G180="","",VLOOKUP(G180,'KI 2017-18'!$A$6:$C$389,3,0))</f>
        <v>E1521</v>
      </c>
      <c r="G180" s="166" t="s">
        <v>1010</v>
      </c>
      <c r="H180" s="167" t="s">
        <v>1154</v>
      </c>
    </row>
    <row r="181" spans="1:8">
      <c r="A181" s="174" t="s">
        <v>748</v>
      </c>
      <c r="B181" s="171" t="s">
        <v>373</v>
      </c>
      <c r="C181" s="168" t="s">
        <v>39</v>
      </c>
      <c r="D181" s="173" t="s">
        <v>1373</v>
      </c>
      <c r="E181" s="174" t="s">
        <v>374</v>
      </c>
      <c r="F181" s="174" t="str">
        <f>IF(G181="","",VLOOKUP(G181,'KI 2017-18'!$A$6:$C$389,3,0))</f>
        <v>E3120</v>
      </c>
      <c r="G181" s="166" t="s">
        <v>749</v>
      </c>
      <c r="H181" s="167"/>
    </row>
    <row r="182" spans="1:8">
      <c r="A182" s="174" t="s">
        <v>760</v>
      </c>
      <c r="B182" s="171" t="s">
        <v>487</v>
      </c>
      <c r="C182" s="168" t="s">
        <v>39</v>
      </c>
      <c r="D182" s="173" t="s">
        <v>1367</v>
      </c>
      <c r="E182" s="174" t="s">
        <v>488</v>
      </c>
      <c r="F182" s="174" t="str">
        <f>IF(G182="","",VLOOKUP(G182,'KI 2017-18'!$A$6:$C$389,3,0))</f>
        <v>E3720</v>
      </c>
      <c r="G182" s="166" t="s">
        <v>761</v>
      </c>
      <c r="H182" s="167"/>
    </row>
    <row r="183" spans="1:8">
      <c r="A183" s="174" t="s">
        <v>736</v>
      </c>
      <c r="B183" s="171" t="s">
        <v>148</v>
      </c>
      <c r="C183" s="168" t="s">
        <v>39</v>
      </c>
      <c r="D183" s="173" t="s">
        <v>1392</v>
      </c>
      <c r="E183" s="174" t="s">
        <v>149</v>
      </c>
      <c r="F183" s="174" t="str">
        <f>IF(G183="","",VLOOKUP(G183,'KI 2017-18'!$A$6:$C$389,3,0))</f>
        <v>E1920</v>
      </c>
      <c r="G183" s="166" t="s">
        <v>737</v>
      </c>
      <c r="H183" s="167"/>
    </row>
    <row r="184" spans="1:8">
      <c r="A184" s="174" t="s">
        <v>754</v>
      </c>
      <c r="B184" s="171" t="s">
        <v>436</v>
      </c>
      <c r="C184" s="168" t="s">
        <v>39</v>
      </c>
      <c r="D184" s="173" t="s">
        <v>1392</v>
      </c>
      <c r="E184" s="174" t="s">
        <v>437</v>
      </c>
      <c r="F184" s="174" t="str">
        <f>IF(G184="","",VLOOKUP(G184,'KI 2017-18'!$A$6:$C$389,3,0))</f>
        <v>E3520</v>
      </c>
      <c r="G184" s="166" t="s">
        <v>755</v>
      </c>
      <c r="H184" s="167"/>
    </row>
    <row r="185" spans="1:8">
      <c r="A185" s="174" t="s">
        <v>757</v>
      </c>
      <c r="B185" s="171" t="s">
        <v>469</v>
      </c>
      <c r="C185" s="168" t="s">
        <v>39</v>
      </c>
      <c r="D185" s="173" t="s">
        <v>1373</v>
      </c>
      <c r="E185" s="174" t="s">
        <v>470</v>
      </c>
      <c r="F185" s="174" t="str">
        <f>IF(G185="","",VLOOKUP(G185,'KI 2017-18'!$A$6:$C$389,3,0))</f>
        <v>E3620</v>
      </c>
      <c r="G185" s="166" t="s">
        <v>758</v>
      </c>
      <c r="H185" s="167"/>
    </row>
    <row r="186" spans="1:8">
      <c r="A186" s="174" t="s">
        <v>922</v>
      </c>
      <c r="B186" s="171" t="s">
        <v>1096</v>
      </c>
      <c r="C186" s="168" t="s">
        <v>39</v>
      </c>
      <c r="D186" s="173" t="s">
        <v>1373</v>
      </c>
      <c r="E186" s="174" t="s">
        <v>1097</v>
      </c>
      <c r="F186" s="174" t="str">
        <f>IF(G186="","",VLOOKUP(G186,'KI 2017-18'!$A$6:$C$389,3,0))</f>
        <v>E1421</v>
      </c>
      <c r="G186" s="166" t="s">
        <v>923</v>
      </c>
      <c r="H186" s="167" t="s">
        <v>1130</v>
      </c>
    </row>
    <row r="187" spans="1:8">
      <c r="A187" s="174" t="s">
        <v>745</v>
      </c>
      <c r="B187" s="171" t="s">
        <v>319</v>
      </c>
      <c r="C187" s="168" t="s">
        <v>39</v>
      </c>
      <c r="D187" s="173" t="s">
        <v>1365</v>
      </c>
      <c r="E187" s="174" t="s">
        <v>320</v>
      </c>
      <c r="F187" s="174" t="str">
        <f>IF(G187="","",VLOOKUP(G187,'KI 2017-18'!$A$6:$C$389,3,0))</f>
        <v>E2820</v>
      </c>
      <c r="G187" s="166" t="s">
        <v>746</v>
      </c>
      <c r="H187" s="167"/>
    </row>
    <row r="188" spans="1:8">
      <c r="A188" s="174" t="s">
        <v>736</v>
      </c>
      <c r="B188" s="171" t="s">
        <v>151</v>
      </c>
      <c r="C188" s="168" t="s">
        <v>39</v>
      </c>
      <c r="D188" s="173" t="s">
        <v>1392</v>
      </c>
      <c r="E188" s="174" t="s">
        <v>152</v>
      </c>
      <c r="F188" s="174" t="str">
        <f>IF(G188="","",VLOOKUP(G188,'KI 2017-18'!$A$6:$C$389,3,0))</f>
        <v>E1920</v>
      </c>
      <c r="G188" s="166" t="s">
        <v>737</v>
      </c>
      <c r="H188" s="167"/>
    </row>
    <row r="189" spans="1:8">
      <c r="A189" s="174" t="s">
        <v>1006</v>
      </c>
      <c r="B189" s="171" t="s">
        <v>1057</v>
      </c>
      <c r="C189" s="168" t="s">
        <v>39</v>
      </c>
      <c r="D189" s="173" t="s">
        <v>1369</v>
      </c>
      <c r="E189" s="174" t="s">
        <v>1058</v>
      </c>
      <c r="F189" s="174" t="str">
        <f>IF(G189="","",VLOOKUP(G189,'KI 2017-18'!$A$6:$C$389,3,0))</f>
        <v>E1121</v>
      </c>
      <c r="G189" s="166" t="s">
        <v>1007</v>
      </c>
      <c r="H189" s="167" t="s">
        <v>1402</v>
      </c>
    </row>
    <row r="190" spans="1:8">
      <c r="A190" s="174" t="s">
        <v>919</v>
      </c>
      <c r="B190" s="171" t="s">
        <v>1075</v>
      </c>
      <c r="C190" s="168" t="s">
        <v>39</v>
      </c>
      <c r="D190" s="173" t="s">
        <v>1369</v>
      </c>
      <c r="E190" s="174" t="s">
        <v>1076</v>
      </c>
      <c r="F190" s="174" t="str">
        <f>IF(G190="","",VLOOKUP(G190,'KI 2017-18'!$A$6:$C$389,3,0))</f>
        <v>E1221</v>
      </c>
      <c r="G190" s="166" t="s">
        <v>920</v>
      </c>
      <c r="H190" s="167" t="s">
        <v>1394</v>
      </c>
    </row>
    <row r="191" spans="1:8">
      <c r="A191" s="174" t="s">
        <v>1015</v>
      </c>
      <c r="B191" s="171" t="s">
        <v>226</v>
      </c>
      <c r="C191" s="168" t="s">
        <v>39</v>
      </c>
      <c r="D191" s="173" t="s">
        <v>1359</v>
      </c>
      <c r="E191" s="174" t="s">
        <v>227</v>
      </c>
      <c r="F191" s="174" t="str">
        <f>IF(G191="","",VLOOKUP(G191,'KI 2017-18'!$A$6:$C$389,3,0))</f>
        <v>E2321</v>
      </c>
      <c r="G191" s="166" t="s">
        <v>1016</v>
      </c>
      <c r="H191" s="167" t="s">
        <v>1166</v>
      </c>
    </row>
    <row r="192" spans="1:8">
      <c r="A192" s="174" t="s">
        <v>739</v>
      </c>
      <c r="B192" s="171" t="s">
        <v>274</v>
      </c>
      <c r="C192" s="168" t="s">
        <v>39</v>
      </c>
      <c r="D192" s="173" t="s">
        <v>1365</v>
      </c>
      <c r="E192" s="174" t="s">
        <v>275</v>
      </c>
      <c r="F192" s="174" t="str">
        <f>IF(G192="","",VLOOKUP(G192,'KI 2017-18'!$A$6:$C$389,3,0))</f>
        <v>E2520</v>
      </c>
      <c r="G192" s="166" t="s">
        <v>740</v>
      </c>
      <c r="H192" s="167"/>
    </row>
    <row r="193" spans="1:8">
      <c r="A193" s="174" t="s">
        <v>748</v>
      </c>
      <c r="B193" s="171" t="s">
        <v>376</v>
      </c>
      <c r="C193" s="168" t="s">
        <v>39</v>
      </c>
      <c r="D193" s="173" t="s">
        <v>1373</v>
      </c>
      <c r="E193" s="174" t="s">
        <v>377</v>
      </c>
      <c r="F193" s="174" t="str">
        <f>IF(G193="","",VLOOKUP(G193,'KI 2017-18'!$A$6:$C$389,3,0))</f>
        <v>E3120</v>
      </c>
      <c r="G193" s="166" t="s">
        <v>749</v>
      </c>
      <c r="H193" s="167"/>
    </row>
    <row r="194" spans="1:8">
      <c r="A194" s="174" t="s">
        <v>751</v>
      </c>
      <c r="B194" s="171" t="s">
        <v>388</v>
      </c>
      <c r="C194" s="168" t="s">
        <v>39</v>
      </c>
      <c r="D194" s="173" t="s">
        <v>1369</v>
      </c>
      <c r="E194" s="174" t="s">
        <v>389</v>
      </c>
      <c r="F194" s="174" t="str">
        <f>IF(G194="","",VLOOKUP(G194,'KI 2017-18'!$A$6:$C$389,3,0))</f>
        <v>E3320</v>
      </c>
      <c r="G194" s="166" t="s">
        <v>752</v>
      </c>
      <c r="H194" s="167" t="s">
        <v>1402</v>
      </c>
    </row>
    <row r="195" spans="1:8">
      <c r="A195" s="174" t="s">
        <v>919</v>
      </c>
      <c r="B195" s="171" t="s">
        <v>1078</v>
      </c>
      <c r="C195" s="168" t="s">
        <v>39</v>
      </c>
      <c r="D195" s="173" t="s">
        <v>1369</v>
      </c>
      <c r="E195" s="174" t="s">
        <v>1079</v>
      </c>
      <c r="F195" s="174" t="str">
        <f>IF(G195="","",VLOOKUP(G195,'KI 2017-18'!$A$6:$C$389,3,0))</f>
        <v>E1221</v>
      </c>
      <c r="G195" s="166" t="s">
        <v>920</v>
      </c>
      <c r="H195" s="167" t="s">
        <v>1394</v>
      </c>
    </row>
    <row r="196" spans="1:8">
      <c r="A196" s="174" t="s">
        <v>925</v>
      </c>
      <c r="B196" s="171" t="s">
        <v>106</v>
      </c>
      <c r="C196" s="168" t="s">
        <v>39</v>
      </c>
      <c r="D196" s="173" t="s">
        <v>1373</v>
      </c>
      <c r="E196" s="174" t="s">
        <v>107</v>
      </c>
      <c r="F196" s="174" t="str">
        <f>IF(G196="","",VLOOKUP(G196,'KI 2017-18'!$A$6:$C$389,3,0))</f>
        <v>E1721</v>
      </c>
      <c r="G196" s="166" t="s">
        <v>926</v>
      </c>
      <c r="H196" s="167" t="s">
        <v>1136</v>
      </c>
    </row>
    <row r="197" spans="1:8">
      <c r="A197" s="174" t="s">
        <v>757</v>
      </c>
      <c r="B197" s="171" t="s">
        <v>472</v>
      </c>
      <c r="C197" s="168" t="s">
        <v>39</v>
      </c>
      <c r="D197" s="173" t="s">
        <v>1373</v>
      </c>
      <c r="E197" s="174" t="s">
        <v>473</v>
      </c>
      <c r="F197" s="174" t="str">
        <f>IF(G197="","",VLOOKUP(G197,'KI 2017-18'!$A$6:$C$389,3,0))</f>
        <v>E3620</v>
      </c>
      <c r="G197" s="166" t="s">
        <v>758</v>
      </c>
      <c r="H197" s="167"/>
    </row>
    <row r="198" spans="1:8">
      <c r="A198" s="174" t="s">
        <v>1024</v>
      </c>
      <c r="B198" s="171" t="s">
        <v>115</v>
      </c>
      <c r="C198" s="168" t="s">
        <v>39</v>
      </c>
      <c r="D198" s="173" t="s">
        <v>1367</v>
      </c>
      <c r="E198" s="174" t="s">
        <v>116</v>
      </c>
      <c r="F198" s="174" t="str">
        <f>IF(G198="","",VLOOKUP(G198,'KI 2017-18'!$A$6:$C$389,3,0))</f>
        <v>E1821</v>
      </c>
      <c r="G198" s="166" t="s">
        <v>1025</v>
      </c>
      <c r="H198" s="167" t="s">
        <v>1157</v>
      </c>
    </row>
    <row r="199" spans="1:8">
      <c r="A199" s="174" t="s">
        <v>763</v>
      </c>
      <c r="B199" s="171" t="s">
        <v>508</v>
      </c>
      <c r="C199" s="168" t="s">
        <v>39</v>
      </c>
      <c r="D199" s="173" t="s">
        <v>1373</v>
      </c>
      <c r="E199" s="174" t="s">
        <v>509</v>
      </c>
      <c r="F199" s="174" t="str">
        <f>IF(G199="","",VLOOKUP(G199,'KI 2017-18'!$A$6:$C$389,3,0))</f>
        <v>E3820</v>
      </c>
      <c r="G199" s="166" t="s">
        <v>764</v>
      </c>
      <c r="H199" s="167"/>
    </row>
    <row r="200" spans="1:8">
      <c r="A200" s="174" t="s">
        <v>1024</v>
      </c>
      <c r="B200" s="171" t="s">
        <v>118</v>
      </c>
      <c r="C200" s="168" t="s">
        <v>39</v>
      </c>
      <c r="D200" s="173" t="s">
        <v>1367</v>
      </c>
      <c r="E200" s="174" t="s">
        <v>119</v>
      </c>
      <c r="F200" s="174" t="str">
        <f>IF(G200="","",VLOOKUP(G200,'KI 2017-18'!$A$6:$C$389,3,0))</f>
        <v>E1821</v>
      </c>
      <c r="G200" s="166" t="s">
        <v>1025</v>
      </c>
      <c r="H200" s="167" t="s">
        <v>1157</v>
      </c>
    </row>
    <row r="201" spans="1:8">
      <c r="A201" s="174" t="s">
        <v>913</v>
      </c>
      <c r="B201" s="171" t="s">
        <v>304</v>
      </c>
      <c r="C201" s="168" t="s">
        <v>39</v>
      </c>
      <c r="D201" s="173" t="s">
        <v>1373</v>
      </c>
      <c r="E201" s="174" t="s">
        <v>305</v>
      </c>
      <c r="F201" s="174" t="str">
        <f>IF(G201="","",VLOOKUP(G201,'KI 2017-18'!$A$6:$C$389,3,0))</f>
        <v>E0421</v>
      </c>
      <c r="G201" s="166" t="s">
        <v>914</v>
      </c>
      <c r="H201" s="167" t="s">
        <v>1121</v>
      </c>
    </row>
    <row r="202" spans="1:8">
      <c r="A202" s="174" t="s">
        <v>1015</v>
      </c>
      <c r="B202" s="171" t="s">
        <v>229</v>
      </c>
      <c r="C202" s="168" t="s">
        <v>39</v>
      </c>
      <c r="D202" s="173" t="s">
        <v>1359</v>
      </c>
      <c r="E202" s="174" t="s">
        <v>230</v>
      </c>
      <c r="F202" s="174" t="str">
        <f>IF(G202="","",VLOOKUP(G202,'KI 2017-18'!$A$6:$C$389,3,0))</f>
        <v>E2321</v>
      </c>
      <c r="G202" s="166" t="s">
        <v>1016</v>
      </c>
      <c r="H202" s="167" t="s">
        <v>1166</v>
      </c>
    </row>
    <row r="203" spans="1:8">
      <c r="A203" s="174" t="s">
        <v>1024</v>
      </c>
      <c r="B203" s="171" t="s">
        <v>121</v>
      </c>
      <c r="C203" s="168" t="s">
        <v>39</v>
      </c>
      <c r="D203" s="173" t="s">
        <v>1367</v>
      </c>
      <c r="E203" s="174" t="s">
        <v>122</v>
      </c>
      <c r="F203" s="174" t="str">
        <f>IF(G203="","",VLOOKUP(G203,'KI 2017-18'!$A$6:$C$389,3,0))</f>
        <v>E1821</v>
      </c>
      <c r="G203" s="166" t="s">
        <v>1025</v>
      </c>
      <c r="H203" s="167" t="s">
        <v>1157</v>
      </c>
    </row>
    <row r="204" spans="1:8">
      <c r="A204" s="174" t="s">
        <v>1421</v>
      </c>
      <c r="B204" s="174" t="str">
        <f>VLOOKUP(E204,'KI 2017-18'!$A$6:$C$389,3,0)</f>
        <v>E6101</v>
      </c>
      <c r="C204" s="174" t="s">
        <v>512</v>
      </c>
      <c r="D204" s="174"/>
      <c r="E204" s="174" t="s">
        <v>1106</v>
      </c>
      <c r="F204" s="174" t="s">
        <v>1105</v>
      </c>
      <c r="G204" s="174" t="s">
        <v>1397</v>
      </c>
      <c r="H204" s="174"/>
    </row>
    <row r="205" spans="1:8">
      <c r="A205" s="174" t="s">
        <v>1421</v>
      </c>
      <c r="B205" s="174" t="str">
        <f>VLOOKUP(E205,'KI 2017-18'!$A$6:$C$389,3,0)</f>
        <v>E6102</v>
      </c>
      <c r="C205" s="174" t="s">
        <v>512</v>
      </c>
      <c r="D205" s="174"/>
      <c r="E205" s="174" t="s">
        <v>1118</v>
      </c>
      <c r="F205" s="174" t="s">
        <v>1117</v>
      </c>
      <c r="G205" s="174"/>
      <c r="H205" s="174"/>
    </row>
    <row r="206" spans="1:8">
      <c r="A206" s="174" t="s">
        <v>1421</v>
      </c>
      <c r="B206" s="174" t="str">
        <f>VLOOKUP(E206,'KI 2017-18'!$A$6:$C$389,3,0)</f>
        <v>E6103</v>
      </c>
      <c r="C206" s="174" t="s">
        <v>512</v>
      </c>
      <c r="D206" s="174"/>
      <c r="E206" s="174" t="s">
        <v>1145</v>
      </c>
      <c r="F206" s="174" t="s">
        <v>1144</v>
      </c>
      <c r="G206" s="174"/>
      <c r="H206" s="174"/>
    </row>
    <row r="207" spans="1:8">
      <c r="A207" s="174" t="s">
        <v>913</v>
      </c>
      <c r="B207" s="174" t="str">
        <f>VLOOKUP(E207,'KI 2017-18'!$A$6:$C$389,3,0)</f>
        <v>E6104</v>
      </c>
      <c r="C207" s="174" t="s">
        <v>512</v>
      </c>
      <c r="D207" s="174"/>
      <c r="E207" s="174" t="s">
        <v>1121</v>
      </c>
      <c r="F207" s="174" t="s">
        <v>1120</v>
      </c>
      <c r="G207" s="174"/>
      <c r="H207" s="174"/>
    </row>
    <row r="208" spans="1:8">
      <c r="A208" s="174" t="s">
        <v>1003</v>
      </c>
      <c r="B208" s="174" t="str">
        <f>VLOOKUP(E208,'KI 2017-18'!$A$6:$C$389,3,0)</f>
        <v>E6105</v>
      </c>
      <c r="C208" s="174" t="s">
        <v>512</v>
      </c>
      <c r="D208" s="174"/>
      <c r="E208" s="174" t="s">
        <v>1148</v>
      </c>
      <c r="F208" s="174" t="s">
        <v>1147</v>
      </c>
      <c r="G208" s="174"/>
      <c r="H208" s="174"/>
    </row>
    <row r="209" spans="1:8">
      <c r="A209" s="174" t="s">
        <v>1421</v>
      </c>
      <c r="B209" s="174" t="str">
        <f>VLOOKUP(E209,'KI 2017-18'!$A$6:$C$389,3,0)</f>
        <v>E6106</v>
      </c>
      <c r="C209" s="174" t="s">
        <v>512</v>
      </c>
      <c r="D209" s="174"/>
      <c r="E209" s="174" t="s">
        <v>1151</v>
      </c>
      <c r="F209" s="174" t="s">
        <v>1150</v>
      </c>
      <c r="G209" s="174"/>
      <c r="H209" s="174"/>
    </row>
    <row r="210" spans="1:8">
      <c r="A210" s="174" t="s">
        <v>1421</v>
      </c>
      <c r="B210" s="174" t="str">
        <f>VLOOKUP(E210,'KI 2017-18'!$A$6:$C$389,3,0)</f>
        <v>E6107</v>
      </c>
      <c r="C210" s="174" t="s">
        <v>512</v>
      </c>
      <c r="D210" s="174"/>
      <c r="E210" s="174" t="s">
        <v>1109</v>
      </c>
      <c r="F210" s="174" t="s">
        <v>1108</v>
      </c>
      <c r="G210" s="174"/>
      <c r="H210" s="174"/>
    </row>
    <row r="211" spans="1:8">
      <c r="A211" s="174" t="s">
        <v>916</v>
      </c>
      <c r="B211" s="174" t="str">
        <f>VLOOKUP(E211,'KI 2017-18'!$A$6:$C$389,3,0)</f>
        <v>E6110</v>
      </c>
      <c r="C211" s="174" t="s">
        <v>512</v>
      </c>
      <c r="D211" s="174"/>
      <c r="E211" s="174" t="s">
        <v>1124</v>
      </c>
      <c r="F211" s="174" t="s">
        <v>1123</v>
      </c>
      <c r="G211" s="174"/>
      <c r="H211" s="174"/>
    </row>
    <row r="212" spans="1:8">
      <c r="A212" s="174" t="s">
        <v>751</v>
      </c>
      <c r="B212" s="174" t="s">
        <v>1069</v>
      </c>
      <c r="C212" s="174" t="s">
        <v>512</v>
      </c>
      <c r="D212" s="174"/>
      <c r="E212" s="174" t="s">
        <v>1402</v>
      </c>
      <c r="F212" s="174" t="s">
        <v>1069</v>
      </c>
      <c r="G212" s="174"/>
      <c r="H212" s="174"/>
    </row>
    <row r="213" spans="1:8">
      <c r="A213" s="174" t="s">
        <v>1006</v>
      </c>
      <c r="B213" s="174" t="s">
        <v>1069</v>
      </c>
      <c r="C213" s="174" t="s">
        <v>512</v>
      </c>
      <c r="D213" s="174"/>
      <c r="E213" s="174" t="s">
        <v>1402</v>
      </c>
      <c r="F213" s="174" t="s">
        <v>1069</v>
      </c>
      <c r="G213" s="174"/>
      <c r="H213" s="174"/>
    </row>
    <row r="214" spans="1:8">
      <c r="A214" s="174" t="s">
        <v>919</v>
      </c>
      <c r="B214" s="174" t="s">
        <v>1072</v>
      </c>
      <c r="C214" s="174" t="s">
        <v>512</v>
      </c>
      <c r="D214" s="174"/>
      <c r="E214" s="174" t="s">
        <v>1401</v>
      </c>
      <c r="F214" s="174" t="s">
        <v>1072</v>
      </c>
      <c r="G214" s="174"/>
      <c r="H214" s="174"/>
    </row>
    <row r="215" spans="1:8">
      <c r="A215" s="174" t="s">
        <v>1421</v>
      </c>
      <c r="B215" s="174" t="str">
        <f>VLOOKUP(E215,'KI 2017-18'!$A$6:$C$389,3,0)</f>
        <v>E6113</v>
      </c>
      <c r="C215" s="174" t="s">
        <v>512</v>
      </c>
      <c r="D215" s="174"/>
      <c r="E215" s="174" t="s">
        <v>1127</v>
      </c>
      <c r="F215" s="174" t="s">
        <v>1126</v>
      </c>
      <c r="G215" s="174"/>
      <c r="H215" s="174"/>
    </row>
    <row r="216" spans="1:8">
      <c r="A216" s="174" t="s">
        <v>922</v>
      </c>
      <c r="B216" s="174" t="str">
        <f>VLOOKUP(E216,'KI 2017-18'!$A$6:$C$389,3,0)</f>
        <v>E6114</v>
      </c>
      <c r="C216" s="174" t="s">
        <v>512</v>
      </c>
      <c r="D216" s="174"/>
      <c r="E216" s="174" t="s">
        <v>1130</v>
      </c>
      <c r="F216" s="174" t="s">
        <v>1129</v>
      </c>
      <c r="G216" s="174"/>
      <c r="H216" s="174"/>
    </row>
    <row r="217" spans="1:8">
      <c r="A217" s="174" t="s">
        <v>1009</v>
      </c>
      <c r="B217" s="174" t="str">
        <f>VLOOKUP(E217,'KI 2017-18'!$A$6:$C$389,3,0)</f>
        <v>E6115</v>
      </c>
      <c r="C217" s="174" t="s">
        <v>512</v>
      </c>
      <c r="D217" s="174"/>
      <c r="E217" s="174" t="s">
        <v>1154</v>
      </c>
      <c r="F217" s="174" t="s">
        <v>1153</v>
      </c>
      <c r="G217" s="174"/>
      <c r="H217" s="174"/>
    </row>
    <row r="218" spans="1:8">
      <c r="A218" s="174" t="s">
        <v>925</v>
      </c>
      <c r="B218" s="174" t="str">
        <f>VLOOKUP(E218,'KI 2017-18'!$A$6:$C$389,3,0)</f>
        <v>E6117</v>
      </c>
      <c r="C218" s="174" t="s">
        <v>512</v>
      </c>
      <c r="D218" s="174"/>
      <c r="E218" s="174" t="s">
        <v>1136</v>
      </c>
      <c r="F218" s="174" t="s">
        <v>1135</v>
      </c>
      <c r="G218" s="174"/>
      <c r="H218" s="174"/>
    </row>
    <row r="219" spans="1:8">
      <c r="A219" s="174" t="s">
        <v>1024</v>
      </c>
      <c r="B219" s="174" t="str">
        <f>VLOOKUP(E219,'KI 2017-18'!$A$6:$C$389,3,0)</f>
        <v>E6118</v>
      </c>
      <c r="C219" s="174" t="s">
        <v>512</v>
      </c>
      <c r="D219" s="174"/>
      <c r="E219" s="174" t="s">
        <v>1157</v>
      </c>
      <c r="F219" s="174" t="s">
        <v>1156</v>
      </c>
      <c r="G219" s="174"/>
      <c r="H219" s="174"/>
    </row>
    <row r="220" spans="1:8">
      <c r="A220" s="174" t="s">
        <v>1421</v>
      </c>
      <c r="B220" s="174" t="str">
        <f>VLOOKUP(E220,'KI 2017-18'!$A$6:$C$389,3,0)</f>
        <v>E6120</v>
      </c>
      <c r="C220" s="174" t="s">
        <v>512</v>
      </c>
      <c r="D220" s="174"/>
      <c r="E220" s="174" t="s">
        <v>1112</v>
      </c>
      <c r="F220" s="174" t="s">
        <v>1111</v>
      </c>
      <c r="G220" s="174"/>
      <c r="H220" s="174"/>
    </row>
    <row r="221" spans="1:8">
      <c r="A221" s="174" t="s">
        <v>1012</v>
      </c>
      <c r="B221" s="174" t="str">
        <f>VLOOKUP(E221,'KI 2017-18'!$A$6:$C$389,3,0)</f>
        <v>E6122</v>
      </c>
      <c r="C221" s="174" t="s">
        <v>512</v>
      </c>
      <c r="D221" s="174"/>
      <c r="E221" s="174" t="s">
        <v>1163</v>
      </c>
      <c r="F221" s="174" t="s">
        <v>1162</v>
      </c>
      <c r="G221" s="174"/>
      <c r="H221" s="174"/>
    </row>
    <row r="222" spans="1:8">
      <c r="A222" s="174" t="s">
        <v>1015</v>
      </c>
      <c r="B222" s="174" t="str">
        <f>VLOOKUP(E222,'KI 2017-18'!$A$6:$C$389,3,0)</f>
        <v>E6123</v>
      </c>
      <c r="C222" s="174" t="s">
        <v>512</v>
      </c>
      <c r="D222" s="174"/>
      <c r="E222" s="174" t="s">
        <v>1166</v>
      </c>
      <c r="F222" s="174" t="s">
        <v>1165</v>
      </c>
      <c r="G222" s="174"/>
      <c r="H222" s="174"/>
    </row>
    <row r="223" spans="1:8">
      <c r="A223" s="174" t="s">
        <v>928</v>
      </c>
      <c r="B223" s="174" t="str">
        <f>VLOOKUP(E223,'KI 2017-18'!$A$6:$C$389,3,0)</f>
        <v>E6124</v>
      </c>
      <c r="C223" s="174" t="s">
        <v>512</v>
      </c>
      <c r="D223" s="174"/>
      <c r="E223" s="174" t="s">
        <v>1139</v>
      </c>
      <c r="F223" s="174" t="s">
        <v>1138</v>
      </c>
      <c r="G223" s="174"/>
      <c r="H223" s="174"/>
    </row>
    <row r="224" spans="1:8">
      <c r="A224" s="174" t="s">
        <v>865</v>
      </c>
      <c r="B224" s="174" t="str">
        <f>VLOOKUP(E224,'KI 2017-18'!$A$6:$C$389,3,0)</f>
        <v>E6127</v>
      </c>
      <c r="C224" s="174" t="s">
        <v>512</v>
      </c>
      <c r="D224" s="174"/>
      <c r="E224" s="174" t="s">
        <v>1115</v>
      </c>
      <c r="F224" s="174" t="s">
        <v>1114</v>
      </c>
      <c r="G224" s="174"/>
      <c r="H224" s="174"/>
    </row>
    <row r="225" spans="1:9">
      <c r="A225" s="174" t="s">
        <v>1018</v>
      </c>
      <c r="B225" s="174" t="str">
        <f>VLOOKUP(E225,'KI 2017-18'!$A$6:$C$389,3,0)</f>
        <v>E6130</v>
      </c>
      <c r="C225" s="174" t="s">
        <v>512</v>
      </c>
      <c r="D225" s="174"/>
      <c r="E225" s="174" t="s">
        <v>1169</v>
      </c>
      <c r="F225" s="174" t="s">
        <v>1168</v>
      </c>
      <c r="G225" s="174"/>
      <c r="H225" s="174"/>
    </row>
    <row r="226" spans="1:9">
      <c r="A226" s="174" t="s">
        <v>1421</v>
      </c>
      <c r="B226" s="174" t="str">
        <f>VLOOKUP(E226,'KI 2017-18'!$A$6:$C$389,3,0)</f>
        <v>E6132</v>
      </c>
      <c r="C226" s="174" t="s">
        <v>512</v>
      </c>
      <c r="D226" s="174"/>
      <c r="E226" s="174" t="s">
        <v>1172</v>
      </c>
      <c r="F226" s="174" t="s">
        <v>1171</v>
      </c>
      <c r="G226" s="174"/>
      <c r="H226" s="174"/>
    </row>
    <row r="227" spans="1:9">
      <c r="A227" s="174" t="s">
        <v>931</v>
      </c>
      <c r="B227" s="174" t="str">
        <f>VLOOKUP(E227,'KI 2017-18'!$A$6:$C$389,3,0)</f>
        <v>E6134</v>
      </c>
      <c r="C227" s="174" t="s">
        <v>512</v>
      </c>
      <c r="D227" s="174"/>
      <c r="E227" s="174" t="s">
        <v>1142</v>
      </c>
      <c r="F227" s="174" t="s">
        <v>1141</v>
      </c>
      <c r="G227" s="174"/>
      <c r="H227" s="174"/>
    </row>
    <row r="228" spans="1:9">
      <c r="A228" s="174" t="s">
        <v>1421</v>
      </c>
      <c r="B228" s="174" t="str">
        <f>VLOOKUP(E228,'KI 2017-18'!$A$6:$C$389,3,0)</f>
        <v>E6142</v>
      </c>
      <c r="C228" s="174" t="s">
        <v>512</v>
      </c>
      <c r="D228" s="174"/>
      <c r="E228" s="174" t="s">
        <v>513</v>
      </c>
      <c r="F228" s="174" t="s">
        <v>511</v>
      </c>
      <c r="G228" s="174"/>
      <c r="H228" s="174"/>
    </row>
    <row r="229" spans="1:9">
      <c r="A229" s="174" t="s">
        <v>1421</v>
      </c>
      <c r="B229" s="174" t="str">
        <f>VLOOKUP(E229,'KI 2017-18'!$A$6:$C$389,3,0)</f>
        <v>E6143</v>
      </c>
      <c r="C229" s="174" t="s">
        <v>512</v>
      </c>
      <c r="D229" s="174"/>
      <c r="E229" s="174" t="s">
        <v>516</v>
      </c>
      <c r="F229" s="174" t="s">
        <v>515</v>
      </c>
      <c r="G229" s="174"/>
      <c r="H229" s="174"/>
    </row>
    <row r="230" spans="1:9">
      <c r="A230" s="174" t="s">
        <v>1421</v>
      </c>
      <c r="B230" s="174" t="str">
        <f>VLOOKUP(E230,'KI 2017-18'!$A$6:$C$389,3,0)</f>
        <v>E6144</v>
      </c>
      <c r="C230" s="174" t="s">
        <v>512</v>
      </c>
      <c r="D230" s="174"/>
      <c r="E230" s="174" t="s">
        <v>519</v>
      </c>
      <c r="F230" s="174" t="s">
        <v>518</v>
      </c>
      <c r="G230" s="174"/>
      <c r="H230" s="174"/>
    </row>
    <row r="231" spans="1:9">
      <c r="A231" s="174" t="s">
        <v>1421</v>
      </c>
      <c r="B231" s="174" t="str">
        <f>VLOOKUP(E231,'KI 2017-18'!$A$6:$C$389,3,0)</f>
        <v>E6145</v>
      </c>
      <c r="C231" s="174" t="s">
        <v>512</v>
      </c>
      <c r="D231" s="174"/>
      <c r="E231" s="174" t="s">
        <v>522</v>
      </c>
      <c r="F231" s="174" t="s">
        <v>521</v>
      </c>
      <c r="G231" s="174"/>
      <c r="H231" s="174"/>
    </row>
    <row r="232" spans="1:9">
      <c r="A232" s="174" t="s">
        <v>1421</v>
      </c>
      <c r="B232" s="174" t="str">
        <f>VLOOKUP(E232,'KI 2017-18'!$A$6:$C$389,3,0)</f>
        <v>E6146</v>
      </c>
      <c r="C232" s="174" t="s">
        <v>512</v>
      </c>
      <c r="D232" s="174"/>
      <c r="E232" s="174" t="s">
        <v>525</v>
      </c>
      <c r="F232" s="174" t="s">
        <v>524</v>
      </c>
      <c r="G232" s="174"/>
      <c r="H232" s="174"/>
    </row>
    <row r="233" spans="1:9">
      <c r="A233" s="174" t="s">
        <v>1421</v>
      </c>
      <c r="B233" s="174" t="str">
        <f>VLOOKUP(E233,'KI 2017-18'!$A$6:$C$389,3,0)</f>
        <v>E6147</v>
      </c>
      <c r="C233" s="174" t="s">
        <v>512</v>
      </c>
      <c r="D233" s="174"/>
      <c r="E233" s="174" t="s">
        <v>528</v>
      </c>
      <c r="F233" s="174" t="s">
        <v>527</v>
      </c>
      <c r="G233" s="174"/>
      <c r="H233" s="174"/>
    </row>
    <row r="234" spans="1:9">
      <c r="A234" s="174" t="s">
        <v>41</v>
      </c>
      <c r="B234" s="171" t="s">
        <v>576</v>
      </c>
      <c r="C234" s="168" t="s">
        <v>1393</v>
      </c>
      <c r="D234" s="173" t="s">
        <v>1363</v>
      </c>
      <c r="E234" s="174" t="s">
        <v>577</v>
      </c>
      <c r="F234" s="174" t="str">
        <f>IF(G234="","",VLOOKUP(G234,'KI 2017-18'!$A$6:$C$389,3,0))</f>
        <v/>
      </c>
      <c r="G234" s="166"/>
      <c r="H234" s="167" t="s">
        <v>519</v>
      </c>
      <c r="I234" s="167" t="str">
        <f t="shared" ref="I234:I280" si="0">VLOOKUP(H234,E$204:F$233,2,0)</f>
        <v>E6144</v>
      </c>
    </row>
    <row r="235" spans="1:9">
      <c r="A235" s="174" t="s">
        <v>41</v>
      </c>
      <c r="B235" s="171" t="s">
        <v>1</v>
      </c>
      <c r="C235" s="168" t="s">
        <v>1393</v>
      </c>
      <c r="D235" s="173" t="s">
        <v>1367</v>
      </c>
      <c r="E235" s="174" t="s">
        <v>2</v>
      </c>
      <c r="F235" s="174" t="str">
        <f>IF(G235="","",VLOOKUP(G235,'KI 2017-18'!$A$6:$C$389,3,0))</f>
        <v/>
      </c>
      <c r="G235" s="166"/>
      <c r="H235" s="167" t="s">
        <v>525</v>
      </c>
      <c r="I235" s="167" t="str">
        <f t="shared" si="0"/>
        <v>E6146</v>
      </c>
    </row>
    <row r="236" spans="1:9">
      <c r="A236" s="174" t="s">
        <v>41</v>
      </c>
      <c r="B236" s="171" t="s">
        <v>530</v>
      </c>
      <c r="C236" s="168" t="s">
        <v>1393</v>
      </c>
      <c r="D236" s="173" t="s">
        <v>1359</v>
      </c>
      <c r="E236" s="174" t="s">
        <v>532</v>
      </c>
      <c r="F236" s="174" t="str">
        <f>IF(G236="","",VLOOKUP(G236,'KI 2017-18'!$A$6:$C$389,3,0))</f>
        <v/>
      </c>
      <c r="G236" s="166"/>
      <c r="H236" s="167" t="s">
        <v>513</v>
      </c>
      <c r="I236" s="167" t="str">
        <f t="shared" si="0"/>
        <v>E6142</v>
      </c>
    </row>
    <row r="237" spans="1:9">
      <c r="A237" s="174" t="s">
        <v>41</v>
      </c>
      <c r="B237" s="171" t="s">
        <v>610</v>
      </c>
      <c r="C237" s="168" t="s">
        <v>1393</v>
      </c>
      <c r="D237" s="173" t="s">
        <v>1363</v>
      </c>
      <c r="E237" s="174" t="s">
        <v>611</v>
      </c>
      <c r="F237" s="174" t="str">
        <f>IF(G237="","",VLOOKUP(G237,'KI 2017-18'!$A$6:$C$389,3,0))</f>
        <v/>
      </c>
      <c r="G237" s="166"/>
      <c r="H237" s="167" t="s">
        <v>528</v>
      </c>
      <c r="I237" s="167" t="str">
        <f t="shared" si="0"/>
        <v>E6147</v>
      </c>
    </row>
    <row r="238" spans="1:9">
      <c r="A238" s="174" t="s">
        <v>41</v>
      </c>
      <c r="B238" s="171" t="s">
        <v>534</v>
      </c>
      <c r="C238" s="168" t="s">
        <v>1393</v>
      </c>
      <c r="D238" s="173" t="s">
        <v>1359</v>
      </c>
      <c r="E238" s="174" t="s">
        <v>535</v>
      </c>
      <c r="F238" s="174" t="str">
        <f>IF(G238="","",VLOOKUP(G238,'KI 2017-18'!$A$6:$C$389,3,0))</f>
        <v/>
      </c>
      <c r="G238" s="166"/>
      <c r="H238" s="167" t="s">
        <v>513</v>
      </c>
      <c r="I238" s="167" t="str">
        <f t="shared" si="0"/>
        <v>E6142</v>
      </c>
    </row>
    <row r="239" spans="1:9">
      <c r="A239" s="174" t="s">
        <v>41</v>
      </c>
      <c r="B239" s="171" t="s">
        <v>613</v>
      </c>
      <c r="C239" s="168" t="s">
        <v>1393</v>
      </c>
      <c r="D239" s="173" t="s">
        <v>1363</v>
      </c>
      <c r="E239" s="174" t="s">
        <v>614</v>
      </c>
      <c r="F239" s="174" t="str">
        <f>IF(G239="","",VLOOKUP(G239,'KI 2017-18'!$A$6:$C$389,3,0))</f>
        <v/>
      </c>
      <c r="G239" s="166"/>
      <c r="H239" s="167" t="s">
        <v>528</v>
      </c>
      <c r="I239" s="167" t="str">
        <f t="shared" si="0"/>
        <v>E6147</v>
      </c>
    </row>
    <row r="240" spans="1:9">
      <c r="A240" s="174" t="s">
        <v>41</v>
      </c>
      <c r="B240" s="171" t="s">
        <v>5</v>
      </c>
      <c r="C240" s="168" t="s">
        <v>1393</v>
      </c>
      <c r="D240" s="173" t="s">
        <v>1367</v>
      </c>
      <c r="E240" s="174" t="s">
        <v>6</v>
      </c>
      <c r="F240" s="174" t="str">
        <f>IF(G240="","",VLOOKUP(G240,'KI 2017-18'!$A$6:$C$389,3,0))</f>
        <v/>
      </c>
      <c r="G240" s="166"/>
      <c r="H240" s="167" t="s">
        <v>525</v>
      </c>
      <c r="I240" s="167" t="str">
        <f t="shared" si="0"/>
        <v>E6146</v>
      </c>
    </row>
    <row r="241" spans="1:9">
      <c r="A241" s="174" t="s">
        <v>41</v>
      </c>
      <c r="B241" s="171" t="s">
        <v>579</v>
      </c>
      <c r="C241" s="168" t="s">
        <v>1393</v>
      </c>
      <c r="D241" s="173" t="s">
        <v>1363</v>
      </c>
      <c r="E241" s="174" t="s">
        <v>580</v>
      </c>
      <c r="F241" s="174" t="str">
        <f>IF(G241="","",VLOOKUP(G241,'KI 2017-18'!$A$6:$C$389,3,0))</f>
        <v/>
      </c>
      <c r="G241" s="166"/>
      <c r="H241" s="167" t="s">
        <v>519</v>
      </c>
      <c r="I241" s="167" t="str">
        <f t="shared" si="0"/>
        <v>E6144</v>
      </c>
    </row>
    <row r="242" spans="1:9">
      <c r="A242" s="174" t="s">
        <v>41</v>
      </c>
      <c r="B242" s="171" t="s">
        <v>7</v>
      </c>
      <c r="C242" s="168" t="s">
        <v>1393</v>
      </c>
      <c r="D242" s="173" t="s">
        <v>1367</v>
      </c>
      <c r="E242" s="174" t="s">
        <v>8</v>
      </c>
      <c r="F242" s="174" t="str">
        <f>IF(G242="","",VLOOKUP(G242,'KI 2017-18'!$A$6:$C$389,3,0))</f>
        <v/>
      </c>
      <c r="G242" s="166"/>
      <c r="H242" s="167" t="s">
        <v>525</v>
      </c>
      <c r="I242" s="167" t="str">
        <f t="shared" si="0"/>
        <v>E6146</v>
      </c>
    </row>
    <row r="243" spans="1:9">
      <c r="A243" s="174" t="s">
        <v>41</v>
      </c>
      <c r="B243" s="171" t="s">
        <v>588</v>
      </c>
      <c r="C243" s="168" t="s">
        <v>1393</v>
      </c>
      <c r="D243" s="173" t="s">
        <v>1361</v>
      </c>
      <c r="E243" s="174" t="s">
        <v>589</v>
      </c>
      <c r="F243" s="174" t="str">
        <f>IF(G243="","",VLOOKUP(G243,'KI 2017-18'!$A$6:$C$389,3,0))</f>
        <v/>
      </c>
      <c r="G243" s="166"/>
      <c r="H243" s="167" t="s">
        <v>522</v>
      </c>
      <c r="I243" s="167" t="str">
        <f t="shared" si="0"/>
        <v>E6145</v>
      </c>
    </row>
    <row r="244" spans="1:9">
      <c r="A244" s="174" t="s">
        <v>41</v>
      </c>
      <c r="B244" s="171" t="s">
        <v>616</v>
      </c>
      <c r="C244" s="168" t="s">
        <v>1393</v>
      </c>
      <c r="D244" s="173" t="s">
        <v>1363</v>
      </c>
      <c r="E244" s="174" t="s">
        <v>617</v>
      </c>
      <c r="F244" s="174" t="str">
        <f>IF(G244="","",VLOOKUP(G244,'KI 2017-18'!$A$6:$C$389,3,0))</f>
        <v/>
      </c>
      <c r="G244" s="166"/>
      <c r="H244" s="167" t="s">
        <v>528</v>
      </c>
      <c r="I244" s="167" t="str">
        <f t="shared" si="0"/>
        <v>E6147</v>
      </c>
    </row>
    <row r="245" spans="1:9">
      <c r="A245" s="174" t="s">
        <v>41</v>
      </c>
      <c r="B245" s="171" t="s">
        <v>561</v>
      </c>
      <c r="C245" s="168" t="s">
        <v>1393</v>
      </c>
      <c r="D245" s="173" t="s">
        <v>1359</v>
      </c>
      <c r="E245" s="174" t="s">
        <v>562</v>
      </c>
      <c r="F245" s="174" t="str">
        <f>IF(G245="","",VLOOKUP(G245,'KI 2017-18'!$A$6:$C$389,3,0))</f>
        <v/>
      </c>
      <c r="G245" s="166"/>
      <c r="H245" s="167" t="s">
        <v>516</v>
      </c>
      <c r="I245" s="167" t="str">
        <f t="shared" si="0"/>
        <v>E6143</v>
      </c>
    </row>
    <row r="246" spans="1:9">
      <c r="A246" s="174" t="s">
        <v>41</v>
      </c>
      <c r="B246" s="171" t="s">
        <v>619</v>
      </c>
      <c r="C246" s="168" t="s">
        <v>1393</v>
      </c>
      <c r="D246" s="173" t="s">
        <v>1363</v>
      </c>
      <c r="E246" s="174" t="s">
        <v>620</v>
      </c>
      <c r="F246" s="174" t="str">
        <f>IF(G246="","",VLOOKUP(G246,'KI 2017-18'!$A$6:$C$389,3,0))</f>
        <v/>
      </c>
      <c r="G246" s="166"/>
      <c r="H246" s="167" t="s">
        <v>528</v>
      </c>
      <c r="I246" s="167" t="str">
        <f t="shared" si="0"/>
        <v>E6147</v>
      </c>
    </row>
    <row r="247" spans="1:9">
      <c r="A247" s="174" t="s">
        <v>41</v>
      </c>
      <c r="B247" s="171" t="s">
        <v>564</v>
      </c>
      <c r="C247" s="168" t="s">
        <v>1393</v>
      </c>
      <c r="D247" s="173" t="s">
        <v>1359</v>
      </c>
      <c r="E247" s="174" t="s">
        <v>565</v>
      </c>
      <c r="F247" s="174" t="str">
        <f>IF(G247="","",VLOOKUP(G247,'KI 2017-18'!$A$6:$C$389,3,0))</f>
        <v/>
      </c>
      <c r="G247" s="166"/>
      <c r="H247" s="167" t="s">
        <v>516</v>
      </c>
      <c r="I247" s="167" t="str">
        <f t="shared" si="0"/>
        <v>E6143</v>
      </c>
    </row>
    <row r="248" spans="1:9">
      <c r="A248" s="174" t="s">
        <v>41</v>
      </c>
      <c r="B248" s="171" t="s">
        <v>537</v>
      </c>
      <c r="C248" s="168" t="s">
        <v>1393</v>
      </c>
      <c r="D248" s="173" t="s">
        <v>1359</v>
      </c>
      <c r="E248" s="174" t="s">
        <v>538</v>
      </c>
      <c r="F248" s="174" t="str">
        <f>IF(G248="","",VLOOKUP(G248,'KI 2017-18'!$A$6:$C$389,3,0))</f>
        <v/>
      </c>
      <c r="G248" s="166"/>
      <c r="H248" s="167" t="s">
        <v>513</v>
      </c>
      <c r="I248" s="167" t="str">
        <f t="shared" si="0"/>
        <v>E6142</v>
      </c>
    </row>
    <row r="249" spans="1:9">
      <c r="A249" s="174" t="s">
        <v>41</v>
      </c>
      <c r="B249" s="171" t="s">
        <v>591</v>
      </c>
      <c r="C249" s="168" t="s">
        <v>1393</v>
      </c>
      <c r="D249" s="173" t="s">
        <v>1361</v>
      </c>
      <c r="E249" s="174" t="s">
        <v>592</v>
      </c>
      <c r="F249" s="174" t="str">
        <f>IF(G249="","",VLOOKUP(G249,'KI 2017-18'!$A$6:$C$389,3,0))</f>
        <v/>
      </c>
      <c r="G249" s="166"/>
      <c r="H249" s="167" t="s">
        <v>522</v>
      </c>
      <c r="I249" s="167" t="str">
        <f t="shared" si="0"/>
        <v>E6145</v>
      </c>
    </row>
    <row r="250" spans="1:9">
      <c r="A250" s="174" t="s">
        <v>41</v>
      </c>
      <c r="B250" s="171" t="s">
        <v>594</v>
      </c>
      <c r="C250" s="168" t="s">
        <v>1393</v>
      </c>
      <c r="D250" s="173" t="s">
        <v>1361</v>
      </c>
      <c r="E250" s="174" t="s">
        <v>595</v>
      </c>
      <c r="F250" s="174" t="str">
        <f>IF(G250="","",VLOOKUP(G250,'KI 2017-18'!$A$6:$C$389,3,0))</f>
        <v/>
      </c>
      <c r="G250" s="166"/>
      <c r="H250" s="167" t="s">
        <v>522</v>
      </c>
      <c r="I250" s="167" t="str">
        <f t="shared" si="0"/>
        <v>E6145</v>
      </c>
    </row>
    <row r="251" spans="1:9">
      <c r="A251" s="174" t="s">
        <v>41</v>
      </c>
      <c r="B251" s="171" t="s">
        <v>540</v>
      </c>
      <c r="C251" s="168" t="s">
        <v>1393</v>
      </c>
      <c r="D251" s="173" t="s">
        <v>1359</v>
      </c>
      <c r="E251" s="174" t="s">
        <v>541</v>
      </c>
      <c r="F251" s="174" t="str">
        <f>IF(G251="","",VLOOKUP(G251,'KI 2017-18'!$A$6:$C$389,3,0))</f>
        <v/>
      </c>
      <c r="G251" s="166"/>
      <c r="H251" s="167" t="s">
        <v>513</v>
      </c>
      <c r="I251" s="167" t="str">
        <f t="shared" si="0"/>
        <v>E6142</v>
      </c>
    </row>
    <row r="252" spans="1:9">
      <c r="A252" s="174" t="s">
        <v>41</v>
      </c>
      <c r="B252" s="171" t="s">
        <v>543</v>
      </c>
      <c r="C252" s="168" t="s">
        <v>1393</v>
      </c>
      <c r="D252" s="173" t="s">
        <v>1359</v>
      </c>
      <c r="E252" s="174" t="s">
        <v>544</v>
      </c>
      <c r="F252" s="174" t="str">
        <f>IF(G252="","",VLOOKUP(G252,'KI 2017-18'!$A$6:$C$389,3,0))</f>
        <v/>
      </c>
      <c r="G252" s="166"/>
      <c r="H252" s="167" t="s">
        <v>513</v>
      </c>
      <c r="I252" s="167" t="str">
        <f t="shared" si="0"/>
        <v>E6142</v>
      </c>
    </row>
    <row r="253" spans="1:9">
      <c r="A253" s="174" t="s">
        <v>41</v>
      </c>
      <c r="B253" s="171" t="s">
        <v>582</v>
      </c>
      <c r="C253" s="168" t="s">
        <v>1393</v>
      </c>
      <c r="D253" s="173" t="s">
        <v>1363</v>
      </c>
      <c r="E253" s="174" t="s">
        <v>583</v>
      </c>
      <c r="F253" s="174" t="str">
        <f>IF(G253="","",VLOOKUP(G253,'KI 2017-18'!$A$6:$C$389,3,0))</f>
        <v/>
      </c>
      <c r="G253" s="166"/>
      <c r="H253" s="167" t="s">
        <v>519</v>
      </c>
      <c r="I253" s="167" t="str">
        <f t="shared" si="0"/>
        <v>E6144</v>
      </c>
    </row>
    <row r="254" spans="1:9">
      <c r="A254" s="174" t="s">
        <v>41</v>
      </c>
      <c r="B254" s="171" t="s">
        <v>546</v>
      </c>
      <c r="C254" s="168" t="s">
        <v>1393</v>
      </c>
      <c r="D254" s="173" t="s">
        <v>1359</v>
      </c>
      <c r="E254" s="174" t="s">
        <v>547</v>
      </c>
      <c r="F254" s="174" t="str">
        <f>IF(G254="","",VLOOKUP(G254,'KI 2017-18'!$A$6:$C$389,3,0))</f>
        <v/>
      </c>
      <c r="G254" s="166"/>
      <c r="H254" s="167" t="s">
        <v>513</v>
      </c>
      <c r="I254" s="167" t="str">
        <f t="shared" si="0"/>
        <v>E6142</v>
      </c>
    </row>
    <row r="255" spans="1:9">
      <c r="A255" s="174" t="s">
        <v>41</v>
      </c>
      <c r="B255" s="171" t="s">
        <v>9</v>
      </c>
      <c r="C255" s="168" t="s">
        <v>1393</v>
      </c>
      <c r="D255" s="173" t="s">
        <v>1367</v>
      </c>
      <c r="E255" s="174" t="s">
        <v>10</v>
      </c>
      <c r="F255" s="174" t="str">
        <f>IF(G255="","",VLOOKUP(G255,'KI 2017-18'!$A$6:$C$389,3,0))</f>
        <v/>
      </c>
      <c r="G255" s="166"/>
      <c r="H255" s="167" t="s">
        <v>525</v>
      </c>
      <c r="I255" s="167" t="str">
        <f t="shared" si="0"/>
        <v>E6146</v>
      </c>
    </row>
    <row r="256" spans="1:9">
      <c r="A256" s="174" t="s">
        <v>41</v>
      </c>
      <c r="B256" s="171" t="s">
        <v>570</v>
      </c>
      <c r="C256" s="168" t="s">
        <v>1393</v>
      </c>
      <c r="D256" s="173" t="s">
        <v>1359</v>
      </c>
      <c r="E256" s="174" t="s">
        <v>571</v>
      </c>
      <c r="F256" s="174" t="str">
        <f>IF(G256="","",VLOOKUP(G256,'KI 2017-18'!$A$6:$C$389,3,0))</f>
        <v/>
      </c>
      <c r="G256" s="166"/>
      <c r="H256" s="167" t="s">
        <v>516</v>
      </c>
      <c r="I256" s="167" t="str">
        <f t="shared" si="0"/>
        <v>E6143</v>
      </c>
    </row>
    <row r="257" spans="1:9">
      <c r="A257" s="174" t="s">
        <v>41</v>
      </c>
      <c r="B257" s="171" t="s">
        <v>585</v>
      </c>
      <c r="C257" s="168" t="s">
        <v>1393</v>
      </c>
      <c r="D257" s="173" t="s">
        <v>1363</v>
      </c>
      <c r="E257" s="174" t="s">
        <v>586</v>
      </c>
      <c r="F257" s="174" t="str">
        <f>IF(G257="","",VLOOKUP(G257,'KI 2017-18'!$A$6:$C$389,3,0))</f>
        <v/>
      </c>
      <c r="G257" s="166"/>
      <c r="H257" s="167" t="s">
        <v>519</v>
      </c>
      <c r="I257" s="167" t="str">
        <f t="shared" si="0"/>
        <v>E6144</v>
      </c>
    </row>
    <row r="258" spans="1:9">
      <c r="A258" s="174" t="s">
        <v>41</v>
      </c>
      <c r="B258" s="171" t="s">
        <v>11</v>
      </c>
      <c r="C258" s="168" t="s">
        <v>1393</v>
      </c>
      <c r="D258" s="173" t="s">
        <v>1367</v>
      </c>
      <c r="E258" s="174" t="s">
        <v>12</v>
      </c>
      <c r="F258" s="174" t="str">
        <f>IF(G258="","",VLOOKUP(G258,'KI 2017-18'!$A$6:$C$389,3,0))</f>
        <v/>
      </c>
      <c r="G258" s="166"/>
      <c r="H258" s="167" t="s">
        <v>525</v>
      </c>
      <c r="I258" s="167" t="str">
        <f t="shared" si="0"/>
        <v>E6146</v>
      </c>
    </row>
    <row r="259" spans="1:9">
      <c r="A259" s="174" t="s">
        <v>41</v>
      </c>
      <c r="B259" s="171" t="s">
        <v>597</v>
      </c>
      <c r="C259" s="168" t="s">
        <v>1393</v>
      </c>
      <c r="D259" s="173" t="s">
        <v>1361</v>
      </c>
      <c r="E259" s="174" t="s">
        <v>598</v>
      </c>
      <c r="F259" s="174" t="str">
        <f>IF(G259="","",VLOOKUP(G259,'KI 2017-18'!$A$6:$C$389,3,0))</f>
        <v/>
      </c>
      <c r="G259" s="166"/>
      <c r="H259" s="167" t="s">
        <v>522</v>
      </c>
      <c r="I259" s="167" t="str">
        <f t="shared" si="0"/>
        <v>E6145</v>
      </c>
    </row>
    <row r="260" spans="1:9">
      <c r="A260" s="174" t="s">
        <v>41</v>
      </c>
      <c r="B260" s="171" t="s">
        <v>567</v>
      </c>
      <c r="C260" s="168" t="s">
        <v>1393</v>
      </c>
      <c r="D260" s="173" t="s">
        <v>1359</v>
      </c>
      <c r="E260" s="174" t="s">
        <v>568</v>
      </c>
      <c r="F260" s="174" t="str">
        <f>IF(G260="","",VLOOKUP(G260,'KI 2017-18'!$A$6:$C$389,3,0))</f>
        <v/>
      </c>
      <c r="G260" s="166"/>
      <c r="H260" s="167" t="s">
        <v>516</v>
      </c>
      <c r="I260" s="167" t="str">
        <f t="shared" si="0"/>
        <v>E6143</v>
      </c>
    </row>
    <row r="261" spans="1:9">
      <c r="A261" s="174" t="s">
        <v>41</v>
      </c>
      <c r="B261" s="171" t="s">
        <v>549</v>
      </c>
      <c r="C261" s="168" t="s">
        <v>1393</v>
      </c>
      <c r="D261" s="173" t="s">
        <v>1359</v>
      </c>
      <c r="E261" s="174" t="s">
        <v>550</v>
      </c>
      <c r="F261" s="174" t="str">
        <f>IF(G261="","",VLOOKUP(G261,'KI 2017-18'!$A$6:$C$389,3,0))</f>
        <v/>
      </c>
      <c r="G261" s="166"/>
      <c r="H261" s="167" t="s">
        <v>513</v>
      </c>
      <c r="I261" s="167" t="str">
        <f t="shared" si="0"/>
        <v>E6142</v>
      </c>
    </row>
    <row r="262" spans="1:9">
      <c r="A262" s="174" t="s">
        <v>41</v>
      </c>
      <c r="B262" s="171" t="s">
        <v>600</v>
      </c>
      <c r="C262" s="168" t="s">
        <v>1393</v>
      </c>
      <c r="D262" s="173" t="s">
        <v>1361</v>
      </c>
      <c r="E262" s="174" t="s">
        <v>601</v>
      </c>
      <c r="F262" s="174" t="str">
        <f>IF(G262="","",VLOOKUP(G262,'KI 2017-18'!$A$6:$C$389,3,0))</f>
        <v/>
      </c>
      <c r="G262" s="166"/>
      <c r="H262" s="167" t="s">
        <v>522</v>
      </c>
      <c r="I262" s="167" t="str">
        <f t="shared" si="0"/>
        <v>E6145</v>
      </c>
    </row>
    <row r="263" spans="1:9">
      <c r="A263" s="174" t="s">
        <v>41</v>
      </c>
      <c r="B263" s="171" t="s">
        <v>552</v>
      </c>
      <c r="C263" s="168" t="s">
        <v>1393</v>
      </c>
      <c r="D263" s="173" t="s">
        <v>1359</v>
      </c>
      <c r="E263" s="174" t="s">
        <v>553</v>
      </c>
      <c r="F263" s="174" t="str">
        <f>IF(G263="","",VLOOKUP(G263,'KI 2017-18'!$A$6:$C$389,3,0))</f>
        <v/>
      </c>
      <c r="G263" s="166"/>
      <c r="H263" s="167" t="s">
        <v>513</v>
      </c>
      <c r="I263" s="167" t="str">
        <f t="shared" si="0"/>
        <v>E6142</v>
      </c>
    </row>
    <row r="264" spans="1:9">
      <c r="A264" s="174" t="s">
        <v>41</v>
      </c>
      <c r="B264" s="171" t="s">
        <v>555</v>
      </c>
      <c r="C264" s="168" t="s">
        <v>1393</v>
      </c>
      <c r="D264" s="173" t="s">
        <v>1359</v>
      </c>
      <c r="E264" s="174" t="s">
        <v>556</v>
      </c>
      <c r="F264" s="174" t="str">
        <f>IF(G264="","",VLOOKUP(G264,'KI 2017-18'!$A$6:$C$389,3,0))</f>
        <v/>
      </c>
      <c r="G264" s="166"/>
      <c r="H264" s="167" t="s">
        <v>513</v>
      </c>
      <c r="I264" s="167" t="str">
        <f t="shared" si="0"/>
        <v>E6142</v>
      </c>
    </row>
    <row r="265" spans="1:9">
      <c r="A265" s="174" t="s">
        <v>41</v>
      </c>
      <c r="B265" s="171" t="s">
        <v>622</v>
      </c>
      <c r="C265" s="168" t="s">
        <v>1393</v>
      </c>
      <c r="D265" s="173" t="s">
        <v>1363</v>
      </c>
      <c r="E265" s="174" t="s">
        <v>623</v>
      </c>
      <c r="F265" s="174" t="str">
        <f>IF(G265="","",VLOOKUP(G265,'KI 2017-18'!$A$6:$C$389,3,0))</f>
        <v/>
      </c>
      <c r="G265" s="166"/>
      <c r="H265" s="167" t="s">
        <v>528</v>
      </c>
      <c r="I265" s="167" t="str">
        <f t="shared" si="0"/>
        <v>E6147</v>
      </c>
    </row>
    <row r="266" spans="1:9">
      <c r="A266" s="174" t="s">
        <v>41</v>
      </c>
      <c r="B266" s="171" t="s">
        <v>13</v>
      </c>
      <c r="C266" s="168" t="s">
        <v>1393</v>
      </c>
      <c r="D266" s="173" t="s">
        <v>1367</v>
      </c>
      <c r="E266" s="174" t="s">
        <v>14</v>
      </c>
      <c r="F266" s="174" t="str">
        <f>IF(G266="","",VLOOKUP(G266,'KI 2017-18'!$A$6:$C$389,3,0))</f>
        <v/>
      </c>
      <c r="G266" s="166"/>
      <c r="H266" s="167" t="s">
        <v>525</v>
      </c>
      <c r="I266" s="167" t="str">
        <f t="shared" si="0"/>
        <v>E6146</v>
      </c>
    </row>
    <row r="267" spans="1:9">
      <c r="A267" s="174" t="s">
        <v>41</v>
      </c>
      <c r="B267" s="175" t="s">
        <v>558</v>
      </c>
      <c r="C267" s="170" t="s">
        <v>1393</v>
      </c>
      <c r="D267" s="176" t="s">
        <v>1359</v>
      </c>
      <c r="E267" s="174" t="s">
        <v>559</v>
      </c>
      <c r="F267" s="174" t="str">
        <f>IF(G267="","",VLOOKUP(G267,'KI 2017-18'!$A$6:$C$389,3,0))</f>
        <v/>
      </c>
      <c r="G267" s="166"/>
      <c r="H267" s="167" t="s">
        <v>513</v>
      </c>
      <c r="I267" s="167" t="str">
        <f t="shared" si="0"/>
        <v>E6142</v>
      </c>
    </row>
    <row r="268" spans="1:9">
      <c r="A268" s="174" t="s">
        <v>41</v>
      </c>
      <c r="B268" s="171" t="s">
        <v>573</v>
      </c>
      <c r="C268" s="168" t="s">
        <v>1393</v>
      </c>
      <c r="D268" s="173" t="s">
        <v>1359</v>
      </c>
      <c r="E268" s="174" t="s">
        <v>574</v>
      </c>
      <c r="F268" s="174" t="str">
        <f>IF(G268="","",VLOOKUP(G268,'KI 2017-18'!$A$6:$C$389,3,0))</f>
        <v/>
      </c>
      <c r="G268" s="166"/>
      <c r="H268" s="167" t="s">
        <v>516</v>
      </c>
      <c r="I268" s="167" t="str">
        <f t="shared" si="0"/>
        <v>E6143</v>
      </c>
    </row>
    <row r="269" spans="1:9">
      <c r="A269" s="174" t="s">
        <v>41</v>
      </c>
      <c r="B269" s="171" t="s">
        <v>3</v>
      </c>
      <c r="C269" s="168" t="s">
        <v>1393</v>
      </c>
      <c r="D269" s="173" t="s">
        <v>1367</v>
      </c>
      <c r="E269" s="174" t="s">
        <v>4</v>
      </c>
      <c r="F269" s="174" t="str">
        <f>IF(G269="","",VLOOKUP(G269,'KI 2017-18'!$A$6:$C$389,3,0))</f>
        <v/>
      </c>
      <c r="G269" s="166"/>
      <c r="H269" s="167" t="s">
        <v>525</v>
      </c>
      <c r="I269" s="167" t="str">
        <f t="shared" si="0"/>
        <v>E6146</v>
      </c>
    </row>
    <row r="270" spans="1:9">
      <c r="A270" s="174" t="s">
        <v>41</v>
      </c>
      <c r="B270" s="171" t="s">
        <v>814</v>
      </c>
      <c r="C270" s="168" t="s">
        <v>726</v>
      </c>
      <c r="D270" s="173" t="s">
        <v>1369</v>
      </c>
      <c r="E270" s="174" t="s">
        <v>815</v>
      </c>
      <c r="F270" s="174" t="str">
        <f>IF(G270="","",VLOOKUP(G270,'KI 2017-18'!$A$6:$C$389,3,0))</f>
        <v/>
      </c>
      <c r="G270" s="166"/>
      <c r="H270" s="167" t="s">
        <v>1106</v>
      </c>
      <c r="I270" s="167" t="str">
        <f t="shared" si="0"/>
        <v>E6101</v>
      </c>
    </row>
    <row r="271" spans="1:9">
      <c r="A271" s="174" t="s">
        <v>41</v>
      </c>
      <c r="B271" s="171" t="s">
        <v>1048</v>
      </c>
      <c r="C271" s="168" t="s">
        <v>726</v>
      </c>
      <c r="D271" s="173" t="s">
        <v>1392</v>
      </c>
      <c r="E271" s="174" t="s">
        <v>1049</v>
      </c>
      <c r="F271" s="174" t="str">
        <f>IF(G271="","",VLOOKUP(G271,'KI 2017-18'!$A$6:$C$389,3,0))</f>
        <v/>
      </c>
      <c r="G271" s="166"/>
      <c r="H271" s="167" t="s">
        <v>1118</v>
      </c>
      <c r="I271" s="167" t="str">
        <f t="shared" si="0"/>
        <v>E6102</v>
      </c>
    </row>
    <row r="272" spans="1:9">
      <c r="A272" s="174" t="s">
        <v>41</v>
      </c>
      <c r="B272" s="171" t="s">
        <v>988</v>
      </c>
      <c r="C272" s="168" t="s">
        <v>726</v>
      </c>
      <c r="D272" s="173" t="s">
        <v>1359</v>
      </c>
      <c r="E272" s="174" t="s">
        <v>989</v>
      </c>
      <c r="F272" s="174" t="str">
        <f>IF(G272="","",VLOOKUP(G272,'KI 2017-18'!$A$6:$C$389,3,0))</f>
        <v/>
      </c>
      <c r="G272" s="166"/>
      <c r="H272" s="167" t="s">
        <v>1166</v>
      </c>
      <c r="I272" s="167" t="str">
        <f t="shared" si="0"/>
        <v>E6123</v>
      </c>
    </row>
    <row r="273" spans="1:9">
      <c r="A273" s="174" t="s">
        <v>41</v>
      </c>
      <c r="B273" s="171" t="s">
        <v>994</v>
      </c>
      <c r="C273" s="168" t="s">
        <v>726</v>
      </c>
      <c r="D273" s="173" t="s">
        <v>1359</v>
      </c>
      <c r="E273" s="174" t="s">
        <v>995</v>
      </c>
      <c r="F273" s="174" t="str">
        <f>IF(G273="","",VLOOKUP(G273,'KI 2017-18'!$A$6:$C$389,3,0))</f>
        <v/>
      </c>
      <c r="G273" s="166"/>
      <c r="H273" s="167" t="s">
        <v>1166</v>
      </c>
      <c r="I273" s="167" t="str">
        <f t="shared" si="0"/>
        <v>E6123</v>
      </c>
    </row>
    <row r="274" spans="1:9">
      <c r="A274" s="174" t="s">
        <v>41</v>
      </c>
      <c r="B274" s="171" t="s">
        <v>880</v>
      </c>
      <c r="C274" s="168" t="s">
        <v>726</v>
      </c>
      <c r="D274" s="173" t="s">
        <v>1369</v>
      </c>
      <c r="E274" s="174" t="s">
        <v>881</v>
      </c>
      <c r="F274" s="174" t="str">
        <f>IF(G274="","",VLOOKUP(G274,'KI 2017-18'!$A$6:$C$389,3,0))</f>
        <v/>
      </c>
      <c r="G274" s="166"/>
      <c r="H274" s="167" t="s">
        <v>1394</v>
      </c>
      <c r="I274" s="167" t="e">
        <f t="shared" si="0"/>
        <v>#N/A</v>
      </c>
    </row>
    <row r="275" spans="1:9">
      <c r="A275" s="174" t="s">
        <v>41</v>
      </c>
      <c r="B275" s="171" t="s">
        <v>934</v>
      </c>
      <c r="C275" s="168" t="s">
        <v>726</v>
      </c>
      <c r="D275" s="173" t="s">
        <v>1373</v>
      </c>
      <c r="E275" s="174" t="s">
        <v>935</v>
      </c>
      <c r="F275" s="174" t="str">
        <f>IF(G275="","",VLOOKUP(G275,'KI 2017-18'!$A$6:$C$389,3,0))</f>
        <v/>
      </c>
      <c r="G275" s="166"/>
      <c r="H275" s="167" t="s">
        <v>1145</v>
      </c>
      <c r="I275" s="167" t="str">
        <f t="shared" si="0"/>
        <v>E6103</v>
      </c>
    </row>
    <row r="276" spans="1:9">
      <c r="A276" s="174" t="s">
        <v>41</v>
      </c>
      <c r="B276" s="171" t="s">
        <v>889</v>
      </c>
      <c r="C276" s="168" t="s">
        <v>726</v>
      </c>
      <c r="D276" s="173" t="s">
        <v>1373</v>
      </c>
      <c r="E276" s="174" t="s">
        <v>890</v>
      </c>
      <c r="F276" s="174" t="str">
        <f>IF(G276="","",VLOOKUP(G276,'KI 2017-18'!$A$6:$C$389,3,0))</f>
        <v/>
      </c>
      <c r="G276" s="166"/>
      <c r="H276" s="167" t="s">
        <v>1130</v>
      </c>
      <c r="I276" s="167" t="str">
        <f t="shared" si="0"/>
        <v>E6114</v>
      </c>
    </row>
    <row r="277" spans="1:9">
      <c r="A277" s="174" t="s">
        <v>41</v>
      </c>
      <c r="B277" s="171" t="s">
        <v>817</v>
      </c>
      <c r="C277" s="168" t="s">
        <v>726</v>
      </c>
      <c r="D277" s="173" t="s">
        <v>1369</v>
      </c>
      <c r="E277" s="174" t="s">
        <v>818</v>
      </c>
      <c r="F277" s="174" t="str">
        <f>IF(G277="","",VLOOKUP(G277,'KI 2017-18'!$A$6:$C$389,3,0))</f>
        <v/>
      </c>
      <c r="G277" s="166"/>
      <c r="H277" s="167" t="s">
        <v>1106</v>
      </c>
      <c r="I277" s="167" t="str">
        <f t="shared" si="0"/>
        <v>E6101</v>
      </c>
    </row>
    <row r="278" spans="1:9">
      <c r="A278" s="174" t="s">
        <v>41</v>
      </c>
      <c r="B278" s="171" t="s">
        <v>1051</v>
      </c>
      <c r="C278" s="168" t="s">
        <v>726</v>
      </c>
      <c r="D278" s="173" t="s">
        <v>1392</v>
      </c>
      <c r="E278" s="174" t="s">
        <v>1052</v>
      </c>
      <c r="F278" s="174" t="str">
        <f>IF(G278="","",VLOOKUP(G278,'KI 2017-18'!$A$6:$C$389,3,0))</f>
        <v/>
      </c>
      <c r="G278" s="166"/>
      <c r="H278" s="167" t="s">
        <v>1118</v>
      </c>
      <c r="I278" s="167" t="str">
        <f t="shared" si="0"/>
        <v>E6102</v>
      </c>
    </row>
    <row r="279" spans="1:9">
      <c r="A279" s="174" t="s">
        <v>41</v>
      </c>
      <c r="B279" s="171" t="s">
        <v>1042</v>
      </c>
      <c r="C279" s="168" t="s">
        <v>726</v>
      </c>
      <c r="D279" s="173" t="s">
        <v>1359</v>
      </c>
      <c r="E279" s="174" t="s">
        <v>1043</v>
      </c>
      <c r="F279" s="174" t="str">
        <f>IF(G279="","",VLOOKUP(G279,'KI 2017-18'!$A$6:$C$389,3,0))</f>
        <v/>
      </c>
      <c r="G279" s="166"/>
      <c r="H279" s="167" t="s">
        <v>1151</v>
      </c>
      <c r="I279" s="167" t="str">
        <f t="shared" si="0"/>
        <v>E6106</v>
      </c>
    </row>
    <row r="280" spans="1:9">
      <c r="A280" s="174" t="s">
        <v>41</v>
      </c>
      <c r="B280" s="171" t="s">
        <v>1045</v>
      </c>
      <c r="C280" s="168" t="s">
        <v>726</v>
      </c>
      <c r="D280" s="173" t="s">
        <v>1359</v>
      </c>
      <c r="E280" s="174" t="s">
        <v>1046</v>
      </c>
      <c r="F280" s="174" t="str">
        <f>IF(G280="","",VLOOKUP(G280,'KI 2017-18'!$A$6:$C$389,3,0))</f>
        <v/>
      </c>
      <c r="G280" s="166"/>
      <c r="H280" s="167" t="s">
        <v>1151</v>
      </c>
      <c r="I280" s="167" t="str">
        <f t="shared" si="0"/>
        <v>E6106</v>
      </c>
    </row>
    <row r="281" spans="1:9">
      <c r="A281" s="174" t="s">
        <v>41</v>
      </c>
      <c r="B281" s="171" t="s">
        <v>1027</v>
      </c>
      <c r="C281" s="168" t="s">
        <v>726</v>
      </c>
      <c r="D281" s="173" t="s">
        <v>1369</v>
      </c>
      <c r="E281" s="174" t="s">
        <v>1028</v>
      </c>
      <c r="F281" s="174" t="str">
        <f>IF(G281="","",VLOOKUP(G281,'KI 2017-18'!$A$6:$C$389,3,0))</f>
        <v/>
      </c>
      <c r="G281" s="166"/>
      <c r="H281" s="167"/>
      <c r="I281" s="167"/>
    </row>
    <row r="282" spans="1:9">
      <c r="A282" s="174" t="s">
        <v>41</v>
      </c>
      <c r="B282" s="171" t="s">
        <v>886</v>
      </c>
      <c r="C282" s="168" t="s">
        <v>726</v>
      </c>
      <c r="D282" s="173" t="s">
        <v>1361</v>
      </c>
      <c r="E282" s="174" t="s">
        <v>887</v>
      </c>
      <c r="F282" s="174" t="str">
        <f>IF(G282="","",VLOOKUP(G282,'KI 2017-18'!$A$6:$C$389,3,0))</f>
        <v/>
      </c>
      <c r="G282" s="166"/>
      <c r="H282" s="167" t="s">
        <v>1127</v>
      </c>
      <c r="I282" s="167" t="str">
        <f t="shared" ref="I282:I288" si="1">VLOOKUP(H282,E$204:F$233,2,0)</f>
        <v>E6113</v>
      </c>
    </row>
    <row r="283" spans="1:9">
      <c r="A283" s="174" t="s">
        <v>41</v>
      </c>
      <c r="B283" s="171" t="s">
        <v>877</v>
      </c>
      <c r="C283" s="168" t="s">
        <v>726</v>
      </c>
      <c r="D283" s="173" t="s">
        <v>1365</v>
      </c>
      <c r="E283" s="174" t="s">
        <v>878</v>
      </c>
      <c r="F283" s="174" t="str">
        <f>IF(G283="","",VLOOKUP(G283,'KI 2017-18'!$A$6:$C$389,3,0))</f>
        <v/>
      </c>
      <c r="G283" s="166"/>
      <c r="H283" s="167" t="s">
        <v>1124</v>
      </c>
      <c r="I283" s="167" t="str">
        <f t="shared" si="1"/>
        <v>E6110</v>
      </c>
    </row>
    <row r="284" spans="1:9">
      <c r="A284" s="174" t="s">
        <v>41</v>
      </c>
      <c r="B284" s="171" t="s">
        <v>1030</v>
      </c>
      <c r="C284" s="168" t="s">
        <v>726</v>
      </c>
      <c r="D284" s="173" t="s">
        <v>1361</v>
      </c>
      <c r="E284" s="174" t="s">
        <v>1031</v>
      </c>
      <c r="F284" s="174" t="str">
        <f>IF(G284="","",VLOOKUP(G284,'KI 2017-18'!$A$6:$C$389,3,0))</f>
        <v/>
      </c>
      <c r="G284" s="166"/>
      <c r="H284" s="167" t="s">
        <v>1127</v>
      </c>
      <c r="I284" s="167" t="str">
        <f t="shared" si="1"/>
        <v>E6113</v>
      </c>
    </row>
    <row r="285" spans="1:9">
      <c r="A285" s="174" t="s">
        <v>41</v>
      </c>
      <c r="B285" s="171" t="s">
        <v>841</v>
      </c>
      <c r="C285" s="168" t="s">
        <v>726</v>
      </c>
      <c r="D285" s="173" t="s">
        <v>1363</v>
      </c>
      <c r="E285" s="174" t="s">
        <v>842</v>
      </c>
      <c r="F285" s="174" t="str">
        <f>IF(G285="","",VLOOKUP(G285,'KI 2017-18'!$A$6:$C$389,3,0))</f>
        <v/>
      </c>
      <c r="G285" s="166"/>
      <c r="H285" s="167" t="s">
        <v>1112</v>
      </c>
      <c r="I285" s="167" t="str">
        <f t="shared" si="1"/>
        <v>E6120</v>
      </c>
    </row>
    <row r="286" spans="1:9">
      <c r="A286" s="174" t="s">
        <v>41</v>
      </c>
      <c r="B286" s="171" t="s">
        <v>961</v>
      </c>
      <c r="C286" s="168" t="s">
        <v>726</v>
      </c>
      <c r="D286" s="173" t="s">
        <v>1359</v>
      </c>
      <c r="E286" s="174" t="s">
        <v>962</v>
      </c>
      <c r="F286" s="174" t="str">
        <f>IF(G286="","",VLOOKUP(G286,'KI 2017-18'!$A$6:$C$389,3,0))</f>
        <v/>
      </c>
      <c r="G286" s="166"/>
      <c r="H286" s="167" t="s">
        <v>1151</v>
      </c>
      <c r="I286" s="167" t="str">
        <f t="shared" si="1"/>
        <v>E6106</v>
      </c>
    </row>
    <row r="287" spans="1:9">
      <c r="A287" s="174" t="s">
        <v>41</v>
      </c>
      <c r="B287" s="171" t="s">
        <v>826</v>
      </c>
      <c r="C287" s="168" t="s">
        <v>726</v>
      </c>
      <c r="D287" s="173" t="s">
        <v>1361</v>
      </c>
      <c r="E287" s="174" t="s">
        <v>827</v>
      </c>
      <c r="F287" s="174" t="str">
        <f>IF(G287="","",VLOOKUP(G287,'KI 2017-18'!$A$6:$C$389,3,0))</f>
        <v/>
      </c>
      <c r="G287" s="166"/>
      <c r="H287" s="167" t="s">
        <v>1109</v>
      </c>
      <c r="I287" s="167" t="str">
        <f t="shared" si="1"/>
        <v>E6107</v>
      </c>
    </row>
    <row r="288" spans="1:9">
      <c r="A288" s="174" t="s">
        <v>41</v>
      </c>
      <c r="B288" s="171" t="s">
        <v>979</v>
      </c>
      <c r="C288" s="168" t="s">
        <v>726</v>
      </c>
      <c r="D288" s="173" t="s">
        <v>1367</v>
      </c>
      <c r="E288" s="174" t="s">
        <v>980</v>
      </c>
      <c r="F288" s="174" t="str">
        <f>IF(G288="","",VLOOKUP(G288,'KI 2017-18'!$A$6:$C$389,3,0))</f>
        <v/>
      </c>
      <c r="G288" s="166"/>
      <c r="H288" s="167" t="s">
        <v>1157</v>
      </c>
      <c r="I288" s="167" t="str">
        <f t="shared" si="1"/>
        <v>E6118</v>
      </c>
    </row>
    <row r="289" spans="1:10">
      <c r="A289" s="174" t="s">
        <v>41</v>
      </c>
      <c r="B289" s="171" t="s">
        <v>811</v>
      </c>
      <c r="C289" s="168" t="s">
        <v>726</v>
      </c>
      <c r="D289" s="173" t="s">
        <v>1373</v>
      </c>
      <c r="E289" s="174" t="s">
        <v>812</v>
      </c>
      <c r="F289" s="174" t="str">
        <f>IF(G289="","",VLOOKUP(G289,'KI 2017-18'!$A$6:$C$389,3,0))</f>
        <v/>
      </c>
      <c r="G289" s="166"/>
      <c r="H289" s="167"/>
      <c r="I289" s="167"/>
    </row>
    <row r="290" spans="1:10">
      <c r="A290" s="174" t="s">
        <v>41</v>
      </c>
      <c r="B290" s="171" t="s">
        <v>725</v>
      </c>
      <c r="C290" s="168" t="s">
        <v>726</v>
      </c>
      <c r="D290" s="173" t="s">
        <v>1369</v>
      </c>
      <c r="E290" s="174" t="s">
        <v>727</v>
      </c>
      <c r="F290" s="174" t="str">
        <f>IF(G290="","",VLOOKUP(G290,'KI 2017-18'!$A$6:$C$389,3,0))</f>
        <v/>
      </c>
      <c r="G290" s="166"/>
      <c r="H290" s="167"/>
      <c r="I290" s="167"/>
    </row>
    <row r="291" spans="1:10">
      <c r="A291" s="174" t="s">
        <v>41</v>
      </c>
      <c r="B291" s="171" t="s">
        <v>844</v>
      </c>
      <c r="C291" s="168" t="s">
        <v>726</v>
      </c>
      <c r="D291" s="173" t="s">
        <v>1363</v>
      </c>
      <c r="E291" s="174" t="s">
        <v>845</v>
      </c>
      <c r="F291" s="174" t="str">
        <f>IF(G291="","",VLOOKUP(G291,'KI 2017-18'!$A$6:$C$389,3,0))</f>
        <v/>
      </c>
      <c r="G291" s="166"/>
      <c r="H291" s="167" t="s">
        <v>1112</v>
      </c>
      <c r="I291" s="167" t="str">
        <f t="shared" ref="I291:I299" si="2">VLOOKUP(H291,E$204:F$233,2,0)</f>
        <v>E6120</v>
      </c>
    </row>
    <row r="292" spans="1:10">
      <c r="A292" s="174" t="s">
        <v>41</v>
      </c>
      <c r="B292" s="171" t="s">
        <v>898</v>
      </c>
      <c r="C292" s="168" t="s">
        <v>726</v>
      </c>
      <c r="D292" s="173" t="s">
        <v>1365</v>
      </c>
      <c r="E292" s="174" t="s">
        <v>899</v>
      </c>
      <c r="F292" s="174" t="str">
        <f>IF(G292="","",VLOOKUP(G292,'KI 2017-18'!$A$6:$C$389,3,0))</f>
        <v/>
      </c>
      <c r="G292" s="166"/>
      <c r="H292" s="167" t="s">
        <v>1139</v>
      </c>
      <c r="I292" s="167" t="str">
        <f t="shared" si="2"/>
        <v>E6124</v>
      </c>
    </row>
    <row r="293" spans="1:10">
      <c r="A293" s="174" t="s">
        <v>41</v>
      </c>
      <c r="B293" s="171" t="s">
        <v>868</v>
      </c>
      <c r="C293" s="168" t="s">
        <v>726</v>
      </c>
      <c r="D293" s="173" t="s">
        <v>1392</v>
      </c>
      <c r="E293" s="174" t="s">
        <v>869</v>
      </c>
      <c r="F293" s="174" t="str">
        <f>IF(G293="","",VLOOKUP(G293,'KI 2017-18'!$A$6:$C$389,3,0))</f>
        <v/>
      </c>
      <c r="G293" s="166"/>
      <c r="H293" s="167" t="s">
        <v>1118</v>
      </c>
      <c r="I293" s="167" t="str">
        <f t="shared" si="2"/>
        <v>E6102</v>
      </c>
    </row>
    <row r="294" spans="1:10">
      <c r="A294" s="174" t="s">
        <v>41</v>
      </c>
      <c r="B294" s="171" t="s">
        <v>985</v>
      </c>
      <c r="C294" s="168" t="s">
        <v>726</v>
      </c>
      <c r="D294" s="173" t="s">
        <v>1373</v>
      </c>
      <c r="E294" s="174" t="s">
        <v>986</v>
      </c>
      <c r="F294" s="174" t="str">
        <f>IF(G294="","",VLOOKUP(G294,'KI 2017-18'!$A$6:$C$389,3,0))</f>
        <v/>
      </c>
      <c r="G294" s="166"/>
      <c r="H294" s="167" t="s">
        <v>1163</v>
      </c>
      <c r="I294" s="167" t="str">
        <f t="shared" si="2"/>
        <v>E6122</v>
      </c>
    </row>
    <row r="295" spans="1:10">
      <c r="A295" s="174" t="s">
        <v>41</v>
      </c>
      <c r="B295" s="171" t="s">
        <v>829</v>
      </c>
      <c r="C295" s="168" t="s">
        <v>726</v>
      </c>
      <c r="D295" s="173" t="s">
        <v>1361</v>
      </c>
      <c r="E295" s="174" t="s">
        <v>830</v>
      </c>
      <c r="F295" s="174" t="str">
        <f>IF(G295="","",VLOOKUP(G295,'KI 2017-18'!$A$6:$C$389,3,0))</f>
        <v/>
      </c>
      <c r="G295" s="166"/>
      <c r="H295" s="167" t="s">
        <v>1109</v>
      </c>
      <c r="I295" s="167" t="str">
        <f t="shared" si="2"/>
        <v>E6107</v>
      </c>
      <c r="J295" s="174"/>
    </row>
    <row r="296" spans="1:10">
      <c r="A296" s="174" t="s">
        <v>41</v>
      </c>
      <c r="B296" s="171" t="s">
        <v>874</v>
      </c>
      <c r="C296" s="168" t="s">
        <v>726</v>
      </c>
      <c r="D296" s="173" t="s">
        <v>1373</v>
      </c>
      <c r="E296" s="174" t="s">
        <v>875</v>
      </c>
      <c r="F296" s="174" t="str">
        <f>IF(G296="","",VLOOKUP(G296,'KI 2017-18'!$A$6:$C$389,3,0))</f>
        <v/>
      </c>
      <c r="G296" s="166"/>
      <c r="H296" s="167" t="s">
        <v>1121</v>
      </c>
      <c r="I296" s="167" t="str">
        <f t="shared" si="2"/>
        <v>E6104</v>
      </c>
      <c r="J296" s="174"/>
    </row>
    <row r="297" spans="1:10">
      <c r="A297" s="174" t="s">
        <v>41</v>
      </c>
      <c r="B297" s="171" t="s">
        <v>847</v>
      </c>
      <c r="C297" s="168" t="s">
        <v>726</v>
      </c>
      <c r="D297" s="173" t="s">
        <v>1363</v>
      </c>
      <c r="E297" s="174" t="s">
        <v>848</v>
      </c>
      <c r="F297" s="174" t="str">
        <f>IF(G297="","",VLOOKUP(G297,'KI 2017-18'!$A$6:$C$389,3,0))</f>
        <v/>
      </c>
      <c r="G297" s="166"/>
      <c r="H297" s="167" t="s">
        <v>1112</v>
      </c>
      <c r="I297" s="167" t="str">
        <f t="shared" si="2"/>
        <v>E6120</v>
      </c>
      <c r="J297" s="174"/>
    </row>
    <row r="298" spans="1:10">
      <c r="A298" s="174" t="s">
        <v>41</v>
      </c>
      <c r="B298" s="171" t="s">
        <v>850</v>
      </c>
      <c r="C298" s="168" t="s">
        <v>726</v>
      </c>
      <c r="D298" s="173" t="s">
        <v>1363</v>
      </c>
      <c r="E298" s="174" t="s">
        <v>851</v>
      </c>
      <c r="F298" s="174" t="str">
        <f>IF(G298="","",VLOOKUP(G298,'KI 2017-18'!$A$6:$C$389,3,0))</f>
        <v/>
      </c>
      <c r="G298" s="166"/>
      <c r="H298" s="167" t="s">
        <v>1112</v>
      </c>
      <c r="I298" s="167" t="str">
        <f t="shared" si="2"/>
        <v>E6120</v>
      </c>
      <c r="J298" s="174"/>
    </row>
    <row r="299" spans="1:10">
      <c r="A299" s="174" t="s">
        <v>41</v>
      </c>
      <c r="B299" s="171" t="s">
        <v>823</v>
      </c>
      <c r="C299" s="168" t="s">
        <v>726</v>
      </c>
      <c r="D299" s="173" t="s">
        <v>1369</v>
      </c>
      <c r="E299" s="174" t="s">
        <v>824</v>
      </c>
      <c r="F299" s="174" t="str">
        <f>IF(G299="","",VLOOKUP(G299,'KI 2017-18'!$A$6:$C$389,3,0))</f>
        <v/>
      </c>
      <c r="G299" s="166"/>
      <c r="H299" s="167" t="s">
        <v>1106</v>
      </c>
      <c r="I299" s="167" t="str">
        <f t="shared" si="2"/>
        <v>E6101</v>
      </c>
      <c r="J299" s="174"/>
    </row>
    <row r="300" spans="1:10">
      <c r="A300" s="174" t="s">
        <v>41</v>
      </c>
      <c r="B300" s="171" t="s">
        <v>1033</v>
      </c>
      <c r="C300" s="168" t="s">
        <v>726</v>
      </c>
      <c r="D300" s="173" t="s">
        <v>1361</v>
      </c>
      <c r="E300" s="174" t="s">
        <v>1034</v>
      </c>
      <c r="F300" s="174" t="str">
        <f>IF(G300="","",VLOOKUP(G300,'KI 2017-18'!$A$6:$C$389,3,0))</f>
        <v/>
      </c>
      <c r="G300" s="166"/>
      <c r="H300" s="167"/>
      <c r="I300" s="167"/>
      <c r="J300" s="174"/>
    </row>
    <row r="301" spans="1:10">
      <c r="A301" s="174" t="s">
        <v>41</v>
      </c>
      <c r="B301" s="171" t="s">
        <v>997</v>
      </c>
      <c r="C301" s="168" t="s">
        <v>726</v>
      </c>
      <c r="D301" s="173" t="s">
        <v>1365</v>
      </c>
      <c r="E301" s="174" t="s">
        <v>998</v>
      </c>
      <c r="F301" s="174" t="str">
        <f>IF(G301="","",VLOOKUP(G301,'KI 2017-18'!$A$6:$C$389,3,0))</f>
        <v/>
      </c>
      <c r="G301" s="166"/>
      <c r="H301" s="167" t="s">
        <v>1169</v>
      </c>
      <c r="I301" s="167" t="str">
        <f t="shared" ref="I301:I325" si="3">VLOOKUP(H301,E$204:F$233,2,0)</f>
        <v>E6130</v>
      </c>
      <c r="J301" s="174"/>
    </row>
    <row r="302" spans="1:10">
      <c r="A302" s="174" t="s">
        <v>41</v>
      </c>
      <c r="B302" s="171" t="s">
        <v>955</v>
      </c>
      <c r="C302" s="168" t="s">
        <v>726</v>
      </c>
      <c r="D302" s="173" t="s">
        <v>1392</v>
      </c>
      <c r="E302" s="174" t="s">
        <v>956</v>
      </c>
      <c r="F302" s="174" t="str">
        <f>IF(G302="","",VLOOKUP(G302,'KI 2017-18'!$A$6:$C$389,3,0))</f>
        <v/>
      </c>
      <c r="G302" s="166"/>
      <c r="H302" s="167" t="s">
        <v>1148</v>
      </c>
      <c r="I302" s="167" t="str">
        <f t="shared" si="3"/>
        <v>E6105</v>
      </c>
      <c r="J302" s="174"/>
    </row>
    <row r="303" spans="1:10">
      <c r="A303" s="174" t="s">
        <v>41</v>
      </c>
      <c r="B303" s="171" t="s">
        <v>967</v>
      </c>
      <c r="C303" s="168" t="s">
        <v>726</v>
      </c>
      <c r="D303" s="173" t="s">
        <v>1369</v>
      </c>
      <c r="E303" s="174" t="s">
        <v>968</v>
      </c>
      <c r="F303" s="174" t="str">
        <f>IF(G303="","",VLOOKUP(G303,'KI 2017-18'!$A$6:$C$389,3,0))</f>
        <v/>
      </c>
      <c r="G303" s="166"/>
      <c r="H303" s="167" t="s">
        <v>1402</v>
      </c>
      <c r="I303" s="167" t="str">
        <f t="shared" si="3"/>
        <v>E6161</v>
      </c>
      <c r="J303" s="174"/>
    </row>
    <row r="304" spans="1:10">
      <c r="A304" s="174" t="s">
        <v>41</v>
      </c>
      <c r="B304" s="171" t="s">
        <v>883</v>
      </c>
      <c r="C304" s="168" t="s">
        <v>726</v>
      </c>
      <c r="D304" s="173" t="s">
        <v>1369</v>
      </c>
      <c r="E304" s="174" t="s">
        <v>884</v>
      </c>
      <c r="F304" s="174" t="str">
        <f>IF(G304="","",VLOOKUP(G304,'KI 2017-18'!$A$6:$C$389,3,0))</f>
        <v/>
      </c>
      <c r="G304" s="166"/>
      <c r="H304" s="167" t="s">
        <v>1401</v>
      </c>
      <c r="I304" s="167" t="str">
        <f t="shared" si="3"/>
        <v>E6162</v>
      </c>
      <c r="J304" s="174"/>
    </row>
    <row r="305" spans="1:10">
      <c r="A305" s="174" t="s">
        <v>41</v>
      </c>
      <c r="B305" s="171" t="s">
        <v>892</v>
      </c>
      <c r="C305" s="168" t="s">
        <v>726</v>
      </c>
      <c r="D305" s="173" t="s">
        <v>1373</v>
      </c>
      <c r="E305" s="174" t="s">
        <v>893</v>
      </c>
      <c r="F305" s="174" t="str">
        <f>IF(G305="","",VLOOKUP(G305,'KI 2017-18'!$A$6:$C$389,3,0))</f>
        <v/>
      </c>
      <c r="G305" s="166"/>
      <c r="H305" s="167" t="s">
        <v>1136</v>
      </c>
      <c r="I305" s="167" t="str">
        <f t="shared" si="3"/>
        <v>E6117</v>
      </c>
      <c r="J305" s="174"/>
    </row>
    <row r="306" spans="1:10">
      <c r="A306" s="174" t="s">
        <v>41</v>
      </c>
      <c r="B306" s="171" t="s">
        <v>940</v>
      </c>
      <c r="C306" s="168" t="s">
        <v>726</v>
      </c>
      <c r="D306" s="173" t="s">
        <v>1373</v>
      </c>
      <c r="E306" s="174" t="s">
        <v>941</v>
      </c>
      <c r="F306" s="174" t="str">
        <f>IF(G306="","",VLOOKUP(G306,'KI 2017-18'!$A$6:$C$389,3,0))</f>
        <v/>
      </c>
      <c r="G306" s="166"/>
      <c r="H306" s="167" t="s">
        <v>1145</v>
      </c>
      <c r="I306" s="167" t="str">
        <f t="shared" si="3"/>
        <v>E6103</v>
      </c>
      <c r="J306" s="174"/>
    </row>
    <row r="307" spans="1:10">
      <c r="A307" s="174" t="s">
        <v>41</v>
      </c>
      <c r="B307" s="171" t="s">
        <v>832</v>
      </c>
      <c r="C307" s="168" t="s">
        <v>726</v>
      </c>
      <c r="D307" s="173" t="s">
        <v>1361</v>
      </c>
      <c r="E307" s="174" t="s">
        <v>833</v>
      </c>
      <c r="F307" s="174" t="str">
        <f>IF(G307="","",VLOOKUP(G307,'KI 2017-18'!$A$6:$C$389,3,0))</f>
        <v/>
      </c>
      <c r="G307" s="166"/>
      <c r="H307" s="167" t="s">
        <v>1109</v>
      </c>
      <c r="I307" s="167" t="str">
        <f t="shared" si="3"/>
        <v>E6107</v>
      </c>
      <c r="J307" s="174"/>
    </row>
    <row r="308" spans="1:10">
      <c r="A308" s="174" t="s">
        <v>41</v>
      </c>
      <c r="B308" s="171" t="s">
        <v>901</v>
      </c>
      <c r="C308" s="168" t="s">
        <v>726</v>
      </c>
      <c r="D308" s="173" t="s">
        <v>1365</v>
      </c>
      <c r="E308" s="174" t="s">
        <v>902</v>
      </c>
      <c r="F308" s="174" t="str">
        <f>IF(G308="","",VLOOKUP(G308,'KI 2017-18'!$A$6:$C$389,3,0))</f>
        <v/>
      </c>
      <c r="G308" s="166"/>
      <c r="H308" s="167" t="s">
        <v>1139</v>
      </c>
      <c r="I308" s="167" t="str">
        <f t="shared" si="3"/>
        <v>E6124</v>
      </c>
      <c r="J308" s="174"/>
    </row>
    <row r="309" spans="1:10">
      <c r="A309" s="174" t="s">
        <v>41</v>
      </c>
      <c r="B309" s="171" t="s">
        <v>1036</v>
      </c>
      <c r="C309" s="168" t="s">
        <v>726</v>
      </c>
      <c r="D309" s="173" t="s">
        <v>1367</v>
      </c>
      <c r="E309" s="174" t="s">
        <v>1037</v>
      </c>
      <c r="F309" s="174" t="str">
        <f>IF(G309="","",VLOOKUP(G309,'KI 2017-18'!$A$6:$C$389,3,0))</f>
        <v/>
      </c>
      <c r="G309" s="166"/>
      <c r="H309" s="167" t="s">
        <v>1172</v>
      </c>
      <c r="I309" s="167" t="str">
        <f t="shared" si="3"/>
        <v>E6132</v>
      </c>
      <c r="J309" s="174"/>
    </row>
    <row r="310" spans="1:10">
      <c r="A310" s="174" t="s">
        <v>41</v>
      </c>
      <c r="B310" s="171" t="s">
        <v>943</v>
      </c>
      <c r="C310" s="168" t="s">
        <v>726</v>
      </c>
      <c r="D310" s="173" t="s">
        <v>1373</v>
      </c>
      <c r="E310" s="174" t="s">
        <v>944</v>
      </c>
      <c r="F310" s="174" t="str">
        <f>IF(G310="","",VLOOKUP(G310,'KI 2017-18'!$A$6:$C$389,3,0))</f>
        <v/>
      </c>
      <c r="G310" s="166"/>
      <c r="H310" s="167" t="s">
        <v>1145</v>
      </c>
      <c r="I310" s="167" t="str">
        <f t="shared" si="3"/>
        <v>E6103</v>
      </c>
      <c r="J310" s="174"/>
    </row>
    <row r="311" spans="1:10">
      <c r="A311" s="174" t="s">
        <v>41</v>
      </c>
      <c r="B311" s="171" t="s">
        <v>820</v>
      </c>
      <c r="C311" s="168" t="s">
        <v>726</v>
      </c>
      <c r="D311" s="173" t="s">
        <v>1369</v>
      </c>
      <c r="E311" s="174" t="s">
        <v>821</v>
      </c>
      <c r="F311" s="174" t="str">
        <f>IF(G311="","",VLOOKUP(G311,'KI 2017-18'!$A$6:$C$389,3,0))</f>
        <v/>
      </c>
      <c r="G311" s="166"/>
      <c r="H311" s="167" t="s">
        <v>1106</v>
      </c>
      <c r="I311" s="167" t="str">
        <f t="shared" si="3"/>
        <v>E6101</v>
      </c>
      <c r="J311" s="174"/>
    </row>
    <row r="312" spans="1:10">
      <c r="A312" s="174" t="s">
        <v>41</v>
      </c>
      <c r="B312" s="171" t="s">
        <v>895</v>
      </c>
      <c r="C312" s="168" t="s">
        <v>726</v>
      </c>
      <c r="D312" s="173" t="s">
        <v>1373</v>
      </c>
      <c r="E312" s="174" t="s">
        <v>896</v>
      </c>
      <c r="F312" s="174" t="str">
        <f>IF(G312="","",VLOOKUP(G312,'KI 2017-18'!$A$6:$C$389,3,0))</f>
        <v/>
      </c>
      <c r="G312" s="166"/>
      <c r="H312" s="167" t="s">
        <v>1136</v>
      </c>
      <c r="I312" s="167" t="str">
        <f t="shared" si="3"/>
        <v>E6117</v>
      </c>
      <c r="J312" s="174"/>
    </row>
    <row r="313" spans="1:10">
      <c r="A313" s="174" t="s">
        <v>41</v>
      </c>
      <c r="B313" s="171" t="s">
        <v>973</v>
      </c>
      <c r="C313" s="168" t="s">
        <v>726</v>
      </c>
      <c r="D313" s="173" t="s">
        <v>1392</v>
      </c>
      <c r="E313" s="174" t="s">
        <v>974</v>
      </c>
      <c r="F313" s="174" t="str">
        <f>IF(G313="","",VLOOKUP(G313,'KI 2017-18'!$A$6:$C$389,3,0))</f>
        <v/>
      </c>
      <c r="G313" s="166"/>
      <c r="H313" s="167" t="s">
        <v>1154</v>
      </c>
      <c r="I313" s="167" t="str">
        <f t="shared" si="3"/>
        <v>E6115</v>
      </c>
      <c r="J313" s="174"/>
    </row>
    <row r="314" spans="1:10">
      <c r="A314" s="174" t="s">
        <v>41</v>
      </c>
      <c r="B314" s="171" t="s">
        <v>835</v>
      </c>
      <c r="C314" s="168" t="s">
        <v>726</v>
      </c>
      <c r="D314" s="173" t="s">
        <v>1361</v>
      </c>
      <c r="E314" s="174" t="s">
        <v>836</v>
      </c>
      <c r="F314" s="174" t="str">
        <f>IF(G314="","",VLOOKUP(G314,'KI 2017-18'!$A$6:$C$389,3,0))</f>
        <v/>
      </c>
      <c r="G314" s="166"/>
      <c r="H314" s="167" t="s">
        <v>1109</v>
      </c>
      <c r="I314" s="167" t="str">
        <f t="shared" si="3"/>
        <v>E6107</v>
      </c>
      <c r="J314" s="174"/>
    </row>
    <row r="315" spans="1:10">
      <c r="A315" s="174" t="s">
        <v>41</v>
      </c>
      <c r="B315" s="171" t="s">
        <v>907</v>
      </c>
      <c r="C315" s="168" t="s">
        <v>726</v>
      </c>
      <c r="D315" s="173" t="s">
        <v>1367</v>
      </c>
      <c r="E315" s="174" t="s">
        <v>908</v>
      </c>
      <c r="F315" s="174" t="str">
        <f>IF(G315="","",VLOOKUP(G315,'KI 2017-18'!$A$6:$C$389,3,0))</f>
        <v/>
      </c>
      <c r="G315" s="166"/>
      <c r="H315" s="167" t="s">
        <v>1142</v>
      </c>
      <c r="I315" s="167" t="str">
        <f t="shared" si="3"/>
        <v>E6134</v>
      </c>
      <c r="J315" s="174"/>
    </row>
    <row r="316" spans="1:10">
      <c r="A316" s="174" t="s">
        <v>41</v>
      </c>
      <c r="B316" s="171" t="s">
        <v>910</v>
      </c>
      <c r="C316" s="168" t="s">
        <v>726</v>
      </c>
      <c r="D316" s="173" t="s">
        <v>1369</v>
      </c>
      <c r="E316" s="174" t="s">
        <v>911</v>
      </c>
      <c r="F316" s="174" t="str">
        <f>IF(G316="","",VLOOKUP(G316,'KI 2017-18'!$A$6:$C$389,3,0))</f>
        <v/>
      </c>
      <c r="G316" s="166"/>
      <c r="H316" s="167" t="s">
        <v>1401</v>
      </c>
      <c r="I316" s="167" t="str">
        <f t="shared" si="3"/>
        <v>E6162</v>
      </c>
      <c r="J316" s="174"/>
    </row>
    <row r="317" spans="1:10">
      <c r="A317" s="174" t="s">
        <v>41</v>
      </c>
      <c r="B317" s="171" t="s">
        <v>1000</v>
      </c>
      <c r="C317" s="168" t="s">
        <v>726</v>
      </c>
      <c r="D317" s="173" t="s">
        <v>1367</v>
      </c>
      <c r="E317" s="174" t="s">
        <v>1001</v>
      </c>
      <c r="F317" s="174" t="str">
        <f>IF(G317="","",VLOOKUP(G317,'KI 2017-18'!$A$6:$C$389,3,0))</f>
        <v/>
      </c>
      <c r="G317" s="166"/>
      <c r="H317" s="167" t="s">
        <v>1172</v>
      </c>
      <c r="I317" s="167" t="str">
        <f t="shared" si="3"/>
        <v>E6132</v>
      </c>
      <c r="J317" s="174"/>
    </row>
    <row r="318" spans="1:10">
      <c r="A318" s="174" t="s">
        <v>41</v>
      </c>
      <c r="B318" s="171" t="s">
        <v>976</v>
      </c>
      <c r="C318" s="168" t="s">
        <v>726</v>
      </c>
      <c r="D318" s="173" t="s">
        <v>1392</v>
      </c>
      <c r="E318" s="174" t="s">
        <v>977</v>
      </c>
      <c r="F318" s="174" t="str">
        <f>IF(G318="","",VLOOKUP(G318,'KI 2017-18'!$A$6:$C$389,3,0))</f>
        <v/>
      </c>
      <c r="G318" s="166"/>
      <c r="H318" s="167" t="s">
        <v>1154</v>
      </c>
      <c r="I318" s="167" t="str">
        <f t="shared" si="3"/>
        <v>E6115</v>
      </c>
      <c r="J318" s="174"/>
    </row>
    <row r="319" spans="1:10">
      <c r="A319" s="174" t="s">
        <v>41</v>
      </c>
      <c r="B319" s="171" t="s">
        <v>970</v>
      </c>
      <c r="C319" s="168" t="s">
        <v>726</v>
      </c>
      <c r="D319" s="173" t="s">
        <v>1369</v>
      </c>
      <c r="E319" s="174" t="s">
        <v>971</v>
      </c>
      <c r="F319" s="174" t="str">
        <f>IF(G319="","",VLOOKUP(G319,'KI 2017-18'!$A$6:$C$389,3,0))</f>
        <v/>
      </c>
      <c r="G319" s="166"/>
      <c r="H319" s="167" t="s">
        <v>1402</v>
      </c>
      <c r="I319" s="167" t="str">
        <f t="shared" si="3"/>
        <v>E6161</v>
      </c>
      <c r="J319" s="174"/>
    </row>
    <row r="320" spans="1:10">
      <c r="A320" s="174" t="s">
        <v>41</v>
      </c>
      <c r="B320" s="171" t="s">
        <v>964</v>
      </c>
      <c r="C320" s="168" t="s">
        <v>726</v>
      </c>
      <c r="D320" s="173" t="s">
        <v>1359</v>
      </c>
      <c r="E320" s="174" t="s">
        <v>965</v>
      </c>
      <c r="F320" s="174" t="str">
        <f>IF(G320="","",VLOOKUP(G320,'KI 2017-18'!$A$6:$C$389,3,0))</f>
        <v/>
      </c>
      <c r="G320" s="166"/>
      <c r="H320" s="167" t="s">
        <v>1151</v>
      </c>
      <c r="I320" s="167" t="str">
        <f t="shared" si="3"/>
        <v>E6106</v>
      </c>
      <c r="J320" s="174"/>
    </row>
    <row r="321" spans="1:10">
      <c r="A321" s="174" t="s">
        <v>41</v>
      </c>
      <c r="B321" s="171" t="s">
        <v>937</v>
      </c>
      <c r="C321" s="168" t="s">
        <v>726</v>
      </c>
      <c r="D321" s="173" t="s">
        <v>1373</v>
      </c>
      <c r="E321" s="174" t="s">
        <v>938</v>
      </c>
      <c r="F321" s="174" t="str">
        <f>IF(G321="","",VLOOKUP(G321,'KI 2017-18'!$A$6:$C$389,3,0))</f>
        <v/>
      </c>
      <c r="G321" s="166"/>
      <c r="H321" s="167" t="s">
        <v>1145</v>
      </c>
      <c r="I321" s="167" t="str">
        <f t="shared" si="3"/>
        <v>E6103</v>
      </c>
      <c r="J321" s="174"/>
    </row>
    <row r="322" spans="1:10">
      <c r="A322" s="174" t="s">
        <v>41</v>
      </c>
      <c r="B322" s="171" t="s">
        <v>1039</v>
      </c>
      <c r="C322" s="168" t="s">
        <v>726</v>
      </c>
      <c r="D322" s="173" t="s">
        <v>1369</v>
      </c>
      <c r="E322" s="174" t="s">
        <v>1040</v>
      </c>
      <c r="F322" s="174" t="str">
        <f>IF(G322="","",VLOOKUP(G322,'KI 2017-18'!$A$6:$C$389,3,0))</f>
        <v/>
      </c>
      <c r="G322" s="166"/>
      <c r="H322" s="167" t="s">
        <v>1401</v>
      </c>
      <c r="I322" s="167" t="str">
        <f t="shared" si="3"/>
        <v>E6162</v>
      </c>
      <c r="J322" s="174"/>
    </row>
    <row r="323" spans="1:10">
      <c r="A323" s="174" t="s">
        <v>41</v>
      </c>
      <c r="B323" s="171" t="s">
        <v>946</v>
      </c>
      <c r="C323" s="168" t="s">
        <v>726</v>
      </c>
      <c r="D323" s="173" t="s">
        <v>1373</v>
      </c>
      <c r="E323" s="174" t="s">
        <v>947</v>
      </c>
      <c r="F323" s="174" t="str">
        <f>IF(G323="","",VLOOKUP(G323,'KI 2017-18'!$A$6:$C$389,3,0))</f>
        <v/>
      </c>
      <c r="G323" s="166"/>
      <c r="H323" s="167" t="s">
        <v>1145</v>
      </c>
      <c r="I323" s="167" t="str">
        <f t="shared" si="3"/>
        <v>E6103</v>
      </c>
      <c r="J323" s="174"/>
    </row>
    <row r="324" spans="1:10">
      <c r="A324" s="174" t="s">
        <v>41</v>
      </c>
      <c r="B324" s="171" t="s">
        <v>949</v>
      </c>
      <c r="C324" s="168" t="s">
        <v>726</v>
      </c>
      <c r="D324" s="173" t="s">
        <v>1373</v>
      </c>
      <c r="E324" s="174" t="s">
        <v>950</v>
      </c>
      <c r="F324" s="174" t="str">
        <f>IF(G324="","",VLOOKUP(G324,'KI 2017-18'!$A$6:$C$389,3,0))</f>
        <v/>
      </c>
      <c r="G324" s="166"/>
      <c r="H324" s="167" t="s">
        <v>1145</v>
      </c>
      <c r="I324" s="167" t="str">
        <f t="shared" si="3"/>
        <v>E6103</v>
      </c>
      <c r="J324" s="174"/>
    </row>
    <row r="325" spans="1:10">
      <c r="A325" s="174" t="s">
        <v>41</v>
      </c>
      <c r="B325" s="174" t="s">
        <v>862</v>
      </c>
      <c r="C325" s="174" t="s">
        <v>726</v>
      </c>
      <c r="D325" s="174" t="s">
        <v>1363</v>
      </c>
      <c r="E325" s="174" t="s">
        <v>863</v>
      </c>
      <c r="F325" s="174" t="str">
        <f>IF(G325="","",VLOOKUP(G325,'KI 2017-18'!$A$6:$C$389,3,0))</f>
        <v/>
      </c>
      <c r="G325" s="174"/>
      <c r="H325" s="174" t="s">
        <v>1115</v>
      </c>
      <c r="I325" s="167" t="str">
        <f t="shared" si="3"/>
        <v>E6127</v>
      </c>
      <c r="J325" s="174"/>
    </row>
    <row r="326" spans="1:10">
      <c r="A326" s="174"/>
      <c r="B326" s="174"/>
      <c r="C326" s="174"/>
      <c r="D326" s="174"/>
      <c r="E326" s="174"/>
      <c r="F326" s="174"/>
      <c r="G326" s="174"/>
      <c r="H326" s="174"/>
      <c r="I326" s="174"/>
      <c r="J326" s="174"/>
    </row>
  </sheetData>
  <autoFilter ref="A2:DG325"/>
  <sortState ref="A3:H358">
    <sortCondition ref="C3:C358"/>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6"/>
  <sheetViews>
    <sheetView topLeftCell="A3" workbookViewId="0">
      <selection activeCell="B1" sqref="B1:B1048576"/>
    </sheetView>
  </sheetViews>
  <sheetFormatPr defaultRowHeight="15"/>
  <sheetData>
    <row r="1" spans="1:8">
      <c r="A1" s="172"/>
      <c r="B1" s="172"/>
      <c r="C1" s="172"/>
      <c r="D1" s="172"/>
      <c r="E1" s="172"/>
      <c r="F1" s="172"/>
      <c r="G1" s="172"/>
      <c r="H1" s="172"/>
    </row>
    <row r="2" spans="1:8">
      <c r="A2" s="177" t="s">
        <v>1407</v>
      </c>
      <c r="B2" s="177" t="s">
        <v>1314</v>
      </c>
      <c r="C2" s="177" t="s">
        <v>1398</v>
      </c>
      <c r="D2" s="177" t="s">
        <v>1317</v>
      </c>
      <c r="E2" s="177" t="s">
        <v>1399</v>
      </c>
      <c r="F2" s="177" t="s">
        <v>1400</v>
      </c>
      <c r="G2" s="177" t="s">
        <v>1391</v>
      </c>
      <c r="H2" s="177" t="s">
        <v>31</v>
      </c>
    </row>
    <row r="3" spans="1:8">
      <c r="A3" s="174"/>
      <c r="B3" s="171" t="s">
        <v>625</v>
      </c>
      <c r="C3" s="168" t="s">
        <v>1352</v>
      </c>
      <c r="D3" s="173" t="s">
        <v>1375</v>
      </c>
      <c r="E3" s="174" t="s">
        <v>627</v>
      </c>
      <c r="F3" s="174"/>
      <c r="G3" s="166" t="s">
        <v>1395</v>
      </c>
      <c r="H3" s="166"/>
    </row>
    <row r="4" spans="1:8">
      <c r="A4" s="174"/>
      <c r="B4" s="171" t="s">
        <v>632</v>
      </c>
      <c r="C4" s="168" t="s">
        <v>1352</v>
      </c>
      <c r="D4" s="173" t="s">
        <v>1375</v>
      </c>
      <c r="E4" s="174" t="s">
        <v>633</v>
      </c>
      <c r="F4" s="174" t="str">
        <f>IF(G4="","",VLOOKUP(G4,'KI 2017-18'!$A$6:$C$389,3,0))</f>
        <v>E5100</v>
      </c>
      <c r="G4" s="166" t="s">
        <v>800</v>
      </c>
      <c r="H4" s="166"/>
    </row>
    <row r="5" spans="1:8">
      <c r="A5" s="174"/>
      <c r="B5" s="171" t="s">
        <v>635</v>
      </c>
      <c r="C5" s="168" t="s">
        <v>1352</v>
      </c>
      <c r="D5" s="173" t="s">
        <v>1375</v>
      </c>
      <c r="E5" s="174" t="s">
        <v>636</v>
      </c>
      <c r="F5" s="174" t="str">
        <f>IF(G5="","",VLOOKUP(G5,'KI 2017-18'!$A$6:$C$389,3,0))</f>
        <v>E5100</v>
      </c>
      <c r="G5" s="166" t="s">
        <v>800</v>
      </c>
      <c r="H5" s="166"/>
    </row>
    <row r="6" spans="1:8">
      <c r="A6" s="174"/>
      <c r="B6" s="171" t="s">
        <v>638</v>
      </c>
      <c r="C6" s="168" t="s">
        <v>1352</v>
      </c>
      <c r="D6" s="173" t="s">
        <v>1375</v>
      </c>
      <c r="E6" s="174" t="s">
        <v>639</v>
      </c>
      <c r="F6" s="174" t="str">
        <f>IF(G6="","",VLOOKUP(G6,'KI 2017-18'!$A$6:$C$389,3,0))</f>
        <v>E5100</v>
      </c>
      <c r="G6" s="166" t="s">
        <v>800</v>
      </c>
      <c r="H6" s="166"/>
    </row>
    <row r="7" spans="1:8">
      <c r="A7" s="174"/>
      <c r="B7" s="171" t="s">
        <v>641</v>
      </c>
      <c r="C7" s="168" t="s">
        <v>1352</v>
      </c>
      <c r="D7" s="173" t="s">
        <v>1375</v>
      </c>
      <c r="E7" s="174" t="s">
        <v>642</v>
      </c>
      <c r="F7" s="174" t="str">
        <f>IF(G7="","",VLOOKUP(G7,'KI 2017-18'!$A$6:$C$389,3,0))</f>
        <v>E5100</v>
      </c>
      <c r="G7" s="166" t="s">
        <v>800</v>
      </c>
      <c r="H7" s="166"/>
    </row>
    <row r="8" spans="1:8">
      <c r="A8" s="174"/>
      <c r="B8" s="171" t="s">
        <v>644</v>
      </c>
      <c r="C8" s="168" t="s">
        <v>1352</v>
      </c>
      <c r="D8" s="173" t="s">
        <v>1375</v>
      </c>
      <c r="E8" s="174" t="s">
        <v>645</v>
      </c>
      <c r="F8" s="174" t="str">
        <f>IF(G8="","",VLOOKUP(G8,'KI 2017-18'!$A$6:$C$389,3,0))</f>
        <v>E5100</v>
      </c>
      <c r="G8" s="166" t="s">
        <v>800</v>
      </c>
      <c r="H8" s="166"/>
    </row>
    <row r="9" spans="1:8">
      <c r="A9" s="174"/>
      <c r="B9" s="171" t="s">
        <v>647</v>
      </c>
      <c r="C9" s="168" t="s">
        <v>1352</v>
      </c>
      <c r="D9" s="173" t="s">
        <v>1375</v>
      </c>
      <c r="E9" s="174" t="s">
        <v>648</v>
      </c>
      <c r="F9" s="174" t="str">
        <f>IF(G9="","",VLOOKUP(G9,'KI 2017-18'!$A$6:$C$389,3,0))</f>
        <v>E5100</v>
      </c>
      <c r="G9" s="166" t="s">
        <v>800</v>
      </c>
      <c r="H9" s="166"/>
    </row>
    <row r="10" spans="1:8">
      <c r="A10" s="174"/>
      <c r="B10" s="171" t="s">
        <v>650</v>
      </c>
      <c r="C10" s="168" t="s">
        <v>1352</v>
      </c>
      <c r="D10" s="173" t="s">
        <v>1375</v>
      </c>
      <c r="E10" s="174" t="s">
        <v>651</v>
      </c>
      <c r="F10" s="174" t="str">
        <f>IF(G10="","",VLOOKUP(G10,'KI 2017-18'!$A$6:$C$389,3,0))</f>
        <v>E5100</v>
      </c>
      <c r="G10" s="166" t="s">
        <v>800</v>
      </c>
      <c r="H10" s="166"/>
    </row>
    <row r="11" spans="1:8">
      <c r="A11" s="174"/>
      <c r="B11" s="171" t="s">
        <v>653</v>
      </c>
      <c r="C11" s="168" t="s">
        <v>1352</v>
      </c>
      <c r="D11" s="173" t="s">
        <v>1375</v>
      </c>
      <c r="E11" s="174" t="s">
        <v>654</v>
      </c>
      <c r="F11" s="174" t="str">
        <f>IF(G11="","",VLOOKUP(G11,'KI 2017-18'!$A$6:$C$389,3,0))</f>
        <v>E5100</v>
      </c>
      <c r="G11" s="166" t="s">
        <v>800</v>
      </c>
      <c r="H11" s="166"/>
    </row>
    <row r="12" spans="1:8">
      <c r="A12" s="174"/>
      <c r="B12" s="171" t="s">
        <v>656</v>
      </c>
      <c r="C12" s="168" t="s">
        <v>1352</v>
      </c>
      <c r="D12" s="173" t="s">
        <v>1375</v>
      </c>
      <c r="E12" s="174" t="s">
        <v>657</v>
      </c>
      <c r="F12" s="174" t="str">
        <f>IF(G12="","",VLOOKUP(G12,'KI 2017-18'!$A$6:$C$389,3,0))</f>
        <v>E5100</v>
      </c>
      <c r="G12" s="166" t="s">
        <v>800</v>
      </c>
      <c r="H12" s="166"/>
    </row>
    <row r="13" spans="1:8">
      <c r="A13" s="174"/>
      <c r="B13" s="171" t="s">
        <v>659</v>
      </c>
      <c r="C13" s="168" t="s">
        <v>1352</v>
      </c>
      <c r="D13" s="173" t="s">
        <v>1375</v>
      </c>
      <c r="E13" s="174" t="s">
        <v>660</v>
      </c>
      <c r="F13" s="174" t="str">
        <f>IF(G13="","",VLOOKUP(G13,'KI 2017-18'!$A$6:$C$389,3,0))</f>
        <v>E5100</v>
      </c>
      <c r="G13" s="166" t="s">
        <v>800</v>
      </c>
      <c r="H13" s="166"/>
    </row>
    <row r="14" spans="1:8">
      <c r="A14" s="174"/>
      <c r="B14" s="171" t="s">
        <v>662</v>
      </c>
      <c r="C14" s="168" t="s">
        <v>1352</v>
      </c>
      <c r="D14" s="173" t="s">
        <v>1375</v>
      </c>
      <c r="E14" s="174" t="s">
        <v>663</v>
      </c>
      <c r="F14" s="174" t="str">
        <f>IF(G14="","",VLOOKUP(G14,'KI 2017-18'!$A$6:$C$389,3,0))</f>
        <v>E5100</v>
      </c>
      <c r="G14" s="166" t="s">
        <v>800</v>
      </c>
      <c r="H14" s="166"/>
    </row>
    <row r="15" spans="1:8">
      <c r="A15" s="174" t="s">
        <v>518</v>
      </c>
      <c r="B15" s="171" t="s">
        <v>576</v>
      </c>
      <c r="C15" s="168" t="s">
        <v>1393</v>
      </c>
      <c r="D15" s="173" t="s">
        <v>1363</v>
      </c>
      <c r="E15" s="174" t="s">
        <v>577</v>
      </c>
      <c r="F15" s="174" t="str">
        <f>IF(G15="","",VLOOKUP(G15,'KI 2017-18'!$A$6:$C$389,3,0))</f>
        <v/>
      </c>
      <c r="G15" s="166"/>
      <c r="H15" s="167" t="s">
        <v>519</v>
      </c>
    </row>
    <row r="16" spans="1:8">
      <c r="A16" s="174" t="s">
        <v>524</v>
      </c>
      <c r="B16" s="171" t="s">
        <v>1</v>
      </c>
      <c r="C16" s="168" t="s">
        <v>1393</v>
      </c>
      <c r="D16" s="173" t="s">
        <v>1367</v>
      </c>
      <c r="E16" s="174" t="s">
        <v>2</v>
      </c>
      <c r="F16" s="174" t="str">
        <f>IF(G16="","",VLOOKUP(G16,'KI 2017-18'!$A$6:$C$389,3,0))</f>
        <v/>
      </c>
      <c r="G16" s="166"/>
      <c r="H16" s="167" t="s">
        <v>525</v>
      </c>
    </row>
    <row r="17" spans="1:8">
      <c r="A17" s="174" t="s">
        <v>511</v>
      </c>
      <c r="B17" s="171" t="s">
        <v>530</v>
      </c>
      <c r="C17" s="168" t="s">
        <v>1393</v>
      </c>
      <c r="D17" s="173" t="s">
        <v>1359</v>
      </c>
      <c r="E17" s="174" t="s">
        <v>532</v>
      </c>
      <c r="F17" s="174" t="str">
        <f>IF(G17="","",VLOOKUP(G17,'KI 2017-18'!$A$6:$C$389,3,0))</f>
        <v/>
      </c>
      <c r="G17" s="166"/>
      <c r="H17" s="167" t="s">
        <v>513</v>
      </c>
    </row>
    <row r="18" spans="1:8">
      <c r="A18" s="174" t="s">
        <v>527</v>
      </c>
      <c r="B18" s="171" t="s">
        <v>610</v>
      </c>
      <c r="C18" s="168" t="s">
        <v>1393</v>
      </c>
      <c r="D18" s="173" t="s">
        <v>1363</v>
      </c>
      <c r="E18" s="174" t="s">
        <v>611</v>
      </c>
      <c r="F18" s="174" t="str">
        <f>IF(G18="","",VLOOKUP(G18,'KI 2017-18'!$A$6:$C$389,3,0))</f>
        <v/>
      </c>
      <c r="G18" s="166"/>
      <c r="H18" s="167" t="s">
        <v>528</v>
      </c>
    </row>
    <row r="19" spans="1:8">
      <c r="A19" s="174" t="s">
        <v>511</v>
      </c>
      <c r="B19" s="171" t="s">
        <v>534</v>
      </c>
      <c r="C19" s="168" t="s">
        <v>1393</v>
      </c>
      <c r="D19" s="173" t="s">
        <v>1359</v>
      </c>
      <c r="E19" s="174" t="s">
        <v>535</v>
      </c>
      <c r="F19" s="174" t="str">
        <f>IF(G19="","",VLOOKUP(G19,'KI 2017-18'!$A$6:$C$389,3,0))</f>
        <v/>
      </c>
      <c r="G19" s="166"/>
      <c r="H19" s="167" t="s">
        <v>513</v>
      </c>
    </row>
    <row r="20" spans="1:8">
      <c r="A20" s="174" t="s">
        <v>527</v>
      </c>
      <c r="B20" s="171" t="s">
        <v>613</v>
      </c>
      <c r="C20" s="168" t="s">
        <v>1393</v>
      </c>
      <c r="D20" s="173" t="s">
        <v>1363</v>
      </c>
      <c r="E20" s="174" t="s">
        <v>614</v>
      </c>
      <c r="F20" s="174" t="str">
        <f>IF(G20="","",VLOOKUP(G20,'KI 2017-18'!$A$6:$C$389,3,0))</f>
        <v/>
      </c>
      <c r="G20" s="166"/>
      <c r="H20" s="167" t="s">
        <v>528</v>
      </c>
    </row>
    <row r="21" spans="1:8">
      <c r="A21" s="174" t="s">
        <v>524</v>
      </c>
      <c r="B21" s="171" t="s">
        <v>5</v>
      </c>
      <c r="C21" s="168" t="s">
        <v>1393</v>
      </c>
      <c r="D21" s="173" t="s">
        <v>1367</v>
      </c>
      <c r="E21" s="174" t="s">
        <v>6</v>
      </c>
      <c r="F21" s="174" t="str">
        <f>IF(G21="","",VLOOKUP(G21,'KI 2017-18'!$A$6:$C$389,3,0))</f>
        <v/>
      </c>
      <c r="G21" s="166"/>
      <c r="H21" s="167" t="s">
        <v>525</v>
      </c>
    </row>
    <row r="22" spans="1:8">
      <c r="A22" s="174" t="s">
        <v>518</v>
      </c>
      <c r="B22" s="171" t="s">
        <v>579</v>
      </c>
      <c r="C22" s="168" t="s">
        <v>1393</v>
      </c>
      <c r="D22" s="173" t="s">
        <v>1363</v>
      </c>
      <c r="E22" s="174" t="s">
        <v>580</v>
      </c>
      <c r="F22" s="174" t="str">
        <f>IF(G22="","",VLOOKUP(G22,'KI 2017-18'!$A$6:$C$389,3,0))</f>
        <v/>
      </c>
      <c r="G22" s="166"/>
      <c r="H22" s="167" t="s">
        <v>519</v>
      </c>
    </row>
    <row r="23" spans="1:8">
      <c r="A23" s="174" t="s">
        <v>524</v>
      </c>
      <c r="B23" s="171" t="s">
        <v>7</v>
      </c>
      <c r="C23" s="168" t="s">
        <v>1393</v>
      </c>
      <c r="D23" s="173" t="s">
        <v>1367</v>
      </c>
      <c r="E23" s="174" t="s">
        <v>8</v>
      </c>
      <c r="F23" s="174" t="str">
        <f>IF(G23="","",VLOOKUP(G23,'KI 2017-18'!$A$6:$C$389,3,0))</f>
        <v/>
      </c>
      <c r="G23" s="166"/>
      <c r="H23" s="167" t="s">
        <v>525</v>
      </c>
    </row>
    <row r="24" spans="1:8">
      <c r="A24" s="174" t="s">
        <v>521</v>
      </c>
      <c r="B24" s="171" t="s">
        <v>588</v>
      </c>
      <c r="C24" s="168" t="s">
        <v>1393</v>
      </c>
      <c r="D24" s="173" t="s">
        <v>1361</v>
      </c>
      <c r="E24" s="174" t="s">
        <v>589</v>
      </c>
      <c r="F24" s="174" t="str">
        <f>IF(G24="","",VLOOKUP(G24,'KI 2017-18'!$A$6:$C$389,3,0))</f>
        <v/>
      </c>
      <c r="G24" s="166"/>
      <c r="H24" s="167" t="s">
        <v>522</v>
      </c>
    </row>
    <row r="25" spans="1:8">
      <c r="A25" s="174" t="s">
        <v>527</v>
      </c>
      <c r="B25" s="171" t="s">
        <v>616</v>
      </c>
      <c r="C25" s="168" t="s">
        <v>1393</v>
      </c>
      <c r="D25" s="173" t="s">
        <v>1363</v>
      </c>
      <c r="E25" s="174" t="s">
        <v>617</v>
      </c>
      <c r="F25" s="174" t="str">
        <f>IF(G25="","",VLOOKUP(G25,'KI 2017-18'!$A$6:$C$389,3,0))</f>
        <v/>
      </c>
      <c r="G25" s="166"/>
      <c r="H25" s="167" t="s">
        <v>528</v>
      </c>
    </row>
    <row r="26" spans="1:8">
      <c r="A26" s="174" t="s">
        <v>515</v>
      </c>
      <c r="B26" s="171" t="s">
        <v>561</v>
      </c>
      <c r="C26" s="168" t="s">
        <v>1393</v>
      </c>
      <c r="D26" s="173" t="s">
        <v>1359</v>
      </c>
      <c r="E26" s="174" t="s">
        <v>562</v>
      </c>
      <c r="F26" s="174" t="str">
        <f>IF(G26="","",VLOOKUP(G26,'KI 2017-18'!$A$6:$C$389,3,0))</f>
        <v/>
      </c>
      <c r="G26" s="166"/>
      <c r="H26" s="167" t="s">
        <v>516</v>
      </c>
    </row>
    <row r="27" spans="1:8">
      <c r="A27" s="174" t="s">
        <v>527</v>
      </c>
      <c r="B27" s="171" t="s">
        <v>619</v>
      </c>
      <c r="C27" s="168" t="s">
        <v>1393</v>
      </c>
      <c r="D27" s="173" t="s">
        <v>1363</v>
      </c>
      <c r="E27" s="174" t="s">
        <v>620</v>
      </c>
      <c r="F27" s="174" t="str">
        <f>IF(G27="","",VLOOKUP(G27,'KI 2017-18'!$A$6:$C$389,3,0))</f>
        <v/>
      </c>
      <c r="G27" s="166"/>
      <c r="H27" s="167" t="s">
        <v>528</v>
      </c>
    </row>
    <row r="28" spans="1:8">
      <c r="A28" s="174" t="s">
        <v>515</v>
      </c>
      <c r="B28" s="171" t="s">
        <v>564</v>
      </c>
      <c r="C28" s="168" t="s">
        <v>1393</v>
      </c>
      <c r="D28" s="173" t="s">
        <v>1359</v>
      </c>
      <c r="E28" s="174" t="s">
        <v>565</v>
      </c>
      <c r="F28" s="174" t="str">
        <f>IF(G28="","",VLOOKUP(G28,'KI 2017-18'!$A$6:$C$389,3,0))</f>
        <v/>
      </c>
      <c r="G28" s="166"/>
      <c r="H28" s="167" t="s">
        <v>516</v>
      </c>
    </row>
    <row r="29" spans="1:8">
      <c r="A29" s="174" t="s">
        <v>511</v>
      </c>
      <c r="B29" s="171" t="s">
        <v>537</v>
      </c>
      <c r="C29" s="168" t="s">
        <v>1393</v>
      </c>
      <c r="D29" s="173" t="s">
        <v>1359</v>
      </c>
      <c r="E29" s="174" t="s">
        <v>538</v>
      </c>
      <c r="F29" s="174" t="str">
        <f>IF(G29="","",VLOOKUP(G29,'KI 2017-18'!$A$6:$C$389,3,0))</f>
        <v/>
      </c>
      <c r="G29" s="166"/>
      <c r="H29" s="167" t="s">
        <v>513</v>
      </c>
    </row>
    <row r="30" spans="1:8">
      <c r="A30" s="174" t="s">
        <v>521</v>
      </c>
      <c r="B30" s="171" t="s">
        <v>591</v>
      </c>
      <c r="C30" s="168" t="s">
        <v>1393</v>
      </c>
      <c r="D30" s="173" t="s">
        <v>1361</v>
      </c>
      <c r="E30" s="174" t="s">
        <v>592</v>
      </c>
      <c r="F30" s="174" t="str">
        <f>IF(G30="","",VLOOKUP(G30,'KI 2017-18'!$A$6:$C$389,3,0))</f>
        <v/>
      </c>
      <c r="G30" s="166"/>
      <c r="H30" s="167" t="s">
        <v>522</v>
      </c>
    </row>
    <row r="31" spans="1:8">
      <c r="A31" s="174" t="s">
        <v>521</v>
      </c>
      <c r="B31" s="171" t="s">
        <v>594</v>
      </c>
      <c r="C31" s="168" t="s">
        <v>1393</v>
      </c>
      <c r="D31" s="173" t="s">
        <v>1361</v>
      </c>
      <c r="E31" s="174" t="s">
        <v>595</v>
      </c>
      <c r="F31" s="174" t="str">
        <f>IF(G31="","",VLOOKUP(G31,'KI 2017-18'!$A$6:$C$389,3,0))</f>
        <v/>
      </c>
      <c r="G31" s="166"/>
      <c r="H31" s="167" t="s">
        <v>522</v>
      </c>
    </row>
    <row r="32" spans="1:8">
      <c r="A32" s="174" t="s">
        <v>511</v>
      </c>
      <c r="B32" s="171" t="s">
        <v>540</v>
      </c>
      <c r="C32" s="168" t="s">
        <v>1393</v>
      </c>
      <c r="D32" s="173" t="s">
        <v>1359</v>
      </c>
      <c r="E32" s="174" t="s">
        <v>541</v>
      </c>
      <c r="F32" s="174" t="str">
        <f>IF(G32="","",VLOOKUP(G32,'KI 2017-18'!$A$6:$C$389,3,0))</f>
        <v/>
      </c>
      <c r="G32" s="166"/>
      <c r="H32" s="167" t="s">
        <v>513</v>
      </c>
    </row>
    <row r="33" spans="1:8">
      <c r="A33" s="174" t="s">
        <v>511</v>
      </c>
      <c r="B33" s="171" t="s">
        <v>543</v>
      </c>
      <c r="C33" s="168" t="s">
        <v>1393</v>
      </c>
      <c r="D33" s="173" t="s">
        <v>1359</v>
      </c>
      <c r="E33" s="174" t="s">
        <v>544</v>
      </c>
      <c r="F33" s="174" t="str">
        <f>IF(G33="","",VLOOKUP(G33,'KI 2017-18'!$A$6:$C$389,3,0))</f>
        <v/>
      </c>
      <c r="G33" s="166"/>
      <c r="H33" s="167" t="s">
        <v>513</v>
      </c>
    </row>
    <row r="34" spans="1:8">
      <c r="A34" s="174" t="s">
        <v>518</v>
      </c>
      <c r="B34" s="171" t="s">
        <v>582</v>
      </c>
      <c r="C34" s="168" t="s">
        <v>1393</v>
      </c>
      <c r="D34" s="173" t="s">
        <v>1363</v>
      </c>
      <c r="E34" s="174" t="s">
        <v>583</v>
      </c>
      <c r="F34" s="174" t="str">
        <f>IF(G34="","",VLOOKUP(G34,'KI 2017-18'!$A$6:$C$389,3,0))</f>
        <v/>
      </c>
      <c r="G34" s="166"/>
      <c r="H34" s="167" t="s">
        <v>519</v>
      </c>
    </row>
    <row r="35" spans="1:8">
      <c r="A35" s="174" t="s">
        <v>511</v>
      </c>
      <c r="B35" s="171" t="s">
        <v>546</v>
      </c>
      <c r="C35" s="168" t="s">
        <v>1393</v>
      </c>
      <c r="D35" s="173" t="s">
        <v>1359</v>
      </c>
      <c r="E35" s="174" t="s">
        <v>547</v>
      </c>
      <c r="F35" s="174" t="str">
        <f>IF(G35="","",VLOOKUP(G35,'KI 2017-18'!$A$6:$C$389,3,0))</f>
        <v/>
      </c>
      <c r="G35" s="166"/>
      <c r="H35" s="167" t="s">
        <v>513</v>
      </c>
    </row>
    <row r="36" spans="1:8">
      <c r="A36" s="174" t="s">
        <v>524</v>
      </c>
      <c r="B36" s="171" t="s">
        <v>9</v>
      </c>
      <c r="C36" s="168" t="s">
        <v>1393</v>
      </c>
      <c r="D36" s="173" t="s">
        <v>1367</v>
      </c>
      <c r="E36" s="174" t="s">
        <v>10</v>
      </c>
      <c r="F36" s="174" t="str">
        <f>IF(G36="","",VLOOKUP(G36,'KI 2017-18'!$A$6:$C$389,3,0))</f>
        <v/>
      </c>
      <c r="G36" s="166"/>
      <c r="H36" s="167" t="s">
        <v>525</v>
      </c>
    </row>
    <row r="37" spans="1:8">
      <c r="A37" s="174" t="s">
        <v>515</v>
      </c>
      <c r="B37" s="171" t="s">
        <v>570</v>
      </c>
      <c r="C37" s="168" t="s">
        <v>1393</v>
      </c>
      <c r="D37" s="173" t="s">
        <v>1359</v>
      </c>
      <c r="E37" s="174" t="s">
        <v>571</v>
      </c>
      <c r="F37" s="174" t="str">
        <f>IF(G37="","",VLOOKUP(G37,'KI 2017-18'!$A$6:$C$389,3,0))</f>
        <v/>
      </c>
      <c r="G37" s="166"/>
      <c r="H37" s="167" t="s">
        <v>516</v>
      </c>
    </row>
    <row r="38" spans="1:8">
      <c r="A38" s="174" t="s">
        <v>518</v>
      </c>
      <c r="B38" s="171" t="s">
        <v>585</v>
      </c>
      <c r="C38" s="168" t="s">
        <v>1393</v>
      </c>
      <c r="D38" s="173" t="s">
        <v>1363</v>
      </c>
      <c r="E38" s="174" t="s">
        <v>586</v>
      </c>
      <c r="F38" s="174" t="str">
        <f>IF(G38="","",VLOOKUP(G38,'KI 2017-18'!$A$6:$C$389,3,0))</f>
        <v/>
      </c>
      <c r="G38" s="166"/>
      <c r="H38" s="167" t="s">
        <v>519</v>
      </c>
    </row>
    <row r="39" spans="1:8">
      <c r="A39" s="174" t="s">
        <v>524</v>
      </c>
      <c r="B39" s="171" t="s">
        <v>11</v>
      </c>
      <c r="C39" s="168" t="s">
        <v>1393</v>
      </c>
      <c r="D39" s="173" t="s">
        <v>1367</v>
      </c>
      <c r="E39" s="174" t="s">
        <v>12</v>
      </c>
      <c r="F39" s="174" t="str">
        <f>IF(G39="","",VLOOKUP(G39,'KI 2017-18'!$A$6:$C$389,3,0))</f>
        <v/>
      </c>
      <c r="G39" s="166"/>
      <c r="H39" s="167" t="s">
        <v>525</v>
      </c>
    </row>
    <row r="40" spans="1:8">
      <c r="A40" s="174" t="s">
        <v>521</v>
      </c>
      <c r="B40" s="171" t="s">
        <v>597</v>
      </c>
      <c r="C40" s="168" t="s">
        <v>1393</v>
      </c>
      <c r="D40" s="173" t="s">
        <v>1361</v>
      </c>
      <c r="E40" s="174" t="s">
        <v>598</v>
      </c>
      <c r="F40" s="174" t="str">
        <f>IF(G40="","",VLOOKUP(G40,'KI 2017-18'!$A$6:$C$389,3,0))</f>
        <v/>
      </c>
      <c r="G40" s="166"/>
      <c r="H40" s="167" t="s">
        <v>522</v>
      </c>
    </row>
    <row r="41" spans="1:8">
      <c r="A41" s="174" t="s">
        <v>515</v>
      </c>
      <c r="B41" s="171" t="s">
        <v>567</v>
      </c>
      <c r="C41" s="168" t="s">
        <v>1393</v>
      </c>
      <c r="D41" s="173" t="s">
        <v>1359</v>
      </c>
      <c r="E41" s="174" t="s">
        <v>568</v>
      </c>
      <c r="F41" s="174" t="str">
        <f>IF(G41="","",VLOOKUP(G41,'KI 2017-18'!$A$6:$C$389,3,0))</f>
        <v/>
      </c>
      <c r="G41" s="166"/>
      <c r="H41" s="167" t="s">
        <v>516</v>
      </c>
    </row>
    <row r="42" spans="1:8">
      <c r="A42" s="174" t="s">
        <v>511</v>
      </c>
      <c r="B42" s="171" t="s">
        <v>549</v>
      </c>
      <c r="C42" s="168" t="s">
        <v>1393</v>
      </c>
      <c r="D42" s="173" t="s">
        <v>1359</v>
      </c>
      <c r="E42" s="174" t="s">
        <v>550</v>
      </c>
      <c r="F42" s="174" t="str">
        <f>IF(G42="","",VLOOKUP(G42,'KI 2017-18'!$A$6:$C$389,3,0))</f>
        <v/>
      </c>
      <c r="G42" s="166"/>
      <c r="H42" s="167" t="s">
        <v>513</v>
      </c>
    </row>
    <row r="43" spans="1:8">
      <c r="A43" s="174" t="s">
        <v>521</v>
      </c>
      <c r="B43" s="171" t="s">
        <v>600</v>
      </c>
      <c r="C43" s="168" t="s">
        <v>1393</v>
      </c>
      <c r="D43" s="173" t="s">
        <v>1361</v>
      </c>
      <c r="E43" s="174" t="s">
        <v>601</v>
      </c>
      <c r="F43" s="174" t="str">
        <f>IF(G43="","",VLOOKUP(G43,'KI 2017-18'!$A$6:$C$389,3,0))</f>
        <v/>
      </c>
      <c r="G43" s="166"/>
      <c r="H43" s="167" t="s">
        <v>522</v>
      </c>
    </row>
    <row r="44" spans="1:8">
      <c r="A44" s="174" t="s">
        <v>511</v>
      </c>
      <c r="B44" s="171" t="s">
        <v>552</v>
      </c>
      <c r="C44" s="168" t="s">
        <v>1393</v>
      </c>
      <c r="D44" s="173" t="s">
        <v>1359</v>
      </c>
      <c r="E44" s="174" t="s">
        <v>553</v>
      </c>
      <c r="F44" s="174" t="str">
        <f>IF(G44="","",VLOOKUP(G44,'KI 2017-18'!$A$6:$C$389,3,0))</f>
        <v/>
      </c>
      <c r="G44" s="166"/>
      <c r="H44" s="167" t="s">
        <v>513</v>
      </c>
    </row>
    <row r="45" spans="1:8">
      <c r="A45" s="174" t="s">
        <v>511</v>
      </c>
      <c r="B45" s="171" t="s">
        <v>555</v>
      </c>
      <c r="C45" s="168" t="s">
        <v>1393</v>
      </c>
      <c r="D45" s="173" t="s">
        <v>1359</v>
      </c>
      <c r="E45" s="174" t="s">
        <v>556</v>
      </c>
      <c r="F45" s="174" t="str">
        <f>IF(G45="","",VLOOKUP(G45,'KI 2017-18'!$A$6:$C$389,3,0))</f>
        <v/>
      </c>
      <c r="G45" s="166"/>
      <c r="H45" s="167" t="s">
        <v>513</v>
      </c>
    </row>
    <row r="46" spans="1:8">
      <c r="A46" s="174" t="s">
        <v>527</v>
      </c>
      <c r="B46" s="171" t="s">
        <v>622</v>
      </c>
      <c r="C46" s="168" t="s">
        <v>1393</v>
      </c>
      <c r="D46" s="173" t="s">
        <v>1363</v>
      </c>
      <c r="E46" s="174" t="s">
        <v>623</v>
      </c>
      <c r="F46" s="174" t="str">
        <f>IF(G46="","",VLOOKUP(G46,'KI 2017-18'!$A$6:$C$389,3,0))</f>
        <v/>
      </c>
      <c r="G46" s="166"/>
      <c r="H46" s="167" t="s">
        <v>528</v>
      </c>
    </row>
    <row r="47" spans="1:8">
      <c r="A47" s="174" t="s">
        <v>524</v>
      </c>
      <c r="B47" s="171" t="s">
        <v>13</v>
      </c>
      <c r="C47" s="168" t="s">
        <v>1393</v>
      </c>
      <c r="D47" s="173" t="s">
        <v>1367</v>
      </c>
      <c r="E47" s="174" t="s">
        <v>14</v>
      </c>
      <c r="F47" s="174" t="str">
        <f>IF(G47="","",VLOOKUP(G47,'KI 2017-18'!$A$6:$C$389,3,0))</f>
        <v/>
      </c>
      <c r="G47" s="166"/>
      <c r="H47" s="167" t="s">
        <v>525</v>
      </c>
    </row>
    <row r="48" spans="1:8">
      <c r="A48" s="174" t="s">
        <v>511</v>
      </c>
      <c r="B48" s="175" t="s">
        <v>558</v>
      </c>
      <c r="C48" s="170" t="s">
        <v>1393</v>
      </c>
      <c r="D48" s="176" t="s">
        <v>1359</v>
      </c>
      <c r="E48" s="174" t="s">
        <v>559</v>
      </c>
      <c r="F48" s="174" t="str">
        <f>IF(G48="","",VLOOKUP(G48,'KI 2017-18'!$A$6:$C$389,3,0))</f>
        <v/>
      </c>
      <c r="G48" s="166"/>
      <c r="H48" s="167" t="s">
        <v>513</v>
      </c>
    </row>
    <row r="49" spans="1:8">
      <c r="A49" s="174" t="s">
        <v>515</v>
      </c>
      <c r="B49" s="171" t="s">
        <v>573</v>
      </c>
      <c r="C49" s="168" t="s">
        <v>1393</v>
      </c>
      <c r="D49" s="173" t="s">
        <v>1359</v>
      </c>
      <c r="E49" s="174" t="s">
        <v>574</v>
      </c>
      <c r="F49" s="174" t="str">
        <f>IF(G49="","",VLOOKUP(G49,'KI 2017-18'!$A$6:$C$389,3,0))</f>
        <v/>
      </c>
      <c r="G49" s="166"/>
      <c r="H49" s="167" t="s">
        <v>516</v>
      </c>
    </row>
    <row r="50" spans="1:8">
      <c r="A50" s="174" t="s">
        <v>524</v>
      </c>
      <c r="B50" s="171" t="s">
        <v>3</v>
      </c>
      <c r="C50" s="168" t="s">
        <v>1393</v>
      </c>
      <c r="D50" s="173" t="s">
        <v>1367</v>
      </c>
      <c r="E50" s="174" t="s">
        <v>4</v>
      </c>
      <c r="F50" s="174" t="str">
        <f>IF(G50="","",VLOOKUP(G50,'KI 2017-18'!$A$6:$C$389,3,0))</f>
        <v/>
      </c>
      <c r="G50" s="166"/>
      <c r="H50" s="167" t="s">
        <v>525</v>
      </c>
    </row>
    <row r="51" spans="1:8">
      <c r="A51" s="174"/>
      <c r="B51" s="171" t="s">
        <v>665</v>
      </c>
      <c r="C51" s="168" t="s">
        <v>1351</v>
      </c>
      <c r="D51" s="173" t="s">
        <v>1375</v>
      </c>
      <c r="E51" s="174" t="s">
        <v>666</v>
      </c>
      <c r="F51" s="174" t="str">
        <f>IF(G51="","",VLOOKUP(G51,'KI 2017-18'!$A$6:$C$389,3,0))</f>
        <v>E5100</v>
      </c>
      <c r="G51" s="166" t="s">
        <v>800</v>
      </c>
      <c r="H51" s="166"/>
    </row>
    <row r="52" spans="1:8">
      <c r="A52" s="174"/>
      <c r="B52" s="171" t="s">
        <v>668</v>
      </c>
      <c r="C52" s="168" t="s">
        <v>1351</v>
      </c>
      <c r="D52" s="173" t="s">
        <v>1375</v>
      </c>
      <c r="E52" s="174" t="s">
        <v>669</v>
      </c>
      <c r="F52" s="174" t="str">
        <f>IF(G52="","",VLOOKUP(G52,'KI 2017-18'!$A$6:$C$389,3,0))</f>
        <v>E5100</v>
      </c>
      <c r="G52" s="166" t="s">
        <v>800</v>
      </c>
      <c r="H52" s="166"/>
    </row>
    <row r="53" spans="1:8">
      <c r="A53" s="174"/>
      <c r="B53" s="171" t="s">
        <v>671</v>
      </c>
      <c r="C53" s="168" t="s">
        <v>1351</v>
      </c>
      <c r="D53" s="173" t="s">
        <v>1375</v>
      </c>
      <c r="E53" s="174" t="s">
        <v>672</v>
      </c>
      <c r="F53" s="174" t="str">
        <f>IF(G53="","",VLOOKUP(G53,'KI 2017-18'!$A$6:$C$389,3,0))</f>
        <v>E5100</v>
      </c>
      <c r="G53" s="166" t="s">
        <v>800</v>
      </c>
      <c r="H53" s="166"/>
    </row>
    <row r="54" spans="1:8">
      <c r="A54" s="174"/>
      <c r="B54" s="171" t="s">
        <v>674</v>
      </c>
      <c r="C54" s="168" t="s">
        <v>1351</v>
      </c>
      <c r="D54" s="173" t="s">
        <v>1375</v>
      </c>
      <c r="E54" s="174" t="s">
        <v>675</v>
      </c>
      <c r="F54" s="174" t="str">
        <f>IF(G54="","",VLOOKUP(G54,'KI 2017-18'!$A$6:$C$389,3,0))</f>
        <v>E5100</v>
      </c>
      <c r="G54" s="166" t="s">
        <v>800</v>
      </c>
      <c r="H54" s="166"/>
    </row>
    <row r="55" spans="1:8">
      <c r="A55" s="174"/>
      <c r="B55" s="171" t="s">
        <v>677</v>
      </c>
      <c r="C55" s="168" t="s">
        <v>1351</v>
      </c>
      <c r="D55" s="173" t="s">
        <v>1375</v>
      </c>
      <c r="E55" s="174" t="s">
        <v>678</v>
      </c>
      <c r="F55" s="174" t="str">
        <f>IF(G55="","",VLOOKUP(G55,'KI 2017-18'!$A$6:$C$389,3,0))</f>
        <v>E5100</v>
      </c>
      <c r="G55" s="166" t="s">
        <v>800</v>
      </c>
      <c r="H55" s="166"/>
    </row>
    <row r="56" spans="1:8">
      <c r="A56" s="174"/>
      <c r="B56" s="171" t="s">
        <v>680</v>
      </c>
      <c r="C56" s="168" t="s">
        <v>1351</v>
      </c>
      <c r="D56" s="173" t="s">
        <v>1375</v>
      </c>
      <c r="E56" s="174" t="s">
        <v>681</v>
      </c>
      <c r="F56" s="174" t="str">
        <f>IF(G56="","",VLOOKUP(G56,'KI 2017-18'!$A$6:$C$389,3,0))</f>
        <v>E5100</v>
      </c>
      <c r="G56" s="166" t="s">
        <v>800</v>
      </c>
      <c r="H56" s="166"/>
    </row>
    <row r="57" spans="1:8">
      <c r="A57" s="174"/>
      <c r="B57" s="171" t="s">
        <v>683</v>
      </c>
      <c r="C57" s="168" t="s">
        <v>1351</v>
      </c>
      <c r="D57" s="173" t="s">
        <v>1375</v>
      </c>
      <c r="E57" s="174" t="s">
        <v>684</v>
      </c>
      <c r="F57" s="174" t="str">
        <f>IF(G57="","",VLOOKUP(G57,'KI 2017-18'!$A$6:$C$389,3,0))</f>
        <v>E5100</v>
      </c>
      <c r="G57" s="166" t="s">
        <v>800</v>
      </c>
      <c r="H57" s="166"/>
    </row>
    <row r="58" spans="1:8">
      <c r="A58" s="174"/>
      <c r="B58" s="171" t="s">
        <v>686</v>
      </c>
      <c r="C58" s="168" t="s">
        <v>1351</v>
      </c>
      <c r="D58" s="173" t="s">
        <v>1375</v>
      </c>
      <c r="E58" s="174" t="s">
        <v>687</v>
      </c>
      <c r="F58" s="174" t="str">
        <f>IF(G58="","",VLOOKUP(G58,'KI 2017-18'!$A$6:$C$389,3,0))</f>
        <v>E5100</v>
      </c>
      <c r="G58" s="166" t="s">
        <v>800</v>
      </c>
      <c r="H58" s="166"/>
    </row>
    <row r="59" spans="1:8">
      <c r="A59" s="174"/>
      <c r="B59" s="171" t="s">
        <v>689</v>
      </c>
      <c r="C59" s="168" t="s">
        <v>1351</v>
      </c>
      <c r="D59" s="173" t="s">
        <v>1375</v>
      </c>
      <c r="E59" s="174" t="s">
        <v>690</v>
      </c>
      <c r="F59" s="174" t="str">
        <f>IF(G59="","",VLOOKUP(G59,'KI 2017-18'!$A$6:$C$389,3,0))</f>
        <v>E5100</v>
      </c>
      <c r="G59" s="166" t="s">
        <v>800</v>
      </c>
      <c r="H59" s="166"/>
    </row>
    <row r="60" spans="1:8">
      <c r="A60" s="174"/>
      <c r="B60" s="171" t="s">
        <v>692</v>
      </c>
      <c r="C60" s="168" t="s">
        <v>1351</v>
      </c>
      <c r="D60" s="173" t="s">
        <v>1375</v>
      </c>
      <c r="E60" s="174" t="s">
        <v>693</v>
      </c>
      <c r="F60" s="174" t="str">
        <f>IF(G60="","",VLOOKUP(G60,'KI 2017-18'!$A$6:$C$389,3,0))</f>
        <v>E5100</v>
      </c>
      <c r="G60" s="166" t="s">
        <v>800</v>
      </c>
      <c r="H60" s="166"/>
    </row>
    <row r="61" spans="1:8">
      <c r="A61" s="174"/>
      <c r="B61" s="171" t="s">
        <v>695</v>
      </c>
      <c r="C61" s="168" t="s">
        <v>1351</v>
      </c>
      <c r="D61" s="173" t="s">
        <v>1375</v>
      </c>
      <c r="E61" s="174" t="s">
        <v>696</v>
      </c>
      <c r="F61" s="174" t="str">
        <f>IF(G61="","",VLOOKUP(G61,'KI 2017-18'!$A$6:$C$389,3,0))</f>
        <v>E5100</v>
      </c>
      <c r="G61" s="166" t="s">
        <v>800</v>
      </c>
      <c r="H61" s="166"/>
    </row>
    <row r="62" spans="1:8">
      <c r="A62" s="174"/>
      <c r="B62" s="171" t="s">
        <v>698</v>
      </c>
      <c r="C62" s="168" t="s">
        <v>1351</v>
      </c>
      <c r="D62" s="173" t="s">
        <v>1375</v>
      </c>
      <c r="E62" s="174" t="s">
        <v>699</v>
      </c>
      <c r="F62" s="174" t="str">
        <f>IF(G62="","",VLOOKUP(G62,'KI 2017-18'!$A$6:$C$389,3,0))</f>
        <v>E5100</v>
      </c>
      <c r="G62" s="166" t="s">
        <v>800</v>
      </c>
      <c r="H62" s="166"/>
    </row>
    <row r="63" spans="1:8">
      <c r="A63" s="174"/>
      <c r="B63" s="171" t="s">
        <v>701</v>
      </c>
      <c r="C63" s="168" t="s">
        <v>1351</v>
      </c>
      <c r="D63" s="173" t="s">
        <v>1375</v>
      </c>
      <c r="E63" s="174" t="s">
        <v>702</v>
      </c>
      <c r="F63" s="174" t="str">
        <f>IF(G63="","",VLOOKUP(G63,'KI 2017-18'!$A$6:$C$389,3,0))</f>
        <v>E5100</v>
      </c>
      <c r="G63" s="166" t="s">
        <v>800</v>
      </c>
      <c r="H63" s="166"/>
    </row>
    <row r="64" spans="1:8">
      <c r="A64" s="174"/>
      <c r="B64" s="171" t="s">
        <v>704</v>
      </c>
      <c r="C64" s="168" t="s">
        <v>1351</v>
      </c>
      <c r="D64" s="173" t="s">
        <v>1375</v>
      </c>
      <c r="E64" s="174" t="s">
        <v>705</v>
      </c>
      <c r="F64" s="174" t="str">
        <f>IF(G64="","",VLOOKUP(G64,'KI 2017-18'!$A$6:$C$389,3,0))</f>
        <v>E5100</v>
      </c>
      <c r="G64" s="166" t="s">
        <v>800</v>
      </c>
      <c r="H64" s="166"/>
    </row>
    <row r="65" spans="1:8">
      <c r="A65" s="174"/>
      <c r="B65" s="171" t="s">
        <v>707</v>
      </c>
      <c r="C65" s="168" t="s">
        <v>1351</v>
      </c>
      <c r="D65" s="173" t="s">
        <v>1375</v>
      </c>
      <c r="E65" s="174" t="s">
        <v>708</v>
      </c>
      <c r="F65" s="174" t="str">
        <f>IF(G65="","",VLOOKUP(G65,'KI 2017-18'!$A$6:$C$389,3,0))</f>
        <v>E5100</v>
      </c>
      <c r="G65" s="166" t="s">
        <v>800</v>
      </c>
      <c r="H65" s="166"/>
    </row>
    <row r="66" spans="1:8">
      <c r="A66" s="174"/>
      <c r="B66" s="171" t="s">
        <v>710</v>
      </c>
      <c r="C66" s="168" t="s">
        <v>1351</v>
      </c>
      <c r="D66" s="173" t="s">
        <v>1375</v>
      </c>
      <c r="E66" s="174" t="s">
        <v>711</v>
      </c>
      <c r="F66" s="174" t="str">
        <f>IF(G66="","",VLOOKUP(G66,'KI 2017-18'!$A$6:$C$389,3,0))</f>
        <v>E5100</v>
      </c>
      <c r="G66" s="166" t="s">
        <v>800</v>
      </c>
      <c r="H66" s="166"/>
    </row>
    <row r="67" spans="1:8">
      <c r="A67" s="174"/>
      <c r="B67" s="171" t="s">
        <v>713</v>
      </c>
      <c r="C67" s="168" t="s">
        <v>1351</v>
      </c>
      <c r="D67" s="173" t="s">
        <v>1375</v>
      </c>
      <c r="E67" s="174" t="s">
        <v>714</v>
      </c>
      <c r="F67" s="174" t="str">
        <f>IF(G67="","",VLOOKUP(G67,'KI 2017-18'!$A$6:$C$389,3,0))</f>
        <v>E5100</v>
      </c>
      <c r="G67" s="166" t="s">
        <v>800</v>
      </c>
      <c r="H67" s="166"/>
    </row>
    <row r="68" spans="1:8">
      <c r="A68" s="174"/>
      <c r="B68" s="171" t="s">
        <v>716</v>
      </c>
      <c r="C68" s="168" t="s">
        <v>1351</v>
      </c>
      <c r="D68" s="173" t="s">
        <v>1375</v>
      </c>
      <c r="E68" s="174" t="s">
        <v>717</v>
      </c>
      <c r="F68" s="174" t="str">
        <f>IF(G68="","",VLOOKUP(G68,'KI 2017-18'!$A$6:$C$389,3,0))</f>
        <v>E5100</v>
      </c>
      <c r="G68" s="166" t="s">
        <v>800</v>
      </c>
      <c r="H68" s="166"/>
    </row>
    <row r="69" spans="1:8">
      <c r="A69" s="174"/>
      <c r="B69" s="171" t="s">
        <v>719</v>
      </c>
      <c r="C69" s="168" t="s">
        <v>1351</v>
      </c>
      <c r="D69" s="173" t="s">
        <v>1375</v>
      </c>
      <c r="E69" s="174" t="s">
        <v>720</v>
      </c>
      <c r="F69" s="174" t="str">
        <f>IF(G69="","",VLOOKUP(G69,'KI 2017-18'!$A$6:$C$389,3,0))</f>
        <v>E5100</v>
      </c>
      <c r="G69" s="166" t="s">
        <v>800</v>
      </c>
      <c r="H69" s="166"/>
    </row>
    <row r="70" spans="1:8">
      <c r="A70" s="174"/>
      <c r="B70" s="171" t="s">
        <v>722</v>
      </c>
      <c r="C70" s="168" t="s">
        <v>1351</v>
      </c>
      <c r="D70" s="173" t="s">
        <v>1375</v>
      </c>
      <c r="E70" s="174" t="s">
        <v>723</v>
      </c>
      <c r="F70" s="174" t="str">
        <f>IF(G70="","",VLOOKUP(G70,'KI 2017-18'!$A$6:$C$389,3,0))</f>
        <v>E5100</v>
      </c>
      <c r="G70" s="166" t="s">
        <v>800</v>
      </c>
      <c r="H70" s="166"/>
    </row>
    <row r="71" spans="1:8">
      <c r="A71" s="174" t="s">
        <v>1105</v>
      </c>
      <c r="B71" s="171" t="s">
        <v>814</v>
      </c>
      <c r="C71" s="168" t="s">
        <v>726</v>
      </c>
      <c r="D71" s="173" t="s">
        <v>1369</v>
      </c>
      <c r="E71" s="174" t="s">
        <v>815</v>
      </c>
      <c r="F71" s="174" t="str">
        <f>IF(G71="","",VLOOKUP(G71,'KI 2017-18'!$A$6:$C$389,3,0))</f>
        <v/>
      </c>
      <c r="G71" s="166"/>
      <c r="H71" s="167" t="s">
        <v>1106</v>
      </c>
    </row>
    <row r="72" spans="1:8">
      <c r="A72" s="174" t="s">
        <v>1117</v>
      </c>
      <c r="B72" s="171" t="s">
        <v>1048</v>
      </c>
      <c r="C72" s="168" t="s">
        <v>726</v>
      </c>
      <c r="D72" s="173" t="s">
        <v>1392</v>
      </c>
      <c r="E72" s="174" t="s">
        <v>1049</v>
      </c>
      <c r="F72" s="174" t="str">
        <f>IF(G72="","",VLOOKUP(G72,'KI 2017-18'!$A$6:$C$389,3,0))</f>
        <v/>
      </c>
      <c r="G72" s="166"/>
      <c r="H72" s="167" t="s">
        <v>1118</v>
      </c>
    </row>
    <row r="73" spans="1:8">
      <c r="A73" s="174" t="s">
        <v>1165</v>
      </c>
      <c r="B73" s="171" t="s">
        <v>988</v>
      </c>
      <c r="C73" s="168" t="s">
        <v>726</v>
      </c>
      <c r="D73" s="173" t="s">
        <v>1359</v>
      </c>
      <c r="E73" s="174" t="s">
        <v>989</v>
      </c>
      <c r="F73" s="174" t="str">
        <f>IF(G73="","",VLOOKUP(G73,'KI 2017-18'!$A$6:$C$389,3,0))</f>
        <v/>
      </c>
      <c r="G73" s="166"/>
      <c r="H73" s="167" t="s">
        <v>1166</v>
      </c>
    </row>
    <row r="74" spans="1:8">
      <c r="A74" s="174" t="s">
        <v>1165</v>
      </c>
      <c r="B74" s="171" t="s">
        <v>994</v>
      </c>
      <c r="C74" s="168" t="s">
        <v>726</v>
      </c>
      <c r="D74" s="173" t="s">
        <v>1359</v>
      </c>
      <c r="E74" s="174" t="s">
        <v>995</v>
      </c>
      <c r="F74" s="174" t="str">
        <f>IF(G74="","",VLOOKUP(G74,'KI 2017-18'!$A$6:$C$389,3,0))</f>
        <v/>
      </c>
      <c r="G74" s="166"/>
      <c r="H74" s="167" t="s">
        <v>1166</v>
      </c>
    </row>
    <row r="75" spans="1:8">
      <c r="A75" s="174" t="s">
        <v>1072</v>
      </c>
      <c r="B75" s="171" t="s">
        <v>880</v>
      </c>
      <c r="C75" s="168" t="s">
        <v>726</v>
      </c>
      <c r="D75" s="173" t="s">
        <v>1369</v>
      </c>
      <c r="E75" s="174" t="s">
        <v>881</v>
      </c>
      <c r="F75" s="174" t="str">
        <f>IF(G75="","",VLOOKUP(G75,'KI 2017-18'!$A$6:$C$389,3,0))</f>
        <v/>
      </c>
      <c r="G75" s="166"/>
      <c r="H75" s="174" t="s">
        <v>1401</v>
      </c>
    </row>
    <row r="76" spans="1:8">
      <c r="A76" s="174" t="s">
        <v>1144</v>
      </c>
      <c r="B76" s="171" t="s">
        <v>934</v>
      </c>
      <c r="C76" s="168" t="s">
        <v>726</v>
      </c>
      <c r="D76" s="173" t="s">
        <v>1373</v>
      </c>
      <c r="E76" s="174" t="s">
        <v>935</v>
      </c>
      <c r="F76" s="174" t="str">
        <f>IF(G76="","",VLOOKUP(G76,'KI 2017-18'!$A$6:$C$389,3,0))</f>
        <v/>
      </c>
      <c r="G76" s="166"/>
      <c r="H76" s="167" t="s">
        <v>1145</v>
      </c>
    </row>
    <row r="77" spans="1:8">
      <c r="A77" s="174" t="s">
        <v>1129</v>
      </c>
      <c r="B77" s="171" t="s">
        <v>889</v>
      </c>
      <c r="C77" s="168" t="s">
        <v>726</v>
      </c>
      <c r="D77" s="173" t="s">
        <v>1373</v>
      </c>
      <c r="E77" s="174" t="s">
        <v>890</v>
      </c>
      <c r="F77" s="174" t="str">
        <f>IF(G77="","",VLOOKUP(G77,'KI 2017-18'!$A$6:$C$389,3,0))</f>
        <v/>
      </c>
      <c r="G77" s="166"/>
      <c r="H77" s="167" t="s">
        <v>1130</v>
      </c>
    </row>
    <row r="78" spans="1:8">
      <c r="A78" s="174" t="s">
        <v>1105</v>
      </c>
      <c r="B78" s="171" t="s">
        <v>817</v>
      </c>
      <c r="C78" s="168" t="s">
        <v>726</v>
      </c>
      <c r="D78" s="173" t="s">
        <v>1369</v>
      </c>
      <c r="E78" s="174" t="s">
        <v>818</v>
      </c>
      <c r="F78" s="174" t="str">
        <f>IF(G78="","",VLOOKUP(G78,'KI 2017-18'!$A$6:$C$389,3,0))</f>
        <v/>
      </c>
      <c r="G78" s="166"/>
      <c r="H78" s="167" t="s">
        <v>1106</v>
      </c>
    </row>
    <row r="79" spans="1:8">
      <c r="A79" s="174" t="s">
        <v>1117</v>
      </c>
      <c r="B79" s="171" t="s">
        <v>1051</v>
      </c>
      <c r="C79" s="168" t="s">
        <v>726</v>
      </c>
      <c r="D79" s="173" t="s">
        <v>1392</v>
      </c>
      <c r="E79" s="174" t="s">
        <v>1052</v>
      </c>
      <c r="F79" s="174" t="str">
        <f>IF(G79="","",VLOOKUP(G79,'KI 2017-18'!$A$6:$C$389,3,0))</f>
        <v/>
      </c>
      <c r="G79" s="166"/>
      <c r="H79" s="167" t="s">
        <v>1118</v>
      </c>
    </row>
    <row r="80" spans="1:8">
      <c r="A80" s="174" t="s">
        <v>1150</v>
      </c>
      <c r="B80" s="171" t="s">
        <v>1042</v>
      </c>
      <c r="C80" s="168" t="s">
        <v>726</v>
      </c>
      <c r="D80" s="173" t="s">
        <v>1359</v>
      </c>
      <c r="E80" s="174" t="s">
        <v>1043</v>
      </c>
      <c r="F80" s="174" t="str">
        <f>IF(G80="","",VLOOKUP(G80,'KI 2017-18'!$A$6:$C$389,3,0))</f>
        <v/>
      </c>
      <c r="G80" s="166"/>
      <c r="H80" s="167" t="s">
        <v>1151</v>
      </c>
    </row>
    <row r="81" spans="1:12">
      <c r="A81" s="174" t="s">
        <v>1150</v>
      </c>
      <c r="B81" s="171" t="s">
        <v>1045</v>
      </c>
      <c r="C81" s="168" t="s">
        <v>726</v>
      </c>
      <c r="D81" s="173" t="s">
        <v>1359</v>
      </c>
      <c r="E81" s="174" t="s">
        <v>1046</v>
      </c>
      <c r="F81" s="174" t="str">
        <f>IF(G81="","",VLOOKUP(G81,'KI 2017-18'!$A$6:$C$389,3,0))</f>
        <v/>
      </c>
      <c r="G81" s="166"/>
      <c r="H81" s="167" t="s">
        <v>1151</v>
      </c>
      <c r="K81" s="174"/>
      <c r="L81" s="174"/>
    </row>
    <row r="82" spans="1:12">
      <c r="A82" s="174"/>
      <c r="B82" s="171" t="s">
        <v>1027</v>
      </c>
      <c r="C82" s="168" t="s">
        <v>726</v>
      </c>
      <c r="D82" s="173" t="s">
        <v>1369</v>
      </c>
      <c r="E82" s="174" t="s">
        <v>1028</v>
      </c>
      <c r="F82" s="174" t="str">
        <f>IF(G82="","",VLOOKUP(G82,'KI 2017-18'!$A$6:$C$389,3,0))</f>
        <v/>
      </c>
      <c r="G82" s="166"/>
      <c r="H82" s="167"/>
    </row>
    <row r="83" spans="1:12">
      <c r="A83" s="174" t="s">
        <v>1126</v>
      </c>
      <c r="B83" s="171" t="s">
        <v>886</v>
      </c>
      <c r="C83" s="168" t="s">
        <v>726</v>
      </c>
      <c r="D83" s="173" t="s">
        <v>1361</v>
      </c>
      <c r="E83" s="174" t="s">
        <v>887</v>
      </c>
      <c r="F83" s="174" t="str">
        <f>IF(G83="","",VLOOKUP(G83,'KI 2017-18'!$A$6:$C$389,3,0))</f>
        <v/>
      </c>
      <c r="G83" s="166"/>
      <c r="H83" s="167" t="s">
        <v>1127</v>
      </c>
    </row>
    <row r="84" spans="1:12">
      <c r="A84" s="174" t="s">
        <v>1123</v>
      </c>
      <c r="B84" s="171" t="s">
        <v>877</v>
      </c>
      <c r="C84" s="168" t="s">
        <v>726</v>
      </c>
      <c r="D84" s="173" t="s">
        <v>1365</v>
      </c>
      <c r="E84" s="174" t="s">
        <v>878</v>
      </c>
      <c r="F84" s="174" t="str">
        <f>IF(G84="","",VLOOKUP(G84,'KI 2017-18'!$A$6:$C$389,3,0))</f>
        <v/>
      </c>
      <c r="G84" s="166"/>
      <c r="H84" s="167" t="s">
        <v>1124</v>
      </c>
    </row>
    <row r="85" spans="1:12">
      <c r="A85" s="174" t="s">
        <v>1126</v>
      </c>
      <c r="B85" s="171" t="s">
        <v>1030</v>
      </c>
      <c r="C85" s="168" t="s">
        <v>726</v>
      </c>
      <c r="D85" s="173" t="s">
        <v>1361</v>
      </c>
      <c r="E85" s="174" t="s">
        <v>1031</v>
      </c>
      <c r="F85" s="174" t="str">
        <f>IF(G85="","",VLOOKUP(G85,'KI 2017-18'!$A$6:$C$389,3,0))</f>
        <v/>
      </c>
      <c r="G85" s="166"/>
      <c r="H85" s="167" t="s">
        <v>1127</v>
      </c>
    </row>
    <row r="86" spans="1:12">
      <c r="A86" s="174" t="s">
        <v>1111</v>
      </c>
      <c r="B86" s="171" t="s">
        <v>841</v>
      </c>
      <c r="C86" s="168" t="s">
        <v>726</v>
      </c>
      <c r="D86" s="173" t="s">
        <v>1363</v>
      </c>
      <c r="E86" s="174" t="s">
        <v>842</v>
      </c>
      <c r="F86" s="174" t="str">
        <f>IF(G86="","",VLOOKUP(G86,'KI 2017-18'!$A$6:$C$389,3,0))</f>
        <v/>
      </c>
      <c r="G86" s="166"/>
      <c r="H86" s="167" t="s">
        <v>1112</v>
      </c>
    </row>
    <row r="87" spans="1:12">
      <c r="A87" s="174" t="s">
        <v>1150</v>
      </c>
      <c r="B87" s="171" t="s">
        <v>961</v>
      </c>
      <c r="C87" s="168" t="s">
        <v>726</v>
      </c>
      <c r="D87" s="173" t="s">
        <v>1359</v>
      </c>
      <c r="E87" s="174" t="s">
        <v>962</v>
      </c>
      <c r="F87" s="174" t="str">
        <f>IF(G87="","",VLOOKUP(G87,'KI 2017-18'!$A$6:$C$389,3,0))</f>
        <v/>
      </c>
      <c r="G87" s="166"/>
      <c r="H87" s="167" t="s">
        <v>1151</v>
      </c>
    </row>
    <row r="88" spans="1:12">
      <c r="A88" s="174" t="s">
        <v>1108</v>
      </c>
      <c r="B88" s="171" t="s">
        <v>826</v>
      </c>
      <c r="C88" s="168" t="s">
        <v>726</v>
      </c>
      <c r="D88" s="173" t="s">
        <v>1361</v>
      </c>
      <c r="E88" s="174" t="s">
        <v>827</v>
      </c>
      <c r="F88" s="174" t="str">
        <f>IF(G88="","",VLOOKUP(G88,'KI 2017-18'!$A$6:$C$389,3,0))</f>
        <v/>
      </c>
      <c r="G88" s="166"/>
      <c r="H88" s="167" t="s">
        <v>1109</v>
      </c>
    </row>
    <row r="89" spans="1:12">
      <c r="A89" s="174" t="s">
        <v>1156</v>
      </c>
      <c r="B89" s="171" t="s">
        <v>979</v>
      </c>
      <c r="C89" s="168" t="s">
        <v>726</v>
      </c>
      <c r="D89" s="173" t="s">
        <v>1367</v>
      </c>
      <c r="E89" s="174" t="s">
        <v>980</v>
      </c>
      <c r="F89" s="174" t="str">
        <f>IF(G89="","",VLOOKUP(G89,'KI 2017-18'!$A$6:$C$389,3,0))</f>
        <v/>
      </c>
      <c r="G89" s="166"/>
      <c r="H89" s="167" t="s">
        <v>1157</v>
      </c>
    </row>
    <row r="90" spans="1:12">
      <c r="A90" s="174"/>
      <c r="B90" s="171" t="s">
        <v>811</v>
      </c>
      <c r="C90" s="168" t="s">
        <v>726</v>
      </c>
      <c r="D90" s="173" t="s">
        <v>1373</v>
      </c>
      <c r="E90" s="174" t="s">
        <v>812</v>
      </c>
      <c r="F90" s="174" t="str">
        <f>IF(G90="","",VLOOKUP(G90,'KI 2017-18'!$A$6:$C$389,3,0))</f>
        <v/>
      </c>
      <c r="G90" s="166"/>
      <c r="H90" s="167"/>
    </row>
    <row r="91" spans="1:12">
      <c r="A91" s="174"/>
      <c r="B91" s="171" t="s">
        <v>725</v>
      </c>
      <c r="C91" s="168" t="s">
        <v>726</v>
      </c>
      <c r="D91" s="173" t="s">
        <v>1369</v>
      </c>
      <c r="E91" s="174" t="s">
        <v>727</v>
      </c>
      <c r="F91" s="174" t="str">
        <f>IF(G91="","",VLOOKUP(G91,'KI 2017-18'!$A$6:$C$389,3,0))</f>
        <v/>
      </c>
      <c r="G91" s="166"/>
      <c r="H91" s="167"/>
    </row>
    <row r="92" spans="1:12">
      <c r="A92" s="174" t="s">
        <v>1111</v>
      </c>
      <c r="B92" s="171" t="s">
        <v>844</v>
      </c>
      <c r="C92" s="168" t="s">
        <v>726</v>
      </c>
      <c r="D92" s="173" t="s">
        <v>1363</v>
      </c>
      <c r="E92" s="174" t="s">
        <v>845</v>
      </c>
      <c r="F92" s="174" t="str">
        <f>IF(G92="","",VLOOKUP(G92,'KI 2017-18'!$A$6:$C$389,3,0))</f>
        <v/>
      </c>
      <c r="G92" s="166"/>
      <c r="H92" s="167" t="s">
        <v>1112</v>
      </c>
    </row>
    <row r="93" spans="1:12">
      <c r="A93" s="174" t="s">
        <v>1138</v>
      </c>
      <c r="B93" s="171" t="s">
        <v>898</v>
      </c>
      <c r="C93" s="168" t="s">
        <v>726</v>
      </c>
      <c r="D93" s="173" t="s">
        <v>1365</v>
      </c>
      <c r="E93" s="174" t="s">
        <v>899</v>
      </c>
      <c r="F93" s="174" t="str">
        <f>IF(G93="","",VLOOKUP(G93,'KI 2017-18'!$A$6:$C$389,3,0))</f>
        <v/>
      </c>
      <c r="G93" s="166"/>
      <c r="H93" s="167" t="s">
        <v>1139</v>
      </c>
    </row>
    <row r="94" spans="1:12">
      <c r="A94" s="174" t="s">
        <v>1117</v>
      </c>
      <c r="B94" s="171" t="s">
        <v>868</v>
      </c>
      <c r="C94" s="168" t="s">
        <v>726</v>
      </c>
      <c r="D94" s="173" t="s">
        <v>1392</v>
      </c>
      <c r="E94" s="174" t="s">
        <v>869</v>
      </c>
      <c r="F94" s="174" t="str">
        <f>IF(G94="","",VLOOKUP(G94,'KI 2017-18'!$A$6:$C$389,3,0))</f>
        <v/>
      </c>
      <c r="G94" s="166"/>
      <c r="H94" s="167" t="s">
        <v>1118</v>
      </c>
    </row>
    <row r="95" spans="1:12">
      <c r="A95" s="174" t="s">
        <v>1162</v>
      </c>
      <c r="B95" s="171" t="s">
        <v>985</v>
      </c>
      <c r="C95" s="168" t="s">
        <v>726</v>
      </c>
      <c r="D95" s="173" t="s">
        <v>1373</v>
      </c>
      <c r="E95" s="174" t="s">
        <v>986</v>
      </c>
      <c r="F95" s="174" t="str">
        <f>IF(G95="","",VLOOKUP(G95,'KI 2017-18'!$A$6:$C$389,3,0))</f>
        <v/>
      </c>
      <c r="G95" s="166"/>
      <c r="H95" s="167" t="s">
        <v>1163</v>
      </c>
    </row>
    <row r="96" spans="1:12">
      <c r="A96" s="174" t="s">
        <v>1108</v>
      </c>
      <c r="B96" s="171" t="s">
        <v>829</v>
      </c>
      <c r="C96" s="168" t="s">
        <v>726</v>
      </c>
      <c r="D96" s="173" t="s">
        <v>1361</v>
      </c>
      <c r="E96" s="174" t="s">
        <v>830</v>
      </c>
      <c r="F96" s="174" t="str">
        <f>IF(G96="","",VLOOKUP(G96,'KI 2017-18'!$A$6:$C$389,3,0))</f>
        <v/>
      </c>
      <c r="G96" s="166"/>
      <c r="H96" s="167" t="s">
        <v>1109</v>
      </c>
    </row>
    <row r="97" spans="1:8">
      <c r="A97" s="174" t="s">
        <v>1120</v>
      </c>
      <c r="B97" s="171" t="s">
        <v>874</v>
      </c>
      <c r="C97" s="168" t="s">
        <v>726</v>
      </c>
      <c r="D97" s="173" t="s">
        <v>1373</v>
      </c>
      <c r="E97" s="174" t="s">
        <v>875</v>
      </c>
      <c r="F97" s="174" t="str">
        <f>IF(G97="","",VLOOKUP(G97,'KI 2017-18'!$A$6:$C$389,3,0))</f>
        <v/>
      </c>
      <c r="G97" s="166"/>
      <c r="H97" s="167" t="s">
        <v>1121</v>
      </c>
    </row>
    <row r="98" spans="1:8">
      <c r="A98" s="174" t="s">
        <v>1111</v>
      </c>
      <c r="B98" s="171" t="s">
        <v>847</v>
      </c>
      <c r="C98" s="168" t="s">
        <v>726</v>
      </c>
      <c r="D98" s="173" t="s">
        <v>1363</v>
      </c>
      <c r="E98" s="174" t="s">
        <v>848</v>
      </c>
      <c r="F98" s="174" t="str">
        <f>IF(G98="","",VLOOKUP(G98,'KI 2017-18'!$A$6:$C$389,3,0))</f>
        <v/>
      </c>
      <c r="G98" s="166"/>
      <c r="H98" s="167" t="s">
        <v>1112</v>
      </c>
    </row>
    <row r="99" spans="1:8">
      <c r="A99" s="174" t="s">
        <v>1111</v>
      </c>
      <c r="B99" s="171" t="s">
        <v>850</v>
      </c>
      <c r="C99" s="168" t="s">
        <v>726</v>
      </c>
      <c r="D99" s="173" t="s">
        <v>1363</v>
      </c>
      <c r="E99" s="174" t="s">
        <v>851</v>
      </c>
      <c r="F99" s="174" t="str">
        <f>IF(G99="","",VLOOKUP(G99,'KI 2017-18'!$A$6:$C$389,3,0))</f>
        <v/>
      </c>
      <c r="G99" s="166"/>
      <c r="H99" s="167" t="s">
        <v>1112</v>
      </c>
    </row>
    <row r="100" spans="1:8">
      <c r="A100" s="174" t="s">
        <v>1105</v>
      </c>
      <c r="B100" s="171" t="s">
        <v>823</v>
      </c>
      <c r="C100" s="168" t="s">
        <v>726</v>
      </c>
      <c r="D100" s="173" t="s">
        <v>1369</v>
      </c>
      <c r="E100" s="174" t="s">
        <v>824</v>
      </c>
      <c r="F100" s="174" t="str">
        <f>IF(G100="","",VLOOKUP(G100,'KI 2017-18'!$A$6:$C$389,3,0))</f>
        <v/>
      </c>
      <c r="G100" s="166"/>
      <c r="H100" s="167" t="s">
        <v>1106</v>
      </c>
    </row>
    <row r="101" spans="1:8">
      <c r="A101" s="174"/>
      <c r="B101" s="171" t="s">
        <v>1033</v>
      </c>
      <c r="C101" s="168" t="s">
        <v>726</v>
      </c>
      <c r="D101" s="173" t="s">
        <v>1361</v>
      </c>
      <c r="E101" s="174" t="s">
        <v>1034</v>
      </c>
      <c r="F101" s="174" t="str">
        <f>IF(G101="","",VLOOKUP(G101,'KI 2017-18'!$A$6:$C$389,3,0))</f>
        <v/>
      </c>
      <c r="G101" s="166"/>
      <c r="H101" s="167"/>
    </row>
    <row r="102" spans="1:8">
      <c r="A102" s="174" t="s">
        <v>1168</v>
      </c>
      <c r="B102" s="171" t="s">
        <v>997</v>
      </c>
      <c r="C102" s="168" t="s">
        <v>726</v>
      </c>
      <c r="D102" s="173" t="s">
        <v>1365</v>
      </c>
      <c r="E102" s="174" t="s">
        <v>998</v>
      </c>
      <c r="F102" s="174" t="str">
        <f>IF(G102="","",VLOOKUP(G102,'KI 2017-18'!$A$6:$C$389,3,0))</f>
        <v/>
      </c>
      <c r="G102" s="166"/>
      <c r="H102" s="167" t="s">
        <v>1169</v>
      </c>
    </row>
    <row r="103" spans="1:8">
      <c r="A103" s="174" t="s">
        <v>1147</v>
      </c>
      <c r="B103" s="171" t="s">
        <v>955</v>
      </c>
      <c r="C103" s="168" t="s">
        <v>726</v>
      </c>
      <c r="D103" s="173" t="s">
        <v>1392</v>
      </c>
      <c r="E103" s="174" t="s">
        <v>956</v>
      </c>
      <c r="F103" s="174" t="str">
        <f>IF(G103="","",VLOOKUP(G103,'KI 2017-18'!$A$6:$C$389,3,0))</f>
        <v/>
      </c>
      <c r="G103" s="166"/>
      <c r="H103" s="167" t="s">
        <v>1148</v>
      </c>
    </row>
    <row r="104" spans="1:8">
      <c r="A104" s="174" t="s">
        <v>1069</v>
      </c>
      <c r="B104" s="171" t="s">
        <v>967</v>
      </c>
      <c r="C104" s="168" t="s">
        <v>726</v>
      </c>
      <c r="D104" s="173" t="s">
        <v>1369</v>
      </c>
      <c r="E104" s="174" t="s">
        <v>968</v>
      </c>
      <c r="F104" s="174" t="str">
        <f>IF(G104="","",VLOOKUP(G104,'KI 2017-18'!$A$6:$C$389,3,0))</f>
        <v/>
      </c>
      <c r="G104" s="166"/>
      <c r="H104" s="167" t="s">
        <v>1396</v>
      </c>
    </row>
    <row r="105" spans="1:8">
      <c r="A105" s="174" t="s">
        <v>1072</v>
      </c>
      <c r="B105" s="171" t="s">
        <v>883</v>
      </c>
      <c r="C105" s="168" t="s">
        <v>726</v>
      </c>
      <c r="D105" s="173" t="s">
        <v>1369</v>
      </c>
      <c r="E105" s="174" t="s">
        <v>884</v>
      </c>
      <c r="F105" s="174" t="str">
        <f>IF(G105="","",VLOOKUP(G105,'KI 2017-18'!$A$6:$C$389,3,0))</f>
        <v/>
      </c>
      <c r="G105" s="166"/>
      <c r="H105" s="167" t="s">
        <v>1401</v>
      </c>
    </row>
    <row r="106" spans="1:8">
      <c r="A106" s="174" t="s">
        <v>1135</v>
      </c>
      <c r="B106" s="171" t="s">
        <v>892</v>
      </c>
      <c r="C106" s="168" t="s">
        <v>726</v>
      </c>
      <c r="D106" s="173" t="s">
        <v>1373</v>
      </c>
      <c r="E106" s="174" t="s">
        <v>893</v>
      </c>
      <c r="F106" s="174" t="str">
        <f>IF(G106="","",VLOOKUP(G106,'KI 2017-18'!$A$6:$C$389,3,0))</f>
        <v/>
      </c>
      <c r="G106" s="166"/>
      <c r="H106" s="167" t="s">
        <v>1136</v>
      </c>
    </row>
    <row r="107" spans="1:8">
      <c r="A107" s="174" t="s">
        <v>1144</v>
      </c>
      <c r="B107" s="171" t="s">
        <v>940</v>
      </c>
      <c r="C107" s="168" t="s">
        <v>726</v>
      </c>
      <c r="D107" s="173" t="s">
        <v>1373</v>
      </c>
      <c r="E107" s="174" t="s">
        <v>941</v>
      </c>
      <c r="F107" s="174" t="str">
        <f>IF(G107="","",VLOOKUP(G107,'KI 2017-18'!$A$6:$C$389,3,0))</f>
        <v/>
      </c>
      <c r="G107" s="166"/>
      <c r="H107" s="167" t="s">
        <v>1145</v>
      </c>
    </row>
    <row r="108" spans="1:8">
      <c r="A108" s="174" t="s">
        <v>1108</v>
      </c>
      <c r="B108" s="171" t="s">
        <v>832</v>
      </c>
      <c r="C108" s="168" t="s">
        <v>726</v>
      </c>
      <c r="D108" s="173" t="s">
        <v>1361</v>
      </c>
      <c r="E108" s="174" t="s">
        <v>833</v>
      </c>
      <c r="F108" s="174" t="str">
        <f>IF(G108="","",VLOOKUP(G108,'KI 2017-18'!$A$6:$C$389,3,0))</f>
        <v/>
      </c>
      <c r="G108" s="166"/>
      <c r="H108" s="167" t="s">
        <v>1109</v>
      </c>
    </row>
    <row r="109" spans="1:8">
      <c r="A109" s="174" t="s">
        <v>1138</v>
      </c>
      <c r="B109" s="171" t="s">
        <v>901</v>
      </c>
      <c r="C109" s="168" t="s">
        <v>726</v>
      </c>
      <c r="D109" s="173" t="s">
        <v>1365</v>
      </c>
      <c r="E109" s="174" t="s">
        <v>902</v>
      </c>
      <c r="F109" s="174" t="str">
        <f>IF(G109="","",VLOOKUP(G109,'KI 2017-18'!$A$6:$C$389,3,0))</f>
        <v/>
      </c>
      <c r="G109" s="166"/>
      <c r="H109" s="167" t="s">
        <v>1139</v>
      </c>
    </row>
    <row r="110" spans="1:8">
      <c r="A110" s="174" t="s">
        <v>1171</v>
      </c>
      <c r="B110" s="171" t="s">
        <v>1036</v>
      </c>
      <c r="C110" s="168" t="s">
        <v>726</v>
      </c>
      <c r="D110" s="173" t="s">
        <v>1367</v>
      </c>
      <c r="E110" s="174" t="s">
        <v>1037</v>
      </c>
      <c r="F110" s="174" t="str">
        <f>IF(G110="","",VLOOKUP(G110,'KI 2017-18'!$A$6:$C$389,3,0))</f>
        <v/>
      </c>
      <c r="G110" s="166"/>
      <c r="H110" s="167" t="s">
        <v>1172</v>
      </c>
    </row>
    <row r="111" spans="1:8">
      <c r="A111" s="174" t="s">
        <v>1144</v>
      </c>
      <c r="B111" s="171" t="s">
        <v>943</v>
      </c>
      <c r="C111" s="168" t="s">
        <v>726</v>
      </c>
      <c r="D111" s="173" t="s">
        <v>1373</v>
      </c>
      <c r="E111" s="174" t="s">
        <v>944</v>
      </c>
      <c r="F111" s="174" t="str">
        <f>IF(G111="","",VLOOKUP(G111,'KI 2017-18'!$A$6:$C$389,3,0))</f>
        <v/>
      </c>
      <c r="G111" s="166"/>
      <c r="H111" s="167" t="s">
        <v>1145</v>
      </c>
    </row>
    <row r="112" spans="1:8">
      <c r="A112" s="174" t="s">
        <v>1105</v>
      </c>
      <c r="B112" s="171" t="s">
        <v>820</v>
      </c>
      <c r="C112" s="168" t="s">
        <v>726</v>
      </c>
      <c r="D112" s="173" t="s">
        <v>1369</v>
      </c>
      <c r="E112" s="174" t="s">
        <v>821</v>
      </c>
      <c r="F112" s="174" t="str">
        <f>IF(G112="","",VLOOKUP(G112,'KI 2017-18'!$A$6:$C$389,3,0))</f>
        <v/>
      </c>
      <c r="G112" s="166"/>
      <c r="H112" s="167" t="s">
        <v>1106</v>
      </c>
    </row>
    <row r="113" spans="1:8">
      <c r="A113" s="174" t="s">
        <v>1135</v>
      </c>
      <c r="B113" s="171" t="s">
        <v>895</v>
      </c>
      <c r="C113" s="168" t="s">
        <v>726</v>
      </c>
      <c r="D113" s="173" t="s">
        <v>1373</v>
      </c>
      <c r="E113" s="174" t="s">
        <v>896</v>
      </c>
      <c r="F113" s="174" t="str">
        <f>IF(G113="","",VLOOKUP(G113,'KI 2017-18'!$A$6:$C$389,3,0))</f>
        <v/>
      </c>
      <c r="G113" s="166"/>
      <c r="H113" s="167" t="s">
        <v>1136</v>
      </c>
    </row>
    <row r="114" spans="1:8">
      <c r="A114" s="174" t="s">
        <v>1153</v>
      </c>
      <c r="B114" s="171" t="s">
        <v>973</v>
      </c>
      <c r="C114" s="168" t="s">
        <v>726</v>
      </c>
      <c r="D114" s="173" t="s">
        <v>1392</v>
      </c>
      <c r="E114" s="174" t="s">
        <v>974</v>
      </c>
      <c r="F114" s="174" t="str">
        <f>IF(G114="","",VLOOKUP(G114,'KI 2017-18'!$A$6:$C$389,3,0))</f>
        <v/>
      </c>
      <c r="G114" s="166"/>
      <c r="H114" s="167" t="s">
        <v>1154</v>
      </c>
    </row>
    <row r="115" spans="1:8">
      <c r="A115" s="174" t="s">
        <v>1108</v>
      </c>
      <c r="B115" s="171" t="s">
        <v>835</v>
      </c>
      <c r="C115" s="168" t="s">
        <v>726</v>
      </c>
      <c r="D115" s="173" t="s">
        <v>1361</v>
      </c>
      <c r="E115" s="174" t="s">
        <v>836</v>
      </c>
      <c r="F115" s="174" t="str">
        <f>IF(G115="","",VLOOKUP(G115,'KI 2017-18'!$A$6:$C$389,3,0))</f>
        <v/>
      </c>
      <c r="G115" s="166"/>
      <c r="H115" s="167" t="s">
        <v>1109</v>
      </c>
    </row>
    <row r="116" spans="1:8">
      <c r="A116" s="174" t="s">
        <v>1141</v>
      </c>
      <c r="B116" s="171" t="s">
        <v>907</v>
      </c>
      <c r="C116" s="168" t="s">
        <v>726</v>
      </c>
      <c r="D116" s="173" t="s">
        <v>1367</v>
      </c>
      <c r="E116" s="174" t="s">
        <v>908</v>
      </c>
      <c r="F116" s="174" t="str">
        <f>IF(G116="","",VLOOKUP(G116,'KI 2017-18'!$A$6:$C$389,3,0))</f>
        <v/>
      </c>
      <c r="G116" s="166"/>
      <c r="H116" s="167" t="s">
        <v>1142</v>
      </c>
    </row>
    <row r="117" spans="1:8">
      <c r="A117" s="174" t="s">
        <v>1072</v>
      </c>
      <c r="B117" s="171" t="s">
        <v>910</v>
      </c>
      <c r="C117" s="168" t="s">
        <v>726</v>
      </c>
      <c r="D117" s="173" t="s">
        <v>1369</v>
      </c>
      <c r="E117" s="174" t="s">
        <v>911</v>
      </c>
      <c r="F117" s="174" t="str">
        <f>IF(G117="","",VLOOKUP(G117,'KI 2017-18'!$A$6:$C$389,3,0))</f>
        <v/>
      </c>
      <c r="G117" s="166"/>
      <c r="H117" s="167" t="s">
        <v>1401</v>
      </c>
    </row>
    <row r="118" spans="1:8">
      <c r="A118" s="174" t="s">
        <v>1171</v>
      </c>
      <c r="B118" s="171" t="s">
        <v>1000</v>
      </c>
      <c r="C118" s="168" t="s">
        <v>726</v>
      </c>
      <c r="D118" s="173" t="s">
        <v>1367</v>
      </c>
      <c r="E118" s="174" t="s">
        <v>1001</v>
      </c>
      <c r="F118" s="174" t="str">
        <f>IF(G118="","",VLOOKUP(G118,'KI 2017-18'!$A$6:$C$389,3,0))</f>
        <v/>
      </c>
      <c r="G118" s="166"/>
      <c r="H118" s="167" t="s">
        <v>1172</v>
      </c>
    </row>
    <row r="119" spans="1:8">
      <c r="A119" s="174" t="s">
        <v>1153</v>
      </c>
      <c r="B119" s="171" t="s">
        <v>976</v>
      </c>
      <c r="C119" s="168" t="s">
        <v>726</v>
      </c>
      <c r="D119" s="173" t="s">
        <v>1392</v>
      </c>
      <c r="E119" s="174" t="s">
        <v>977</v>
      </c>
      <c r="F119" s="174" t="str">
        <f>IF(G119="","",VLOOKUP(G119,'KI 2017-18'!$A$6:$C$389,3,0))</f>
        <v/>
      </c>
      <c r="G119" s="166"/>
      <c r="H119" s="167" t="s">
        <v>1154</v>
      </c>
    </row>
    <row r="120" spans="1:8">
      <c r="A120" s="174" t="s">
        <v>1069</v>
      </c>
      <c r="B120" s="171" t="s">
        <v>970</v>
      </c>
      <c r="C120" s="168" t="s">
        <v>726</v>
      </c>
      <c r="D120" s="173" t="s">
        <v>1369</v>
      </c>
      <c r="E120" s="174" t="s">
        <v>971</v>
      </c>
      <c r="F120" s="174" t="str">
        <f>IF(G120="","",VLOOKUP(G120,'KI 2017-18'!$A$6:$C$389,3,0))</f>
        <v/>
      </c>
      <c r="G120" s="166"/>
      <c r="H120" s="167" t="s">
        <v>1396</v>
      </c>
    </row>
    <row r="121" spans="1:8">
      <c r="A121" s="174" t="s">
        <v>1150</v>
      </c>
      <c r="B121" s="171" t="s">
        <v>964</v>
      </c>
      <c r="C121" s="168" t="s">
        <v>726</v>
      </c>
      <c r="D121" s="173" t="s">
        <v>1359</v>
      </c>
      <c r="E121" s="174" t="s">
        <v>965</v>
      </c>
      <c r="F121" s="174" t="str">
        <f>IF(G121="","",VLOOKUP(G121,'KI 2017-18'!$A$6:$C$389,3,0))</f>
        <v/>
      </c>
      <c r="G121" s="166"/>
      <c r="H121" s="167" t="s">
        <v>1151</v>
      </c>
    </row>
    <row r="122" spans="1:8">
      <c r="A122" s="174" t="s">
        <v>1144</v>
      </c>
      <c r="B122" s="171" t="s">
        <v>937</v>
      </c>
      <c r="C122" s="168" t="s">
        <v>726</v>
      </c>
      <c r="D122" s="173" t="s">
        <v>1373</v>
      </c>
      <c r="E122" s="174" t="s">
        <v>938</v>
      </c>
      <c r="F122" s="174" t="str">
        <f>IF(G122="","",VLOOKUP(G122,'KI 2017-18'!$A$6:$C$389,3,0))</f>
        <v/>
      </c>
      <c r="G122" s="166"/>
      <c r="H122" s="167" t="s">
        <v>1145</v>
      </c>
    </row>
    <row r="123" spans="1:8">
      <c r="A123" s="174" t="s">
        <v>1072</v>
      </c>
      <c r="B123" s="171" t="s">
        <v>1039</v>
      </c>
      <c r="C123" s="168" t="s">
        <v>726</v>
      </c>
      <c r="D123" s="173" t="s">
        <v>1369</v>
      </c>
      <c r="E123" s="174" t="s">
        <v>1040</v>
      </c>
      <c r="F123" s="174" t="str">
        <f>IF(G123="","",VLOOKUP(G123,'KI 2017-18'!$A$6:$C$389,3,0))</f>
        <v/>
      </c>
      <c r="G123" s="166"/>
      <c r="H123" s="167" t="s">
        <v>1401</v>
      </c>
    </row>
    <row r="124" spans="1:8">
      <c r="A124" s="174" t="s">
        <v>1144</v>
      </c>
      <c r="B124" s="171" t="s">
        <v>946</v>
      </c>
      <c r="C124" s="168" t="s">
        <v>726</v>
      </c>
      <c r="D124" s="173" t="s">
        <v>1373</v>
      </c>
      <c r="E124" s="174" t="s">
        <v>947</v>
      </c>
      <c r="F124" s="174" t="str">
        <f>IF(G124="","",VLOOKUP(G124,'KI 2017-18'!$A$6:$C$389,3,0))</f>
        <v/>
      </c>
      <c r="G124" s="166"/>
      <c r="H124" s="167" t="s">
        <v>1145</v>
      </c>
    </row>
    <row r="125" spans="1:8">
      <c r="A125" s="174" t="s">
        <v>1144</v>
      </c>
      <c r="B125" s="171" t="s">
        <v>949</v>
      </c>
      <c r="C125" s="168" t="s">
        <v>726</v>
      </c>
      <c r="D125" s="173" t="s">
        <v>1373</v>
      </c>
      <c r="E125" s="174" t="s">
        <v>950</v>
      </c>
      <c r="F125" s="174" t="str">
        <f>IF(G125="","",VLOOKUP(G125,'KI 2017-18'!$A$6:$C$389,3,0))</f>
        <v/>
      </c>
      <c r="G125" s="166"/>
      <c r="H125" s="167" t="s">
        <v>1145</v>
      </c>
    </row>
    <row r="126" spans="1:8">
      <c r="A126" t="s">
        <v>1114</v>
      </c>
      <c r="B126" s="174" t="s">
        <v>862</v>
      </c>
      <c r="C126" s="174" t="s">
        <v>726</v>
      </c>
      <c r="D126" s="174" t="s">
        <v>1363</v>
      </c>
      <c r="E126" s="174" t="s">
        <v>863</v>
      </c>
      <c r="F126" s="174" t="str">
        <f>IF(G126="","",VLOOKUP(G126,'KI 2017-18'!$A$6:$C$389,3,0))</f>
        <v/>
      </c>
      <c r="G126" s="174"/>
      <c r="H126" s="174" t="s">
        <v>1115</v>
      </c>
    </row>
  </sheetData>
  <autoFilter ref="A2:H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B24" sqref="B24"/>
    </sheetView>
  </sheetViews>
  <sheetFormatPr defaultRowHeight="15"/>
  <sheetData>
    <row r="1" spans="1:4">
      <c r="A1" t="s">
        <v>1391</v>
      </c>
      <c r="B1" t="s">
        <v>1400</v>
      </c>
    </row>
    <row r="2" spans="1:4">
      <c r="A2" s="178" t="s">
        <v>914</v>
      </c>
      <c r="B2" t="str">
        <f>VLOOKUP(A2,'KI 2017-18'!A$7:C$389,3,0)</f>
        <v>E0421</v>
      </c>
      <c r="D2" t="s">
        <v>1404</v>
      </c>
    </row>
    <row r="3" spans="1:4">
      <c r="A3" s="178" t="s">
        <v>1004</v>
      </c>
      <c r="B3" t="str">
        <f>VLOOKUP(A3,'KI 2017-18'!A$7:C$389,3,0)</f>
        <v>E0521</v>
      </c>
      <c r="D3" t="s">
        <v>1405</v>
      </c>
    </row>
    <row r="4" spans="1:4">
      <c r="A4" s="178" t="s">
        <v>731</v>
      </c>
      <c r="B4" t="str">
        <f>VLOOKUP(A4,'KI 2017-18'!A$7:C$389,3,0)</f>
        <v>E0920</v>
      </c>
    </row>
    <row r="5" spans="1:4">
      <c r="A5" s="178" t="s">
        <v>917</v>
      </c>
      <c r="B5" t="str">
        <f>VLOOKUP(A5,'KI 2017-18'!A$7:C$389,3,0)</f>
        <v>E1021</v>
      </c>
    </row>
    <row r="6" spans="1:4">
      <c r="A6" s="178" t="s">
        <v>1007</v>
      </c>
      <c r="B6" t="str">
        <f>VLOOKUP(A6,'KI 2017-18'!A$7:C$389,3,0)</f>
        <v>E1121</v>
      </c>
    </row>
    <row r="7" spans="1:4">
      <c r="A7" s="178" t="s">
        <v>920</v>
      </c>
      <c r="B7" t="str">
        <f>VLOOKUP(A7,'KI 2017-18'!A$7:C$389,3,0)</f>
        <v>E1221</v>
      </c>
    </row>
    <row r="8" spans="1:4">
      <c r="A8" s="178" t="s">
        <v>923</v>
      </c>
      <c r="B8" t="str">
        <f>VLOOKUP(A8,'KI 2017-18'!A$7:C$389,3,0)</f>
        <v>E1421</v>
      </c>
    </row>
    <row r="9" spans="1:4">
      <c r="A9" s="178" t="s">
        <v>1010</v>
      </c>
      <c r="B9" t="str">
        <f>VLOOKUP(A9,'KI 2017-18'!A$7:C$389,3,0)</f>
        <v>E1521</v>
      </c>
    </row>
    <row r="10" spans="1:4">
      <c r="A10" s="178" t="s">
        <v>734</v>
      </c>
      <c r="B10" t="str">
        <f>VLOOKUP(A10,'KI 2017-18'!A$7:C$389,3,0)</f>
        <v>E1620</v>
      </c>
    </row>
    <row r="11" spans="1:4">
      <c r="A11" s="178" t="s">
        <v>926</v>
      </c>
      <c r="B11" t="str">
        <f>VLOOKUP(A11,'KI 2017-18'!A$7:C$389,3,0)</f>
        <v>E1721</v>
      </c>
    </row>
    <row r="12" spans="1:4">
      <c r="A12" s="178" t="s">
        <v>737</v>
      </c>
      <c r="B12" t="str">
        <f>VLOOKUP(A12,'KI 2017-18'!A$7:C$389,3,0)</f>
        <v>E1920</v>
      </c>
    </row>
    <row r="13" spans="1:4">
      <c r="A13" s="178" t="s">
        <v>1013</v>
      </c>
      <c r="B13" t="str">
        <f>VLOOKUP(A13,'KI 2017-18'!A$7:C$389,3,0)</f>
        <v>E2221</v>
      </c>
    </row>
    <row r="14" spans="1:4">
      <c r="A14" s="178" t="s">
        <v>1016</v>
      </c>
      <c r="B14" t="str">
        <f>VLOOKUP(A14,'KI 2017-18'!A$7:C$389,3,0)</f>
        <v>E2321</v>
      </c>
    </row>
    <row r="15" spans="1:4">
      <c r="A15" s="178" t="s">
        <v>929</v>
      </c>
      <c r="B15" t="str">
        <f>VLOOKUP(A15,'KI 2017-18'!A$7:C$389,3,0)</f>
        <v>E2421</v>
      </c>
    </row>
    <row r="16" spans="1:4">
      <c r="A16" s="178" t="s">
        <v>740</v>
      </c>
      <c r="B16" t="str">
        <f>VLOOKUP(A16,'KI 2017-18'!A$7:C$389,3,0)</f>
        <v>E2520</v>
      </c>
    </row>
    <row r="17" spans="1:2">
      <c r="A17" s="178" t="s">
        <v>743</v>
      </c>
      <c r="B17" t="str">
        <f>VLOOKUP(A17,'KI 2017-18'!A$7:C$389,3,0)</f>
        <v>E2620</v>
      </c>
    </row>
    <row r="18" spans="1:2">
      <c r="A18" s="178" t="s">
        <v>866</v>
      </c>
      <c r="B18" t="str">
        <f>VLOOKUP(A18,'KI 2017-18'!A$7:C$389,3,0)</f>
        <v>E2721</v>
      </c>
    </row>
    <row r="19" spans="1:2">
      <c r="A19" s="178" t="s">
        <v>746</v>
      </c>
      <c r="B19" t="str">
        <f>VLOOKUP(A19,'KI 2017-18'!A$7:C$389,3,0)</f>
        <v>E2820</v>
      </c>
    </row>
    <row r="20" spans="1:2">
      <c r="A20" s="178" t="s">
        <v>1019</v>
      </c>
      <c r="B20" t="str">
        <f>VLOOKUP(A20,'KI 2017-18'!A$7:C$389,3,0)</f>
        <v>E3021</v>
      </c>
    </row>
    <row r="21" spans="1:2">
      <c r="A21" s="178" t="s">
        <v>749</v>
      </c>
      <c r="B21" t="str">
        <f>VLOOKUP(A21,'KI 2017-18'!A$7:C$389,3,0)</f>
        <v>E3120</v>
      </c>
    </row>
    <row r="22" spans="1:2">
      <c r="A22" s="178" t="s">
        <v>752</v>
      </c>
      <c r="B22" t="str">
        <f>VLOOKUP(A22,'KI 2017-18'!A$7:C$389,3,0)</f>
        <v>E3320</v>
      </c>
    </row>
    <row r="23" spans="1:2">
      <c r="A23" s="178" t="s">
        <v>932</v>
      </c>
      <c r="B23" t="str">
        <f>VLOOKUP(A23,'KI 2017-18'!A$7:C$389,3,0)</f>
        <v>E3421</v>
      </c>
    </row>
    <row r="24" spans="1:2">
      <c r="A24" s="178" t="s">
        <v>755</v>
      </c>
      <c r="B24" t="str">
        <f>VLOOKUP(A24,'KI 2017-18'!A$7:C$389,3,0)</f>
        <v>E3520</v>
      </c>
    </row>
    <row r="25" spans="1:2">
      <c r="A25" s="178" t="s">
        <v>758</v>
      </c>
      <c r="B25" t="str">
        <f>VLOOKUP(A25,'KI 2017-18'!A$7:C$389,3,0)</f>
        <v>E3620</v>
      </c>
    </row>
    <row r="26" spans="1:2">
      <c r="A26" s="178" t="s">
        <v>761</v>
      </c>
      <c r="B26" t="str">
        <f>VLOOKUP(A26,'KI 2017-18'!A$7:C$389,3,0)</f>
        <v>E3720</v>
      </c>
    </row>
    <row r="27" spans="1:2">
      <c r="A27" s="178" t="s">
        <v>764</v>
      </c>
      <c r="B27" t="str">
        <f>VLOOKUP(A27,'KI 2017-18'!A$7:C$389,3,0)</f>
        <v>E3820</v>
      </c>
    </row>
    <row r="28" spans="1:2">
      <c r="A28" s="178" t="s">
        <v>1025</v>
      </c>
      <c r="B28" t="str">
        <f>VLOOKUP(A28,'KI 2017-18'!A$7:C$389,3,0)</f>
        <v>E1821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4"/>
  <sheetViews>
    <sheetView topLeftCell="A70" workbookViewId="0">
      <selection activeCell="F52" sqref="F52"/>
    </sheetView>
  </sheetViews>
  <sheetFormatPr defaultRowHeight="15"/>
  <sheetData>
    <row r="1" spans="1:4">
      <c r="A1" s="172"/>
      <c r="B1" s="172"/>
      <c r="C1" s="172"/>
      <c r="D1" s="172"/>
    </row>
    <row r="2" spans="1:4">
      <c r="A2" s="177" t="s">
        <v>1314</v>
      </c>
      <c r="B2" s="177" t="s">
        <v>1398</v>
      </c>
      <c r="C2" s="177" t="s">
        <v>1317</v>
      </c>
      <c r="D2" s="177" t="s">
        <v>1399</v>
      </c>
    </row>
    <row r="3" spans="1:4">
      <c r="A3" s="171" t="s">
        <v>576</v>
      </c>
      <c r="B3" s="168" t="s">
        <v>1393</v>
      </c>
      <c r="C3" s="173" t="s">
        <v>1363</v>
      </c>
      <c r="D3" s="174" t="s">
        <v>577</v>
      </c>
    </row>
    <row r="4" spans="1:4">
      <c r="A4" s="171" t="s">
        <v>1</v>
      </c>
      <c r="B4" s="168" t="s">
        <v>1393</v>
      </c>
      <c r="C4" s="173" t="s">
        <v>1367</v>
      </c>
      <c r="D4" s="174" t="s">
        <v>2</v>
      </c>
    </row>
    <row r="5" spans="1:4">
      <c r="A5" s="171" t="s">
        <v>530</v>
      </c>
      <c r="B5" s="168" t="s">
        <v>1393</v>
      </c>
      <c r="C5" s="173" t="s">
        <v>1359</v>
      </c>
      <c r="D5" s="174" t="s">
        <v>532</v>
      </c>
    </row>
    <row r="6" spans="1:4">
      <c r="A6" s="171" t="s">
        <v>610</v>
      </c>
      <c r="B6" s="168" t="s">
        <v>1393</v>
      </c>
      <c r="C6" s="173" t="s">
        <v>1363</v>
      </c>
      <c r="D6" s="174" t="s">
        <v>611</v>
      </c>
    </row>
    <row r="7" spans="1:4">
      <c r="A7" s="171" t="s">
        <v>534</v>
      </c>
      <c r="B7" s="168" t="s">
        <v>1393</v>
      </c>
      <c r="C7" s="173" t="s">
        <v>1359</v>
      </c>
      <c r="D7" s="174" t="s">
        <v>535</v>
      </c>
    </row>
    <row r="8" spans="1:4">
      <c r="A8" s="171" t="s">
        <v>613</v>
      </c>
      <c r="B8" s="168" t="s">
        <v>1393</v>
      </c>
      <c r="C8" s="173" t="s">
        <v>1363</v>
      </c>
      <c r="D8" s="174" t="s">
        <v>614</v>
      </c>
    </row>
    <row r="9" spans="1:4">
      <c r="A9" s="171" t="s">
        <v>5</v>
      </c>
      <c r="B9" s="168" t="s">
        <v>1393</v>
      </c>
      <c r="C9" s="173" t="s">
        <v>1367</v>
      </c>
      <c r="D9" s="174" t="s">
        <v>6</v>
      </c>
    </row>
    <row r="10" spans="1:4">
      <c r="A10" s="171" t="s">
        <v>579</v>
      </c>
      <c r="B10" s="168" t="s">
        <v>1393</v>
      </c>
      <c r="C10" s="173" t="s">
        <v>1363</v>
      </c>
      <c r="D10" s="174" t="s">
        <v>580</v>
      </c>
    </row>
    <row r="11" spans="1:4">
      <c r="A11" s="171" t="s">
        <v>7</v>
      </c>
      <c r="B11" s="168" t="s">
        <v>1393</v>
      </c>
      <c r="C11" s="173" t="s">
        <v>1367</v>
      </c>
      <c r="D11" s="174" t="s">
        <v>8</v>
      </c>
    </row>
    <row r="12" spans="1:4">
      <c r="A12" s="171" t="s">
        <v>588</v>
      </c>
      <c r="B12" s="168" t="s">
        <v>1393</v>
      </c>
      <c r="C12" s="173" t="s">
        <v>1361</v>
      </c>
      <c r="D12" s="174" t="s">
        <v>589</v>
      </c>
    </row>
    <row r="13" spans="1:4">
      <c r="A13" s="171" t="s">
        <v>616</v>
      </c>
      <c r="B13" s="168" t="s">
        <v>1393</v>
      </c>
      <c r="C13" s="173" t="s">
        <v>1363</v>
      </c>
      <c r="D13" s="174" t="s">
        <v>617</v>
      </c>
    </row>
    <row r="14" spans="1:4">
      <c r="A14" s="171" t="s">
        <v>561</v>
      </c>
      <c r="B14" s="168" t="s">
        <v>1393</v>
      </c>
      <c r="C14" s="173" t="s">
        <v>1359</v>
      </c>
      <c r="D14" s="174" t="s">
        <v>562</v>
      </c>
    </row>
    <row r="15" spans="1:4">
      <c r="A15" s="171" t="s">
        <v>619</v>
      </c>
      <c r="B15" s="168" t="s">
        <v>1393</v>
      </c>
      <c r="C15" s="173" t="s">
        <v>1363</v>
      </c>
      <c r="D15" s="174" t="s">
        <v>620</v>
      </c>
    </row>
    <row r="16" spans="1:4">
      <c r="A16" s="171" t="s">
        <v>564</v>
      </c>
      <c r="B16" s="168" t="s">
        <v>1393</v>
      </c>
      <c r="C16" s="173" t="s">
        <v>1359</v>
      </c>
      <c r="D16" s="174" t="s">
        <v>565</v>
      </c>
    </row>
    <row r="17" spans="1:4">
      <c r="A17" s="171" t="s">
        <v>537</v>
      </c>
      <c r="B17" s="168" t="s">
        <v>1393</v>
      </c>
      <c r="C17" s="173" t="s">
        <v>1359</v>
      </c>
      <c r="D17" s="174" t="s">
        <v>538</v>
      </c>
    </row>
    <row r="18" spans="1:4">
      <c r="A18" s="171" t="s">
        <v>591</v>
      </c>
      <c r="B18" s="168" t="s">
        <v>1393</v>
      </c>
      <c r="C18" s="173" t="s">
        <v>1361</v>
      </c>
      <c r="D18" s="174" t="s">
        <v>592</v>
      </c>
    </row>
    <row r="19" spans="1:4">
      <c r="A19" s="171" t="s">
        <v>594</v>
      </c>
      <c r="B19" s="168" t="s">
        <v>1393</v>
      </c>
      <c r="C19" s="173" t="s">
        <v>1361</v>
      </c>
      <c r="D19" s="174" t="s">
        <v>595</v>
      </c>
    </row>
    <row r="20" spans="1:4">
      <c r="A20" s="171" t="s">
        <v>540</v>
      </c>
      <c r="B20" s="168" t="s">
        <v>1393</v>
      </c>
      <c r="C20" s="173" t="s">
        <v>1359</v>
      </c>
      <c r="D20" s="174" t="s">
        <v>541</v>
      </c>
    </row>
    <row r="21" spans="1:4">
      <c r="A21" s="171" t="s">
        <v>543</v>
      </c>
      <c r="B21" s="168" t="s">
        <v>1393</v>
      </c>
      <c r="C21" s="173" t="s">
        <v>1359</v>
      </c>
      <c r="D21" s="174" t="s">
        <v>544</v>
      </c>
    </row>
    <row r="22" spans="1:4">
      <c r="A22" s="171" t="s">
        <v>582</v>
      </c>
      <c r="B22" s="168" t="s">
        <v>1393</v>
      </c>
      <c r="C22" s="173" t="s">
        <v>1363</v>
      </c>
      <c r="D22" s="174" t="s">
        <v>583</v>
      </c>
    </row>
    <row r="23" spans="1:4">
      <c r="A23" s="171" t="s">
        <v>546</v>
      </c>
      <c r="B23" s="168" t="s">
        <v>1393</v>
      </c>
      <c r="C23" s="173" t="s">
        <v>1359</v>
      </c>
      <c r="D23" s="174" t="s">
        <v>547</v>
      </c>
    </row>
    <row r="24" spans="1:4">
      <c r="A24" s="171" t="s">
        <v>9</v>
      </c>
      <c r="B24" s="168" t="s">
        <v>1393</v>
      </c>
      <c r="C24" s="173" t="s">
        <v>1367</v>
      </c>
      <c r="D24" s="174" t="s">
        <v>10</v>
      </c>
    </row>
    <row r="25" spans="1:4">
      <c r="A25" s="171" t="s">
        <v>570</v>
      </c>
      <c r="B25" s="168" t="s">
        <v>1393</v>
      </c>
      <c r="C25" s="173" t="s">
        <v>1359</v>
      </c>
      <c r="D25" s="174" t="s">
        <v>571</v>
      </c>
    </row>
    <row r="26" spans="1:4">
      <c r="A26" s="171" t="s">
        <v>585</v>
      </c>
      <c r="B26" s="168" t="s">
        <v>1393</v>
      </c>
      <c r="C26" s="173" t="s">
        <v>1363</v>
      </c>
      <c r="D26" s="174" t="s">
        <v>586</v>
      </c>
    </row>
    <row r="27" spans="1:4">
      <c r="A27" s="171" t="s">
        <v>11</v>
      </c>
      <c r="B27" s="168" t="s">
        <v>1393</v>
      </c>
      <c r="C27" s="173" t="s">
        <v>1367</v>
      </c>
      <c r="D27" s="174" t="s">
        <v>12</v>
      </c>
    </row>
    <row r="28" spans="1:4">
      <c r="A28" s="171" t="s">
        <v>597</v>
      </c>
      <c r="B28" s="168" t="s">
        <v>1393</v>
      </c>
      <c r="C28" s="173" t="s">
        <v>1361</v>
      </c>
      <c r="D28" s="174" t="s">
        <v>598</v>
      </c>
    </row>
    <row r="29" spans="1:4">
      <c r="A29" s="171" t="s">
        <v>567</v>
      </c>
      <c r="B29" s="168" t="s">
        <v>1393</v>
      </c>
      <c r="C29" s="173" t="s">
        <v>1359</v>
      </c>
      <c r="D29" s="174" t="s">
        <v>568</v>
      </c>
    </row>
    <row r="30" spans="1:4">
      <c r="A30" s="171" t="s">
        <v>549</v>
      </c>
      <c r="B30" s="168" t="s">
        <v>1393</v>
      </c>
      <c r="C30" s="173" t="s">
        <v>1359</v>
      </c>
      <c r="D30" s="174" t="s">
        <v>550</v>
      </c>
    </row>
    <row r="31" spans="1:4">
      <c r="A31" s="171" t="s">
        <v>600</v>
      </c>
      <c r="B31" s="168" t="s">
        <v>1393</v>
      </c>
      <c r="C31" s="173" t="s">
        <v>1361</v>
      </c>
      <c r="D31" s="174" t="s">
        <v>601</v>
      </c>
    </row>
    <row r="32" spans="1:4">
      <c r="A32" s="171" t="s">
        <v>552</v>
      </c>
      <c r="B32" s="168" t="s">
        <v>1393</v>
      </c>
      <c r="C32" s="173" t="s">
        <v>1359</v>
      </c>
      <c r="D32" s="174" t="s">
        <v>553</v>
      </c>
    </row>
    <row r="33" spans="1:4">
      <c r="A33" s="171" t="s">
        <v>555</v>
      </c>
      <c r="B33" s="168" t="s">
        <v>1393</v>
      </c>
      <c r="C33" s="173" t="s">
        <v>1359</v>
      </c>
      <c r="D33" s="174" t="s">
        <v>556</v>
      </c>
    </row>
    <row r="34" spans="1:4">
      <c r="A34" s="171" t="s">
        <v>622</v>
      </c>
      <c r="B34" s="168" t="s">
        <v>1393</v>
      </c>
      <c r="C34" s="173" t="s">
        <v>1363</v>
      </c>
      <c r="D34" s="174" t="s">
        <v>623</v>
      </c>
    </row>
    <row r="35" spans="1:4">
      <c r="A35" s="171" t="s">
        <v>13</v>
      </c>
      <c r="B35" s="168" t="s">
        <v>1393</v>
      </c>
      <c r="C35" s="173" t="s">
        <v>1367</v>
      </c>
      <c r="D35" s="174" t="s">
        <v>14</v>
      </c>
    </row>
    <row r="36" spans="1:4">
      <c r="A36" s="175" t="s">
        <v>558</v>
      </c>
      <c r="B36" s="170" t="s">
        <v>1393</v>
      </c>
      <c r="C36" s="176" t="s">
        <v>1359</v>
      </c>
      <c r="D36" s="174" t="s">
        <v>559</v>
      </c>
    </row>
    <row r="37" spans="1:4">
      <c r="A37" s="171" t="s">
        <v>573</v>
      </c>
      <c r="B37" s="168" t="s">
        <v>1393</v>
      </c>
      <c r="C37" s="173" t="s">
        <v>1359</v>
      </c>
      <c r="D37" s="174" t="s">
        <v>574</v>
      </c>
    </row>
    <row r="38" spans="1:4">
      <c r="A38" s="171" t="s">
        <v>3</v>
      </c>
      <c r="B38" s="168" t="s">
        <v>1393</v>
      </c>
      <c r="C38" s="173" t="s">
        <v>1367</v>
      </c>
      <c r="D38" s="174" t="s">
        <v>4</v>
      </c>
    </row>
    <row r="39" spans="1:4">
      <c r="A39" s="171" t="s">
        <v>814</v>
      </c>
      <c r="B39" s="168" t="s">
        <v>726</v>
      </c>
      <c r="C39" s="173" t="s">
        <v>1369</v>
      </c>
      <c r="D39" s="174" t="s">
        <v>815</v>
      </c>
    </row>
    <row r="40" spans="1:4">
      <c r="A40" s="171" t="s">
        <v>1048</v>
      </c>
      <c r="B40" s="168" t="s">
        <v>726</v>
      </c>
      <c r="C40" s="173" t="s">
        <v>1392</v>
      </c>
      <c r="D40" s="174" t="s">
        <v>1049</v>
      </c>
    </row>
    <row r="41" spans="1:4">
      <c r="A41" s="171" t="s">
        <v>988</v>
      </c>
      <c r="B41" s="168" t="s">
        <v>726</v>
      </c>
      <c r="C41" s="173" t="s">
        <v>1359</v>
      </c>
      <c r="D41" s="174" t="s">
        <v>989</v>
      </c>
    </row>
    <row r="42" spans="1:4">
      <c r="A42" s="171" t="s">
        <v>994</v>
      </c>
      <c r="B42" s="168" t="s">
        <v>726</v>
      </c>
      <c r="C42" s="173" t="s">
        <v>1359</v>
      </c>
      <c r="D42" s="174" t="s">
        <v>995</v>
      </c>
    </row>
    <row r="43" spans="1:4">
      <c r="A43" s="171" t="s">
        <v>880</v>
      </c>
      <c r="B43" s="168" t="s">
        <v>726</v>
      </c>
      <c r="C43" s="173" t="s">
        <v>1369</v>
      </c>
      <c r="D43" s="174" t="s">
        <v>881</v>
      </c>
    </row>
    <row r="44" spans="1:4">
      <c r="A44" s="171" t="s">
        <v>934</v>
      </c>
      <c r="B44" s="168" t="s">
        <v>726</v>
      </c>
      <c r="C44" s="173" t="s">
        <v>1373</v>
      </c>
      <c r="D44" s="174" t="s">
        <v>935</v>
      </c>
    </row>
    <row r="45" spans="1:4">
      <c r="A45" s="171" t="s">
        <v>889</v>
      </c>
      <c r="B45" s="168" t="s">
        <v>726</v>
      </c>
      <c r="C45" s="173" t="s">
        <v>1373</v>
      </c>
      <c r="D45" s="174" t="s">
        <v>890</v>
      </c>
    </row>
    <row r="46" spans="1:4">
      <c r="A46" s="171" t="s">
        <v>817</v>
      </c>
      <c r="B46" s="168" t="s">
        <v>726</v>
      </c>
      <c r="C46" s="173" t="s">
        <v>1369</v>
      </c>
      <c r="D46" s="174" t="s">
        <v>818</v>
      </c>
    </row>
    <row r="47" spans="1:4">
      <c r="A47" s="171" t="s">
        <v>1051</v>
      </c>
      <c r="B47" s="168" t="s">
        <v>726</v>
      </c>
      <c r="C47" s="173" t="s">
        <v>1392</v>
      </c>
      <c r="D47" s="174" t="s">
        <v>1052</v>
      </c>
    </row>
    <row r="48" spans="1:4">
      <c r="A48" s="171" t="s">
        <v>1042</v>
      </c>
      <c r="B48" s="168" t="s">
        <v>726</v>
      </c>
      <c r="C48" s="173" t="s">
        <v>1359</v>
      </c>
      <c r="D48" s="174" t="s">
        <v>1043</v>
      </c>
    </row>
    <row r="49" spans="1:4">
      <c r="A49" s="171" t="s">
        <v>1045</v>
      </c>
      <c r="B49" s="168" t="s">
        <v>726</v>
      </c>
      <c r="C49" s="173" t="s">
        <v>1359</v>
      </c>
      <c r="D49" s="174" t="s">
        <v>1046</v>
      </c>
    </row>
    <row r="50" spans="1:4">
      <c r="A50" s="171" t="s">
        <v>1027</v>
      </c>
      <c r="B50" s="168" t="s">
        <v>726</v>
      </c>
      <c r="C50" s="173" t="s">
        <v>1369</v>
      </c>
      <c r="D50" s="174" t="s">
        <v>1028</v>
      </c>
    </row>
    <row r="51" spans="1:4">
      <c r="A51" s="171" t="s">
        <v>886</v>
      </c>
      <c r="B51" s="168" t="s">
        <v>726</v>
      </c>
      <c r="C51" s="173" t="s">
        <v>1361</v>
      </c>
      <c r="D51" s="174" t="s">
        <v>887</v>
      </c>
    </row>
    <row r="52" spans="1:4">
      <c r="A52" s="171" t="s">
        <v>877</v>
      </c>
      <c r="B52" s="168" t="s">
        <v>726</v>
      </c>
      <c r="C52" s="173" t="s">
        <v>1365</v>
      </c>
      <c r="D52" s="174" t="s">
        <v>878</v>
      </c>
    </row>
    <row r="53" spans="1:4">
      <c r="A53" s="171" t="s">
        <v>1030</v>
      </c>
      <c r="B53" s="168" t="s">
        <v>726</v>
      </c>
      <c r="C53" s="173" t="s">
        <v>1361</v>
      </c>
      <c r="D53" s="174" t="s">
        <v>1031</v>
      </c>
    </row>
    <row r="54" spans="1:4">
      <c r="A54" s="171" t="s">
        <v>841</v>
      </c>
      <c r="B54" s="168" t="s">
        <v>726</v>
      </c>
      <c r="C54" s="173" t="s">
        <v>1363</v>
      </c>
      <c r="D54" s="174" t="s">
        <v>842</v>
      </c>
    </row>
    <row r="55" spans="1:4">
      <c r="A55" s="171" t="s">
        <v>961</v>
      </c>
      <c r="B55" s="168" t="s">
        <v>726</v>
      </c>
      <c r="C55" s="173" t="s">
        <v>1359</v>
      </c>
      <c r="D55" s="174" t="s">
        <v>962</v>
      </c>
    </row>
    <row r="56" spans="1:4">
      <c r="A56" s="171" t="s">
        <v>826</v>
      </c>
      <c r="B56" s="168" t="s">
        <v>726</v>
      </c>
      <c r="C56" s="173" t="s">
        <v>1361</v>
      </c>
      <c r="D56" s="174" t="s">
        <v>827</v>
      </c>
    </row>
    <row r="57" spans="1:4">
      <c r="A57" s="171" t="s">
        <v>979</v>
      </c>
      <c r="B57" s="168" t="s">
        <v>726</v>
      </c>
      <c r="C57" s="173" t="s">
        <v>1367</v>
      </c>
      <c r="D57" s="174" t="s">
        <v>980</v>
      </c>
    </row>
    <row r="58" spans="1:4">
      <c r="A58" s="171" t="s">
        <v>811</v>
      </c>
      <c r="B58" s="168" t="s">
        <v>726</v>
      </c>
      <c r="C58" s="173" t="s">
        <v>1373</v>
      </c>
      <c r="D58" s="174" t="s">
        <v>812</v>
      </c>
    </row>
    <row r="59" spans="1:4">
      <c r="A59" s="171" t="s">
        <v>725</v>
      </c>
      <c r="B59" s="168" t="s">
        <v>726</v>
      </c>
      <c r="C59" s="173" t="s">
        <v>1369</v>
      </c>
      <c r="D59" s="174" t="s">
        <v>727</v>
      </c>
    </row>
    <row r="60" spans="1:4">
      <c r="A60" s="171" t="s">
        <v>844</v>
      </c>
      <c r="B60" s="168" t="s">
        <v>726</v>
      </c>
      <c r="C60" s="173" t="s">
        <v>1363</v>
      </c>
      <c r="D60" s="174" t="s">
        <v>845</v>
      </c>
    </row>
    <row r="61" spans="1:4">
      <c r="A61" s="171" t="s">
        <v>898</v>
      </c>
      <c r="B61" s="168" t="s">
        <v>726</v>
      </c>
      <c r="C61" s="173" t="s">
        <v>1365</v>
      </c>
      <c r="D61" s="174" t="s">
        <v>899</v>
      </c>
    </row>
    <row r="62" spans="1:4">
      <c r="A62" s="171" t="s">
        <v>868</v>
      </c>
      <c r="B62" s="168" t="s">
        <v>726</v>
      </c>
      <c r="C62" s="173" t="s">
        <v>1392</v>
      </c>
      <c r="D62" s="174" t="s">
        <v>869</v>
      </c>
    </row>
    <row r="63" spans="1:4">
      <c r="A63" s="171" t="s">
        <v>985</v>
      </c>
      <c r="B63" s="168" t="s">
        <v>726</v>
      </c>
      <c r="C63" s="173" t="s">
        <v>1373</v>
      </c>
      <c r="D63" s="174" t="s">
        <v>986</v>
      </c>
    </row>
    <row r="64" spans="1:4">
      <c r="A64" s="171" t="s">
        <v>829</v>
      </c>
      <c r="B64" s="168" t="s">
        <v>726</v>
      </c>
      <c r="C64" s="173" t="s">
        <v>1361</v>
      </c>
      <c r="D64" s="174" t="s">
        <v>830</v>
      </c>
    </row>
    <row r="65" spans="1:4">
      <c r="A65" s="171" t="s">
        <v>874</v>
      </c>
      <c r="B65" s="168" t="s">
        <v>726</v>
      </c>
      <c r="C65" s="173" t="s">
        <v>1373</v>
      </c>
      <c r="D65" s="174" t="s">
        <v>875</v>
      </c>
    </row>
    <row r="66" spans="1:4">
      <c r="A66" s="171" t="s">
        <v>847</v>
      </c>
      <c r="B66" s="168" t="s">
        <v>726</v>
      </c>
      <c r="C66" s="173" t="s">
        <v>1363</v>
      </c>
      <c r="D66" s="174" t="s">
        <v>848</v>
      </c>
    </row>
    <row r="67" spans="1:4">
      <c r="A67" s="171" t="s">
        <v>850</v>
      </c>
      <c r="B67" s="168" t="s">
        <v>726</v>
      </c>
      <c r="C67" s="173" t="s">
        <v>1363</v>
      </c>
      <c r="D67" s="174" t="s">
        <v>851</v>
      </c>
    </row>
    <row r="68" spans="1:4">
      <c r="A68" s="171" t="s">
        <v>823</v>
      </c>
      <c r="B68" s="168" t="s">
        <v>726</v>
      </c>
      <c r="C68" s="173" t="s">
        <v>1369</v>
      </c>
      <c r="D68" s="174" t="s">
        <v>824</v>
      </c>
    </row>
    <row r="69" spans="1:4">
      <c r="A69" s="171" t="s">
        <v>1033</v>
      </c>
      <c r="B69" s="168" t="s">
        <v>726</v>
      </c>
      <c r="C69" s="173" t="s">
        <v>1361</v>
      </c>
      <c r="D69" s="174" t="s">
        <v>1034</v>
      </c>
    </row>
    <row r="70" spans="1:4">
      <c r="A70" s="171" t="s">
        <v>997</v>
      </c>
      <c r="B70" s="168" t="s">
        <v>726</v>
      </c>
      <c r="C70" s="173" t="s">
        <v>1365</v>
      </c>
      <c r="D70" s="174" t="s">
        <v>998</v>
      </c>
    </row>
    <row r="71" spans="1:4">
      <c r="A71" s="171" t="s">
        <v>955</v>
      </c>
      <c r="B71" s="168" t="s">
        <v>726</v>
      </c>
      <c r="C71" s="173" t="s">
        <v>1392</v>
      </c>
      <c r="D71" s="174" t="s">
        <v>956</v>
      </c>
    </row>
    <row r="72" spans="1:4">
      <c r="A72" s="171" t="s">
        <v>967</v>
      </c>
      <c r="B72" s="168" t="s">
        <v>726</v>
      </c>
      <c r="C72" s="173" t="s">
        <v>1369</v>
      </c>
      <c r="D72" s="174" t="s">
        <v>968</v>
      </c>
    </row>
    <row r="73" spans="1:4">
      <c r="A73" s="171" t="s">
        <v>883</v>
      </c>
      <c r="B73" s="168" t="s">
        <v>726</v>
      </c>
      <c r="C73" s="173" t="s">
        <v>1369</v>
      </c>
      <c r="D73" s="174" t="s">
        <v>884</v>
      </c>
    </row>
    <row r="74" spans="1:4">
      <c r="A74" s="171" t="s">
        <v>892</v>
      </c>
      <c r="B74" s="168" t="s">
        <v>726</v>
      </c>
      <c r="C74" s="173" t="s">
        <v>1373</v>
      </c>
      <c r="D74" s="174" t="s">
        <v>893</v>
      </c>
    </row>
    <row r="75" spans="1:4">
      <c r="A75" s="171" t="s">
        <v>940</v>
      </c>
      <c r="B75" s="168" t="s">
        <v>726</v>
      </c>
      <c r="C75" s="173" t="s">
        <v>1373</v>
      </c>
      <c r="D75" s="174" t="s">
        <v>941</v>
      </c>
    </row>
    <row r="76" spans="1:4">
      <c r="A76" s="171" t="s">
        <v>832</v>
      </c>
      <c r="B76" s="168" t="s">
        <v>726</v>
      </c>
      <c r="C76" s="173" t="s">
        <v>1361</v>
      </c>
      <c r="D76" s="174" t="s">
        <v>833</v>
      </c>
    </row>
    <row r="77" spans="1:4">
      <c r="A77" s="171" t="s">
        <v>901</v>
      </c>
      <c r="B77" s="168" t="s">
        <v>726</v>
      </c>
      <c r="C77" s="173" t="s">
        <v>1365</v>
      </c>
      <c r="D77" s="174" t="s">
        <v>902</v>
      </c>
    </row>
    <row r="78" spans="1:4">
      <c r="A78" s="171" t="s">
        <v>1036</v>
      </c>
      <c r="B78" s="168" t="s">
        <v>726</v>
      </c>
      <c r="C78" s="173" t="s">
        <v>1367</v>
      </c>
      <c r="D78" s="174" t="s">
        <v>1037</v>
      </c>
    </row>
    <row r="79" spans="1:4">
      <c r="A79" s="171" t="s">
        <v>943</v>
      </c>
      <c r="B79" s="168" t="s">
        <v>726</v>
      </c>
      <c r="C79" s="173" t="s">
        <v>1373</v>
      </c>
      <c r="D79" s="174" t="s">
        <v>944</v>
      </c>
    </row>
    <row r="80" spans="1:4">
      <c r="A80" s="171" t="s">
        <v>820</v>
      </c>
      <c r="B80" s="168" t="s">
        <v>726</v>
      </c>
      <c r="C80" s="173" t="s">
        <v>1369</v>
      </c>
      <c r="D80" s="174" t="s">
        <v>821</v>
      </c>
    </row>
    <row r="81" spans="1:4">
      <c r="A81" s="171" t="s">
        <v>895</v>
      </c>
      <c r="B81" s="168" t="s">
        <v>726</v>
      </c>
      <c r="C81" s="173" t="s">
        <v>1373</v>
      </c>
      <c r="D81" s="174" t="s">
        <v>896</v>
      </c>
    </row>
    <row r="82" spans="1:4">
      <c r="A82" s="171" t="s">
        <v>973</v>
      </c>
      <c r="B82" s="168" t="s">
        <v>726</v>
      </c>
      <c r="C82" s="173" t="s">
        <v>1392</v>
      </c>
      <c r="D82" s="174" t="s">
        <v>974</v>
      </c>
    </row>
    <row r="83" spans="1:4">
      <c r="A83" s="171" t="s">
        <v>835</v>
      </c>
      <c r="B83" s="168" t="s">
        <v>726</v>
      </c>
      <c r="C83" s="173" t="s">
        <v>1361</v>
      </c>
      <c r="D83" s="174" t="s">
        <v>836</v>
      </c>
    </row>
    <row r="84" spans="1:4">
      <c r="A84" s="171" t="s">
        <v>907</v>
      </c>
      <c r="B84" s="168" t="s">
        <v>726</v>
      </c>
      <c r="C84" s="173" t="s">
        <v>1367</v>
      </c>
      <c r="D84" s="174" t="s">
        <v>908</v>
      </c>
    </row>
    <row r="85" spans="1:4">
      <c r="A85" s="171" t="s">
        <v>910</v>
      </c>
      <c r="B85" s="168" t="s">
        <v>726</v>
      </c>
      <c r="C85" s="173" t="s">
        <v>1369</v>
      </c>
      <c r="D85" s="174" t="s">
        <v>911</v>
      </c>
    </row>
    <row r="86" spans="1:4">
      <c r="A86" s="171" t="s">
        <v>1000</v>
      </c>
      <c r="B86" s="168" t="s">
        <v>726</v>
      </c>
      <c r="C86" s="173" t="s">
        <v>1367</v>
      </c>
      <c r="D86" s="174" t="s">
        <v>1001</v>
      </c>
    </row>
    <row r="87" spans="1:4">
      <c r="A87" s="171" t="s">
        <v>976</v>
      </c>
      <c r="B87" s="168" t="s">
        <v>726</v>
      </c>
      <c r="C87" s="173" t="s">
        <v>1392</v>
      </c>
      <c r="D87" s="174" t="s">
        <v>977</v>
      </c>
    </row>
    <row r="88" spans="1:4">
      <c r="A88" s="171" t="s">
        <v>970</v>
      </c>
      <c r="B88" s="168" t="s">
        <v>726</v>
      </c>
      <c r="C88" s="173" t="s">
        <v>1369</v>
      </c>
      <c r="D88" s="174" t="s">
        <v>971</v>
      </c>
    </row>
    <row r="89" spans="1:4">
      <c r="A89" s="171" t="s">
        <v>964</v>
      </c>
      <c r="B89" s="168" t="s">
        <v>726</v>
      </c>
      <c r="C89" s="173" t="s">
        <v>1359</v>
      </c>
      <c r="D89" s="174" t="s">
        <v>965</v>
      </c>
    </row>
    <row r="90" spans="1:4">
      <c r="A90" s="171" t="s">
        <v>937</v>
      </c>
      <c r="B90" s="168" t="s">
        <v>726</v>
      </c>
      <c r="C90" s="173" t="s">
        <v>1373</v>
      </c>
      <c r="D90" s="174" t="s">
        <v>938</v>
      </c>
    </row>
    <row r="91" spans="1:4">
      <c r="A91" s="171" t="s">
        <v>1039</v>
      </c>
      <c r="B91" s="168" t="s">
        <v>726</v>
      </c>
      <c r="C91" s="173" t="s">
        <v>1369</v>
      </c>
      <c r="D91" s="174" t="s">
        <v>1040</v>
      </c>
    </row>
    <row r="92" spans="1:4">
      <c r="A92" s="171" t="s">
        <v>946</v>
      </c>
      <c r="B92" s="168" t="s">
        <v>726</v>
      </c>
      <c r="C92" s="173" t="s">
        <v>1373</v>
      </c>
      <c r="D92" s="174" t="s">
        <v>947</v>
      </c>
    </row>
    <row r="93" spans="1:4">
      <c r="A93" s="171" t="s">
        <v>949</v>
      </c>
      <c r="B93" s="168" t="s">
        <v>726</v>
      </c>
      <c r="C93" s="173" t="s">
        <v>1373</v>
      </c>
      <c r="D93" s="174" t="s">
        <v>950</v>
      </c>
    </row>
    <row r="94" spans="1:4">
      <c r="A94" s="174" t="s">
        <v>862</v>
      </c>
      <c r="B94" s="174" t="s">
        <v>726</v>
      </c>
      <c r="C94" s="174" t="s">
        <v>1363</v>
      </c>
      <c r="D94" s="174" t="s">
        <v>863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2464C174-879A-4E0E-9EE8-8E40CDC3484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Pilot calculator.v2</vt:lpstr>
      <vt:lpstr>KI 2017-18</vt:lpstr>
      <vt:lpstr>KI 2013-14</vt:lpstr>
      <vt:lpstr>RPI</vt:lpstr>
      <vt:lpstr>LA data</vt:lpstr>
      <vt:lpstr>Counties</vt:lpstr>
      <vt:lpstr>UnitariesMets</vt:lpstr>
      <vt:lpstr>Counties list</vt:lpstr>
      <vt:lpstr>UnitariesMets list</vt:lpstr>
      <vt:lpstr>KI 2018-19</vt:lpstr>
      <vt:lpstr>RSDG from LA Data</vt:lpstr>
      <vt:lpstr>'KI 2013-14'!Print_Area</vt:lpstr>
      <vt:lpstr>'KI 2013-14'!Print_Titles</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Brand</dc:creator>
  <cp:lastModifiedBy>Anne Charlton</cp:lastModifiedBy>
  <dcterms:created xsi:type="dcterms:W3CDTF">2017-09-28T10:34:06Z</dcterms:created>
  <dcterms:modified xsi:type="dcterms:W3CDTF">2017-10-27T14:38:56Z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b9a63f1c-bb4b-48e8-9ecb-4365d891fd73</vt:lpwstr>
  </property>
  <property fmtid="{D5CDD505-2E9C-101B-9397-08002B2CF9AE}" pid="3" name="bjSaver">
    <vt:lpwstr>x83X+1/811XqcBvxUzZI2s9tCYeE/WZu</vt:lpwstr>
  </property>
  <property fmtid="{D5CDD505-2E9C-101B-9397-08002B2CF9AE}" pid="4" name="bjDocumentSecurityLabel">
    <vt:lpwstr>No Marking</vt:lpwstr>
  </property>
</Properties>
</file>